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SU37CONTR001\e\2022\2. INVITACIÓN A COTIZAR\IC-054-2022 OSTEOSINTESIS\PARA PUBLICAR\"/>
    </mc:Choice>
  </mc:AlternateContent>
  <workbookProtection workbookAlgorithmName="SHA-512" workbookHashValue="LwYhTikJC598I60b3be9dwfCFQj3f300fZeTHYNTW0qCnGhK6cgFdSty6jv34IlJ+w+g0e8ANMAqvNwMWnwmIw==" workbookSaltValue="Ji4MtCf9Xy7u1MPS/FfT1Q==" workbookSpinCount="100000" lockStructure="1"/>
  <bookViews>
    <workbookView xWindow="0" yWindow="0" windowWidth="20490" windowHeight="7155" tabRatio="501"/>
  </bookViews>
  <sheets>
    <sheet name="Hoja1" sheetId="1" r:id="rId1"/>
  </sheets>
  <externalReferences>
    <externalReference r:id="rId2"/>
  </externalReferences>
  <definedNames>
    <definedName name="_xlnm._FilterDatabase" localSheetId="0" hidden="1">Hoja1!$A$10:$CO$1542</definedName>
    <definedName name="_xlnm.Print_Area" localSheetId="0">Hoja1!$A$1:$CO$1577</definedName>
  </definedNames>
  <calcPr calcId="162913"/>
</workbook>
</file>

<file path=xl/calcChain.xml><?xml version="1.0" encoding="utf-8"?>
<calcChain xmlns="http://schemas.openxmlformats.org/spreadsheetml/2006/main">
  <c r="I13" i="1" l="1"/>
  <c r="CI248" i="1" l="1"/>
  <c r="CI249" i="1"/>
  <c r="CI250" i="1"/>
  <c r="CI251" i="1"/>
  <c r="CI252" i="1"/>
  <c r="CI253" i="1"/>
  <c r="CI254" i="1"/>
  <c r="CI255" i="1"/>
  <c r="CI256" i="1"/>
  <c r="CI257" i="1"/>
  <c r="CI258" i="1"/>
  <c r="CI259" i="1"/>
  <c r="CI260" i="1"/>
  <c r="CI261" i="1"/>
  <c r="CI262" i="1"/>
  <c r="CI263" i="1"/>
  <c r="CI264" i="1"/>
  <c r="CI265" i="1"/>
  <c r="CI266" i="1"/>
  <c r="CI267" i="1"/>
  <c r="CI268" i="1"/>
  <c r="CI269" i="1"/>
  <c r="CI270" i="1"/>
  <c r="CI271" i="1"/>
  <c r="CI272" i="1"/>
  <c r="CI273" i="1"/>
  <c r="CI274" i="1"/>
  <c r="CI275" i="1"/>
  <c r="CI276" i="1"/>
  <c r="CI277" i="1"/>
  <c r="CI278" i="1"/>
  <c r="CI279" i="1"/>
  <c r="CI280" i="1"/>
  <c r="CI281" i="1"/>
  <c r="CI282" i="1"/>
  <c r="CI283" i="1"/>
  <c r="CI284" i="1"/>
  <c r="CI285" i="1"/>
  <c r="CI286" i="1"/>
  <c r="CI287" i="1"/>
  <c r="CI288" i="1"/>
  <c r="CI289" i="1"/>
  <c r="CI290" i="1"/>
  <c r="CI291" i="1"/>
  <c r="CI292" i="1"/>
  <c r="CI293" i="1"/>
  <c r="CI294" i="1"/>
  <c r="CI295" i="1"/>
  <c r="CI296" i="1"/>
  <c r="CI297" i="1"/>
  <c r="CI298" i="1"/>
  <c r="CI299" i="1"/>
  <c r="CI300" i="1"/>
  <c r="CI301" i="1"/>
  <c r="CI302" i="1"/>
  <c r="CI303" i="1"/>
  <c r="CI304" i="1"/>
  <c r="CI305" i="1"/>
  <c r="CI306" i="1"/>
  <c r="CI307" i="1"/>
  <c r="CI308" i="1"/>
  <c r="CI309" i="1"/>
  <c r="CI310" i="1"/>
  <c r="CI311" i="1"/>
  <c r="CI312" i="1"/>
  <c r="CI313" i="1"/>
  <c r="CI314" i="1"/>
  <c r="CI316" i="1"/>
  <c r="CI317" i="1"/>
  <c r="CI318" i="1"/>
  <c r="CI319" i="1"/>
  <c r="CI320" i="1"/>
  <c r="CI321" i="1"/>
  <c r="CI322" i="1"/>
  <c r="CI323" i="1"/>
  <c r="CI324" i="1"/>
  <c r="CI325" i="1"/>
  <c r="CI326" i="1"/>
  <c r="CI327" i="1"/>
  <c r="CI328" i="1"/>
  <c r="CI329" i="1"/>
  <c r="CI330" i="1"/>
  <c r="CI331" i="1"/>
  <c r="CI332" i="1"/>
  <c r="CI333" i="1"/>
  <c r="CI334" i="1"/>
  <c r="CI335" i="1"/>
  <c r="CI336" i="1"/>
  <c r="CI337" i="1"/>
  <c r="CI338" i="1"/>
  <c r="CI339" i="1"/>
  <c r="CI340" i="1"/>
  <c r="CI341" i="1"/>
  <c r="CI342" i="1"/>
  <c r="CI343" i="1"/>
  <c r="CI344" i="1"/>
  <c r="CI345" i="1"/>
  <c r="CI346" i="1"/>
  <c r="CI347" i="1"/>
  <c r="CI348" i="1"/>
  <c r="CI349" i="1"/>
  <c r="CI350" i="1"/>
  <c r="CI351" i="1"/>
  <c r="CI458" i="1"/>
  <c r="CI459" i="1"/>
  <c r="CI460" i="1"/>
  <c r="CI461" i="1"/>
  <c r="CI462" i="1"/>
  <c r="CI463" i="1"/>
  <c r="CI464" i="1"/>
  <c r="CI465" i="1"/>
  <c r="CI466" i="1"/>
  <c r="CI467" i="1"/>
  <c r="CI469" i="1"/>
  <c r="CI470" i="1"/>
  <c r="CI471" i="1"/>
  <c r="CI472" i="1"/>
  <c r="CI473" i="1"/>
  <c r="CI474" i="1"/>
  <c r="CI475" i="1"/>
  <c r="CI476" i="1"/>
  <c r="CI477" i="1"/>
  <c r="CI478" i="1"/>
  <c r="CI479" i="1"/>
  <c r="CI480" i="1"/>
  <c r="CI481" i="1"/>
  <c r="CI482" i="1"/>
  <c r="CI483" i="1"/>
  <c r="CI484" i="1"/>
  <c r="CI485" i="1"/>
  <c r="CI487" i="1"/>
  <c r="CI488" i="1"/>
  <c r="CI489" i="1"/>
  <c r="CI490" i="1"/>
  <c r="CI491" i="1"/>
  <c r="CI492" i="1"/>
  <c r="CI493" i="1"/>
  <c r="CI494" i="1"/>
  <c r="CI495" i="1"/>
  <c r="CI496" i="1"/>
  <c r="CI497" i="1"/>
  <c r="CI498" i="1"/>
  <c r="CI499" i="1"/>
  <c r="CI500" i="1"/>
  <c r="CI501" i="1"/>
  <c r="CI502" i="1"/>
  <c r="CI503" i="1"/>
  <c r="CI504" i="1"/>
  <c r="CI505" i="1"/>
  <c r="CI506" i="1"/>
  <c r="CI507" i="1"/>
  <c r="CI508" i="1"/>
  <c r="CI509" i="1"/>
  <c r="CI510" i="1"/>
  <c r="CI511" i="1"/>
  <c r="CI512" i="1"/>
  <c r="CI513" i="1"/>
  <c r="CI514" i="1"/>
  <c r="CI515" i="1"/>
  <c r="CI516" i="1"/>
  <c r="CI517" i="1"/>
  <c r="CI518" i="1"/>
  <c r="CI519" i="1"/>
  <c r="CI520" i="1"/>
  <c r="CI521" i="1"/>
  <c r="CI522" i="1"/>
  <c r="CI523" i="1"/>
  <c r="CI524" i="1"/>
  <c r="CI525" i="1"/>
  <c r="CI526" i="1"/>
  <c r="CI527" i="1"/>
  <c r="CI528" i="1"/>
  <c r="CI530" i="1"/>
  <c r="CI531" i="1"/>
  <c r="CI532" i="1"/>
  <c r="CI533" i="1"/>
  <c r="CI534" i="1"/>
  <c r="CI535" i="1"/>
  <c r="CI536" i="1"/>
  <c r="CI537" i="1"/>
  <c r="CI538" i="1"/>
  <c r="CI539" i="1"/>
  <c r="CI540" i="1"/>
  <c r="CI541" i="1"/>
  <c r="CI542" i="1"/>
  <c r="CI543" i="1"/>
  <c r="CI544" i="1"/>
  <c r="CI545" i="1"/>
  <c r="CI546" i="1"/>
  <c r="CI547" i="1"/>
  <c r="CI561" i="1"/>
  <c r="CI562" i="1"/>
  <c r="CI563" i="1"/>
  <c r="CI565" i="1"/>
  <c r="CI566" i="1"/>
  <c r="CI567" i="1"/>
  <c r="CI568" i="1"/>
  <c r="CI569" i="1"/>
  <c r="CI570" i="1"/>
  <c r="CI571" i="1"/>
  <c r="CI572" i="1"/>
  <c r="CI574" i="1"/>
  <c r="CI575" i="1"/>
  <c r="CI576" i="1"/>
  <c r="CI577" i="1"/>
  <c r="CI578" i="1"/>
  <c r="CI579" i="1"/>
  <c r="CI580" i="1"/>
  <c r="CI581" i="1"/>
  <c r="CI582" i="1"/>
  <c r="CI583" i="1"/>
  <c r="CI584" i="1"/>
  <c r="CI585" i="1"/>
  <c r="CI586" i="1"/>
  <c r="CI587" i="1"/>
  <c r="CI588" i="1"/>
  <c r="CI589" i="1"/>
  <c r="CI590" i="1"/>
  <c r="CI591" i="1"/>
  <c r="CI592" i="1"/>
  <c r="CI593" i="1"/>
  <c r="CI594" i="1"/>
  <c r="CI595" i="1"/>
  <c r="CI596" i="1"/>
  <c r="CI597" i="1"/>
  <c r="CI598" i="1"/>
  <c r="CI599" i="1"/>
  <c r="CI600" i="1"/>
  <c r="CI601" i="1"/>
  <c r="CI602" i="1"/>
  <c r="CI603" i="1"/>
  <c r="CI604" i="1"/>
  <c r="CI605" i="1"/>
  <c r="CI606" i="1"/>
  <c r="CI607" i="1"/>
  <c r="CI608" i="1"/>
  <c r="CI609" i="1"/>
  <c r="CI610" i="1"/>
  <c r="CI611" i="1"/>
  <c r="CI612" i="1"/>
  <c r="CI613" i="1"/>
  <c r="CI614" i="1"/>
  <c r="CI615" i="1"/>
  <c r="CI618" i="1"/>
  <c r="CI619" i="1"/>
  <c r="CI620" i="1"/>
  <c r="CI621" i="1"/>
  <c r="CI622" i="1"/>
  <c r="CI623" i="1"/>
  <c r="CI624" i="1"/>
  <c r="CI625" i="1"/>
  <c r="CI626" i="1"/>
  <c r="CI627" i="1"/>
  <c r="CI628" i="1"/>
  <c r="CI629" i="1"/>
  <c r="CI630" i="1"/>
  <c r="CI631" i="1"/>
  <c r="CI632" i="1"/>
  <c r="CI633" i="1"/>
  <c r="CI634" i="1"/>
  <c r="CI635" i="1"/>
  <c r="CI636" i="1"/>
  <c r="CI637" i="1"/>
  <c r="CI638" i="1"/>
  <c r="CI639" i="1"/>
  <c r="CI640" i="1"/>
  <c r="CI641" i="1"/>
  <c r="CI642" i="1"/>
  <c r="CI643" i="1"/>
  <c r="CI644" i="1"/>
  <c r="CI645" i="1"/>
  <c r="CI646" i="1"/>
  <c r="CI647" i="1"/>
  <c r="CI648" i="1"/>
  <c r="CI649" i="1"/>
  <c r="CI650" i="1"/>
  <c r="CI651" i="1"/>
  <c r="CI652" i="1"/>
  <c r="CI653" i="1"/>
  <c r="CI654" i="1"/>
  <c r="CI655" i="1"/>
  <c r="CI656" i="1"/>
  <c r="CI657" i="1"/>
  <c r="CI658" i="1"/>
  <c r="CI659" i="1"/>
  <c r="CI660" i="1"/>
  <c r="CI661" i="1"/>
  <c r="CI662" i="1"/>
  <c r="CI663" i="1"/>
  <c r="CI664" i="1"/>
  <c r="CI665" i="1"/>
  <c r="CI666" i="1"/>
  <c r="CI667" i="1"/>
  <c r="CI668" i="1"/>
  <c r="CI669" i="1"/>
  <c r="CI670" i="1"/>
  <c r="CI671" i="1"/>
  <c r="CI672" i="1"/>
  <c r="CI673" i="1"/>
  <c r="CI674" i="1"/>
  <c r="CI675" i="1"/>
  <c r="CI676" i="1"/>
  <c r="CI677" i="1"/>
  <c r="CI678" i="1"/>
  <c r="CI679" i="1"/>
  <c r="CI680" i="1"/>
  <c r="CI681" i="1"/>
  <c r="CI682" i="1"/>
  <c r="CI683" i="1"/>
  <c r="CI684" i="1"/>
  <c r="CI685" i="1"/>
  <c r="CI686" i="1"/>
  <c r="CI687" i="1"/>
  <c r="CI688" i="1"/>
  <c r="CI689" i="1"/>
  <c r="CI690" i="1"/>
  <c r="CI691" i="1"/>
  <c r="CI692" i="1"/>
  <c r="CI693" i="1"/>
  <c r="CI694" i="1"/>
  <c r="CI695" i="1"/>
  <c r="CI696" i="1"/>
  <c r="CI697" i="1"/>
  <c r="CI698" i="1"/>
  <c r="CI699" i="1"/>
  <c r="CI700" i="1"/>
  <c r="CI701" i="1"/>
  <c r="CI702" i="1"/>
  <c r="CI703" i="1"/>
  <c r="CI704" i="1"/>
  <c r="CI705" i="1"/>
  <c r="CI706" i="1"/>
  <c r="CI707" i="1"/>
  <c r="CI708" i="1"/>
  <c r="CI709" i="1"/>
  <c r="CI710" i="1"/>
  <c r="CI711" i="1"/>
  <c r="CI712" i="1"/>
  <c r="CI713" i="1"/>
  <c r="CI714" i="1"/>
  <c r="CI715" i="1"/>
  <c r="CI716" i="1"/>
  <c r="CI717" i="1"/>
  <c r="CI718" i="1"/>
  <c r="CI719" i="1"/>
  <c r="CI720" i="1"/>
  <c r="CI721" i="1"/>
  <c r="CI722" i="1"/>
  <c r="CI723" i="1"/>
  <c r="CI724" i="1"/>
  <c r="CI725" i="1"/>
  <c r="CI726" i="1"/>
  <c r="CI727" i="1"/>
  <c r="CI728" i="1"/>
  <c r="CI729" i="1"/>
  <c r="CI730" i="1"/>
  <c r="CI731" i="1"/>
  <c r="CI732" i="1"/>
  <c r="CI733" i="1"/>
  <c r="CI734" i="1"/>
  <c r="CI735" i="1"/>
  <c r="CI736" i="1"/>
  <c r="CI737" i="1"/>
  <c r="CI738" i="1"/>
  <c r="CI739" i="1"/>
  <c r="CI740" i="1"/>
  <c r="CI741" i="1"/>
  <c r="CI742" i="1"/>
  <c r="CI743" i="1"/>
  <c r="CI744" i="1"/>
  <c r="CI745" i="1"/>
  <c r="CI746" i="1"/>
  <c r="CI747" i="1"/>
  <c r="CI748" i="1"/>
  <c r="CI749" i="1"/>
  <c r="CI750" i="1"/>
  <c r="CI751" i="1"/>
  <c r="CI752" i="1"/>
  <c r="CI753" i="1"/>
  <c r="CI754" i="1"/>
  <c r="CI755" i="1"/>
  <c r="CI756" i="1"/>
  <c r="CI757" i="1"/>
  <c r="CI758" i="1"/>
  <c r="CI759" i="1"/>
  <c r="CI760" i="1"/>
  <c r="CI761" i="1"/>
  <c r="CI762" i="1"/>
  <c r="CI763" i="1"/>
  <c r="CI764" i="1"/>
  <c r="CI765" i="1"/>
  <c r="CI766" i="1"/>
  <c r="CI767" i="1"/>
  <c r="CI768" i="1"/>
  <c r="CI769" i="1"/>
  <c r="CI770" i="1"/>
  <c r="CI771" i="1"/>
  <c r="CI772" i="1"/>
  <c r="CI773" i="1"/>
  <c r="CI774" i="1"/>
  <c r="CI775" i="1"/>
  <c r="CI776" i="1"/>
  <c r="CI777" i="1"/>
  <c r="CI778" i="1"/>
  <c r="CI779" i="1"/>
  <c r="CI780" i="1"/>
  <c r="CI781" i="1"/>
  <c r="CI782" i="1"/>
  <c r="CI783" i="1"/>
  <c r="CI784" i="1"/>
  <c r="CI785" i="1"/>
  <c r="CI786" i="1"/>
  <c r="CI787" i="1"/>
  <c r="CI788" i="1"/>
  <c r="CI789" i="1"/>
  <c r="CI1426" i="1"/>
  <c r="CI1427" i="1"/>
  <c r="CI1428" i="1"/>
  <c r="CI1429" i="1"/>
  <c r="CI1430" i="1"/>
  <c r="CI1431" i="1"/>
  <c r="CI1432" i="1"/>
  <c r="CI1433" i="1"/>
  <c r="CI1434" i="1"/>
  <c r="CI1435" i="1"/>
  <c r="CI1436" i="1"/>
  <c r="CI1437" i="1"/>
  <c r="CI1438" i="1"/>
  <c r="CI1439" i="1"/>
  <c r="CI1440" i="1"/>
  <c r="CI1441" i="1"/>
  <c r="CI1442" i="1"/>
  <c r="CI1443" i="1"/>
  <c r="CI1444" i="1"/>
  <c r="CI1445" i="1"/>
  <c r="CI1446" i="1"/>
  <c r="CI1447" i="1"/>
  <c r="CI1448" i="1"/>
  <c r="CI1449" i="1"/>
  <c r="CI1450" i="1"/>
  <c r="CI1451" i="1"/>
  <c r="CE281" i="1"/>
  <c r="CE282" i="1"/>
  <c r="CE283" i="1"/>
  <c r="CE284" i="1"/>
  <c r="CE285" i="1"/>
  <c r="CE286" i="1"/>
  <c r="CE287" i="1"/>
  <c r="CE288" i="1"/>
  <c r="CE289" i="1"/>
  <c r="CE290" i="1"/>
  <c r="CE291" i="1"/>
  <c r="CE292" i="1"/>
  <c r="CE293" i="1"/>
  <c r="CE294" i="1"/>
  <c r="CE295" i="1"/>
  <c r="CE296" i="1"/>
  <c r="CE297" i="1"/>
  <c r="CE298" i="1"/>
  <c r="CE299" i="1"/>
  <c r="CE300" i="1"/>
  <c r="CE301" i="1"/>
  <c r="CE302" i="1"/>
  <c r="CE303" i="1"/>
  <c r="CE304" i="1"/>
  <c r="CE305" i="1"/>
  <c r="CE306" i="1"/>
  <c r="CE307" i="1"/>
  <c r="CE308" i="1"/>
  <c r="CE309" i="1"/>
  <c r="CE310" i="1"/>
  <c r="CE311" i="1"/>
  <c r="CE312" i="1"/>
  <c r="CE313" i="1"/>
  <c r="CE314" i="1"/>
  <c r="CE320" i="1"/>
  <c r="CE321" i="1"/>
  <c r="CE322" i="1"/>
  <c r="CE324" i="1"/>
  <c r="CE325" i="1"/>
  <c r="CE326" i="1"/>
  <c r="CE327" i="1"/>
  <c r="CE331" i="1"/>
  <c r="CE332" i="1"/>
  <c r="CE333" i="1"/>
  <c r="CE344" i="1"/>
  <c r="CE345" i="1"/>
  <c r="CE346" i="1"/>
  <c r="CE348" i="1"/>
  <c r="CE349" i="1"/>
  <c r="CE350" i="1"/>
  <c r="CE358" i="1"/>
  <c r="CE359" i="1"/>
  <c r="CE360" i="1"/>
  <c r="CE361" i="1"/>
  <c r="CE362" i="1"/>
  <c r="CE363" i="1"/>
  <c r="CE364" i="1"/>
  <c r="CE365" i="1"/>
  <c r="CE366" i="1"/>
  <c r="CE367" i="1"/>
  <c r="CE368" i="1"/>
  <c r="CE369" i="1"/>
  <c r="CE370" i="1"/>
  <c r="CE371" i="1"/>
  <c r="CE372" i="1"/>
  <c r="CE382" i="1"/>
  <c r="CE383" i="1"/>
  <c r="CE384" i="1"/>
  <c r="CE385" i="1"/>
  <c r="CE386" i="1"/>
  <c r="CE387" i="1"/>
  <c r="CE388" i="1"/>
  <c r="CE389" i="1"/>
  <c r="CE390" i="1"/>
  <c r="CE391" i="1"/>
  <c r="CE392" i="1"/>
  <c r="CE393" i="1"/>
  <c r="CE394" i="1"/>
  <c r="CE395" i="1"/>
  <c r="CE396" i="1"/>
  <c r="CE397" i="1"/>
  <c r="CE398" i="1"/>
  <c r="CE399" i="1"/>
  <c r="CE400" i="1"/>
  <c r="CE401" i="1"/>
  <c r="CE402" i="1"/>
  <c r="CE406" i="1"/>
  <c r="CE407" i="1"/>
  <c r="CE408" i="1"/>
  <c r="CE409" i="1"/>
  <c r="CE410" i="1"/>
  <c r="CE411" i="1"/>
  <c r="CE417" i="1"/>
  <c r="CE418" i="1"/>
  <c r="CE419" i="1"/>
  <c r="CE421" i="1"/>
  <c r="CE422" i="1"/>
  <c r="CE423" i="1"/>
  <c r="CE425" i="1"/>
  <c r="CE426" i="1"/>
  <c r="CE427" i="1"/>
  <c r="CE428" i="1"/>
  <c r="CE458" i="1"/>
  <c r="CE459" i="1"/>
  <c r="CE460" i="1"/>
  <c r="CE462" i="1"/>
  <c r="CE463" i="1"/>
  <c r="CE464" i="1"/>
  <c r="CE472" i="1"/>
  <c r="CE473" i="1"/>
  <c r="CE474" i="1"/>
  <c r="CE475" i="1"/>
  <c r="CE476" i="1"/>
  <c r="CE478" i="1"/>
  <c r="CE479" i="1"/>
  <c r="CE480" i="1"/>
  <c r="CE490" i="1"/>
  <c r="CE491" i="1"/>
  <c r="CE492" i="1"/>
  <c r="CE493" i="1"/>
  <c r="CE494" i="1"/>
  <c r="CE500" i="1"/>
  <c r="CE501" i="1"/>
  <c r="CE502" i="1"/>
  <c r="CE503" i="1"/>
  <c r="CE504" i="1"/>
  <c r="CE515" i="1"/>
  <c r="CE516" i="1"/>
  <c r="CE517" i="1"/>
  <c r="CE518" i="1"/>
  <c r="CE519" i="1"/>
  <c r="CE521" i="1"/>
  <c r="CE522" i="1"/>
  <c r="CE523" i="1"/>
  <c r="CE533" i="1"/>
  <c r="CE534" i="1"/>
  <c r="CE535" i="1"/>
  <c r="CE536" i="1"/>
  <c r="CE537" i="1"/>
  <c r="CE543" i="1"/>
  <c r="CE544" i="1"/>
  <c r="CE545" i="1"/>
  <c r="CE546" i="1"/>
  <c r="CE547" i="1"/>
  <c r="CE548" i="1"/>
  <c r="CE549" i="1"/>
  <c r="CE550" i="1"/>
  <c r="CE551" i="1"/>
  <c r="CE552" i="1"/>
  <c r="CE557" i="1"/>
  <c r="CE558" i="1"/>
  <c r="CE559" i="1"/>
  <c r="CE560" i="1"/>
  <c r="CE577" i="1"/>
  <c r="CE578" i="1"/>
  <c r="CE579" i="1"/>
  <c r="CE580" i="1"/>
  <c r="CE581" i="1"/>
  <c r="CE592" i="1"/>
  <c r="CE593" i="1"/>
  <c r="CE594" i="1"/>
  <c r="CE595" i="1"/>
  <c r="CE596" i="1"/>
  <c r="CE597" i="1"/>
  <c r="CE598" i="1"/>
  <c r="CE600" i="1"/>
  <c r="CE601" i="1"/>
  <c r="CE602" i="1"/>
  <c r="CE603" i="1"/>
  <c r="CE604" i="1"/>
  <c r="CE605" i="1"/>
  <c r="CE606" i="1"/>
  <c r="CE607" i="1"/>
  <c r="CE608" i="1"/>
  <c r="CE610" i="1"/>
  <c r="CE611" i="1"/>
  <c r="CE612" i="1"/>
  <c r="CE646" i="1"/>
  <c r="CE648" i="1"/>
  <c r="CE649" i="1"/>
  <c r="CE650" i="1"/>
  <c r="CE651" i="1"/>
  <c r="CE652" i="1"/>
  <c r="CE655" i="1"/>
  <c r="CE656" i="1"/>
  <c r="CE657" i="1"/>
  <c r="CE658" i="1"/>
  <c r="CE659" i="1"/>
  <c r="CE660" i="1"/>
  <c r="CE661" i="1"/>
  <c r="CE686" i="1"/>
  <c r="CE687" i="1"/>
  <c r="CE688" i="1"/>
  <c r="CE694" i="1"/>
  <c r="CE695" i="1"/>
  <c r="CE698" i="1"/>
  <c r="CE699" i="1"/>
  <c r="CE700" i="1"/>
  <c r="CE701" i="1"/>
  <c r="CE702" i="1"/>
  <c r="CE708" i="1"/>
  <c r="CE709" i="1"/>
  <c r="CE710" i="1"/>
  <c r="CE711" i="1"/>
  <c r="CE712" i="1"/>
  <c r="CE713" i="1"/>
  <c r="CE714" i="1"/>
  <c r="CE715" i="1"/>
  <c r="CE716" i="1"/>
  <c r="CE717" i="1"/>
  <c r="CE718" i="1"/>
  <c r="CE719" i="1"/>
  <c r="CE731" i="1"/>
  <c r="CE732" i="1"/>
  <c r="CE733" i="1"/>
  <c r="CE734" i="1"/>
  <c r="CE735" i="1"/>
  <c r="CE736" i="1"/>
  <c r="CE737" i="1"/>
  <c r="CE739" i="1"/>
  <c r="CE740" i="1"/>
  <c r="CE741" i="1"/>
  <c r="CE753" i="1"/>
  <c r="CE754" i="1"/>
  <c r="CE755" i="1"/>
  <c r="CE756" i="1"/>
  <c r="CE757" i="1"/>
  <c r="CE758" i="1"/>
  <c r="CE759" i="1"/>
  <c r="CE761" i="1"/>
  <c r="CE762" i="1"/>
  <c r="CE763" i="1"/>
  <c r="CE775" i="1"/>
  <c r="CE776" i="1"/>
  <c r="CE777" i="1"/>
  <c r="CE778" i="1"/>
  <c r="CE779" i="1"/>
  <c r="CE780" i="1"/>
  <c r="CE781" i="1"/>
  <c r="CE783" i="1"/>
  <c r="CE784" i="1"/>
  <c r="CE785" i="1"/>
  <c r="CE786" i="1"/>
  <c r="CE787" i="1"/>
  <c r="CE788" i="1"/>
  <c r="CE789" i="1"/>
  <c r="CE790" i="1"/>
  <c r="CE791" i="1"/>
  <c r="CE792" i="1"/>
  <c r="CE793" i="1"/>
  <c r="CE794" i="1"/>
  <c r="CE795" i="1"/>
  <c r="CE796" i="1"/>
  <c r="CE797" i="1"/>
  <c r="CE798" i="1"/>
  <c r="CE803" i="1"/>
  <c r="CE804" i="1"/>
  <c r="CE805" i="1"/>
  <c r="CE806" i="1"/>
  <c r="CE807" i="1"/>
  <c r="CE808" i="1"/>
  <c r="CE809" i="1"/>
  <c r="CE810" i="1"/>
  <c r="CE811" i="1"/>
  <c r="CE812" i="1"/>
  <c r="CE813" i="1"/>
  <c r="CE814" i="1"/>
  <c r="CE815" i="1"/>
  <c r="CE816" i="1"/>
  <c r="CE817" i="1"/>
  <c r="CE818" i="1"/>
  <c r="CE819" i="1"/>
  <c r="CE820" i="1"/>
  <c r="CE821" i="1"/>
  <c r="CE822" i="1"/>
  <c r="CE823" i="1"/>
  <c r="CE824" i="1"/>
  <c r="CE827" i="1"/>
  <c r="CE828" i="1"/>
  <c r="CE829" i="1"/>
  <c r="CE830" i="1"/>
  <c r="CE831" i="1"/>
  <c r="CE837" i="1"/>
  <c r="CE852" i="1"/>
  <c r="CE853" i="1"/>
  <c r="CE854" i="1"/>
  <c r="CE855" i="1"/>
  <c r="CE856" i="1"/>
  <c r="CE857" i="1"/>
  <c r="CE858" i="1"/>
  <c r="CE859" i="1"/>
  <c r="CE860" i="1"/>
  <c r="CE861" i="1"/>
  <c r="CE862" i="1"/>
  <c r="CE863" i="1"/>
  <c r="CE867" i="1"/>
  <c r="CE868" i="1"/>
  <c r="CE869" i="1"/>
  <c r="CE870" i="1"/>
  <c r="CE871" i="1"/>
  <c r="CE872" i="1"/>
  <c r="CE873" i="1"/>
  <c r="CE874" i="1"/>
  <c r="CE875" i="1"/>
  <c r="CE879" i="1"/>
  <c r="CE880" i="1"/>
  <c r="CE881" i="1"/>
  <c r="CE893" i="1"/>
  <c r="CE894" i="1"/>
  <c r="CE895" i="1"/>
  <c r="CE896" i="1"/>
  <c r="CE897" i="1"/>
  <c r="CE898" i="1"/>
  <c r="CE902" i="1"/>
  <c r="CE903" i="1"/>
  <c r="CE904" i="1"/>
  <c r="CE913" i="1"/>
  <c r="CE914" i="1"/>
  <c r="CE915" i="1"/>
  <c r="CE916" i="1"/>
  <c r="CE917" i="1"/>
  <c r="CE918" i="1"/>
  <c r="CE919" i="1"/>
  <c r="CE920" i="1"/>
  <c r="CE925" i="1"/>
  <c r="CE926" i="1"/>
  <c r="CE927" i="1"/>
  <c r="CE928" i="1"/>
  <c r="CE934" i="1"/>
  <c r="CE935" i="1"/>
  <c r="CE936" i="1"/>
  <c r="CE937" i="1"/>
  <c r="CE938" i="1"/>
  <c r="CE939" i="1"/>
  <c r="CE940" i="1"/>
  <c r="CE941" i="1"/>
  <c r="CE942" i="1"/>
  <c r="CE943" i="1"/>
  <c r="CE944" i="1"/>
  <c r="CE945" i="1"/>
  <c r="CE946" i="1"/>
  <c r="CE947" i="1"/>
  <c r="CE948" i="1"/>
  <c r="CE949" i="1"/>
  <c r="CE950" i="1"/>
  <c r="CE952" i="1"/>
  <c r="CE953" i="1"/>
  <c r="CE954" i="1"/>
  <c r="CE955" i="1"/>
  <c r="CE956" i="1"/>
  <c r="CE957" i="1"/>
  <c r="CE958" i="1"/>
  <c r="CE959" i="1"/>
  <c r="CE960" i="1"/>
  <c r="CE961" i="1"/>
  <c r="CE962" i="1"/>
  <c r="CE963" i="1"/>
  <c r="CE964" i="1"/>
  <c r="CE965" i="1"/>
  <c r="CE966" i="1"/>
  <c r="CE967" i="1"/>
  <c r="CE968" i="1"/>
  <c r="CE969" i="1"/>
  <c r="CE973" i="1"/>
  <c r="CE974" i="1"/>
  <c r="CE975" i="1"/>
  <c r="CE976" i="1"/>
  <c r="CE977" i="1"/>
  <c r="CE988" i="1"/>
  <c r="CE989" i="1"/>
  <c r="CE990" i="1"/>
  <c r="CE991" i="1"/>
  <c r="CE992" i="1"/>
  <c r="CE993" i="1"/>
  <c r="CE994" i="1"/>
  <c r="CE995" i="1"/>
  <c r="CE996" i="1"/>
  <c r="CE997" i="1"/>
  <c r="CE1234" i="1"/>
  <c r="CE1235" i="1"/>
  <c r="CE1236" i="1"/>
  <c r="CE1237" i="1"/>
  <c r="CE1238" i="1"/>
  <c r="CE1239" i="1"/>
  <c r="CE1240" i="1"/>
  <c r="CE1241" i="1"/>
  <c r="CE1242" i="1"/>
  <c r="CE1243" i="1"/>
  <c r="CE1246" i="1"/>
  <c r="CE1247" i="1"/>
  <c r="CE1248" i="1"/>
  <c r="CE1249" i="1"/>
  <c r="CE1250" i="1"/>
  <c r="CE1251" i="1"/>
  <c r="CE1262" i="1"/>
  <c r="CE1263" i="1"/>
  <c r="CE1264" i="1"/>
  <c r="CE1266" i="1"/>
  <c r="CE1267" i="1"/>
  <c r="CE1268" i="1"/>
  <c r="CE1270" i="1"/>
  <c r="CE1271" i="1"/>
  <c r="CE1272" i="1"/>
  <c r="CE1274" i="1"/>
  <c r="CE1275" i="1"/>
  <c r="CE1276" i="1"/>
  <c r="CE1281" i="1"/>
  <c r="CE1282" i="1"/>
  <c r="CE1283" i="1"/>
  <c r="CE1284" i="1"/>
  <c r="CE1285" i="1"/>
  <c r="CE1286" i="1"/>
  <c r="CE1287" i="1"/>
  <c r="CE1288" i="1"/>
  <c r="CE1294" i="1"/>
  <c r="CE1295" i="1"/>
  <c r="CE1297" i="1"/>
  <c r="CE1298" i="1"/>
  <c r="CE1300" i="1"/>
  <c r="CE1301" i="1"/>
  <c r="CE1302" i="1"/>
  <c r="CE1303" i="1"/>
  <c r="CE1304" i="1"/>
  <c r="CE1305" i="1"/>
  <c r="CE1306" i="1"/>
  <c r="CE1307" i="1"/>
  <c r="CE1308" i="1"/>
  <c r="CE1309" i="1"/>
  <c r="CE1310" i="1"/>
  <c r="CE1311" i="1"/>
  <c r="CE1312" i="1"/>
  <c r="CE1313" i="1"/>
  <c r="CE1314" i="1"/>
  <c r="CE1315" i="1"/>
  <c r="CE1317" i="1"/>
  <c r="CE1318" i="1"/>
  <c r="CE1319" i="1"/>
  <c r="CE1320" i="1"/>
  <c r="CE1321" i="1"/>
  <c r="CE1322" i="1"/>
  <c r="CE1323" i="1"/>
  <c r="CE1324" i="1"/>
  <c r="CE1325" i="1"/>
  <c r="CE1326" i="1"/>
  <c r="CE1327" i="1"/>
  <c r="CE1328" i="1"/>
  <c r="CE1329" i="1"/>
  <c r="CE1330" i="1"/>
  <c r="CE1331" i="1"/>
  <c r="CE1332" i="1"/>
  <c r="CE1333" i="1"/>
  <c r="CE1334" i="1"/>
  <c r="CE1335" i="1"/>
  <c r="CE1336" i="1"/>
  <c r="CE1337" i="1"/>
  <c r="CE1338" i="1"/>
  <c r="CE1339" i="1"/>
  <c r="CE1340" i="1"/>
  <c r="CE1341" i="1"/>
  <c r="CE1342" i="1"/>
  <c r="CE1343" i="1"/>
  <c r="CE1344" i="1"/>
  <c r="CE1349" i="1"/>
  <c r="CE1350" i="1"/>
  <c r="CE1351" i="1"/>
  <c r="CE1352" i="1"/>
  <c r="CE1353" i="1"/>
  <c r="CE1354" i="1"/>
  <c r="CE1355" i="1"/>
  <c r="CE1356" i="1"/>
  <c r="CE1374" i="1"/>
  <c r="CE1375" i="1"/>
  <c r="CE1376" i="1"/>
  <c r="CE1377" i="1"/>
  <c r="CE1379" i="1"/>
  <c r="CE1380" i="1"/>
  <c r="CE1381" i="1"/>
  <c r="CE1382" i="1"/>
  <c r="CE1383" i="1"/>
  <c r="CA344" i="1"/>
  <c r="CA345" i="1"/>
  <c r="CA346" i="1"/>
  <c r="CA347" i="1"/>
  <c r="CA389" i="1"/>
  <c r="CA390" i="1"/>
  <c r="CA391" i="1"/>
  <c r="CA392" i="1"/>
  <c r="CA421" i="1"/>
  <c r="CA422" i="1"/>
  <c r="CA423" i="1"/>
  <c r="CA425" i="1"/>
  <c r="CA426" i="1"/>
  <c r="CA427" i="1"/>
  <c r="CA428" i="1"/>
  <c r="CA434" i="1"/>
  <c r="CA436" i="1"/>
  <c r="CA437" i="1"/>
  <c r="CA438" i="1"/>
  <c r="CA440" i="1"/>
  <c r="CA441" i="1"/>
  <c r="CA442" i="1"/>
  <c r="CA444" i="1"/>
  <c r="CA445" i="1"/>
  <c r="CA446" i="1"/>
  <c r="CA447" i="1"/>
  <c r="CA449" i="1"/>
  <c r="CA456" i="1"/>
  <c r="CA696" i="1"/>
  <c r="CA697" i="1"/>
  <c r="CA847" i="1"/>
  <c r="CA848" i="1"/>
  <c r="CA849" i="1"/>
  <c r="CA850" i="1"/>
  <c r="CA921" i="1"/>
  <c r="CA922" i="1"/>
  <c r="CA1035" i="1"/>
  <c r="CA1040" i="1"/>
  <c r="CA1044" i="1"/>
  <c r="CA1049" i="1"/>
  <c r="CA1054" i="1"/>
  <c r="CA1058" i="1"/>
  <c r="CA1060" i="1"/>
  <c r="CA1061" i="1"/>
  <c r="CA1062" i="1"/>
  <c r="CA1063" i="1"/>
  <c r="CA1065" i="1"/>
  <c r="CA1066" i="1"/>
  <c r="CA1067" i="1"/>
  <c r="CA1068" i="1"/>
  <c r="CA1069" i="1"/>
  <c r="CA1070" i="1"/>
  <c r="CA1071" i="1"/>
  <c r="CA1072" i="1"/>
  <c r="CA1073" i="1"/>
  <c r="CA1074" i="1"/>
  <c r="CA1075" i="1"/>
  <c r="CA1076" i="1"/>
  <c r="CA1078" i="1"/>
  <c r="CA1079" i="1"/>
  <c r="CA1080" i="1"/>
  <c r="CA1081" i="1"/>
  <c r="CA1082" i="1"/>
  <c r="CA1083" i="1"/>
  <c r="CA1084" i="1"/>
  <c r="CA1085" i="1"/>
  <c r="CA1086" i="1"/>
  <c r="CA1088" i="1"/>
  <c r="CA1091" i="1"/>
  <c r="CA1092" i="1"/>
  <c r="CA1094" i="1"/>
  <c r="CA1095" i="1"/>
  <c r="CA1097" i="1"/>
  <c r="CA1100" i="1"/>
  <c r="CA1103" i="1"/>
  <c r="CA1104" i="1"/>
  <c r="CA1105" i="1"/>
  <c r="CA1106" i="1"/>
  <c r="CA1107" i="1"/>
  <c r="CA1108" i="1"/>
  <c r="CA1109" i="1"/>
  <c r="CA1110" i="1"/>
  <c r="CA1111" i="1"/>
  <c r="CA1112" i="1"/>
  <c r="CA1113" i="1"/>
  <c r="CA1114" i="1"/>
  <c r="CA1116" i="1"/>
  <c r="CA1117" i="1"/>
  <c r="CA1118" i="1"/>
  <c r="CA1119" i="1"/>
  <c r="CA1120" i="1"/>
  <c r="CA1121" i="1"/>
  <c r="CA1122" i="1"/>
  <c r="CA1123" i="1"/>
  <c r="CA1124" i="1"/>
  <c r="CA1125" i="1"/>
  <c r="CA1126" i="1"/>
  <c r="CA1129" i="1"/>
  <c r="CA1130" i="1"/>
  <c r="CA1131" i="1"/>
  <c r="CA1132" i="1"/>
  <c r="CA1133" i="1"/>
  <c r="CA1134" i="1"/>
  <c r="CA1135" i="1"/>
  <c r="CA1136" i="1"/>
  <c r="CA1137" i="1"/>
  <c r="CA1138" i="1"/>
  <c r="CA1140" i="1"/>
  <c r="CA1141" i="1"/>
  <c r="CA1142" i="1"/>
  <c r="CA1143" i="1"/>
  <c r="CA1144" i="1"/>
  <c r="CA1145" i="1"/>
  <c r="CA1146" i="1"/>
  <c r="CA1147" i="1"/>
  <c r="CA1148" i="1"/>
  <c r="CA1149" i="1"/>
  <c r="CA1150" i="1"/>
  <c r="CA1152" i="1"/>
  <c r="CA1153" i="1"/>
  <c r="CA1154" i="1"/>
  <c r="CA1155" i="1"/>
  <c r="CA1156" i="1"/>
  <c r="CA1157" i="1"/>
  <c r="CA1158" i="1"/>
  <c r="CA1159" i="1"/>
  <c r="CA1160" i="1"/>
  <c r="CA1161" i="1"/>
  <c r="CA1162" i="1"/>
  <c r="CA1164" i="1"/>
  <c r="CA1165" i="1"/>
  <c r="CA1166" i="1"/>
  <c r="CA1167" i="1"/>
  <c r="CA1168" i="1"/>
  <c r="CA1169" i="1"/>
  <c r="CA1170" i="1"/>
  <c r="CA1171" i="1"/>
  <c r="CA1172" i="1"/>
  <c r="CA1173" i="1"/>
  <c r="CA1174" i="1"/>
  <c r="CA1176" i="1"/>
  <c r="CA1178" i="1"/>
  <c r="CA1179" i="1"/>
  <c r="CA1180" i="1"/>
  <c r="CA1182" i="1"/>
  <c r="CA1183" i="1"/>
  <c r="CA1184" i="1"/>
  <c r="CA1185" i="1"/>
  <c r="CA1186" i="1"/>
  <c r="CA1187" i="1"/>
  <c r="CA1188" i="1"/>
  <c r="CA1189" i="1"/>
  <c r="CA1190" i="1"/>
  <c r="CA1191" i="1"/>
  <c r="CA1193" i="1"/>
  <c r="CA1195" i="1"/>
  <c r="CA1196" i="1"/>
  <c r="CA1198" i="1"/>
  <c r="CA1199" i="1"/>
  <c r="CA1200" i="1"/>
  <c r="CA1201" i="1"/>
  <c r="CA1202" i="1"/>
  <c r="CA1203" i="1"/>
  <c r="CA1204" i="1"/>
  <c r="CA1205" i="1"/>
  <c r="CA1206" i="1"/>
  <c r="CA1208" i="1"/>
  <c r="CA1210" i="1"/>
  <c r="CA1211" i="1"/>
  <c r="CA1212" i="1"/>
  <c r="CA1213" i="1"/>
  <c r="CA1215" i="1"/>
  <c r="CA1216" i="1"/>
  <c r="CA1217" i="1"/>
  <c r="CA1218" i="1"/>
  <c r="CA1220" i="1"/>
  <c r="CA1384" i="1"/>
  <c r="CA1385" i="1"/>
  <c r="CA1386" i="1"/>
  <c r="CA1387" i="1"/>
  <c r="CA1388" i="1"/>
  <c r="CA1389" i="1"/>
  <c r="CA1391" i="1"/>
  <c r="CA1392" i="1"/>
  <c r="CA1393" i="1"/>
  <c r="CA1400" i="1"/>
  <c r="CA1401" i="1"/>
  <c r="CA1402" i="1"/>
  <c r="CA1403" i="1"/>
  <c r="CA1404" i="1"/>
  <c r="CA1405" i="1"/>
  <c r="CA1406" i="1"/>
  <c r="CA1407" i="1"/>
  <c r="CA1408" i="1"/>
  <c r="CA1409" i="1"/>
  <c r="CA1410" i="1"/>
  <c r="CA1411" i="1"/>
  <c r="CA1412" i="1"/>
  <c r="CA1414" i="1"/>
  <c r="CA1415" i="1"/>
  <c r="CA1416" i="1"/>
  <c r="CA1417" i="1"/>
  <c r="CA1419" i="1"/>
  <c r="CA1420" i="1"/>
  <c r="CA1421" i="1"/>
  <c r="CA1422" i="1"/>
  <c r="CA1423" i="1"/>
  <c r="CA1424" i="1"/>
  <c r="CA1426" i="1"/>
  <c r="CA1427" i="1"/>
  <c r="CA1428" i="1"/>
  <c r="CA1435" i="1"/>
  <c r="CA1436" i="1"/>
  <c r="CA1437" i="1"/>
  <c r="CA1438" i="1"/>
  <c r="BW12" i="1"/>
  <c r="BW13" i="1"/>
  <c r="BW14" i="1"/>
  <c r="BW15" i="1"/>
  <c r="BW16" i="1"/>
  <c r="BW17" i="1"/>
  <c r="BW18" i="1"/>
  <c r="BW19" i="1"/>
  <c r="BW20" i="1"/>
  <c r="BW21" i="1"/>
  <c r="BW22" i="1"/>
  <c r="BW23" i="1"/>
  <c r="BW24" i="1"/>
  <c r="BW25" i="1"/>
  <c r="BW26" i="1"/>
  <c r="BW27" i="1"/>
  <c r="BW28" i="1"/>
  <c r="BW29" i="1"/>
  <c r="BW30" i="1"/>
  <c r="BW31" i="1"/>
  <c r="BW32" i="1"/>
  <c r="BW33" i="1"/>
  <c r="BW34" i="1"/>
  <c r="BW35" i="1"/>
  <c r="BW36" i="1"/>
  <c r="BW37" i="1"/>
  <c r="BW38" i="1"/>
  <c r="BW39" i="1"/>
  <c r="BW40" i="1"/>
  <c r="BW41" i="1"/>
  <c r="BW42" i="1"/>
  <c r="BW43" i="1"/>
  <c r="BW44" i="1"/>
  <c r="BW45" i="1"/>
  <c r="BW46" i="1"/>
  <c r="BW47" i="1"/>
  <c r="BW48" i="1"/>
  <c r="BW49" i="1"/>
  <c r="BW50" i="1"/>
  <c r="BW51" i="1"/>
  <c r="BW52" i="1"/>
  <c r="BW53" i="1"/>
  <c r="BW54" i="1"/>
  <c r="BW55" i="1"/>
  <c r="BW56" i="1"/>
  <c r="BW57" i="1"/>
  <c r="BW58" i="1"/>
  <c r="BW59" i="1"/>
  <c r="BW60" i="1"/>
  <c r="BW61" i="1"/>
  <c r="BW62" i="1"/>
  <c r="BW63" i="1"/>
  <c r="BW64" i="1"/>
  <c r="BW65" i="1"/>
  <c r="BW66" i="1"/>
  <c r="BW67" i="1"/>
  <c r="BW68" i="1"/>
  <c r="BW69" i="1"/>
  <c r="BW70" i="1"/>
  <c r="BW71" i="1"/>
  <c r="BW72" i="1"/>
  <c r="BW73" i="1"/>
  <c r="BW74" i="1"/>
  <c r="BW75" i="1"/>
  <c r="BW76" i="1"/>
  <c r="BW77" i="1"/>
  <c r="BW78" i="1"/>
  <c r="BW79" i="1"/>
  <c r="BW80" i="1"/>
  <c r="BW81" i="1"/>
  <c r="BW82" i="1"/>
  <c r="BW83" i="1"/>
  <c r="BW84" i="1"/>
  <c r="BW88" i="1"/>
  <c r="BW90" i="1"/>
  <c r="BW92" i="1"/>
  <c r="BW94" i="1"/>
  <c r="BW95" i="1"/>
  <c r="BW96" i="1"/>
  <c r="BW101" i="1"/>
  <c r="BW102" i="1"/>
  <c r="BW389" i="1"/>
  <c r="BW390" i="1"/>
  <c r="BW391" i="1"/>
  <c r="BW392" i="1"/>
  <c r="BW417" i="1"/>
  <c r="BW418" i="1"/>
  <c r="BW419" i="1"/>
  <c r="BW420" i="1"/>
  <c r="BW421" i="1"/>
  <c r="BW422" i="1"/>
  <c r="BW423" i="1"/>
  <c r="BW424" i="1"/>
  <c r="BW425" i="1"/>
  <c r="BW426" i="1"/>
  <c r="BW427" i="1"/>
  <c r="BW428" i="1"/>
  <c r="BW429" i="1"/>
  <c r="BW430" i="1"/>
  <c r="BW431" i="1"/>
  <c r="BW432" i="1"/>
  <c r="BW433" i="1"/>
  <c r="BW434" i="1"/>
  <c r="BW1223" i="1"/>
  <c r="BW1234" i="1"/>
  <c r="BW1235" i="1"/>
  <c r="BW1236" i="1"/>
  <c r="BW1237" i="1"/>
  <c r="BW1238" i="1"/>
  <c r="BW1239" i="1"/>
  <c r="BW1240" i="1"/>
  <c r="BW1241" i="1"/>
  <c r="BW1242" i="1"/>
  <c r="BW1243" i="1"/>
  <c r="BW1244" i="1"/>
  <c r="BW1245" i="1"/>
  <c r="BW1246" i="1"/>
  <c r="BW1247" i="1"/>
  <c r="BW1248" i="1"/>
  <c r="BW1249" i="1"/>
  <c r="BW1250" i="1"/>
  <c r="BW1254" i="1"/>
  <c r="BW1255" i="1"/>
  <c r="BW1256" i="1"/>
  <c r="BW1257" i="1"/>
  <c r="BW1258" i="1"/>
  <c r="BW1259" i="1"/>
  <c r="BW1294" i="1"/>
  <c r="BW1296" i="1"/>
  <c r="BW11" i="1"/>
  <c r="BS248" i="1"/>
  <c r="BS249" i="1"/>
  <c r="BS250" i="1"/>
  <c r="BS251" i="1"/>
  <c r="BS252" i="1"/>
  <c r="BS253" i="1"/>
  <c r="BS254" i="1"/>
  <c r="BS255" i="1"/>
  <c r="BS256" i="1"/>
  <c r="BS257" i="1"/>
  <c r="BS258" i="1"/>
  <c r="BS259" i="1"/>
  <c r="BS260" i="1"/>
  <c r="BS261" i="1"/>
  <c r="BS262" i="1"/>
  <c r="BS263" i="1"/>
  <c r="BS264" i="1"/>
  <c r="BS265" i="1"/>
  <c r="BS266" i="1"/>
  <c r="BS267" i="1"/>
  <c r="BS268" i="1"/>
  <c r="BS269" i="1"/>
  <c r="BS270" i="1"/>
  <c r="BS271" i="1"/>
  <c r="BS272" i="1"/>
  <c r="BS273" i="1"/>
  <c r="BS274" i="1"/>
  <c r="BS275" i="1"/>
  <c r="BS276" i="1"/>
  <c r="BS277" i="1"/>
  <c r="BS278" i="1"/>
  <c r="BS279" i="1"/>
  <c r="BS280" i="1"/>
  <c r="BS281" i="1"/>
  <c r="BS282" i="1"/>
  <c r="BS283" i="1"/>
  <c r="BS284" i="1"/>
  <c r="BS285" i="1"/>
  <c r="BS286" i="1"/>
  <c r="BS287" i="1"/>
  <c r="BS288" i="1"/>
  <c r="BS289" i="1"/>
  <c r="BS290" i="1"/>
  <c r="BS291" i="1"/>
  <c r="BS292" i="1"/>
  <c r="BS293" i="1"/>
  <c r="BS294" i="1"/>
  <c r="BS295" i="1"/>
  <c r="BS296" i="1"/>
  <c r="BS297" i="1"/>
  <c r="BS298" i="1"/>
  <c r="BS299" i="1"/>
  <c r="BS300" i="1"/>
  <c r="BS301" i="1"/>
  <c r="BS302" i="1"/>
  <c r="BS303" i="1"/>
  <c r="BS304" i="1"/>
  <c r="BS305" i="1"/>
  <c r="BS306" i="1"/>
  <c r="BS307" i="1"/>
  <c r="BS308" i="1"/>
  <c r="BS309" i="1"/>
  <c r="BS310" i="1"/>
  <c r="BS311" i="1"/>
  <c r="BS312" i="1"/>
  <c r="BS313" i="1"/>
  <c r="BS314" i="1"/>
  <c r="BS316" i="1"/>
  <c r="BS317" i="1"/>
  <c r="BS417" i="1"/>
  <c r="BS418" i="1"/>
  <c r="BS419" i="1"/>
  <c r="BS421" i="1"/>
  <c r="BS422" i="1"/>
  <c r="BS423" i="1"/>
  <c r="BS425" i="1"/>
  <c r="BS426" i="1"/>
  <c r="BS427" i="1"/>
  <c r="BS428" i="1"/>
  <c r="BS430" i="1"/>
  <c r="BS431" i="1"/>
  <c r="BS432" i="1"/>
  <c r="BS434" i="1"/>
  <c r="BS458" i="1"/>
  <c r="BS459" i="1"/>
  <c r="BS460" i="1"/>
  <c r="BS461" i="1"/>
  <c r="BS462" i="1"/>
  <c r="BS463" i="1"/>
  <c r="BS464" i="1"/>
  <c r="BS465" i="1"/>
  <c r="BS466" i="1"/>
  <c r="BS467" i="1"/>
  <c r="BS468" i="1"/>
  <c r="BS469" i="1"/>
  <c r="BS470" i="1"/>
  <c r="BS471" i="1"/>
  <c r="BS472" i="1"/>
  <c r="BS473" i="1"/>
  <c r="BS474" i="1"/>
  <c r="BS475" i="1"/>
  <c r="BS476" i="1"/>
  <c r="BS481" i="1"/>
  <c r="BS484" i="1"/>
  <c r="BS486" i="1"/>
  <c r="BS489" i="1"/>
  <c r="BS803" i="1"/>
  <c r="BS804" i="1"/>
  <c r="BS805" i="1"/>
  <c r="BS806" i="1"/>
  <c r="BS807" i="1"/>
  <c r="BS808" i="1"/>
  <c r="BS809" i="1"/>
  <c r="BS810" i="1"/>
  <c r="BS811" i="1"/>
  <c r="BS812" i="1"/>
  <c r="BS813" i="1"/>
  <c r="BS814" i="1"/>
  <c r="BS815" i="1"/>
  <c r="BS816" i="1"/>
  <c r="BS817" i="1"/>
  <c r="BS818" i="1"/>
  <c r="BS819" i="1"/>
  <c r="BS820" i="1"/>
  <c r="BS821" i="1"/>
  <c r="BS822" i="1"/>
  <c r="BS823" i="1"/>
  <c r="BS828" i="1"/>
  <c r="BS831" i="1"/>
  <c r="BS833" i="1"/>
  <c r="BS836" i="1"/>
  <c r="BO105" i="1"/>
  <c r="BO106" i="1"/>
  <c r="BO107" i="1"/>
  <c r="BO108" i="1"/>
  <c r="BO109" i="1"/>
  <c r="BO110" i="1"/>
  <c r="BO115" i="1"/>
  <c r="BO145" i="1"/>
  <c r="BO147" i="1"/>
  <c r="BO148" i="1"/>
  <c r="BO149" i="1"/>
  <c r="BO197" i="1"/>
  <c r="BO198" i="1"/>
  <c r="BO200" i="1"/>
  <c r="BO201" i="1"/>
  <c r="BO202" i="1"/>
  <c r="BO203" i="1"/>
  <c r="BO204" i="1"/>
  <c r="BO205" i="1"/>
  <c r="BO206" i="1"/>
  <c r="BO207" i="1"/>
  <c r="BO218" i="1"/>
  <c r="BO219" i="1"/>
  <c r="BO221" i="1"/>
  <c r="BO230" i="1"/>
  <c r="BO231" i="1"/>
  <c r="BO324" i="1"/>
  <c r="BO325" i="1"/>
  <c r="BO326" i="1"/>
  <c r="BO327" i="1"/>
  <c r="BO328" i="1"/>
  <c r="BO329" i="1"/>
  <c r="BO330" i="1"/>
  <c r="BO332" i="1"/>
  <c r="BO333" i="1"/>
  <c r="BO1435" i="1"/>
  <c r="BO1436" i="1"/>
  <c r="BO1437" i="1"/>
  <c r="BO1438" i="1"/>
  <c r="BO1439" i="1"/>
  <c r="BO1440" i="1"/>
  <c r="BO1459" i="1"/>
  <c r="BO1460" i="1"/>
  <c r="BK1434" i="1"/>
  <c r="BK1435" i="1"/>
  <c r="BK1436" i="1"/>
  <c r="BK1437" i="1"/>
  <c r="BK1438" i="1"/>
  <c r="BK1440" i="1"/>
  <c r="BK1441" i="1"/>
  <c r="BK1442" i="1"/>
  <c r="BK1458" i="1"/>
  <c r="BK1460" i="1"/>
  <c r="BK1461" i="1"/>
  <c r="BK1462" i="1"/>
  <c r="BK1463" i="1"/>
  <c r="BK1464" i="1"/>
  <c r="BK1465" i="1"/>
  <c r="BK1466" i="1"/>
  <c r="BK1467" i="1"/>
  <c r="BK1468" i="1"/>
  <c r="BK1469" i="1"/>
  <c r="BK1470" i="1"/>
  <c r="BK1471" i="1"/>
  <c r="BK1472" i="1"/>
  <c r="BK1473" i="1"/>
  <c r="BK1474" i="1"/>
  <c r="BK1475" i="1"/>
  <c r="BK1476" i="1"/>
  <c r="BK1477" i="1"/>
  <c r="BK1478" i="1"/>
  <c r="BK1479" i="1"/>
  <c r="BK1480" i="1"/>
  <c r="BK1481" i="1"/>
  <c r="BK1482" i="1"/>
  <c r="BK1483" i="1"/>
  <c r="BK1484" i="1"/>
  <c r="BK1485" i="1"/>
  <c r="BK1486" i="1"/>
  <c r="BG1462" i="1"/>
  <c r="BG85" i="1"/>
  <c r="BG86" i="1"/>
  <c r="BG87" i="1"/>
  <c r="BG88" i="1"/>
  <c r="BG89" i="1"/>
  <c r="BG90" i="1"/>
  <c r="BG91" i="1"/>
  <c r="BG92" i="1"/>
  <c r="BG93" i="1"/>
  <c r="BG94" i="1"/>
  <c r="BG95" i="1"/>
  <c r="BG96" i="1"/>
  <c r="BG1429" i="1"/>
  <c r="BG1430" i="1"/>
  <c r="BG1431" i="1"/>
  <c r="BG1432" i="1"/>
  <c r="BG1433" i="1"/>
  <c r="BG1435" i="1"/>
  <c r="BG1436" i="1"/>
  <c r="BG1437" i="1"/>
  <c r="BG1438" i="1"/>
  <c r="BG1439" i="1"/>
  <c r="BG1440" i="1"/>
  <c r="BG1441" i="1"/>
  <c r="BG1442" i="1"/>
  <c r="BG1445" i="1"/>
  <c r="BG1446" i="1"/>
  <c r="BG1447" i="1"/>
  <c r="BG1448" i="1"/>
  <c r="BG1449" i="1"/>
  <c r="CK1449" i="1" s="1"/>
  <c r="BG1458" i="1"/>
  <c r="BG1460" i="1"/>
  <c r="BG1461" i="1"/>
  <c r="BG1463" i="1"/>
  <c r="BG1464" i="1"/>
  <c r="BG1465" i="1"/>
  <c r="BG1466" i="1"/>
  <c r="BG1467" i="1"/>
  <c r="BG1468" i="1"/>
  <c r="BG1469" i="1"/>
  <c r="BG1470" i="1"/>
  <c r="BG1471" i="1"/>
  <c r="BG1472" i="1"/>
  <c r="BG1473" i="1"/>
  <c r="BG1474" i="1"/>
  <c r="BG1475" i="1"/>
  <c r="BG1476" i="1"/>
  <c r="BG1477" i="1"/>
  <c r="BG1478" i="1"/>
  <c r="BG1479" i="1"/>
  <c r="BG1480" i="1"/>
  <c r="BG1481" i="1"/>
  <c r="BG1482" i="1"/>
  <c r="BG1483" i="1"/>
  <c r="BG1484" i="1"/>
  <c r="BG1485" i="1"/>
  <c r="BC230" i="1"/>
  <c r="BC231" i="1"/>
  <c r="BC232" i="1"/>
  <c r="BC233" i="1"/>
  <c r="BC234" i="1"/>
  <c r="BC247" i="1"/>
  <c r="BC324" i="1"/>
  <c r="BC325" i="1"/>
  <c r="BC326" i="1"/>
  <c r="BC327" i="1"/>
  <c r="BC328" i="1"/>
  <c r="BC329" i="1"/>
  <c r="BC330" i="1"/>
  <c r="BC331" i="1"/>
  <c r="BC332" i="1"/>
  <c r="BC333" i="1"/>
  <c r="BC389" i="1"/>
  <c r="BC390" i="1"/>
  <c r="BC391" i="1"/>
  <c r="BC417" i="1"/>
  <c r="BC418" i="1"/>
  <c r="BC419" i="1"/>
  <c r="BC425" i="1"/>
  <c r="BC426" i="1"/>
  <c r="BC427" i="1"/>
  <c r="BC428" i="1"/>
  <c r="BC430" i="1"/>
  <c r="BC431" i="1"/>
  <c r="BC1462" i="1"/>
  <c r="BC1463" i="1"/>
  <c r="BC1464" i="1"/>
  <c r="BC1465" i="1"/>
  <c r="BC1466" i="1"/>
  <c r="BC1467" i="1"/>
  <c r="BC1468" i="1"/>
  <c r="BC1469" i="1"/>
  <c r="BC1470" i="1"/>
  <c r="BC1471" i="1"/>
  <c r="BC1472" i="1"/>
  <c r="BC1473" i="1"/>
  <c r="BC1474" i="1"/>
  <c r="BC1475" i="1"/>
  <c r="BC1476" i="1"/>
  <c r="BC1477" i="1"/>
  <c r="BC1478" i="1"/>
  <c r="BC1479" i="1"/>
  <c r="BC1480" i="1"/>
  <c r="BC1481" i="1"/>
  <c r="BC1482" i="1"/>
  <c r="BC1483" i="1"/>
  <c r="BC1484" i="1"/>
  <c r="BC1485" i="1"/>
  <c r="AY105" i="1"/>
  <c r="AY106" i="1"/>
  <c r="AY107" i="1"/>
  <c r="AY108" i="1"/>
  <c r="AY109" i="1"/>
  <c r="AY110" i="1"/>
  <c r="AY111" i="1"/>
  <c r="AY115" i="1"/>
  <c r="AY116" i="1"/>
  <c r="AY117" i="1"/>
  <c r="AY118" i="1"/>
  <c r="AY119" i="1"/>
  <c r="AY120" i="1"/>
  <c r="AY121" i="1"/>
  <c r="AY122" i="1"/>
  <c r="AY123" i="1"/>
  <c r="AY124" i="1"/>
  <c r="AY125" i="1"/>
  <c r="AY126" i="1"/>
  <c r="AY127" i="1"/>
  <c r="AY128" i="1"/>
  <c r="AY129" i="1"/>
  <c r="AY130" i="1"/>
  <c r="AY131" i="1"/>
  <c r="AY132" i="1"/>
  <c r="AY135" i="1"/>
  <c r="AY136" i="1"/>
  <c r="AY137" i="1"/>
  <c r="AY138" i="1"/>
  <c r="AY139" i="1"/>
  <c r="AY140" i="1"/>
  <c r="AY141" i="1"/>
  <c r="AY142" i="1"/>
  <c r="AY143" i="1"/>
  <c r="AY144" i="1"/>
  <c r="AY145" i="1"/>
  <c r="AY146" i="1"/>
  <c r="AY147" i="1"/>
  <c r="AY148" i="1"/>
  <c r="AY149" i="1"/>
  <c r="AY150" i="1"/>
  <c r="AY151" i="1"/>
  <c r="AY152" i="1"/>
  <c r="AY153" i="1"/>
  <c r="AY154" i="1"/>
  <c r="AY155" i="1"/>
  <c r="AY156" i="1"/>
  <c r="AY157" i="1"/>
  <c r="AY158" i="1"/>
  <c r="AY159" i="1"/>
  <c r="AY160" i="1"/>
  <c r="AY161" i="1"/>
  <c r="AY162" i="1"/>
  <c r="AY163" i="1"/>
  <c r="AY164" i="1"/>
  <c r="AY173" i="1"/>
  <c r="AY174" i="1"/>
  <c r="AY175" i="1"/>
  <c r="AY176" i="1"/>
  <c r="AY177" i="1"/>
  <c r="AY178" i="1"/>
  <c r="AY179" i="1"/>
  <c r="AY180" i="1"/>
  <c r="AY182" i="1"/>
  <c r="AY183" i="1"/>
  <c r="AY184" i="1"/>
  <c r="AY185" i="1"/>
  <c r="AY186" i="1"/>
  <c r="AY187" i="1"/>
  <c r="AY188" i="1"/>
  <c r="AY189" i="1"/>
  <c r="AY190" i="1"/>
  <c r="AY191" i="1"/>
  <c r="AY192" i="1"/>
  <c r="AY193" i="1"/>
  <c r="AY194" i="1"/>
  <c r="AY195" i="1"/>
  <c r="AY196" i="1"/>
  <c r="AY197" i="1"/>
  <c r="AY198" i="1"/>
  <c r="AY199" i="1"/>
  <c r="AY200" i="1"/>
  <c r="AY201" i="1"/>
  <c r="AY202" i="1"/>
  <c r="AY203" i="1"/>
  <c r="AY204" i="1"/>
  <c r="AY205" i="1"/>
  <c r="AY206" i="1"/>
  <c r="AY207" i="1"/>
  <c r="AY208" i="1"/>
  <c r="AY209" i="1"/>
  <c r="AY210" i="1"/>
  <c r="AY214" i="1"/>
  <c r="AY215" i="1"/>
  <c r="AY221" i="1"/>
  <c r="AY222" i="1"/>
  <c r="AY229" i="1"/>
  <c r="AY230" i="1"/>
  <c r="AY231" i="1"/>
  <c r="AY232" i="1"/>
  <c r="AY233" i="1"/>
  <c r="AY234" i="1"/>
  <c r="AY1435" i="1"/>
  <c r="AY1436" i="1"/>
  <c r="AY1437" i="1"/>
  <c r="AY1438" i="1"/>
  <c r="AY1458" i="1"/>
  <c r="AY1459" i="1"/>
  <c r="AY1460" i="1"/>
  <c r="AY1461" i="1"/>
  <c r="CJ1447" i="1" l="1"/>
  <c r="CK1447" i="1"/>
  <c r="CJ1387" i="1"/>
  <c r="CK1387" i="1"/>
  <c r="CJ1140" i="1"/>
  <c r="CK1140" i="1"/>
  <c r="CJ837" i="1"/>
  <c r="CK837" i="1"/>
  <c r="CJ91" i="1"/>
  <c r="CK91" i="1"/>
  <c r="CJ1486" i="1"/>
  <c r="CK1486" i="1"/>
  <c r="CJ1143" i="1"/>
  <c r="CK1143" i="1"/>
  <c r="CJ1107" i="1"/>
  <c r="CK1107" i="1"/>
  <c r="CJ1095" i="1"/>
  <c r="CK1095" i="1"/>
  <c r="CJ1448" i="1"/>
  <c r="CK1448" i="1"/>
  <c r="CJ93" i="1"/>
  <c r="CK93" i="1"/>
  <c r="CJ89" i="1"/>
  <c r="CK89" i="1"/>
  <c r="CJ696" i="1"/>
  <c r="CK696" i="1"/>
  <c r="CJ1451" i="1"/>
  <c r="CK1451" i="1"/>
  <c r="CJ1449" i="1"/>
  <c r="AU324" i="1"/>
  <c r="AU325" i="1"/>
  <c r="AU326" i="1"/>
  <c r="AU327" i="1"/>
  <c r="AU328" i="1"/>
  <c r="AU329" i="1"/>
  <c r="AU330" i="1"/>
  <c r="AU331" i="1"/>
  <c r="AU332" i="1"/>
  <c r="AU333" i="1"/>
  <c r="AU334" i="1"/>
  <c r="AU335" i="1"/>
  <c r="AU336" i="1"/>
  <c r="AU337" i="1"/>
  <c r="AU338" i="1"/>
  <c r="AU339" i="1"/>
  <c r="AU348" i="1"/>
  <c r="AU349" i="1"/>
  <c r="AU350" i="1"/>
  <c r="AU351" i="1"/>
  <c r="AU358" i="1"/>
  <c r="AU359" i="1"/>
  <c r="AU360" i="1"/>
  <c r="AU361" i="1"/>
  <c r="AU362" i="1"/>
  <c r="AU363" i="1"/>
  <c r="AU364" i="1"/>
  <c r="AU365" i="1"/>
  <c r="AU366" i="1"/>
  <c r="AU367" i="1"/>
  <c r="AU368" i="1"/>
  <c r="AU369" i="1"/>
  <c r="AU370" i="1"/>
  <c r="AU371" i="1"/>
  <c r="AU372" i="1"/>
  <c r="AU373" i="1"/>
  <c r="AU374" i="1"/>
  <c r="AU375" i="1"/>
  <c r="AU379" i="1"/>
  <c r="AU380" i="1"/>
  <c r="AU381" i="1"/>
  <c r="AU389" i="1"/>
  <c r="AU390" i="1"/>
  <c r="AU391" i="1"/>
  <c r="AU392" i="1"/>
  <c r="AU397" i="1"/>
  <c r="AU398" i="1"/>
  <c r="AU399" i="1"/>
  <c r="AU406" i="1"/>
  <c r="AU407" i="1"/>
  <c r="AU408" i="1"/>
  <c r="AU409" i="1"/>
  <c r="AU410" i="1"/>
  <c r="AU411" i="1"/>
  <c r="AU425" i="1"/>
  <c r="AU426" i="1"/>
  <c r="AU427" i="1"/>
  <c r="AU428" i="1"/>
  <c r="AU434" i="1"/>
  <c r="AU435" i="1"/>
  <c r="AU436" i="1"/>
  <c r="AU437" i="1"/>
  <c r="AU438" i="1"/>
  <c r="AU441" i="1"/>
  <c r="AU442" i="1"/>
  <c r="AU443" i="1"/>
  <c r="AU444" i="1"/>
  <c r="AU445" i="1"/>
  <c r="AU450" i="1"/>
  <c r="AU454" i="1"/>
  <c r="AU456" i="1"/>
  <c r="AU662" i="1"/>
  <c r="AU663" i="1"/>
  <c r="AU664" i="1"/>
  <c r="AU668" i="1"/>
  <c r="AU669" i="1"/>
  <c r="AU670" i="1"/>
  <c r="AU671" i="1"/>
  <c r="AU672" i="1"/>
  <c r="AU673" i="1"/>
  <c r="AU674" i="1"/>
  <c r="AU675" i="1"/>
  <c r="AU676" i="1"/>
  <c r="AU677" i="1"/>
  <c r="AU678" i="1"/>
  <c r="AU697" i="1"/>
  <c r="AU847" i="1"/>
  <c r="AU848" i="1"/>
  <c r="AU850" i="1"/>
  <c r="AU851" i="1"/>
  <c r="AU852" i="1"/>
  <c r="AU853" i="1"/>
  <c r="AU854" i="1"/>
  <c r="AU855" i="1"/>
  <c r="AU856" i="1"/>
  <c r="AU857" i="1"/>
  <c r="AU858" i="1"/>
  <c r="AU859" i="1"/>
  <c r="AU860" i="1"/>
  <c r="AU861" i="1"/>
  <c r="AU862" i="1"/>
  <c r="AU863" i="1"/>
  <c r="AU864" i="1"/>
  <c r="AU865" i="1"/>
  <c r="AU866" i="1"/>
  <c r="AU867" i="1"/>
  <c r="AU868" i="1"/>
  <c r="AU869" i="1"/>
  <c r="AU870" i="1"/>
  <c r="AU871" i="1"/>
  <c r="AU872" i="1"/>
  <c r="AU873" i="1"/>
  <c r="AU874" i="1"/>
  <c r="AU875" i="1"/>
  <c r="AU876" i="1"/>
  <c r="AU877" i="1"/>
  <c r="AU878" i="1"/>
  <c r="AU879" i="1"/>
  <c r="AU880" i="1"/>
  <c r="AU881" i="1"/>
  <c r="AU882" i="1"/>
  <c r="AU883" i="1"/>
  <c r="AU884" i="1"/>
  <c r="AU893" i="1"/>
  <c r="AU894" i="1"/>
  <c r="AU895" i="1"/>
  <c r="AU896" i="1"/>
  <c r="AU897" i="1"/>
  <c r="AU898" i="1"/>
  <c r="AU902" i="1"/>
  <c r="AU903" i="1"/>
  <c r="AU904" i="1"/>
  <c r="AU909" i="1"/>
  <c r="AU910" i="1"/>
  <c r="AU921" i="1"/>
  <c r="AU923" i="1"/>
  <c r="AU925" i="1"/>
  <c r="AU926" i="1"/>
  <c r="AU927" i="1"/>
  <c r="AU928" i="1"/>
  <c r="AU934" i="1"/>
  <c r="AU935" i="1"/>
  <c r="AU936" i="1"/>
  <c r="AU937" i="1"/>
  <c r="AU943" i="1"/>
  <c r="AU944" i="1"/>
  <c r="AU945" i="1"/>
  <c r="AU946" i="1"/>
  <c r="AU960" i="1"/>
  <c r="AU961" i="1"/>
  <c r="AU962" i="1"/>
  <c r="AU964" i="1"/>
  <c r="AU973" i="1"/>
  <c r="AU974" i="1"/>
  <c r="AU975" i="1"/>
  <c r="AU977" i="1"/>
  <c r="AU978" i="1"/>
  <c r="AU979" i="1"/>
  <c r="AU980" i="1"/>
  <c r="AU981" i="1"/>
  <c r="AU993" i="1"/>
  <c r="AU994" i="1"/>
  <c r="AU995" i="1"/>
  <c r="AU997" i="1"/>
  <c r="AU1028" i="1"/>
  <c r="AU1029" i="1"/>
  <c r="AU1030" i="1"/>
  <c r="AU1032" i="1"/>
  <c r="AU1033" i="1"/>
  <c r="AU1034" i="1"/>
  <c r="AU1035" i="1"/>
  <c r="AU1037" i="1"/>
  <c r="AU1038" i="1"/>
  <c r="AU1039" i="1"/>
  <c r="AU1040" i="1"/>
  <c r="AU1042" i="1"/>
  <c r="AU1043" i="1"/>
  <c r="AU1044" i="1"/>
  <c r="AU1046" i="1"/>
  <c r="AU1047" i="1"/>
  <c r="AU1048" i="1"/>
  <c r="AU1049" i="1"/>
  <c r="AU1051" i="1"/>
  <c r="AU1052" i="1"/>
  <c r="AU1053" i="1"/>
  <c r="AU1054" i="1"/>
  <c r="AU1056" i="1"/>
  <c r="AU1057" i="1"/>
  <c r="AU1058" i="1"/>
  <c r="AU1060" i="1"/>
  <c r="AU1061" i="1"/>
  <c r="AU1062" i="1"/>
  <c r="AU1063" i="1"/>
  <c r="AU1064" i="1"/>
  <c r="AU1066" i="1"/>
  <c r="AU1067" i="1"/>
  <c r="AU1068" i="1"/>
  <c r="AU1069" i="1"/>
  <c r="AU1070" i="1"/>
  <c r="AU1072" i="1"/>
  <c r="AU1073" i="1"/>
  <c r="AU1074" i="1"/>
  <c r="AU1075" i="1"/>
  <c r="AU1076" i="1"/>
  <c r="AU1078" i="1"/>
  <c r="AU1079" i="1"/>
  <c r="AU1080" i="1"/>
  <c r="AU1081" i="1"/>
  <c r="AU1082" i="1"/>
  <c r="AU1084" i="1"/>
  <c r="AU1085" i="1"/>
  <c r="AU1089" i="1"/>
  <c r="AU1090" i="1"/>
  <c r="AU1091" i="1"/>
  <c r="AU1101" i="1"/>
  <c r="AU1102" i="1"/>
  <c r="AU1103" i="1"/>
  <c r="AU1128" i="1"/>
  <c r="AU1129" i="1"/>
  <c r="AU1130" i="1"/>
  <c r="AU1133" i="1"/>
  <c r="AU1134" i="1"/>
  <c r="AU1135" i="1"/>
  <c r="AU1136" i="1"/>
  <c r="AU1137" i="1"/>
  <c r="AU1138" i="1"/>
  <c r="AU1164" i="1"/>
  <c r="AU1165" i="1"/>
  <c r="AU1166" i="1"/>
  <c r="AU1169" i="1"/>
  <c r="AU1170" i="1"/>
  <c r="AU1171" i="1"/>
  <c r="AU1172" i="1"/>
  <c r="AU1173" i="1"/>
  <c r="AU1174" i="1"/>
  <c r="AU1176" i="1"/>
  <c r="AU1177" i="1"/>
  <c r="AU1178" i="1"/>
  <c r="AU1179" i="1"/>
  <c r="AU1180" i="1"/>
  <c r="AU1181" i="1"/>
  <c r="AU1182" i="1"/>
  <c r="AU1183" i="1"/>
  <c r="AU1186" i="1"/>
  <c r="AU1187" i="1"/>
  <c r="AU1188" i="1"/>
  <c r="AU1189" i="1"/>
  <c r="AU1190" i="1"/>
  <c r="AU1191" i="1"/>
  <c r="AU1193" i="1"/>
  <c r="AU1195" i="1"/>
  <c r="AU1196" i="1"/>
  <c r="AU1197" i="1"/>
  <c r="AU1198" i="1"/>
  <c r="AU1199" i="1"/>
  <c r="AU1200" i="1"/>
  <c r="AU1201" i="1"/>
  <c r="AU1202" i="1"/>
  <c r="AU1203" i="1"/>
  <c r="AU1204" i="1"/>
  <c r="AU1205" i="1"/>
  <c r="AU1206" i="1"/>
  <c r="AU1208" i="1"/>
  <c r="AU1210" i="1"/>
  <c r="AU1211" i="1"/>
  <c r="AU1212" i="1"/>
  <c r="AU1213" i="1"/>
  <c r="AU1216" i="1"/>
  <c r="AU1217" i="1"/>
  <c r="AU1218" i="1"/>
  <c r="AU1219" i="1"/>
  <c r="AU1220" i="1"/>
  <c r="AU1246" i="1"/>
  <c r="AU1247" i="1"/>
  <c r="AU1248" i="1"/>
  <c r="AU1249" i="1"/>
  <c r="AU1250" i="1"/>
  <c r="AU1251" i="1"/>
  <c r="AU1287" i="1"/>
  <c r="AU1288" i="1"/>
  <c r="AU1305" i="1"/>
  <c r="AU1306" i="1"/>
  <c r="AU1307" i="1"/>
  <c r="AU1385" i="1"/>
  <c r="AU1386" i="1"/>
  <c r="AU1388" i="1"/>
  <c r="AU1389" i="1"/>
  <c r="AU1391" i="1"/>
  <c r="AU1400" i="1"/>
  <c r="AU1401" i="1"/>
  <c r="AU1402" i="1"/>
  <c r="AU1403" i="1"/>
  <c r="AU1404" i="1"/>
  <c r="AU1405" i="1"/>
  <c r="AU1407" i="1"/>
  <c r="AU1409" i="1"/>
  <c r="AU1410" i="1"/>
  <c r="AU1411" i="1"/>
  <c r="AU1412" i="1"/>
  <c r="AU1454" i="1"/>
  <c r="AU1456" i="1"/>
  <c r="AQ12" i="1"/>
  <c r="AQ13" i="1"/>
  <c r="AQ14" i="1"/>
  <c r="AQ15" i="1"/>
  <c r="AQ16" i="1"/>
  <c r="AQ17" i="1"/>
  <c r="AQ18" i="1"/>
  <c r="AQ19" i="1"/>
  <c r="AQ20" i="1"/>
  <c r="AQ21" i="1"/>
  <c r="AQ22" i="1"/>
  <c r="AQ23" i="1"/>
  <c r="AQ24" i="1"/>
  <c r="AQ25" i="1"/>
  <c r="AQ26" i="1"/>
  <c r="AQ27" i="1"/>
  <c r="AQ28" i="1"/>
  <c r="AQ29" i="1"/>
  <c r="AQ30" i="1"/>
  <c r="AQ31" i="1"/>
  <c r="AQ32" i="1"/>
  <c r="AQ33" i="1"/>
  <c r="AQ34" i="1"/>
  <c r="AQ35" i="1"/>
  <c r="AQ36" i="1"/>
  <c r="AQ37" i="1"/>
  <c r="AQ38" i="1"/>
  <c r="AQ39" i="1"/>
  <c r="AQ40" i="1"/>
  <c r="AQ41" i="1"/>
  <c r="AQ42" i="1"/>
  <c r="AQ43" i="1"/>
  <c r="AQ44" i="1"/>
  <c r="AQ45" i="1"/>
  <c r="AQ46" i="1"/>
  <c r="AQ47" i="1"/>
  <c r="AQ48" i="1"/>
  <c r="AQ49" i="1"/>
  <c r="AQ50" i="1"/>
  <c r="AQ51" i="1"/>
  <c r="AQ52" i="1"/>
  <c r="AQ53" i="1"/>
  <c r="AQ54" i="1"/>
  <c r="AQ55" i="1"/>
  <c r="AQ56" i="1"/>
  <c r="AQ57" i="1"/>
  <c r="AQ58" i="1"/>
  <c r="AQ59" i="1"/>
  <c r="AQ60" i="1"/>
  <c r="AQ61" i="1"/>
  <c r="AQ62" i="1"/>
  <c r="AQ63" i="1"/>
  <c r="AQ64" i="1"/>
  <c r="AQ65" i="1"/>
  <c r="AQ66" i="1"/>
  <c r="AQ67" i="1"/>
  <c r="AQ68" i="1"/>
  <c r="AQ69" i="1"/>
  <c r="AQ70" i="1"/>
  <c r="AQ71" i="1"/>
  <c r="AQ72" i="1"/>
  <c r="AQ73" i="1"/>
  <c r="AQ74" i="1"/>
  <c r="AQ75" i="1"/>
  <c r="AQ76" i="1"/>
  <c r="AQ77" i="1"/>
  <c r="AQ78" i="1"/>
  <c r="AQ79" i="1"/>
  <c r="AQ80" i="1"/>
  <c r="AQ81" i="1"/>
  <c r="AQ82" i="1"/>
  <c r="AQ83" i="1"/>
  <c r="AQ84" i="1"/>
  <c r="AQ97" i="1"/>
  <c r="AQ98" i="1"/>
  <c r="AQ99" i="1"/>
  <c r="AQ100" i="1"/>
  <c r="AQ101" i="1"/>
  <c r="AQ105" i="1"/>
  <c r="AQ106" i="1"/>
  <c r="AQ107" i="1"/>
  <c r="AQ108" i="1"/>
  <c r="AQ109" i="1"/>
  <c r="AQ110" i="1"/>
  <c r="AQ113" i="1"/>
  <c r="AQ115" i="1"/>
  <c r="AQ116" i="1"/>
  <c r="AQ117" i="1"/>
  <c r="AQ183" i="1"/>
  <c r="AQ184" i="1"/>
  <c r="AQ185" i="1"/>
  <c r="AQ186" i="1"/>
  <c r="AQ187" i="1"/>
  <c r="AQ188" i="1"/>
  <c r="AQ189" i="1"/>
  <c r="AQ190" i="1"/>
  <c r="AQ191" i="1"/>
  <c r="AQ192" i="1"/>
  <c r="AQ193" i="1"/>
  <c r="AQ194" i="1"/>
  <c r="AQ195" i="1"/>
  <c r="AQ196" i="1"/>
  <c r="AQ197" i="1"/>
  <c r="AQ198" i="1"/>
  <c r="AQ199" i="1"/>
  <c r="AQ200" i="1"/>
  <c r="AQ201" i="1"/>
  <c r="AQ202" i="1"/>
  <c r="AQ203" i="1"/>
  <c r="AQ204" i="1"/>
  <c r="AQ205" i="1"/>
  <c r="AQ206" i="1"/>
  <c r="AQ207" i="1"/>
  <c r="AQ216" i="1"/>
  <c r="AQ221" i="1"/>
  <c r="AQ222" i="1"/>
  <c r="AQ229" i="1"/>
  <c r="AQ230" i="1"/>
  <c r="AQ231" i="1"/>
  <c r="AQ232" i="1"/>
  <c r="AQ234" i="1"/>
  <c r="AQ240" i="1"/>
  <c r="AQ241" i="1"/>
  <c r="AQ242" i="1"/>
  <c r="AQ244" i="1"/>
  <c r="AQ245" i="1"/>
  <c r="AQ385" i="1"/>
  <c r="AQ386" i="1"/>
  <c r="AQ387" i="1"/>
  <c r="AQ388" i="1"/>
  <c r="AQ389" i="1"/>
  <c r="AQ390" i="1"/>
  <c r="AQ391" i="1"/>
  <c r="AQ392" i="1"/>
  <c r="AQ425" i="1"/>
  <c r="AQ426" i="1"/>
  <c r="AQ427" i="1"/>
  <c r="AQ428" i="1"/>
  <c r="AQ1223" i="1"/>
  <c r="AQ1226" i="1"/>
  <c r="AQ1227" i="1"/>
  <c r="AQ1228" i="1"/>
  <c r="AQ1229" i="1"/>
  <c r="AQ1230" i="1"/>
  <c r="AQ1231" i="1"/>
  <c r="AQ1232" i="1"/>
  <c r="AQ1233" i="1"/>
  <c r="AQ1234" i="1"/>
  <c r="AQ1235" i="1"/>
  <c r="AQ1236" i="1"/>
  <c r="AQ1237" i="1"/>
  <c r="AQ1238" i="1"/>
  <c r="AQ1239" i="1"/>
  <c r="AQ1240" i="1"/>
  <c r="AQ1241" i="1"/>
  <c r="AQ1242" i="1"/>
  <c r="AQ1243" i="1"/>
  <c r="AQ1246" i="1"/>
  <c r="AQ1247" i="1"/>
  <c r="AQ1248" i="1"/>
  <c r="AQ1249" i="1"/>
  <c r="AQ1250" i="1"/>
  <c r="AQ1251" i="1"/>
  <c r="AQ1252" i="1"/>
  <c r="AQ1253" i="1"/>
  <c r="AQ1254" i="1"/>
  <c r="AQ1255" i="1"/>
  <c r="AQ1262" i="1"/>
  <c r="AQ1263" i="1"/>
  <c r="AQ1264" i="1"/>
  <c r="AQ1266" i="1"/>
  <c r="AQ1267" i="1"/>
  <c r="AQ1268" i="1"/>
  <c r="AQ1270" i="1"/>
  <c r="AQ1271" i="1"/>
  <c r="AQ1272" i="1"/>
  <c r="AQ1284" i="1"/>
  <c r="AQ1285" i="1"/>
  <c r="AQ1286" i="1"/>
  <c r="AQ1287" i="1"/>
  <c r="AQ1288" i="1"/>
  <c r="AQ1289" i="1"/>
  <c r="AQ1290" i="1"/>
  <c r="AQ1294" i="1"/>
  <c r="AQ1295" i="1"/>
  <c r="AQ1297" i="1"/>
  <c r="AQ1298" i="1"/>
  <c r="AQ1305" i="1"/>
  <c r="AQ1306" i="1"/>
  <c r="AQ1307" i="1"/>
  <c r="AQ1308" i="1"/>
  <c r="AQ1325" i="1"/>
  <c r="AQ1326" i="1"/>
  <c r="AQ1327" i="1"/>
  <c r="AQ1328" i="1"/>
  <c r="AQ1329" i="1"/>
  <c r="AQ1330" i="1"/>
  <c r="AQ1331" i="1"/>
  <c r="AQ1332" i="1"/>
  <c r="AQ1341" i="1"/>
  <c r="AQ1342" i="1"/>
  <c r="AQ1343" i="1"/>
  <c r="AQ1344" i="1"/>
  <c r="AQ1345" i="1"/>
  <c r="AQ1346" i="1"/>
  <c r="AQ1347" i="1"/>
  <c r="AQ1348" i="1"/>
  <c r="AQ1349" i="1"/>
  <c r="AQ1350" i="1"/>
  <c r="AQ1351" i="1"/>
  <c r="AQ1352" i="1"/>
  <c r="AQ1353" i="1"/>
  <c r="AQ1354" i="1"/>
  <c r="AQ1355" i="1"/>
  <c r="AQ1356" i="1"/>
  <c r="AQ1357" i="1"/>
  <c r="AQ1358" i="1"/>
  <c r="AQ1359" i="1"/>
  <c r="AQ1360" i="1"/>
  <c r="AQ1434" i="1"/>
  <c r="AQ1435" i="1"/>
  <c r="AQ1436" i="1"/>
  <c r="AQ1437" i="1"/>
  <c r="AQ1438" i="1"/>
  <c r="AQ1458" i="1"/>
  <c r="AQ1459" i="1"/>
  <c r="AQ1460" i="1"/>
  <c r="AQ1461" i="1"/>
  <c r="AQ11" i="1"/>
  <c r="AM12" i="1"/>
  <c r="AM13" i="1"/>
  <c r="AM14" i="1"/>
  <c r="AM15" i="1"/>
  <c r="AM16" i="1"/>
  <c r="AM17" i="1"/>
  <c r="AM18" i="1"/>
  <c r="AM19" i="1"/>
  <c r="AM20" i="1"/>
  <c r="AM21" i="1"/>
  <c r="AM22" i="1"/>
  <c r="AM23" i="1"/>
  <c r="AM24" i="1"/>
  <c r="AM25" i="1"/>
  <c r="AM26" i="1"/>
  <c r="AM27" i="1"/>
  <c r="AM28" i="1"/>
  <c r="AM29" i="1"/>
  <c r="AM30" i="1"/>
  <c r="AM31" i="1"/>
  <c r="AM32" i="1"/>
  <c r="AM33" i="1"/>
  <c r="AM34" i="1"/>
  <c r="AM35" i="1"/>
  <c r="AM36" i="1"/>
  <c r="AM37" i="1"/>
  <c r="AM38" i="1"/>
  <c r="AM39" i="1"/>
  <c r="AM40" i="1"/>
  <c r="AM41" i="1"/>
  <c r="AM42" i="1"/>
  <c r="AM43" i="1"/>
  <c r="AM44" i="1"/>
  <c r="AM45" i="1"/>
  <c r="AM46" i="1"/>
  <c r="AM47" i="1"/>
  <c r="AM48" i="1"/>
  <c r="AM49" i="1"/>
  <c r="AM50" i="1"/>
  <c r="AM51" i="1"/>
  <c r="AM52" i="1"/>
  <c r="AM53" i="1"/>
  <c r="AM54" i="1"/>
  <c r="AM55" i="1"/>
  <c r="AM56" i="1"/>
  <c r="AM57" i="1"/>
  <c r="AM58" i="1"/>
  <c r="AM59" i="1"/>
  <c r="AM60" i="1"/>
  <c r="AM65" i="1"/>
  <c r="AM66" i="1"/>
  <c r="AM67" i="1"/>
  <c r="AM68" i="1"/>
  <c r="AM69" i="1"/>
  <c r="AM70" i="1"/>
  <c r="AM71" i="1"/>
  <c r="AM72" i="1"/>
  <c r="AM73" i="1"/>
  <c r="AM74" i="1"/>
  <c r="AM75" i="1"/>
  <c r="AM76" i="1"/>
  <c r="AM77" i="1"/>
  <c r="AM78" i="1"/>
  <c r="AM79" i="1"/>
  <c r="AM80" i="1"/>
  <c r="AM81" i="1"/>
  <c r="AM82" i="1"/>
  <c r="AM83" i="1"/>
  <c r="AM84" i="1"/>
  <c r="AM103" i="1"/>
  <c r="AM104" i="1"/>
  <c r="AM105" i="1"/>
  <c r="AM106" i="1"/>
  <c r="AM107" i="1"/>
  <c r="AM108" i="1"/>
  <c r="AM109" i="1"/>
  <c r="AM110" i="1"/>
  <c r="AM111" i="1"/>
  <c r="AM112" i="1"/>
  <c r="AM115" i="1"/>
  <c r="AM116" i="1"/>
  <c r="AM117" i="1"/>
  <c r="AM118" i="1"/>
  <c r="AM119" i="1"/>
  <c r="AM120" i="1"/>
  <c r="AM121" i="1"/>
  <c r="AM122" i="1"/>
  <c r="AM123" i="1"/>
  <c r="AM124" i="1"/>
  <c r="AM125" i="1"/>
  <c r="AM126" i="1"/>
  <c r="AM127" i="1"/>
  <c r="AM128" i="1"/>
  <c r="AM129" i="1"/>
  <c r="AM130" i="1"/>
  <c r="AM131" i="1"/>
  <c r="AM132" i="1"/>
  <c r="AM135" i="1"/>
  <c r="AM136" i="1"/>
  <c r="AM137" i="1"/>
  <c r="AM138" i="1"/>
  <c r="AM139" i="1"/>
  <c r="AM140" i="1"/>
  <c r="AM141" i="1"/>
  <c r="AM142" i="1"/>
  <c r="AM143" i="1"/>
  <c r="AM144" i="1"/>
  <c r="AM145" i="1"/>
  <c r="AM146" i="1"/>
  <c r="AM147" i="1"/>
  <c r="AM149" i="1"/>
  <c r="AM150" i="1"/>
  <c r="AM151" i="1"/>
  <c r="AM152" i="1"/>
  <c r="AM153" i="1"/>
  <c r="AM154" i="1"/>
  <c r="AM155" i="1"/>
  <c r="AM156" i="1"/>
  <c r="AM157" i="1"/>
  <c r="AM158" i="1"/>
  <c r="AM159" i="1"/>
  <c r="AM160" i="1"/>
  <c r="AM161" i="1"/>
  <c r="AM162" i="1"/>
  <c r="AM163" i="1"/>
  <c r="AM164" i="1"/>
  <c r="AM165" i="1"/>
  <c r="AM166" i="1"/>
  <c r="AM167" i="1"/>
  <c r="AM168" i="1"/>
  <c r="AM169" i="1"/>
  <c r="AM170" i="1"/>
  <c r="AM171" i="1"/>
  <c r="AM172" i="1"/>
  <c r="AM173" i="1"/>
  <c r="AM174" i="1"/>
  <c r="AM175" i="1"/>
  <c r="AM176" i="1"/>
  <c r="AM177" i="1"/>
  <c r="AM178" i="1"/>
  <c r="AM179" i="1"/>
  <c r="AM180" i="1"/>
  <c r="AM181" i="1"/>
  <c r="AM182" i="1"/>
  <c r="AM183" i="1"/>
  <c r="AM184" i="1"/>
  <c r="AM185" i="1"/>
  <c r="AM186" i="1"/>
  <c r="AM187" i="1"/>
  <c r="AM188" i="1"/>
  <c r="AM189" i="1"/>
  <c r="AM190" i="1"/>
  <c r="AM191" i="1"/>
  <c r="AM192" i="1"/>
  <c r="AM193" i="1"/>
  <c r="AM194" i="1"/>
  <c r="AM195" i="1"/>
  <c r="AM196" i="1"/>
  <c r="AM197" i="1"/>
  <c r="AM198" i="1"/>
  <c r="AM199" i="1"/>
  <c r="AM200" i="1"/>
  <c r="AM201" i="1"/>
  <c r="AM202" i="1"/>
  <c r="AM203" i="1"/>
  <c r="AM204" i="1"/>
  <c r="AM205" i="1"/>
  <c r="AM206" i="1"/>
  <c r="AM207" i="1"/>
  <c r="AM208" i="1"/>
  <c r="AM209" i="1"/>
  <c r="AM216" i="1"/>
  <c r="AM218" i="1"/>
  <c r="AM219" i="1"/>
  <c r="AM220" i="1"/>
  <c r="AM221" i="1"/>
  <c r="AM222" i="1"/>
  <c r="AM223" i="1"/>
  <c r="AM224" i="1"/>
  <c r="AM230" i="1"/>
  <c r="AM231" i="1"/>
  <c r="AM232" i="1"/>
  <c r="AM233" i="1"/>
  <c r="AM234" i="1"/>
  <c r="AM237" i="1"/>
  <c r="AM240" i="1"/>
  <c r="AM241" i="1"/>
  <c r="AM242" i="1"/>
  <c r="AM244" i="1"/>
  <c r="AM245" i="1"/>
  <c r="AM284" i="1"/>
  <c r="AM285" i="1"/>
  <c r="AM286" i="1"/>
  <c r="AM287" i="1"/>
  <c r="AM288" i="1"/>
  <c r="AM289" i="1"/>
  <c r="AM290" i="1"/>
  <c r="AM291" i="1"/>
  <c r="AM292" i="1"/>
  <c r="AM293" i="1"/>
  <c r="AM294" i="1"/>
  <c r="AM295" i="1"/>
  <c r="AM296" i="1"/>
  <c r="AM297" i="1"/>
  <c r="AM298" i="1"/>
  <c r="AM299" i="1"/>
  <c r="AM301" i="1"/>
  <c r="AM302" i="1"/>
  <c r="AM303" i="1"/>
  <c r="AM304" i="1"/>
  <c r="AM305" i="1"/>
  <c r="AM306" i="1"/>
  <c r="AM308" i="1"/>
  <c r="AM309" i="1"/>
  <c r="AM310" i="1"/>
  <c r="AM312" i="1"/>
  <c r="AM313" i="1"/>
  <c r="AM314" i="1"/>
  <c r="AM317" i="1"/>
  <c r="AM320" i="1"/>
  <c r="AM325" i="1"/>
  <c r="AM327" i="1"/>
  <c r="AM330" i="1"/>
  <c r="AM332" i="1"/>
  <c r="AM335" i="1"/>
  <c r="AM339" i="1"/>
  <c r="AM342" i="1"/>
  <c r="AM343" i="1"/>
  <c r="AM344" i="1"/>
  <c r="AM345" i="1"/>
  <c r="AM346" i="1"/>
  <c r="AM347" i="1"/>
  <c r="AM348" i="1"/>
  <c r="AM349" i="1"/>
  <c r="AM350" i="1"/>
  <c r="AM351" i="1"/>
  <c r="AM364" i="1"/>
  <c r="AM365" i="1"/>
  <c r="AM366" i="1"/>
  <c r="AM370" i="1"/>
  <c r="AM371" i="1"/>
  <c r="AM372" i="1"/>
  <c r="AM379" i="1"/>
  <c r="AM380" i="1"/>
  <c r="AM381" i="1"/>
  <c r="AM382" i="1"/>
  <c r="AM383" i="1"/>
  <c r="AM384" i="1"/>
  <c r="AM385" i="1"/>
  <c r="AM386" i="1"/>
  <c r="AM387" i="1"/>
  <c r="AM388" i="1"/>
  <c r="AM389" i="1"/>
  <c r="AM390" i="1"/>
  <c r="AM391" i="1"/>
  <c r="AM392" i="1"/>
  <c r="AM393" i="1"/>
  <c r="AM394" i="1"/>
  <c r="AM395" i="1"/>
  <c r="AM396" i="1"/>
  <c r="AM397" i="1"/>
  <c r="AM398" i="1"/>
  <c r="AM399" i="1"/>
  <c r="AM400" i="1"/>
  <c r="AM401" i="1"/>
  <c r="AM402" i="1"/>
  <c r="AM403" i="1"/>
  <c r="AM404" i="1"/>
  <c r="AM405" i="1"/>
  <c r="AM406" i="1"/>
  <c r="AM407" i="1"/>
  <c r="AM408" i="1"/>
  <c r="AM412" i="1"/>
  <c r="AM413" i="1"/>
  <c r="AM414" i="1"/>
  <c r="AM415" i="1"/>
  <c r="AM417" i="1"/>
  <c r="AM418" i="1"/>
  <c r="AM419" i="1"/>
  <c r="AM421" i="1"/>
  <c r="AM422" i="1"/>
  <c r="AM423" i="1"/>
  <c r="AM425" i="1"/>
  <c r="AM426" i="1"/>
  <c r="AM427" i="1"/>
  <c r="AM428" i="1"/>
  <c r="AM430" i="1"/>
  <c r="AM431" i="1"/>
  <c r="AM432" i="1"/>
  <c r="AM434" i="1"/>
  <c r="AM435" i="1"/>
  <c r="AM458" i="1"/>
  <c r="AM459" i="1"/>
  <c r="AM460" i="1"/>
  <c r="AM461" i="1"/>
  <c r="AM462" i="1"/>
  <c r="AM463" i="1"/>
  <c r="AM464" i="1"/>
  <c r="AM472" i="1"/>
  <c r="AM473" i="1"/>
  <c r="AM474" i="1"/>
  <c r="AM475" i="1"/>
  <c r="AM476" i="1"/>
  <c r="AM477" i="1"/>
  <c r="AM478" i="1"/>
  <c r="AM479" i="1"/>
  <c r="AM480" i="1"/>
  <c r="AM490" i="1"/>
  <c r="AM491" i="1"/>
  <c r="AM492" i="1"/>
  <c r="AM493" i="1"/>
  <c r="AM494" i="1"/>
  <c r="AM495" i="1"/>
  <c r="AM496" i="1"/>
  <c r="AM497" i="1"/>
  <c r="AM498" i="1"/>
  <c r="AM499" i="1"/>
  <c r="AM500" i="1"/>
  <c r="AM501" i="1"/>
  <c r="AM502" i="1"/>
  <c r="AM503" i="1"/>
  <c r="AM504" i="1"/>
  <c r="AM505" i="1"/>
  <c r="AM506" i="1"/>
  <c r="AM507" i="1"/>
  <c r="AM508" i="1"/>
  <c r="AM509" i="1"/>
  <c r="AM515" i="1"/>
  <c r="AM516" i="1"/>
  <c r="AM517" i="1"/>
  <c r="AM518" i="1"/>
  <c r="AM519" i="1"/>
  <c r="AM520" i="1"/>
  <c r="AM521" i="1"/>
  <c r="AM522" i="1"/>
  <c r="AM523" i="1"/>
  <c r="AM533" i="1"/>
  <c r="AM534" i="1"/>
  <c r="AM535" i="1"/>
  <c r="AM536" i="1"/>
  <c r="AM537" i="1"/>
  <c r="AM538" i="1"/>
  <c r="AM539" i="1"/>
  <c r="AM540" i="1"/>
  <c r="AM541" i="1"/>
  <c r="AM542" i="1"/>
  <c r="AM543" i="1"/>
  <c r="AM544" i="1"/>
  <c r="AM545" i="1"/>
  <c r="AM546" i="1"/>
  <c r="AM547" i="1"/>
  <c r="AM566" i="1"/>
  <c r="AM567" i="1"/>
  <c r="AM577" i="1"/>
  <c r="AM578" i="1"/>
  <c r="AM579" i="1"/>
  <c r="AM580" i="1"/>
  <c r="AM581" i="1"/>
  <c r="AM597" i="1"/>
  <c r="AM598" i="1"/>
  <c r="AM600" i="1"/>
  <c r="AM601" i="1"/>
  <c r="AM602" i="1"/>
  <c r="AM604" i="1"/>
  <c r="AM605" i="1"/>
  <c r="AM606" i="1"/>
  <c r="AM607" i="1"/>
  <c r="AM608" i="1"/>
  <c r="AM609" i="1"/>
  <c r="AM610" i="1"/>
  <c r="AM611" i="1"/>
  <c r="AM612" i="1"/>
  <c r="AM624" i="1"/>
  <c r="AM625" i="1"/>
  <c r="AM626" i="1"/>
  <c r="AM627" i="1"/>
  <c r="AM628" i="1"/>
  <c r="AM629" i="1"/>
  <c r="AM630" i="1"/>
  <c r="AM631" i="1"/>
  <c r="AM632" i="1"/>
  <c r="AM633" i="1"/>
  <c r="AM634" i="1"/>
  <c r="AM635" i="1"/>
  <c r="AM636" i="1"/>
  <c r="AM637" i="1"/>
  <c r="AM638" i="1"/>
  <c r="AM645" i="1"/>
  <c r="AM646" i="1"/>
  <c r="AM662" i="1"/>
  <c r="AM663" i="1"/>
  <c r="AM665" i="1"/>
  <c r="AM666" i="1"/>
  <c r="AM667" i="1"/>
  <c r="AM668" i="1"/>
  <c r="AM669" i="1"/>
  <c r="AM670" i="1"/>
  <c r="AM671" i="1"/>
  <c r="AM672" i="1"/>
  <c r="AM674" i="1"/>
  <c r="AM675" i="1"/>
  <c r="AM677" i="1"/>
  <c r="AM678" i="1"/>
  <c r="AM679" i="1"/>
  <c r="AM680" i="1"/>
  <c r="AM681" i="1"/>
  <c r="AM682" i="1"/>
  <c r="AM683" i="1"/>
  <c r="AM687" i="1"/>
  <c r="AM688" i="1"/>
  <c r="AM689" i="1"/>
  <c r="AM698" i="1"/>
  <c r="AM699" i="1"/>
  <c r="AM700" i="1"/>
  <c r="AM701" i="1"/>
  <c r="AM702" i="1"/>
  <c r="AM703" i="1"/>
  <c r="AM704" i="1"/>
  <c r="AM705" i="1"/>
  <c r="AM706" i="1"/>
  <c r="AM707" i="1"/>
  <c r="AM708" i="1"/>
  <c r="AM709" i="1"/>
  <c r="AM710" i="1"/>
  <c r="AM711" i="1"/>
  <c r="AM712" i="1"/>
  <c r="AM720" i="1"/>
  <c r="AM721" i="1"/>
  <c r="AM722" i="1"/>
  <c r="AM723" i="1"/>
  <c r="AM724" i="1"/>
  <c r="AM725" i="1"/>
  <c r="AM726" i="1"/>
  <c r="AM727" i="1"/>
  <c r="AM728" i="1"/>
  <c r="AM729" i="1"/>
  <c r="AM730" i="1"/>
  <c r="AM731" i="1"/>
  <c r="AM732" i="1"/>
  <c r="AM733" i="1"/>
  <c r="AM734" i="1"/>
  <c r="AM735" i="1"/>
  <c r="AM736" i="1"/>
  <c r="AM737" i="1"/>
  <c r="AM738" i="1"/>
  <c r="AM739" i="1"/>
  <c r="AM740" i="1"/>
  <c r="AM741" i="1"/>
  <c r="AM742" i="1"/>
  <c r="AM743" i="1"/>
  <c r="AM744" i="1"/>
  <c r="AM745" i="1"/>
  <c r="AM746" i="1"/>
  <c r="AM747" i="1"/>
  <c r="AM748" i="1"/>
  <c r="AM749" i="1"/>
  <c r="AM750" i="1"/>
  <c r="AM751" i="1"/>
  <c r="AM752" i="1"/>
  <c r="AM753" i="1"/>
  <c r="AM754" i="1"/>
  <c r="AM755" i="1"/>
  <c r="AM756" i="1"/>
  <c r="AM757" i="1"/>
  <c r="AM758" i="1"/>
  <c r="AM759" i="1"/>
  <c r="AM760" i="1"/>
  <c r="AM761" i="1"/>
  <c r="AM762" i="1"/>
  <c r="AM763" i="1"/>
  <c r="AM764" i="1"/>
  <c r="AM765" i="1"/>
  <c r="AM766" i="1"/>
  <c r="AM767" i="1"/>
  <c r="AM768" i="1"/>
  <c r="AM769" i="1"/>
  <c r="AM770" i="1"/>
  <c r="AM771" i="1"/>
  <c r="AM772" i="1"/>
  <c r="AM773" i="1"/>
  <c r="AM774" i="1"/>
  <c r="AM775" i="1"/>
  <c r="AM776" i="1"/>
  <c r="AM777" i="1"/>
  <c r="AM778" i="1"/>
  <c r="AM779" i="1"/>
  <c r="AM780" i="1"/>
  <c r="AM781" i="1"/>
  <c r="AM782" i="1"/>
  <c r="AM783" i="1"/>
  <c r="AM784" i="1"/>
  <c r="AM785" i="1"/>
  <c r="AM790" i="1"/>
  <c r="AM792" i="1"/>
  <c r="AM794" i="1"/>
  <c r="AM796" i="1"/>
  <c r="AM798" i="1"/>
  <c r="AM805" i="1"/>
  <c r="AM806" i="1"/>
  <c r="AM808" i="1"/>
  <c r="AM809" i="1"/>
  <c r="AM810" i="1"/>
  <c r="AM812" i="1"/>
  <c r="AM813" i="1"/>
  <c r="AM814" i="1"/>
  <c r="AM816" i="1"/>
  <c r="AM817" i="1"/>
  <c r="AM819" i="1"/>
  <c r="AM820" i="1"/>
  <c r="AM822" i="1"/>
  <c r="AM823" i="1"/>
  <c r="AM825" i="1"/>
  <c r="AM827" i="1"/>
  <c r="AM828" i="1"/>
  <c r="AM829" i="1"/>
  <c r="AM830" i="1"/>
  <c r="AM831" i="1"/>
  <c r="AM832" i="1"/>
  <c r="AM833" i="1"/>
  <c r="AM834" i="1"/>
  <c r="AM835" i="1"/>
  <c r="AM836" i="1"/>
  <c r="AM870" i="1"/>
  <c r="AM871" i="1"/>
  <c r="AM872" i="1"/>
  <c r="AM873" i="1"/>
  <c r="AM874" i="1"/>
  <c r="AM875" i="1"/>
  <c r="AM882" i="1"/>
  <c r="AM883" i="1"/>
  <c r="AM884" i="1"/>
  <c r="AM885" i="1"/>
  <c r="AM886" i="1"/>
  <c r="AM887" i="1"/>
  <c r="AM888" i="1"/>
  <c r="AM889" i="1"/>
  <c r="AM890" i="1"/>
  <c r="AM891" i="1"/>
  <c r="AM892" i="1"/>
  <c r="AM893" i="1"/>
  <c r="AM894" i="1"/>
  <c r="AM895" i="1"/>
  <c r="AM896" i="1"/>
  <c r="AM897" i="1"/>
  <c r="AM898" i="1"/>
  <c r="AM899" i="1"/>
  <c r="AM900" i="1"/>
  <c r="AM901" i="1"/>
  <c r="AM902" i="1"/>
  <c r="AM903" i="1"/>
  <c r="AM904" i="1"/>
  <c r="AM913" i="1"/>
  <c r="AM914" i="1"/>
  <c r="AM915" i="1"/>
  <c r="AM916" i="1"/>
  <c r="AM917" i="1"/>
  <c r="AM918" i="1"/>
  <c r="AM919" i="1"/>
  <c r="AM920" i="1"/>
  <c r="AM921" i="1"/>
  <c r="AM922" i="1"/>
  <c r="AM923" i="1"/>
  <c r="AM924" i="1"/>
  <c r="AM925" i="1"/>
  <c r="AM926" i="1"/>
  <c r="AM927" i="1"/>
  <c r="AM928" i="1"/>
  <c r="AM929" i="1"/>
  <c r="AM930" i="1"/>
  <c r="AM931" i="1"/>
  <c r="AM932" i="1"/>
  <c r="AM933" i="1"/>
  <c r="AM934" i="1"/>
  <c r="AM935" i="1"/>
  <c r="AM936" i="1"/>
  <c r="AM937" i="1"/>
  <c r="AM938" i="1"/>
  <c r="AM939" i="1"/>
  <c r="AM940" i="1"/>
  <c r="AM941" i="1"/>
  <c r="AM942" i="1"/>
  <c r="AM947" i="1"/>
  <c r="AM948" i="1"/>
  <c r="AM949" i="1"/>
  <c r="AM950" i="1"/>
  <c r="AM951" i="1"/>
  <c r="AM952" i="1"/>
  <c r="AM953" i="1"/>
  <c r="AM954" i="1"/>
  <c r="AM955" i="1"/>
  <c r="AM956" i="1"/>
  <c r="AM957" i="1"/>
  <c r="AM958" i="1"/>
  <c r="AM959" i="1"/>
  <c r="AM960" i="1"/>
  <c r="AM961" i="1"/>
  <c r="AM962" i="1"/>
  <c r="AM963" i="1"/>
  <c r="AM964" i="1"/>
  <c r="AM965" i="1"/>
  <c r="AM966" i="1"/>
  <c r="AM967" i="1"/>
  <c r="AM968" i="1"/>
  <c r="AM969" i="1"/>
  <c r="AM970" i="1"/>
  <c r="AM971" i="1"/>
  <c r="AM972" i="1"/>
  <c r="AM973" i="1"/>
  <c r="AM974" i="1"/>
  <c r="AM975" i="1"/>
  <c r="AM976" i="1"/>
  <c r="AM977" i="1"/>
  <c r="AM978" i="1"/>
  <c r="AM979" i="1"/>
  <c r="AM980" i="1"/>
  <c r="AM981" i="1"/>
  <c r="AM982" i="1"/>
  <c r="AM983" i="1"/>
  <c r="AM984" i="1"/>
  <c r="AM985" i="1"/>
  <c r="AM986" i="1"/>
  <c r="AM987" i="1"/>
  <c r="AM988" i="1"/>
  <c r="AM989" i="1"/>
  <c r="AM990" i="1"/>
  <c r="AM991" i="1"/>
  <c r="AM992" i="1"/>
  <c r="AM993" i="1"/>
  <c r="AM994" i="1"/>
  <c r="AM995" i="1"/>
  <c r="AM996" i="1"/>
  <c r="AM997" i="1"/>
  <c r="AM998" i="1"/>
  <c r="AM999" i="1"/>
  <c r="AM1000" i="1"/>
  <c r="AM1001" i="1"/>
  <c r="AM1002" i="1"/>
  <c r="AM1003" i="1"/>
  <c r="AM1004" i="1"/>
  <c r="AM1005" i="1"/>
  <c r="AM1006" i="1"/>
  <c r="AM1007" i="1"/>
  <c r="AM1008" i="1"/>
  <c r="AM1009" i="1"/>
  <c r="AM1010" i="1"/>
  <c r="AM1011" i="1"/>
  <c r="AM1012" i="1"/>
  <c r="AM1013" i="1"/>
  <c r="AM1014" i="1"/>
  <c r="AM1015" i="1"/>
  <c r="AM1016" i="1"/>
  <c r="AM1017" i="1"/>
  <c r="AM1018" i="1"/>
  <c r="AM1019" i="1"/>
  <c r="AM1020" i="1"/>
  <c r="AM1021" i="1"/>
  <c r="AM1022" i="1"/>
  <c r="AM1023" i="1"/>
  <c r="AM1024" i="1"/>
  <c r="AM1025" i="1"/>
  <c r="AM1026" i="1"/>
  <c r="AM1027" i="1"/>
  <c r="AM1032" i="1"/>
  <c r="AM1033" i="1"/>
  <c r="AM1034" i="1"/>
  <c r="AM1035" i="1"/>
  <c r="AM1037" i="1"/>
  <c r="AM1223" i="1"/>
  <c r="AM1224" i="1"/>
  <c r="AM1225" i="1"/>
  <c r="AM1226" i="1"/>
  <c r="AM1227" i="1"/>
  <c r="AM1228" i="1"/>
  <c r="AM1229" i="1"/>
  <c r="AM1230" i="1"/>
  <c r="AM1231" i="1"/>
  <c r="AM1232" i="1"/>
  <c r="AM1233" i="1"/>
  <c r="AM1234" i="1"/>
  <c r="AM1235" i="1"/>
  <c r="AM1236" i="1"/>
  <c r="AM1237" i="1"/>
  <c r="AM1238" i="1"/>
  <c r="AM1239" i="1"/>
  <c r="AM1240" i="1"/>
  <c r="AM1241" i="1"/>
  <c r="AM1242" i="1"/>
  <c r="AM1243" i="1"/>
  <c r="AM1244" i="1"/>
  <c r="AM1245" i="1"/>
  <c r="AM1246" i="1"/>
  <c r="AM1247" i="1"/>
  <c r="AM1248" i="1"/>
  <c r="AM1249" i="1"/>
  <c r="AM1250" i="1"/>
  <c r="AM1251" i="1"/>
  <c r="AM1252" i="1"/>
  <c r="AM1253" i="1"/>
  <c r="AM1255" i="1"/>
  <c r="AM1256" i="1"/>
  <c r="AM1257" i="1"/>
  <c r="AM1258" i="1"/>
  <c r="AM1259" i="1"/>
  <c r="AM1260" i="1"/>
  <c r="AM1261" i="1"/>
  <c r="AM1262" i="1"/>
  <c r="AM1263" i="1"/>
  <c r="AM1264" i="1"/>
  <c r="AM1266" i="1"/>
  <c r="AM1267" i="1"/>
  <c r="AM1268" i="1"/>
  <c r="AM1270" i="1"/>
  <c r="AM1271" i="1"/>
  <c r="AM1272" i="1"/>
  <c r="AM1274" i="1"/>
  <c r="AM1275" i="1"/>
  <c r="AM1276" i="1"/>
  <c r="AM1277" i="1"/>
  <c r="AM1278" i="1"/>
  <c r="AM1279" i="1"/>
  <c r="AM1280" i="1"/>
  <c r="AM1281" i="1"/>
  <c r="AM1282" i="1"/>
  <c r="AM1283" i="1"/>
  <c r="AM1284" i="1"/>
  <c r="AM1285" i="1"/>
  <c r="AM1286" i="1"/>
  <c r="AM1287" i="1"/>
  <c r="AM1288" i="1"/>
  <c r="AM1289" i="1"/>
  <c r="AM1290" i="1"/>
  <c r="AM1294" i="1"/>
  <c r="AM1295" i="1"/>
  <c r="AM1296" i="1"/>
  <c r="AM1297" i="1"/>
  <c r="AM1298" i="1"/>
  <c r="AM1299" i="1"/>
  <c r="AM1300" i="1"/>
  <c r="AM1301" i="1"/>
  <c r="AM1302" i="1"/>
  <c r="AM1303" i="1"/>
  <c r="AM1304" i="1"/>
  <c r="AM1305" i="1"/>
  <c r="AM1306" i="1"/>
  <c r="AM1307" i="1"/>
  <c r="AM1308" i="1"/>
  <c r="AM1309" i="1"/>
  <c r="AM1310" i="1"/>
  <c r="AM1311" i="1"/>
  <c r="AM1312" i="1"/>
  <c r="AM1313" i="1"/>
  <c r="AM1314" i="1"/>
  <c r="AM1315" i="1"/>
  <c r="AM1316" i="1"/>
  <c r="AM1317" i="1"/>
  <c r="AM1318" i="1"/>
  <c r="AM1319" i="1"/>
  <c r="AM1320" i="1"/>
  <c r="AM1321" i="1"/>
  <c r="AM1322" i="1"/>
  <c r="AM1323" i="1"/>
  <c r="AM1324" i="1"/>
  <c r="AM1325" i="1"/>
  <c r="AM1326" i="1"/>
  <c r="AM1327" i="1"/>
  <c r="AM1328" i="1"/>
  <c r="AM1329" i="1"/>
  <c r="AM1330" i="1"/>
  <c r="AM1331" i="1"/>
  <c r="AM1332" i="1"/>
  <c r="AM1333" i="1"/>
  <c r="AM1334" i="1"/>
  <c r="AM1335" i="1"/>
  <c r="AM1336" i="1"/>
  <c r="AM1337" i="1"/>
  <c r="AM1338" i="1"/>
  <c r="AM1339" i="1"/>
  <c r="AM1340" i="1"/>
  <c r="AM1341" i="1"/>
  <c r="AM1342" i="1"/>
  <c r="AM1343" i="1"/>
  <c r="AM1344" i="1"/>
  <c r="AM1345" i="1"/>
  <c r="AM1346" i="1"/>
  <c r="AM1347" i="1"/>
  <c r="AM1348" i="1"/>
  <c r="AM1349" i="1"/>
  <c r="AM1350" i="1"/>
  <c r="AM1351" i="1"/>
  <c r="AM1352" i="1"/>
  <c r="AM1353" i="1"/>
  <c r="AM1354" i="1"/>
  <c r="AM1355" i="1"/>
  <c r="AM1356" i="1"/>
  <c r="AM1357" i="1"/>
  <c r="AM1358" i="1"/>
  <c r="AM1359" i="1"/>
  <c r="AM1360" i="1"/>
  <c r="AM1361" i="1"/>
  <c r="AM1362" i="1"/>
  <c r="AM1363" i="1"/>
  <c r="AM1364" i="1"/>
  <c r="AM1365" i="1"/>
  <c r="AM1374" i="1"/>
  <c r="AM1375" i="1"/>
  <c r="AM1376" i="1"/>
  <c r="AM1377" i="1"/>
  <c r="AM1378" i="1"/>
  <c r="AM1379" i="1"/>
  <c r="AM1380" i="1"/>
  <c r="AM1381" i="1"/>
  <c r="AM1383" i="1"/>
  <c r="AM11" i="1"/>
  <c r="AI12" i="1"/>
  <c r="AI13" i="1"/>
  <c r="AI14" i="1"/>
  <c r="AI15" i="1"/>
  <c r="AI16" i="1"/>
  <c r="AI17" i="1"/>
  <c r="AI18" i="1"/>
  <c r="AI19" i="1"/>
  <c r="AI20" i="1"/>
  <c r="AI21" i="1"/>
  <c r="AI22" i="1"/>
  <c r="AI23" i="1"/>
  <c r="AI24" i="1"/>
  <c r="AI25" i="1"/>
  <c r="AI26" i="1"/>
  <c r="AI27" i="1"/>
  <c r="AI28" i="1"/>
  <c r="AI29" i="1"/>
  <c r="AI30" i="1"/>
  <c r="AI32" i="1"/>
  <c r="AI33" i="1"/>
  <c r="AI34" i="1"/>
  <c r="AI35" i="1"/>
  <c r="AI36" i="1"/>
  <c r="AI37" i="1"/>
  <c r="AI38" i="1"/>
  <c r="AI39" i="1"/>
  <c r="AI40" i="1"/>
  <c r="AI41" i="1"/>
  <c r="AI42" i="1"/>
  <c r="AI43" i="1"/>
  <c r="AI44" i="1"/>
  <c r="AI46" i="1"/>
  <c r="AI48" i="1"/>
  <c r="AI50" i="1"/>
  <c r="AI81" i="1"/>
  <c r="AI82" i="1"/>
  <c r="AI83" i="1"/>
  <c r="AI84" i="1"/>
  <c r="AI94" i="1"/>
  <c r="AI95" i="1"/>
  <c r="AI96" i="1"/>
  <c r="AI100" i="1"/>
  <c r="AI324" i="1"/>
  <c r="AI325" i="1"/>
  <c r="AI326" i="1"/>
  <c r="AI327" i="1"/>
  <c r="AI328" i="1"/>
  <c r="AI329" i="1"/>
  <c r="AI330" i="1"/>
  <c r="AI331" i="1"/>
  <c r="AI332" i="1"/>
  <c r="AI333" i="1"/>
  <c r="AI334" i="1"/>
  <c r="AI335" i="1"/>
  <c r="AI336" i="1"/>
  <c r="AI337" i="1"/>
  <c r="AI338" i="1"/>
  <c r="AI339" i="1"/>
  <c r="AI340" i="1"/>
  <c r="AI341" i="1"/>
  <c r="AI342" i="1"/>
  <c r="AI344" i="1"/>
  <c r="AI345" i="1"/>
  <c r="AI346" i="1"/>
  <c r="AI347" i="1"/>
  <c r="AI348" i="1"/>
  <c r="AI349" i="1"/>
  <c r="AI350" i="1"/>
  <c r="AI351" i="1"/>
  <c r="AI361" i="1"/>
  <c r="AI362" i="1"/>
  <c r="AI363" i="1"/>
  <c r="AI379" i="1"/>
  <c r="AI380" i="1"/>
  <c r="AI381" i="1"/>
  <c r="AI389" i="1"/>
  <c r="AI390" i="1"/>
  <c r="AI391" i="1"/>
  <c r="AI392" i="1"/>
  <c r="AI397" i="1"/>
  <c r="AI398" i="1"/>
  <c r="AI399" i="1"/>
  <c r="AI406" i="1"/>
  <c r="AI407" i="1"/>
  <c r="AI408" i="1"/>
  <c r="AI430" i="1"/>
  <c r="AI431" i="1"/>
  <c r="AI432" i="1"/>
  <c r="AI434" i="1"/>
  <c r="AI925" i="1"/>
  <c r="AI926" i="1"/>
  <c r="AI927" i="1"/>
  <c r="AI928" i="1"/>
  <c r="AI934" i="1"/>
  <c r="AI935" i="1"/>
  <c r="AI936" i="1"/>
  <c r="AI937" i="1"/>
  <c r="AI947" i="1"/>
  <c r="AI948" i="1"/>
  <c r="AI949" i="1"/>
  <c r="AI950" i="1"/>
  <c r="AI952" i="1"/>
  <c r="AI953" i="1"/>
  <c r="AI954" i="1"/>
  <c r="AI955" i="1"/>
  <c r="AI956" i="1"/>
  <c r="AI957" i="1"/>
  <c r="AI958" i="1"/>
  <c r="AI960" i="1"/>
  <c r="AI961" i="1"/>
  <c r="AI962" i="1"/>
  <c r="AI963" i="1"/>
  <c r="AI965" i="1"/>
  <c r="AI966" i="1"/>
  <c r="AI967" i="1"/>
  <c r="AI968" i="1"/>
  <c r="AI973" i="1"/>
  <c r="AI974" i="1"/>
  <c r="AI975" i="1"/>
  <c r="AI978" i="1"/>
  <c r="AI979" i="1"/>
  <c r="AI980" i="1"/>
  <c r="AI993" i="1"/>
  <c r="AI994" i="1"/>
  <c r="AI995" i="1"/>
  <c r="AI1223" i="1"/>
  <c r="AI1224" i="1"/>
  <c r="AI1225" i="1"/>
  <c r="AI1226" i="1"/>
  <c r="AI1227" i="1"/>
  <c r="AI1228" i="1"/>
  <c r="AI1229" i="1"/>
  <c r="AI1230" i="1"/>
  <c r="AI1231" i="1"/>
  <c r="AI1232" i="1"/>
  <c r="AI1233" i="1"/>
  <c r="AI1234" i="1"/>
  <c r="AI1235" i="1"/>
  <c r="AI1236" i="1"/>
  <c r="AI1237" i="1"/>
  <c r="AI1238" i="1"/>
  <c r="AI1239" i="1"/>
  <c r="AI1240" i="1"/>
  <c r="AI1241" i="1"/>
  <c r="AI1242" i="1"/>
  <c r="AI1243" i="1"/>
  <c r="AI1244" i="1"/>
  <c r="AI1245" i="1"/>
  <c r="AI1246" i="1"/>
  <c r="AI1247" i="1"/>
  <c r="AI1248" i="1"/>
  <c r="AI1249" i="1"/>
  <c r="AI1250" i="1"/>
  <c r="AI1251" i="1"/>
  <c r="AI1252" i="1"/>
  <c r="AI1253" i="1"/>
  <c r="AI1254" i="1"/>
  <c r="AI1255" i="1"/>
  <c r="AI1256" i="1"/>
  <c r="AI1257" i="1"/>
  <c r="AI1258" i="1"/>
  <c r="AI1305" i="1"/>
  <c r="AI1306" i="1"/>
  <c r="AI1307" i="1"/>
  <c r="AI1309" i="1"/>
  <c r="AI1310" i="1"/>
  <c r="AI1311" i="1"/>
  <c r="AI1313" i="1"/>
  <c r="AI1314" i="1"/>
  <c r="AI1315" i="1"/>
  <c r="AI1317" i="1"/>
  <c r="AI1318" i="1"/>
  <c r="AI1319" i="1"/>
  <c r="AI1321" i="1"/>
  <c r="AI1322" i="1"/>
  <c r="AI1323" i="1"/>
  <c r="AI11" i="1"/>
  <c r="AE190" i="1"/>
  <c r="AE191" i="1"/>
  <c r="AE192" i="1"/>
  <c r="AE193" i="1"/>
  <c r="AE194" i="1"/>
  <c r="AE195" i="1"/>
  <c r="AE196" i="1"/>
  <c r="AE197" i="1"/>
  <c r="AE221" i="1"/>
  <c r="AE222" i="1"/>
  <c r="AE230" i="1"/>
  <c r="AE231" i="1"/>
  <c r="AE232" i="1"/>
  <c r="AE233" i="1"/>
  <c r="AE234" i="1"/>
  <c r="AE1302" i="1"/>
  <c r="AE1303" i="1"/>
  <c r="AE1304" i="1"/>
  <c r="AE1429" i="1"/>
  <c r="AE1430" i="1"/>
  <c r="AE1431" i="1"/>
  <c r="AE1432" i="1"/>
  <c r="AE1433" i="1"/>
  <c r="AE1434" i="1"/>
  <c r="AE1435" i="1"/>
  <c r="AE1436" i="1"/>
  <c r="AE1437" i="1"/>
  <c r="AE1438" i="1"/>
  <c r="AE1439" i="1"/>
  <c r="AE1440" i="1"/>
  <c r="AE1441" i="1"/>
  <c r="AE1442" i="1"/>
  <c r="AE1443" i="1"/>
  <c r="AE1444" i="1"/>
  <c r="AE1445" i="1"/>
  <c r="AE1446" i="1"/>
  <c r="AE1458" i="1"/>
  <c r="AE1459" i="1"/>
  <c r="AE1460" i="1"/>
  <c r="AE1461" i="1"/>
  <c r="AE1487" i="1"/>
  <c r="AE1488" i="1"/>
  <c r="AE1489" i="1"/>
  <c r="AE1490" i="1"/>
  <c r="AE1491" i="1"/>
  <c r="AE1492" i="1"/>
  <c r="AE1493" i="1"/>
  <c r="AE1494" i="1"/>
  <c r="AE1495" i="1"/>
  <c r="AE1496" i="1"/>
  <c r="AE1497" i="1"/>
  <c r="AE1498" i="1"/>
  <c r="AE1499" i="1"/>
  <c r="AE1500" i="1"/>
  <c r="AE1501" i="1"/>
  <c r="AE1502" i="1"/>
  <c r="AE1503" i="1"/>
  <c r="AE1504" i="1"/>
  <c r="AE1505" i="1"/>
  <c r="AE1506" i="1"/>
  <c r="AE1507" i="1"/>
  <c r="AE1508" i="1"/>
  <c r="AE1509" i="1"/>
  <c r="AE1510" i="1"/>
  <c r="AE1511" i="1"/>
  <c r="AE1512" i="1"/>
  <c r="AE1513" i="1"/>
  <c r="AE1514" i="1"/>
  <c r="AE1515" i="1"/>
  <c r="AE1516" i="1"/>
  <c r="AE1517" i="1"/>
  <c r="AE1518" i="1"/>
  <c r="AE1519" i="1"/>
  <c r="AE1520" i="1"/>
  <c r="AE1521" i="1"/>
  <c r="AE1522" i="1"/>
  <c r="AE1523" i="1"/>
  <c r="AE1524" i="1"/>
  <c r="AE1525" i="1"/>
  <c r="AE1526" i="1"/>
  <c r="AE1527" i="1"/>
  <c r="AE1528" i="1"/>
  <c r="AE1529" i="1"/>
  <c r="AE1530" i="1"/>
  <c r="AE1531" i="1"/>
  <c r="AE1532" i="1"/>
  <c r="AE1533" i="1"/>
  <c r="AE1534" i="1"/>
  <c r="AE1535" i="1"/>
  <c r="AE1536" i="1"/>
  <c r="AE1537" i="1"/>
  <c r="AE1538" i="1"/>
  <c r="AE1539" i="1"/>
  <c r="AE1540" i="1"/>
  <c r="AE1541" i="1"/>
  <c r="AA11" i="1"/>
  <c r="AA12" i="1"/>
  <c r="AA13" i="1"/>
  <c r="AA14" i="1"/>
  <c r="AA15" i="1"/>
  <c r="AA16" i="1"/>
  <c r="AA17" i="1"/>
  <c r="AA18" i="1"/>
  <c r="AA19" i="1"/>
  <c r="AA20" i="1"/>
  <c r="AA22" i="1"/>
  <c r="AA24" i="1"/>
  <c r="AA26" i="1"/>
  <c r="AA27" i="1"/>
  <c r="AA28" i="1"/>
  <c r="AA29" i="1"/>
  <c r="AA30" i="1"/>
  <c r="AA32" i="1"/>
  <c r="AA33" i="1"/>
  <c r="AA34" i="1"/>
  <c r="AA35" i="1"/>
  <c r="AA36" i="1"/>
  <c r="AA37" i="1"/>
  <c r="AA38" i="1"/>
  <c r="AA39" i="1"/>
  <c r="AA40" i="1"/>
  <c r="AA41" i="1"/>
  <c r="AA42" i="1"/>
  <c r="AA44" i="1"/>
  <c r="AA46" i="1"/>
  <c r="AA47" i="1"/>
  <c r="AA48" i="1"/>
  <c r="AA49" i="1"/>
  <c r="AA50" i="1"/>
  <c r="AA51" i="1"/>
  <c r="AA52" i="1"/>
  <c r="AA53" i="1"/>
  <c r="AA54" i="1"/>
  <c r="AA55" i="1"/>
  <c r="AA56" i="1"/>
  <c r="AA57" i="1"/>
  <c r="AA58" i="1"/>
  <c r="AA59" i="1"/>
  <c r="AA60" i="1"/>
  <c r="AA61" i="1"/>
  <c r="AA62" i="1"/>
  <c r="AA63" i="1"/>
  <c r="AA64" i="1"/>
  <c r="AA65" i="1"/>
  <c r="AA66" i="1"/>
  <c r="AA67" i="1"/>
  <c r="AA68" i="1"/>
  <c r="AA69" i="1"/>
  <c r="AA70" i="1"/>
  <c r="AA71" i="1"/>
  <c r="AA72" i="1"/>
  <c r="AA74" i="1"/>
  <c r="AA75" i="1"/>
  <c r="AA76" i="1"/>
  <c r="AA77" i="1"/>
  <c r="AA78" i="1"/>
  <c r="AA79" i="1"/>
  <c r="AA80" i="1"/>
  <c r="AA81" i="1"/>
  <c r="AA82" i="1"/>
  <c r="AA83" i="1"/>
  <c r="AA84" i="1"/>
  <c r="AA105" i="1"/>
  <c r="AA106" i="1"/>
  <c r="AA107" i="1"/>
  <c r="AA108" i="1"/>
  <c r="AA109" i="1"/>
  <c r="AA110" i="1"/>
  <c r="AA115" i="1"/>
  <c r="AA116" i="1"/>
  <c r="AA117" i="1"/>
  <c r="AA118" i="1"/>
  <c r="AA119" i="1"/>
  <c r="AA120" i="1"/>
  <c r="AA121" i="1"/>
  <c r="AA122" i="1"/>
  <c r="AA123" i="1"/>
  <c r="AA124" i="1"/>
  <c r="AA125" i="1"/>
  <c r="AA126" i="1"/>
  <c r="AA127" i="1"/>
  <c r="AA128" i="1"/>
  <c r="AA129" i="1"/>
  <c r="AA130" i="1"/>
  <c r="AA131" i="1"/>
  <c r="AA132" i="1"/>
  <c r="AA135" i="1"/>
  <c r="AA136" i="1"/>
  <c r="AA137" i="1"/>
  <c r="AA138" i="1"/>
  <c r="AA139" i="1"/>
  <c r="AA140" i="1"/>
  <c r="AA141" i="1"/>
  <c r="AA142" i="1"/>
  <c r="AA143" i="1"/>
  <c r="AA144" i="1"/>
  <c r="AA145" i="1"/>
  <c r="AA146" i="1"/>
  <c r="AA147" i="1"/>
  <c r="AA148" i="1"/>
  <c r="AA149" i="1"/>
  <c r="AA150" i="1"/>
  <c r="AA151" i="1"/>
  <c r="AA152" i="1"/>
  <c r="AA153" i="1"/>
  <c r="AA154" i="1"/>
  <c r="AA155" i="1"/>
  <c r="AA156" i="1"/>
  <c r="AA157" i="1"/>
  <c r="AA158" i="1"/>
  <c r="AA159" i="1"/>
  <c r="AA160" i="1"/>
  <c r="AA161" i="1"/>
  <c r="AA162" i="1"/>
  <c r="AA163" i="1"/>
  <c r="AA164" i="1"/>
  <c r="AA183" i="1"/>
  <c r="AA184" i="1"/>
  <c r="AA185" i="1"/>
  <c r="AA186" i="1"/>
  <c r="AA187" i="1"/>
  <c r="AA188" i="1"/>
  <c r="AA189" i="1"/>
  <c r="AA190" i="1"/>
  <c r="AA191" i="1"/>
  <c r="AA192" i="1"/>
  <c r="AA193" i="1"/>
  <c r="AA194" i="1"/>
  <c r="AA195" i="1"/>
  <c r="AA196" i="1"/>
  <c r="AA197" i="1"/>
  <c r="AA198" i="1"/>
  <c r="AA199" i="1"/>
  <c r="AA200" i="1"/>
  <c r="AA201" i="1"/>
  <c r="AA202" i="1"/>
  <c r="AA203" i="1"/>
  <c r="AA204" i="1"/>
  <c r="AA205" i="1"/>
  <c r="AA206" i="1"/>
  <c r="AA207" i="1"/>
  <c r="AA208" i="1"/>
  <c r="AA209" i="1"/>
  <c r="AA210" i="1"/>
  <c r="AA212" i="1"/>
  <c r="AA213" i="1"/>
  <c r="AA216" i="1"/>
  <c r="AA217" i="1"/>
  <c r="AA218" i="1"/>
  <c r="AA219" i="1"/>
  <c r="AA220" i="1"/>
  <c r="AA221" i="1"/>
  <c r="AA222" i="1"/>
  <c r="AA223" i="1"/>
  <c r="AA224" i="1"/>
  <c r="AA230" i="1"/>
  <c r="AA234" i="1"/>
  <c r="AA235" i="1"/>
  <c r="AA236" i="1"/>
  <c r="AA238" i="1"/>
  <c r="AA248" i="1"/>
  <c r="AA249" i="1"/>
  <c r="AA250" i="1"/>
  <c r="AA251" i="1"/>
  <c r="AA252" i="1"/>
  <c r="AA253" i="1"/>
  <c r="AA254" i="1"/>
  <c r="AA255" i="1"/>
  <c r="AA256" i="1"/>
  <c r="AA257" i="1"/>
  <c r="AA258" i="1"/>
  <c r="AA259" i="1"/>
  <c r="AA260" i="1"/>
  <c r="AA261" i="1"/>
  <c r="AA262" i="1"/>
  <c r="AA263" i="1"/>
  <c r="AA264" i="1"/>
  <c r="AA265" i="1"/>
  <c r="AA266" i="1"/>
  <c r="AA267" i="1"/>
  <c r="AA268" i="1"/>
  <c r="AA269" i="1"/>
  <c r="AA270" i="1"/>
  <c r="AA271" i="1"/>
  <c r="AA272" i="1"/>
  <c r="AA273" i="1"/>
  <c r="AA274" i="1"/>
  <c r="AA275" i="1"/>
  <c r="AA276" i="1"/>
  <c r="AA277" i="1"/>
  <c r="AA278" i="1"/>
  <c r="AA279" i="1"/>
  <c r="AA280" i="1"/>
  <c r="AA281" i="1"/>
  <c r="AA282" i="1"/>
  <c r="AA283" i="1"/>
  <c r="AA291" i="1"/>
  <c r="AA292" i="1"/>
  <c r="AA293" i="1"/>
  <c r="AA294" i="1"/>
  <c r="AA295" i="1"/>
  <c r="AA296" i="1"/>
  <c r="AA303" i="1"/>
  <c r="AA304" i="1"/>
  <c r="AA305" i="1"/>
  <c r="AA306" i="1"/>
  <c r="AA307" i="1"/>
  <c r="AA308" i="1"/>
  <c r="AA309" i="1"/>
  <c r="AA310" i="1"/>
  <c r="AA324" i="1"/>
  <c r="AA325" i="1"/>
  <c r="AA326" i="1"/>
  <c r="AA327" i="1"/>
  <c r="AA329" i="1"/>
  <c r="AA330" i="1"/>
  <c r="AA331" i="1"/>
  <c r="AA332" i="1"/>
  <c r="AA333" i="1"/>
  <c r="AA334" i="1"/>
  <c r="AA335" i="1"/>
  <c r="AA336" i="1"/>
  <c r="AA337" i="1"/>
  <c r="AA338" i="1"/>
  <c r="AA339" i="1"/>
  <c r="AA340" i="1"/>
  <c r="AA341" i="1"/>
  <c r="AA342" i="1"/>
  <c r="AA356" i="1"/>
  <c r="AA358" i="1"/>
  <c r="AA359" i="1"/>
  <c r="AA360" i="1"/>
  <c r="AA361" i="1"/>
  <c r="AA362" i="1"/>
  <c r="AA363" i="1"/>
  <c r="AA364" i="1"/>
  <c r="AA365" i="1"/>
  <c r="AA366" i="1"/>
  <c r="AA368" i="1"/>
  <c r="AA369" i="1"/>
  <c r="AA370" i="1"/>
  <c r="AA371" i="1"/>
  <c r="AA372" i="1"/>
  <c r="AA374" i="1"/>
  <c r="AA375" i="1"/>
  <c r="AA377" i="1"/>
  <c r="AA378" i="1"/>
  <c r="AA379" i="1"/>
  <c r="AA380" i="1"/>
  <c r="AA381" i="1"/>
  <c r="AA382" i="1"/>
  <c r="AA383" i="1"/>
  <c r="AA384" i="1"/>
  <c r="AA385" i="1"/>
  <c r="AA386" i="1"/>
  <c r="AA387" i="1"/>
  <c r="AA388" i="1"/>
  <c r="AA389" i="1"/>
  <c r="AA390" i="1"/>
  <c r="AA391" i="1"/>
  <c r="AA392" i="1"/>
  <c r="AA393" i="1"/>
  <c r="AA394" i="1"/>
  <c r="AA395" i="1"/>
  <c r="AA396" i="1"/>
  <c r="AA397" i="1"/>
  <c r="AA398" i="1"/>
  <c r="AA399" i="1"/>
  <c r="AA403" i="1"/>
  <c r="AA404" i="1"/>
  <c r="AA405" i="1"/>
  <c r="AA409" i="1"/>
  <c r="AA410" i="1"/>
  <c r="AA411" i="1"/>
  <c r="AA412" i="1"/>
  <c r="AA413" i="1"/>
  <c r="AA414" i="1"/>
  <c r="AA415" i="1"/>
  <c r="AA417" i="1"/>
  <c r="AA418" i="1"/>
  <c r="AA419" i="1"/>
  <c r="AA421" i="1"/>
  <c r="AA422" i="1"/>
  <c r="AA423" i="1"/>
  <c r="AA425" i="1"/>
  <c r="AA426" i="1"/>
  <c r="AA427" i="1"/>
  <c r="AA428" i="1"/>
  <c r="AA430" i="1"/>
  <c r="AA431" i="1"/>
  <c r="AA432" i="1"/>
  <c r="AA434" i="1"/>
  <c r="AA435" i="1"/>
  <c r="AA458" i="1"/>
  <c r="AA459" i="1"/>
  <c r="AA460" i="1"/>
  <c r="AA462" i="1"/>
  <c r="AA463" i="1"/>
  <c r="AA464" i="1"/>
  <c r="AA465" i="1"/>
  <c r="AA466" i="1"/>
  <c r="AA467" i="1"/>
  <c r="AA469" i="1"/>
  <c r="AA470" i="1"/>
  <c r="AA471" i="1"/>
  <c r="AA472" i="1"/>
  <c r="AA473" i="1"/>
  <c r="AA474" i="1"/>
  <c r="AA475" i="1"/>
  <c r="AA476" i="1"/>
  <c r="AA478" i="1"/>
  <c r="AA479" i="1"/>
  <c r="AA480" i="1"/>
  <c r="AA481" i="1"/>
  <c r="AA482" i="1"/>
  <c r="AA483" i="1"/>
  <c r="AA484" i="1"/>
  <c r="AA485" i="1"/>
  <c r="AA487" i="1"/>
  <c r="AA488" i="1"/>
  <c r="AA489" i="1"/>
  <c r="AA490" i="1"/>
  <c r="AA491" i="1"/>
  <c r="AA492" i="1"/>
  <c r="AA493" i="1"/>
  <c r="AA494" i="1"/>
  <c r="AA495" i="1"/>
  <c r="AA496" i="1"/>
  <c r="AA497" i="1"/>
  <c r="AA498" i="1"/>
  <c r="AA499" i="1"/>
  <c r="AA500" i="1"/>
  <c r="AA501" i="1"/>
  <c r="AA502" i="1"/>
  <c r="AA503" i="1"/>
  <c r="AA504" i="1"/>
  <c r="AA505" i="1"/>
  <c r="AA506" i="1"/>
  <c r="AA507" i="1"/>
  <c r="AA508" i="1"/>
  <c r="AA509" i="1"/>
  <c r="AA510" i="1"/>
  <c r="AA511" i="1"/>
  <c r="AA512" i="1"/>
  <c r="AA513" i="1"/>
  <c r="AA514" i="1"/>
  <c r="AA515" i="1"/>
  <c r="AA516" i="1"/>
  <c r="AA517" i="1"/>
  <c r="AA518" i="1"/>
  <c r="AA519" i="1"/>
  <c r="AA521" i="1"/>
  <c r="AA522" i="1"/>
  <c r="AA523" i="1"/>
  <c r="AA533" i="1"/>
  <c r="AA534" i="1"/>
  <c r="AA535" i="1"/>
  <c r="AA536" i="1"/>
  <c r="AA537" i="1"/>
  <c r="AA543" i="1"/>
  <c r="AA544" i="1"/>
  <c r="AA545" i="1"/>
  <c r="AA546" i="1"/>
  <c r="AA547" i="1"/>
  <c r="AA548" i="1"/>
  <c r="AA549" i="1"/>
  <c r="AA550" i="1"/>
  <c r="AA551" i="1"/>
  <c r="AA552" i="1"/>
  <c r="AA554" i="1"/>
  <c r="AA555" i="1"/>
  <c r="AA556" i="1"/>
  <c r="AA557" i="1"/>
  <c r="AA558" i="1"/>
  <c r="AA559" i="1"/>
  <c r="AA560" i="1"/>
  <c r="AA561" i="1"/>
  <c r="AA562" i="1"/>
  <c r="AA563" i="1"/>
  <c r="AA565" i="1"/>
  <c r="AA566" i="1"/>
  <c r="AA567" i="1"/>
  <c r="AA568" i="1"/>
  <c r="AA569" i="1"/>
  <c r="AA570" i="1"/>
  <c r="AA571" i="1"/>
  <c r="AA572" i="1"/>
  <c r="AA574" i="1"/>
  <c r="AA575" i="1"/>
  <c r="AA576" i="1"/>
  <c r="AA577" i="1"/>
  <c r="AA578" i="1"/>
  <c r="AA579" i="1"/>
  <c r="AA580" i="1"/>
  <c r="AA581" i="1"/>
  <c r="AA587" i="1"/>
  <c r="AA588" i="1"/>
  <c r="AA589" i="1"/>
  <c r="AA590" i="1"/>
  <c r="AA597" i="1"/>
  <c r="AA598" i="1"/>
  <c r="AA599" i="1"/>
  <c r="AA600" i="1"/>
  <c r="AA601" i="1"/>
  <c r="AA602" i="1"/>
  <c r="AA603" i="1"/>
  <c r="AA604" i="1"/>
  <c r="AA605" i="1"/>
  <c r="AA606" i="1"/>
  <c r="AA607" i="1"/>
  <c r="AA608" i="1"/>
  <c r="AA610" i="1"/>
  <c r="AA611" i="1"/>
  <c r="AA612" i="1"/>
  <c r="AA613" i="1"/>
  <c r="AA614" i="1"/>
  <c r="AA615" i="1"/>
  <c r="AA618" i="1"/>
  <c r="AA619" i="1"/>
  <c r="AA620" i="1"/>
  <c r="AA621" i="1"/>
  <c r="AA622" i="1"/>
  <c r="AA623" i="1"/>
  <c r="AA624" i="1"/>
  <c r="AA625" i="1"/>
  <c r="AA626" i="1"/>
  <c r="AA627" i="1"/>
  <c r="AA628" i="1"/>
  <c r="AA629" i="1"/>
  <c r="AA630" i="1"/>
  <c r="AA631" i="1"/>
  <c r="AA632" i="1"/>
  <c r="AA633" i="1"/>
  <c r="AA634" i="1"/>
  <c r="AA635" i="1"/>
  <c r="AA636" i="1"/>
  <c r="AA637" i="1"/>
  <c r="AA638" i="1"/>
  <c r="AA645" i="1"/>
  <c r="AA646" i="1"/>
  <c r="AA647" i="1"/>
  <c r="AA648" i="1"/>
  <c r="AA649" i="1"/>
  <c r="AA650" i="1"/>
  <c r="AA651" i="1"/>
  <c r="AA662" i="1"/>
  <c r="AA663" i="1"/>
  <c r="AA664" i="1"/>
  <c r="AA665" i="1"/>
  <c r="AA666" i="1"/>
  <c r="AA667" i="1"/>
  <c r="AA698" i="1"/>
  <c r="AA699" i="1"/>
  <c r="AA700" i="1"/>
  <c r="AA701" i="1"/>
  <c r="AA702" i="1"/>
  <c r="AA708" i="1"/>
  <c r="AA709" i="1"/>
  <c r="AA710" i="1"/>
  <c r="AA711" i="1"/>
  <c r="AA712" i="1"/>
  <c r="AA713" i="1"/>
  <c r="AA714" i="1"/>
  <c r="AA716" i="1"/>
  <c r="AA720" i="1"/>
  <c r="AA721" i="1"/>
  <c r="AA722" i="1"/>
  <c r="AA723" i="1"/>
  <c r="AA724" i="1"/>
  <c r="AA725" i="1"/>
  <c r="AA726" i="1"/>
  <c r="AA728" i="1"/>
  <c r="AA729" i="1"/>
  <c r="AA730" i="1"/>
  <c r="AA731" i="1"/>
  <c r="AA732" i="1"/>
  <c r="AA733" i="1"/>
  <c r="AA734" i="1"/>
  <c r="AA735" i="1"/>
  <c r="AA736" i="1"/>
  <c r="AA737" i="1"/>
  <c r="AA739" i="1"/>
  <c r="AA740" i="1"/>
  <c r="AA741" i="1"/>
  <c r="AA742" i="1"/>
  <c r="AA743" i="1"/>
  <c r="AA744" i="1"/>
  <c r="AA745" i="1"/>
  <c r="AA746" i="1"/>
  <c r="AA747" i="1"/>
  <c r="AA748" i="1"/>
  <c r="AA750" i="1"/>
  <c r="AA751" i="1"/>
  <c r="AA752" i="1"/>
  <c r="AA753" i="1"/>
  <c r="AA754" i="1"/>
  <c r="AA755" i="1"/>
  <c r="AA756" i="1"/>
  <c r="AA757" i="1"/>
  <c r="AA758" i="1"/>
  <c r="AA759" i="1"/>
  <c r="AA761" i="1"/>
  <c r="AA762" i="1"/>
  <c r="AA763" i="1"/>
  <c r="AA764" i="1"/>
  <c r="AA765" i="1"/>
  <c r="AA766" i="1"/>
  <c r="AA767" i="1"/>
  <c r="AA768" i="1"/>
  <c r="AA769" i="1"/>
  <c r="AA770" i="1"/>
  <c r="AA772" i="1"/>
  <c r="AA773" i="1"/>
  <c r="AA774" i="1"/>
  <c r="AA775" i="1"/>
  <c r="AA776" i="1"/>
  <c r="AA777" i="1"/>
  <c r="AA778" i="1"/>
  <c r="AA779" i="1"/>
  <c r="AA780" i="1"/>
  <c r="AA781" i="1"/>
  <c r="AA783" i="1"/>
  <c r="AA784" i="1"/>
  <c r="AA785" i="1"/>
  <c r="AA786" i="1"/>
  <c r="AA787" i="1"/>
  <c r="AA788" i="1"/>
  <c r="AA789" i="1"/>
  <c r="AA790" i="1"/>
  <c r="AA791" i="1"/>
  <c r="AA792" i="1"/>
  <c r="AA793" i="1"/>
  <c r="AA794" i="1"/>
  <c r="AA795" i="1"/>
  <c r="AA796" i="1"/>
  <c r="AA797" i="1"/>
  <c r="AA799" i="1"/>
  <c r="AA800" i="1"/>
  <c r="AA801" i="1"/>
  <c r="AA802" i="1"/>
  <c r="AA806" i="1"/>
  <c r="AA807" i="1"/>
  <c r="AA809" i="1"/>
  <c r="AA810" i="1"/>
  <c r="AA811" i="1"/>
  <c r="AA820" i="1"/>
  <c r="AA821" i="1"/>
  <c r="AA823" i="1"/>
  <c r="AA829" i="1"/>
  <c r="AA831" i="1"/>
  <c r="AA832" i="1"/>
  <c r="AA851" i="1"/>
  <c r="AA852" i="1"/>
  <c r="AA853" i="1"/>
  <c r="AA854" i="1"/>
  <c r="AA855" i="1"/>
  <c r="AA856" i="1"/>
  <c r="AA857" i="1"/>
  <c r="AA858" i="1"/>
  <c r="AA859" i="1"/>
  <c r="AA860" i="1"/>
  <c r="AA861" i="1"/>
  <c r="AA862" i="1"/>
  <c r="AA863" i="1"/>
  <c r="AA870" i="1"/>
  <c r="AA871" i="1"/>
  <c r="AA872" i="1"/>
  <c r="AA873" i="1"/>
  <c r="AA874" i="1"/>
  <c r="AA875" i="1"/>
  <c r="AA893" i="1"/>
  <c r="AA894" i="1"/>
  <c r="AA895" i="1"/>
  <c r="AA896" i="1"/>
  <c r="AA897" i="1"/>
  <c r="AA898" i="1"/>
  <c r="AA902" i="1"/>
  <c r="AA903" i="1"/>
  <c r="AA904" i="1"/>
  <c r="AA905" i="1"/>
  <c r="AA906" i="1"/>
  <c r="AA907" i="1"/>
  <c r="AA955" i="1"/>
  <c r="AA956" i="1"/>
  <c r="AA957" i="1"/>
  <c r="AA958" i="1"/>
  <c r="AA959" i="1"/>
  <c r="AA960" i="1"/>
  <c r="AA961" i="1"/>
  <c r="AA962" i="1"/>
  <c r="AA963" i="1"/>
  <c r="AA964" i="1"/>
  <c r="AA965" i="1"/>
  <c r="AA966" i="1"/>
  <c r="AA967" i="1"/>
  <c r="AA968" i="1"/>
  <c r="AA969" i="1"/>
  <c r="AA973" i="1"/>
  <c r="AA974" i="1"/>
  <c r="AA975" i="1"/>
  <c r="AA991" i="1"/>
  <c r="AA992" i="1"/>
  <c r="AA993" i="1"/>
  <c r="AA994" i="1"/>
  <c r="AA995" i="1"/>
  <c r="AA996" i="1"/>
  <c r="AA997" i="1"/>
  <c r="AA998" i="1"/>
  <c r="AA999" i="1"/>
  <c r="AA1000" i="1"/>
  <c r="AA1023" i="1"/>
  <c r="AA1024" i="1"/>
  <c r="AA1025" i="1"/>
  <c r="AA1026" i="1"/>
  <c r="AA1028" i="1"/>
  <c r="AA1029" i="1"/>
  <c r="AA1030" i="1"/>
  <c r="AA1031" i="1"/>
  <c r="AA1223" i="1"/>
  <c r="AA1224" i="1"/>
  <c r="AA1225" i="1"/>
  <c r="AA1226" i="1"/>
  <c r="AA1227" i="1"/>
  <c r="AA1228" i="1"/>
  <c r="AA1229" i="1"/>
  <c r="AA1230" i="1"/>
  <c r="AA1231" i="1"/>
  <c r="AA1232" i="1"/>
  <c r="AA1233" i="1"/>
  <c r="AA1234" i="1"/>
  <c r="AA1235" i="1"/>
  <c r="AA1237" i="1"/>
  <c r="AA1238" i="1"/>
  <c r="AA1239" i="1"/>
  <c r="AA1240" i="1"/>
  <c r="AA1241" i="1"/>
  <c r="AA1242" i="1"/>
  <c r="AA1243" i="1"/>
  <c r="AA1244" i="1"/>
  <c r="AA1245" i="1"/>
  <c r="AA1246" i="1"/>
  <c r="AA1247" i="1"/>
  <c r="AA1248" i="1"/>
  <c r="AA1249" i="1"/>
  <c r="AA1250" i="1"/>
  <c r="AA1251" i="1"/>
  <c r="AA1253" i="1"/>
  <c r="AA1254" i="1"/>
  <c r="AA1255" i="1"/>
  <c r="AA1256" i="1"/>
  <c r="AA1257" i="1"/>
  <c r="AA1258" i="1"/>
  <c r="AA1259" i="1"/>
  <c r="AA1260" i="1"/>
  <c r="AA1261" i="1"/>
  <c r="AA1262" i="1"/>
  <c r="AA1263" i="1"/>
  <c r="AA1264" i="1"/>
  <c r="AA1267" i="1"/>
  <c r="AA1268" i="1"/>
  <c r="AA1271" i="1"/>
  <c r="AA1272" i="1"/>
  <c r="AA1275" i="1"/>
  <c r="AA1276" i="1"/>
  <c r="AA1278" i="1"/>
  <c r="AA1279" i="1"/>
  <c r="AA1280" i="1"/>
  <c r="AA1281" i="1"/>
  <c r="AA1282" i="1"/>
  <c r="AA1283" i="1"/>
  <c r="AA1284" i="1"/>
  <c r="AA1285" i="1"/>
  <c r="AA1286" i="1"/>
  <c r="AA1287" i="1"/>
  <c r="AA1288" i="1"/>
  <c r="AA1289" i="1"/>
  <c r="AA1290" i="1"/>
  <c r="AA1300" i="1"/>
  <c r="AA1301" i="1"/>
  <c r="AA1302" i="1"/>
  <c r="AA1303" i="1"/>
  <c r="AA1304" i="1"/>
  <c r="AA1305" i="1"/>
  <c r="AA1306" i="1"/>
  <c r="AA1307" i="1"/>
  <c r="AA1308" i="1"/>
  <c r="AA1309" i="1"/>
  <c r="AA1310" i="1"/>
  <c r="AA1311" i="1"/>
  <c r="AA1312" i="1"/>
  <c r="AA1313" i="1"/>
  <c r="AA1314" i="1"/>
  <c r="AA1315" i="1"/>
  <c r="AA1316" i="1"/>
  <c r="AA1317" i="1"/>
  <c r="AA1318" i="1"/>
  <c r="AA1319" i="1"/>
  <c r="AA1320" i="1"/>
  <c r="AA1321" i="1"/>
  <c r="AA1322" i="1"/>
  <c r="AA1323" i="1"/>
  <c r="AA1324" i="1"/>
  <c r="AA1325" i="1"/>
  <c r="AA1326" i="1"/>
  <c r="AA1327" i="1"/>
  <c r="AA1328" i="1"/>
  <c r="AA1330" i="1"/>
  <c r="AA1331" i="1"/>
  <c r="AA1332" i="1"/>
  <c r="AA1333" i="1"/>
  <c r="AA1334" i="1"/>
  <c r="AA1335" i="1"/>
  <c r="AA1336" i="1"/>
  <c r="AA1337" i="1"/>
  <c r="AA1338" i="1"/>
  <c r="AA1339" i="1"/>
  <c r="AA1340" i="1"/>
  <c r="AA1341" i="1"/>
  <c r="AA1342" i="1"/>
  <c r="AA1343" i="1"/>
  <c r="AA1344" i="1"/>
  <c r="AA1346" i="1"/>
  <c r="AA1347" i="1"/>
  <c r="AA1348" i="1"/>
  <c r="AA1350" i="1"/>
  <c r="AA1351" i="1"/>
  <c r="AA1352" i="1"/>
  <c r="AA1353" i="1"/>
  <c r="AA1354" i="1"/>
  <c r="AA1355" i="1"/>
  <c r="AA1356" i="1"/>
  <c r="AA1357" i="1"/>
  <c r="AA1358" i="1"/>
  <c r="AA1359" i="1"/>
  <c r="AA1360" i="1"/>
  <c r="AA1426" i="1"/>
  <c r="AA1427" i="1"/>
  <c r="AA1428" i="1"/>
  <c r="AA1436" i="1"/>
  <c r="AA1437" i="1"/>
  <c r="AA1438" i="1"/>
  <c r="AA1450" i="1"/>
  <c r="AA1462" i="1"/>
  <c r="AA1463" i="1"/>
  <c r="AA1464" i="1"/>
  <c r="AA1465" i="1"/>
  <c r="AA1466" i="1"/>
  <c r="AA1467" i="1"/>
  <c r="AA1468" i="1"/>
  <c r="AA1469" i="1"/>
  <c r="AA1470" i="1"/>
  <c r="AA1471" i="1"/>
  <c r="AA1472" i="1"/>
  <c r="AA1473" i="1"/>
  <c r="AA1474" i="1"/>
  <c r="AA1475" i="1"/>
  <c r="AA1476" i="1"/>
  <c r="AA1477" i="1"/>
  <c r="AA1478" i="1"/>
  <c r="AA1479" i="1"/>
  <c r="AA1480" i="1"/>
  <c r="AA1481" i="1"/>
  <c r="AA1482" i="1"/>
  <c r="AA1483" i="1"/>
  <c r="AA1484" i="1"/>
  <c r="AA1485" i="1"/>
  <c r="S327" i="1"/>
  <c r="W327" i="1"/>
  <c r="W248" i="1"/>
  <c r="W249" i="1"/>
  <c r="W250" i="1"/>
  <c r="W251" i="1"/>
  <c r="W252" i="1"/>
  <c r="W253" i="1"/>
  <c r="W254" i="1"/>
  <c r="W255" i="1"/>
  <c r="W256" i="1"/>
  <c r="W257" i="1"/>
  <c r="W258" i="1"/>
  <c r="W259" i="1"/>
  <c r="W260" i="1"/>
  <c r="W261" i="1"/>
  <c r="W262" i="1"/>
  <c r="W263" i="1"/>
  <c r="W264" i="1"/>
  <c r="W265" i="1"/>
  <c r="W266" i="1"/>
  <c r="W267" i="1"/>
  <c r="W268" i="1"/>
  <c r="W269" i="1"/>
  <c r="W270" i="1"/>
  <c r="W271" i="1"/>
  <c r="W272" i="1"/>
  <c r="W273" i="1"/>
  <c r="W274" i="1"/>
  <c r="W275" i="1"/>
  <c r="W276" i="1"/>
  <c r="W277" i="1"/>
  <c r="W278" i="1"/>
  <c r="W279" i="1"/>
  <c r="W280" i="1"/>
  <c r="W281" i="1"/>
  <c r="W282" i="1"/>
  <c r="W283" i="1"/>
  <c r="W284" i="1"/>
  <c r="W285" i="1"/>
  <c r="W286" i="1"/>
  <c r="W287" i="1"/>
  <c r="W288" i="1"/>
  <c r="W289" i="1"/>
  <c r="W290" i="1"/>
  <c r="W291" i="1"/>
  <c r="W292" i="1"/>
  <c r="W293" i="1"/>
  <c r="W294" i="1"/>
  <c r="W295" i="1"/>
  <c r="W296" i="1"/>
  <c r="W297" i="1"/>
  <c r="W298" i="1"/>
  <c r="W299" i="1"/>
  <c r="W300" i="1"/>
  <c r="W301" i="1"/>
  <c r="W302" i="1"/>
  <c r="W303" i="1"/>
  <c r="W304" i="1"/>
  <c r="W305" i="1"/>
  <c r="W306" i="1"/>
  <c r="W307" i="1"/>
  <c r="W308" i="1"/>
  <c r="W309" i="1"/>
  <c r="W310" i="1"/>
  <c r="W311" i="1"/>
  <c r="W312" i="1"/>
  <c r="W313" i="1"/>
  <c r="W314" i="1"/>
  <c r="W320" i="1"/>
  <c r="W321" i="1"/>
  <c r="W322" i="1"/>
  <c r="W324" i="1"/>
  <c r="W325" i="1"/>
  <c r="W326" i="1"/>
  <c r="W328" i="1"/>
  <c r="W329" i="1"/>
  <c r="W330" i="1"/>
  <c r="W331" i="1"/>
  <c r="W332" i="1"/>
  <c r="W333" i="1"/>
  <c r="W344" i="1"/>
  <c r="W345" i="1"/>
  <c r="W346" i="1"/>
  <c r="W347" i="1"/>
  <c r="W348" i="1"/>
  <c r="W349" i="1"/>
  <c r="W350" i="1"/>
  <c r="W351" i="1"/>
  <c r="W458" i="1"/>
  <c r="W459" i="1"/>
  <c r="W460" i="1"/>
  <c r="W462" i="1"/>
  <c r="W463" i="1"/>
  <c r="W464" i="1"/>
  <c r="W465" i="1"/>
  <c r="W466" i="1"/>
  <c r="W467" i="1"/>
  <c r="W469" i="1"/>
  <c r="W470" i="1"/>
  <c r="W471" i="1"/>
  <c r="W472" i="1"/>
  <c r="W473" i="1"/>
  <c r="W474" i="1"/>
  <c r="W475" i="1"/>
  <c r="W476" i="1"/>
  <c r="W478" i="1"/>
  <c r="W479" i="1"/>
  <c r="W480" i="1"/>
  <c r="W481" i="1"/>
  <c r="W482" i="1"/>
  <c r="W483" i="1"/>
  <c r="W484" i="1"/>
  <c r="W485" i="1"/>
  <c r="W487" i="1"/>
  <c r="W488" i="1"/>
  <c r="W489" i="1"/>
  <c r="W490" i="1"/>
  <c r="W491" i="1"/>
  <c r="W492" i="1"/>
  <c r="W493" i="1"/>
  <c r="W494" i="1"/>
  <c r="W495" i="1"/>
  <c r="W496" i="1"/>
  <c r="W497" i="1"/>
  <c r="W498" i="1"/>
  <c r="W499" i="1"/>
  <c r="W500" i="1"/>
  <c r="W501" i="1"/>
  <c r="W502" i="1"/>
  <c r="W503" i="1"/>
  <c r="W504" i="1"/>
  <c r="W505" i="1"/>
  <c r="W506" i="1"/>
  <c r="W507" i="1"/>
  <c r="W508" i="1"/>
  <c r="W509" i="1"/>
  <c r="W510" i="1"/>
  <c r="W511" i="1"/>
  <c r="W512" i="1"/>
  <c r="W513" i="1"/>
  <c r="W514" i="1"/>
  <c r="W515" i="1"/>
  <c r="W516" i="1"/>
  <c r="W517" i="1"/>
  <c r="W518" i="1"/>
  <c r="W519" i="1"/>
  <c r="W521" i="1"/>
  <c r="W522" i="1"/>
  <c r="W523" i="1"/>
  <c r="W524" i="1"/>
  <c r="W525" i="1"/>
  <c r="W526" i="1"/>
  <c r="W527" i="1"/>
  <c r="W528" i="1"/>
  <c r="W530" i="1"/>
  <c r="W531" i="1"/>
  <c r="W532" i="1"/>
  <c r="W533" i="1"/>
  <c r="W534" i="1"/>
  <c r="W535" i="1"/>
  <c r="W536" i="1"/>
  <c r="W537" i="1"/>
  <c r="W538" i="1"/>
  <c r="W539" i="1"/>
  <c r="W540" i="1"/>
  <c r="W541" i="1"/>
  <c r="W542" i="1"/>
  <c r="W543" i="1"/>
  <c r="W544" i="1"/>
  <c r="W545" i="1"/>
  <c r="W546" i="1"/>
  <c r="W547" i="1"/>
  <c r="W548" i="1"/>
  <c r="W549" i="1"/>
  <c r="W550" i="1"/>
  <c r="W551" i="1"/>
  <c r="W552" i="1"/>
  <c r="W554" i="1"/>
  <c r="W555" i="1"/>
  <c r="W556" i="1"/>
  <c r="W557" i="1"/>
  <c r="W558" i="1"/>
  <c r="W559" i="1"/>
  <c r="W560" i="1"/>
  <c r="W606" i="1"/>
  <c r="W607" i="1"/>
  <c r="W608" i="1"/>
  <c r="W610" i="1"/>
  <c r="W611" i="1"/>
  <c r="W612" i="1"/>
  <c r="W639" i="1"/>
  <c r="W640" i="1"/>
  <c r="W641" i="1"/>
  <c r="W642" i="1"/>
  <c r="W643" i="1"/>
  <c r="W644" i="1"/>
  <c r="W698" i="1"/>
  <c r="W699" i="1"/>
  <c r="W700" i="1"/>
  <c r="W701" i="1"/>
  <c r="W702" i="1"/>
  <c r="W708" i="1"/>
  <c r="W709" i="1"/>
  <c r="W710" i="1"/>
  <c r="W711" i="1"/>
  <c r="W712" i="1"/>
  <c r="S105" i="1"/>
  <c r="S106" i="1"/>
  <c r="S107" i="1"/>
  <c r="S108" i="1"/>
  <c r="S109" i="1"/>
  <c r="S110" i="1"/>
  <c r="S111" i="1"/>
  <c r="S115" i="1"/>
  <c r="S118" i="1"/>
  <c r="S119" i="1"/>
  <c r="S121" i="1"/>
  <c r="S123" i="1"/>
  <c r="S124" i="1"/>
  <c r="S125" i="1"/>
  <c r="S127" i="1"/>
  <c r="S128" i="1"/>
  <c r="S129" i="1"/>
  <c r="S131" i="1"/>
  <c r="S178" i="1"/>
  <c r="S179" i="1"/>
  <c r="S180" i="1"/>
  <c r="S181" i="1"/>
  <c r="S183" i="1"/>
  <c r="S184" i="1"/>
  <c r="S185" i="1"/>
  <c r="S186" i="1"/>
  <c r="S187" i="1"/>
  <c r="S188" i="1"/>
  <c r="S189" i="1"/>
  <c r="S190" i="1"/>
  <c r="S191" i="1"/>
  <c r="S192" i="1"/>
  <c r="S193" i="1"/>
  <c r="S194" i="1"/>
  <c r="S195" i="1"/>
  <c r="S196" i="1"/>
  <c r="S197" i="1"/>
  <c r="S198" i="1"/>
  <c r="S199" i="1"/>
  <c r="S200" i="1"/>
  <c r="S201" i="1"/>
  <c r="S214" i="1"/>
  <c r="S281" i="1"/>
  <c r="S282" i="1"/>
  <c r="S284" i="1"/>
  <c r="S285" i="1"/>
  <c r="S287" i="1"/>
  <c r="S288" i="1"/>
  <c r="S289" i="1"/>
  <c r="S291" i="1"/>
  <c r="S292" i="1"/>
  <c r="S293" i="1"/>
  <c r="S294" i="1"/>
  <c r="S295" i="1"/>
  <c r="S296" i="1"/>
  <c r="S297" i="1"/>
  <c r="S298" i="1"/>
  <c r="S299" i="1"/>
  <c r="S300" i="1"/>
  <c r="S301" i="1"/>
  <c r="S302" i="1"/>
  <c r="S303" i="1"/>
  <c r="S304" i="1"/>
  <c r="S305" i="1"/>
  <c r="S306" i="1"/>
  <c r="S307" i="1"/>
  <c r="S308" i="1"/>
  <c r="S309" i="1"/>
  <c r="S310" i="1"/>
  <c r="S311" i="1"/>
  <c r="S312" i="1"/>
  <c r="S313" i="1"/>
  <c r="S314" i="1"/>
  <c r="S320" i="1"/>
  <c r="S321" i="1"/>
  <c r="S322" i="1"/>
  <c r="S324" i="1"/>
  <c r="S325" i="1"/>
  <c r="S326" i="1"/>
  <c r="S328" i="1"/>
  <c r="S329" i="1"/>
  <c r="S330" i="1"/>
  <c r="S331" i="1"/>
  <c r="S332" i="1"/>
  <c r="S333" i="1"/>
  <c r="S334" i="1"/>
  <c r="S335" i="1"/>
  <c r="S336" i="1"/>
  <c r="S337" i="1"/>
  <c r="S338" i="1"/>
  <c r="S339" i="1"/>
  <c r="S358" i="1"/>
  <c r="S359" i="1"/>
  <c r="S360" i="1"/>
  <c r="S361" i="1"/>
  <c r="S362" i="1"/>
  <c r="S363" i="1"/>
  <c r="S364" i="1"/>
  <c r="S365" i="1"/>
  <c r="S366" i="1"/>
  <c r="S370" i="1"/>
  <c r="S371" i="1"/>
  <c r="S372" i="1"/>
  <c r="S373" i="1"/>
  <c r="S374" i="1"/>
  <c r="S375" i="1"/>
  <c r="S379" i="1"/>
  <c r="S380" i="1"/>
  <c r="S381" i="1"/>
  <c r="S382" i="1"/>
  <c r="S383" i="1"/>
  <c r="S384" i="1"/>
  <c r="S389" i="1"/>
  <c r="S390" i="1"/>
  <c r="S391" i="1"/>
  <c r="S392" i="1"/>
  <c r="S397" i="1"/>
  <c r="S398" i="1"/>
  <c r="S399" i="1"/>
  <c r="S406" i="1"/>
  <c r="S407" i="1"/>
  <c r="S408" i="1"/>
  <c r="S409" i="1"/>
  <c r="S410" i="1"/>
  <c r="S411" i="1"/>
  <c r="S417" i="1"/>
  <c r="S418" i="1"/>
  <c r="S419" i="1"/>
  <c r="S421" i="1"/>
  <c r="S422" i="1"/>
  <c r="S423" i="1"/>
  <c r="S425" i="1"/>
  <c r="S426" i="1"/>
  <c r="S427" i="1"/>
  <c r="S428" i="1"/>
  <c r="S434" i="1"/>
  <c r="S458" i="1"/>
  <c r="S459" i="1"/>
  <c r="S460" i="1"/>
  <c r="S462" i="1"/>
  <c r="S463" i="1"/>
  <c r="S464" i="1"/>
  <c r="S472" i="1"/>
  <c r="S473" i="1"/>
  <c r="S474" i="1"/>
  <c r="S475" i="1"/>
  <c r="S476" i="1"/>
  <c r="S478" i="1"/>
  <c r="S479" i="1"/>
  <c r="S480" i="1"/>
  <c r="S490" i="1"/>
  <c r="S491" i="1"/>
  <c r="S492" i="1"/>
  <c r="S493" i="1"/>
  <c r="S494" i="1"/>
  <c r="S500" i="1"/>
  <c r="S501" i="1"/>
  <c r="S502" i="1"/>
  <c r="S503" i="1"/>
  <c r="S504" i="1"/>
  <c r="S606" i="1"/>
  <c r="S607" i="1"/>
  <c r="S608" i="1"/>
  <c r="S610" i="1"/>
  <c r="S611" i="1"/>
  <c r="S612" i="1"/>
  <c r="S662" i="1"/>
  <c r="S663" i="1"/>
  <c r="S664" i="1"/>
  <c r="S665" i="1"/>
  <c r="S666" i="1"/>
  <c r="S667" i="1"/>
  <c r="S698" i="1"/>
  <c r="S699" i="1"/>
  <c r="S700" i="1"/>
  <c r="S701" i="1"/>
  <c r="S702" i="1"/>
  <c r="S708" i="1"/>
  <c r="S709" i="1"/>
  <c r="S710" i="1"/>
  <c r="S711" i="1"/>
  <c r="S712" i="1"/>
  <c r="S720" i="1"/>
  <c r="S721" i="1"/>
  <c r="S722" i="1"/>
  <c r="S723" i="1"/>
  <c r="S724" i="1"/>
  <c r="S725" i="1"/>
  <c r="S726" i="1"/>
  <c r="S728" i="1"/>
  <c r="S729" i="1"/>
  <c r="S730" i="1"/>
  <c r="S731" i="1"/>
  <c r="S732" i="1"/>
  <c r="S733" i="1"/>
  <c r="S734" i="1"/>
  <c r="S735" i="1"/>
  <c r="S736" i="1"/>
  <c r="S737" i="1"/>
  <c r="S739" i="1"/>
  <c r="S740" i="1"/>
  <c r="S741" i="1"/>
  <c r="S742" i="1"/>
  <c r="S743" i="1"/>
  <c r="S744" i="1"/>
  <c r="S745" i="1"/>
  <c r="S746" i="1"/>
  <c r="S747" i="1"/>
  <c r="S748" i="1"/>
  <c r="S750" i="1"/>
  <c r="S751" i="1"/>
  <c r="S752" i="1"/>
  <c r="S753" i="1"/>
  <c r="S754" i="1"/>
  <c r="S755" i="1"/>
  <c r="S756" i="1"/>
  <c r="S757" i="1"/>
  <c r="S758" i="1"/>
  <c r="S759" i="1"/>
  <c r="S761" i="1"/>
  <c r="S762" i="1"/>
  <c r="S763" i="1"/>
  <c r="S764" i="1"/>
  <c r="S765" i="1"/>
  <c r="S766" i="1"/>
  <c r="S767" i="1"/>
  <c r="S768" i="1"/>
  <c r="S769" i="1"/>
  <c r="S770" i="1"/>
  <c r="S772" i="1"/>
  <c r="S773" i="1"/>
  <c r="S774" i="1"/>
  <c r="S775" i="1"/>
  <c r="S776" i="1"/>
  <c r="S777" i="1"/>
  <c r="S778" i="1"/>
  <c r="S779" i="1"/>
  <c r="S780" i="1"/>
  <c r="S781" i="1"/>
  <c r="S783" i="1"/>
  <c r="S784" i="1"/>
  <c r="S785" i="1"/>
  <c r="S790" i="1"/>
  <c r="S791" i="1"/>
  <c r="S792" i="1"/>
  <c r="S793" i="1"/>
  <c r="S794" i="1"/>
  <c r="S795" i="1"/>
  <c r="S796" i="1"/>
  <c r="S797" i="1"/>
  <c r="S798" i="1"/>
  <c r="S803" i="1"/>
  <c r="S804" i="1"/>
  <c r="S805" i="1"/>
  <c r="S806" i="1"/>
  <c r="S807" i="1"/>
  <c r="S808" i="1"/>
  <c r="S809" i="1"/>
  <c r="S810" i="1"/>
  <c r="S811" i="1"/>
  <c r="S812" i="1"/>
  <c r="S813" i="1"/>
  <c r="S814" i="1"/>
  <c r="S815" i="1"/>
  <c r="S816" i="1"/>
  <c r="S817" i="1"/>
  <c r="S818" i="1"/>
  <c r="S819" i="1"/>
  <c r="S820" i="1"/>
  <c r="S821" i="1"/>
  <c r="S822" i="1"/>
  <c r="S823" i="1"/>
  <c r="S828" i="1"/>
  <c r="S829" i="1"/>
  <c r="S830" i="1"/>
  <c r="S831" i="1"/>
  <c r="S870" i="1"/>
  <c r="S871" i="1"/>
  <c r="S872" i="1"/>
  <c r="S873" i="1"/>
  <c r="S874" i="1"/>
  <c r="S875" i="1"/>
  <c r="S893" i="1"/>
  <c r="S894" i="1"/>
  <c r="S895" i="1"/>
  <c r="S896" i="1"/>
  <c r="S897" i="1"/>
  <c r="S898" i="1"/>
  <c r="S899" i="1"/>
  <c r="S900" i="1"/>
  <c r="S901" i="1"/>
  <c r="S902" i="1"/>
  <c r="S903" i="1"/>
  <c r="S904" i="1"/>
  <c r="S913" i="1"/>
  <c r="S914" i="1"/>
  <c r="S915" i="1"/>
  <c r="S916" i="1"/>
  <c r="S917" i="1"/>
  <c r="S918" i="1"/>
  <c r="S919" i="1"/>
  <c r="S920" i="1"/>
  <c r="S921" i="1"/>
  <c r="S923" i="1"/>
  <c r="S925" i="1"/>
  <c r="S926" i="1"/>
  <c r="S927" i="1"/>
  <c r="S928" i="1"/>
  <c r="S934" i="1"/>
  <c r="S935" i="1"/>
  <c r="S936" i="1"/>
  <c r="S937" i="1"/>
  <c r="S947" i="1"/>
  <c r="S948" i="1"/>
  <c r="S949" i="1"/>
  <c r="S950" i="1"/>
  <c r="S952" i="1"/>
  <c r="S953" i="1"/>
  <c r="S954" i="1"/>
  <c r="S955" i="1"/>
  <c r="S956" i="1"/>
  <c r="S957" i="1"/>
  <c r="S958" i="1"/>
  <c r="S959" i="1"/>
  <c r="S960" i="1"/>
  <c r="S961" i="1"/>
  <c r="S962" i="1"/>
  <c r="S963" i="1"/>
  <c r="S964" i="1"/>
  <c r="S965" i="1"/>
  <c r="S966" i="1"/>
  <c r="S967" i="1"/>
  <c r="S968" i="1"/>
  <c r="S969" i="1"/>
  <c r="S970" i="1"/>
  <c r="S971" i="1"/>
  <c r="S972" i="1"/>
  <c r="S973" i="1"/>
  <c r="S974" i="1"/>
  <c r="S975" i="1"/>
  <c r="S977" i="1"/>
  <c r="S988" i="1"/>
  <c r="S989" i="1"/>
  <c r="S990" i="1"/>
  <c r="S991" i="1"/>
  <c r="S992" i="1"/>
  <c r="S1028" i="1"/>
  <c r="S1029" i="1"/>
  <c r="S1030" i="1"/>
  <c r="S1032" i="1"/>
  <c r="S1033" i="1"/>
  <c r="S1034" i="1"/>
  <c r="S1035" i="1"/>
  <c r="S1285" i="1"/>
  <c r="S1286" i="1"/>
  <c r="S1289" i="1"/>
  <c r="S1290" i="1"/>
  <c r="S1291" i="1"/>
  <c r="S1294" i="1"/>
  <c r="S1295" i="1"/>
  <c r="S1296" i="1"/>
  <c r="S1297" i="1"/>
  <c r="S1298" i="1"/>
  <c r="S1299" i="1"/>
  <c r="S1300" i="1"/>
  <c r="S1301" i="1"/>
  <c r="S1302" i="1"/>
  <c r="S1303" i="1"/>
  <c r="S1304" i="1"/>
  <c r="S1305" i="1"/>
  <c r="S1306" i="1"/>
  <c r="S1307" i="1"/>
  <c r="S1308" i="1"/>
  <c r="S1309" i="1"/>
  <c r="S1310" i="1"/>
  <c r="S1311" i="1"/>
  <c r="S1312" i="1"/>
  <c r="S1313" i="1"/>
  <c r="S1314" i="1"/>
  <c r="S1315" i="1"/>
  <c r="S1316" i="1"/>
  <c r="S1317" i="1"/>
  <c r="S1318" i="1"/>
  <c r="S1319" i="1"/>
  <c r="S1320" i="1"/>
  <c r="S1325" i="1"/>
  <c r="S1326" i="1"/>
  <c r="S1327" i="1"/>
  <c r="S1328" i="1"/>
  <c r="S1329" i="1"/>
  <c r="S1330" i="1"/>
  <c r="S1331" i="1"/>
  <c r="S1332" i="1"/>
  <c r="S1333" i="1"/>
  <c r="S1334" i="1"/>
  <c r="S1335" i="1"/>
  <c r="S1336" i="1"/>
  <c r="S1337" i="1"/>
  <c r="S1338" i="1"/>
  <c r="S1339" i="1"/>
  <c r="S1340" i="1"/>
  <c r="S1341" i="1"/>
  <c r="S1342" i="1"/>
  <c r="S1343" i="1"/>
  <c r="S1344" i="1"/>
  <c r="S1345" i="1"/>
  <c r="S1346" i="1"/>
  <c r="S1347" i="1"/>
  <c r="S1348" i="1"/>
  <c r="S1349" i="1"/>
  <c r="S1350" i="1"/>
  <c r="S1351" i="1"/>
  <c r="S1352" i="1"/>
  <c r="S1353" i="1"/>
  <c r="S1354" i="1"/>
  <c r="S1355" i="1"/>
  <c r="S1356" i="1"/>
  <c r="S1357" i="1"/>
  <c r="S1358" i="1"/>
  <c r="S1359" i="1"/>
  <c r="S1360" i="1"/>
  <c r="S1366" i="1"/>
  <c r="S1367" i="1"/>
  <c r="S1368" i="1"/>
  <c r="S1369" i="1"/>
  <c r="S1370" i="1"/>
  <c r="S1371" i="1"/>
  <c r="S1372" i="1"/>
  <c r="S1373" i="1"/>
  <c r="S1374" i="1"/>
  <c r="S1375" i="1"/>
  <c r="S1376" i="1"/>
  <c r="S1377" i="1"/>
  <c r="S1378" i="1"/>
  <c r="S1379" i="1"/>
  <c r="S1380" i="1"/>
  <c r="S1381" i="1"/>
  <c r="S1435" i="1"/>
  <c r="S1437" i="1"/>
  <c r="S1438" i="1"/>
  <c r="S1440" i="1"/>
  <c r="S1441" i="1"/>
  <c r="O281" i="1"/>
  <c r="O282" i="1"/>
  <c r="O283" i="1"/>
  <c r="O291" i="1"/>
  <c r="O292" i="1"/>
  <c r="O293" i="1"/>
  <c r="O294" i="1"/>
  <c r="O295" i="1"/>
  <c r="O296" i="1"/>
  <c r="O297" i="1"/>
  <c r="O298" i="1"/>
  <c r="O299" i="1"/>
  <c r="O300" i="1"/>
  <c r="O301" i="1"/>
  <c r="O302" i="1"/>
  <c r="O303" i="1"/>
  <c r="O304" i="1"/>
  <c r="O305" i="1"/>
  <c r="O306" i="1"/>
  <c r="O307" i="1"/>
  <c r="O308" i="1"/>
  <c r="O309" i="1"/>
  <c r="O310" i="1"/>
  <c r="O311" i="1"/>
  <c r="O312" i="1"/>
  <c r="O313" i="1"/>
  <c r="O314" i="1"/>
  <c r="O323" i="1"/>
  <c r="O324" i="1"/>
  <c r="O325" i="1"/>
  <c r="O326" i="1"/>
  <c r="O327" i="1"/>
  <c r="O328" i="1"/>
  <c r="O329" i="1"/>
  <c r="O330" i="1"/>
  <c r="O331" i="1"/>
  <c r="O332" i="1"/>
  <c r="O333" i="1"/>
  <c r="O334" i="1"/>
  <c r="O335" i="1"/>
  <c r="O336" i="1"/>
  <c r="O337" i="1"/>
  <c r="O338" i="1"/>
  <c r="O339" i="1"/>
  <c r="O340" i="1"/>
  <c r="O341" i="1"/>
  <c r="O342" i="1"/>
  <c r="O358" i="1"/>
  <c r="O359" i="1"/>
  <c r="O360" i="1"/>
  <c r="O361" i="1"/>
  <c r="O362" i="1"/>
  <c r="O363" i="1"/>
  <c r="O364" i="1"/>
  <c r="O365" i="1"/>
  <c r="O366" i="1"/>
  <c r="O367" i="1"/>
  <c r="O368" i="1"/>
  <c r="O369" i="1"/>
  <c r="O370" i="1"/>
  <c r="O371" i="1"/>
  <c r="O372" i="1"/>
  <c r="O373" i="1"/>
  <c r="O374" i="1"/>
  <c r="O375" i="1"/>
  <c r="O377" i="1"/>
  <c r="O378" i="1"/>
  <c r="O379" i="1"/>
  <c r="O380" i="1"/>
  <c r="O381" i="1"/>
  <c r="O389" i="1"/>
  <c r="O390" i="1"/>
  <c r="O391" i="1"/>
  <c r="O392" i="1"/>
  <c r="O394" i="1"/>
  <c r="O395" i="1"/>
  <c r="O396" i="1"/>
  <c r="O397" i="1"/>
  <c r="O398" i="1"/>
  <c r="O399" i="1"/>
  <c r="O400" i="1"/>
  <c r="O401" i="1"/>
  <c r="O402" i="1"/>
  <c r="O404" i="1"/>
  <c r="O405" i="1"/>
  <c r="O407" i="1"/>
  <c r="O408" i="1"/>
  <c r="O410" i="1"/>
  <c r="O411" i="1"/>
  <c r="O415" i="1"/>
  <c r="O417" i="1"/>
  <c r="O418" i="1"/>
  <c r="O419" i="1"/>
  <c r="O421" i="1"/>
  <c r="O422" i="1"/>
  <c r="O423" i="1"/>
  <c r="O425" i="1"/>
  <c r="O426" i="1"/>
  <c r="O427" i="1"/>
  <c r="O428" i="1"/>
  <c r="O430" i="1"/>
  <c r="O431" i="1"/>
  <c r="O432" i="1"/>
  <c r="O434" i="1"/>
  <c r="O435" i="1"/>
  <c r="O458" i="1"/>
  <c r="O459" i="1"/>
  <c r="O460" i="1"/>
  <c r="O462" i="1"/>
  <c r="O463" i="1"/>
  <c r="O464" i="1"/>
  <c r="O472" i="1"/>
  <c r="O473" i="1"/>
  <c r="O474" i="1"/>
  <c r="O475" i="1"/>
  <c r="O476" i="1"/>
  <c r="O478" i="1"/>
  <c r="O479" i="1"/>
  <c r="O480" i="1"/>
  <c r="O490" i="1"/>
  <c r="O491" i="1"/>
  <c r="O492" i="1"/>
  <c r="O493" i="1"/>
  <c r="O494" i="1"/>
  <c r="O500" i="1"/>
  <c r="O501" i="1"/>
  <c r="O502" i="1"/>
  <c r="O503" i="1"/>
  <c r="O504" i="1"/>
  <c r="O510" i="1"/>
  <c r="O511" i="1"/>
  <c r="O512" i="1"/>
  <c r="O513" i="1"/>
  <c r="O514" i="1"/>
  <c r="O548" i="1"/>
  <c r="O549" i="1"/>
  <c r="O550" i="1"/>
  <c r="O551" i="1"/>
  <c r="O552" i="1"/>
  <c r="O554" i="1"/>
  <c r="O555" i="1"/>
  <c r="O556" i="1"/>
  <c r="O577" i="1"/>
  <c r="O578" i="1"/>
  <c r="O579" i="1"/>
  <c r="O580" i="1"/>
  <c r="O581" i="1"/>
  <c r="O587" i="1"/>
  <c r="O588" i="1"/>
  <c r="O589" i="1"/>
  <c r="O590" i="1"/>
  <c r="O591" i="1"/>
  <c r="O597" i="1"/>
  <c r="O598" i="1"/>
  <c r="O600" i="1"/>
  <c r="O601" i="1"/>
  <c r="O602" i="1"/>
  <c r="O606" i="1"/>
  <c r="O607" i="1"/>
  <c r="O608" i="1"/>
  <c r="O610" i="1"/>
  <c r="O611" i="1"/>
  <c r="O629" i="1"/>
  <c r="CK629" i="1" s="1"/>
  <c r="O639" i="1"/>
  <c r="O640" i="1"/>
  <c r="O641" i="1"/>
  <c r="O642" i="1"/>
  <c r="CK642" i="1" s="1"/>
  <c r="O643" i="1"/>
  <c r="O644" i="1"/>
  <c r="O645" i="1"/>
  <c r="O646" i="1"/>
  <c r="O662" i="1"/>
  <c r="O663" i="1"/>
  <c r="O664" i="1"/>
  <c r="O665" i="1"/>
  <c r="O666" i="1"/>
  <c r="O669" i="1"/>
  <c r="O676" i="1"/>
  <c r="O677" i="1"/>
  <c r="O682" i="1"/>
  <c r="O686" i="1"/>
  <c r="O687" i="1"/>
  <c r="O688" i="1"/>
  <c r="O689" i="1"/>
  <c r="O694" i="1"/>
  <c r="O695" i="1"/>
  <c r="O698" i="1"/>
  <c r="O699" i="1"/>
  <c r="O700" i="1"/>
  <c r="O701" i="1"/>
  <c r="O702" i="1"/>
  <c r="O717" i="1"/>
  <c r="O719" i="1"/>
  <c r="O720" i="1"/>
  <c r="O721" i="1"/>
  <c r="O722" i="1"/>
  <c r="O723" i="1"/>
  <c r="O724" i="1"/>
  <c r="O725" i="1"/>
  <c r="O726" i="1"/>
  <c r="O727" i="1"/>
  <c r="O728" i="1"/>
  <c r="O729" i="1"/>
  <c r="O730" i="1"/>
  <c r="O764" i="1"/>
  <c r="O765" i="1"/>
  <c r="O766" i="1"/>
  <c r="O767" i="1"/>
  <c r="O768" i="1"/>
  <c r="O769" i="1"/>
  <c r="O770" i="1"/>
  <c r="O771" i="1"/>
  <c r="O772" i="1"/>
  <c r="O773" i="1"/>
  <c r="O774" i="1"/>
  <c r="O803" i="1"/>
  <c r="O805" i="1"/>
  <c r="O806" i="1"/>
  <c r="O808" i="1"/>
  <c r="O809" i="1"/>
  <c r="O810" i="1"/>
  <c r="O812" i="1"/>
  <c r="O813" i="1"/>
  <c r="O814" i="1"/>
  <c r="O816" i="1"/>
  <c r="O817" i="1"/>
  <c r="O819" i="1"/>
  <c r="O820" i="1"/>
  <c r="O822" i="1"/>
  <c r="O823" i="1"/>
  <c r="O824" i="1"/>
  <c r="O826" i="1"/>
  <c r="O828" i="1"/>
  <c r="O829" i="1"/>
  <c r="O831" i="1"/>
  <c r="O851" i="1"/>
  <c r="O852" i="1"/>
  <c r="O853" i="1"/>
  <c r="O854" i="1"/>
  <c r="O855" i="1"/>
  <c r="O856" i="1"/>
  <c r="O857" i="1"/>
  <c r="O858" i="1"/>
  <c r="O859" i="1"/>
  <c r="O860" i="1"/>
  <c r="O861" i="1"/>
  <c r="O862" i="1"/>
  <c r="O863" i="1"/>
  <c r="O864" i="1"/>
  <c r="O865" i="1"/>
  <c r="O866" i="1"/>
  <c r="O867" i="1"/>
  <c r="O868" i="1"/>
  <c r="O869" i="1"/>
  <c r="O870" i="1"/>
  <c r="O871" i="1"/>
  <c r="O872" i="1"/>
  <c r="O873" i="1"/>
  <c r="O874" i="1"/>
  <c r="O875" i="1"/>
  <c r="O877" i="1"/>
  <c r="O878" i="1"/>
  <c r="O880" i="1"/>
  <c r="O881" i="1"/>
  <c r="O883" i="1"/>
  <c r="O884" i="1"/>
  <c r="O886" i="1"/>
  <c r="O888" i="1"/>
  <c r="O890" i="1"/>
  <c r="O892" i="1"/>
  <c r="O896" i="1"/>
  <c r="O897" i="1"/>
  <c r="O898" i="1"/>
  <c r="O902" i="1"/>
  <c r="O903" i="1"/>
  <c r="O904" i="1"/>
  <c r="O910" i="1"/>
  <c r="O912" i="1"/>
  <c r="O913" i="1"/>
  <c r="O914" i="1"/>
  <c r="O915" i="1"/>
  <c r="O916" i="1"/>
  <c r="O917" i="1"/>
  <c r="O918" i="1"/>
  <c r="O919" i="1"/>
  <c r="O920" i="1"/>
  <c r="O925" i="1"/>
  <c r="O926" i="1"/>
  <c r="O927" i="1"/>
  <c r="O928" i="1"/>
  <c r="O934" i="1"/>
  <c r="O935" i="1"/>
  <c r="O936" i="1"/>
  <c r="O937" i="1"/>
  <c r="O938" i="1"/>
  <c r="O939" i="1"/>
  <c r="O940" i="1"/>
  <c r="O941" i="1"/>
  <c r="O942" i="1"/>
  <c r="O943" i="1"/>
  <c r="O944" i="1"/>
  <c r="O945" i="1"/>
  <c r="O946" i="1"/>
  <c r="CK946" i="1" s="1"/>
  <c r="O947" i="1"/>
  <c r="O948" i="1"/>
  <c r="O949" i="1"/>
  <c r="O950" i="1"/>
  <c r="O955" i="1"/>
  <c r="O956" i="1"/>
  <c r="O957" i="1"/>
  <c r="O959" i="1"/>
  <c r="O960" i="1"/>
  <c r="O961" i="1"/>
  <c r="O962" i="1"/>
  <c r="O964" i="1"/>
  <c r="O966" i="1"/>
  <c r="O967" i="1"/>
  <c r="O968" i="1"/>
  <c r="O969" i="1"/>
  <c r="O970" i="1"/>
  <c r="O971" i="1"/>
  <c r="O972" i="1"/>
  <c r="O977" i="1"/>
  <c r="O981" i="1"/>
  <c r="O985" i="1"/>
  <c r="O991" i="1"/>
  <c r="O992" i="1"/>
  <c r="O993" i="1"/>
  <c r="O994" i="1"/>
  <c r="O995" i="1"/>
  <c r="O996" i="1"/>
  <c r="O997" i="1"/>
  <c r="O1028" i="1"/>
  <c r="O1029" i="1"/>
  <c r="O1030" i="1"/>
  <c r="O1223" i="1"/>
  <c r="O1224" i="1"/>
  <c r="O1225" i="1"/>
  <c r="O1226" i="1"/>
  <c r="O1227" i="1"/>
  <c r="O1228" i="1"/>
  <c r="O1229" i="1"/>
  <c r="O1230" i="1"/>
  <c r="O1231" i="1"/>
  <c r="O1232" i="1"/>
  <c r="O1233" i="1"/>
  <c r="O1234" i="1"/>
  <c r="O1235" i="1"/>
  <c r="O1238" i="1"/>
  <c r="O1239" i="1"/>
  <c r="O1240" i="1"/>
  <c r="O1241" i="1"/>
  <c r="O1242" i="1"/>
  <c r="O1243" i="1"/>
  <c r="O1244" i="1"/>
  <c r="O1245" i="1"/>
  <c r="O1246" i="1"/>
  <c r="O1247" i="1"/>
  <c r="O1248" i="1"/>
  <c r="O1249" i="1"/>
  <c r="O1250" i="1"/>
  <c r="O1251" i="1"/>
  <c r="O1252" i="1"/>
  <c r="O1253" i="1"/>
  <c r="O1254" i="1"/>
  <c r="O1255" i="1"/>
  <c r="O1256" i="1"/>
  <c r="O1257" i="1"/>
  <c r="O1258" i="1"/>
  <c r="O1259" i="1"/>
  <c r="O1260" i="1"/>
  <c r="O1261" i="1"/>
  <c r="O1262" i="1"/>
  <c r="O1263" i="1"/>
  <c r="O1264" i="1"/>
  <c r="O1266" i="1"/>
  <c r="O1267" i="1"/>
  <c r="O1268" i="1"/>
  <c r="O1270" i="1"/>
  <c r="O1271" i="1"/>
  <c r="O1272" i="1"/>
  <c r="O1274" i="1"/>
  <c r="O1275" i="1"/>
  <c r="O1276" i="1"/>
  <c r="O1277" i="1"/>
  <c r="O1278" i="1"/>
  <c r="O1279" i="1"/>
  <c r="O1280" i="1"/>
  <c r="O1294" i="1"/>
  <c r="O1295" i="1"/>
  <c r="O1297" i="1"/>
  <c r="O1298" i="1"/>
  <c r="O1300" i="1"/>
  <c r="O1301" i="1"/>
  <c r="O1302" i="1"/>
  <c r="O1303" i="1"/>
  <c r="O1304" i="1"/>
  <c r="O1305" i="1"/>
  <c r="O1306" i="1"/>
  <c r="O1307" i="1"/>
  <c r="O1308" i="1"/>
  <c r="O1309" i="1"/>
  <c r="O1310" i="1"/>
  <c r="O1311" i="1"/>
  <c r="O1312" i="1"/>
  <c r="O1313" i="1"/>
  <c r="O1314" i="1"/>
  <c r="O1315" i="1"/>
  <c r="O1316" i="1"/>
  <c r="O1317" i="1"/>
  <c r="O1318" i="1"/>
  <c r="O1319" i="1"/>
  <c r="O1320" i="1"/>
  <c r="O1321" i="1"/>
  <c r="O1322" i="1"/>
  <c r="O1323" i="1"/>
  <c r="O1324" i="1"/>
  <c r="O1325" i="1"/>
  <c r="O1326" i="1"/>
  <c r="O1327" i="1"/>
  <c r="O1328" i="1"/>
  <c r="O1329" i="1"/>
  <c r="O1330" i="1"/>
  <c r="O1331" i="1"/>
  <c r="O1332" i="1"/>
  <c r="O1333" i="1"/>
  <c r="O1334" i="1"/>
  <c r="O1335" i="1"/>
  <c r="O1336" i="1"/>
  <c r="O1337" i="1"/>
  <c r="O1338" i="1"/>
  <c r="O1339" i="1"/>
  <c r="O1340" i="1"/>
  <c r="O1341" i="1"/>
  <c r="O1342" i="1"/>
  <c r="O1343" i="1"/>
  <c r="O1344" i="1"/>
  <c r="O1345" i="1"/>
  <c r="O1346" i="1"/>
  <c r="O1347" i="1"/>
  <c r="O1348" i="1"/>
  <c r="O1349" i="1"/>
  <c r="O1350" i="1"/>
  <c r="O1351" i="1"/>
  <c r="O1352" i="1"/>
  <c r="O1353" i="1"/>
  <c r="O1354" i="1"/>
  <c r="O1355" i="1"/>
  <c r="O1356" i="1"/>
  <c r="O1357" i="1"/>
  <c r="O1358" i="1"/>
  <c r="O1359" i="1"/>
  <c r="O1360" i="1"/>
  <c r="O1453" i="1"/>
  <c r="O1455" i="1"/>
  <c r="O1457" i="1"/>
  <c r="CK509" i="1" l="1"/>
  <c r="CK505" i="1"/>
  <c r="CJ825" i="1"/>
  <c r="CK825" i="1"/>
  <c r="CJ170" i="1"/>
  <c r="CK170" i="1"/>
  <c r="CJ166" i="1"/>
  <c r="CK166" i="1"/>
  <c r="CJ1405" i="1"/>
  <c r="CK1405" i="1"/>
  <c r="CJ1401" i="1"/>
  <c r="CK1401" i="1"/>
  <c r="CJ437" i="1"/>
  <c r="CK437" i="1"/>
  <c r="CJ1483" i="1"/>
  <c r="CK1483" i="1"/>
  <c r="CJ1475" i="1"/>
  <c r="CK1475" i="1"/>
  <c r="CJ1467" i="1"/>
  <c r="CK1467" i="1"/>
  <c r="CJ632" i="1"/>
  <c r="CK632" i="1"/>
  <c r="CJ213" i="1"/>
  <c r="CK213" i="1"/>
  <c r="CJ1536" i="1"/>
  <c r="CK1536" i="1"/>
  <c r="CJ1532" i="1"/>
  <c r="CK1532" i="1"/>
  <c r="CJ1524" i="1"/>
  <c r="CK1524" i="1"/>
  <c r="CJ1516" i="1"/>
  <c r="CK1516" i="1"/>
  <c r="CJ1512" i="1"/>
  <c r="CK1512" i="1"/>
  <c r="CJ1504" i="1"/>
  <c r="CK1504" i="1"/>
  <c r="CJ1496" i="1"/>
  <c r="CK1496" i="1"/>
  <c r="CJ1488" i="1"/>
  <c r="CK1488" i="1"/>
  <c r="CJ171" i="1"/>
  <c r="CK171" i="1"/>
  <c r="CJ1402" i="1"/>
  <c r="CK1402" i="1"/>
  <c r="CJ639" i="1"/>
  <c r="CK639" i="1"/>
  <c r="CJ1291" i="1"/>
  <c r="CK1291" i="1"/>
  <c r="CJ1482" i="1"/>
  <c r="CK1482" i="1"/>
  <c r="CJ1474" i="1"/>
  <c r="CK1474" i="1"/>
  <c r="CJ1466" i="1"/>
  <c r="CK1466" i="1"/>
  <c r="CJ1462" i="1"/>
  <c r="CK1462" i="1"/>
  <c r="CJ212" i="1"/>
  <c r="CK212" i="1"/>
  <c r="CJ1535" i="1"/>
  <c r="CK1535" i="1"/>
  <c r="CJ1527" i="1"/>
  <c r="CK1527" i="1"/>
  <c r="CJ1519" i="1"/>
  <c r="CK1519" i="1"/>
  <c r="CJ1511" i="1"/>
  <c r="CK1511" i="1"/>
  <c r="CJ1503" i="1"/>
  <c r="CK1503" i="1"/>
  <c r="CJ1495" i="1"/>
  <c r="CK1495" i="1"/>
  <c r="CJ1487" i="1"/>
  <c r="CK1487" i="1"/>
  <c r="CK508" i="1"/>
  <c r="CJ1485" i="1"/>
  <c r="CK1485" i="1"/>
  <c r="CJ1481" i="1"/>
  <c r="CK1481" i="1"/>
  <c r="CJ1477" i="1"/>
  <c r="CK1477" i="1"/>
  <c r="CJ1473" i="1"/>
  <c r="CK1473" i="1"/>
  <c r="CJ1469" i="1"/>
  <c r="CK1469" i="1"/>
  <c r="CJ1465" i="1"/>
  <c r="CK1465" i="1"/>
  <c r="CJ1450" i="1"/>
  <c r="CK1450" i="1"/>
  <c r="CJ638" i="1"/>
  <c r="CK638" i="1"/>
  <c r="CJ634" i="1"/>
  <c r="CK634" i="1"/>
  <c r="CJ630" i="1"/>
  <c r="CK630" i="1"/>
  <c r="CJ1538" i="1"/>
  <c r="CK1538" i="1"/>
  <c r="CJ1534" i="1"/>
  <c r="CK1534" i="1"/>
  <c r="CJ1530" i="1"/>
  <c r="CK1530" i="1"/>
  <c r="CJ1526" i="1"/>
  <c r="CK1526" i="1"/>
  <c r="CJ1522" i="1"/>
  <c r="CK1522" i="1"/>
  <c r="CJ1518" i="1"/>
  <c r="CK1518" i="1"/>
  <c r="CJ1514" i="1"/>
  <c r="CK1514" i="1"/>
  <c r="CJ1510" i="1"/>
  <c r="CK1510" i="1"/>
  <c r="CJ1506" i="1"/>
  <c r="CK1506" i="1"/>
  <c r="CJ1502" i="1"/>
  <c r="CK1502" i="1"/>
  <c r="CJ1498" i="1"/>
  <c r="CK1498" i="1"/>
  <c r="CJ1494" i="1"/>
  <c r="CK1494" i="1"/>
  <c r="CJ1490" i="1"/>
  <c r="CK1490" i="1"/>
  <c r="CJ169" i="1"/>
  <c r="CK169" i="1"/>
  <c r="CJ165" i="1"/>
  <c r="CK165" i="1"/>
  <c r="CJ104" i="1"/>
  <c r="CK104" i="1"/>
  <c r="CJ450" i="1"/>
  <c r="CK450" i="1"/>
  <c r="CJ436" i="1"/>
  <c r="CK436" i="1"/>
  <c r="CJ644" i="1"/>
  <c r="CK644" i="1"/>
  <c r="CJ640" i="1"/>
  <c r="CK640" i="1"/>
  <c r="CJ1371" i="1"/>
  <c r="CK1371" i="1"/>
  <c r="CJ1479" i="1"/>
  <c r="CK1479" i="1"/>
  <c r="CJ1471" i="1"/>
  <c r="CK1471" i="1"/>
  <c r="CJ1463" i="1"/>
  <c r="CK1463" i="1"/>
  <c r="CJ636" i="1"/>
  <c r="CK636" i="1"/>
  <c r="CJ1540" i="1"/>
  <c r="CK1540" i="1"/>
  <c r="CJ1528" i="1"/>
  <c r="CK1528" i="1"/>
  <c r="CJ1520" i="1"/>
  <c r="CK1520" i="1"/>
  <c r="CJ1508" i="1"/>
  <c r="CK1508" i="1"/>
  <c r="CJ1500" i="1"/>
  <c r="CK1500" i="1"/>
  <c r="CJ1492" i="1"/>
  <c r="CK1492" i="1"/>
  <c r="CJ1444" i="1"/>
  <c r="CK1444" i="1"/>
  <c r="CJ167" i="1"/>
  <c r="CK167" i="1"/>
  <c r="CJ1056" i="1"/>
  <c r="CK1056" i="1"/>
  <c r="CJ438" i="1"/>
  <c r="CK438" i="1"/>
  <c r="CJ943" i="1"/>
  <c r="CK943" i="1"/>
  <c r="CJ643" i="1"/>
  <c r="CK643" i="1"/>
  <c r="CJ1370" i="1"/>
  <c r="CK1370" i="1"/>
  <c r="CJ1478" i="1"/>
  <c r="CK1478" i="1"/>
  <c r="CJ1470" i="1"/>
  <c r="CK1470" i="1"/>
  <c r="CJ635" i="1"/>
  <c r="CK635" i="1"/>
  <c r="CJ631" i="1"/>
  <c r="CK631" i="1"/>
  <c r="CJ1539" i="1"/>
  <c r="CK1539" i="1"/>
  <c r="CJ1531" i="1"/>
  <c r="CK1531" i="1"/>
  <c r="CJ1523" i="1"/>
  <c r="CK1523" i="1"/>
  <c r="CJ1515" i="1"/>
  <c r="CK1515" i="1"/>
  <c r="CJ1507" i="1"/>
  <c r="CK1507" i="1"/>
  <c r="CJ1499" i="1"/>
  <c r="CK1499" i="1"/>
  <c r="CJ1491" i="1"/>
  <c r="CK1491" i="1"/>
  <c r="CK641" i="1"/>
  <c r="CJ1484" i="1"/>
  <c r="CK1484" i="1"/>
  <c r="CJ1480" i="1"/>
  <c r="CK1480" i="1"/>
  <c r="CJ1476" i="1"/>
  <c r="CK1476" i="1"/>
  <c r="CJ1472" i="1"/>
  <c r="CK1472" i="1"/>
  <c r="CJ1468" i="1"/>
  <c r="CK1468" i="1"/>
  <c r="CJ1464" i="1"/>
  <c r="CK1464" i="1"/>
  <c r="CJ786" i="1"/>
  <c r="CK786" i="1"/>
  <c r="CJ637" i="1"/>
  <c r="CK637" i="1"/>
  <c r="CJ633" i="1"/>
  <c r="CK633" i="1"/>
  <c r="CJ1541" i="1"/>
  <c r="CK1541" i="1"/>
  <c r="CJ1537" i="1"/>
  <c r="CK1537" i="1"/>
  <c r="CJ1533" i="1"/>
  <c r="CK1533" i="1"/>
  <c r="CJ1529" i="1"/>
  <c r="CK1529" i="1"/>
  <c r="CJ1525" i="1"/>
  <c r="CK1525" i="1"/>
  <c r="CJ1521" i="1"/>
  <c r="CK1521" i="1"/>
  <c r="CJ1517" i="1"/>
  <c r="CK1517" i="1"/>
  <c r="CJ1513" i="1"/>
  <c r="CK1513" i="1"/>
  <c r="CJ1509" i="1"/>
  <c r="CK1509" i="1"/>
  <c r="CJ1505" i="1"/>
  <c r="CK1505" i="1"/>
  <c r="CJ1501" i="1"/>
  <c r="CK1501" i="1"/>
  <c r="CJ1497" i="1"/>
  <c r="CK1497" i="1"/>
  <c r="CJ1493" i="1"/>
  <c r="CK1493" i="1"/>
  <c r="CJ1489" i="1"/>
  <c r="CK1489" i="1"/>
  <c r="CJ1445" i="1"/>
  <c r="CK1445" i="1"/>
  <c r="CJ172" i="1"/>
  <c r="CK172" i="1"/>
  <c r="CJ168" i="1"/>
  <c r="CK168" i="1"/>
  <c r="CJ103" i="1"/>
  <c r="CK103" i="1"/>
  <c r="CJ1403" i="1"/>
  <c r="CK1403" i="1"/>
  <c r="CJ641" i="1"/>
  <c r="CJ509" i="1"/>
  <c r="CJ505" i="1"/>
  <c r="CJ946" i="1"/>
  <c r="CJ642" i="1"/>
  <c r="CJ629" i="1"/>
  <c r="CJ508" i="1"/>
  <c r="B1566" i="1"/>
  <c r="B1565" i="1"/>
  <c r="B1564" i="1"/>
  <c r="B1563" i="1"/>
  <c r="B1562" i="1"/>
  <c r="B1561" i="1"/>
  <c r="B1560" i="1"/>
  <c r="B1559" i="1"/>
  <c r="B1558" i="1"/>
  <c r="B1557" i="1"/>
  <c r="B1556" i="1"/>
  <c r="B1555" i="1"/>
  <c r="B1554" i="1"/>
  <c r="B1553" i="1"/>
  <c r="B1552" i="1"/>
  <c r="B1551" i="1"/>
  <c r="B1550" i="1"/>
  <c r="B1549" i="1"/>
  <c r="B1548" i="1"/>
  <c r="B1547" i="1"/>
  <c r="CH1542" i="1"/>
  <c r="CG1542" i="1"/>
  <c r="CF1542" i="1"/>
  <c r="CE1542" i="1"/>
  <c r="C1565" i="1" s="1"/>
  <c r="CD1542" i="1"/>
  <c r="CC1542" i="1"/>
  <c r="CB1542" i="1"/>
  <c r="BZ1542" i="1"/>
  <c r="BY1542" i="1"/>
  <c r="BX1542" i="1"/>
  <c r="BV1542" i="1"/>
  <c r="BU1542" i="1"/>
  <c r="BT1542" i="1"/>
  <c r="BR1542" i="1"/>
  <c r="BN1542" i="1"/>
  <c r="BM1542" i="1"/>
  <c r="BL1542" i="1"/>
  <c r="BJ1542" i="1"/>
  <c r="BH1542" i="1"/>
  <c r="BF1542" i="1"/>
  <c r="BD1542" i="1"/>
  <c r="BB1542" i="1"/>
  <c r="BA1542" i="1"/>
  <c r="AZ1542" i="1"/>
  <c r="AX1542" i="1"/>
  <c r="AW1542" i="1"/>
  <c r="AV1542" i="1"/>
  <c r="AT1542" i="1"/>
  <c r="AS1542" i="1"/>
  <c r="AR1542" i="1"/>
  <c r="AN1542" i="1"/>
  <c r="AL1542" i="1"/>
  <c r="AJ1542" i="1"/>
  <c r="AH1542" i="1"/>
  <c r="AF1542" i="1"/>
  <c r="AB1542" i="1"/>
  <c r="X1542" i="1"/>
  <c r="V1542" i="1"/>
  <c r="U1542" i="1"/>
  <c r="T1542" i="1"/>
  <c r="R1542" i="1"/>
  <c r="L1542" i="1"/>
  <c r="CO89" i="1" l="1"/>
  <c r="CO91" i="1"/>
  <c r="CO93" i="1"/>
  <c r="CO103" i="1"/>
  <c r="CO104" i="1"/>
  <c r="CO165" i="1"/>
  <c r="CO166" i="1"/>
  <c r="CO167" i="1"/>
  <c r="CO168" i="1"/>
  <c r="CO169" i="1"/>
  <c r="CO170" i="1"/>
  <c r="CO171" i="1"/>
  <c r="CO172" i="1"/>
  <c r="CO212" i="1"/>
  <c r="CO213" i="1"/>
  <c r="CO436" i="1"/>
  <c r="CO437" i="1"/>
  <c r="CO438" i="1"/>
  <c r="CO450" i="1"/>
  <c r="CO505" i="1"/>
  <c r="CO508" i="1"/>
  <c r="CO509" i="1"/>
  <c r="CO629" i="1"/>
  <c r="CO630" i="1"/>
  <c r="CO631" i="1"/>
  <c r="CO632" i="1"/>
  <c r="CO633" i="1"/>
  <c r="CO634" i="1"/>
  <c r="CO635" i="1"/>
  <c r="CO636" i="1"/>
  <c r="CO637" i="1"/>
  <c r="CO638" i="1"/>
  <c r="CO639" i="1"/>
  <c r="CO640" i="1"/>
  <c r="CO641" i="1"/>
  <c r="CO642" i="1"/>
  <c r="CO643" i="1"/>
  <c r="CO644" i="1"/>
  <c r="CO696" i="1"/>
  <c r="CO786" i="1"/>
  <c r="CO825" i="1"/>
  <c r="CO837" i="1"/>
  <c r="CO943" i="1"/>
  <c r="CO946" i="1"/>
  <c r="CO1056" i="1"/>
  <c r="CO1095" i="1"/>
  <c r="CO1107" i="1"/>
  <c r="CO1140" i="1"/>
  <c r="CO1143" i="1"/>
  <c r="CO1291" i="1"/>
  <c r="CO1370" i="1"/>
  <c r="CO1371" i="1"/>
  <c r="CO1387" i="1"/>
  <c r="CO1401" i="1"/>
  <c r="CO1402" i="1"/>
  <c r="CO1403" i="1"/>
  <c r="CO1405" i="1"/>
  <c r="CO1444" i="1"/>
  <c r="CO1445" i="1"/>
  <c r="CO1447" i="1"/>
  <c r="CO1448" i="1"/>
  <c r="CO1449" i="1"/>
  <c r="CO1450" i="1"/>
  <c r="CO1451" i="1"/>
  <c r="CO1462" i="1"/>
  <c r="CO1463" i="1"/>
  <c r="CO1464" i="1"/>
  <c r="CO1465" i="1"/>
  <c r="CO1466" i="1"/>
  <c r="CO1467" i="1"/>
  <c r="CO1468" i="1"/>
  <c r="CO1469" i="1"/>
  <c r="CO1470" i="1"/>
  <c r="CO1471" i="1"/>
  <c r="CO1472" i="1"/>
  <c r="CO1473" i="1"/>
  <c r="CO1474" i="1"/>
  <c r="CO1475" i="1"/>
  <c r="CO1476" i="1"/>
  <c r="CO1477" i="1"/>
  <c r="CO1478" i="1"/>
  <c r="CO1479" i="1"/>
  <c r="CO1480" i="1"/>
  <c r="CO1481" i="1"/>
  <c r="CO1482" i="1"/>
  <c r="CO1483" i="1"/>
  <c r="CO1484" i="1"/>
  <c r="CO1485" i="1"/>
  <c r="CO1486" i="1"/>
  <c r="CO1487" i="1"/>
  <c r="CO1488" i="1"/>
  <c r="CO1489" i="1"/>
  <c r="CO1490" i="1"/>
  <c r="CO1491" i="1"/>
  <c r="CO1492" i="1"/>
  <c r="CO1493" i="1"/>
  <c r="CO1494" i="1"/>
  <c r="CO1495" i="1"/>
  <c r="CO1496" i="1"/>
  <c r="CO1497" i="1"/>
  <c r="CO1498" i="1"/>
  <c r="CO1499" i="1"/>
  <c r="CO1500" i="1"/>
  <c r="CO1501" i="1"/>
  <c r="CO1502" i="1"/>
  <c r="CO1503" i="1"/>
  <c r="CO1504" i="1"/>
  <c r="CO1505" i="1"/>
  <c r="CO1506" i="1"/>
  <c r="CO1507" i="1"/>
  <c r="CO1508" i="1"/>
  <c r="CO1509" i="1"/>
  <c r="CO1510" i="1"/>
  <c r="CO1511" i="1"/>
  <c r="CO1512" i="1"/>
  <c r="CO1513" i="1"/>
  <c r="CO1514" i="1"/>
  <c r="CO1515" i="1"/>
  <c r="CO1516" i="1"/>
  <c r="CO1517" i="1"/>
  <c r="CO1518" i="1"/>
  <c r="CO1519" i="1"/>
  <c r="CO1520" i="1"/>
  <c r="CO1521" i="1"/>
  <c r="CO1522" i="1"/>
  <c r="CO1523" i="1"/>
  <c r="CO1524" i="1"/>
  <c r="CO1525" i="1"/>
  <c r="CO1526" i="1"/>
  <c r="CO1527" i="1"/>
  <c r="CO1528" i="1"/>
  <c r="CO1529" i="1"/>
  <c r="CO1530" i="1"/>
  <c r="CO1531" i="1"/>
  <c r="CO1532" i="1"/>
  <c r="CO1533" i="1"/>
  <c r="CO1534" i="1"/>
  <c r="CO1535" i="1"/>
  <c r="CO1536" i="1"/>
  <c r="CO1537" i="1"/>
  <c r="CO1538" i="1"/>
  <c r="CO1539" i="1"/>
  <c r="CO1540" i="1"/>
  <c r="CO1541" i="1"/>
  <c r="I12" i="1" l="1"/>
  <c r="J12" i="1" s="1"/>
  <c r="K12" i="1" s="1"/>
  <c r="J13" i="1"/>
  <c r="K13" i="1" s="1"/>
  <c r="I14" i="1"/>
  <c r="J14" i="1" s="1"/>
  <c r="K14" i="1" s="1"/>
  <c r="I15" i="1"/>
  <c r="J15" i="1" s="1"/>
  <c r="K15" i="1" s="1"/>
  <c r="I16" i="1"/>
  <c r="J16" i="1" s="1"/>
  <c r="K16" i="1" s="1"/>
  <c r="I17" i="1"/>
  <c r="J17" i="1" s="1"/>
  <c r="K17" i="1" s="1"/>
  <c r="I18" i="1"/>
  <c r="J18" i="1" s="1"/>
  <c r="K18" i="1" s="1"/>
  <c r="I19" i="1"/>
  <c r="J19" i="1" s="1"/>
  <c r="K19" i="1" s="1"/>
  <c r="I20" i="1"/>
  <c r="J20" i="1" s="1"/>
  <c r="K20" i="1" s="1"/>
  <c r="I21" i="1"/>
  <c r="J21" i="1" s="1"/>
  <c r="K21" i="1" s="1"/>
  <c r="I22" i="1"/>
  <c r="J22" i="1" s="1"/>
  <c r="K22" i="1" s="1"/>
  <c r="I23" i="1"/>
  <c r="J23" i="1" s="1"/>
  <c r="K23" i="1" s="1"/>
  <c r="I24" i="1"/>
  <c r="J24" i="1" s="1"/>
  <c r="K24" i="1" s="1"/>
  <c r="I25" i="1"/>
  <c r="J25" i="1" s="1"/>
  <c r="K25" i="1" s="1"/>
  <c r="I26" i="1"/>
  <c r="J26" i="1" s="1"/>
  <c r="K26" i="1" s="1"/>
  <c r="I27" i="1"/>
  <c r="J27" i="1" s="1"/>
  <c r="K27" i="1" s="1"/>
  <c r="I28" i="1"/>
  <c r="J28" i="1" s="1"/>
  <c r="K28" i="1" s="1"/>
  <c r="I29" i="1"/>
  <c r="J29" i="1" s="1"/>
  <c r="K29" i="1" s="1"/>
  <c r="CK29" i="1" s="1"/>
  <c r="I30" i="1"/>
  <c r="J30" i="1" s="1"/>
  <c r="K30" i="1" s="1"/>
  <c r="I31" i="1"/>
  <c r="J31" i="1" s="1"/>
  <c r="K31" i="1" s="1"/>
  <c r="I32" i="1"/>
  <c r="J32" i="1" s="1"/>
  <c r="K32" i="1" s="1"/>
  <c r="I33" i="1"/>
  <c r="J33" i="1" s="1"/>
  <c r="K33" i="1" s="1"/>
  <c r="I34" i="1"/>
  <c r="J34" i="1" s="1"/>
  <c r="K34" i="1" s="1"/>
  <c r="I35" i="1"/>
  <c r="J35" i="1" s="1"/>
  <c r="K35" i="1" s="1"/>
  <c r="I36" i="1"/>
  <c r="J36" i="1" s="1"/>
  <c r="K36" i="1" s="1"/>
  <c r="I37" i="1"/>
  <c r="J37" i="1" s="1"/>
  <c r="K37" i="1" s="1"/>
  <c r="I38" i="1"/>
  <c r="J38" i="1" s="1"/>
  <c r="K38" i="1" s="1"/>
  <c r="I39" i="1"/>
  <c r="J39" i="1" s="1"/>
  <c r="K39" i="1" s="1"/>
  <c r="I40" i="1"/>
  <c r="J40" i="1" s="1"/>
  <c r="K40" i="1" s="1"/>
  <c r="I41" i="1"/>
  <c r="J41" i="1" s="1"/>
  <c r="K41" i="1" s="1"/>
  <c r="I42" i="1"/>
  <c r="J42" i="1" s="1"/>
  <c r="K42" i="1" s="1"/>
  <c r="I43" i="1"/>
  <c r="J43" i="1" s="1"/>
  <c r="K43" i="1" s="1"/>
  <c r="I44" i="1"/>
  <c r="J44" i="1" s="1"/>
  <c r="K44" i="1" s="1"/>
  <c r="I45" i="1"/>
  <c r="J45" i="1" s="1"/>
  <c r="K45" i="1" s="1"/>
  <c r="I46" i="1"/>
  <c r="J46" i="1" s="1"/>
  <c r="K46" i="1" s="1"/>
  <c r="I47" i="1"/>
  <c r="J47" i="1" s="1"/>
  <c r="K47" i="1" s="1"/>
  <c r="I48" i="1"/>
  <c r="J48" i="1" s="1"/>
  <c r="K48" i="1" s="1"/>
  <c r="I49" i="1"/>
  <c r="J49" i="1" s="1"/>
  <c r="K49" i="1" s="1"/>
  <c r="I50" i="1"/>
  <c r="J50" i="1" s="1"/>
  <c r="K50" i="1" s="1"/>
  <c r="I51" i="1"/>
  <c r="J51" i="1" s="1"/>
  <c r="K51" i="1" s="1"/>
  <c r="I52" i="1"/>
  <c r="J52" i="1" s="1"/>
  <c r="K52" i="1" s="1"/>
  <c r="I53" i="1"/>
  <c r="J53" i="1" s="1"/>
  <c r="K53" i="1" s="1"/>
  <c r="I54" i="1"/>
  <c r="J54" i="1" s="1"/>
  <c r="K54" i="1" s="1"/>
  <c r="I55" i="1"/>
  <c r="J55" i="1" s="1"/>
  <c r="K55" i="1" s="1"/>
  <c r="I56" i="1"/>
  <c r="J56" i="1" s="1"/>
  <c r="K56" i="1" s="1"/>
  <c r="I57" i="1"/>
  <c r="J57" i="1" s="1"/>
  <c r="K57" i="1" s="1"/>
  <c r="I58" i="1"/>
  <c r="J58" i="1" s="1"/>
  <c r="K58" i="1" s="1"/>
  <c r="I59" i="1"/>
  <c r="J59" i="1" s="1"/>
  <c r="K59" i="1" s="1"/>
  <c r="I60" i="1"/>
  <c r="J60" i="1" s="1"/>
  <c r="K60" i="1" s="1"/>
  <c r="I61" i="1"/>
  <c r="J61" i="1" s="1"/>
  <c r="K61" i="1" s="1"/>
  <c r="I62" i="1"/>
  <c r="J62" i="1" s="1"/>
  <c r="K62" i="1" s="1"/>
  <c r="I63" i="1"/>
  <c r="J63" i="1" s="1"/>
  <c r="K63" i="1" s="1"/>
  <c r="I64" i="1"/>
  <c r="J64" i="1" s="1"/>
  <c r="K64" i="1" s="1"/>
  <c r="I65" i="1"/>
  <c r="J65" i="1" s="1"/>
  <c r="K65" i="1" s="1"/>
  <c r="I66" i="1"/>
  <c r="J66" i="1" s="1"/>
  <c r="K66" i="1" s="1"/>
  <c r="I67" i="1"/>
  <c r="J67" i="1" s="1"/>
  <c r="K67" i="1" s="1"/>
  <c r="I68" i="1"/>
  <c r="J68" i="1" s="1"/>
  <c r="K68" i="1" s="1"/>
  <c r="I69" i="1"/>
  <c r="J69" i="1" s="1"/>
  <c r="K69" i="1" s="1"/>
  <c r="I70" i="1"/>
  <c r="J70" i="1" s="1"/>
  <c r="K70" i="1" s="1"/>
  <c r="I71" i="1"/>
  <c r="J71" i="1" s="1"/>
  <c r="K71" i="1" s="1"/>
  <c r="I72" i="1"/>
  <c r="J72" i="1" s="1"/>
  <c r="K72" i="1" s="1"/>
  <c r="I73" i="1"/>
  <c r="J73" i="1" s="1"/>
  <c r="K73" i="1" s="1"/>
  <c r="I74" i="1"/>
  <c r="J74" i="1" s="1"/>
  <c r="K74" i="1" s="1"/>
  <c r="I75" i="1"/>
  <c r="J75" i="1" s="1"/>
  <c r="K75" i="1" s="1"/>
  <c r="I76" i="1"/>
  <c r="J76" i="1" s="1"/>
  <c r="K76" i="1" s="1"/>
  <c r="I77" i="1"/>
  <c r="J77" i="1" s="1"/>
  <c r="K77" i="1" s="1"/>
  <c r="I78" i="1"/>
  <c r="J78" i="1" s="1"/>
  <c r="K78" i="1" s="1"/>
  <c r="I79" i="1"/>
  <c r="J79" i="1" s="1"/>
  <c r="K79" i="1" s="1"/>
  <c r="I80" i="1"/>
  <c r="J80" i="1" s="1"/>
  <c r="K80" i="1" s="1"/>
  <c r="I81" i="1"/>
  <c r="J81" i="1" s="1"/>
  <c r="K81" i="1" s="1"/>
  <c r="I82" i="1"/>
  <c r="J82" i="1" s="1"/>
  <c r="K82" i="1" s="1"/>
  <c r="I83" i="1"/>
  <c r="J83" i="1" s="1"/>
  <c r="K83" i="1" s="1"/>
  <c r="I84" i="1"/>
  <c r="J84" i="1" s="1"/>
  <c r="K84" i="1" s="1"/>
  <c r="I85" i="1"/>
  <c r="J85" i="1" s="1"/>
  <c r="K85" i="1" s="1"/>
  <c r="CK85" i="1" s="1"/>
  <c r="I86" i="1"/>
  <c r="J86" i="1" s="1"/>
  <c r="K86" i="1" s="1"/>
  <c r="I87" i="1"/>
  <c r="J87" i="1" s="1"/>
  <c r="K87" i="1" s="1"/>
  <c r="I88" i="1"/>
  <c r="J88" i="1" s="1"/>
  <c r="K88" i="1" s="1"/>
  <c r="I90" i="1"/>
  <c r="J90" i="1" s="1"/>
  <c r="K90" i="1" s="1"/>
  <c r="I92" i="1"/>
  <c r="J92" i="1" s="1"/>
  <c r="K92" i="1" s="1"/>
  <c r="I94" i="1"/>
  <c r="J94" i="1" s="1"/>
  <c r="K94" i="1" s="1"/>
  <c r="I95" i="1"/>
  <c r="J95" i="1" s="1"/>
  <c r="K95" i="1" s="1"/>
  <c r="I96" i="1"/>
  <c r="J96" i="1" s="1"/>
  <c r="K96" i="1" s="1"/>
  <c r="I97" i="1"/>
  <c r="J97" i="1" s="1"/>
  <c r="K97" i="1" s="1"/>
  <c r="I98" i="1"/>
  <c r="J98" i="1" s="1"/>
  <c r="K98" i="1" s="1"/>
  <c r="I99" i="1"/>
  <c r="J99" i="1" s="1"/>
  <c r="K99" i="1" s="1"/>
  <c r="I100" i="1"/>
  <c r="J100" i="1" s="1"/>
  <c r="K100" i="1" s="1"/>
  <c r="I101" i="1"/>
  <c r="J101" i="1" s="1"/>
  <c r="K101" i="1" s="1"/>
  <c r="I102" i="1"/>
  <c r="J102" i="1" s="1"/>
  <c r="K102" i="1" s="1"/>
  <c r="I105" i="1"/>
  <c r="J105" i="1" s="1"/>
  <c r="K105" i="1" s="1"/>
  <c r="I106" i="1"/>
  <c r="J106" i="1" s="1"/>
  <c r="K106" i="1" s="1"/>
  <c r="I107" i="1"/>
  <c r="J107" i="1" s="1"/>
  <c r="K107" i="1" s="1"/>
  <c r="I108" i="1"/>
  <c r="J108" i="1" s="1"/>
  <c r="K108" i="1" s="1"/>
  <c r="I109" i="1"/>
  <c r="J109" i="1" s="1"/>
  <c r="K109" i="1" s="1"/>
  <c r="I110" i="1"/>
  <c r="J110" i="1" s="1"/>
  <c r="K110" i="1" s="1"/>
  <c r="I111" i="1"/>
  <c r="J111" i="1" s="1"/>
  <c r="K111" i="1" s="1"/>
  <c r="I112" i="1"/>
  <c r="I113" i="1"/>
  <c r="J113" i="1" s="1"/>
  <c r="K113" i="1" s="1"/>
  <c r="I114" i="1"/>
  <c r="J114" i="1" s="1"/>
  <c r="K114" i="1" s="1"/>
  <c r="I115" i="1"/>
  <c r="J115" i="1" s="1"/>
  <c r="K115" i="1" s="1"/>
  <c r="I116" i="1"/>
  <c r="J116" i="1" s="1"/>
  <c r="K116" i="1" s="1"/>
  <c r="I117" i="1"/>
  <c r="J117" i="1" s="1"/>
  <c r="K117" i="1" s="1"/>
  <c r="I118" i="1"/>
  <c r="J118" i="1" s="1"/>
  <c r="K118" i="1" s="1"/>
  <c r="I119" i="1"/>
  <c r="J119" i="1" s="1"/>
  <c r="K119" i="1" s="1"/>
  <c r="I120" i="1"/>
  <c r="J120" i="1" s="1"/>
  <c r="K120" i="1" s="1"/>
  <c r="I121" i="1"/>
  <c r="J121" i="1" s="1"/>
  <c r="K121" i="1" s="1"/>
  <c r="I122" i="1"/>
  <c r="J122" i="1" s="1"/>
  <c r="K122" i="1" s="1"/>
  <c r="I123" i="1"/>
  <c r="J123" i="1" s="1"/>
  <c r="K123" i="1" s="1"/>
  <c r="I124" i="1"/>
  <c r="J124" i="1" s="1"/>
  <c r="K124" i="1" s="1"/>
  <c r="I125" i="1"/>
  <c r="J125" i="1" s="1"/>
  <c r="K125" i="1" s="1"/>
  <c r="I126" i="1"/>
  <c r="J126" i="1" s="1"/>
  <c r="K126" i="1" s="1"/>
  <c r="I127" i="1"/>
  <c r="J127" i="1" s="1"/>
  <c r="K127" i="1" s="1"/>
  <c r="I128" i="1"/>
  <c r="J128" i="1" s="1"/>
  <c r="K128" i="1" s="1"/>
  <c r="I129" i="1"/>
  <c r="J129" i="1" s="1"/>
  <c r="K129" i="1" s="1"/>
  <c r="I130" i="1"/>
  <c r="J130" i="1" s="1"/>
  <c r="K130" i="1" s="1"/>
  <c r="I131" i="1"/>
  <c r="J131" i="1" s="1"/>
  <c r="K131" i="1" s="1"/>
  <c r="I132" i="1"/>
  <c r="J132" i="1" s="1"/>
  <c r="K132" i="1" s="1"/>
  <c r="I135" i="1"/>
  <c r="J135" i="1" s="1"/>
  <c r="K135" i="1" s="1"/>
  <c r="I136" i="1"/>
  <c r="J136" i="1" s="1"/>
  <c r="K136" i="1" s="1"/>
  <c r="I137" i="1"/>
  <c r="J137" i="1" s="1"/>
  <c r="K137" i="1" s="1"/>
  <c r="I138" i="1"/>
  <c r="J138" i="1" s="1"/>
  <c r="K138" i="1" s="1"/>
  <c r="I139" i="1"/>
  <c r="J139" i="1" s="1"/>
  <c r="K139" i="1" s="1"/>
  <c r="I140" i="1"/>
  <c r="J140" i="1" s="1"/>
  <c r="K140" i="1" s="1"/>
  <c r="I141" i="1"/>
  <c r="J141" i="1" s="1"/>
  <c r="K141" i="1" s="1"/>
  <c r="I142" i="1"/>
  <c r="J142" i="1" s="1"/>
  <c r="K142" i="1" s="1"/>
  <c r="I143" i="1"/>
  <c r="J143" i="1" s="1"/>
  <c r="K143" i="1" s="1"/>
  <c r="I144" i="1"/>
  <c r="J144" i="1" s="1"/>
  <c r="K144" i="1" s="1"/>
  <c r="I145" i="1"/>
  <c r="J145" i="1" s="1"/>
  <c r="K145" i="1" s="1"/>
  <c r="I146" i="1"/>
  <c r="J146" i="1" s="1"/>
  <c r="K146" i="1" s="1"/>
  <c r="I147" i="1"/>
  <c r="J147" i="1" s="1"/>
  <c r="K147" i="1" s="1"/>
  <c r="I148" i="1"/>
  <c r="J148" i="1" s="1"/>
  <c r="K148" i="1" s="1"/>
  <c r="I149" i="1"/>
  <c r="J149" i="1" s="1"/>
  <c r="K149" i="1" s="1"/>
  <c r="I150" i="1"/>
  <c r="J150" i="1" s="1"/>
  <c r="K150" i="1" s="1"/>
  <c r="I151" i="1"/>
  <c r="J151" i="1" s="1"/>
  <c r="K151" i="1" s="1"/>
  <c r="I152" i="1"/>
  <c r="J152" i="1" s="1"/>
  <c r="K152" i="1" s="1"/>
  <c r="I153" i="1"/>
  <c r="J153" i="1" s="1"/>
  <c r="K153" i="1" s="1"/>
  <c r="I154" i="1"/>
  <c r="J154" i="1" s="1"/>
  <c r="K154" i="1" s="1"/>
  <c r="I155" i="1"/>
  <c r="J155" i="1" s="1"/>
  <c r="K155" i="1" s="1"/>
  <c r="I156" i="1"/>
  <c r="J156" i="1" s="1"/>
  <c r="K156" i="1" s="1"/>
  <c r="I157" i="1"/>
  <c r="J157" i="1" s="1"/>
  <c r="K157" i="1" s="1"/>
  <c r="I158" i="1"/>
  <c r="J158" i="1" s="1"/>
  <c r="K158" i="1" s="1"/>
  <c r="I159" i="1"/>
  <c r="J159" i="1" s="1"/>
  <c r="K159" i="1" s="1"/>
  <c r="I160" i="1"/>
  <c r="J160" i="1" s="1"/>
  <c r="K160" i="1" s="1"/>
  <c r="I161" i="1"/>
  <c r="J161" i="1" s="1"/>
  <c r="K161" i="1" s="1"/>
  <c r="I162" i="1"/>
  <c r="J162" i="1" s="1"/>
  <c r="K162" i="1" s="1"/>
  <c r="I163" i="1"/>
  <c r="J163" i="1" s="1"/>
  <c r="K163" i="1" s="1"/>
  <c r="I164" i="1"/>
  <c r="J164" i="1" s="1"/>
  <c r="K164" i="1" s="1"/>
  <c r="I173" i="1"/>
  <c r="J173" i="1" s="1"/>
  <c r="K173" i="1" s="1"/>
  <c r="I174" i="1"/>
  <c r="J174" i="1" s="1"/>
  <c r="K174" i="1" s="1"/>
  <c r="I175" i="1"/>
  <c r="J175" i="1" s="1"/>
  <c r="K175" i="1" s="1"/>
  <c r="I176" i="1"/>
  <c r="J176" i="1" s="1"/>
  <c r="K176" i="1" s="1"/>
  <c r="I177" i="1"/>
  <c r="J177" i="1" s="1"/>
  <c r="K177" i="1" s="1"/>
  <c r="I178" i="1"/>
  <c r="J178" i="1" s="1"/>
  <c r="K178" i="1" s="1"/>
  <c r="I179" i="1"/>
  <c r="J179" i="1" s="1"/>
  <c r="K179" i="1" s="1"/>
  <c r="I180" i="1"/>
  <c r="J180" i="1" s="1"/>
  <c r="K180" i="1" s="1"/>
  <c r="I181" i="1"/>
  <c r="J181" i="1" s="1"/>
  <c r="K181" i="1" s="1"/>
  <c r="I182" i="1"/>
  <c r="J182" i="1" s="1"/>
  <c r="K182" i="1" s="1"/>
  <c r="I183" i="1"/>
  <c r="J183" i="1" s="1"/>
  <c r="K183" i="1" s="1"/>
  <c r="I184" i="1"/>
  <c r="J184" i="1" s="1"/>
  <c r="K184" i="1" s="1"/>
  <c r="I185" i="1"/>
  <c r="J185" i="1" s="1"/>
  <c r="K185" i="1" s="1"/>
  <c r="I186" i="1"/>
  <c r="J186" i="1" s="1"/>
  <c r="K186" i="1" s="1"/>
  <c r="I187" i="1"/>
  <c r="J187" i="1" s="1"/>
  <c r="K187" i="1" s="1"/>
  <c r="I188" i="1"/>
  <c r="J188" i="1" s="1"/>
  <c r="K188" i="1" s="1"/>
  <c r="I189" i="1"/>
  <c r="J189" i="1" s="1"/>
  <c r="K189" i="1" s="1"/>
  <c r="I190" i="1"/>
  <c r="J190" i="1" s="1"/>
  <c r="K190" i="1" s="1"/>
  <c r="I191" i="1"/>
  <c r="J191" i="1" s="1"/>
  <c r="K191" i="1" s="1"/>
  <c r="I192" i="1"/>
  <c r="J192" i="1" s="1"/>
  <c r="K192" i="1" s="1"/>
  <c r="I193" i="1"/>
  <c r="J193" i="1" s="1"/>
  <c r="K193" i="1" s="1"/>
  <c r="I194" i="1"/>
  <c r="J194" i="1" s="1"/>
  <c r="K194" i="1" s="1"/>
  <c r="I195" i="1"/>
  <c r="J195" i="1" s="1"/>
  <c r="K195" i="1" s="1"/>
  <c r="I196" i="1"/>
  <c r="J196" i="1" s="1"/>
  <c r="K196" i="1" s="1"/>
  <c r="I197" i="1"/>
  <c r="J197" i="1" s="1"/>
  <c r="K197" i="1" s="1"/>
  <c r="I198" i="1"/>
  <c r="J198" i="1" s="1"/>
  <c r="K198" i="1" s="1"/>
  <c r="I199" i="1"/>
  <c r="J199" i="1" s="1"/>
  <c r="K199" i="1" s="1"/>
  <c r="I200" i="1"/>
  <c r="J200" i="1" s="1"/>
  <c r="K200" i="1" s="1"/>
  <c r="I201" i="1"/>
  <c r="J201" i="1" s="1"/>
  <c r="K201" i="1" s="1"/>
  <c r="I202" i="1"/>
  <c r="J202" i="1" s="1"/>
  <c r="K202" i="1" s="1"/>
  <c r="I203" i="1"/>
  <c r="J203" i="1" s="1"/>
  <c r="K203" i="1" s="1"/>
  <c r="I204" i="1"/>
  <c r="J204" i="1" s="1"/>
  <c r="K204" i="1" s="1"/>
  <c r="I205" i="1"/>
  <c r="J205" i="1" s="1"/>
  <c r="K205" i="1" s="1"/>
  <c r="I206" i="1"/>
  <c r="J206" i="1" s="1"/>
  <c r="K206" i="1" s="1"/>
  <c r="I207" i="1"/>
  <c r="J207" i="1" s="1"/>
  <c r="K207" i="1" s="1"/>
  <c r="I208" i="1"/>
  <c r="J208" i="1" s="1"/>
  <c r="K208" i="1" s="1"/>
  <c r="I209" i="1"/>
  <c r="J209" i="1" s="1"/>
  <c r="K209" i="1" s="1"/>
  <c r="I210" i="1"/>
  <c r="J210" i="1" s="1"/>
  <c r="K210" i="1" s="1"/>
  <c r="I214" i="1"/>
  <c r="J214" i="1" s="1"/>
  <c r="K214" i="1" s="1"/>
  <c r="I215" i="1"/>
  <c r="J215" i="1" s="1"/>
  <c r="K215" i="1" s="1"/>
  <c r="I216" i="1"/>
  <c r="J216" i="1" s="1"/>
  <c r="K216" i="1" s="1"/>
  <c r="I217" i="1"/>
  <c r="J217" i="1" s="1"/>
  <c r="K217" i="1" s="1"/>
  <c r="I218" i="1"/>
  <c r="J218" i="1" s="1"/>
  <c r="K218" i="1" s="1"/>
  <c r="I219" i="1"/>
  <c r="J219" i="1" s="1"/>
  <c r="K219" i="1" s="1"/>
  <c r="I220" i="1"/>
  <c r="J220" i="1" s="1"/>
  <c r="K220" i="1" s="1"/>
  <c r="I221" i="1"/>
  <c r="J221" i="1" s="1"/>
  <c r="K221" i="1" s="1"/>
  <c r="I222" i="1"/>
  <c r="J222" i="1" s="1"/>
  <c r="K222" i="1" s="1"/>
  <c r="I223" i="1"/>
  <c r="J223" i="1" s="1"/>
  <c r="K223" i="1" s="1"/>
  <c r="I224" i="1"/>
  <c r="J224" i="1" s="1"/>
  <c r="K224" i="1" s="1"/>
  <c r="I225" i="1"/>
  <c r="J225" i="1" s="1"/>
  <c r="K225" i="1" s="1"/>
  <c r="I228" i="1"/>
  <c r="J228" i="1" s="1"/>
  <c r="K228" i="1" s="1"/>
  <c r="I229" i="1"/>
  <c r="J229" i="1" s="1"/>
  <c r="K229" i="1" s="1"/>
  <c r="I230" i="1"/>
  <c r="J230" i="1" s="1"/>
  <c r="K230" i="1" s="1"/>
  <c r="I231" i="1"/>
  <c r="J231" i="1" s="1"/>
  <c r="K231" i="1" s="1"/>
  <c r="I232" i="1"/>
  <c r="J232" i="1" s="1"/>
  <c r="K232" i="1" s="1"/>
  <c r="I233" i="1"/>
  <c r="J233" i="1" s="1"/>
  <c r="K233" i="1" s="1"/>
  <c r="I234" i="1"/>
  <c r="J234" i="1" s="1"/>
  <c r="K234" i="1" s="1"/>
  <c r="I235" i="1"/>
  <c r="J235" i="1" s="1"/>
  <c r="K235" i="1" s="1"/>
  <c r="I236" i="1"/>
  <c r="J236" i="1" s="1"/>
  <c r="K236" i="1" s="1"/>
  <c r="I237" i="1"/>
  <c r="J237" i="1" s="1"/>
  <c r="K237" i="1" s="1"/>
  <c r="I238" i="1"/>
  <c r="J238" i="1" s="1"/>
  <c r="K238" i="1" s="1"/>
  <c r="I239" i="1"/>
  <c r="J239" i="1" s="1"/>
  <c r="K239" i="1" s="1"/>
  <c r="I240" i="1"/>
  <c r="J240" i="1" s="1"/>
  <c r="K240" i="1" s="1"/>
  <c r="I241" i="1"/>
  <c r="J241" i="1" s="1"/>
  <c r="K241" i="1" s="1"/>
  <c r="I242" i="1"/>
  <c r="J242" i="1" s="1"/>
  <c r="K242" i="1" s="1"/>
  <c r="I243" i="1"/>
  <c r="J243" i="1" s="1"/>
  <c r="K243" i="1" s="1"/>
  <c r="I244" i="1"/>
  <c r="J244" i="1" s="1"/>
  <c r="K244" i="1" s="1"/>
  <c r="I245" i="1"/>
  <c r="J245" i="1" s="1"/>
  <c r="K245" i="1" s="1"/>
  <c r="I246" i="1"/>
  <c r="J246" i="1" s="1"/>
  <c r="K246" i="1" s="1"/>
  <c r="I247" i="1"/>
  <c r="J247" i="1" s="1"/>
  <c r="K247" i="1" s="1"/>
  <c r="I248" i="1"/>
  <c r="J248" i="1" s="1"/>
  <c r="K248" i="1" s="1"/>
  <c r="I249" i="1"/>
  <c r="J249" i="1" s="1"/>
  <c r="K249" i="1" s="1"/>
  <c r="I250" i="1"/>
  <c r="J250" i="1" s="1"/>
  <c r="K250" i="1" s="1"/>
  <c r="I251" i="1"/>
  <c r="J251" i="1" s="1"/>
  <c r="K251" i="1" s="1"/>
  <c r="I252" i="1"/>
  <c r="J252" i="1" s="1"/>
  <c r="K252" i="1" s="1"/>
  <c r="I253" i="1"/>
  <c r="J253" i="1" s="1"/>
  <c r="K253" i="1" s="1"/>
  <c r="I254" i="1"/>
  <c r="J254" i="1" s="1"/>
  <c r="K254" i="1" s="1"/>
  <c r="I255" i="1"/>
  <c r="J255" i="1" s="1"/>
  <c r="K255" i="1" s="1"/>
  <c r="I256" i="1"/>
  <c r="J256" i="1" s="1"/>
  <c r="K256" i="1" s="1"/>
  <c r="I257" i="1"/>
  <c r="J257" i="1" s="1"/>
  <c r="K257" i="1" s="1"/>
  <c r="I258" i="1"/>
  <c r="J258" i="1" s="1"/>
  <c r="K258" i="1" s="1"/>
  <c r="I259" i="1"/>
  <c r="J259" i="1" s="1"/>
  <c r="K259" i="1" s="1"/>
  <c r="I260" i="1"/>
  <c r="J260" i="1" s="1"/>
  <c r="K260" i="1" s="1"/>
  <c r="I261" i="1"/>
  <c r="J261" i="1" s="1"/>
  <c r="K261" i="1" s="1"/>
  <c r="I262" i="1"/>
  <c r="J262" i="1" s="1"/>
  <c r="K262" i="1" s="1"/>
  <c r="I263" i="1"/>
  <c r="J263" i="1" s="1"/>
  <c r="K263" i="1" s="1"/>
  <c r="I264" i="1"/>
  <c r="J264" i="1" s="1"/>
  <c r="K264" i="1" s="1"/>
  <c r="I265" i="1"/>
  <c r="J265" i="1" s="1"/>
  <c r="K265" i="1" s="1"/>
  <c r="I266" i="1"/>
  <c r="J266" i="1" s="1"/>
  <c r="K266" i="1" s="1"/>
  <c r="I267" i="1"/>
  <c r="J267" i="1" s="1"/>
  <c r="K267" i="1" s="1"/>
  <c r="I268" i="1"/>
  <c r="J268" i="1" s="1"/>
  <c r="K268" i="1" s="1"/>
  <c r="I269" i="1"/>
  <c r="J269" i="1" s="1"/>
  <c r="K269" i="1" s="1"/>
  <c r="I270" i="1"/>
  <c r="J270" i="1" s="1"/>
  <c r="K270" i="1" s="1"/>
  <c r="I271" i="1"/>
  <c r="J271" i="1" s="1"/>
  <c r="K271" i="1" s="1"/>
  <c r="I272" i="1"/>
  <c r="J272" i="1" s="1"/>
  <c r="K272" i="1" s="1"/>
  <c r="I273" i="1"/>
  <c r="J273" i="1" s="1"/>
  <c r="K273" i="1" s="1"/>
  <c r="I274" i="1"/>
  <c r="J274" i="1" s="1"/>
  <c r="K274" i="1" s="1"/>
  <c r="I275" i="1"/>
  <c r="J275" i="1" s="1"/>
  <c r="K275" i="1" s="1"/>
  <c r="I276" i="1"/>
  <c r="J276" i="1" s="1"/>
  <c r="K276" i="1" s="1"/>
  <c r="I277" i="1"/>
  <c r="J277" i="1" s="1"/>
  <c r="K277" i="1" s="1"/>
  <c r="I278" i="1"/>
  <c r="J278" i="1" s="1"/>
  <c r="K278" i="1" s="1"/>
  <c r="I279" i="1"/>
  <c r="J279" i="1" s="1"/>
  <c r="K279" i="1" s="1"/>
  <c r="I280" i="1"/>
  <c r="J280" i="1" s="1"/>
  <c r="K280" i="1" s="1"/>
  <c r="I281" i="1"/>
  <c r="J281" i="1" s="1"/>
  <c r="K281" i="1" s="1"/>
  <c r="I282" i="1"/>
  <c r="J282" i="1" s="1"/>
  <c r="K282" i="1" s="1"/>
  <c r="I283" i="1"/>
  <c r="J283" i="1" s="1"/>
  <c r="K283" i="1" s="1"/>
  <c r="I284" i="1"/>
  <c r="J284" i="1" s="1"/>
  <c r="K284" i="1" s="1"/>
  <c r="I285" i="1"/>
  <c r="J285" i="1" s="1"/>
  <c r="K285" i="1" s="1"/>
  <c r="I286" i="1"/>
  <c r="J286" i="1" s="1"/>
  <c r="K286" i="1" s="1"/>
  <c r="I287" i="1"/>
  <c r="J287" i="1" s="1"/>
  <c r="K287" i="1" s="1"/>
  <c r="I288" i="1"/>
  <c r="J288" i="1" s="1"/>
  <c r="K288" i="1" s="1"/>
  <c r="I289" i="1"/>
  <c r="J289" i="1" s="1"/>
  <c r="K289" i="1" s="1"/>
  <c r="I290" i="1"/>
  <c r="J290" i="1" s="1"/>
  <c r="K290" i="1" s="1"/>
  <c r="I291" i="1"/>
  <c r="J291" i="1" s="1"/>
  <c r="K291" i="1" s="1"/>
  <c r="I292" i="1"/>
  <c r="J292" i="1" s="1"/>
  <c r="K292" i="1" s="1"/>
  <c r="I293" i="1"/>
  <c r="J293" i="1" s="1"/>
  <c r="K293" i="1" s="1"/>
  <c r="I294" i="1"/>
  <c r="J294" i="1" s="1"/>
  <c r="K294" i="1" s="1"/>
  <c r="I295" i="1"/>
  <c r="J295" i="1" s="1"/>
  <c r="K295" i="1" s="1"/>
  <c r="I296" i="1"/>
  <c r="J296" i="1" s="1"/>
  <c r="K296" i="1" s="1"/>
  <c r="I297" i="1"/>
  <c r="J297" i="1" s="1"/>
  <c r="K297" i="1" s="1"/>
  <c r="I298" i="1"/>
  <c r="J298" i="1" s="1"/>
  <c r="K298" i="1" s="1"/>
  <c r="I299" i="1"/>
  <c r="J299" i="1" s="1"/>
  <c r="K299" i="1" s="1"/>
  <c r="I300" i="1"/>
  <c r="J300" i="1" s="1"/>
  <c r="K300" i="1" s="1"/>
  <c r="I301" i="1"/>
  <c r="J301" i="1" s="1"/>
  <c r="K301" i="1" s="1"/>
  <c r="I302" i="1"/>
  <c r="J302" i="1" s="1"/>
  <c r="K302" i="1" s="1"/>
  <c r="I303" i="1"/>
  <c r="J303" i="1" s="1"/>
  <c r="K303" i="1" s="1"/>
  <c r="I304" i="1"/>
  <c r="J304" i="1" s="1"/>
  <c r="K304" i="1" s="1"/>
  <c r="I305" i="1"/>
  <c r="J305" i="1" s="1"/>
  <c r="K305" i="1" s="1"/>
  <c r="I306" i="1"/>
  <c r="J306" i="1" s="1"/>
  <c r="K306" i="1" s="1"/>
  <c r="I307" i="1"/>
  <c r="J307" i="1" s="1"/>
  <c r="K307" i="1" s="1"/>
  <c r="I308" i="1"/>
  <c r="J308" i="1" s="1"/>
  <c r="K308" i="1" s="1"/>
  <c r="I309" i="1"/>
  <c r="J309" i="1" s="1"/>
  <c r="K309" i="1" s="1"/>
  <c r="I310" i="1"/>
  <c r="J310" i="1" s="1"/>
  <c r="K310" i="1" s="1"/>
  <c r="I311" i="1"/>
  <c r="J311" i="1" s="1"/>
  <c r="K311" i="1" s="1"/>
  <c r="I312" i="1"/>
  <c r="J312" i="1" s="1"/>
  <c r="K312" i="1" s="1"/>
  <c r="I313" i="1"/>
  <c r="J313" i="1" s="1"/>
  <c r="K313" i="1" s="1"/>
  <c r="I314" i="1"/>
  <c r="J314" i="1" s="1"/>
  <c r="K314" i="1" s="1"/>
  <c r="I315" i="1"/>
  <c r="J315" i="1" s="1"/>
  <c r="K315" i="1" s="1"/>
  <c r="I316" i="1"/>
  <c r="J316" i="1" s="1"/>
  <c r="K316" i="1" s="1"/>
  <c r="I317" i="1"/>
  <c r="J317" i="1" s="1"/>
  <c r="K317" i="1" s="1"/>
  <c r="I318" i="1"/>
  <c r="J318" i="1" s="1"/>
  <c r="K318" i="1" s="1"/>
  <c r="I319" i="1"/>
  <c r="J319" i="1" s="1"/>
  <c r="K319" i="1" s="1"/>
  <c r="I320" i="1"/>
  <c r="J320" i="1" s="1"/>
  <c r="K320" i="1" s="1"/>
  <c r="I321" i="1"/>
  <c r="J321" i="1" s="1"/>
  <c r="K321" i="1" s="1"/>
  <c r="I322" i="1"/>
  <c r="J322" i="1" s="1"/>
  <c r="K322" i="1" s="1"/>
  <c r="I323" i="1"/>
  <c r="J323" i="1" s="1"/>
  <c r="K323" i="1" s="1"/>
  <c r="I324" i="1"/>
  <c r="J324" i="1" s="1"/>
  <c r="K324" i="1" s="1"/>
  <c r="I325" i="1"/>
  <c r="J325" i="1" s="1"/>
  <c r="K325" i="1" s="1"/>
  <c r="I326" i="1"/>
  <c r="J326" i="1" s="1"/>
  <c r="K326" i="1" s="1"/>
  <c r="I327" i="1"/>
  <c r="J327" i="1" s="1"/>
  <c r="K327" i="1" s="1"/>
  <c r="I328" i="1"/>
  <c r="J328" i="1" s="1"/>
  <c r="K328" i="1" s="1"/>
  <c r="I329" i="1"/>
  <c r="J329" i="1" s="1"/>
  <c r="K329" i="1" s="1"/>
  <c r="I330" i="1"/>
  <c r="J330" i="1" s="1"/>
  <c r="K330" i="1" s="1"/>
  <c r="I331" i="1"/>
  <c r="J331" i="1" s="1"/>
  <c r="K331" i="1" s="1"/>
  <c r="I332" i="1"/>
  <c r="J332" i="1" s="1"/>
  <c r="K332" i="1" s="1"/>
  <c r="I333" i="1"/>
  <c r="J333" i="1" s="1"/>
  <c r="K333" i="1" s="1"/>
  <c r="I334" i="1"/>
  <c r="J334" i="1" s="1"/>
  <c r="K334" i="1" s="1"/>
  <c r="I335" i="1"/>
  <c r="J335" i="1" s="1"/>
  <c r="K335" i="1" s="1"/>
  <c r="I336" i="1"/>
  <c r="J336" i="1" s="1"/>
  <c r="K336" i="1" s="1"/>
  <c r="I337" i="1"/>
  <c r="J337" i="1" s="1"/>
  <c r="K337" i="1" s="1"/>
  <c r="I338" i="1"/>
  <c r="J338" i="1" s="1"/>
  <c r="K338" i="1" s="1"/>
  <c r="I339" i="1"/>
  <c r="J339" i="1" s="1"/>
  <c r="K339" i="1" s="1"/>
  <c r="I340" i="1"/>
  <c r="J340" i="1" s="1"/>
  <c r="K340" i="1" s="1"/>
  <c r="I341" i="1"/>
  <c r="J341" i="1" s="1"/>
  <c r="K341" i="1" s="1"/>
  <c r="I342" i="1"/>
  <c r="J342" i="1" s="1"/>
  <c r="K342" i="1" s="1"/>
  <c r="I343" i="1"/>
  <c r="J343" i="1" s="1"/>
  <c r="K343" i="1" s="1"/>
  <c r="I344" i="1"/>
  <c r="J344" i="1" s="1"/>
  <c r="K344" i="1" s="1"/>
  <c r="I345" i="1"/>
  <c r="J345" i="1" s="1"/>
  <c r="K345" i="1" s="1"/>
  <c r="I346" i="1"/>
  <c r="J346" i="1" s="1"/>
  <c r="K346" i="1" s="1"/>
  <c r="I347" i="1"/>
  <c r="J347" i="1" s="1"/>
  <c r="K347" i="1" s="1"/>
  <c r="I348" i="1"/>
  <c r="J348" i="1" s="1"/>
  <c r="K348" i="1" s="1"/>
  <c r="I349" i="1"/>
  <c r="J349" i="1" s="1"/>
  <c r="K349" i="1" s="1"/>
  <c r="I350" i="1"/>
  <c r="J350" i="1" s="1"/>
  <c r="K350" i="1" s="1"/>
  <c r="I351" i="1"/>
  <c r="J351" i="1" s="1"/>
  <c r="K351" i="1" s="1"/>
  <c r="I352" i="1"/>
  <c r="J352" i="1" s="1"/>
  <c r="K352" i="1" s="1"/>
  <c r="I355" i="1"/>
  <c r="J355" i="1" s="1"/>
  <c r="K355" i="1" s="1"/>
  <c r="I356" i="1"/>
  <c r="J356" i="1" s="1"/>
  <c r="K356" i="1" s="1"/>
  <c r="I357" i="1"/>
  <c r="J357" i="1" s="1"/>
  <c r="K357" i="1" s="1"/>
  <c r="I358" i="1"/>
  <c r="J358" i="1" s="1"/>
  <c r="K358" i="1" s="1"/>
  <c r="I359" i="1"/>
  <c r="J359" i="1" s="1"/>
  <c r="K359" i="1" s="1"/>
  <c r="I360" i="1"/>
  <c r="J360" i="1" s="1"/>
  <c r="K360" i="1" s="1"/>
  <c r="I361" i="1"/>
  <c r="J361" i="1" s="1"/>
  <c r="K361" i="1" s="1"/>
  <c r="I362" i="1"/>
  <c r="J362" i="1" s="1"/>
  <c r="K362" i="1" s="1"/>
  <c r="I363" i="1"/>
  <c r="J363" i="1" s="1"/>
  <c r="K363" i="1" s="1"/>
  <c r="I364" i="1"/>
  <c r="J364" i="1" s="1"/>
  <c r="K364" i="1" s="1"/>
  <c r="I365" i="1"/>
  <c r="J365" i="1" s="1"/>
  <c r="K365" i="1" s="1"/>
  <c r="I366" i="1"/>
  <c r="J366" i="1" s="1"/>
  <c r="K366" i="1" s="1"/>
  <c r="I367" i="1"/>
  <c r="J367" i="1" s="1"/>
  <c r="K367" i="1" s="1"/>
  <c r="I368" i="1"/>
  <c r="J368" i="1" s="1"/>
  <c r="K368" i="1" s="1"/>
  <c r="I369" i="1"/>
  <c r="J369" i="1" s="1"/>
  <c r="K369" i="1" s="1"/>
  <c r="I370" i="1"/>
  <c r="J370" i="1" s="1"/>
  <c r="K370" i="1" s="1"/>
  <c r="I371" i="1"/>
  <c r="J371" i="1" s="1"/>
  <c r="K371" i="1" s="1"/>
  <c r="I372" i="1"/>
  <c r="J372" i="1" s="1"/>
  <c r="K372" i="1" s="1"/>
  <c r="I373" i="1"/>
  <c r="J373" i="1" s="1"/>
  <c r="K373" i="1" s="1"/>
  <c r="I374" i="1"/>
  <c r="J374" i="1" s="1"/>
  <c r="K374" i="1" s="1"/>
  <c r="I375" i="1"/>
  <c r="J375" i="1" s="1"/>
  <c r="K375" i="1" s="1"/>
  <c r="I377" i="1"/>
  <c r="J377" i="1" s="1"/>
  <c r="K377" i="1" s="1"/>
  <c r="I378" i="1"/>
  <c r="J378" i="1" s="1"/>
  <c r="K378" i="1" s="1"/>
  <c r="I379" i="1"/>
  <c r="J379" i="1" s="1"/>
  <c r="K379" i="1" s="1"/>
  <c r="I380" i="1"/>
  <c r="J380" i="1" s="1"/>
  <c r="K380" i="1" s="1"/>
  <c r="I381" i="1"/>
  <c r="J381" i="1" s="1"/>
  <c r="K381" i="1" s="1"/>
  <c r="I382" i="1"/>
  <c r="J382" i="1" s="1"/>
  <c r="K382" i="1" s="1"/>
  <c r="I383" i="1"/>
  <c r="J383" i="1" s="1"/>
  <c r="K383" i="1" s="1"/>
  <c r="I384" i="1"/>
  <c r="J384" i="1" s="1"/>
  <c r="K384" i="1" s="1"/>
  <c r="I385" i="1"/>
  <c r="J385" i="1" s="1"/>
  <c r="K385" i="1" s="1"/>
  <c r="I386" i="1"/>
  <c r="J386" i="1" s="1"/>
  <c r="K386" i="1" s="1"/>
  <c r="I387" i="1"/>
  <c r="J387" i="1" s="1"/>
  <c r="K387" i="1" s="1"/>
  <c r="I388" i="1"/>
  <c r="J388" i="1" s="1"/>
  <c r="K388" i="1" s="1"/>
  <c r="I389" i="1"/>
  <c r="J389" i="1" s="1"/>
  <c r="K389" i="1" s="1"/>
  <c r="I390" i="1"/>
  <c r="J390" i="1" s="1"/>
  <c r="K390" i="1" s="1"/>
  <c r="I391" i="1"/>
  <c r="J391" i="1" s="1"/>
  <c r="K391" i="1" s="1"/>
  <c r="I392" i="1"/>
  <c r="J392" i="1" s="1"/>
  <c r="K392" i="1" s="1"/>
  <c r="I393" i="1"/>
  <c r="J393" i="1" s="1"/>
  <c r="K393" i="1" s="1"/>
  <c r="I394" i="1"/>
  <c r="J394" i="1" s="1"/>
  <c r="K394" i="1" s="1"/>
  <c r="I395" i="1"/>
  <c r="J395" i="1" s="1"/>
  <c r="K395" i="1" s="1"/>
  <c r="I396" i="1"/>
  <c r="J396" i="1" s="1"/>
  <c r="K396" i="1" s="1"/>
  <c r="I397" i="1"/>
  <c r="J397" i="1" s="1"/>
  <c r="K397" i="1" s="1"/>
  <c r="I398" i="1"/>
  <c r="J398" i="1" s="1"/>
  <c r="K398" i="1" s="1"/>
  <c r="I399" i="1"/>
  <c r="J399" i="1" s="1"/>
  <c r="K399" i="1" s="1"/>
  <c r="I400" i="1"/>
  <c r="J400" i="1" s="1"/>
  <c r="K400" i="1" s="1"/>
  <c r="I401" i="1"/>
  <c r="J401" i="1" s="1"/>
  <c r="K401" i="1" s="1"/>
  <c r="I402" i="1"/>
  <c r="J402" i="1" s="1"/>
  <c r="K402" i="1" s="1"/>
  <c r="I403" i="1"/>
  <c r="J403" i="1" s="1"/>
  <c r="K403" i="1" s="1"/>
  <c r="I404" i="1"/>
  <c r="J404" i="1" s="1"/>
  <c r="K404" i="1" s="1"/>
  <c r="I405" i="1"/>
  <c r="J405" i="1" s="1"/>
  <c r="K405" i="1" s="1"/>
  <c r="I406" i="1"/>
  <c r="J406" i="1" s="1"/>
  <c r="K406" i="1" s="1"/>
  <c r="I407" i="1"/>
  <c r="J407" i="1" s="1"/>
  <c r="K407" i="1" s="1"/>
  <c r="I408" i="1"/>
  <c r="J408" i="1" s="1"/>
  <c r="K408" i="1" s="1"/>
  <c r="I409" i="1"/>
  <c r="J409" i="1" s="1"/>
  <c r="K409" i="1" s="1"/>
  <c r="I410" i="1"/>
  <c r="J410" i="1" s="1"/>
  <c r="K410" i="1" s="1"/>
  <c r="I411" i="1"/>
  <c r="J411" i="1" s="1"/>
  <c r="K411" i="1" s="1"/>
  <c r="I412" i="1"/>
  <c r="J412" i="1" s="1"/>
  <c r="K412" i="1" s="1"/>
  <c r="I413" i="1"/>
  <c r="J413" i="1" s="1"/>
  <c r="K413" i="1" s="1"/>
  <c r="I414" i="1"/>
  <c r="J414" i="1" s="1"/>
  <c r="K414" i="1" s="1"/>
  <c r="I415" i="1"/>
  <c r="J415" i="1" s="1"/>
  <c r="K415" i="1" s="1"/>
  <c r="I416" i="1"/>
  <c r="J416" i="1" s="1"/>
  <c r="K416" i="1" s="1"/>
  <c r="I417" i="1"/>
  <c r="J417" i="1" s="1"/>
  <c r="K417" i="1" s="1"/>
  <c r="I418" i="1"/>
  <c r="J418" i="1" s="1"/>
  <c r="K418" i="1" s="1"/>
  <c r="I419" i="1"/>
  <c r="J419" i="1" s="1"/>
  <c r="K419" i="1" s="1"/>
  <c r="I420" i="1"/>
  <c r="J420" i="1" s="1"/>
  <c r="K420" i="1" s="1"/>
  <c r="I421" i="1"/>
  <c r="J421" i="1" s="1"/>
  <c r="K421" i="1" s="1"/>
  <c r="I422" i="1"/>
  <c r="J422" i="1" s="1"/>
  <c r="K422" i="1" s="1"/>
  <c r="I423" i="1"/>
  <c r="J423" i="1" s="1"/>
  <c r="K423" i="1" s="1"/>
  <c r="I424" i="1"/>
  <c r="J424" i="1" s="1"/>
  <c r="K424" i="1" s="1"/>
  <c r="I425" i="1"/>
  <c r="J425" i="1" s="1"/>
  <c r="K425" i="1" s="1"/>
  <c r="I426" i="1"/>
  <c r="J426" i="1" s="1"/>
  <c r="K426" i="1" s="1"/>
  <c r="I427" i="1"/>
  <c r="J427" i="1" s="1"/>
  <c r="K427" i="1" s="1"/>
  <c r="I428" i="1"/>
  <c r="J428" i="1" s="1"/>
  <c r="K428" i="1" s="1"/>
  <c r="I429" i="1"/>
  <c r="J429" i="1" s="1"/>
  <c r="K429" i="1" s="1"/>
  <c r="I430" i="1"/>
  <c r="J430" i="1" s="1"/>
  <c r="K430" i="1" s="1"/>
  <c r="I431" i="1"/>
  <c r="J431" i="1" s="1"/>
  <c r="K431" i="1" s="1"/>
  <c r="I432" i="1"/>
  <c r="J432" i="1" s="1"/>
  <c r="K432" i="1" s="1"/>
  <c r="I433" i="1"/>
  <c r="J433" i="1" s="1"/>
  <c r="K433" i="1" s="1"/>
  <c r="I434" i="1"/>
  <c r="J434" i="1" s="1"/>
  <c r="K434" i="1" s="1"/>
  <c r="I435" i="1"/>
  <c r="J435" i="1" s="1"/>
  <c r="K435" i="1" s="1"/>
  <c r="I440" i="1"/>
  <c r="J440" i="1" s="1"/>
  <c r="K440" i="1" s="1"/>
  <c r="I441" i="1"/>
  <c r="J441" i="1" s="1"/>
  <c r="K441" i="1" s="1"/>
  <c r="I442" i="1"/>
  <c r="J442" i="1" s="1"/>
  <c r="K442" i="1" s="1"/>
  <c r="I443" i="1"/>
  <c r="J443" i="1" s="1"/>
  <c r="K443" i="1" s="1"/>
  <c r="I444" i="1"/>
  <c r="J444" i="1" s="1"/>
  <c r="K444" i="1" s="1"/>
  <c r="I445" i="1"/>
  <c r="J445" i="1" s="1"/>
  <c r="K445" i="1" s="1"/>
  <c r="I446" i="1"/>
  <c r="J446" i="1" s="1"/>
  <c r="K446" i="1" s="1"/>
  <c r="I447" i="1"/>
  <c r="J447" i="1" s="1"/>
  <c r="K447" i="1" s="1"/>
  <c r="I448" i="1"/>
  <c r="J448" i="1" s="1"/>
  <c r="K448" i="1" s="1"/>
  <c r="I449" i="1"/>
  <c r="J449" i="1" s="1"/>
  <c r="K449" i="1" s="1"/>
  <c r="I454" i="1"/>
  <c r="J454" i="1" s="1"/>
  <c r="K454" i="1" s="1"/>
  <c r="I456" i="1"/>
  <c r="J456" i="1" s="1"/>
  <c r="K456" i="1" s="1"/>
  <c r="I458" i="1"/>
  <c r="J458" i="1" s="1"/>
  <c r="K458" i="1" s="1"/>
  <c r="I459" i="1"/>
  <c r="J459" i="1" s="1"/>
  <c r="K459" i="1" s="1"/>
  <c r="I460" i="1"/>
  <c r="J460" i="1" s="1"/>
  <c r="K460" i="1" s="1"/>
  <c r="I461" i="1"/>
  <c r="J461" i="1" s="1"/>
  <c r="K461" i="1" s="1"/>
  <c r="I462" i="1"/>
  <c r="J462" i="1" s="1"/>
  <c r="K462" i="1" s="1"/>
  <c r="I463" i="1"/>
  <c r="J463" i="1" s="1"/>
  <c r="K463" i="1" s="1"/>
  <c r="I464" i="1"/>
  <c r="J464" i="1" s="1"/>
  <c r="K464" i="1" s="1"/>
  <c r="I465" i="1"/>
  <c r="J465" i="1" s="1"/>
  <c r="K465" i="1" s="1"/>
  <c r="I466" i="1"/>
  <c r="J466" i="1" s="1"/>
  <c r="K466" i="1" s="1"/>
  <c r="I467" i="1"/>
  <c r="J467" i="1" s="1"/>
  <c r="K467" i="1" s="1"/>
  <c r="I468" i="1"/>
  <c r="J468" i="1" s="1"/>
  <c r="K468" i="1" s="1"/>
  <c r="I469" i="1"/>
  <c r="J469" i="1" s="1"/>
  <c r="K469" i="1" s="1"/>
  <c r="I470" i="1"/>
  <c r="J470" i="1" s="1"/>
  <c r="K470" i="1" s="1"/>
  <c r="I471" i="1"/>
  <c r="J471" i="1" s="1"/>
  <c r="K471" i="1" s="1"/>
  <c r="I472" i="1"/>
  <c r="J472" i="1" s="1"/>
  <c r="K472" i="1" s="1"/>
  <c r="I473" i="1"/>
  <c r="J473" i="1" s="1"/>
  <c r="K473" i="1" s="1"/>
  <c r="I474" i="1"/>
  <c r="J474" i="1" s="1"/>
  <c r="K474" i="1" s="1"/>
  <c r="I475" i="1"/>
  <c r="J475" i="1" s="1"/>
  <c r="K475" i="1" s="1"/>
  <c r="I476" i="1"/>
  <c r="J476" i="1" s="1"/>
  <c r="K476" i="1" s="1"/>
  <c r="I477" i="1"/>
  <c r="J477" i="1" s="1"/>
  <c r="K477" i="1" s="1"/>
  <c r="I478" i="1"/>
  <c r="J478" i="1" s="1"/>
  <c r="K478" i="1" s="1"/>
  <c r="I479" i="1"/>
  <c r="J479" i="1" s="1"/>
  <c r="K479" i="1" s="1"/>
  <c r="I480" i="1"/>
  <c r="J480" i="1" s="1"/>
  <c r="K480" i="1" s="1"/>
  <c r="I481" i="1"/>
  <c r="J481" i="1" s="1"/>
  <c r="K481" i="1" s="1"/>
  <c r="I482" i="1"/>
  <c r="J482" i="1" s="1"/>
  <c r="K482" i="1" s="1"/>
  <c r="I483" i="1"/>
  <c r="J483" i="1" s="1"/>
  <c r="K483" i="1" s="1"/>
  <c r="I484" i="1"/>
  <c r="J484" i="1" s="1"/>
  <c r="K484" i="1" s="1"/>
  <c r="I485" i="1"/>
  <c r="J485" i="1" s="1"/>
  <c r="K485" i="1" s="1"/>
  <c r="I486" i="1"/>
  <c r="J486" i="1" s="1"/>
  <c r="K486" i="1" s="1"/>
  <c r="I487" i="1"/>
  <c r="J487" i="1" s="1"/>
  <c r="K487" i="1" s="1"/>
  <c r="I488" i="1"/>
  <c r="J488" i="1" s="1"/>
  <c r="K488" i="1" s="1"/>
  <c r="I489" i="1"/>
  <c r="J489" i="1" s="1"/>
  <c r="K489" i="1" s="1"/>
  <c r="I490" i="1"/>
  <c r="J490" i="1" s="1"/>
  <c r="K490" i="1" s="1"/>
  <c r="I491" i="1"/>
  <c r="J491" i="1" s="1"/>
  <c r="K491" i="1" s="1"/>
  <c r="I492" i="1"/>
  <c r="J492" i="1" s="1"/>
  <c r="K492" i="1" s="1"/>
  <c r="I493" i="1"/>
  <c r="J493" i="1" s="1"/>
  <c r="K493" i="1" s="1"/>
  <c r="I494" i="1"/>
  <c r="J494" i="1" s="1"/>
  <c r="K494" i="1" s="1"/>
  <c r="I495" i="1"/>
  <c r="J495" i="1" s="1"/>
  <c r="K495" i="1" s="1"/>
  <c r="I496" i="1"/>
  <c r="J496" i="1" s="1"/>
  <c r="K496" i="1" s="1"/>
  <c r="I497" i="1"/>
  <c r="J497" i="1" s="1"/>
  <c r="K497" i="1" s="1"/>
  <c r="I498" i="1"/>
  <c r="J498" i="1" s="1"/>
  <c r="K498" i="1" s="1"/>
  <c r="I499" i="1"/>
  <c r="J499" i="1" s="1"/>
  <c r="K499" i="1" s="1"/>
  <c r="I500" i="1"/>
  <c r="J500" i="1" s="1"/>
  <c r="K500" i="1" s="1"/>
  <c r="I501" i="1"/>
  <c r="J501" i="1" s="1"/>
  <c r="K501" i="1" s="1"/>
  <c r="I502" i="1"/>
  <c r="J502" i="1" s="1"/>
  <c r="K502" i="1" s="1"/>
  <c r="I503" i="1"/>
  <c r="J503" i="1" s="1"/>
  <c r="K503" i="1" s="1"/>
  <c r="I504" i="1"/>
  <c r="J504" i="1" s="1"/>
  <c r="K504" i="1" s="1"/>
  <c r="I506" i="1"/>
  <c r="J506" i="1" s="1"/>
  <c r="K506" i="1" s="1"/>
  <c r="I507" i="1"/>
  <c r="J507" i="1" s="1"/>
  <c r="K507" i="1" s="1"/>
  <c r="I510" i="1"/>
  <c r="J510" i="1" s="1"/>
  <c r="K510" i="1" s="1"/>
  <c r="I511" i="1"/>
  <c r="J511" i="1" s="1"/>
  <c r="K511" i="1" s="1"/>
  <c r="I512" i="1"/>
  <c r="J512" i="1" s="1"/>
  <c r="K512" i="1" s="1"/>
  <c r="I513" i="1"/>
  <c r="J513" i="1" s="1"/>
  <c r="K513" i="1" s="1"/>
  <c r="I514" i="1"/>
  <c r="J514" i="1" s="1"/>
  <c r="K514" i="1" s="1"/>
  <c r="I515" i="1"/>
  <c r="J515" i="1" s="1"/>
  <c r="K515" i="1" s="1"/>
  <c r="I516" i="1"/>
  <c r="J516" i="1" s="1"/>
  <c r="K516" i="1" s="1"/>
  <c r="I517" i="1"/>
  <c r="J517" i="1" s="1"/>
  <c r="K517" i="1" s="1"/>
  <c r="I518" i="1"/>
  <c r="J518" i="1" s="1"/>
  <c r="K518" i="1" s="1"/>
  <c r="I519" i="1"/>
  <c r="J519" i="1" s="1"/>
  <c r="K519" i="1" s="1"/>
  <c r="I520" i="1"/>
  <c r="J520" i="1" s="1"/>
  <c r="K520" i="1" s="1"/>
  <c r="I521" i="1"/>
  <c r="J521" i="1" s="1"/>
  <c r="K521" i="1" s="1"/>
  <c r="I522" i="1"/>
  <c r="J522" i="1" s="1"/>
  <c r="K522" i="1" s="1"/>
  <c r="I523" i="1"/>
  <c r="J523" i="1" s="1"/>
  <c r="K523" i="1" s="1"/>
  <c r="I524" i="1"/>
  <c r="J524" i="1" s="1"/>
  <c r="K524" i="1" s="1"/>
  <c r="I525" i="1"/>
  <c r="J525" i="1" s="1"/>
  <c r="K525" i="1" s="1"/>
  <c r="I526" i="1"/>
  <c r="J526" i="1" s="1"/>
  <c r="K526" i="1" s="1"/>
  <c r="I527" i="1"/>
  <c r="J527" i="1" s="1"/>
  <c r="K527" i="1" s="1"/>
  <c r="I528" i="1"/>
  <c r="J528" i="1" s="1"/>
  <c r="K528" i="1" s="1"/>
  <c r="I529" i="1"/>
  <c r="J529" i="1" s="1"/>
  <c r="K529" i="1" s="1"/>
  <c r="I530" i="1"/>
  <c r="J530" i="1" s="1"/>
  <c r="K530" i="1" s="1"/>
  <c r="I531" i="1"/>
  <c r="J531" i="1" s="1"/>
  <c r="K531" i="1" s="1"/>
  <c r="I532" i="1"/>
  <c r="J532" i="1" s="1"/>
  <c r="K532" i="1" s="1"/>
  <c r="I533" i="1"/>
  <c r="J533" i="1" s="1"/>
  <c r="K533" i="1" s="1"/>
  <c r="I534" i="1"/>
  <c r="J534" i="1" s="1"/>
  <c r="K534" i="1" s="1"/>
  <c r="I535" i="1"/>
  <c r="J535" i="1" s="1"/>
  <c r="K535" i="1" s="1"/>
  <c r="I536" i="1"/>
  <c r="J536" i="1" s="1"/>
  <c r="K536" i="1" s="1"/>
  <c r="I537" i="1"/>
  <c r="J537" i="1" s="1"/>
  <c r="K537" i="1" s="1"/>
  <c r="I538" i="1"/>
  <c r="J538" i="1" s="1"/>
  <c r="K538" i="1" s="1"/>
  <c r="I539" i="1"/>
  <c r="J539" i="1" s="1"/>
  <c r="K539" i="1" s="1"/>
  <c r="I540" i="1"/>
  <c r="J540" i="1" s="1"/>
  <c r="K540" i="1" s="1"/>
  <c r="I541" i="1"/>
  <c r="J541" i="1" s="1"/>
  <c r="K541" i="1" s="1"/>
  <c r="I542" i="1"/>
  <c r="J542" i="1" s="1"/>
  <c r="K542" i="1" s="1"/>
  <c r="I543" i="1"/>
  <c r="J543" i="1" s="1"/>
  <c r="K543" i="1" s="1"/>
  <c r="I544" i="1"/>
  <c r="J544" i="1" s="1"/>
  <c r="K544" i="1" s="1"/>
  <c r="I545" i="1"/>
  <c r="J545" i="1" s="1"/>
  <c r="K545" i="1" s="1"/>
  <c r="I546" i="1"/>
  <c r="J546" i="1" s="1"/>
  <c r="K546" i="1" s="1"/>
  <c r="I547" i="1"/>
  <c r="J547" i="1" s="1"/>
  <c r="K547" i="1" s="1"/>
  <c r="I548" i="1"/>
  <c r="J548" i="1" s="1"/>
  <c r="K548" i="1" s="1"/>
  <c r="I549" i="1"/>
  <c r="J549" i="1" s="1"/>
  <c r="K549" i="1" s="1"/>
  <c r="I550" i="1"/>
  <c r="J550" i="1" s="1"/>
  <c r="K550" i="1" s="1"/>
  <c r="I551" i="1"/>
  <c r="J551" i="1" s="1"/>
  <c r="K551" i="1" s="1"/>
  <c r="I552" i="1"/>
  <c r="J552" i="1" s="1"/>
  <c r="K552" i="1" s="1"/>
  <c r="I553" i="1"/>
  <c r="J553" i="1" s="1"/>
  <c r="K553" i="1" s="1"/>
  <c r="I554" i="1"/>
  <c r="J554" i="1" s="1"/>
  <c r="K554" i="1" s="1"/>
  <c r="I555" i="1"/>
  <c r="J555" i="1" s="1"/>
  <c r="K555" i="1" s="1"/>
  <c r="I556" i="1"/>
  <c r="J556" i="1" s="1"/>
  <c r="K556" i="1" s="1"/>
  <c r="I557" i="1"/>
  <c r="J557" i="1" s="1"/>
  <c r="K557" i="1" s="1"/>
  <c r="I558" i="1"/>
  <c r="J558" i="1" s="1"/>
  <c r="K558" i="1" s="1"/>
  <c r="I559" i="1"/>
  <c r="J559" i="1" s="1"/>
  <c r="K559" i="1" s="1"/>
  <c r="I560" i="1"/>
  <c r="J560" i="1" s="1"/>
  <c r="K560" i="1" s="1"/>
  <c r="I561" i="1"/>
  <c r="J561" i="1" s="1"/>
  <c r="K561" i="1" s="1"/>
  <c r="I562" i="1"/>
  <c r="J562" i="1" s="1"/>
  <c r="K562" i="1" s="1"/>
  <c r="I563" i="1"/>
  <c r="J563" i="1" s="1"/>
  <c r="K563" i="1" s="1"/>
  <c r="I564" i="1"/>
  <c r="J564" i="1" s="1"/>
  <c r="K564" i="1" s="1"/>
  <c r="I565" i="1"/>
  <c r="J565" i="1" s="1"/>
  <c r="K565" i="1" s="1"/>
  <c r="I566" i="1"/>
  <c r="J566" i="1" s="1"/>
  <c r="K566" i="1" s="1"/>
  <c r="I567" i="1"/>
  <c r="J567" i="1" s="1"/>
  <c r="K567" i="1" s="1"/>
  <c r="I568" i="1"/>
  <c r="J568" i="1" s="1"/>
  <c r="K568" i="1" s="1"/>
  <c r="I569" i="1"/>
  <c r="J569" i="1" s="1"/>
  <c r="K569" i="1" s="1"/>
  <c r="I570" i="1"/>
  <c r="J570" i="1" s="1"/>
  <c r="K570" i="1" s="1"/>
  <c r="I571" i="1"/>
  <c r="J571" i="1" s="1"/>
  <c r="K571" i="1" s="1"/>
  <c r="I572" i="1"/>
  <c r="J572" i="1" s="1"/>
  <c r="K572" i="1" s="1"/>
  <c r="I573" i="1"/>
  <c r="J573" i="1" s="1"/>
  <c r="K573" i="1" s="1"/>
  <c r="I574" i="1"/>
  <c r="J574" i="1" s="1"/>
  <c r="K574" i="1" s="1"/>
  <c r="I575" i="1"/>
  <c r="J575" i="1" s="1"/>
  <c r="K575" i="1" s="1"/>
  <c r="I576" i="1"/>
  <c r="J576" i="1" s="1"/>
  <c r="K576" i="1" s="1"/>
  <c r="I577" i="1"/>
  <c r="J577" i="1" s="1"/>
  <c r="K577" i="1" s="1"/>
  <c r="I578" i="1"/>
  <c r="J578" i="1" s="1"/>
  <c r="K578" i="1" s="1"/>
  <c r="I579" i="1"/>
  <c r="J579" i="1" s="1"/>
  <c r="K579" i="1" s="1"/>
  <c r="I580" i="1"/>
  <c r="J580" i="1" s="1"/>
  <c r="K580" i="1" s="1"/>
  <c r="I581" i="1"/>
  <c r="J581" i="1" s="1"/>
  <c r="K581" i="1" s="1"/>
  <c r="I582" i="1"/>
  <c r="J582" i="1" s="1"/>
  <c r="K582" i="1" s="1"/>
  <c r="I583" i="1"/>
  <c r="J583" i="1" s="1"/>
  <c r="K583" i="1" s="1"/>
  <c r="I584" i="1"/>
  <c r="J584" i="1" s="1"/>
  <c r="K584" i="1" s="1"/>
  <c r="I585" i="1"/>
  <c r="J585" i="1" s="1"/>
  <c r="K585" i="1" s="1"/>
  <c r="I586" i="1"/>
  <c r="J586" i="1" s="1"/>
  <c r="K586" i="1" s="1"/>
  <c r="I587" i="1"/>
  <c r="J587" i="1" s="1"/>
  <c r="K587" i="1" s="1"/>
  <c r="I588" i="1"/>
  <c r="J588" i="1" s="1"/>
  <c r="K588" i="1" s="1"/>
  <c r="I589" i="1"/>
  <c r="J589" i="1" s="1"/>
  <c r="K589" i="1" s="1"/>
  <c r="I590" i="1"/>
  <c r="J590" i="1" s="1"/>
  <c r="K590" i="1" s="1"/>
  <c r="I591" i="1"/>
  <c r="J591" i="1" s="1"/>
  <c r="K591" i="1" s="1"/>
  <c r="I592" i="1"/>
  <c r="J592" i="1" s="1"/>
  <c r="K592" i="1" s="1"/>
  <c r="I593" i="1"/>
  <c r="J593" i="1" s="1"/>
  <c r="K593" i="1" s="1"/>
  <c r="I594" i="1"/>
  <c r="J594" i="1" s="1"/>
  <c r="K594" i="1" s="1"/>
  <c r="I595" i="1"/>
  <c r="J595" i="1" s="1"/>
  <c r="K595" i="1" s="1"/>
  <c r="I596" i="1"/>
  <c r="J596" i="1" s="1"/>
  <c r="K596" i="1" s="1"/>
  <c r="I597" i="1"/>
  <c r="J597" i="1" s="1"/>
  <c r="K597" i="1" s="1"/>
  <c r="I598" i="1"/>
  <c r="J598" i="1" s="1"/>
  <c r="K598" i="1" s="1"/>
  <c r="I599" i="1"/>
  <c r="J599" i="1" s="1"/>
  <c r="K599" i="1" s="1"/>
  <c r="I600" i="1"/>
  <c r="J600" i="1" s="1"/>
  <c r="K600" i="1" s="1"/>
  <c r="I601" i="1"/>
  <c r="J601" i="1" s="1"/>
  <c r="K601" i="1" s="1"/>
  <c r="I602" i="1"/>
  <c r="J602" i="1" s="1"/>
  <c r="K602" i="1" s="1"/>
  <c r="I603" i="1"/>
  <c r="J603" i="1" s="1"/>
  <c r="K603" i="1" s="1"/>
  <c r="I604" i="1"/>
  <c r="J604" i="1" s="1"/>
  <c r="K604" i="1" s="1"/>
  <c r="I605" i="1"/>
  <c r="J605" i="1" s="1"/>
  <c r="K605" i="1" s="1"/>
  <c r="I606" i="1"/>
  <c r="J606" i="1" s="1"/>
  <c r="K606" i="1" s="1"/>
  <c r="I607" i="1"/>
  <c r="J607" i="1" s="1"/>
  <c r="K607" i="1" s="1"/>
  <c r="I608" i="1"/>
  <c r="J608" i="1" s="1"/>
  <c r="K608" i="1" s="1"/>
  <c r="I609" i="1"/>
  <c r="J609" i="1" s="1"/>
  <c r="K609" i="1" s="1"/>
  <c r="I610" i="1"/>
  <c r="J610" i="1" s="1"/>
  <c r="K610" i="1" s="1"/>
  <c r="I611" i="1"/>
  <c r="J611" i="1" s="1"/>
  <c r="K611" i="1" s="1"/>
  <c r="I612" i="1"/>
  <c r="J612" i="1" s="1"/>
  <c r="K612" i="1" s="1"/>
  <c r="I613" i="1"/>
  <c r="J613" i="1" s="1"/>
  <c r="K613" i="1" s="1"/>
  <c r="I614" i="1"/>
  <c r="J614" i="1" s="1"/>
  <c r="K614" i="1" s="1"/>
  <c r="I615" i="1"/>
  <c r="J615" i="1" s="1"/>
  <c r="K615" i="1" s="1"/>
  <c r="I618" i="1"/>
  <c r="J618" i="1" s="1"/>
  <c r="K618" i="1" s="1"/>
  <c r="I619" i="1"/>
  <c r="J619" i="1" s="1"/>
  <c r="K619" i="1" s="1"/>
  <c r="I620" i="1"/>
  <c r="J620" i="1" s="1"/>
  <c r="K620" i="1" s="1"/>
  <c r="I621" i="1"/>
  <c r="J621" i="1" s="1"/>
  <c r="K621" i="1" s="1"/>
  <c r="I622" i="1"/>
  <c r="J622" i="1" s="1"/>
  <c r="K622" i="1" s="1"/>
  <c r="I623" i="1"/>
  <c r="J623" i="1" s="1"/>
  <c r="K623" i="1" s="1"/>
  <c r="I624" i="1"/>
  <c r="J624" i="1" s="1"/>
  <c r="K624" i="1" s="1"/>
  <c r="I625" i="1"/>
  <c r="J625" i="1" s="1"/>
  <c r="K625" i="1" s="1"/>
  <c r="I626" i="1"/>
  <c r="J626" i="1" s="1"/>
  <c r="K626" i="1" s="1"/>
  <c r="I627" i="1"/>
  <c r="J627" i="1" s="1"/>
  <c r="K627" i="1" s="1"/>
  <c r="I628" i="1"/>
  <c r="J628" i="1" s="1"/>
  <c r="K628" i="1" s="1"/>
  <c r="I645" i="1"/>
  <c r="J645" i="1" s="1"/>
  <c r="K645" i="1" s="1"/>
  <c r="I646" i="1"/>
  <c r="J646" i="1" s="1"/>
  <c r="K646" i="1" s="1"/>
  <c r="I647" i="1"/>
  <c r="J647" i="1" s="1"/>
  <c r="K647" i="1" s="1"/>
  <c r="I648" i="1"/>
  <c r="J648" i="1" s="1"/>
  <c r="K648" i="1" s="1"/>
  <c r="I649" i="1"/>
  <c r="J649" i="1" s="1"/>
  <c r="K649" i="1" s="1"/>
  <c r="I650" i="1"/>
  <c r="J650" i="1" s="1"/>
  <c r="K650" i="1" s="1"/>
  <c r="I651" i="1"/>
  <c r="J651" i="1" s="1"/>
  <c r="K651" i="1" s="1"/>
  <c r="I652" i="1"/>
  <c r="J652" i="1" s="1"/>
  <c r="K652" i="1" s="1"/>
  <c r="I653" i="1"/>
  <c r="J653" i="1" s="1"/>
  <c r="K653" i="1" s="1"/>
  <c r="I654" i="1"/>
  <c r="J654" i="1" s="1"/>
  <c r="K654" i="1" s="1"/>
  <c r="I655" i="1"/>
  <c r="J655" i="1" s="1"/>
  <c r="K655" i="1" s="1"/>
  <c r="I656" i="1"/>
  <c r="J656" i="1" s="1"/>
  <c r="K656" i="1" s="1"/>
  <c r="I657" i="1"/>
  <c r="J657" i="1" s="1"/>
  <c r="K657" i="1" s="1"/>
  <c r="I658" i="1"/>
  <c r="J658" i="1" s="1"/>
  <c r="K658" i="1" s="1"/>
  <c r="I659" i="1"/>
  <c r="J659" i="1" s="1"/>
  <c r="K659" i="1" s="1"/>
  <c r="I660" i="1"/>
  <c r="J660" i="1" s="1"/>
  <c r="K660" i="1" s="1"/>
  <c r="I661" i="1"/>
  <c r="J661" i="1" s="1"/>
  <c r="K661" i="1" s="1"/>
  <c r="I662" i="1"/>
  <c r="J662" i="1" s="1"/>
  <c r="K662" i="1" s="1"/>
  <c r="I663" i="1"/>
  <c r="J663" i="1" s="1"/>
  <c r="K663" i="1" s="1"/>
  <c r="I664" i="1"/>
  <c r="J664" i="1" s="1"/>
  <c r="K664" i="1" s="1"/>
  <c r="I665" i="1"/>
  <c r="J665" i="1" s="1"/>
  <c r="K665" i="1" s="1"/>
  <c r="I666" i="1"/>
  <c r="J666" i="1" s="1"/>
  <c r="K666" i="1" s="1"/>
  <c r="I667" i="1"/>
  <c r="J667" i="1" s="1"/>
  <c r="K667" i="1" s="1"/>
  <c r="I668" i="1"/>
  <c r="J668" i="1" s="1"/>
  <c r="K668" i="1" s="1"/>
  <c r="I669" i="1"/>
  <c r="J669" i="1" s="1"/>
  <c r="K669" i="1" s="1"/>
  <c r="I670" i="1"/>
  <c r="J670" i="1" s="1"/>
  <c r="K670" i="1" s="1"/>
  <c r="I671" i="1"/>
  <c r="J671" i="1" s="1"/>
  <c r="K671" i="1" s="1"/>
  <c r="I672" i="1"/>
  <c r="J672" i="1" s="1"/>
  <c r="K672" i="1" s="1"/>
  <c r="I673" i="1"/>
  <c r="J673" i="1" s="1"/>
  <c r="K673" i="1" s="1"/>
  <c r="I674" i="1"/>
  <c r="J674" i="1" s="1"/>
  <c r="K674" i="1" s="1"/>
  <c r="I675" i="1"/>
  <c r="J675" i="1" s="1"/>
  <c r="K675" i="1" s="1"/>
  <c r="I676" i="1"/>
  <c r="J676" i="1" s="1"/>
  <c r="K676" i="1" s="1"/>
  <c r="I677" i="1"/>
  <c r="J677" i="1" s="1"/>
  <c r="K677" i="1" s="1"/>
  <c r="I678" i="1"/>
  <c r="J678" i="1" s="1"/>
  <c r="K678" i="1" s="1"/>
  <c r="I679" i="1"/>
  <c r="J679" i="1" s="1"/>
  <c r="K679" i="1" s="1"/>
  <c r="I680" i="1"/>
  <c r="J680" i="1" s="1"/>
  <c r="K680" i="1" s="1"/>
  <c r="I681" i="1"/>
  <c r="J681" i="1" s="1"/>
  <c r="K681" i="1" s="1"/>
  <c r="I682" i="1"/>
  <c r="J682" i="1" s="1"/>
  <c r="K682" i="1" s="1"/>
  <c r="I683" i="1"/>
  <c r="J683" i="1" s="1"/>
  <c r="K683" i="1" s="1"/>
  <c r="I684" i="1"/>
  <c r="J684" i="1" s="1"/>
  <c r="K684" i="1" s="1"/>
  <c r="I685" i="1"/>
  <c r="J685" i="1" s="1"/>
  <c r="K685" i="1" s="1"/>
  <c r="I686" i="1"/>
  <c r="J686" i="1" s="1"/>
  <c r="K686" i="1" s="1"/>
  <c r="I687" i="1"/>
  <c r="J687" i="1" s="1"/>
  <c r="K687" i="1" s="1"/>
  <c r="I688" i="1"/>
  <c r="J688" i="1" s="1"/>
  <c r="K688" i="1" s="1"/>
  <c r="I689" i="1"/>
  <c r="J689" i="1" s="1"/>
  <c r="K689" i="1" s="1"/>
  <c r="I690" i="1"/>
  <c r="J690" i="1" s="1"/>
  <c r="K690" i="1" s="1"/>
  <c r="I691" i="1"/>
  <c r="J691" i="1" s="1"/>
  <c r="K691" i="1" s="1"/>
  <c r="I692" i="1"/>
  <c r="J692" i="1" s="1"/>
  <c r="K692" i="1" s="1"/>
  <c r="I693" i="1"/>
  <c r="J693" i="1" s="1"/>
  <c r="K693" i="1" s="1"/>
  <c r="I694" i="1"/>
  <c r="J694" i="1" s="1"/>
  <c r="K694" i="1" s="1"/>
  <c r="I695" i="1"/>
  <c r="J695" i="1" s="1"/>
  <c r="K695" i="1" s="1"/>
  <c r="I697" i="1"/>
  <c r="J697" i="1" s="1"/>
  <c r="K697" i="1" s="1"/>
  <c r="I698" i="1"/>
  <c r="J698" i="1" s="1"/>
  <c r="K698" i="1" s="1"/>
  <c r="I699" i="1"/>
  <c r="J699" i="1" s="1"/>
  <c r="K699" i="1" s="1"/>
  <c r="I700" i="1"/>
  <c r="J700" i="1" s="1"/>
  <c r="K700" i="1" s="1"/>
  <c r="I701" i="1"/>
  <c r="J701" i="1" s="1"/>
  <c r="K701" i="1" s="1"/>
  <c r="I702" i="1"/>
  <c r="J702" i="1" s="1"/>
  <c r="K702" i="1" s="1"/>
  <c r="I703" i="1"/>
  <c r="J703" i="1" s="1"/>
  <c r="K703" i="1" s="1"/>
  <c r="I704" i="1"/>
  <c r="J704" i="1" s="1"/>
  <c r="K704" i="1" s="1"/>
  <c r="I705" i="1"/>
  <c r="J705" i="1" s="1"/>
  <c r="K705" i="1" s="1"/>
  <c r="I706" i="1"/>
  <c r="J706" i="1" s="1"/>
  <c r="K706" i="1" s="1"/>
  <c r="I707" i="1"/>
  <c r="J707" i="1" s="1"/>
  <c r="K707" i="1" s="1"/>
  <c r="I708" i="1"/>
  <c r="J708" i="1" s="1"/>
  <c r="K708" i="1" s="1"/>
  <c r="I709" i="1"/>
  <c r="J709" i="1" s="1"/>
  <c r="K709" i="1" s="1"/>
  <c r="I710" i="1"/>
  <c r="J710" i="1" s="1"/>
  <c r="K710" i="1" s="1"/>
  <c r="I711" i="1"/>
  <c r="J711" i="1" s="1"/>
  <c r="K711" i="1" s="1"/>
  <c r="I712" i="1"/>
  <c r="J712" i="1" s="1"/>
  <c r="K712" i="1" s="1"/>
  <c r="I713" i="1"/>
  <c r="J713" i="1" s="1"/>
  <c r="K713" i="1" s="1"/>
  <c r="I714" i="1"/>
  <c r="J714" i="1" s="1"/>
  <c r="K714" i="1" s="1"/>
  <c r="I715" i="1"/>
  <c r="J715" i="1" s="1"/>
  <c r="K715" i="1" s="1"/>
  <c r="I716" i="1"/>
  <c r="J716" i="1" s="1"/>
  <c r="K716" i="1" s="1"/>
  <c r="I717" i="1"/>
  <c r="J717" i="1" s="1"/>
  <c r="K717" i="1" s="1"/>
  <c r="I718" i="1"/>
  <c r="J718" i="1" s="1"/>
  <c r="K718" i="1" s="1"/>
  <c r="I719" i="1"/>
  <c r="J719" i="1" s="1"/>
  <c r="K719" i="1" s="1"/>
  <c r="I720" i="1"/>
  <c r="J720" i="1" s="1"/>
  <c r="K720" i="1" s="1"/>
  <c r="I721" i="1"/>
  <c r="J721" i="1" s="1"/>
  <c r="K721" i="1" s="1"/>
  <c r="I722" i="1"/>
  <c r="J722" i="1" s="1"/>
  <c r="K722" i="1" s="1"/>
  <c r="I723" i="1"/>
  <c r="J723" i="1" s="1"/>
  <c r="K723" i="1" s="1"/>
  <c r="I724" i="1"/>
  <c r="J724" i="1" s="1"/>
  <c r="K724" i="1" s="1"/>
  <c r="I725" i="1"/>
  <c r="J725" i="1" s="1"/>
  <c r="K725" i="1" s="1"/>
  <c r="I726" i="1"/>
  <c r="J726" i="1" s="1"/>
  <c r="K726" i="1" s="1"/>
  <c r="I727" i="1"/>
  <c r="J727" i="1" s="1"/>
  <c r="K727" i="1" s="1"/>
  <c r="I728" i="1"/>
  <c r="J728" i="1" s="1"/>
  <c r="K728" i="1" s="1"/>
  <c r="I729" i="1"/>
  <c r="J729" i="1" s="1"/>
  <c r="K729" i="1" s="1"/>
  <c r="I730" i="1"/>
  <c r="J730" i="1" s="1"/>
  <c r="K730" i="1" s="1"/>
  <c r="I731" i="1"/>
  <c r="J731" i="1" s="1"/>
  <c r="K731" i="1" s="1"/>
  <c r="I732" i="1"/>
  <c r="J732" i="1" s="1"/>
  <c r="K732" i="1" s="1"/>
  <c r="I733" i="1"/>
  <c r="J733" i="1" s="1"/>
  <c r="K733" i="1" s="1"/>
  <c r="I734" i="1"/>
  <c r="J734" i="1" s="1"/>
  <c r="K734" i="1" s="1"/>
  <c r="I735" i="1"/>
  <c r="J735" i="1" s="1"/>
  <c r="K735" i="1" s="1"/>
  <c r="I736" i="1"/>
  <c r="J736" i="1" s="1"/>
  <c r="K736" i="1" s="1"/>
  <c r="I737" i="1"/>
  <c r="J737" i="1" s="1"/>
  <c r="K737" i="1" s="1"/>
  <c r="I738" i="1"/>
  <c r="J738" i="1" s="1"/>
  <c r="K738" i="1" s="1"/>
  <c r="I739" i="1"/>
  <c r="J739" i="1" s="1"/>
  <c r="K739" i="1" s="1"/>
  <c r="I740" i="1"/>
  <c r="J740" i="1" s="1"/>
  <c r="K740" i="1" s="1"/>
  <c r="I741" i="1"/>
  <c r="J741" i="1" s="1"/>
  <c r="K741" i="1" s="1"/>
  <c r="I742" i="1"/>
  <c r="J742" i="1" s="1"/>
  <c r="K742" i="1" s="1"/>
  <c r="I743" i="1"/>
  <c r="J743" i="1" s="1"/>
  <c r="K743" i="1" s="1"/>
  <c r="I744" i="1"/>
  <c r="J744" i="1" s="1"/>
  <c r="K744" i="1" s="1"/>
  <c r="I745" i="1"/>
  <c r="J745" i="1" s="1"/>
  <c r="K745" i="1" s="1"/>
  <c r="I746" i="1"/>
  <c r="J746" i="1" s="1"/>
  <c r="K746" i="1" s="1"/>
  <c r="I747" i="1"/>
  <c r="J747" i="1" s="1"/>
  <c r="K747" i="1" s="1"/>
  <c r="I748" i="1"/>
  <c r="J748" i="1" s="1"/>
  <c r="K748" i="1" s="1"/>
  <c r="I749" i="1"/>
  <c r="J749" i="1" s="1"/>
  <c r="K749" i="1" s="1"/>
  <c r="I750" i="1"/>
  <c r="J750" i="1" s="1"/>
  <c r="K750" i="1" s="1"/>
  <c r="I751" i="1"/>
  <c r="J751" i="1" s="1"/>
  <c r="K751" i="1" s="1"/>
  <c r="I752" i="1"/>
  <c r="J752" i="1" s="1"/>
  <c r="K752" i="1" s="1"/>
  <c r="I753" i="1"/>
  <c r="J753" i="1" s="1"/>
  <c r="K753" i="1" s="1"/>
  <c r="I754" i="1"/>
  <c r="J754" i="1" s="1"/>
  <c r="K754" i="1" s="1"/>
  <c r="I755" i="1"/>
  <c r="J755" i="1" s="1"/>
  <c r="K755" i="1" s="1"/>
  <c r="I756" i="1"/>
  <c r="J756" i="1" s="1"/>
  <c r="K756" i="1" s="1"/>
  <c r="I757" i="1"/>
  <c r="J757" i="1" s="1"/>
  <c r="K757" i="1" s="1"/>
  <c r="I758" i="1"/>
  <c r="J758" i="1" s="1"/>
  <c r="K758" i="1" s="1"/>
  <c r="I759" i="1"/>
  <c r="J759" i="1" s="1"/>
  <c r="K759" i="1" s="1"/>
  <c r="I760" i="1"/>
  <c r="J760" i="1" s="1"/>
  <c r="K760" i="1" s="1"/>
  <c r="I761" i="1"/>
  <c r="J761" i="1" s="1"/>
  <c r="K761" i="1" s="1"/>
  <c r="I762" i="1"/>
  <c r="J762" i="1" s="1"/>
  <c r="K762" i="1" s="1"/>
  <c r="I763" i="1"/>
  <c r="J763" i="1" s="1"/>
  <c r="K763" i="1" s="1"/>
  <c r="I764" i="1"/>
  <c r="J764" i="1" s="1"/>
  <c r="K764" i="1" s="1"/>
  <c r="I765" i="1"/>
  <c r="J765" i="1" s="1"/>
  <c r="K765" i="1" s="1"/>
  <c r="I766" i="1"/>
  <c r="J766" i="1" s="1"/>
  <c r="K766" i="1" s="1"/>
  <c r="I767" i="1"/>
  <c r="J767" i="1" s="1"/>
  <c r="K767" i="1" s="1"/>
  <c r="I768" i="1"/>
  <c r="J768" i="1" s="1"/>
  <c r="K768" i="1" s="1"/>
  <c r="I769" i="1"/>
  <c r="J769" i="1" s="1"/>
  <c r="K769" i="1" s="1"/>
  <c r="I770" i="1"/>
  <c r="J770" i="1" s="1"/>
  <c r="K770" i="1" s="1"/>
  <c r="I771" i="1"/>
  <c r="J771" i="1" s="1"/>
  <c r="K771" i="1" s="1"/>
  <c r="I772" i="1"/>
  <c r="J772" i="1" s="1"/>
  <c r="K772" i="1" s="1"/>
  <c r="I773" i="1"/>
  <c r="J773" i="1" s="1"/>
  <c r="K773" i="1" s="1"/>
  <c r="I774" i="1"/>
  <c r="J774" i="1" s="1"/>
  <c r="K774" i="1" s="1"/>
  <c r="I775" i="1"/>
  <c r="J775" i="1" s="1"/>
  <c r="K775" i="1" s="1"/>
  <c r="I776" i="1"/>
  <c r="J776" i="1" s="1"/>
  <c r="K776" i="1" s="1"/>
  <c r="I777" i="1"/>
  <c r="J777" i="1" s="1"/>
  <c r="K777" i="1" s="1"/>
  <c r="I778" i="1"/>
  <c r="J778" i="1" s="1"/>
  <c r="K778" i="1" s="1"/>
  <c r="I779" i="1"/>
  <c r="J779" i="1" s="1"/>
  <c r="K779" i="1" s="1"/>
  <c r="I780" i="1"/>
  <c r="J780" i="1" s="1"/>
  <c r="K780" i="1" s="1"/>
  <c r="I781" i="1"/>
  <c r="J781" i="1" s="1"/>
  <c r="K781" i="1" s="1"/>
  <c r="I782" i="1"/>
  <c r="J782" i="1" s="1"/>
  <c r="K782" i="1" s="1"/>
  <c r="I783" i="1"/>
  <c r="J783" i="1" s="1"/>
  <c r="K783" i="1" s="1"/>
  <c r="I784" i="1"/>
  <c r="J784" i="1" s="1"/>
  <c r="K784" i="1" s="1"/>
  <c r="I785" i="1"/>
  <c r="J785" i="1" s="1"/>
  <c r="K785" i="1" s="1"/>
  <c r="I787" i="1"/>
  <c r="J787" i="1" s="1"/>
  <c r="K787" i="1" s="1"/>
  <c r="I788" i="1"/>
  <c r="J788" i="1" s="1"/>
  <c r="K788" i="1" s="1"/>
  <c r="I789" i="1"/>
  <c r="J789" i="1" s="1"/>
  <c r="K789" i="1" s="1"/>
  <c r="I790" i="1"/>
  <c r="J790" i="1" s="1"/>
  <c r="K790" i="1" s="1"/>
  <c r="I791" i="1"/>
  <c r="J791" i="1" s="1"/>
  <c r="K791" i="1" s="1"/>
  <c r="I792" i="1"/>
  <c r="J792" i="1" s="1"/>
  <c r="K792" i="1" s="1"/>
  <c r="I793" i="1"/>
  <c r="J793" i="1" s="1"/>
  <c r="K793" i="1" s="1"/>
  <c r="I794" i="1"/>
  <c r="J794" i="1" s="1"/>
  <c r="K794" i="1" s="1"/>
  <c r="I795" i="1"/>
  <c r="J795" i="1" s="1"/>
  <c r="K795" i="1" s="1"/>
  <c r="I796" i="1"/>
  <c r="J796" i="1" s="1"/>
  <c r="K796" i="1" s="1"/>
  <c r="I797" i="1"/>
  <c r="J797" i="1" s="1"/>
  <c r="K797" i="1" s="1"/>
  <c r="I798" i="1"/>
  <c r="J798" i="1" s="1"/>
  <c r="K798" i="1" s="1"/>
  <c r="I799" i="1"/>
  <c r="J799" i="1" s="1"/>
  <c r="K799" i="1" s="1"/>
  <c r="I800" i="1"/>
  <c r="J800" i="1" s="1"/>
  <c r="K800" i="1" s="1"/>
  <c r="I801" i="1"/>
  <c r="J801" i="1" s="1"/>
  <c r="K801" i="1" s="1"/>
  <c r="I802" i="1"/>
  <c r="J802" i="1" s="1"/>
  <c r="K802" i="1" s="1"/>
  <c r="I803" i="1"/>
  <c r="J803" i="1" s="1"/>
  <c r="K803" i="1" s="1"/>
  <c r="I804" i="1"/>
  <c r="J804" i="1" s="1"/>
  <c r="K804" i="1" s="1"/>
  <c r="I805" i="1"/>
  <c r="J805" i="1" s="1"/>
  <c r="K805" i="1" s="1"/>
  <c r="I806" i="1"/>
  <c r="J806" i="1" s="1"/>
  <c r="K806" i="1" s="1"/>
  <c r="I807" i="1"/>
  <c r="J807" i="1" s="1"/>
  <c r="K807" i="1" s="1"/>
  <c r="I808" i="1"/>
  <c r="J808" i="1" s="1"/>
  <c r="K808" i="1" s="1"/>
  <c r="I809" i="1"/>
  <c r="J809" i="1" s="1"/>
  <c r="K809" i="1" s="1"/>
  <c r="I810" i="1"/>
  <c r="J810" i="1" s="1"/>
  <c r="K810" i="1" s="1"/>
  <c r="I811" i="1"/>
  <c r="J811" i="1" s="1"/>
  <c r="K811" i="1" s="1"/>
  <c r="I812" i="1"/>
  <c r="J812" i="1" s="1"/>
  <c r="K812" i="1" s="1"/>
  <c r="I813" i="1"/>
  <c r="J813" i="1" s="1"/>
  <c r="K813" i="1" s="1"/>
  <c r="I814" i="1"/>
  <c r="J814" i="1" s="1"/>
  <c r="K814" i="1" s="1"/>
  <c r="I815" i="1"/>
  <c r="J815" i="1" s="1"/>
  <c r="K815" i="1" s="1"/>
  <c r="I816" i="1"/>
  <c r="J816" i="1" s="1"/>
  <c r="K816" i="1" s="1"/>
  <c r="I817" i="1"/>
  <c r="J817" i="1" s="1"/>
  <c r="K817" i="1" s="1"/>
  <c r="I818" i="1"/>
  <c r="J818" i="1" s="1"/>
  <c r="K818" i="1" s="1"/>
  <c r="I819" i="1"/>
  <c r="J819" i="1" s="1"/>
  <c r="K819" i="1" s="1"/>
  <c r="I820" i="1"/>
  <c r="J820" i="1" s="1"/>
  <c r="K820" i="1" s="1"/>
  <c r="I821" i="1"/>
  <c r="J821" i="1" s="1"/>
  <c r="K821" i="1" s="1"/>
  <c r="I822" i="1"/>
  <c r="J822" i="1" s="1"/>
  <c r="K822" i="1" s="1"/>
  <c r="I823" i="1"/>
  <c r="J823" i="1" s="1"/>
  <c r="K823" i="1" s="1"/>
  <c r="I824" i="1"/>
  <c r="J824" i="1" s="1"/>
  <c r="K824" i="1" s="1"/>
  <c r="I826" i="1"/>
  <c r="J826" i="1" s="1"/>
  <c r="K826" i="1" s="1"/>
  <c r="I827" i="1"/>
  <c r="J827" i="1" s="1"/>
  <c r="K827" i="1" s="1"/>
  <c r="I828" i="1"/>
  <c r="J828" i="1" s="1"/>
  <c r="K828" i="1" s="1"/>
  <c r="I829" i="1"/>
  <c r="J829" i="1" s="1"/>
  <c r="K829" i="1" s="1"/>
  <c r="I830" i="1"/>
  <c r="J830" i="1" s="1"/>
  <c r="K830" i="1" s="1"/>
  <c r="I831" i="1"/>
  <c r="J831" i="1" s="1"/>
  <c r="K831" i="1" s="1"/>
  <c r="I832" i="1"/>
  <c r="J832" i="1" s="1"/>
  <c r="K832" i="1" s="1"/>
  <c r="I833" i="1"/>
  <c r="J833" i="1" s="1"/>
  <c r="K833" i="1" s="1"/>
  <c r="I834" i="1"/>
  <c r="J834" i="1" s="1"/>
  <c r="K834" i="1" s="1"/>
  <c r="I835" i="1"/>
  <c r="J835" i="1" s="1"/>
  <c r="K835" i="1" s="1"/>
  <c r="I836" i="1"/>
  <c r="J836" i="1" s="1"/>
  <c r="K836" i="1" s="1"/>
  <c r="I838" i="1"/>
  <c r="J838" i="1" s="1"/>
  <c r="K838" i="1" s="1"/>
  <c r="I839" i="1"/>
  <c r="J839" i="1" s="1"/>
  <c r="K839" i="1" s="1"/>
  <c r="I840" i="1"/>
  <c r="J840" i="1" s="1"/>
  <c r="K840" i="1" s="1"/>
  <c r="I841" i="1"/>
  <c r="J841" i="1" s="1"/>
  <c r="K841" i="1" s="1"/>
  <c r="I842" i="1"/>
  <c r="J842" i="1" s="1"/>
  <c r="K842" i="1" s="1"/>
  <c r="I843" i="1"/>
  <c r="J843" i="1" s="1"/>
  <c r="K843" i="1" s="1"/>
  <c r="I846" i="1"/>
  <c r="J846" i="1" s="1"/>
  <c r="K846" i="1" s="1"/>
  <c r="I847" i="1"/>
  <c r="J847" i="1" s="1"/>
  <c r="K847" i="1" s="1"/>
  <c r="I848" i="1"/>
  <c r="J848" i="1" s="1"/>
  <c r="K848" i="1" s="1"/>
  <c r="I849" i="1"/>
  <c r="J849" i="1" s="1"/>
  <c r="K849" i="1" s="1"/>
  <c r="I850" i="1"/>
  <c r="J850" i="1" s="1"/>
  <c r="K850" i="1" s="1"/>
  <c r="I851" i="1"/>
  <c r="J851" i="1" s="1"/>
  <c r="K851" i="1" s="1"/>
  <c r="I852" i="1"/>
  <c r="J852" i="1" s="1"/>
  <c r="K852" i="1" s="1"/>
  <c r="I853" i="1"/>
  <c r="J853" i="1" s="1"/>
  <c r="K853" i="1" s="1"/>
  <c r="I854" i="1"/>
  <c r="J854" i="1" s="1"/>
  <c r="K854" i="1" s="1"/>
  <c r="I855" i="1"/>
  <c r="J855" i="1" s="1"/>
  <c r="K855" i="1" s="1"/>
  <c r="I856" i="1"/>
  <c r="J856" i="1" s="1"/>
  <c r="K856" i="1" s="1"/>
  <c r="I857" i="1"/>
  <c r="J857" i="1" s="1"/>
  <c r="K857" i="1" s="1"/>
  <c r="I858" i="1"/>
  <c r="J858" i="1" s="1"/>
  <c r="K858" i="1" s="1"/>
  <c r="I859" i="1"/>
  <c r="J859" i="1" s="1"/>
  <c r="K859" i="1" s="1"/>
  <c r="I860" i="1"/>
  <c r="J860" i="1" s="1"/>
  <c r="K860" i="1" s="1"/>
  <c r="I861" i="1"/>
  <c r="J861" i="1" s="1"/>
  <c r="K861" i="1" s="1"/>
  <c r="I862" i="1"/>
  <c r="J862" i="1" s="1"/>
  <c r="K862" i="1" s="1"/>
  <c r="I863" i="1"/>
  <c r="J863" i="1" s="1"/>
  <c r="K863" i="1" s="1"/>
  <c r="I864" i="1"/>
  <c r="J864" i="1" s="1"/>
  <c r="K864" i="1" s="1"/>
  <c r="I865" i="1"/>
  <c r="J865" i="1" s="1"/>
  <c r="K865" i="1" s="1"/>
  <c r="I866" i="1"/>
  <c r="J866" i="1" s="1"/>
  <c r="K866" i="1" s="1"/>
  <c r="I867" i="1"/>
  <c r="J867" i="1" s="1"/>
  <c r="K867" i="1" s="1"/>
  <c r="I868" i="1"/>
  <c r="J868" i="1" s="1"/>
  <c r="K868" i="1" s="1"/>
  <c r="I869" i="1"/>
  <c r="J869" i="1" s="1"/>
  <c r="K869" i="1" s="1"/>
  <c r="I870" i="1"/>
  <c r="J870" i="1" s="1"/>
  <c r="K870" i="1" s="1"/>
  <c r="I871" i="1"/>
  <c r="J871" i="1" s="1"/>
  <c r="K871" i="1" s="1"/>
  <c r="I872" i="1"/>
  <c r="J872" i="1" s="1"/>
  <c r="K872" i="1" s="1"/>
  <c r="I873" i="1"/>
  <c r="J873" i="1" s="1"/>
  <c r="K873" i="1" s="1"/>
  <c r="I874" i="1"/>
  <c r="J874" i="1" s="1"/>
  <c r="K874" i="1" s="1"/>
  <c r="I875" i="1"/>
  <c r="J875" i="1" s="1"/>
  <c r="K875" i="1" s="1"/>
  <c r="I876" i="1"/>
  <c r="J876" i="1" s="1"/>
  <c r="K876" i="1" s="1"/>
  <c r="I877" i="1"/>
  <c r="J877" i="1" s="1"/>
  <c r="K877" i="1" s="1"/>
  <c r="I878" i="1"/>
  <c r="J878" i="1" s="1"/>
  <c r="K878" i="1" s="1"/>
  <c r="I879" i="1"/>
  <c r="J879" i="1" s="1"/>
  <c r="K879" i="1" s="1"/>
  <c r="I880" i="1"/>
  <c r="J880" i="1" s="1"/>
  <c r="K880" i="1" s="1"/>
  <c r="I881" i="1"/>
  <c r="J881" i="1" s="1"/>
  <c r="K881" i="1" s="1"/>
  <c r="I882" i="1"/>
  <c r="J882" i="1" s="1"/>
  <c r="K882" i="1" s="1"/>
  <c r="I883" i="1"/>
  <c r="J883" i="1" s="1"/>
  <c r="K883" i="1" s="1"/>
  <c r="I884" i="1"/>
  <c r="J884" i="1" s="1"/>
  <c r="K884" i="1" s="1"/>
  <c r="I885" i="1"/>
  <c r="J885" i="1" s="1"/>
  <c r="K885" i="1" s="1"/>
  <c r="I886" i="1"/>
  <c r="J886" i="1" s="1"/>
  <c r="K886" i="1" s="1"/>
  <c r="I887" i="1"/>
  <c r="J887" i="1" s="1"/>
  <c r="K887" i="1" s="1"/>
  <c r="I888" i="1"/>
  <c r="J888" i="1" s="1"/>
  <c r="K888" i="1" s="1"/>
  <c r="I889" i="1"/>
  <c r="J889" i="1" s="1"/>
  <c r="K889" i="1" s="1"/>
  <c r="I890" i="1"/>
  <c r="J890" i="1" s="1"/>
  <c r="K890" i="1" s="1"/>
  <c r="I891" i="1"/>
  <c r="J891" i="1" s="1"/>
  <c r="K891" i="1" s="1"/>
  <c r="I892" i="1"/>
  <c r="J892" i="1" s="1"/>
  <c r="K892" i="1" s="1"/>
  <c r="I893" i="1"/>
  <c r="J893" i="1" s="1"/>
  <c r="K893" i="1" s="1"/>
  <c r="I894" i="1"/>
  <c r="J894" i="1" s="1"/>
  <c r="K894" i="1" s="1"/>
  <c r="I895" i="1"/>
  <c r="J895" i="1" s="1"/>
  <c r="K895" i="1" s="1"/>
  <c r="I896" i="1"/>
  <c r="J896" i="1" s="1"/>
  <c r="K896" i="1" s="1"/>
  <c r="I897" i="1"/>
  <c r="J897" i="1" s="1"/>
  <c r="K897" i="1" s="1"/>
  <c r="I898" i="1"/>
  <c r="J898" i="1" s="1"/>
  <c r="K898" i="1" s="1"/>
  <c r="I899" i="1"/>
  <c r="J899" i="1" s="1"/>
  <c r="K899" i="1" s="1"/>
  <c r="I900" i="1"/>
  <c r="J900" i="1" s="1"/>
  <c r="K900" i="1" s="1"/>
  <c r="I901" i="1"/>
  <c r="J901" i="1" s="1"/>
  <c r="K901" i="1" s="1"/>
  <c r="I902" i="1"/>
  <c r="J902" i="1" s="1"/>
  <c r="K902" i="1" s="1"/>
  <c r="I903" i="1"/>
  <c r="J903" i="1" s="1"/>
  <c r="K903" i="1" s="1"/>
  <c r="I904" i="1"/>
  <c r="J904" i="1" s="1"/>
  <c r="K904" i="1" s="1"/>
  <c r="I905" i="1"/>
  <c r="J905" i="1" s="1"/>
  <c r="K905" i="1" s="1"/>
  <c r="I906" i="1"/>
  <c r="J906" i="1" s="1"/>
  <c r="K906" i="1" s="1"/>
  <c r="I907" i="1"/>
  <c r="J907" i="1" s="1"/>
  <c r="K907" i="1" s="1"/>
  <c r="I909" i="1"/>
  <c r="J909" i="1" s="1"/>
  <c r="K909" i="1" s="1"/>
  <c r="I910" i="1"/>
  <c r="J910" i="1" s="1"/>
  <c r="K910" i="1" s="1"/>
  <c r="I912" i="1"/>
  <c r="J912" i="1" s="1"/>
  <c r="K912" i="1" s="1"/>
  <c r="I913" i="1"/>
  <c r="J913" i="1" s="1"/>
  <c r="K913" i="1" s="1"/>
  <c r="I914" i="1"/>
  <c r="J914" i="1" s="1"/>
  <c r="K914" i="1" s="1"/>
  <c r="I915" i="1"/>
  <c r="J915" i="1" s="1"/>
  <c r="K915" i="1" s="1"/>
  <c r="I916" i="1"/>
  <c r="J916" i="1" s="1"/>
  <c r="K916" i="1" s="1"/>
  <c r="I917" i="1"/>
  <c r="J917" i="1" s="1"/>
  <c r="K917" i="1" s="1"/>
  <c r="I918" i="1"/>
  <c r="J918" i="1" s="1"/>
  <c r="K918" i="1" s="1"/>
  <c r="I919" i="1"/>
  <c r="J919" i="1" s="1"/>
  <c r="K919" i="1" s="1"/>
  <c r="I920" i="1"/>
  <c r="J920" i="1" s="1"/>
  <c r="K920" i="1" s="1"/>
  <c r="I921" i="1"/>
  <c r="J921" i="1" s="1"/>
  <c r="K921" i="1" s="1"/>
  <c r="I922" i="1"/>
  <c r="J922" i="1" s="1"/>
  <c r="K922" i="1" s="1"/>
  <c r="I923" i="1"/>
  <c r="J923" i="1" s="1"/>
  <c r="K923" i="1" s="1"/>
  <c r="I924" i="1"/>
  <c r="J924" i="1" s="1"/>
  <c r="K924" i="1" s="1"/>
  <c r="I925" i="1"/>
  <c r="J925" i="1" s="1"/>
  <c r="K925" i="1" s="1"/>
  <c r="I926" i="1"/>
  <c r="J926" i="1" s="1"/>
  <c r="K926" i="1" s="1"/>
  <c r="I927" i="1"/>
  <c r="J927" i="1" s="1"/>
  <c r="K927" i="1" s="1"/>
  <c r="I928" i="1"/>
  <c r="J928" i="1" s="1"/>
  <c r="K928" i="1" s="1"/>
  <c r="I929" i="1"/>
  <c r="J929" i="1" s="1"/>
  <c r="K929" i="1" s="1"/>
  <c r="I930" i="1"/>
  <c r="J930" i="1" s="1"/>
  <c r="K930" i="1" s="1"/>
  <c r="I931" i="1"/>
  <c r="J931" i="1" s="1"/>
  <c r="K931" i="1" s="1"/>
  <c r="I932" i="1"/>
  <c r="J932" i="1" s="1"/>
  <c r="K932" i="1" s="1"/>
  <c r="I933" i="1"/>
  <c r="J933" i="1" s="1"/>
  <c r="K933" i="1" s="1"/>
  <c r="I934" i="1"/>
  <c r="J934" i="1" s="1"/>
  <c r="K934" i="1" s="1"/>
  <c r="I935" i="1"/>
  <c r="J935" i="1" s="1"/>
  <c r="K935" i="1" s="1"/>
  <c r="I936" i="1"/>
  <c r="J936" i="1" s="1"/>
  <c r="K936" i="1" s="1"/>
  <c r="I937" i="1"/>
  <c r="J937" i="1" s="1"/>
  <c r="K937" i="1" s="1"/>
  <c r="I938" i="1"/>
  <c r="J938" i="1" s="1"/>
  <c r="K938" i="1" s="1"/>
  <c r="I939" i="1"/>
  <c r="J939" i="1" s="1"/>
  <c r="K939" i="1" s="1"/>
  <c r="I940" i="1"/>
  <c r="J940" i="1" s="1"/>
  <c r="K940" i="1" s="1"/>
  <c r="I941" i="1"/>
  <c r="J941" i="1" s="1"/>
  <c r="K941" i="1" s="1"/>
  <c r="I942" i="1"/>
  <c r="J942" i="1" s="1"/>
  <c r="K942" i="1" s="1"/>
  <c r="I944" i="1"/>
  <c r="J944" i="1" s="1"/>
  <c r="K944" i="1" s="1"/>
  <c r="I945" i="1"/>
  <c r="J945" i="1" s="1"/>
  <c r="K945" i="1" s="1"/>
  <c r="I947" i="1"/>
  <c r="J947" i="1" s="1"/>
  <c r="K947" i="1" s="1"/>
  <c r="I948" i="1"/>
  <c r="J948" i="1" s="1"/>
  <c r="K948" i="1" s="1"/>
  <c r="I949" i="1"/>
  <c r="J949" i="1" s="1"/>
  <c r="K949" i="1" s="1"/>
  <c r="I950" i="1"/>
  <c r="J950" i="1" s="1"/>
  <c r="K950" i="1" s="1"/>
  <c r="I951" i="1"/>
  <c r="J951" i="1" s="1"/>
  <c r="K951" i="1" s="1"/>
  <c r="I952" i="1"/>
  <c r="J952" i="1" s="1"/>
  <c r="K952" i="1" s="1"/>
  <c r="I953" i="1"/>
  <c r="J953" i="1" s="1"/>
  <c r="K953" i="1" s="1"/>
  <c r="I954" i="1"/>
  <c r="J954" i="1" s="1"/>
  <c r="K954" i="1" s="1"/>
  <c r="I955" i="1"/>
  <c r="J955" i="1" s="1"/>
  <c r="K955" i="1" s="1"/>
  <c r="I956" i="1"/>
  <c r="J956" i="1" s="1"/>
  <c r="K956" i="1" s="1"/>
  <c r="I957" i="1"/>
  <c r="J957" i="1" s="1"/>
  <c r="K957" i="1" s="1"/>
  <c r="I958" i="1"/>
  <c r="J958" i="1" s="1"/>
  <c r="K958" i="1" s="1"/>
  <c r="I959" i="1"/>
  <c r="J959" i="1" s="1"/>
  <c r="K959" i="1" s="1"/>
  <c r="I960" i="1"/>
  <c r="J960" i="1" s="1"/>
  <c r="K960" i="1" s="1"/>
  <c r="I961" i="1"/>
  <c r="J961" i="1" s="1"/>
  <c r="K961" i="1" s="1"/>
  <c r="I962" i="1"/>
  <c r="J962" i="1" s="1"/>
  <c r="K962" i="1" s="1"/>
  <c r="I963" i="1"/>
  <c r="J963" i="1" s="1"/>
  <c r="K963" i="1" s="1"/>
  <c r="I964" i="1"/>
  <c r="J964" i="1" s="1"/>
  <c r="K964" i="1" s="1"/>
  <c r="I965" i="1"/>
  <c r="J965" i="1" s="1"/>
  <c r="K965" i="1" s="1"/>
  <c r="I966" i="1"/>
  <c r="J966" i="1" s="1"/>
  <c r="K966" i="1" s="1"/>
  <c r="I967" i="1"/>
  <c r="J967" i="1" s="1"/>
  <c r="K967" i="1" s="1"/>
  <c r="I968" i="1"/>
  <c r="J968" i="1" s="1"/>
  <c r="K968" i="1" s="1"/>
  <c r="I969" i="1"/>
  <c r="J969" i="1" s="1"/>
  <c r="K969" i="1" s="1"/>
  <c r="I970" i="1"/>
  <c r="J970" i="1" s="1"/>
  <c r="K970" i="1" s="1"/>
  <c r="I971" i="1"/>
  <c r="J971" i="1" s="1"/>
  <c r="K971" i="1" s="1"/>
  <c r="I972" i="1"/>
  <c r="J972" i="1" s="1"/>
  <c r="K972" i="1" s="1"/>
  <c r="I973" i="1"/>
  <c r="J973" i="1" s="1"/>
  <c r="K973" i="1" s="1"/>
  <c r="I974" i="1"/>
  <c r="J974" i="1" s="1"/>
  <c r="K974" i="1" s="1"/>
  <c r="I975" i="1"/>
  <c r="J975" i="1" s="1"/>
  <c r="K975" i="1" s="1"/>
  <c r="I976" i="1"/>
  <c r="J976" i="1" s="1"/>
  <c r="K976" i="1" s="1"/>
  <c r="I977" i="1"/>
  <c r="J977" i="1" s="1"/>
  <c r="K977" i="1" s="1"/>
  <c r="I978" i="1"/>
  <c r="J978" i="1" s="1"/>
  <c r="K978" i="1" s="1"/>
  <c r="I979" i="1"/>
  <c r="J979" i="1" s="1"/>
  <c r="K979" i="1" s="1"/>
  <c r="I980" i="1"/>
  <c r="J980" i="1" s="1"/>
  <c r="K980" i="1" s="1"/>
  <c r="I981" i="1"/>
  <c r="J981" i="1" s="1"/>
  <c r="K981" i="1" s="1"/>
  <c r="I982" i="1"/>
  <c r="J982" i="1" s="1"/>
  <c r="K982" i="1" s="1"/>
  <c r="I983" i="1"/>
  <c r="J983" i="1" s="1"/>
  <c r="K983" i="1" s="1"/>
  <c r="I984" i="1"/>
  <c r="J984" i="1" s="1"/>
  <c r="K984" i="1" s="1"/>
  <c r="I985" i="1"/>
  <c r="J985" i="1" s="1"/>
  <c r="K985" i="1" s="1"/>
  <c r="I986" i="1"/>
  <c r="J986" i="1" s="1"/>
  <c r="K986" i="1" s="1"/>
  <c r="I987" i="1"/>
  <c r="J987" i="1" s="1"/>
  <c r="K987" i="1" s="1"/>
  <c r="I988" i="1"/>
  <c r="J988" i="1" s="1"/>
  <c r="K988" i="1" s="1"/>
  <c r="I989" i="1"/>
  <c r="J989" i="1" s="1"/>
  <c r="K989" i="1" s="1"/>
  <c r="I990" i="1"/>
  <c r="J990" i="1" s="1"/>
  <c r="K990" i="1" s="1"/>
  <c r="I991" i="1"/>
  <c r="J991" i="1" s="1"/>
  <c r="K991" i="1" s="1"/>
  <c r="I992" i="1"/>
  <c r="J992" i="1" s="1"/>
  <c r="K992" i="1" s="1"/>
  <c r="I993" i="1"/>
  <c r="J993" i="1" s="1"/>
  <c r="K993" i="1" s="1"/>
  <c r="I994" i="1"/>
  <c r="J994" i="1" s="1"/>
  <c r="K994" i="1" s="1"/>
  <c r="I995" i="1"/>
  <c r="J995" i="1" s="1"/>
  <c r="K995" i="1" s="1"/>
  <c r="I996" i="1"/>
  <c r="J996" i="1" s="1"/>
  <c r="K996" i="1" s="1"/>
  <c r="I997" i="1"/>
  <c r="J997" i="1" s="1"/>
  <c r="K997" i="1" s="1"/>
  <c r="I998" i="1"/>
  <c r="J998" i="1" s="1"/>
  <c r="K998" i="1" s="1"/>
  <c r="I999" i="1"/>
  <c r="J999" i="1" s="1"/>
  <c r="K999" i="1" s="1"/>
  <c r="I1000" i="1"/>
  <c r="J1000" i="1" s="1"/>
  <c r="K1000" i="1" s="1"/>
  <c r="I1001" i="1"/>
  <c r="J1001" i="1" s="1"/>
  <c r="K1001" i="1" s="1"/>
  <c r="I1002" i="1"/>
  <c r="J1002" i="1" s="1"/>
  <c r="K1002" i="1" s="1"/>
  <c r="I1003" i="1"/>
  <c r="J1003" i="1" s="1"/>
  <c r="K1003" i="1" s="1"/>
  <c r="I1004" i="1"/>
  <c r="J1004" i="1" s="1"/>
  <c r="K1004" i="1" s="1"/>
  <c r="I1005" i="1"/>
  <c r="J1005" i="1" s="1"/>
  <c r="K1005" i="1" s="1"/>
  <c r="I1006" i="1"/>
  <c r="J1006" i="1" s="1"/>
  <c r="K1006" i="1" s="1"/>
  <c r="I1007" i="1"/>
  <c r="J1007" i="1" s="1"/>
  <c r="K1007" i="1" s="1"/>
  <c r="I1008" i="1"/>
  <c r="J1008" i="1" s="1"/>
  <c r="K1008" i="1" s="1"/>
  <c r="I1009" i="1"/>
  <c r="J1009" i="1" s="1"/>
  <c r="K1009" i="1" s="1"/>
  <c r="I1010" i="1"/>
  <c r="J1010" i="1" s="1"/>
  <c r="K1010" i="1" s="1"/>
  <c r="I1011" i="1"/>
  <c r="J1011" i="1" s="1"/>
  <c r="K1011" i="1" s="1"/>
  <c r="I1012" i="1"/>
  <c r="J1012" i="1" s="1"/>
  <c r="K1012" i="1" s="1"/>
  <c r="I1013" i="1"/>
  <c r="J1013" i="1" s="1"/>
  <c r="K1013" i="1" s="1"/>
  <c r="I1014" i="1"/>
  <c r="J1014" i="1" s="1"/>
  <c r="K1014" i="1" s="1"/>
  <c r="I1015" i="1"/>
  <c r="J1015" i="1" s="1"/>
  <c r="K1015" i="1" s="1"/>
  <c r="I1016" i="1"/>
  <c r="J1016" i="1" s="1"/>
  <c r="K1016" i="1" s="1"/>
  <c r="I1017" i="1"/>
  <c r="J1017" i="1" s="1"/>
  <c r="K1017" i="1" s="1"/>
  <c r="I1018" i="1"/>
  <c r="J1018" i="1" s="1"/>
  <c r="K1018" i="1" s="1"/>
  <c r="I1019" i="1"/>
  <c r="J1019" i="1" s="1"/>
  <c r="K1019" i="1" s="1"/>
  <c r="I1020" i="1"/>
  <c r="J1020" i="1" s="1"/>
  <c r="K1020" i="1" s="1"/>
  <c r="I1021" i="1"/>
  <c r="J1021" i="1" s="1"/>
  <c r="K1021" i="1" s="1"/>
  <c r="I1022" i="1"/>
  <c r="J1022" i="1" s="1"/>
  <c r="K1022" i="1" s="1"/>
  <c r="I1023" i="1"/>
  <c r="J1023" i="1" s="1"/>
  <c r="K1023" i="1" s="1"/>
  <c r="I1024" i="1"/>
  <c r="J1024" i="1" s="1"/>
  <c r="K1024" i="1" s="1"/>
  <c r="I1025" i="1"/>
  <c r="J1025" i="1" s="1"/>
  <c r="K1025" i="1" s="1"/>
  <c r="I1026" i="1"/>
  <c r="J1026" i="1" s="1"/>
  <c r="K1026" i="1" s="1"/>
  <c r="I1027" i="1"/>
  <c r="J1027" i="1" s="1"/>
  <c r="K1027" i="1" s="1"/>
  <c r="I1028" i="1"/>
  <c r="J1028" i="1" s="1"/>
  <c r="K1028" i="1" s="1"/>
  <c r="I1029" i="1"/>
  <c r="J1029" i="1" s="1"/>
  <c r="K1029" i="1" s="1"/>
  <c r="I1030" i="1"/>
  <c r="J1030" i="1" s="1"/>
  <c r="K1030" i="1" s="1"/>
  <c r="I1031" i="1"/>
  <c r="J1031" i="1" s="1"/>
  <c r="K1031" i="1" s="1"/>
  <c r="I1032" i="1"/>
  <c r="J1032" i="1" s="1"/>
  <c r="K1032" i="1" s="1"/>
  <c r="I1033" i="1"/>
  <c r="J1033" i="1" s="1"/>
  <c r="K1033" i="1" s="1"/>
  <c r="I1034" i="1"/>
  <c r="J1034" i="1" s="1"/>
  <c r="K1034" i="1" s="1"/>
  <c r="I1035" i="1"/>
  <c r="J1035" i="1" s="1"/>
  <c r="K1035" i="1" s="1"/>
  <c r="I1036" i="1"/>
  <c r="J1036" i="1" s="1"/>
  <c r="K1036" i="1" s="1"/>
  <c r="I1037" i="1"/>
  <c r="J1037" i="1" s="1"/>
  <c r="K1037" i="1" s="1"/>
  <c r="I1038" i="1"/>
  <c r="J1038" i="1" s="1"/>
  <c r="K1038" i="1" s="1"/>
  <c r="I1039" i="1"/>
  <c r="J1039" i="1" s="1"/>
  <c r="K1039" i="1" s="1"/>
  <c r="I1040" i="1"/>
  <c r="J1040" i="1" s="1"/>
  <c r="K1040" i="1" s="1"/>
  <c r="I1041" i="1"/>
  <c r="J1041" i="1" s="1"/>
  <c r="K1041" i="1" s="1"/>
  <c r="I1042" i="1"/>
  <c r="J1042" i="1" s="1"/>
  <c r="K1042" i="1" s="1"/>
  <c r="I1043" i="1"/>
  <c r="J1043" i="1" s="1"/>
  <c r="K1043" i="1" s="1"/>
  <c r="I1044" i="1"/>
  <c r="J1044" i="1" s="1"/>
  <c r="K1044" i="1" s="1"/>
  <c r="I1045" i="1"/>
  <c r="J1045" i="1" s="1"/>
  <c r="K1045" i="1" s="1"/>
  <c r="I1046" i="1"/>
  <c r="J1046" i="1" s="1"/>
  <c r="K1046" i="1" s="1"/>
  <c r="I1047" i="1"/>
  <c r="J1047" i="1" s="1"/>
  <c r="K1047" i="1" s="1"/>
  <c r="I1048" i="1"/>
  <c r="J1048" i="1" s="1"/>
  <c r="K1048" i="1" s="1"/>
  <c r="I1049" i="1"/>
  <c r="J1049" i="1" s="1"/>
  <c r="K1049" i="1" s="1"/>
  <c r="I1050" i="1"/>
  <c r="J1050" i="1" s="1"/>
  <c r="K1050" i="1" s="1"/>
  <c r="I1051" i="1"/>
  <c r="J1051" i="1" s="1"/>
  <c r="K1051" i="1" s="1"/>
  <c r="I1052" i="1"/>
  <c r="J1052" i="1" s="1"/>
  <c r="K1052" i="1" s="1"/>
  <c r="I1053" i="1"/>
  <c r="J1053" i="1" s="1"/>
  <c r="K1053" i="1" s="1"/>
  <c r="I1054" i="1"/>
  <c r="J1054" i="1" s="1"/>
  <c r="K1054" i="1" s="1"/>
  <c r="I1055" i="1"/>
  <c r="J1055" i="1" s="1"/>
  <c r="K1055" i="1" s="1"/>
  <c r="I1057" i="1"/>
  <c r="J1057" i="1" s="1"/>
  <c r="K1057" i="1" s="1"/>
  <c r="I1058" i="1"/>
  <c r="J1058" i="1" s="1"/>
  <c r="K1058" i="1" s="1"/>
  <c r="I1059" i="1"/>
  <c r="J1059" i="1" s="1"/>
  <c r="K1059" i="1" s="1"/>
  <c r="I1060" i="1"/>
  <c r="J1060" i="1" s="1"/>
  <c r="K1060" i="1" s="1"/>
  <c r="I1061" i="1"/>
  <c r="J1061" i="1" s="1"/>
  <c r="K1061" i="1" s="1"/>
  <c r="I1062" i="1"/>
  <c r="J1062" i="1" s="1"/>
  <c r="K1062" i="1" s="1"/>
  <c r="I1063" i="1"/>
  <c r="J1063" i="1" s="1"/>
  <c r="K1063" i="1" s="1"/>
  <c r="I1064" i="1"/>
  <c r="J1064" i="1" s="1"/>
  <c r="K1064" i="1" s="1"/>
  <c r="I1065" i="1"/>
  <c r="J1065" i="1" s="1"/>
  <c r="K1065" i="1" s="1"/>
  <c r="I1066" i="1"/>
  <c r="J1066" i="1" s="1"/>
  <c r="K1066" i="1" s="1"/>
  <c r="I1067" i="1"/>
  <c r="J1067" i="1" s="1"/>
  <c r="K1067" i="1" s="1"/>
  <c r="I1068" i="1"/>
  <c r="J1068" i="1" s="1"/>
  <c r="K1068" i="1" s="1"/>
  <c r="I1069" i="1"/>
  <c r="J1069" i="1" s="1"/>
  <c r="K1069" i="1" s="1"/>
  <c r="I1070" i="1"/>
  <c r="J1070" i="1" s="1"/>
  <c r="K1070" i="1" s="1"/>
  <c r="I1071" i="1"/>
  <c r="J1071" i="1" s="1"/>
  <c r="K1071" i="1" s="1"/>
  <c r="I1072" i="1"/>
  <c r="J1072" i="1" s="1"/>
  <c r="K1072" i="1" s="1"/>
  <c r="I1073" i="1"/>
  <c r="J1073" i="1" s="1"/>
  <c r="K1073" i="1" s="1"/>
  <c r="I1074" i="1"/>
  <c r="J1074" i="1" s="1"/>
  <c r="K1074" i="1" s="1"/>
  <c r="I1075" i="1"/>
  <c r="J1075" i="1" s="1"/>
  <c r="K1075" i="1" s="1"/>
  <c r="I1076" i="1"/>
  <c r="J1076" i="1" s="1"/>
  <c r="K1076" i="1" s="1"/>
  <c r="I1077" i="1"/>
  <c r="J1077" i="1" s="1"/>
  <c r="K1077" i="1" s="1"/>
  <c r="I1078" i="1"/>
  <c r="J1078" i="1" s="1"/>
  <c r="K1078" i="1" s="1"/>
  <c r="I1079" i="1"/>
  <c r="J1079" i="1" s="1"/>
  <c r="K1079" i="1" s="1"/>
  <c r="I1080" i="1"/>
  <c r="J1080" i="1" s="1"/>
  <c r="K1080" i="1" s="1"/>
  <c r="I1081" i="1"/>
  <c r="J1081" i="1" s="1"/>
  <c r="K1081" i="1" s="1"/>
  <c r="I1082" i="1"/>
  <c r="J1082" i="1" s="1"/>
  <c r="K1082" i="1" s="1"/>
  <c r="I1083" i="1"/>
  <c r="J1083" i="1" s="1"/>
  <c r="K1083" i="1" s="1"/>
  <c r="I1084" i="1"/>
  <c r="J1084" i="1" s="1"/>
  <c r="K1084" i="1" s="1"/>
  <c r="I1085" i="1"/>
  <c r="J1085" i="1" s="1"/>
  <c r="K1085" i="1" s="1"/>
  <c r="I1086" i="1"/>
  <c r="J1086" i="1" s="1"/>
  <c r="K1086" i="1" s="1"/>
  <c r="I1087" i="1"/>
  <c r="J1087" i="1" s="1"/>
  <c r="K1087" i="1" s="1"/>
  <c r="I1088" i="1"/>
  <c r="J1088" i="1" s="1"/>
  <c r="K1088" i="1" s="1"/>
  <c r="I1089" i="1"/>
  <c r="J1089" i="1" s="1"/>
  <c r="K1089" i="1" s="1"/>
  <c r="I1090" i="1"/>
  <c r="J1090" i="1" s="1"/>
  <c r="K1090" i="1" s="1"/>
  <c r="I1091" i="1"/>
  <c r="J1091" i="1" s="1"/>
  <c r="K1091" i="1" s="1"/>
  <c r="I1092" i="1"/>
  <c r="J1092" i="1" s="1"/>
  <c r="K1092" i="1" s="1"/>
  <c r="I1093" i="1"/>
  <c r="J1093" i="1" s="1"/>
  <c r="K1093" i="1" s="1"/>
  <c r="I1094" i="1"/>
  <c r="J1094" i="1" s="1"/>
  <c r="K1094" i="1" s="1"/>
  <c r="I1096" i="1"/>
  <c r="J1096" i="1" s="1"/>
  <c r="K1096" i="1" s="1"/>
  <c r="I1097" i="1"/>
  <c r="J1097" i="1" s="1"/>
  <c r="K1097" i="1" s="1"/>
  <c r="I1098" i="1"/>
  <c r="J1098" i="1" s="1"/>
  <c r="K1098" i="1" s="1"/>
  <c r="I1099" i="1"/>
  <c r="J1099" i="1" s="1"/>
  <c r="K1099" i="1" s="1"/>
  <c r="I1100" i="1"/>
  <c r="J1100" i="1" s="1"/>
  <c r="K1100" i="1" s="1"/>
  <c r="I1101" i="1"/>
  <c r="J1101" i="1" s="1"/>
  <c r="K1101" i="1" s="1"/>
  <c r="I1102" i="1"/>
  <c r="J1102" i="1" s="1"/>
  <c r="K1102" i="1" s="1"/>
  <c r="I1103" i="1"/>
  <c r="J1103" i="1" s="1"/>
  <c r="K1103" i="1" s="1"/>
  <c r="I1104" i="1"/>
  <c r="J1104" i="1" s="1"/>
  <c r="K1104" i="1" s="1"/>
  <c r="I1105" i="1"/>
  <c r="J1105" i="1" s="1"/>
  <c r="K1105" i="1" s="1"/>
  <c r="I1106" i="1"/>
  <c r="J1106" i="1" s="1"/>
  <c r="K1106" i="1" s="1"/>
  <c r="I1108" i="1"/>
  <c r="J1108" i="1" s="1"/>
  <c r="K1108" i="1" s="1"/>
  <c r="I1109" i="1"/>
  <c r="J1109" i="1" s="1"/>
  <c r="K1109" i="1" s="1"/>
  <c r="I1110" i="1"/>
  <c r="J1110" i="1" s="1"/>
  <c r="K1110" i="1" s="1"/>
  <c r="I1111" i="1"/>
  <c r="J1111" i="1" s="1"/>
  <c r="K1111" i="1" s="1"/>
  <c r="I1112" i="1"/>
  <c r="J1112" i="1" s="1"/>
  <c r="K1112" i="1" s="1"/>
  <c r="I1113" i="1"/>
  <c r="J1113" i="1" s="1"/>
  <c r="K1113" i="1" s="1"/>
  <c r="I1114" i="1"/>
  <c r="J1114" i="1" s="1"/>
  <c r="K1114" i="1" s="1"/>
  <c r="I1115" i="1"/>
  <c r="J1115" i="1" s="1"/>
  <c r="K1115" i="1" s="1"/>
  <c r="I1116" i="1"/>
  <c r="J1116" i="1" s="1"/>
  <c r="K1116" i="1" s="1"/>
  <c r="I1117" i="1"/>
  <c r="J1117" i="1" s="1"/>
  <c r="K1117" i="1" s="1"/>
  <c r="I1118" i="1"/>
  <c r="J1118" i="1" s="1"/>
  <c r="K1118" i="1" s="1"/>
  <c r="I1119" i="1"/>
  <c r="J1119" i="1" s="1"/>
  <c r="K1119" i="1" s="1"/>
  <c r="I1120" i="1"/>
  <c r="J1120" i="1" s="1"/>
  <c r="K1120" i="1" s="1"/>
  <c r="I1121" i="1"/>
  <c r="J1121" i="1" s="1"/>
  <c r="K1121" i="1" s="1"/>
  <c r="I1122" i="1"/>
  <c r="J1122" i="1" s="1"/>
  <c r="K1122" i="1" s="1"/>
  <c r="I1123" i="1"/>
  <c r="J1123" i="1" s="1"/>
  <c r="K1123" i="1" s="1"/>
  <c r="I1124" i="1"/>
  <c r="J1124" i="1" s="1"/>
  <c r="K1124" i="1" s="1"/>
  <c r="I1125" i="1"/>
  <c r="J1125" i="1" s="1"/>
  <c r="K1125" i="1" s="1"/>
  <c r="I1126" i="1"/>
  <c r="J1126" i="1" s="1"/>
  <c r="K1126" i="1" s="1"/>
  <c r="I1127" i="1"/>
  <c r="J1127" i="1" s="1"/>
  <c r="K1127" i="1" s="1"/>
  <c r="I1128" i="1"/>
  <c r="J1128" i="1" s="1"/>
  <c r="K1128" i="1" s="1"/>
  <c r="I1129" i="1"/>
  <c r="J1129" i="1" s="1"/>
  <c r="K1129" i="1" s="1"/>
  <c r="I1130" i="1"/>
  <c r="J1130" i="1" s="1"/>
  <c r="K1130" i="1" s="1"/>
  <c r="I1131" i="1"/>
  <c r="J1131" i="1" s="1"/>
  <c r="K1131" i="1" s="1"/>
  <c r="I1132" i="1"/>
  <c r="J1132" i="1" s="1"/>
  <c r="K1132" i="1" s="1"/>
  <c r="I1133" i="1"/>
  <c r="J1133" i="1" s="1"/>
  <c r="K1133" i="1" s="1"/>
  <c r="I1134" i="1"/>
  <c r="J1134" i="1" s="1"/>
  <c r="K1134" i="1" s="1"/>
  <c r="I1135" i="1"/>
  <c r="J1135" i="1" s="1"/>
  <c r="K1135" i="1" s="1"/>
  <c r="I1136" i="1"/>
  <c r="J1136" i="1" s="1"/>
  <c r="K1136" i="1" s="1"/>
  <c r="I1137" i="1"/>
  <c r="J1137" i="1" s="1"/>
  <c r="K1137" i="1" s="1"/>
  <c r="I1138" i="1"/>
  <c r="J1138" i="1" s="1"/>
  <c r="K1138" i="1" s="1"/>
  <c r="I1139" i="1"/>
  <c r="J1139" i="1" s="1"/>
  <c r="K1139" i="1" s="1"/>
  <c r="I1141" i="1"/>
  <c r="J1141" i="1" s="1"/>
  <c r="K1141" i="1" s="1"/>
  <c r="I1142" i="1"/>
  <c r="J1142" i="1" s="1"/>
  <c r="K1142" i="1" s="1"/>
  <c r="I1144" i="1"/>
  <c r="J1144" i="1" s="1"/>
  <c r="K1144" i="1" s="1"/>
  <c r="I1145" i="1"/>
  <c r="J1145" i="1" s="1"/>
  <c r="K1145" i="1" s="1"/>
  <c r="I1146" i="1"/>
  <c r="J1146" i="1" s="1"/>
  <c r="K1146" i="1" s="1"/>
  <c r="I1147" i="1"/>
  <c r="J1147" i="1" s="1"/>
  <c r="K1147" i="1" s="1"/>
  <c r="I1148" i="1"/>
  <c r="J1148" i="1" s="1"/>
  <c r="K1148" i="1" s="1"/>
  <c r="I1149" i="1"/>
  <c r="J1149" i="1" s="1"/>
  <c r="K1149" i="1" s="1"/>
  <c r="I1150" i="1"/>
  <c r="J1150" i="1" s="1"/>
  <c r="K1150" i="1" s="1"/>
  <c r="I1151" i="1"/>
  <c r="J1151" i="1" s="1"/>
  <c r="K1151" i="1" s="1"/>
  <c r="I1152" i="1"/>
  <c r="J1152" i="1" s="1"/>
  <c r="K1152" i="1" s="1"/>
  <c r="I1153" i="1"/>
  <c r="J1153" i="1" s="1"/>
  <c r="K1153" i="1" s="1"/>
  <c r="I1154" i="1"/>
  <c r="J1154" i="1" s="1"/>
  <c r="K1154" i="1" s="1"/>
  <c r="I1155" i="1"/>
  <c r="J1155" i="1" s="1"/>
  <c r="K1155" i="1" s="1"/>
  <c r="I1156" i="1"/>
  <c r="J1156" i="1" s="1"/>
  <c r="K1156" i="1" s="1"/>
  <c r="I1157" i="1"/>
  <c r="J1157" i="1" s="1"/>
  <c r="K1157" i="1" s="1"/>
  <c r="I1158" i="1"/>
  <c r="J1158" i="1" s="1"/>
  <c r="K1158" i="1" s="1"/>
  <c r="I1159" i="1"/>
  <c r="J1159" i="1" s="1"/>
  <c r="K1159" i="1" s="1"/>
  <c r="I1160" i="1"/>
  <c r="J1160" i="1" s="1"/>
  <c r="K1160" i="1" s="1"/>
  <c r="I1161" i="1"/>
  <c r="J1161" i="1" s="1"/>
  <c r="K1161" i="1" s="1"/>
  <c r="I1162" i="1"/>
  <c r="J1162" i="1" s="1"/>
  <c r="K1162" i="1" s="1"/>
  <c r="I1163" i="1"/>
  <c r="J1163" i="1" s="1"/>
  <c r="K1163" i="1" s="1"/>
  <c r="I1164" i="1"/>
  <c r="J1164" i="1" s="1"/>
  <c r="K1164" i="1" s="1"/>
  <c r="I1165" i="1"/>
  <c r="J1165" i="1" s="1"/>
  <c r="K1165" i="1" s="1"/>
  <c r="I1166" i="1"/>
  <c r="J1166" i="1" s="1"/>
  <c r="K1166" i="1" s="1"/>
  <c r="I1167" i="1"/>
  <c r="J1167" i="1" s="1"/>
  <c r="K1167" i="1" s="1"/>
  <c r="I1168" i="1"/>
  <c r="J1168" i="1" s="1"/>
  <c r="K1168" i="1" s="1"/>
  <c r="I1169" i="1"/>
  <c r="J1169" i="1" s="1"/>
  <c r="K1169" i="1" s="1"/>
  <c r="I1170" i="1"/>
  <c r="J1170" i="1" s="1"/>
  <c r="K1170" i="1" s="1"/>
  <c r="I1171" i="1"/>
  <c r="J1171" i="1" s="1"/>
  <c r="K1171" i="1" s="1"/>
  <c r="I1172" i="1"/>
  <c r="J1172" i="1" s="1"/>
  <c r="K1172" i="1" s="1"/>
  <c r="I1173" i="1"/>
  <c r="J1173" i="1" s="1"/>
  <c r="K1173" i="1" s="1"/>
  <c r="I1174" i="1"/>
  <c r="J1174" i="1" s="1"/>
  <c r="K1174" i="1" s="1"/>
  <c r="I1175" i="1"/>
  <c r="J1175" i="1" s="1"/>
  <c r="K1175" i="1" s="1"/>
  <c r="I1176" i="1"/>
  <c r="J1176" i="1" s="1"/>
  <c r="K1176" i="1" s="1"/>
  <c r="I1177" i="1"/>
  <c r="J1177" i="1" s="1"/>
  <c r="K1177" i="1" s="1"/>
  <c r="I1178" i="1"/>
  <c r="J1178" i="1" s="1"/>
  <c r="K1178" i="1" s="1"/>
  <c r="I1179" i="1"/>
  <c r="J1179" i="1" s="1"/>
  <c r="K1179" i="1" s="1"/>
  <c r="I1180" i="1"/>
  <c r="J1180" i="1" s="1"/>
  <c r="K1180" i="1" s="1"/>
  <c r="I1181" i="1"/>
  <c r="J1181" i="1" s="1"/>
  <c r="K1181" i="1" s="1"/>
  <c r="I1182" i="1"/>
  <c r="J1182" i="1" s="1"/>
  <c r="K1182" i="1" s="1"/>
  <c r="I1183" i="1"/>
  <c r="J1183" i="1" s="1"/>
  <c r="K1183" i="1" s="1"/>
  <c r="I1184" i="1"/>
  <c r="J1184" i="1" s="1"/>
  <c r="K1184" i="1" s="1"/>
  <c r="I1185" i="1"/>
  <c r="J1185" i="1" s="1"/>
  <c r="K1185" i="1" s="1"/>
  <c r="I1186" i="1"/>
  <c r="J1186" i="1" s="1"/>
  <c r="K1186" i="1" s="1"/>
  <c r="I1187" i="1"/>
  <c r="J1187" i="1" s="1"/>
  <c r="K1187" i="1" s="1"/>
  <c r="I1188" i="1"/>
  <c r="J1188" i="1" s="1"/>
  <c r="K1188" i="1" s="1"/>
  <c r="I1189" i="1"/>
  <c r="J1189" i="1" s="1"/>
  <c r="K1189" i="1" s="1"/>
  <c r="I1190" i="1"/>
  <c r="J1190" i="1" s="1"/>
  <c r="K1190" i="1" s="1"/>
  <c r="I1191" i="1"/>
  <c r="J1191" i="1" s="1"/>
  <c r="K1191" i="1" s="1"/>
  <c r="I1192" i="1"/>
  <c r="J1192" i="1" s="1"/>
  <c r="K1192" i="1" s="1"/>
  <c r="I1193" i="1"/>
  <c r="J1193" i="1" s="1"/>
  <c r="K1193" i="1" s="1"/>
  <c r="I1194" i="1"/>
  <c r="J1194" i="1" s="1"/>
  <c r="K1194" i="1" s="1"/>
  <c r="I1195" i="1"/>
  <c r="J1195" i="1" s="1"/>
  <c r="K1195" i="1" s="1"/>
  <c r="I1196" i="1"/>
  <c r="J1196" i="1" s="1"/>
  <c r="K1196" i="1" s="1"/>
  <c r="I1197" i="1"/>
  <c r="J1197" i="1" s="1"/>
  <c r="K1197" i="1" s="1"/>
  <c r="I1198" i="1"/>
  <c r="J1198" i="1" s="1"/>
  <c r="K1198" i="1" s="1"/>
  <c r="I1199" i="1"/>
  <c r="J1199" i="1" s="1"/>
  <c r="K1199" i="1" s="1"/>
  <c r="I1200" i="1"/>
  <c r="J1200" i="1" s="1"/>
  <c r="K1200" i="1" s="1"/>
  <c r="I1201" i="1"/>
  <c r="J1201" i="1" s="1"/>
  <c r="K1201" i="1" s="1"/>
  <c r="I1202" i="1"/>
  <c r="J1202" i="1" s="1"/>
  <c r="K1202" i="1" s="1"/>
  <c r="I1203" i="1"/>
  <c r="J1203" i="1" s="1"/>
  <c r="K1203" i="1" s="1"/>
  <c r="I1204" i="1"/>
  <c r="J1204" i="1" s="1"/>
  <c r="K1204" i="1" s="1"/>
  <c r="I1205" i="1"/>
  <c r="J1205" i="1" s="1"/>
  <c r="K1205" i="1" s="1"/>
  <c r="I1206" i="1"/>
  <c r="J1206" i="1" s="1"/>
  <c r="K1206" i="1" s="1"/>
  <c r="I1207" i="1"/>
  <c r="J1207" i="1" s="1"/>
  <c r="K1207" i="1" s="1"/>
  <c r="I1208" i="1"/>
  <c r="J1208" i="1" s="1"/>
  <c r="K1208" i="1" s="1"/>
  <c r="I1209" i="1"/>
  <c r="J1209" i="1" s="1"/>
  <c r="K1209" i="1" s="1"/>
  <c r="I1210" i="1"/>
  <c r="J1210" i="1" s="1"/>
  <c r="K1210" i="1" s="1"/>
  <c r="I1211" i="1"/>
  <c r="J1211" i="1" s="1"/>
  <c r="K1211" i="1" s="1"/>
  <c r="I1212" i="1"/>
  <c r="J1212" i="1" s="1"/>
  <c r="K1212" i="1" s="1"/>
  <c r="I1213" i="1"/>
  <c r="J1213" i="1" s="1"/>
  <c r="K1213" i="1" s="1"/>
  <c r="I1214" i="1"/>
  <c r="J1214" i="1" s="1"/>
  <c r="K1214" i="1" s="1"/>
  <c r="I1215" i="1"/>
  <c r="J1215" i="1" s="1"/>
  <c r="K1215" i="1" s="1"/>
  <c r="I1216" i="1"/>
  <c r="J1216" i="1" s="1"/>
  <c r="K1216" i="1" s="1"/>
  <c r="I1217" i="1"/>
  <c r="J1217" i="1" s="1"/>
  <c r="K1217" i="1" s="1"/>
  <c r="I1218" i="1"/>
  <c r="J1218" i="1" s="1"/>
  <c r="K1218" i="1" s="1"/>
  <c r="I1219" i="1"/>
  <c r="J1219" i="1" s="1"/>
  <c r="K1219" i="1" s="1"/>
  <c r="I1220" i="1"/>
  <c r="J1220" i="1" s="1"/>
  <c r="K1220" i="1" s="1"/>
  <c r="I1221" i="1"/>
  <c r="J1221" i="1" s="1"/>
  <c r="K1221" i="1" s="1"/>
  <c r="I1222" i="1"/>
  <c r="J1222" i="1" s="1"/>
  <c r="K1222" i="1" s="1"/>
  <c r="I1223" i="1"/>
  <c r="J1223" i="1" s="1"/>
  <c r="K1223" i="1" s="1"/>
  <c r="I1224" i="1"/>
  <c r="J1224" i="1" s="1"/>
  <c r="K1224" i="1" s="1"/>
  <c r="I1225" i="1"/>
  <c r="J1225" i="1" s="1"/>
  <c r="K1225" i="1" s="1"/>
  <c r="I1226" i="1"/>
  <c r="J1226" i="1" s="1"/>
  <c r="K1226" i="1" s="1"/>
  <c r="I1227" i="1"/>
  <c r="J1227" i="1" s="1"/>
  <c r="K1227" i="1" s="1"/>
  <c r="I1228" i="1"/>
  <c r="J1228" i="1" s="1"/>
  <c r="K1228" i="1" s="1"/>
  <c r="I1229" i="1"/>
  <c r="J1229" i="1" s="1"/>
  <c r="K1229" i="1" s="1"/>
  <c r="I1230" i="1"/>
  <c r="J1230" i="1" s="1"/>
  <c r="K1230" i="1" s="1"/>
  <c r="I1231" i="1"/>
  <c r="J1231" i="1" s="1"/>
  <c r="K1231" i="1" s="1"/>
  <c r="I1232" i="1"/>
  <c r="J1232" i="1" s="1"/>
  <c r="K1232" i="1" s="1"/>
  <c r="I1233" i="1"/>
  <c r="J1233" i="1" s="1"/>
  <c r="K1233" i="1" s="1"/>
  <c r="I1234" i="1"/>
  <c r="J1234" i="1" s="1"/>
  <c r="K1234" i="1" s="1"/>
  <c r="I1235" i="1"/>
  <c r="J1235" i="1" s="1"/>
  <c r="K1235" i="1" s="1"/>
  <c r="I1236" i="1"/>
  <c r="J1236" i="1" s="1"/>
  <c r="K1236" i="1" s="1"/>
  <c r="I1237" i="1"/>
  <c r="J1237" i="1" s="1"/>
  <c r="K1237" i="1" s="1"/>
  <c r="I1238" i="1"/>
  <c r="J1238" i="1" s="1"/>
  <c r="K1238" i="1" s="1"/>
  <c r="I1239" i="1"/>
  <c r="J1239" i="1" s="1"/>
  <c r="K1239" i="1" s="1"/>
  <c r="I1240" i="1"/>
  <c r="J1240" i="1" s="1"/>
  <c r="K1240" i="1" s="1"/>
  <c r="I1241" i="1"/>
  <c r="J1241" i="1" s="1"/>
  <c r="K1241" i="1" s="1"/>
  <c r="I1242" i="1"/>
  <c r="J1242" i="1" s="1"/>
  <c r="K1242" i="1" s="1"/>
  <c r="I1243" i="1"/>
  <c r="J1243" i="1" s="1"/>
  <c r="K1243" i="1" s="1"/>
  <c r="I1244" i="1"/>
  <c r="J1244" i="1" s="1"/>
  <c r="K1244" i="1" s="1"/>
  <c r="I1245" i="1"/>
  <c r="J1245" i="1" s="1"/>
  <c r="K1245" i="1" s="1"/>
  <c r="I1246" i="1"/>
  <c r="J1246" i="1" s="1"/>
  <c r="K1246" i="1" s="1"/>
  <c r="I1247" i="1"/>
  <c r="J1247" i="1" s="1"/>
  <c r="K1247" i="1" s="1"/>
  <c r="I1248" i="1"/>
  <c r="J1248" i="1" s="1"/>
  <c r="K1248" i="1" s="1"/>
  <c r="I1249" i="1"/>
  <c r="J1249" i="1" s="1"/>
  <c r="K1249" i="1" s="1"/>
  <c r="I1250" i="1"/>
  <c r="J1250" i="1" s="1"/>
  <c r="K1250" i="1" s="1"/>
  <c r="I1251" i="1"/>
  <c r="J1251" i="1" s="1"/>
  <c r="K1251" i="1" s="1"/>
  <c r="I1252" i="1"/>
  <c r="J1252" i="1" s="1"/>
  <c r="K1252" i="1" s="1"/>
  <c r="I1253" i="1"/>
  <c r="J1253" i="1" s="1"/>
  <c r="K1253" i="1" s="1"/>
  <c r="I1254" i="1"/>
  <c r="J1254" i="1" s="1"/>
  <c r="K1254" i="1" s="1"/>
  <c r="I1255" i="1"/>
  <c r="J1255" i="1" s="1"/>
  <c r="K1255" i="1" s="1"/>
  <c r="I1256" i="1"/>
  <c r="J1256" i="1" s="1"/>
  <c r="K1256" i="1" s="1"/>
  <c r="I1257" i="1"/>
  <c r="J1257" i="1" s="1"/>
  <c r="K1257" i="1" s="1"/>
  <c r="I1258" i="1"/>
  <c r="J1258" i="1" s="1"/>
  <c r="K1258" i="1" s="1"/>
  <c r="I1259" i="1"/>
  <c r="J1259" i="1" s="1"/>
  <c r="K1259" i="1" s="1"/>
  <c r="I1260" i="1"/>
  <c r="J1260" i="1" s="1"/>
  <c r="K1260" i="1" s="1"/>
  <c r="I1261" i="1"/>
  <c r="J1261" i="1" s="1"/>
  <c r="K1261" i="1" s="1"/>
  <c r="I1262" i="1"/>
  <c r="J1262" i="1" s="1"/>
  <c r="K1262" i="1" s="1"/>
  <c r="I1263" i="1"/>
  <c r="J1263" i="1" s="1"/>
  <c r="K1263" i="1" s="1"/>
  <c r="I1264" i="1"/>
  <c r="J1264" i="1" s="1"/>
  <c r="K1264" i="1" s="1"/>
  <c r="I1265" i="1"/>
  <c r="J1265" i="1" s="1"/>
  <c r="K1265" i="1" s="1"/>
  <c r="I1266" i="1"/>
  <c r="J1266" i="1" s="1"/>
  <c r="K1266" i="1" s="1"/>
  <c r="I1267" i="1"/>
  <c r="J1267" i="1" s="1"/>
  <c r="K1267" i="1" s="1"/>
  <c r="I1268" i="1"/>
  <c r="J1268" i="1" s="1"/>
  <c r="K1268" i="1" s="1"/>
  <c r="I1269" i="1"/>
  <c r="J1269" i="1" s="1"/>
  <c r="K1269" i="1" s="1"/>
  <c r="I1270" i="1"/>
  <c r="J1270" i="1" s="1"/>
  <c r="K1270" i="1" s="1"/>
  <c r="I1271" i="1"/>
  <c r="J1271" i="1" s="1"/>
  <c r="K1271" i="1" s="1"/>
  <c r="I1272" i="1"/>
  <c r="J1272" i="1" s="1"/>
  <c r="K1272" i="1" s="1"/>
  <c r="I1273" i="1"/>
  <c r="J1273" i="1" s="1"/>
  <c r="K1273" i="1" s="1"/>
  <c r="I1274" i="1"/>
  <c r="J1274" i="1" s="1"/>
  <c r="K1274" i="1" s="1"/>
  <c r="I1275" i="1"/>
  <c r="J1275" i="1" s="1"/>
  <c r="K1275" i="1" s="1"/>
  <c r="I1276" i="1"/>
  <c r="J1276" i="1" s="1"/>
  <c r="K1276" i="1" s="1"/>
  <c r="I1277" i="1"/>
  <c r="J1277" i="1" s="1"/>
  <c r="K1277" i="1" s="1"/>
  <c r="I1278" i="1"/>
  <c r="J1278" i="1" s="1"/>
  <c r="K1278" i="1" s="1"/>
  <c r="I1279" i="1"/>
  <c r="J1279" i="1" s="1"/>
  <c r="K1279" i="1" s="1"/>
  <c r="I1280" i="1"/>
  <c r="J1280" i="1" s="1"/>
  <c r="K1280" i="1" s="1"/>
  <c r="I1281" i="1"/>
  <c r="J1281" i="1" s="1"/>
  <c r="K1281" i="1" s="1"/>
  <c r="I1282" i="1"/>
  <c r="J1282" i="1" s="1"/>
  <c r="K1282" i="1" s="1"/>
  <c r="I1283" i="1"/>
  <c r="J1283" i="1" s="1"/>
  <c r="K1283" i="1" s="1"/>
  <c r="I1284" i="1"/>
  <c r="J1284" i="1" s="1"/>
  <c r="K1284" i="1" s="1"/>
  <c r="I1285" i="1"/>
  <c r="J1285" i="1" s="1"/>
  <c r="K1285" i="1" s="1"/>
  <c r="I1286" i="1"/>
  <c r="J1286" i="1" s="1"/>
  <c r="K1286" i="1" s="1"/>
  <c r="I1287" i="1"/>
  <c r="J1287" i="1" s="1"/>
  <c r="K1287" i="1" s="1"/>
  <c r="I1288" i="1"/>
  <c r="J1288" i="1" s="1"/>
  <c r="K1288" i="1" s="1"/>
  <c r="I1289" i="1"/>
  <c r="J1289" i="1" s="1"/>
  <c r="K1289" i="1" s="1"/>
  <c r="I1290" i="1"/>
  <c r="J1290" i="1" s="1"/>
  <c r="K1290" i="1" s="1"/>
  <c r="I1293" i="1"/>
  <c r="J1293" i="1" s="1"/>
  <c r="K1293" i="1" s="1"/>
  <c r="I1294" i="1"/>
  <c r="J1294" i="1" s="1"/>
  <c r="K1294" i="1" s="1"/>
  <c r="I1295" i="1"/>
  <c r="J1295" i="1" s="1"/>
  <c r="K1295" i="1" s="1"/>
  <c r="I1296" i="1"/>
  <c r="J1296" i="1" s="1"/>
  <c r="K1296" i="1" s="1"/>
  <c r="I1297" i="1"/>
  <c r="J1297" i="1" s="1"/>
  <c r="K1297" i="1" s="1"/>
  <c r="I1298" i="1"/>
  <c r="J1298" i="1" s="1"/>
  <c r="K1298" i="1" s="1"/>
  <c r="I1299" i="1"/>
  <c r="J1299" i="1" s="1"/>
  <c r="K1299" i="1" s="1"/>
  <c r="I1300" i="1"/>
  <c r="J1300" i="1" s="1"/>
  <c r="K1300" i="1" s="1"/>
  <c r="I1301" i="1"/>
  <c r="J1301" i="1" s="1"/>
  <c r="K1301" i="1" s="1"/>
  <c r="I1302" i="1"/>
  <c r="J1302" i="1" s="1"/>
  <c r="K1302" i="1" s="1"/>
  <c r="I1303" i="1"/>
  <c r="J1303" i="1" s="1"/>
  <c r="K1303" i="1" s="1"/>
  <c r="I1304" i="1"/>
  <c r="J1304" i="1" s="1"/>
  <c r="K1304" i="1" s="1"/>
  <c r="I1305" i="1"/>
  <c r="J1305" i="1" s="1"/>
  <c r="K1305" i="1" s="1"/>
  <c r="I1306" i="1"/>
  <c r="J1306" i="1" s="1"/>
  <c r="K1306" i="1" s="1"/>
  <c r="I1307" i="1"/>
  <c r="J1307" i="1" s="1"/>
  <c r="K1307" i="1" s="1"/>
  <c r="I1308" i="1"/>
  <c r="J1308" i="1" s="1"/>
  <c r="K1308" i="1" s="1"/>
  <c r="I1309" i="1"/>
  <c r="J1309" i="1" s="1"/>
  <c r="K1309" i="1" s="1"/>
  <c r="I1310" i="1"/>
  <c r="J1310" i="1" s="1"/>
  <c r="K1310" i="1" s="1"/>
  <c r="I1311" i="1"/>
  <c r="J1311" i="1" s="1"/>
  <c r="K1311" i="1" s="1"/>
  <c r="I1312" i="1"/>
  <c r="J1312" i="1" s="1"/>
  <c r="K1312" i="1" s="1"/>
  <c r="I1313" i="1"/>
  <c r="J1313" i="1" s="1"/>
  <c r="K1313" i="1" s="1"/>
  <c r="I1314" i="1"/>
  <c r="J1314" i="1" s="1"/>
  <c r="K1314" i="1" s="1"/>
  <c r="I1315" i="1"/>
  <c r="J1315" i="1" s="1"/>
  <c r="K1315" i="1" s="1"/>
  <c r="I1316" i="1"/>
  <c r="J1316" i="1" s="1"/>
  <c r="K1316" i="1" s="1"/>
  <c r="I1317" i="1"/>
  <c r="J1317" i="1" s="1"/>
  <c r="K1317" i="1" s="1"/>
  <c r="I1318" i="1"/>
  <c r="J1318" i="1" s="1"/>
  <c r="K1318" i="1" s="1"/>
  <c r="I1319" i="1"/>
  <c r="J1319" i="1" s="1"/>
  <c r="K1319" i="1" s="1"/>
  <c r="I1320" i="1"/>
  <c r="J1320" i="1" s="1"/>
  <c r="K1320" i="1" s="1"/>
  <c r="I1321" i="1"/>
  <c r="J1321" i="1" s="1"/>
  <c r="K1321" i="1" s="1"/>
  <c r="I1322" i="1"/>
  <c r="J1322" i="1" s="1"/>
  <c r="K1322" i="1" s="1"/>
  <c r="I1323" i="1"/>
  <c r="J1323" i="1" s="1"/>
  <c r="K1323" i="1" s="1"/>
  <c r="I1324" i="1"/>
  <c r="J1324" i="1" s="1"/>
  <c r="K1324" i="1" s="1"/>
  <c r="I1325" i="1"/>
  <c r="J1325" i="1" s="1"/>
  <c r="K1325" i="1" s="1"/>
  <c r="I1326" i="1"/>
  <c r="J1326" i="1" s="1"/>
  <c r="K1326" i="1" s="1"/>
  <c r="I1327" i="1"/>
  <c r="J1327" i="1" s="1"/>
  <c r="K1327" i="1" s="1"/>
  <c r="I1328" i="1"/>
  <c r="J1328" i="1" s="1"/>
  <c r="K1328" i="1" s="1"/>
  <c r="I1329" i="1"/>
  <c r="J1329" i="1" s="1"/>
  <c r="K1329" i="1" s="1"/>
  <c r="I1330" i="1"/>
  <c r="J1330" i="1" s="1"/>
  <c r="K1330" i="1" s="1"/>
  <c r="I1331" i="1"/>
  <c r="J1331" i="1" s="1"/>
  <c r="K1331" i="1" s="1"/>
  <c r="I1332" i="1"/>
  <c r="J1332" i="1" s="1"/>
  <c r="K1332" i="1" s="1"/>
  <c r="I1333" i="1"/>
  <c r="J1333" i="1" s="1"/>
  <c r="K1333" i="1" s="1"/>
  <c r="I1334" i="1"/>
  <c r="J1334" i="1" s="1"/>
  <c r="K1334" i="1" s="1"/>
  <c r="I1335" i="1"/>
  <c r="J1335" i="1" s="1"/>
  <c r="K1335" i="1" s="1"/>
  <c r="I1336" i="1"/>
  <c r="J1336" i="1" s="1"/>
  <c r="K1336" i="1" s="1"/>
  <c r="I1337" i="1"/>
  <c r="J1337" i="1" s="1"/>
  <c r="K1337" i="1" s="1"/>
  <c r="I1338" i="1"/>
  <c r="J1338" i="1" s="1"/>
  <c r="K1338" i="1" s="1"/>
  <c r="I1339" i="1"/>
  <c r="J1339" i="1" s="1"/>
  <c r="K1339" i="1" s="1"/>
  <c r="I1340" i="1"/>
  <c r="J1340" i="1" s="1"/>
  <c r="K1340" i="1" s="1"/>
  <c r="I1341" i="1"/>
  <c r="J1341" i="1" s="1"/>
  <c r="K1341" i="1" s="1"/>
  <c r="I1342" i="1"/>
  <c r="J1342" i="1" s="1"/>
  <c r="K1342" i="1" s="1"/>
  <c r="I1343" i="1"/>
  <c r="J1343" i="1" s="1"/>
  <c r="K1343" i="1" s="1"/>
  <c r="I1344" i="1"/>
  <c r="J1344" i="1" s="1"/>
  <c r="K1344" i="1" s="1"/>
  <c r="I1345" i="1"/>
  <c r="J1345" i="1" s="1"/>
  <c r="K1345" i="1" s="1"/>
  <c r="I1346" i="1"/>
  <c r="J1346" i="1" s="1"/>
  <c r="K1346" i="1" s="1"/>
  <c r="I1347" i="1"/>
  <c r="J1347" i="1" s="1"/>
  <c r="K1347" i="1" s="1"/>
  <c r="I1348" i="1"/>
  <c r="J1348" i="1" s="1"/>
  <c r="K1348" i="1" s="1"/>
  <c r="I1349" i="1"/>
  <c r="J1349" i="1" s="1"/>
  <c r="K1349" i="1" s="1"/>
  <c r="I1350" i="1"/>
  <c r="J1350" i="1" s="1"/>
  <c r="K1350" i="1" s="1"/>
  <c r="I1351" i="1"/>
  <c r="J1351" i="1" s="1"/>
  <c r="K1351" i="1" s="1"/>
  <c r="I1352" i="1"/>
  <c r="J1352" i="1" s="1"/>
  <c r="K1352" i="1" s="1"/>
  <c r="I1353" i="1"/>
  <c r="J1353" i="1" s="1"/>
  <c r="K1353" i="1" s="1"/>
  <c r="I1354" i="1"/>
  <c r="J1354" i="1" s="1"/>
  <c r="K1354" i="1" s="1"/>
  <c r="I1355" i="1"/>
  <c r="J1355" i="1" s="1"/>
  <c r="K1355" i="1" s="1"/>
  <c r="I1356" i="1"/>
  <c r="J1356" i="1" s="1"/>
  <c r="K1356" i="1" s="1"/>
  <c r="I1357" i="1"/>
  <c r="J1357" i="1" s="1"/>
  <c r="K1357" i="1" s="1"/>
  <c r="I1358" i="1"/>
  <c r="J1358" i="1" s="1"/>
  <c r="K1358" i="1" s="1"/>
  <c r="I1359" i="1"/>
  <c r="J1359" i="1" s="1"/>
  <c r="K1359" i="1" s="1"/>
  <c r="I1360" i="1"/>
  <c r="J1360" i="1" s="1"/>
  <c r="K1360" i="1" s="1"/>
  <c r="I1361" i="1"/>
  <c r="J1361" i="1" s="1"/>
  <c r="K1361" i="1" s="1"/>
  <c r="I1362" i="1"/>
  <c r="J1362" i="1" s="1"/>
  <c r="K1362" i="1" s="1"/>
  <c r="I1363" i="1"/>
  <c r="J1363" i="1" s="1"/>
  <c r="K1363" i="1" s="1"/>
  <c r="I1364" i="1"/>
  <c r="J1364" i="1" s="1"/>
  <c r="K1364" i="1" s="1"/>
  <c r="I1365" i="1"/>
  <c r="J1365" i="1" s="1"/>
  <c r="K1365" i="1" s="1"/>
  <c r="I1366" i="1"/>
  <c r="J1366" i="1" s="1"/>
  <c r="K1366" i="1" s="1"/>
  <c r="I1367" i="1"/>
  <c r="J1367" i="1" s="1"/>
  <c r="K1367" i="1" s="1"/>
  <c r="I1368" i="1"/>
  <c r="J1368" i="1" s="1"/>
  <c r="K1368" i="1" s="1"/>
  <c r="I1369" i="1"/>
  <c r="J1369" i="1" s="1"/>
  <c r="K1369" i="1" s="1"/>
  <c r="I1372" i="1"/>
  <c r="J1372" i="1" s="1"/>
  <c r="K1372" i="1" s="1"/>
  <c r="I1373" i="1"/>
  <c r="J1373" i="1" s="1"/>
  <c r="K1373" i="1" s="1"/>
  <c r="I1374" i="1"/>
  <c r="J1374" i="1" s="1"/>
  <c r="K1374" i="1" s="1"/>
  <c r="I1375" i="1"/>
  <c r="J1375" i="1" s="1"/>
  <c r="K1375" i="1" s="1"/>
  <c r="I1376" i="1"/>
  <c r="J1376" i="1" s="1"/>
  <c r="K1376" i="1" s="1"/>
  <c r="I1377" i="1"/>
  <c r="J1377" i="1" s="1"/>
  <c r="K1377" i="1" s="1"/>
  <c r="I1378" i="1"/>
  <c r="J1378" i="1" s="1"/>
  <c r="K1378" i="1" s="1"/>
  <c r="I1379" i="1"/>
  <c r="J1379" i="1" s="1"/>
  <c r="K1379" i="1" s="1"/>
  <c r="I1380" i="1"/>
  <c r="J1380" i="1" s="1"/>
  <c r="K1380" i="1" s="1"/>
  <c r="I1381" i="1"/>
  <c r="J1381" i="1" s="1"/>
  <c r="K1381" i="1" s="1"/>
  <c r="I1382" i="1"/>
  <c r="J1382" i="1" s="1"/>
  <c r="K1382" i="1" s="1"/>
  <c r="I1383" i="1"/>
  <c r="J1383" i="1" s="1"/>
  <c r="K1383" i="1" s="1"/>
  <c r="I1384" i="1"/>
  <c r="J1384" i="1" s="1"/>
  <c r="K1384" i="1" s="1"/>
  <c r="I1385" i="1"/>
  <c r="J1385" i="1" s="1"/>
  <c r="K1385" i="1" s="1"/>
  <c r="I1386" i="1"/>
  <c r="J1386" i="1" s="1"/>
  <c r="K1386" i="1" s="1"/>
  <c r="I1388" i="1"/>
  <c r="J1388" i="1" s="1"/>
  <c r="K1388" i="1" s="1"/>
  <c r="I1389" i="1"/>
  <c r="J1389" i="1" s="1"/>
  <c r="K1389" i="1" s="1"/>
  <c r="I1390" i="1"/>
  <c r="J1390" i="1" s="1"/>
  <c r="K1390" i="1" s="1"/>
  <c r="I1391" i="1"/>
  <c r="J1391" i="1" s="1"/>
  <c r="K1391" i="1" s="1"/>
  <c r="I1392" i="1"/>
  <c r="J1392" i="1" s="1"/>
  <c r="K1392" i="1" s="1"/>
  <c r="I1393" i="1"/>
  <c r="J1393" i="1" s="1"/>
  <c r="K1393" i="1" s="1"/>
  <c r="I1394" i="1"/>
  <c r="J1394" i="1" s="1"/>
  <c r="K1394" i="1" s="1"/>
  <c r="I1395" i="1"/>
  <c r="J1395" i="1" s="1"/>
  <c r="K1395" i="1" s="1"/>
  <c r="I1396" i="1"/>
  <c r="J1396" i="1" s="1"/>
  <c r="K1396" i="1" s="1"/>
  <c r="I1397" i="1"/>
  <c r="J1397" i="1" s="1"/>
  <c r="K1397" i="1" s="1"/>
  <c r="I1398" i="1"/>
  <c r="J1398" i="1" s="1"/>
  <c r="K1398" i="1" s="1"/>
  <c r="I1399" i="1"/>
  <c r="J1399" i="1" s="1"/>
  <c r="K1399" i="1" s="1"/>
  <c r="I1400" i="1"/>
  <c r="J1400" i="1" s="1"/>
  <c r="K1400" i="1" s="1"/>
  <c r="I1404" i="1"/>
  <c r="J1404" i="1" s="1"/>
  <c r="K1404" i="1" s="1"/>
  <c r="I1406" i="1"/>
  <c r="J1406" i="1" s="1"/>
  <c r="K1406" i="1" s="1"/>
  <c r="I1407" i="1"/>
  <c r="J1407" i="1" s="1"/>
  <c r="K1407" i="1" s="1"/>
  <c r="I1408" i="1"/>
  <c r="J1408" i="1" s="1"/>
  <c r="K1408" i="1" s="1"/>
  <c r="I1409" i="1"/>
  <c r="J1409" i="1" s="1"/>
  <c r="K1409" i="1" s="1"/>
  <c r="I1410" i="1"/>
  <c r="J1410" i="1" s="1"/>
  <c r="K1410" i="1" s="1"/>
  <c r="I1411" i="1"/>
  <c r="J1411" i="1" s="1"/>
  <c r="K1411" i="1" s="1"/>
  <c r="I1412" i="1"/>
  <c r="J1412" i="1" s="1"/>
  <c r="K1412" i="1" s="1"/>
  <c r="I1413" i="1"/>
  <c r="J1413" i="1" s="1"/>
  <c r="K1413" i="1" s="1"/>
  <c r="I1414" i="1"/>
  <c r="J1414" i="1" s="1"/>
  <c r="K1414" i="1" s="1"/>
  <c r="I1415" i="1"/>
  <c r="J1415" i="1" s="1"/>
  <c r="K1415" i="1" s="1"/>
  <c r="I1416" i="1"/>
  <c r="J1416" i="1" s="1"/>
  <c r="K1416" i="1" s="1"/>
  <c r="I1417" i="1"/>
  <c r="J1417" i="1" s="1"/>
  <c r="K1417" i="1" s="1"/>
  <c r="I1418" i="1"/>
  <c r="J1418" i="1" s="1"/>
  <c r="K1418" i="1" s="1"/>
  <c r="I1419" i="1"/>
  <c r="J1419" i="1" s="1"/>
  <c r="K1419" i="1" s="1"/>
  <c r="I1420" i="1"/>
  <c r="J1420" i="1" s="1"/>
  <c r="K1420" i="1" s="1"/>
  <c r="I1421" i="1"/>
  <c r="J1421" i="1" s="1"/>
  <c r="K1421" i="1" s="1"/>
  <c r="I1422" i="1"/>
  <c r="J1422" i="1" s="1"/>
  <c r="K1422" i="1" s="1"/>
  <c r="I1423" i="1"/>
  <c r="J1423" i="1" s="1"/>
  <c r="K1423" i="1" s="1"/>
  <c r="I1424" i="1"/>
  <c r="J1424" i="1" s="1"/>
  <c r="K1424" i="1" s="1"/>
  <c r="I1425" i="1"/>
  <c r="J1425" i="1" s="1"/>
  <c r="K1425" i="1" s="1"/>
  <c r="I1426" i="1"/>
  <c r="J1426" i="1" s="1"/>
  <c r="K1426" i="1" s="1"/>
  <c r="I1427" i="1"/>
  <c r="J1427" i="1" s="1"/>
  <c r="K1427" i="1" s="1"/>
  <c r="I1428" i="1"/>
  <c r="J1428" i="1" s="1"/>
  <c r="K1428" i="1" s="1"/>
  <c r="I1429" i="1"/>
  <c r="J1429" i="1" s="1"/>
  <c r="K1429" i="1" s="1"/>
  <c r="I1430" i="1"/>
  <c r="J1430" i="1" s="1"/>
  <c r="K1430" i="1" s="1"/>
  <c r="I1431" i="1"/>
  <c r="J1431" i="1" s="1"/>
  <c r="K1431" i="1" s="1"/>
  <c r="I1432" i="1"/>
  <c r="J1432" i="1" s="1"/>
  <c r="K1432" i="1" s="1"/>
  <c r="I1433" i="1"/>
  <c r="J1433" i="1" s="1"/>
  <c r="K1433" i="1" s="1"/>
  <c r="I1434" i="1"/>
  <c r="J1434" i="1" s="1"/>
  <c r="K1434" i="1" s="1"/>
  <c r="I1435" i="1"/>
  <c r="J1435" i="1" s="1"/>
  <c r="K1435" i="1" s="1"/>
  <c r="I1436" i="1"/>
  <c r="J1436" i="1" s="1"/>
  <c r="K1436" i="1" s="1"/>
  <c r="I1437" i="1"/>
  <c r="J1437" i="1" s="1"/>
  <c r="K1437" i="1" s="1"/>
  <c r="I1438" i="1"/>
  <c r="J1438" i="1" s="1"/>
  <c r="K1438" i="1" s="1"/>
  <c r="I1439" i="1"/>
  <c r="J1439" i="1" s="1"/>
  <c r="K1439" i="1" s="1"/>
  <c r="I1440" i="1"/>
  <c r="J1440" i="1" s="1"/>
  <c r="K1440" i="1" s="1"/>
  <c r="I1441" i="1"/>
  <c r="J1441" i="1" s="1"/>
  <c r="K1441" i="1" s="1"/>
  <c r="I1442" i="1"/>
  <c r="J1442" i="1" s="1"/>
  <c r="K1442" i="1" s="1"/>
  <c r="I1443" i="1"/>
  <c r="J1443" i="1" s="1"/>
  <c r="K1443" i="1" s="1"/>
  <c r="I1446" i="1"/>
  <c r="J1446" i="1" s="1"/>
  <c r="K1446" i="1" s="1"/>
  <c r="I1452" i="1"/>
  <c r="J1452" i="1" s="1"/>
  <c r="K1452" i="1" s="1"/>
  <c r="I1453" i="1"/>
  <c r="J1453" i="1" s="1"/>
  <c r="K1453" i="1" s="1"/>
  <c r="I1454" i="1"/>
  <c r="J1454" i="1" s="1"/>
  <c r="K1454" i="1" s="1"/>
  <c r="I1455" i="1"/>
  <c r="J1455" i="1" s="1"/>
  <c r="K1455" i="1" s="1"/>
  <c r="I1456" i="1"/>
  <c r="J1456" i="1" s="1"/>
  <c r="K1456" i="1" s="1"/>
  <c r="I1457" i="1"/>
  <c r="J1457" i="1" s="1"/>
  <c r="K1457" i="1" s="1"/>
  <c r="I1458" i="1"/>
  <c r="J1458" i="1" s="1"/>
  <c r="K1458" i="1" s="1"/>
  <c r="I1459" i="1"/>
  <c r="J1459" i="1" s="1"/>
  <c r="K1459" i="1" s="1"/>
  <c r="I1460" i="1"/>
  <c r="J1460" i="1" s="1"/>
  <c r="K1460" i="1" s="1"/>
  <c r="I1461" i="1"/>
  <c r="J1461" i="1" s="1"/>
  <c r="K1461" i="1" s="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90" i="1"/>
  <c r="H92" i="1"/>
  <c r="H94" i="1"/>
  <c r="H95" i="1"/>
  <c r="H96" i="1"/>
  <c r="H97" i="1"/>
  <c r="H98" i="1"/>
  <c r="H99" i="1"/>
  <c r="H100" i="1"/>
  <c r="H101" i="1"/>
  <c r="H102"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4" i="1"/>
  <c r="H215" i="1"/>
  <c r="H216" i="1"/>
  <c r="H217" i="1"/>
  <c r="H218" i="1"/>
  <c r="H219" i="1"/>
  <c r="H220" i="1"/>
  <c r="H221" i="1"/>
  <c r="H222" i="1"/>
  <c r="H223" i="1"/>
  <c r="H224" i="1"/>
  <c r="H225"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5" i="1"/>
  <c r="H356" i="1"/>
  <c r="H357" i="1"/>
  <c r="H358" i="1"/>
  <c r="H359" i="1"/>
  <c r="H360" i="1"/>
  <c r="H361" i="1"/>
  <c r="H362" i="1"/>
  <c r="H363" i="1"/>
  <c r="H364" i="1"/>
  <c r="H365" i="1"/>
  <c r="H366" i="1"/>
  <c r="H367" i="1"/>
  <c r="H368" i="1"/>
  <c r="H369" i="1"/>
  <c r="H370" i="1"/>
  <c r="H371" i="1"/>
  <c r="H372" i="1"/>
  <c r="H373" i="1"/>
  <c r="H374" i="1"/>
  <c r="H375" i="1"/>
  <c r="H377" i="1"/>
  <c r="H378" i="1"/>
  <c r="H379" i="1"/>
  <c r="H380" i="1"/>
  <c r="H381" i="1"/>
  <c r="H382" i="1"/>
  <c r="H383" i="1"/>
  <c r="H384" i="1"/>
  <c r="H385" i="1"/>
  <c r="H386" i="1"/>
  <c r="H387" i="1"/>
  <c r="H388" i="1"/>
  <c r="H389" i="1"/>
  <c r="H390" i="1"/>
  <c r="H391" i="1"/>
  <c r="H392" i="1"/>
  <c r="H393" i="1"/>
  <c r="H394" i="1"/>
  <c r="H395" i="1"/>
  <c r="H396" i="1"/>
  <c r="H397" i="1"/>
  <c r="H398" i="1"/>
  <c r="H399" i="1"/>
  <c r="H400" i="1"/>
  <c r="H401" i="1"/>
  <c r="H402" i="1"/>
  <c r="H403" i="1"/>
  <c r="H404" i="1"/>
  <c r="H405" i="1"/>
  <c r="H406" i="1"/>
  <c r="H407" i="1"/>
  <c r="H408" i="1"/>
  <c r="H409" i="1"/>
  <c r="H410" i="1"/>
  <c r="H411" i="1"/>
  <c r="H412" i="1"/>
  <c r="H413" i="1"/>
  <c r="H414" i="1"/>
  <c r="H415" i="1"/>
  <c r="H416" i="1"/>
  <c r="H417" i="1"/>
  <c r="H418" i="1"/>
  <c r="H419" i="1"/>
  <c r="H420" i="1"/>
  <c r="H421" i="1"/>
  <c r="H422" i="1"/>
  <c r="H423" i="1"/>
  <c r="H424" i="1"/>
  <c r="H425" i="1"/>
  <c r="H426" i="1"/>
  <c r="H427" i="1"/>
  <c r="H428" i="1"/>
  <c r="H429" i="1"/>
  <c r="H430" i="1"/>
  <c r="H431" i="1"/>
  <c r="H432" i="1"/>
  <c r="H433" i="1"/>
  <c r="H434" i="1"/>
  <c r="H435" i="1"/>
  <c r="H440" i="1"/>
  <c r="H441" i="1"/>
  <c r="H442" i="1"/>
  <c r="H443" i="1"/>
  <c r="H444" i="1"/>
  <c r="H445" i="1"/>
  <c r="H446" i="1"/>
  <c r="H447" i="1"/>
  <c r="H448" i="1"/>
  <c r="H449" i="1"/>
  <c r="H454" i="1"/>
  <c r="H456"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6" i="1"/>
  <c r="H507"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605" i="1"/>
  <c r="H606" i="1"/>
  <c r="H607" i="1"/>
  <c r="H608" i="1"/>
  <c r="H609" i="1"/>
  <c r="H610" i="1"/>
  <c r="H611" i="1"/>
  <c r="H612" i="1"/>
  <c r="H613" i="1"/>
  <c r="H614" i="1"/>
  <c r="H615" i="1"/>
  <c r="H618" i="1"/>
  <c r="H619" i="1"/>
  <c r="H620" i="1"/>
  <c r="H621" i="1"/>
  <c r="H622" i="1"/>
  <c r="H623" i="1"/>
  <c r="H624" i="1"/>
  <c r="H625" i="1"/>
  <c r="H626" i="1"/>
  <c r="H627" i="1"/>
  <c r="H628" i="1"/>
  <c r="H645" i="1"/>
  <c r="H646" i="1"/>
  <c r="H647" i="1"/>
  <c r="H648" i="1"/>
  <c r="H649" i="1"/>
  <c r="H650" i="1"/>
  <c r="H651" i="1"/>
  <c r="H652" i="1"/>
  <c r="H653" i="1"/>
  <c r="H654" i="1"/>
  <c r="H655" i="1"/>
  <c r="H656" i="1"/>
  <c r="H657" i="1"/>
  <c r="H658" i="1"/>
  <c r="H659" i="1"/>
  <c r="H660" i="1"/>
  <c r="H661" i="1"/>
  <c r="H662" i="1"/>
  <c r="H663" i="1"/>
  <c r="H664" i="1"/>
  <c r="H665" i="1"/>
  <c r="H666" i="1"/>
  <c r="H667" i="1"/>
  <c r="H668" i="1"/>
  <c r="H669" i="1"/>
  <c r="H670" i="1"/>
  <c r="H671" i="1"/>
  <c r="H672" i="1"/>
  <c r="H673" i="1"/>
  <c r="H674" i="1"/>
  <c r="H675" i="1"/>
  <c r="H676" i="1"/>
  <c r="H677" i="1"/>
  <c r="H678" i="1"/>
  <c r="H679" i="1"/>
  <c r="H680" i="1"/>
  <c r="H681" i="1"/>
  <c r="H682" i="1"/>
  <c r="H683" i="1"/>
  <c r="H684" i="1"/>
  <c r="H685" i="1"/>
  <c r="H686" i="1"/>
  <c r="H687" i="1"/>
  <c r="H688" i="1"/>
  <c r="H689" i="1"/>
  <c r="H690" i="1"/>
  <c r="H691" i="1"/>
  <c r="H692" i="1"/>
  <c r="H693" i="1"/>
  <c r="H694" i="1"/>
  <c r="H695" i="1"/>
  <c r="H697" i="1"/>
  <c r="H698" i="1"/>
  <c r="H699" i="1"/>
  <c r="H700" i="1"/>
  <c r="H701" i="1"/>
  <c r="H702" i="1"/>
  <c r="H703" i="1"/>
  <c r="H704" i="1"/>
  <c r="H705" i="1"/>
  <c r="H706" i="1"/>
  <c r="H707" i="1"/>
  <c r="H708" i="1"/>
  <c r="H709" i="1"/>
  <c r="H710" i="1"/>
  <c r="H711" i="1"/>
  <c r="H712" i="1"/>
  <c r="H713" i="1"/>
  <c r="H714" i="1"/>
  <c r="H715" i="1"/>
  <c r="H716" i="1"/>
  <c r="H717" i="1"/>
  <c r="H718" i="1"/>
  <c r="H719" i="1"/>
  <c r="H720" i="1"/>
  <c r="H721" i="1"/>
  <c r="H722" i="1"/>
  <c r="H723" i="1"/>
  <c r="H724" i="1"/>
  <c r="H725" i="1"/>
  <c r="H726" i="1"/>
  <c r="H727" i="1"/>
  <c r="H728" i="1"/>
  <c r="H729" i="1"/>
  <c r="H730" i="1"/>
  <c r="H731" i="1"/>
  <c r="H732" i="1"/>
  <c r="H733" i="1"/>
  <c r="H734" i="1"/>
  <c r="H735" i="1"/>
  <c r="H736" i="1"/>
  <c r="H737" i="1"/>
  <c r="H738" i="1"/>
  <c r="H739" i="1"/>
  <c r="H740" i="1"/>
  <c r="H741" i="1"/>
  <c r="H742" i="1"/>
  <c r="H743" i="1"/>
  <c r="H744" i="1"/>
  <c r="H745" i="1"/>
  <c r="H746" i="1"/>
  <c r="H747" i="1"/>
  <c r="H748" i="1"/>
  <c r="H749" i="1"/>
  <c r="H750" i="1"/>
  <c r="H751" i="1"/>
  <c r="H752" i="1"/>
  <c r="H753" i="1"/>
  <c r="H754" i="1"/>
  <c r="H755" i="1"/>
  <c r="H756" i="1"/>
  <c r="H757" i="1"/>
  <c r="H758" i="1"/>
  <c r="H759" i="1"/>
  <c r="H760" i="1"/>
  <c r="H761" i="1"/>
  <c r="H762" i="1"/>
  <c r="H763" i="1"/>
  <c r="H764" i="1"/>
  <c r="H765" i="1"/>
  <c r="H766" i="1"/>
  <c r="H767" i="1"/>
  <c r="H768" i="1"/>
  <c r="H769" i="1"/>
  <c r="H770" i="1"/>
  <c r="H771" i="1"/>
  <c r="H772" i="1"/>
  <c r="H773" i="1"/>
  <c r="H774" i="1"/>
  <c r="H775" i="1"/>
  <c r="H776" i="1"/>
  <c r="H777" i="1"/>
  <c r="H778" i="1"/>
  <c r="H779" i="1"/>
  <c r="H780" i="1"/>
  <c r="H781" i="1"/>
  <c r="H782" i="1"/>
  <c r="H783" i="1"/>
  <c r="H784" i="1"/>
  <c r="H785" i="1"/>
  <c r="H787" i="1"/>
  <c r="H788" i="1"/>
  <c r="H789" i="1"/>
  <c r="H790" i="1"/>
  <c r="H791" i="1"/>
  <c r="H792" i="1"/>
  <c r="H793" i="1"/>
  <c r="H794" i="1"/>
  <c r="H795" i="1"/>
  <c r="H796" i="1"/>
  <c r="H797" i="1"/>
  <c r="H798" i="1"/>
  <c r="H799" i="1"/>
  <c r="H800" i="1"/>
  <c r="H801" i="1"/>
  <c r="H802" i="1"/>
  <c r="H803" i="1"/>
  <c r="H804" i="1"/>
  <c r="H805" i="1"/>
  <c r="H806" i="1"/>
  <c r="H807" i="1"/>
  <c r="H808" i="1"/>
  <c r="H809" i="1"/>
  <c r="H810" i="1"/>
  <c r="H811" i="1"/>
  <c r="H812" i="1"/>
  <c r="H813" i="1"/>
  <c r="H814" i="1"/>
  <c r="H815" i="1"/>
  <c r="H816" i="1"/>
  <c r="H817" i="1"/>
  <c r="H818" i="1"/>
  <c r="H819" i="1"/>
  <c r="H820" i="1"/>
  <c r="H821" i="1"/>
  <c r="H822" i="1"/>
  <c r="H823" i="1"/>
  <c r="H824" i="1"/>
  <c r="H826" i="1"/>
  <c r="H827" i="1"/>
  <c r="H828" i="1"/>
  <c r="H829" i="1"/>
  <c r="H830" i="1"/>
  <c r="H831" i="1"/>
  <c r="H832" i="1"/>
  <c r="H833" i="1"/>
  <c r="H834" i="1"/>
  <c r="H835" i="1"/>
  <c r="H836" i="1"/>
  <c r="H838" i="1"/>
  <c r="H839" i="1"/>
  <c r="H840" i="1"/>
  <c r="H841" i="1"/>
  <c r="H842" i="1"/>
  <c r="H843" i="1"/>
  <c r="H846" i="1"/>
  <c r="H847" i="1"/>
  <c r="H848" i="1"/>
  <c r="H849" i="1"/>
  <c r="H850" i="1"/>
  <c r="H851" i="1"/>
  <c r="H852" i="1"/>
  <c r="H853" i="1"/>
  <c r="H854" i="1"/>
  <c r="H855" i="1"/>
  <c r="H856" i="1"/>
  <c r="H857" i="1"/>
  <c r="H858" i="1"/>
  <c r="H859" i="1"/>
  <c r="H860" i="1"/>
  <c r="H861" i="1"/>
  <c r="H862" i="1"/>
  <c r="H863" i="1"/>
  <c r="H864" i="1"/>
  <c r="H865" i="1"/>
  <c r="H866" i="1"/>
  <c r="H867" i="1"/>
  <c r="H868" i="1"/>
  <c r="H869" i="1"/>
  <c r="H870" i="1"/>
  <c r="H871" i="1"/>
  <c r="H872" i="1"/>
  <c r="H873" i="1"/>
  <c r="H874" i="1"/>
  <c r="H875" i="1"/>
  <c r="H876" i="1"/>
  <c r="H877" i="1"/>
  <c r="H878" i="1"/>
  <c r="H879" i="1"/>
  <c r="H880" i="1"/>
  <c r="H881" i="1"/>
  <c r="H882" i="1"/>
  <c r="H883" i="1"/>
  <c r="H884" i="1"/>
  <c r="H885" i="1"/>
  <c r="H886" i="1"/>
  <c r="H887" i="1"/>
  <c r="H888" i="1"/>
  <c r="H889" i="1"/>
  <c r="H890" i="1"/>
  <c r="H891" i="1"/>
  <c r="H892" i="1"/>
  <c r="H893" i="1"/>
  <c r="H894" i="1"/>
  <c r="H895" i="1"/>
  <c r="H896" i="1"/>
  <c r="H897" i="1"/>
  <c r="H898" i="1"/>
  <c r="H899" i="1"/>
  <c r="H900" i="1"/>
  <c r="H901" i="1"/>
  <c r="H902" i="1"/>
  <c r="H903" i="1"/>
  <c r="H904" i="1"/>
  <c r="H905" i="1"/>
  <c r="H906" i="1"/>
  <c r="H907" i="1"/>
  <c r="H909" i="1"/>
  <c r="H910" i="1"/>
  <c r="H912" i="1"/>
  <c r="H913" i="1"/>
  <c r="H914" i="1"/>
  <c r="H915" i="1"/>
  <c r="H916" i="1"/>
  <c r="H917" i="1"/>
  <c r="H918" i="1"/>
  <c r="H919" i="1"/>
  <c r="H920" i="1"/>
  <c r="H921" i="1"/>
  <c r="H922" i="1"/>
  <c r="H923" i="1"/>
  <c r="H924" i="1"/>
  <c r="H925" i="1"/>
  <c r="H926" i="1"/>
  <c r="H927" i="1"/>
  <c r="H928" i="1"/>
  <c r="H929" i="1"/>
  <c r="H930" i="1"/>
  <c r="H931" i="1"/>
  <c r="H932" i="1"/>
  <c r="H933" i="1"/>
  <c r="H934" i="1"/>
  <c r="H935" i="1"/>
  <c r="H936" i="1"/>
  <c r="H937" i="1"/>
  <c r="H938" i="1"/>
  <c r="H939" i="1"/>
  <c r="H940" i="1"/>
  <c r="H941" i="1"/>
  <c r="H942" i="1"/>
  <c r="H944" i="1"/>
  <c r="H945" i="1"/>
  <c r="H947" i="1"/>
  <c r="H948" i="1"/>
  <c r="H949" i="1"/>
  <c r="H950" i="1"/>
  <c r="H951" i="1"/>
  <c r="H952" i="1"/>
  <c r="H953" i="1"/>
  <c r="H954" i="1"/>
  <c r="H955" i="1"/>
  <c r="H956" i="1"/>
  <c r="H957" i="1"/>
  <c r="H958" i="1"/>
  <c r="H959" i="1"/>
  <c r="H960" i="1"/>
  <c r="H961" i="1"/>
  <c r="H962" i="1"/>
  <c r="H963" i="1"/>
  <c r="H964" i="1"/>
  <c r="H965" i="1"/>
  <c r="H966" i="1"/>
  <c r="H967" i="1"/>
  <c r="H968" i="1"/>
  <c r="H969" i="1"/>
  <c r="H970" i="1"/>
  <c r="H971" i="1"/>
  <c r="H972" i="1"/>
  <c r="H973" i="1"/>
  <c r="H974" i="1"/>
  <c r="H975" i="1"/>
  <c r="H976" i="1"/>
  <c r="H977" i="1"/>
  <c r="H978" i="1"/>
  <c r="H979" i="1"/>
  <c r="H980" i="1"/>
  <c r="H981" i="1"/>
  <c r="H982" i="1"/>
  <c r="H983" i="1"/>
  <c r="H984" i="1"/>
  <c r="H985" i="1"/>
  <c r="H986" i="1"/>
  <c r="H987" i="1"/>
  <c r="H988" i="1"/>
  <c r="H989" i="1"/>
  <c r="H990" i="1"/>
  <c r="H991" i="1"/>
  <c r="H992" i="1"/>
  <c r="H993" i="1"/>
  <c r="H994" i="1"/>
  <c r="H995" i="1"/>
  <c r="H996" i="1"/>
  <c r="H997" i="1"/>
  <c r="H998" i="1"/>
  <c r="H999" i="1"/>
  <c r="H1000" i="1"/>
  <c r="H1001" i="1"/>
  <c r="H1002" i="1"/>
  <c r="H1003" i="1"/>
  <c r="H1004" i="1"/>
  <c r="H1005" i="1"/>
  <c r="H1006" i="1"/>
  <c r="H1007" i="1"/>
  <c r="H1008" i="1"/>
  <c r="H1009" i="1"/>
  <c r="H1010" i="1"/>
  <c r="H1011" i="1"/>
  <c r="H1012" i="1"/>
  <c r="H1013" i="1"/>
  <c r="H1014" i="1"/>
  <c r="H1015" i="1"/>
  <c r="H1016" i="1"/>
  <c r="H1017" i="1"/>
  <c r="H1018" i="1"/>
  <c r="H1019" i="1"/>
  <c r="H1020" i="1"/>
  <c r="H1021" i="1"/>
  <c r="H1022" i="1"/>
  <c r="H1023" i="1"/>
  <c r="H1024" i="1"/>
  <c r="H1025" i="1"/>
  <c r="H1026" i="1"/>
  <c r="H1027" i="1"/>
  <c r="H1028" i="1"/>
  <c r="H1029" i="1"/>
  <c r="H1030" i="1"/>
  <c r="H1031" i="1"/>
  <c r="H1032" i="1"/>
  <c r="H1033" i="1"/>
  <c r="H1034" i="1"/>
  <c r="H1035" i="1"/>
  <c r="H1036" i="1"/>
  <c r="H1037" i="1"/>
  <c r="H1038" i="1"/>
  <c r="H1039" i="1"/>
  <c r="H1040" i="1"/>
  <c r="H1041" i="1"/>
  <c r="H1042" i="1"/>
  <c r="H1043" i="1"/>
  <c r="H1044" i="1"/>
  <c r="H1045" i="1"/>
  <c r="H1046" i="1"/>
  <c r="H1047" i="1"/>
  <c r="H1048" i="1"/>
  <c r="H1049" i="1"/>
  <c r="H1050" i="1"/>
  <c r="H1051" i="1"/>
  <c r="H1052" i="1"/>
  <c r="H1053" i="1"/>
  <c r="H1054" i="1"/>
  <c r="H1055" i="1"/>
  <c r="H1057" i="1"/>
  <c r="H1058" i="1"/>
  <c r="H1059" i="1"/>
  <c r="H1060" i="1"/>
  <c r="H1061" i="1"/>
  <c r="H1062" i="1"/>
  <c r="H1063" i="1"/>
  <c r="H1064" i="1"/>
  <c r="H1065" i="1"/>
  <c r="H1066" i="1"/>
  <c r="H1067" i="1"/>
  <c r="H1068" i="1"/>
  <c r="H1069" i="1"/>
  <c r="H1070" i="1"/>
  <c r="H1071" i="1"/>
  <c r="H1072" i="1"/>
  <c r="H1073" i="1"/>
  <c r="H1074" i="1"/>
  <c r="H1075" i="1"/>
  <c r="H1076" i="1"/>
  <c r="H1077" i="1"/>
  <c r="H1078" i="1"/>
  <c r="H1079" i="1"/>
  <c r="H1080" i="1"/>
  <c r="H1081" i="1"/>
  <c r="H1082" i="1"/>
  <c r="H1083" i="1"/>
  <c r="H1084" i="1"/>
  <c r="H1085" i="1"/>
  <c r="H1086" i="1"/>
  <c r="H1087" i="1"/>
  <c r="H1088" i="1"/>
  <c r="H1089" i="1"/>
  <c r="H1090" i="1"/>
  <c r="H1091" i="1"/>
  <c r="H1092" i="1"/>
  <c r="H1093" i="1"/>
  <c r="H1094" i="1"/>
  <c r="H1096" i="1"/>
  <c r="H1097" i="1"/>
  <c r="H1098" i="1"/>
  <c r="H1099" i="1"/>
  <c r="H1100" i="1"/>
  <c r="H1101" i="1"/>
  <c r="H1102" i="1"/>
  <c r="H1103" i="1"/>
  <c r="H1104" i="1"/>
  <c r="H1105" i="1"/>
  <c r="H1106" i="1"/>
  <c r="H1108" i="1"/>
  <c r="H1109" i="1"/>
  <c r="H1110" i="1"/>
  <c r="H1111" i="1"/>
  <c r="H1112" i="1"/>
  <c r="H1113" i="1"/>
  <c r="H1114" i="1"/>
  <c r="H1115" i="1"/>
  <c r="H1116" i="1"/>
  <c r="H1117" i="1"/>
  <c r="H1118" i="1"/>
  <c r="H1119" i="1"/>
  <c r="H1120" i="1"/>
  <c r="H1121" i="1"/>
  <c r="H1122" i="1"/>
  <c r="H1123" i="1"/>
  <c r="H1124" i="1"/>
  <c r="H1125" i="1"/>
  <c r="H1126" i="1"/>
  <c r="H1127" i="1"/>
  <c r="H1128" i="1"/>
  <c r="H1129" i="1"/>
  <c r="H1130" i="1"/>
  <c r="H1131" i="1"/>
  <c r="H1132" i="1"/>
  <c r="H1133" i="1"/>
  <c r="H1134" i="1"/>
  <c r="H1135" i="1"/>
  <c r="H1136" i="1"/>
  <c r="H1137" i="1"/>
  <c r="H1138" i="1"/>
  <c r="H1139" i="1"/>
  <c r="H1141" i="1"/>
  <c r="H1142" i="1"/>
  <c r="H1144" i="1"/>
  <c r="H1145" i="1"/>
  <c r="H1146" i="1"/>
  <c r="H1147" i="1"/>
  <c r="H1148" i="1"/>
  <c r="H1149" i="1"/>
  <c r="H1150" i="1"/>
  <c r="H1151" i="1"/>
  <c r="H1152" i="1"/>
  <c r="H1153" i="1"/>
  <c r="H1154" i="1"/>
  <c r="H1155" i="1"/>
  <c r="H1156" i="1"/>
  <c r="H1157" i="1"/>
  <c r="H1158" i="1"/>
  <c r="H1159" i="1"/>
  <c r="H1160" i="1"/>
  <c r="H1161" i="1"/>
  <c r="H1162" i="1"/>
  <c r="H1163" i="1"/>
  <c r="H1164" i="1"/>
  <c r="H1165" i="1"/>
  <c r="H1166" i="1"/>
  <c r="H1167" i="1"/>
  <c r="H1168" i="1"/>
  <c r="H1169" i="1"/>
  <c r="H1170" i="1"/>
  <c r="H1171" i="1"/>
  <c r="H1172" i="1"/>
  <c r="H1173" i="1"/>
  <c r="H1174" i="1"/>
  <c r="H1175" i="1"/>
  <c r="H1176" i="1"/>
  <c r="H1177" i="1"/>
  <c r="H1178" i="1"/>
  <c r="H1179" i="1"/>
  <c r="H1180" i="1"/>
  <c r="H1181" i="1"/>
  <c r="H1182" i="1"/>
  <c r="H1183" i="1"/>
  <c r="H1184" i="1"/>
  <c r="H1185" i="1"/>
  <c r="H1186" i="1"/>
  <c r="H1187" i="1"/>
  <c r="H1188" i="1"/>
  <c r="H1189" i="1"/>
  <c r="H1190" i="1"/>
  <c r="H1191" i="1"/>
  <c r="H1192" i="1"/>
  <c r="H1193" i="1"/>
  <c r="H1194" i="1"/>
  <c r="H1195" i="1"/>
  <c r="H1196" i="1"/>
  <c r="H1197" i="1"/>
  <c r="H1198" i="1"/>
  <c r="H1199" i="1"/>
  <c r="H1200" i="1"/>
  <c r="H1201" i="1"/>
  <c r="H1202" i="1"/>
  <c r="H1203" i="1"/>
  <c r="H1204" i="1"/>
  <c r="H1205" i="1"/>
  <c r="H1206" i="1"/>
  <c r="H1207" i="1"/>
  <c r="H1208" i="1"/>
  <c r="H1209" i="1"/>
  <c r="H1210" i="1"/>
  <c r="H1211" i="1"/>
  <c r="H1212" i="1"/>
  <c r="H1213" i="1"/>
  <c r="H1214" i="1"/>
  <c r="H1215" i="1"/>
  <c r="H1216" i="1"/>
  <c r="H1217" i="1"/>
  <c r="H1218" i="1"/>
  <c r="H1219" i="1"/>
  <c r="H1220" i="1"/>
  <c r="H1221" i="1"/>
  <c r="H1222" i="1"/>
  <c r="H1223" i="1"/>
  <c r="H1224" i="1"/>
  <c r="H1225" i="1"/>
  <c r="H1226" i="1"/>
  <c r="H1227" i="1"/>
  <c r="H1228" i="1"/>
  <c r="H1229" i="1"/>
  <c r="H1230" i="1"/>
  <c r="H1231" i="1"/>
  <c r="H1232" i="1"/>
  <c r="H1233" i="1"/>
  <c r="H1234" i="1"/>
  <c r="H1235" i="1"/>
  <c r="H1236" i="1"/>
  <c r="H1237" i="1"/>
  <c r="H1238" i="1"/>
  <c r="H1239" i="1"/>
  <c r="H1240" i="1"/>
  <c r="H1241" i="1"/>
  <c r="H1242" i="1"/>
  <c r="H1243" i="1"/>
  <c r="H1244" i="1"/>
  <c r="H1245" i="1"/>
  <c r="H1246" i="1"/>
  <c r="H1247" i="1"/>
  <c r="H1248" i="1"/>
  <c r="H1249" i="1"/>
  <c r="H1250" i="1"/>
  <c r="H1251" i="1"/>
  <c r="H1252" i="1"/>
  <c r="H1253" i="1"/>
  <c r="H1254" i="1"/>
  <c r="H1255" i="1"/>
  <c r="H1256" i="1"/>
  <c r="H1257" i="1"/>
  <c r="H1258" i="1"/>
  <c r="H1259" i="1"/>
  <c r="H1260" i="1"/>
  <c r="H1261" i="1"/>
  <c r="H1262" i="1"/>
  <c r="H1263" i="1"/>
  <c r="H1264" i="1"/>
  <c r="H1265" i="1"/>
  <c r="H1266" i="1"/>
  <c r="H1267" i="1"/>
  <c r="H1268" i="1"/>
  <c r="H1269" i="1"/>
  <c r="H1270" i="1"/>
  <c r="H1271" i="1"/>
  <c r="H1272" i="1"/>
  <c r="H1273" i="1"/>
  <c r="H1274" i="1"/>
  <c r="H1275" i="1"/>
  <c r="H1276" i="1"/>
  <c r="H1277" i="1"/>
  <c r="H1278" i="1"/>
  <c r="H1279" i="1"/>
  <c r="H1280" i="1"/>
  <c r="H1281" i="1"/>
  <c r="H1282" i="1"/>
  <c r="H1283" i="1"/>
  <c r="H1284" i="1"/>
  <c r="H1285" i="1"/>
  <c r="H1286" i="1"/>
  <c r="H1287" i="1"/>
  <c r="H1288" i="1"/>
  <c r="H1289" i="1"/>
  <c r="H1290" i="1"/>
  <c r="H1293" i="1"/>
  <c r="H1294" i="1"/>
  <c r="H1295" i="1"/>
  <c r="H1296" i="1"/>
  <c r="H1297" i="1"/>
  <c r="H1298" i="1"/>
  <c r="H1299" i="1"/>
  <c r="H1300" i="1"/>
  <c r="H1301" i="1"/>
  <c r="H1302" i="1"/>
  <c r="H1303" i="1"/>
  <c r="H1304" i="1"/>
  <c r="H1305" i="1"/>
  <c r="H1306" i="1"/>
  <c r="H1307" i="1"/>
  <c r="H1308" i="1"/>
  <c r="H1309" i="1"/>
  <c r="H1310" i="1"/>
  <c r="H1311" i="1"/>
  <c r="H1312" i="1"/>
  <c r="H1313" i="1"/>
  <c r="H1314" i="1"/>
  <c r="H1315" i="1"/>
  <c r="H1316" i="1"/>
  <c r="H1317" i="1"/>
  <c r="H1318" i="1"/>
  <c r="H1319" i="1"/>
  <c r="H1320" i="1"/>
  <c r="H1321" i="1"/>
  <c r="H1322" i="1"/>
  <c r="H1323" i="1"/>
  <c r="H1324" i="1"/>
  <c r="H1325" i="1"/>
  <c r="H1326" i="1"/>
  <c r="H1327" i="1"/>
  <c r="H1328" i="1"/>
  <c r="H1329" i="1"/>
  <c r="H1330" i="1"/>
  <c r="H1331" i="1"/>
  <c r="H1332" i="1"/>
  <c r="H1333" i="1"/>
  <c r="H1334" i="1"/>
  <c r="H1335" i="1"/>
  <c r="H1336" i="1"/>
  <c r="H1337" i="1"/>
  <c r="H1338" i="1"/>
  <c r="H1339" i="1"/>
  <c r="H1340" i="1"/>
  <c r="H1341" i="1"/>
  <c r="H1342" i="1"/>
  <c r="H1343" i="1"/>
  <c r="H1344" i="1"/>
  <c r="H1345" i="1"/>
  <c r="H1346" i="1"/>
  <c r="H1347" i="1"/>
  <c r="H1348" i="1"/>
  <c r="H1349" i="1"/>
  <c r="H1350" i="1"/>
  <c r="H1351" i="1"/>
  <c r="H1352" i="1"/>
  <c r="H1353" i="1"/>
  <c r="H1354" i="1"/>
  <c r="H1355" i="1"/>
  <c r="H1356" i="1"/>
  <c r="H1357" i="1"/>
  <c r="H1358" i="1"/>
  <c r="H1359" i="1"/>
  <c r="H1360" i="1"/>
  <c r="H1361" i="1"/>
  <c r="H1362" i="1"/>
  <c r="H1363" i="1"/>
  <c r="H1364" i="1"/>
  <c r="H1365" i="1"/>
  <c r="H1366" i="1"/>
  <c r="H1367" i="1"/>
  <c r="H1368" i="1"/>
  <c r="H1369" i="1"/>
  <c r="H1372" i="1"/>
  <c r="H1373" i="1"/>
  <c r="H1374" i="1"/>
  <c r="H1375" i="1"/>
  <c r="H1376" i="1"/>
  <c r="H1377" i="1"/>
  <c r="H1378" i="1"/>
  <c r="H1379" i="1"/>
  <c r="H1380" i="1"/>
  <c r="H1381" i="1"/>
  <c r="H1382" i="1"/>
  <c r="H1383" i="1"/>
  <c r="H1384" i="1"/>
  <c r="H1385" i="1"/>
  <c r="H1386" i="1"/>
  <c r="H1388" i="1"/>
  <c r="H1389" i="1"/>
  <c r="H1390" i="1"/>
  <c r="H1391" i="1"/>
  <c r="H1392" i="1"/>
  <c r="H1393" i="1"/>
  <c r="H1394" i="1"/>
  <c r="H1395" i="1"/>
  <c r="H1396" i="1"/>
  <c r="H1397" i="1"/>
  <c r="H1398" i="1"/>
  <c r="H1399" i="1"/>
  <c r="H1400" i="1"/>
  <c r="H1404" i="1"/>
  <c r="H1406" i="1"/>
  <c r="H1407" i="1"/>
  <c r="H1408" i="1"/>
  <c r="H1409" i="1"/>
  <c r="H1410" i="1"/>
  <c r="H1411" i="1"/>
  <c r="H1412" i="1"/>
  <c r="H1413" i="1"/>
  <c r="H1414" i="1"/>
  <c r="H1415" i="1"/>
  <c r="H1416" i="1"/>
  <c r="H1417" i="1"/>
  <c r="H1418" i="1"/>
  <c r="H1419" i="1"/>
  <c r="H1420" i="1"/>
  <c r="H1421" i="1"/>
  <c r="H1422" i="1"/>
  <c r="H1423" i="1"/>
  <c r="H1424" i="1"/>
  <c r="H1425" i="1"/>
  <c r="H1426" i="1"/>
  <c r="H1427" i="1"/>
  <c r="H1428" i="1"/>
  <c r="H1429" i="1"/>
  <c r="H1430" i="1"/>
  <c r="H1431" i="1"/>
  <c r="H1432" i="1"/>
  <c r="H1433" i="1"/>
  <c r="H1434" i="1"/>
  <c r="H1435" i="1"/>
  <c r="H1436" i="1"/>
  <c r="H1437" i="1"/>
  <c r="H1438" i="1"/>
  <c r="H1439" i="1"/>
  <c r="H1440" i="1"/>
  <c r="H1441" i="1"/>
  <c r="H1442" i="1"/>
  <c r="H1443" i="1"/>
  <c r="H1446" i="1"/>
  <c r="H1452" i="1"/>
  <c r="H1453" i="1"/>
  <c r="H1454" i="1"/>
  <c r="H1455" i="1"/>
  <c r="H1456" i="1"/>
  <c r="H1457" i="1"/>
  <c r="H1458" i="1"/>
  <c r="H1459" i="1"/>
  <c r="H1460" i="1"/>
  <c r="H1461" i="1"/>
  <c r="G1246" i="1"/>
  <c r="G1247" i="1"/>
  <c r="G1248" i="1"/>
  <c r="G1249" i="1"/>
  <c r="G1250" i="1"/>
  <c r="G1251" i="1"/>
  <c r="G1252" i="1"/>
  <c r="G1253" i="1"/>
  <c r="G1254" i="1"/>
  <c r="G1255" i="1"/>
  <c r="G1256" i="1"/>
  <c r="G1257" i="1"/>
  <c r="G1258" i="1"/>
  <c r="G1259" i="1"/>
  <c r="G1260" i="1"/>
  <c r="G1261" i="1"/>
  <c r="G1262" i="1"/>
  <c r="G1263" i="1"/>
  <c r="G1264" i="1"/>
  <c r="G1265" i="1"/>
  <c r="G1266" i="1"/>
  <c r="G1267" i="1"/>
  <c r="G1268" i="1"/>
  <c r="G1269" i="1"/>
  <c r="G1270" i="1"/>
  <c r="G1271" i="1"/>
  <c r="G1272" i="1"/>
  <c r="G1273" i="1"/>
  <c r="G1274" i="1"/>
  <c r="G1275" i="1"/>
  <c r="G1276" i="1"/>
  <c r="G1277" i="1"/>
  <c r="G1278" i="1"/>
  <c r="G1279" i="1"/>
  <c r="G1280" i="1"/>
  <c r="G1281" i="1"/>
  <c r="G1282" i="1"/>
  <c r="G1283" i="1"/>
  <c r="G1284" i="1"/>
  <c r="G1285" i="1"/>
  <c r="G1286" i="1"/>
  <c r="G1287" i="1"/>
  <c r="G1288" i="1"/>
  <c r="G1289" i="1"/>
  <c r="G1290" i="1"/>
  <c r="G1293" i="1"/>
  <c r="G1294" i="1"/>
  <c r="G1295" i="1"/>
  <c r="G1296" i="1"/>
  <c r="G1297" i="1"/>
  <c r="G1298" i="1"/>
  <c r="G1299" i="1"/>
  <c r="G1300" i="1"/>
  <c r="G1301" i="1"/>
  <c r="G1302" i="1"/>
  <c r="G1303" i="1"/>
  <c r="G1304" i="1"/>
  <c r="G1305" i="1"/>
  <c r="G1306" i="1"/>
  <c r="G1307" i="1"/>
  <c r="G1308" i="1"/>
  <c r="G1309" i="1"/>
  <c r="G1310" i="1"/>
  <c r="G1311" i="1"/>
  <c r="G1312" i="1"/>
  <c r="G1313" i="1"/>
  <c r="G1314" i="1"/>
  <c r="G1315" i="1"/>
  <c r="G1316" i="1"/>
  <c r="G1317" i="1"/>
  <c r="G1318" i="1"/>
  <c r="G1319" i="1"/>
  <c r="G1320" i="1"/>
  <c r="G1321" i="1"/>
  <c r="G1322" i="1"/>
  <c r="G1323" i="1"/>
  <c r="G1324" i="1"/>
  <c r="G1325" i="1"/>
  <c r="G1326" i="1"/>
  <c r="G1327" i="1"/>
  <c r="G1328" i="1"/>
  <c r="G1329" i="1"/>
  <c r="G1330" i="1"/>
  <c r="G1331" i="1"/>
  <c r="G1332" i="1"/>
  <c r="G1333" i="1"/>
  <c r="G1334" i="1"/>
  <c r="G1335" i="1"/>
  <c r="G1336" i="1"/>
  <c r="G1337" i="1"/>
  <c r="G1338" i="1"/>
  <c r="G1339" i="1"/>
  <c r="G1340" i="1"/>
  <c r="G1341" i="1"/>
  <c r="G1342" i="1"/>
  <c r="G1343" i="1"/>
  <c r="G1344" i="1"/>
  <c r="G1345" i="1"/>
  <c r="G1346" i="1"/>
  <c r="G1347" i="1"/>
  <c r="G1348" i="1"/>
  <c r="G1349" i="1"/>
  <c r="G1350" i="1"/>
  <c r="G1351" i="1"/>
  <c r="G1352" i="1"/>
  <c r="G1353" i="1"/>
  <c r="G1354" i="1"/>
  <c r="G1355" i="1"/>
  <c r="G1356" i="1"/>
  <c r="G1357" i="1"/>
  <c r="G1358" i="1"/>
  <c r="G1359" i="1"/>
  <c r="G1360" i="1"/>
  <c r="G1361" i="1"/>
  <c r="G1362" i="1"/>
  <c r="G1363" i="1"/>
  <c r="G1364" i="1"/>
  <c r="G1365" i="1"/>
  <c r="G1366" i="1"/>
  <c r="G1367" i="1"/>
  <c r="G1368" i="1"/>
  <c r="G1369" i="1"/>
  <c r="G1372" i="1"/>
  <c r="G1373" i="1"/>
  <c r="G1374" i="1"/>
  <c r="G1375" i="1"/>
  <c r="G1376" i="1"/>
  <c r="G1377" i="1"/>
  <c r="G1378" i="1"/>
  <c r="G1379" i="1"/>
  <c r="G1380" i="1"/>
  <c r="G1381" i="1"/>
  <c r="G1382" i="1"/>
  <c r="G1383" i="1"/>
  <c r="G1384" i="1"/>
  <c r="G1385" i="1"/>
  <c r="G1386" i="1"/>
  <c r="G1388" i="1"/>
  <c r="G1389" i="1"/>
  <c r="G1390" i="1"/>
  <c r="G1391" i="1"/>
  <c r="G1392" i="1"/>
  <c r="G1393" i="1"/>
  <c r="G1394" i="1"/>
  <c r="G1395" i="1"/>
  <c r="G1396" i="1"/>
  <c r="G1397" i="1"/>
  <c r="G1398" i="1"/>
  <c r="G1399" i="1"/>
  <c r="G1400" i="1"/>
  <c r="G1404" i="1"/>
  <c r="G1406" i="1"/>
  <c r="G1407" i="1"/>
  <c r="G1408" i="1"/>
  <c r="G1409" i="1"/>
  <c r="G1410" i="1"/>
  <c r="G1411" i="1"/>
  <c r="G1412" i="1"/>
  <c r="G1413" i="1"/>
  <c r="G1414" i="1"/>
  <c r="G1415" i="1"/>
  <c r="G1416" i="1"/>
  <c r="G1417" i="1"/>
  <c r="G1418" i="1"/>
  <c r="G1419" i="1"/>
  <c r="G1420" i="1"/>
  <c r="G1421" i="1"/>
  <c r="G1422" i="1"/>
  <c r="G1423" i="1"/>
  <c r="G1424" i="1"/>
  <c r="G1425" i="1"/>
  <c r="G1426" i="1"/>
  <c r="G1427" i="1"/>
  <c r="G1428" i="1"/>
  <c r="G1429" i="1"/>
  <c r="G1430" i="1"/>
  <c r="G1431" i="1"/>
  <c r="G1432" i="1"/>
  <c r="G1433" i="1"/>
  <c r="G1434" i="1"/>
  <c r="G1435" i="1"/>
  <c r="G1436" i="1"/>
  <c r="G1437" i="1"/>
  <c r="G1438" i="1"/>
  <c r="G1439" i="1"/>
  <c r="G1440" i="1"/>
  <c r="G1441" i="1"/>
  <c r="G1442" i="1"/>
  <c r="G1443" i="1"/>
  <c r="G1446" i="1"/>
  <c r="G1452" i="1"/>
  <c r="G1453" i="1"/>
  <c r="G1454" i="1"/>
  <c r="G1455" i="1"/>
  <c r="G1456" i="1"/>
  <c r="G1457" i="1"/>
  <c r="G1458" i="1"/>
  <c r="G1459" i="1"/>
  <c r="G1460" i="1"/>
  <c r="G146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90" i="1"/>
  <c r="G92" i="1"/>
  <c r="G94" i="1"/>
  <c r="G95" i="1"/>
  <c r="G96" i="1"/>
  <c r="G97" i="1"/>
  <c r="G98" i="1"/>
  <c r="G99" i="1"/>
  <c r="G100" i="1"/>
  <c r="G101" i="1"/>
  <c r="G102"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4" i="1"/>
  <c r="G215" i="1"/>
  <c r="G216" i="1"/>
  <c r="G217" i="1"/>
  <c r="G218" i="1"/>
  <c r="G219" i="1"/>
  <c r="G220" i="1"/>
  <c r="G221" i="1"/>
  <c r="G222" i="1"/>
  <c r="G223" i="1"/>
  <c r="G224" i="1"/>
  <c r="G225"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355" i="1"/>
  <c r="G356" i="1"/>
  <c r="G357" i="1"/>
  <c r="G358" i="1"/>
  <c r="G359" i="1"/>
  <c r="G360" i="1"/>
  <c r="G361" i="1"/>
  <c r="G362" i="1"/>
  <c r="G363" i="1"/>
  <c r="G364" i="1"/>
  <c r="G365" i="1"/>
  <c r="G366" i="1"/>
  <c r="G367" i="1"/>
  <c r="G368" i="1"/>
  <c r="G369" i="1"/>
  <c r="G370" i="1"/>
  <c r="G371" i="1"/>
  <c r="G372" i="1"/>
  <c r="G373" i="1"/>
  <c r="G374" i="1"/>
  <c r="G375" i="1"/>
  <c r="G377" i="1"/>
  <c r="G378" i="1"/>
  <c r="G379" i="1"/>
  <c r="G380" i="1"/>
  <c r="G381" i="1"/>
  <c r="G382" i="1"/>
  <c r="G383" i="1"/>
  <c r="G384" i="1"/>
  <c r="G385" i="1"/>
  <c r="G386" i="1"/>
  <c r="G387" i="1"/>
  <c r="G388" i="1"/>
  <c r="G389" i="1"/>
  <c r="G390" i="1"/>
  <c r="G391" i="1"/>
  <c r="G392" i="1"/>
  <c r="G393" i="1"/>
  <c r="G394" i="1"/>
  <c r="G395" i="1"/>
  <c r="G396" i="1"/>
  <c r="G397" i="1"/>
  <c r="G398" i="1"/>
  <c r="G399" i="1"/>
  <c r="G400" i="1"/>
  <c r="G401" i="1"/>
  <c r="G402" i="1"/>
  <c r="G403" i="1"/>
  <c r="G404" i="1"/>
  <c r="G405" i="1"/>
  <c r="G406" i="1"/>
  <c r="G407" i="1"/>
  <c r="G408" i="1"/>
  <c r="G409" i="1"/>
  <c r="G410" i="1"/>
  <c r="G411" i="1"/>
  <c r="G412" i="1"/>
  <c r="G413" i="1"/>
  <c r="G414" i="1"/>
  <c r="G415" i="1"/>
  <c r="G416" i="1"/>
  <c r="G417" i="1"/>
  <c r="G418" i="1"/>
  <c r="G419" i="1"/>
  <c r="G420" i="1"/>
  <c r="G421" i="1"/>
  <c r="G422" i="1"/>
  <c r="G423" i="1"/>
  <c r="G424" i="1"/>
  <c r="G425" i="1"/>
  <c r="G426" i="1"/>
  <c r="G427" i="1"/>
  <c r="G428" i="1"/>
  <c r="G429" i="1"/>
  <c r="G430" i="1"/>
  <c r="G431" i="1"/>
  <c r="G432" i="1"/>
  <c r="G433" i="1"/>
  <c r="G434" i="1"/>
  <c r="G435" i="1"/>
  <c r="G440" i="1"/>
  <c r="G441" i="1"/>
  <c r="G442" i="1"/>
  <c r="G443" i="1"/>
  <c r="G444" i="1"/>
  <c r="G445" i="1"/>
  <c r="G446" i="1"/>
  <c r="G447" i="1"/>
  <c r="G448" i="1"/>
  <c r="G449" i="1"/>
  <c r="G454" i="1"/>
  <c r="G456" i="1"/>
  <c r="G458" i="1"/>
  <c r="G459" i="1"/>
  <c r="G460" i="1"/>
  <c r="G461" i="1"/>
  <c r="G462" i="1"/>
  <c r="G463" i="1"/>
  <c r="G464" i="1"/>
  <c r="G465" i="1"/>
  <c r="G466" i="1"/>
  <c r="G467" i="1"/>
  <c r="G468" i="1"/>
  <c r="G469" i="1"/>
  <c r="G470" i="1"/>
  <c r="G471" i="1"/>
  <c r="G472" i="1"/>
  <c r="G473" i="1"/>
  <c r="G474" i="1"/>
  <c r="G475" i="1"/>
  <c r="G476" i="1"/>
  <c r="G477" i="1"/>
  <c r="G478" i="1"/>
  <c r="G479" i="1"/>
  <c r="G480" i="1"/>
  <c r="G481" i="1"/>
  <c r="G482" i="1"/>
  <c r="G483" i="1"/>
  <c r="G484" i="1"/>
  <c r="G485" i="1"/>
  <c r="G486" i="1"/>
  <c r="G487" i="1"/>
  <c r="G488" i="1"/>
  <c r="G489" i="1"/>
  <c r="G490" i="1"/>
  <c r="G491" i="1"/>
  <c r="G492" i="1"/>
  <c r="G493" i="1"/>
  <c r="G494" i="1"/>
  <c r="G495" i="1"/>
  <c r="G496" i="1"/>
  <c r="G497" i="1"/>
  <c r="G498" i="1"/>
  <c r="G499" i="1"/>
  <c r="G500" i="1"/>
  <c r="G501" i="1"/>
  <c r="G502" i="1"/>
  <c r="G503" i="1"/>
  <c r="G504" i="1"/>
  <c r="G506" i="1"/>
  <c r="G507" i="1"/>
  <c r="G510" i="1"/>
  <c r="G511" i="1"/>
  <c r="G512" i="1"/>
  <c r="G513" i="1"/>
  <c r="G514" i="1"/>
  <c r="G515" i="1"/>
  <c r="G516" i="1"/>
  <c r="G517" i="1"/>
  <c r="G518" i="1"/>
  <c r="G519" i="1"/>
  <c r="G520" i="1"/>
  <c r="G521" i="1"/>
  <c r="G522" i="1"/>
  <c r="G523" i="1"/>
  <c r="G524" i="1"/>
  <c r="G525" i="1"/>
  <c r="G526" i="1"/>
  <c r="G527" i="1"/>
  <c r="G528" i="1"/>
  <c r="G529" i="1"/>
  <c r="G530" i="1"/>
  <c r="G531" i="1"/>
  <c r="G532" i="1"/>
  <c r="G533" i="1"/>
  <c r="G534" i="1"/>
  <c r="G535" i="1"/>
  <c r="G536" i="1"/>
  <c r="G537" i="1"/>
  <c r="G538" i="1"/>
  <c r="G539" i="1"/>
  <c r="G540" i="1"/>
  <c r="G541" i="1"/>
  <c r="G542" i="1"/>
  <c r="G543" i="1"/>
  <c r="G544" i="1"/>
  <c r="G545" i="1"/>
  <c r="G546" i="1"/>
  <c r="G547" i="1"/>
  <c r="G548" i="1"/>
  <c r="G549" i="1"/>
  <c r="G550" i="1"/>
  <c r="G551" i="1"/>
  <c r="G552" i="1"/>
  <c r="G553" i="1"/>
  <c r="G554" i="1"/>
  <c r="G555" i="1"/>
  <c r="G556" i="1"/>
  <c r="G557" i="1"/>
  <c r="G558" i="1"/>
  <c r="G559" i="1"/>
  <c r="G560" i="1"/>
  <c r="G561" i="1"/>
  <c r="G562" i="1"/>
  <c r="G563" i="1"/>
  <c r="G564" i="1"/>
  <c r="G565" i="1"/>
  <c r="G566" i="1"/>
  <c r="G567" i="1"/>
  <c r="G568" i="1"/>
  <c r="G569" i="1"/>
  <c r="G570" i="1"/>
  <c r="G571" i="1"/>
  <c r="G572" i="1"/>
  <c r="G573" i="1"/>
  <c r="G574" i="1"/>
  <c r="G575" i="1"/>
  <c r="G576" i="1"/>
  <c r="G577" i="1"/>
  <c r="G578" i="1"/>
  <c r="G579" i="1"/>
  <c r="G580" i="1"/>
  <c r="G581" i="1"/>
  <c r="G582" i="1"/>
  <c r="G583" i="1"/>
  <c r="G584" i="1"/>
  <c r="G585" i="1"/>
  <c r="G586" i="1"/>
  <c r="G587" i="1"/>
  <c r="G588" i="1"/>
  <c r="G589" i="1"/>
  <c r="G590" i="1"/>
  <c r="G591" i="1"/>
  <c r="G592" i="1"/>
  <c r="G593" i="1"/>
  <c r="G594" i="1"/>
  <c r="G595" i="1"/>
  <c r="G596" i="1"/>
  <c r="G597" i="1"/>
  <c r="G598" i="1"/>
  <c r="G599" i="1"/>
  <c r="G600" i="1"/>
  <c r="G601" i="1"/>
  <c r="G602" i="1"/>
  <c r="G603" i="1"/>
  <c r="G604" i="1"/>
  <c r="G605" i="1"/>
  <c r="G606" i="1"/>
  <c r="G607" i="1"/>
  <c r="G608" i="1"/>
  <c r="G609" i="1"/>
  <c r="G610" i="1"/>
  <c r="G611" i="1"/>
  <c r="G612" i="1"/>
  <c r="G613" i="1"/>
  <c r="G614" i="1"/>
  <c r="G615" i="1"/>
  <c r="G618" i="1"/>
  <c r="G619" i="1"/>
  <c r="G620" i="1"/>
  <c r="G621" i="1"/>
  <c r="G622" i="1"/>
  <c r="G623" i="1"/>
  <c r="G624" i="1"/>
  <c r="G625" i="1"/>
  <c r="G626" i="1"/>
  <c r="G627" i="1"/>
  <c r="G628" i="1"/>
  <c r="G645" i="1"/>
  <c r="G646" i="1"/>
  <c r="G647" i="1"/>
  <c r="G648" i="1"/>
  <c r="G649" i="1"/>
  <c r="G650" i="1"/>
  <c r="G651" i="1"/>
  <c r="G652" i="1"/>
  <c r="G653" i="1"/>
  <c r="G654" i="1"/>
  <c r="G655" i="1"/>
  <c r="G656" i="1"/>
  <c r="G657" i="1"/>
  <c r="G658" i="1"/>
  <c r="G659" i="1"/>
  <c r="G660" i="1"/>
  <c r="G661" i="1"/>
  <c r="G662" i="1"/>
  <c r="G663" i="1"/>
  <c r="G664" i="1"/>
  <c r="G665" i="1"/>
  <c r="G666" i="1"/>
  <c r="G667" i="1"/>
  <c r="G668" i="1"/>
  <c r="G669" i="1"/>
  <c r="G670" i="1"/>
  <c r="G671" i="1"/>
  <c r="G672" i="1"/>
  <c r="G673" i="1"/>
  <c r="G674" i="1"/>
  <c r="G675" i="1"/>
  <c r="G676" i="1"/>
  <c r="G677" i="1"/>
  <c r="G678" i="1"/>
  <c r="G679" i="1"/>
  <c r="G680" i="1"/>
  <c r="G681" i="1"/>
  <c r="G682" i="1"/>
  <c r="G683" i="1"/>
  <c r="G684" i="1"/>
  <c r="G685" i="1"/>
  <c r="G686" i="1"/>
  <c r="G687" i="1"/>
  <c r="G688" i="1"/>
  <c r="G689" i="1"/>
  <c r="G690" i="1"/>
  <c r="G691" i="1"/>
  <c r="G692" i="1"/>
  <c r="G693" i="1"/>
  <c r="G694" i="1"/>
  <c r="G695" i="1"/>
  <c r="G697" i="1"/>
  <c r="G698" i="1"/>
  <c r="G699" i="1"/>
  <c r="G700" i="1"/>
  <c r="G701" i="1"/>
  <c r="G702" i="1"/>
  <c r="G703" i="1"/>
  <c r="G704" i="1"/>
  <c r="G705" i="1"/>
  <c r="G706" i="1"/>
  <c r="G707" i="1"/>
  <c r="G708" i="1"/>
  <c r="G709" i="1"/>
  <c r="G710" i="1"/>
  <c r="G711" i="1"/>
  <c r="G712" i="1"/>
  <c r="G713" i="1"/>
  <c r="G714" i="1"/>
  <c r="G715" i="1"/>
  <c r="G716" i="1"/>
  <c r="G717" i="1"/>
  <c r="G718" i="1"/>
  <c r="G719" i="1"/>
  <c r="G720" i="1"/>
  <c r="G721" i="1"/>
  <c r="G722" i="1"/>
  <c r="G723" i="1"/>
  <c r="G724" i="1"/>
  <c r="G725" i="1"/>
  <c r="G726" i="1"/>
  <c r="G727" i="1"/>
  <c r="G728" i="1"/>
  <c r="G729" i="1"/>
  <c r="G730" i="1"/>
  <c r="G731" i="1"/>
  <c r="G732" i="1"/>
  <c r="G733" i="1"/>
  <c r="G734" i="1"/>
  <c r="G735" i="1"/>
  <c r="G736" i="1"/>
  <c r="G737" i="1"/>
  <c r="G738" i="1"/>
  <c r="G739" i="1"/>
  <c r="G740" i="1"/>
  <c r="G741" i="1"/>
  <c r="G742" i="1"/>
  <c r="G743" i="1"/>
  <c r="G744" i="1"/>
  <c r="G745" i="1"/>
  <c r="G746" i="1"/>
  <c r="G747" i="1"/>
  <c r="G748" i="1"/>
  <c r="G749" i="1"/>
  <c r="G750" i="1"/>
  <c r="G751" i="1"/>
  <c r="G752" i="1"/>
  <c r="G753" i="1"/>
  <c r="G754" i="1"/>
  <c r="G755" i="1"/>
  <c r="G756" i="1"/>
  <c r="G757" i="1"/>
  <c r="G758" i="1"/>
  <c r="G759" i="1"/>
  <c r="G760" i="1"/>
  <c r="G761" i="1"/>
  <c r="G762" i="1"/>
  <c r="G763" i="1"/>
  <c r="G764" i="1"/>
  <c r="G765" i="1"/>
  <c r="G766" i="1"/>
  <c r="G767" i="1"/>
  <c r="G768" i="1"/>
  <c r="G769" i="1"/>
  <c r="G770" i="1"/>
  <c r="G771" i="1"/>
  <c r="G772" i="1"/>
  <c r="G773" i="1"/>
  <c r="G774" i="1"/>
  <c r="G775" i="1"/>
  <c r="G776" i="1"/>
  <c r="G777" i="1"/>
  <c r="G778" i="1"/>
  <c r="G779" i="1"/>
  <c r="G780" i="1"/>
  <c r="G781" i="1"/>
  <c r="G782" i="1"/>
  <c r="G783" i="1"/>
  <c r="G784" i="1"/>
  <c r="G785" i="1"/>
  <c r="G787" i="1"/>
  <c r="G788" i="1"/>
  <c r="G789" i="1"/>
  <c r="G790" i="1"/>
  <c r="G791" i="1"/>
  <c r="G792" i="1"/>
  <c r="G793" i="1"/>
  <c r="G794" i="1"/>
  <c r="G795" i="1"/>
  <c r="G796" i="1"/>
  <c r="G797" i="1"/>
  <c r="G798" i="1"/>
  <c r="G799" i="1"/>
  <c r="G800" i="1"/>
  <c r="G801" i="1"/>
  <c r="G802" i="1"/>
  <c r="G803" i="1"/>
  <c r="G804" i="1"/>
  <c r="G805" i="1"/>
  <c r="G806" i="1"/>
  <c r="G807" i="1"/>
  <c r="G808" i="1"/>
  <c r="G809" i="1"/>
  <c r="G810" i="1"/>
  <c r="G811" i="1"/>
  <c r="G812" i="1"/>
  <c r="G813" i="1"/>
  <c r="G814" i="1"/>
  <c r="G815" i="1"/>
  <c r="G816" i="1"/>
  <c r="G817" i="1"/>
  <c r="G818" i="1"/>
  <c r="G819" i="1"/>
  <c r="G820" i="1"/>
  <c r="G821" i="1"/>
  <c r="G822" i="1"/>
  <c r="G823" i="1"/>
  <c r="G824" i="1"/>
  <c r="G826" i="1"/>
  <c r="G827" i="1"/>
  <c r="G828" i="1"/>
  <c r="G829" i="1"/>
  <c r="G830" i="1"/>
  <c r="G831" i="1"/>
  <c r="G832" i="1"/>
  <c r="G833" i="1"/>
  <c r="G834" i="1"/>
  <c r="G835" i="1"/>
  <c r="G836" i="1"/>
  <c r="G838" i="1"/>
  <c r="G839" i="1"/>
  <c r="G840" i="1"/>
  <c r="G841" i="1"/>
  <c r="G842" i="1"/>
  <c r="G843" i="1"/>
  <c r="G846" i="1"/>
  <c r="G847" i="1"/>
  <c r="G848" i="1"/>
  <c r="G849" i="1"/>
  <c r="G850" i="1"/>
  <c r="G851" i="1"/>
  <c r="G852" i="1"/>
  <c r="G853" i="1"/>
  <c r="G854" i="1"/>
  <c r="G855" i="1"/>
  <c r="G856" i="1"/>
  <c r="G857" i="1"/>
  <c r="G858" i="1"/>
  <c r="G859" i="1"/>
  <c r="G860" i="1"/>
  <c r="G861" i="1"/>
  <c r="G862" i="1"/>
  <c r="G863" i="1"/>
  <c r="G864" i="1"/>
  <c r="G865" i="1"/>
  <c r="G866" i="1"/>
  <c r="G867" i="1"/>
  <c r="G868" i="1"/>
  <c r="G869" i="1"/>
  <c r="G870" i="1"/>
  <c r="G871" i="1"/>
  <c r="G872" i="1"/>
  <c r="G873" i="1"/>
  <c r="G874" i="1"/>
  <c r="G875" i="1"/>
  <c r="G876" i="1"/>
  <c r="G877" i="1"/>
  <c r="G878" i="1"/>
  <c r="G879" i="1"/>
  <c r="G880" i="1"/>
  <c r="G881" i="1"/>
  <c r="G882" i="1"/>
  <c r="G883" i="1"/>
  <c r="G884" i="1"/>
  <c r="G885" i="1"/>
  <c r="G886" i="1"/>
  <c r="G887" i="1"/>
  <c r="G888" i="1"/>
  <c r="G889" i="1"/>
  <c r="G890" i="1"/>
  <c r="G891" i="1"/>
  <c r="G892" i="1"/>
  <c r="G893" i="1"/>
  <c r="G894" i="1"/>
  <c r="G895" i="1"/>
  <c r="G896" i="1"/>
  <c r="G897" i="1"/>
  <c r="G898" i="1"/>
  <c r="G899" i="1"/>
  <c r="G900" i="1"/>
  <c r="G901" i="1"/>
  <c r="G902" i="1"/>
  <c r="G903" i="1"/>
  <c r="G904" i="1"/>
  <c r="G905" i="1"/>
  <c r="G906" i="1"/>
  <c r="G907" i="1"/>
  <c r="G909" i="1"/>
  <c r="G910" i="1"/>
  <c r="G912" i="1"/>
  <c r="G913" i="1"/>
  <c r="G914" i="1"/>
  <c r="G915" i="1"/>
  <c r="G916" i="1"/>
  <c r="G917" i="1"/>
  <c r="G918" i="1"/>
  <c r="G919" i="1"/>
  <c r="G920" i="1"/>
  <c r="G921" i="1"/>
  <c r="G922" i="1"/>
  <c r="G923" i="1"/>
  <c r="G924" i="1"/>
  <c r="G925" i="1"/>
  <c r="G926" i="1"/>
  <c r="G927" i="1"/>
  <c r="G928" i="1"/>
  <c r="G929" i="1"/>
  <c r="G930" i="1"/>
  <c r="G931" i="1"/>
  <c r="G932" i="1"/>
  <c r="G933" i="1"/>
  <c r="G934" i="1"/>
  <c r="G935" i="1"/>
  <c r="G936" i="1"/>
  <c r="G937" i="1"/>
  <c r="G938" i="1"/>
  <c r="G939" i="1"/>
  <c r="G940" i="1"/>
  <c r="G941" i="1"/>
  <c r="G942" i="1"/>
  <c r="G944" i="1"/>
  <c r="G945" i="1"/>
  <c r="G947" i="1"/>
  <c r="G948" i="1"/>
  <c r="G949" i="1"/>
  <c r="G950" i="1"/>
  <c r="G951" i="1"/>
  <c r="G952" i="1"/>
  <c r="G953" i="1"/>
  <c r="G954" i="1"/>
  <c r="G955" i="1"/>
  <c r="G956" i="1"/>
  <c r="G957" i="1"/>
  <c r="G958" i="1"/>
  <c r="G959" i="1"/>
  <c r="G960" i="1"/>
  <c r="G961" i="1"/>
  <c r="G962" i="1"/>
  <c r="G963" i="1"/>
  <c r="G964" i="1"/>
  <c r="G965" i="1"/>
  <c r="G966" i="1"/>
  <c r="G967" i="1"/>
  <c r="G968" i="1"/>
  <c r="G969" i="1"/>
  <c r="G970" i="1"/>
  <c r="G971" i="1"/>
  <c r="G972" i="1"/>
  <c r="G973" i="1"/>
  <c r="G974" i="1"/>
  <c r="G975" i="1"/>
  <c r="G976" i="1"/>
  <c r="G977" i="1"/>
  <c r="G978" i="1"/>
  <c r="G979" i="1"/>
  <c r="G980" i="1"/>
  <c r="G981" i="1"/>
  <c r="G982" i="1"/>
  <c r="G983" i="1"/>
  <c r="G984" i="1"/>
  <c r="G985" i="1"/>
  <c r="G986" i="1"/>
  <c r="G987" i="1"/>
  <c r="G988" i="1"/>
  <c r="G989" i="1"/>
  <c r="G990" i="1"/>
  <c r="G991" i="1"/>
  <c r="G992" i="1"/>
  <c r="G993" i="1"/>
  <c r="G994" i="1"/>
  <c r="G995" i="1"/>
  <c r="G996" i="1"/>
  <c r="G997" i="1"/>
  <c r="G998" i="1"/>
  <c r="G999" i="1"/>
  <c r="G1000" i="1"/>
  <c r="G1001" i="1"/>
  <c r="G1002" i="1"/>
  <c r="G1003" i="1"/>
  <c r="G1004" i="1"/>
  <c r="G1005" i="1"/>
  <c r="G1006" i="1"/>
  <c r="G1007" i="1"/>
  <c r="G1008" i="1"/>
  <c r="G1009" i="1"/>
  <c r="G1010" i="1"/>
  <c r="G1011" i="1"/>
  <c r="G1012" i="1"/>
  <c r="G1013" i="1"/>
  <c r="G1014" i="1"/>
  <c r="G1015" i="1"/>
  <c r="G1016" i="1"/>
  <c r="G1017" i="1"/>
  <c r="G1018" i="1"/>
  <c r="G1019" i="1"/>
  <c r="G1020" i="1"/>
  <c r="G1021" i="1"/>
  <c r="G1022" i="1"/>
  <c r="G1023" i="1"/>
  <c r="G1024" i="1"/>
  <c r="G1025" i="1"/>
  <c r="G1026" i="1"/>
  <c r="G1027" i="1"/>
  <c r="G1028" i="1"/>
  <c r="G1029" i="1"/>
  <c r="G1030" i="1"/>
  <c r="G1031" i="1"/>
  <c r="G1032" i="1"/>
  <c r="G1033" i="1"/>
  <c r="G1034" i="1"/>
  <c r="G1035" i="1"/>
  <c r="G1036" i="1"/>
  <c r="G1037" i="1"/>
  <c r="G1038" i="1"/>
  <c r="G1039" i="1"/>
  <c r="G1040" i="1"/>
  <c r="G1041" i="1"/>
  <c r="G1042" i="1"/>
  <c r="G1043" i="1"/>
  <c r="G1044" i="1"/>
  <c r="G1045" i="1"/>
  <c r="G1046" i="1"/>
  <c r="G1047" i="1"/>
  <c r="G1048" i="1"/>
  <c r="G1049" i="1"/>
  <c r="G1050" i="1"/>
  <c r="G1051" i="1"/>
  <c r="G1052" i="1"/>
  <c r="G1053" i="1"/>
  <c r="G1054" i="1"/>
  <c r="G1055" i="1"/>
  <c r="G1057" i="1"/>
  <c r="G1058" i="1"/>
  <c r="G1059" i="1"/>
  <c r="G1060" i="1"/>
  <c r="G1061" i="1"/>
  <c r="G1062" i="1"/>
  <c r="G1063" i="1"/>
  <c r="G1064" i="1"/>
  <c r="G1065" i="1"/>
  <c r="G1066" i="1"/>
  <c r="G1067" i="1"/>
  <c r="G1068" i="1"/>
  <c r="G1069" i="1"/>
  <c r="G1070" i="1"/>
  <c r="G1071" i="1"/>
  <c r="G1072" i="1"/>
  <c r="G1073" i="1"/>
  <c r="G1074" i="1"/>
  <c r="G1075" i="1"/>
  <c r="G1076" i="1"/>
  <c r="G1077" i="1"/>
  <c r="G1078" i="1"/>
  <c r="G1079" i="1"/>
  <c r="G1080" i="1"/>
  <c r="G1081" i="1"/>
  <c r="G1082" i="1"/>
  <c r="G1083" i="1"/>
  <c r="G1084" i="1"/>
  <c r="G1085" i="1"/>
  <c r="G1086" i="1"/>
  <c r="G1087" i="1"/>
  <c r="G1088" i="1"/>
  <c r="G1089" i="1"/>
  <c r="G1090" i="1"/>
  <c r="G1091" i="1"/>
  <c r="G1092" i="1"/>
  <c r="G1093" i="1"/>
  <c r="G1094" i="1"/>
  <c r="G1096" i="1"/>
  <c r="G1097" i="1"/>
  <c r="G1098" i="1"/>
  <c r="G1099" i="1"/>
  <c r="G1100" i="1"/>
  <c r="G1101" i="1"/>
  <c r="G1102" i="1"/>
  <c r="G1103" i="1"/>
  <c r="G1104" i="1"/>
  <c r="G1105" i="1"/>
  <c r="G1106" i="1"/>
  <c r="G1108" i="1"/>
  <c r="G1109" i="1"/>
  <c r="G1110" i="1"/>
  <c r="G1111" i="1"/>
  <c r="G1112" i="1"/>
  <c r="G1113" i="1"/>
  <c r="G1114" i="1"/>
  <c r="G1115" i="1"/>
  <c r="G1116" i="1"/>
  <c r="G1117" i="1"/>
  <c r="G1118" i="1"/>
  <c r="G1119" i="1"/>
  <c r="G1120" i="1"/>
  <c r="G1121" i="1"/>
  <c r="G1122" i="1"/>
  <c r="G1123" i="1"/>
  <c r="G1124" i="1"/>
  <c r="G1125" i="1"/>
  <c r="G1126" i="1"/>
  <c r="G1127" i="1"/>
  <c r="G1128" i="1"/>
  <c r="G1129" i="1"/>
  <c r="G1130" i="1"/>
  <c r="G1131" i="1"/>
  <c r="G1132" i="1"/>
  <c r="G1133" i="1"/>
  <c r="G1134" i="1"/>
  <c r="G1135" i="1"/>
  <c r="G1136" i="1"/>
  <c r="G1137" i="1"/>
  <c r="G1138" i="1"/>
  <c r="G1139" i="1"/>
  <c r="G1141" i="1"/>
  <c r="G1142" i="1"/>
  <c r="G1144" i="1"/>
  <c r="G1145" i="1"/>
  <c r="G1146" i="1"/>
  <c r="G1147" i="1"/>
  <c r="G1148" i="1"/>
  <c r="G1149" i="1"/>
  <c r="G1150" i="1"/>
  <c r="G1151" i="1"/>
  <c r="G1152" i="1"/>
  <c r="G1153" i="1"/>
  <c r="G1154" i="1"/>
  <c r="G1155" i="1"/>
  <c r="G1156" i="1"/>
  <c r="G1157" i="1"/>
  <c r="G1158" i="1"/>
  <c r="G1159" i="1"/>
  <c r="G1160" i="1"/>
  <c r="G1161" i="1"/>
  <c r="G1162" i="1"/>
  <c r="G1163" i="1"/>
  <c r="G1164" i="1"/>
  <c r="G1165" i="1"/>
  <c r="G1166" i="1"/>
  <c r="G1167" i="1"/>
  <c r="G1168" i="1"/>
  <c r="G1169" i="1"/>
  <c r="G1170" i="1"/>
  <c r="G1171" i="1"/>
  <c r="G1172" i="1"/>
  <c r="G1173" i="1"/>
  <c r="G1174" i="1"/>
  <c r="G1175" i="1"/>
  <c r="G1176" i="1"/>
  <c r="G1177" i="1"/>
  <c r="G1178" i="1"/>
  <c r="G1179" i="1"/>
  <c r="G1180" i="1"/>
  <c r="G1181" i="1"/>
  <c r="G1182" i="1"/>
  <c r="G1183" i="1"/>
  <c r="G1184" i="1"/>
  <c r="G1185" i="1"/>
  <c r="G1186" i="1"/>
  <c r="G1187" i="1"/>
  <c r="G1188" i="1"/>
  <c r="G1189" i="1"/>
  <c r="G1190" i="1"/>
  <c r="G1191" i="1"/>
  <c r="G1192" i="1"/>
  <c r="G1193" i="1"/>
  <c r="G1194" i="1"/>
  <c r="G1195" i="1"/>
  <c r="G1196" i="1"/>
  <c r="G1197" i="1"/>
  <c r="G1198" i="1"/>
  <c r="G1199" i="1"/>
  <c r="G1200" i="1"/>
  <c r="G1201" i="1"/>
  <c r="G1202" i="1"/>
  <c r="G1203" i="1"/>
  <c r="G1204" i="1"/>
  <c r="G1205" i="1"/>
  <c r="G1206" i="1"/>
  <c r="G1207" i="1"/>
  <c r="G1208" i="1"/>
  <c r="G1209" i="1"/>
  <c r="G1210" i="1"/>
  <c r="G1211" i="1"/>
  <c r="G1212" i="1"/>
  <c r="G1213" i="1"/>
  <c r="G1214" i="1"/>
  <c r="G1215" i="1"/>
  <c r="G1216" i="1"/>
  <c r="G1217" i="1"/>
  <c r="G1218" i="1"/>
  <c r="G1219" i="1"/>
  <c r="G1220" i="1"/>
  <c r="G1221" i="1"/>
  <c r="G1222" i="1"/>
  <c r="G1223" i="1"/>
  <c r="G1224" i="1"/>
  <c r="G1225" i="1"/>
  <c r="G1226" i="1"/>
  <c r="G1227" i="1"/>
  <c r="G1228" i="1"/>
  <c r="G1229" i="1"/>
  <c r="G1230" i="1"/>
  <c r="G1231" i="1"/>
  <c r="G1232" i="1"/>
  <c r="G1233" i="1"/>
  <c r="G1234" i="1"/>
  <c r="G1235" i="1"/>
  <c r="G1236" i="1"/>
  <c r="G1237" i="1"/>
  <c r="G1238" i="1"/>
  <c r="G1239" i="1"/>
  <c r="G1240" i="1"/>
  <c r="G1241" i="1"/>
  <c r="G1242" i="1"/>
  <c r="G1243" i="1"/>
  <c r="G1244" i="1"/>
  <c r="G1245"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90" i="1"/>
  <c r="F92" i="1"/>
  <c r="F94" i="1"/>
  <c r="F95" i="1"/>
  <c r="F96" i="1"/>
  <c r="F97" i="1"/>
  <c r="F98" i="1"/>
  <c r="F99" i="1"/>
  <c r="F100" i="1"/>
  <c r="F101" i="1"/>
  <c r="F102"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4" i="1"/>
  <c r="F215" i="1"/>
  <c r="F216" i="1"/>
  <c r="F217" i="1"/>
  <c r="F218" i="1"/>
  <c r="F219" i="1"/>
  <c r="F220" i="1"/>
  <c r="F221" i="1"/>
  <c r="F222" i="1"/>
  <c r="F223" i="1"/>
  <c r="F224" i="1"/>
  <c r="F225" i="1"/>
  <c r="F228" i="1"/>
  <c r="F229" i="1"/>
  <c r="F230"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273" i="1"/>
  <c r="F274" i="1"/>
  <c r="F275" i="1"/>
  <c r="F276" i="1"/>
  <c r="F277" i="1"/>
  <c r="F278" i="1"/>
  <c r="F279" i="1"/>
  <c r="F280" i="1"/>
  <c r="F281" i="1"/>
  <c r="F282" i="1"/>
  <c r="F283" i="1"/>
  <c r="F284" i="1"/>
  <c r="F285" i="1"/>
  <c r="F286" i="1"/>
  <c r="F287" i="1"/>
  <c r="F288" i="1"/>
  <c r="F289" i="1"/>
  <c r="F290" i="1"/>
  <c r="F291" i="1"/>
  <c r="F292" i="1"/>
  <c r="F293" i="1"/>
  <c r="F294" i="1"/>
  <c r="F295" i="1"/>
  <c r="F296" i="1"/>
  <c r="F297" i="1"/>
  <c r="F298" i="1"/>
  <c r="F299" i="1"/>
  <c r="F300" i="1"/>
  <c r="F301" i="1"/>
  <c r="F302" i="1"/>
  <c r="F303" i="1"/>
  <c r="F304" i="1"/>
  <c r="F305" i="1"/>
  <c r="F306" i="1"/>
  <c r="F307" i="1"/>
  <c r="F308" i="1"/>
  <c r="F309" i="1"/>
  <c r="F310" i="1"/>
  <c r="F311" i="1"/>
  <c r="F312" i="1"/>
  <c r="F313" i="1"/>
  <c r="F314" i="1"/>
  <c r="F315" i="1"/>
  <c r="F316" i="1"/>
  <c r="F317" i="1"/>
  <c r="F318" i="1"/>
  <c r="F319" i="1"/>
  <c r="F320" i="1"/>
  <c r="F321" i="1"/>
  <c r="F322" i="1"/>
  <c r="F323" i="1"/>
  <c r="F324" i="1"/>
  <c r="F325" i="1"/>
  <c r="F326" i="1"/>
  <c r="F327" i="1"/>
  <c r="F328" i="1"/>
  <c r="F329" i="1"/>
  <c r="F330" i="1"/>
  <c r="F331" i="1"/>
  <c r="F332" i="1"/>
  <c r="F333" i="1"/>
  <c r="F334" i="1"/>
  <c r="F335" i="1"/>
  <c r="F336" i="1"/>
  <c r="F337" i="1"/>
  <c r="F338" i="1"/>
  <c r="F339" i="1"/>
  <c r="F340" i="1"/>
  <c r="F341" i="1"/>
  <c r="F342" i="1"/>
  <c r="F343" i="1"/>
  <c r="F344" i="1"/>
  <c r="F345" i="1"/>
  <c r="F346" i="1"/>
  <c r="F347" i="1"/>
  <c r="F348" i="1"/>
  <c r="F349" i="1"/>
  <c r="F350" i="1"/>
  <c r="F351" i="1"/>
  <c r="F352" i="1"/>
  <c r="F355" i="1"/>
  <c r="F356" i="1"/>
  <c r="F357" i="1"/>
  <c r="F358" i="1"/>
  <c r="F359" i="1"/>
  <c r="F360" i="1"/>
  <c r="F361" i="1"/>
  <c r="F362" i="1"/>
  <c r="F363" i="1"/>
  <c r="F364" i="1"/>
  <c r="F365" i="1"/>
  <c r="F366" i="1"/>
  <c r="F367" i="1"/>
  <c r="F368" i="1"/>
  <c r="F369" i="1"/>
  <c r="F370" i="1"/>
  <c r="F371" i="1"/>
  <c r="F372" i="1"/>
  <c r="F373" i="1"/>
  <c r="F374" i="1"/>
  <c r="F375" i="1"/>
  <c r="F377" i="1"/>
  <c r="F378" i="1"/>
  <c r="F379" i="1"/>
  <c r="F380" i="1"/>
  <c r="F381" i="1"/>
  <c r="F382" i="1"/>
  <c r="F383" i="1"/>
  <c r="F384" i="1"/>
  <c r="F385" i="1"/>
  <c r="F386" i="1"/>
  <c r="F387" i="1"/>
  <c r="F388" i="1"/>
  <c r="F389" i="1"/>
  <c r="F390" i="1"/>
  <c r="F391" i="1"/>
  <c r="F392" i="1"/>
  <c r="F393" i="1"/>
  <c r="F394" i="1"/>
  <c r="F395" i="1"/>
  <c r="F396" i="1"/>
  <c r="F397" i="1"/>
  <c r="F398" i="1"/>
  <c r="F399" i="1"/>
  <c r="F400" i="1"/>
  <c r="F401" i="1"/>
  <c r="F402" i="1"/>
  <c r="F403" i="1"/>
  <c r="F404" i="1"/>
  <c r="F405" i="1"/>
  <c r="F406" i="1"/>
  <c r="F407" i="1"/>
  <c r="F408" i="1"/>
  <c r="F409" i="1"/>
  <c r="F410" i="1"/>
  <c r="F411" i="1"/>
  <c r="F412" i="1"/>
  <c r="F413" i="1"/>
  <c r="F414" i="1"/>
  <c r="F415" i="1"/>
  <c r="F416" i="1"/>
  <c r="F417" i="1"/>
  <c r="F418" i="1"/>
  <c r="F419" i="1"/>
  <c r="F420" i="1"/>
  <c r="F421" i="1"/>
  <c r="F422" i="1"/>
  <c r="F423" i="1"/>
  <c r="F424" i="1"/>
  <c r="F425" i="1"/>
  <c r="F426" i="1"/>
  <c r="F427" i="1"/>
  <c r="F428" i="1"/>
  <c r="F429" i="1"/>
  <c r="F430" i="1"/>
  <c r="F431" i="1"/>
  <c r="F432" i="1"/>
  <c r="F433" i="1"/>
  <c r="F434" i="1"/>
  <c r="F435" i="1"/>
  <c r="F440" i="1"/>
  <c r="F441" i="1"/>
  <c r="F442" i="1"/>
  <c r="F443" i="1"/>
  <c r="F444" i="1"/>
  <c r="F445" i="1"/>
  <c r="F446" i="1"/>
  <c r="F447" i="1"/>
  <c r="F448" i="1"/>
  <c r="F449" i="1"/>
  <c r="F454" i="1"/>
  <c r="F456" i="1"/>
  <c r="F458" i="1"/>
  <c r="F459" i="1"/>
  <c r="F460" i="1"/>
  <c r="F461" i="1"/>
  <c r="F462" i="1"/>
  <c r="F463" i="1"/>
  <c r="F464" i="1"/>
  <c r="F465" i="1"/>
  <c r="F466" i="1"/>
  <c r="F467" i="1"/>
  <c r="F468" i="1"/>
  <c r="F469" i="1"/>
  <c r="F470" i="1"/>
  <c r="F471" i="1"/>
  <c r="F472" i="1"/>
  <c r="F473" i="1"/>
  <c r="F474" i="1"/>
  <c r="F475" i="1"/>
  <c r="F476" i="1"/>
  <c r="F477" i="1"/>
  <c r="F478" i="1"/>
  <c r="F479" i="1"/>
  <c r="F480" i="1"/>
  <c r="F481" i="1"/>
  <c r="F482" i="1"/>
  <c r="F483" i="1"/>
  <c r="F484" i="1"/>
  <c r="F485" i="1"/>
  <c r="F486" i="1"/>
  <c r="F487" i="1"/>
  <c r="F488" i="1"/>
  <c r="F489" i="1"/>
  <c r="F490" i="1"/>
  <c r="F491" i="1"/>
  <c r="F492" i="1"/>
  <c r="F493" i="1"/>
  <c r="F494" i="1"/>
  <c r="F495" i="1"/>
  <c r="F496" i="1"/>
  <c r="F497" i="1"/>
  <c r="F498" i="1"/>
  <c r="F499" i="1"/>
  <c r="F500" i="1"/>
  <c r="F501" i="1"/>
  <c r="F502" i="1"/>
  <c r="F503" i="1"/>
  <c r="F504" i="1"/>
  <c r="F506" i="1"/>
  <c r="F507" i="1"/>
  <c r="F510" i="1"/>
  <c r="F511" i="1"/>
  <c r="F512" i="1"/>
  <c r="F513" i="1"/>
  <c r="F514" i="1"/>
  <c r="F515" i="1"/>
  <c r="F516" i="1"/>
  <c r="F517" i="1"/>
  <c r="F518" i="1"/>
  <c r="F519" i="1"/>
  <c r="F520" i="1"/>
  <c r="F521" i="1"/>
  <c r="F522" i="1"/>
  <c r="F523" i="1"/>
  <c r="F524" i="1"/>
  <c r="F525" i="1"/>
  <c r="F526" i="1"/>
  <c r="F527" i="1"/>
  <c r="F528" i="1"/>
  <c r="F529" i="1"/>
  <c r="F530" i="1"/>
  <c r="F531" i="1"/>
  <c r="F532" i="1"/>
  <c r="F533" i="1"/>
  <c r="F534" i="1"/>
  <c r="F535" i="1"/>
  <c r="F536" i="1"/>
  <c r="F537" i="1"/>
  <c r="F538" i="1"/>
  <c r="F539" i="1"/>
  <c r="F540" i="1"/>
  <c r="F541" i="1"/>
  <c r="F542" i="1"/>
  <c r="F543" i="1"/>
  <c r="F544" i="1"/>
  <c r="F545" i="1"/>
  <c r="F546" i="1"/>
  <c r="F547" i="1"/>
  <c r="F548" i="1"/>
  <c r="F549" i="1"/>
  <c r="F550" i="1"/>
  <c r="F551" i="1"/>
  <c r="F552" i="1"/>
  <c r="F553" i="1"/>
  <c r="F554" i="1"/>
  <c r="F555" i="1"/>
  <c r="F556" i="1"/>
  <c r="F557" i="1"/>
  <c r="F558" i="1"/>
  <c r="F559" i="1"/>
  <c r="F560" i="1"/>
  <c r="F561" i="1"/>
  <c r="F562" i="1"/>
  <c r="F563" i="1"/>
  <c r="F564" i="1"/>
  <c r="F565" i="1"/>
  <c r="F566" i="1"/>
  <c r="F567" i="1"/>
  <c r="F568" i="1"/>
  <c r="F569" i="1"/>
  <c r="F570" i="1"/>
  <c r="F571" i="1"/>
  <c r="F572" i="1"/>
  <c r="F573" i="1"/>
  <c r="F574" i="1"/>
  <c r="F575" i="1"/>
  <c r="F576" i="1"/>
  <c r="F577" i="1"/>
  <c r="F578" i="1"/>
  <c r="F579" i="1"/>
  <c r="F580" i="1"/>
  <c r="F581" i="1"/>
  <c r="F582" i="1"/>
  <c r="F583" i="1"/>
  <c r="F584" i="1"/>
  <c r="F585" i="1"/>
  <c r="F586" i="1"/>
  <c r="F587" i="1"/>
  <c r="F588" i="1"/>
  <c r="F589" i="1"/>
  <c r="F590" i="1"/>
  <c r="F591" i="1"/>
  <c r="F592" i="1"/>
  <c r="F593" i="1"/>
  <c r="F594" i="1"/>
  <c r="F595" i="1"/>
  <c r="F596" i="1"/>
  <c r="F597" i="1"/>
  <c r="F598" i="1"/>
  <c r="F599" i="1"/>
  <c r="F600" i="1"/>
  <c r="F601" i="1"/>
  <c r="F602" i="1"/>
  <c r="F603" i="1"/>
  <c r="F604" i="1"/>
  <c r="F605" i="1"/>
  <c r="F606" i="1"/>
  <c r="F607" i="1"/>
  <c r="F608" i="1"/>
  <c r="F609" i="1"/>
  <c r="F610" i="1"/>
  <c r="F611" i="1"/>
  <c r="F612" i="1"/>
  <c r="F613" i="1"/>
  <c r="F614" i="1"/>
  <c r="F615" i="1"/>
  <c r="F618" i="1"/>
  <c r="F619" i="1"/>
  <c r="F620" i="1"/>
  <c r="F621" i="1"/>
  <c r="F622" i="1"/>
  <c r="F623" i="1"/>
  <c r="F624" i="1"/>
  <c r="F625" i="1"/>
  <c r="F626" i="1"/>
  <c r="F627" i="1"/>
  <c r="F628" i="1"/>
  <c r="F645" i="1"/>
  <c r="F646" i="1"/>
  <c r="F647" i="1"/>
  <c r="F648" i="1"/>
  <c r="F649" i="1"/>
  <c r="F650" i="1"/>
  <c r="F651" i="1"/>
  <c r="F652" i="1"/>
  <c r="F653" i="1"/>
  <c r="F654" i="1"/>
  <c r="F655" i="1"/>
  <c r="F656" i="1"/>
  <c r="F657" i="1"/>
  <c r="F658" i="1"/>
  <c r="F659" i="1"/>
  <c r="F660" i="1"/>
  <c r="F661" i="1"/>
  <c r="F662" i="1"/>
  <c r="F663" i="1"/>
  <c r="F664" i="1"/>
  <c r="F665" i="1"/>
  <c r="F666" i="1"/>
  <c r="F667" i="1"/>
  <c r="F668" i="1"/>
  <c r="F669" i="1"/>
  <c r="F670" i="1"/>
  <c r="F671" i="1"/>
  <c r="F672" i="1"/>
  <c r="F673" i="1"/>
  <c r="F674" i="1"/>
  <c r="F675" i="1"/>
  <c r="F676" i="1"/>
  <c r="F677" i="1"/>
  <c r="F678" i="1"/>
  <c r="F679" i="1"/>
  <c r="F680" i="1"/>
  <c r="F681" i="1"/>
  <c r="F682" i="1"/>
  <c r="F683" i="1"/>
  <c r="F684" i="1"/>
  <c r="F685" i="1"/>
  <c r="F686" i="1"/>
  <c r="F687" i="1"/>
  <c r="F688" i="1"/>
  <c r="F689" i="1"/>
  <c r="F690" i="1"/>
  <c r="F691" i="1"/>
  <c r="F692" i="1"/>
  <c r="F693" i="1"/>
  <c r="F694" i="1"/>
  <c r="F695" i="1"/>
  <c r="F697" i="1"/>
  <c r="F698" i="1"/>
  <c r="F699" i="1"/>
  <c r="F700" i="1"/>
  <c r="F701" i="1"/>
  <c r="F702" i="1"/>
  <c r="F703" i="1"/>
  <c r="F704" i="1"/>
  <c r="F705" i="1"/>
  <c r="F706" i="1"/>
  <c r="F707" i="1"/>
  <c r="F708" i="1"/>
  <c r="F709" i="1"/>
  <c r="F710" i="1"/>
  <c r="F711" i="1"/>
  <c r="F712" i="1"/>
  <c r="F713" i="1"/>
  <c r="F714" i="1"/>
  <c r="F715" i="1"/>
  <c r="F716" i="1"/>
  <c r="F717" i="1"/>
  <c r="F718" i="1"/>
  <c r="F719" i="1"/>
  <c r="F720" i="1"/>
  <c r="F721" i="1"/>
  <c r="F722" i="1"/>
  <c r="F723" i="1"/>
  <c r="F724" i="1"/>
  <c r="F725" i="1"/>
  <c r="F726" i="1"/>
  <c r="F727" i="1"/>
  <c r="F728" i="1"/>
  <c r="F729" i="1"/>
  <c r="F730" i="1"/>
  <c r="F731" i="1"/>
  <c r="F732" i="1"/>
  <c r="F733" i="1"/>
  <c r="F734" i="1"/>
  <c r="F735" i="1"/>
  <c r="F736" i="1"/>
  <c r="F737" i="1"/>
  <c r="F738" i="1"/>
  <c r="F739" i="1"/>
  <c r="F740" i="1"/>
  <c r="F741" i="1"/>
  <c r="F742" i="1"/>
  <c r="F743" i="1"/>
  <c r="F744" i="1"/>
  <c r="F745" i="1"/>
  <c r="F746" i="1"/>
  <c r="F747" i="1"/>
  <c r="F748" i="1"/>
  <c r="F749" i="1"/>
  <c r="F750" i="1"/>
  <c r="F751" i="1"/>
  <c r="F752" i="1"/>
  <c r="F753" i="1"/>
  <c r="F754" i="1"/>
  <c r="F755" i="1"/>
  <c r="F756" i="1"/>
  <c r="F757" i="1"/>
  <c r="F758" i="1"/>
  <c r="F759" i="1"/>
  <c r="F760" i="1"/>
  <c r="F761" i="1"/>
  <c r="F762" i="1"/>
  <c r="F763" i="1"/>
  <c r="F764" i="1"/>
  <c r="F765" i="1"/>
  <c r="F766" i="1"/>
  <c r="F767" i="1"/>
  <c r="F768" i="1"/>
  <c r="F769" i="1"/>
  <c r="F770" i="1"/>
  <c r="F771" i="1"/>
  <c r="F772" i="1"/>
  <c r="F773" i="1"/>
  <c r="F774" i="1"/>
  <c r="F775" i="1"/>
  <c r="F776" i="1"/>
  <c r="F777" i="1"/>
  <c r="F778" i="1"/>
  <c r="F779" i="1"/>
  <c r="F780" i="1"/>
  <c r="F781" i="1"/>
  <c r="F782" i="1"/>
  <c r="F783" i="1"/>
  <c r="F784" i="1"/>
  <c r="F785" i="1"/>
  <c r="F787" i="1"/>
  <c r="F788" i="1"/>
  <c r="F789" i="1"/>
  <c r="F790" i="1"/>
  <c r="F791" i="1"/>
  <c r="F792" i="1"/>
  <c r="F793" i="1"/>
  <c r="F794" i="1"/>
  <c r="F795" i="1"/>
  <c r="F796" i="1"/>
  <c r="F797" i="1"/>
  <c r="F798" i="1"/>
  <c r="F799" i="1"/>
  <c r="F800" i="1"/>
  <c r="F801" i="1"/>
  <c r="F802" i="1"/>
  <c r="F803" i="1"/>
  <c r="F804" i="1"/>
  <c r="F805" i="1"/>
  <c r="F806" i="1"/>
  <c r="F807" i="1"/>
  <c r="F808" i="1"/>
  <c r="F809" i="1"/>
  <c r="F810" i="1"/>
  <c r="F811" i="1"/>
  <c r="F812" i="1"/>
  <c r="F813" i="1"/>
  <c r="F814" i="1"/>
  <c r="F815" i="1"/>
  <c r="F816" i="1"/>
  <c r="F817" i="1"/>
  <c r="F818" i="1"/>
  <c r="F819" i="1"/>
  <c r="F820" i="1"/>
  <c r="F821" i="1"/>
  <c r="F822" i="1"/>
  <c r="F823" i="1"/>
  <c r="F824" i="1"/>
  <c r="F826" i="1"/>
  <c r="F827" i="1"/>
  <c r="F828" i="1"/>
  <c r="F829" i="1"/>
  <c r="F830" i="1"/>
  <c r="F831" i="1"/>
  <c r="F832" i="1"/>
  <c r="F833" i="1"/>
  <c r="F834" i="1"/>
  <c r="F835" i="1"/>
  <c r="F836" i="1"/>
  <c r="F838" i="1"/>
  <c r="F839" i="1"/>
  <c r="F840" i="1"/>
  <c r="F841" i="1"/>
  <c r="F842" i="1"/>
  <c r="F843" i="1"/>
  <c r="F846" i="1"/>
  <c r="F847" i="1"/>
  <c r="F848" i="1"/>
  <c r="F849" i="1"/>
  <c r="F850" i="1"/>
  <c r="F851" i="1"/>
  <c r="F852" i="1"/>
  <c r="F853" i="1"/>
  <c r="F854" i="1"/>
  <c r="F855" i="1"/>
  <c r="F856" i="1"/>
  <c r="F857" i="1"/>
  <c r="F858" i="1"/>
  <c r="F859" i="1"/>
  <c r="F860" i="1"/>
  <c r="F861" i="1"/>
  <c r="F862" i="1"/>
  <c r="F863" i="1"/>
  <c r="F864" i="1"/>
  <c r="F865" i="1"/>
  <c r="F866" i="1"/>
  <c r="F867" i="1"/>
  <c r="F868" i="1"/>
  <c r="F869" i="1"/>
  <c r="F870" i="1"/>
  <c r="F871" i="1"/>
  <c r="F872" i="1"/>
  <c r="F873" i="1"/>
  <c r="F874" i="1"/>
  <c r="F875" i="1"/>
  <c r="F876" i="1"/>
  <c r="F877" i="1"/>
  <c r="F878" i="1"/>
  <c r="F879" i="1"/>
  <c r="F880" i="1"/>
  <c r="F881" i="1"/>
  <c r="F882" i="1"/>
  <c r="F883" i="1"/>
  <c r="F884" i="1"/>
  <c r="F885" i="1"/>
  <c r="F886" i="1"/>
  <c r="F887" i="1"/>
  <c r="F888" i="1"/>
  <c r="F889" i="1"/>
  <c r="F890" i="1"/>
  <c r="F891" i="1"/>
  <c r="F892" i="1"/>
  <c r="F893" i="1"/>
  <c r="F894" i="1"/>
  <c r="F895" i="1"/>
  <c r="F896" i="1"/>
  <c r="F897" i="1"/>
  <c r="F898" i="1"/>
  <c r="F899" i="1"/>
  <c r="F900" i="1"/>
  <c r="F901" i="1"/>
  <c r="F902" i="1"/>
  <c r="F903" i="1"/>
  <c r="F904" i="1"/>
  <c r="F905" i="1"/>
  <c r="F906" i="1"/>
  <c r="F907" i="1"/>
  <c r="F909" i="1"/>
  <c r="F910" i="1"/>
  <c r="F912" i="1"/>
  <c r="F913" i="1"/>
  <c r="F914" i="1"/>
  <c r="F915" i="1"/>
  <c r="F916" i="1"/>
  <c r="F917" i="1"/>
  <c r="F918" i="1"/>
  <c r="F919" i="1"/>
  <c r="F920" i="1"/>
  <c r="F921" i="1"/>
  <c r="F922" i="1"/>
  <c r="F923" i="1"/>
  <c r="F924" i="1"/>
  <c r="F925" i="1"/>
  <c r="F926" i="1"/>
  <c r="F927" i="1"/>
  <c r="F928" i="1"/>
  <c r="F929" i="1"/>
  <c r="F930" i="1"/>
  <c r="F931" i="1"/>
  <c r="F932" i="1"/>
  <c r="F933" i="1"/>
  <c r="F934" i="1"/>
  <c r="F935" i="1"/>
  <c r="F936" i="1"/>
  <c r="F937" i="1"/>
  <c r="F938" i="1"/>
  <c r="F939" i="1"/>
  <c r="F940" i="1"/>
  <c r="F941" i="1"/>
  <c r="F942" i="1"/>
  <c r="F944" i="1"/>
  <c r="F945" i="1"/>
  <c r="F947" i="1"/>
  <c r="F948" i="1"/>
  <c r="F949" i="1"/>
  <c r="F950" i="1"/>
  <c r="F951" i="1"/>
  <c r="F952" i="1"/>
  <c r="F953" i="1"/>
  <c r="F954" i="1"/>
  <c r="F955" i="1"/>
  <c r="F956" i="1"/>
  <c r="F957" i="1"/>
  <c r="F958" i="1"/>
  <c r="F959" i="1"/>
  <c r="F960" i="1"/>
  <c r="F961" i="1"/>
  <c r="F962" i="1"/>
  <c r="F963" i="1"/>
  <c r="F964" i="1"/>
  <c r="F965" i="1"/>
  <c r="F966" i="1"/>
  <c r="F967" i="1"/>
  <c r="F968" i="1"/>
  <c r="F969" i="1"/>
  <c r="F970" i="1"/>
  <c r="F971" i="1"/>
  <c r="F972" i="1"/>
  <c r="F973" i="1"/>
  <c r="F974" i="1"/>
  <c r="F975" i="1"/>
  <c r="F976" i="1"/>
  <c r="F977" i="1"/>
  <c r="F978" i="1"/>
  <c r="F979" i="1"/>
  <c r="F980" i="1"/>
  <c r="F981" i="1"/>
  <c r="F982" i="1"/>
  <c r="F983" i="1"/>
  <c r="F984" i="1"/>
  <c r="F985" i="1"/>
  <c r="F986" i="1"/>
  <c r="F987" i="1"/>
  <c r="F988" i="1"/>
  <c r="F989" i="1"/>
  <c r="F990" i="1"/>
  <c r="F991" i="1"/>
  <c r="F992" i="1"/>
  <c r="F993" i="1"/>
  <c r="F994" i="1"/>
  <c r="F995" i="1"/>
  <c r="F996" i="1"/>
  <c r="F997" i="1"/>
  <c r="F998" i="1"/>
  <c r="F999" i="1"/>
  <c r="F1000" i="1"/>
  <c r="F1001" i="1"/>
  <c r="F1002" i="1"/>
  <c r="F1003" i="1"/>
  <c r="F1004" i="1"/>
  <c r="F1005" i="1"/>
  <c r="F1006" i="1"/>
  <c r="F1007" i="1"/>
  <c r="F1008" i="1"/>
  <c r="F1009" i="1"/>
  <c r="F1010" i="1"/>
  <c r="F1011" i="1"/>
  <c r="F1012" i="1"/>
  <c r="F1013" i="1"/>
  <c r="F1014" i="1"/>
  <c r="F1015" i="1"/>
  <c r="F1016" i="1"/>
  <c r="F1017" i="1"/>
  <c r="F1018" i="1"/>
  <c r="F1019" i="1"/>
  <c r="F1020" i="1"/>
  <c r="F1021" i="1"/>
  <c r="F1022" i="1"/>
  <c r="F1023" i="1"/>
  <c r="F1024" i="1"/>
  <c r="F1025" i="1"/>
  <c r="F1026" i="1"/>
  <c r="F1027" i="1"/>
  <c r="F1028" i="1"/>
  <c r="F1029" i="1"/>
  <c r="F1030" i="1"/>
  <c r="F1031" i="1"/>
  <c r="F1032" i="1"/>
  <c r="F1033" i="1"/>
  <c r="F1034" i="1"/>
  <c r="F1035" i="1"/>
  <c r="F1036" i="1"/>
  <c r="F1037" i="1"/>
  <c r="F1038" i="1"/>
  <c r="F1039" i="1"/>
  <c r="F1040" i="1"/>
  <c r="F1041" i="1"/>
  <c r="F1042" i="1"/>
  <c r="F1043" i="1"/>
  <c r="F1044" i="1"/>
  <c r="F1045" i="1"/>
  <c r="F1046" i="1"/>
  <c r="F1047" i="1"/>
  <c r="F1048" i="1"/>
  <c r="F1049" i="1"/>
  <c r="F1050" i="1"/>
  <c r="F1051" i="1"/>
  <c r="F1052" i="1"/>
  <c r="F1053" i="1"/>
  <c r="F1054" i="1"/>
  <c r="F1055" i="1"/>
  <c r="F1057" i="1"/>
  <c r="F1058" i="1"/>
  <c r="F1059" i="1"/>
  <c r="F1060" i="1"/>
  <c r="F1061" i="1"/>
  <c r="F1062" i="1"/>
  <c r="F1063" i="1"/>
  <c r="F1064" i="1"/>
  <c r="F1065" i="1"/>
  <c r="F1066" i="1"/>
  <c r="F1067" i="1"/>
  <c r="F1068" i="1"/>
  <c r="F1069" i="1"/>
  <c r="F1070" i="1"/>
  <c r="F1071" i="1"/>
  <c r="F1072" i="1"/>
  <c r="F1073" i="1"/>
  <c r="F1074" i="1"/>
  <c r="F1075" i="1"/>
  <c r="F1076" i="1"/>
  <c r="F1077" i="1"/>
  <c r="F1078" i="1"/>
  <c r="F1079" i="1"/>
  <c r="F1080" i="1"/>
  <c r="F1081" i="1"/>
  <c r="F1082" i="1"/>
  <c r="F1083" i="1"/>
  <c r="F1084" i="1"/>
  <c r="F1085" i="1"/>
  <c r="F1086" i="1"/>
  <c r="F1087" i="1"/>
  <c r="F1088" i="1"/>
  <c r="F1089" i="1"/>
  <c r="F1090" i="1"/>
  <c r="F1091" i="1"/>
  <c r="F1092" i="1"/>
  <c r="F1093" i="1"/>
  <c r="F1094" i="1"/>
  <c r="F1096" i="1"/>
  <c r="F1097" i="1"/>
  <c r="F1098" i="1"/>
  <c r="F1099" i="1"/>
  <c r="F1100" i="1"/>
  <c r="F1101" i="1"/>
  <c r="F1102" i="1"/>
  <c r="F1103" i="1"/>
  <c r="F1104" i="1"/>
  <c r="F1105" i="1"/>
  <c r="F1106" i="1"/>
  <c r="F1108" i="1"/>
  <c r="F1109" i="1"/>
  <c r="F1110" i="1"/>
  <c r="F1111" i="1"/>
  <c r="F1112" i="1"/>
  <c r="F1113" i="1"/>
  <c r="F1114" i="1"/>
  <c r="F1115" i="1"/>
  <c r="F1116" i="1"/>
  <c r="F1117" i="1"/>
  <c r="F1118" i="1"/>
  <c r="F1119" i="1"/>
  <c r="F1120" i="1"/>
  <c r="F1121" i="1"/>
  <c r="F1122" i="1"/>
  <c r="F1123" i="1"/>
  <c r="F1124" i="1"/>
  <c r="F1125" i="1"/>
  <c r="F1126" i="1"/>
  <c r="F1127" i="1"/>
  <c r="F1128" i="1"/>
  <c r="F1129" i="1"/>
  <c r="F1130" i="1"/>
  <c r="F1131" i="1"/>
  <c r="F1132" i="1"/>
  <c r="F1133" i="1"/>
  <c r="F1134" i="1"/>
  <c r="F1135" i="1"/>
  <c r="F1136" i="1"/>
  <c r="F1137" i="1"/>
  <c r="F1138" i="1"/>
  <c r="F1139" i="1"/>
  <c r="F1141" i="1"/>
  <c r="F1142" i="1"/>
  <c r="F1144" i="1"/>
  <c r="F1145" i="1"/>
  <c r="F1146" i="1"/>
  <c r="F1147" i="1"/>
  <c r="F1148" i="1"/>
  <c r="F1149" i="1"/>
  <c r="F1150" i="1"/>
  <c r="F1151" i="1"/>
  <c r="F1152" i="1"/>
  <c r="F1153" i="1"/>
  <c r="F1154" i="1"/>
  <c r="F1155" i="1"/>
  <c r="F1156" i="1"/>
  <c r="F1157" i="1"/>
  <c r="F1158" i="1"/>
  <c r="F1159" i="1"/>
  <c r="F1160" i="1"/>
  <c r="F1161" i="1"/>
  <c r="F1162" i="1"/>
  <c r="F1163" i="1"/>
  <c r="F1164" i="1"/>
  <c r="F1165" i="1"/>
  <c r="F1166" i="1"/>
  <c r="F1167" i="1"/>
  <c r="F1168" i="1"/>
  <c r="F1169" i="1"/>
  <c r="F1170" i="1"/>
  <c r="F1171" i="1"/>
  <c r="F1172" i="1"/>
  <c r="F1173" i="1"/>
  <c r="F1174" i="1"/>
  <c r="F1175" i="1"/>
  <c r="F1176" i="1"/>
  <c r="F1177" i="1"/>
  <c r="F1178" i="1"/>
  <c r="F1179" i="1"/>
  <c r="F1180" i="1"/>
  <c r="F1181" i="1"/>
  <c r="F1182" i="1"/>
  <c r="F1183" i="1"/>
  <c r="F1184" i="1"/>
  <c r="F1185" i="1"/>
  <c r="F1186" i="1"/>
  <c r="F1187" i="1"/>
  <c r="F1188" i="1"/>
  <c r="F1189" i="1"/>
  <c r="F1190" i="1"/>
  <c r="F1191" i="1"/>
  <c r="F1192" i="1"/>
  <c r="F1193" i="1"/>
  <c r="F1194" i="1"/>
  <c r="F1195" i="1"/>
  <c r="F1196" i="1"/>
  <c r="F1197" i="1"/>
  <c r="F1198" i="1"/>
  <c r="F1199" i="1"/>
  <c r="F1200" i="1"/>
  <c r="F1201" i="1"/>
  <c r="F1202" i="1"/>
  <c r="F1203" i="1"/>
  <c r="F1204" i="1"/>
  <c r="F1205" i="1"/>
  <c r="F1206" i="1"/>
  <c r="F1207" i="1"/>
  <c r="F1208" i="1"/>
  <c r="F1209" i="1"/>
  <c r="F1210" i="1"/>
  <c r="F1211" i="1"/>
  <c r="F1212" i="1"/>
  <c r="F1213" i="1"/>
  <c r="F1214" i="1"/>
  <c r="F1215" i="1"/>
  <c r="F1216" i="1"/>
  <c r="F1217" i="1"/>
  <c r="F1218" i="1"/>
  <c r="F1219" i="1"/>
  <c r="F1220" i="1"/>
  <c r="F1221" i="1"/>
  <c r="F1222" i="1"/>
  <c r="F1223" i="1"/>
  <c r="F1224" i="1"/>
  <c r="F1225" i="1"/>
  <c r="F1226" i="1"/>
  <c r="F1227" i="1"/>
  <c r="F1228" i="1"/>
  <c r="F1229" i="1"/>
  <c r="F1230" i="1"/>
  <c r="F1231" i="1"/>
  <c r="F1232" i="1"/>
  <c r="F1233" i="1"/>
  <c r="F1234" i="1"/>
  <c r="F1235" i="1"/>
  <c r="F1236" i="1"/>
  <c r="F1237" i="1"/>
  <c r="F1238" i="1"/>
  <c r="F1239" i="1"/>
  <c r="F1240" i="1"/>
  <c r="F1241" i="1"/>
  <c r="F1242" i="1"/>
  <c r="F1243" i="1"/>
  <c r="F1244" i="1"/>
  <c r="F1245" i="1"/>
  <c r="F1246" i="1"/>
  <c r="F1247" i="1"/>
  <c r="F1248" i="1"/>
  <c r="F1249" i="1"/>
  <c r="F1250" i="1"/>
  <c r="F1251" i="1"/>
  <c r="F1252" i="1"/>
  <c r="F1253" i="1"/>
  <c r="F1254" i="1"/>
  <c r="F1255" i="1"/>
  <c r="F1256" i="1"/>
  <c r="F1257" i="1"/>
  <c r="F1258" i="1"/>
  <c r="F1259" i="1"/>
  <c r="F1260" i="1"/>
  <c r="F1261" i="1"/>
  <c r="F1262" i="1"/>
  <c r="F1263" i="1"/>
  <c r="F1264" i="1"/>
  <c r="F1265" i="1"/>
  <c r="F1266" i="1"/>
  <c r="F1267" i="1"/>
  <c r="F1268" i="1"/>
  <c r="F1269" i="1"/>
  <c r="F1270" i="1"/>
  <c r="F1271" i="1"/>
  <c r="F1272" i="1"/>
  <c r="F1273" i="1"/>
  <c r="F1274" i="1"/>
  <c r="F1275" i="1"/>
  <c r="F1276" i="1"/>
  <c r="F1277" i="1"/>
  <c r="F1278" i="1"/>
  <c r="F1279" i="1"/>
  <c r="F1280" i="1"/>
  <c r="F1281" i="1"/>
  <c r="F1282" i="1"/>
  <c r="F1283" i="1"/>
  <c r="F1284" i="1"/>
  <c r="F1285" i="1"/>
  <c r="F1286" i="1"/>
  <c r="F1287" i="1"/>
  <c r="F1288" i="1"/>
  <c r="F1289" i="1"/>
  <c r="F1290" i="1"/>
  <c r="F1293" i="1"/>
  <c r="F1294" i="1"/>
  <c r="F1295" i="1"/>
  <c r="F1296" i="1"/>
  <c r="F1297" i="1"/>
  <c r="F1298" i="1"/>
  <c r="F1299" i="1"/>
  <c r="F1300" i="1"/>
  <c r="F1301" i="1"/>
  <c r="F1302" i="1"/>
  <c r="F1303" i="1"/>
  <c r="F1304" i="1"/>
  <c r="F1305" i="1"/>
  <c r="F1306" i="1"/>
  <c r="F1307" i="1"/>
  <c r="F1308" i="1"/>
  <c r="F1309" i="1"/>
  <c r="F1310" i="1"/>
  <c r="F1311" i="1"/>
  <c r="F1312" i="1"/>
  <c r="F1313" i="1"/>
  <c r="F1314" i="1"/>
  <c r="F1315" i="1"/>
  <c r="F1316" i="1"/>
  <c r="F1317" i="1"/>
  <c r="F1318" i="1"/>
  <c r="F1319" i="1"/>
  <c r="F1320" i="1"/>
  <c r="F1321" i="1"/>
  <c r="F1322" i="1"/>
  <c r="F1323" i="1"/>
  <c r="F1324" i="1"/>
  <c r="F1325" i="1"/>
  <c r="F1326" i="1"/>
  <c r="F1327" i="1"/>
  <c r="F1328" i="1"/>
  <c r="F1329" i="1"/>
  <c r="F1330" i="1"/>
  <c r="F1331" i="1"/>
  <c r="F1332" i="1"/>
  <c r="F1333" i="1"/>
  <c r="F1334" i="1"/>
  <c r="F1335" i="1"/>
  <c r="F1336" i="1"/>
  <c r="F1337" i="1"/>
  <c r="F1338" i="1"/>
  <c r="F1339" i="1"/>
  <c r="F1340" i="1"/>
  <c r="F1341" i="1"/>
  <c r="F1342" i="1"/>
  <c r="F1343" i="1"/>
  <c r="F1344" i="1"/>
  <c r="F1345" i="1"/>
  <c r="F1346" i="1"/>
  <c r="F1347" i="1"/>
  <c r="F1348" i="1"/>
  <c r="F1349" i="1"/>
  <c r="F1350" i="1"/>
  <c r="F1351" i="1"/>
  <c r="F1352" i="1"/>
  <c r="F1353" i="1"/>
  <c r="F1354" i="1"/>
  <c r="F1355" i="1"/>
  <c r="F1356" i="1"/>
  <c r="F1357" i="1"/>
  <c r="F1358" i="1"/>
  <c r="F1359" i="1"/>
  <c r="F1360" i="1"/>
  <c r="F1361" i="1"/>
  <c r="F1362" i="1"/>
  <c r="F1363" i="1"/>
  <c r="F1364" i="1"/>
  <c r="F1365" i="1"/>
  <c r="F1366" i="1"/>
  <c r="F1367" i="1"/>
  <c r="F1368" i="1"/>
  <c r="F1369" i="1"/>
  <c r="F1372" i="1"/>
  <c r="F1373" i="1"/>
  <c r="F1374" i="1"/>
  <c r="F1375" i="1"/>
  <c r="F1376" i="1"/>
  <c r="F1377" i="1"/>
  <c r="F1378" i="1"/>
  <c r="F1379" i="1"/>
  <c r="F1380" i="1"/>
  <c r="F1381" i="1"/>
  <c r="F1382" i="1"/>
  <c r="F1383" i="1"/>
  <c r="F1384" i="1"/>
  <c r="F1385" i="1"/>
  <c r="F1386" i="1"/>
  <c r="F1388" i="1"/>
  <c r="F1389" i="1"/>
  <c r="F1390" i="1"/>
  <c r="F1391" i="1"/>
  <c r="F1392" i="1"/>
  <c r="F1393" i="1"/>
  <c r="F1394" i="1"/>
  <c r="F1395" i="1"/>
  <c r="F1396" i="1"/>
  <c r="F1397" i="1"/>
  <c r="F1398" i="1"/>
  <c r="F1399" i="1"/>
  <c r="F1400" i="1"/>
  <c r="F1404" i="1"/>
  <c r="F1406" i="1"/>
  <c r="F1407" i="1"/>
  <c r="F1408" i="1"/>
  <c r="F1409" i="1"/>
  <c r="F1410" i="1"/>
  <c r="F1411" i="1"/>
  <c r="F1412" i="1"/>
  <c r="F1413" i="1"/>
  <c r="F1414" i="1"/>
  <c r="F1415" i="1"/>
  <c r="F1416" i="1"/>
  <c r="F1417" i="1"/>
  <c r="F1418" i="1"/>
  <c r="F1419" i="1"/>
  <c r="F1420" i="1"/>
  <c r="F1421" i="1"/>
  <c r="F1422" i="1"/>
  <c r="F1423" i="1"/>
  <c r="F1424" i="1"/>
  <c r="F1425" i="1"/>
  <c r="F1426" i="1"/>
  <c r="F1427" i="1"/>
  <c r="F1428" i="1"/>
  <c r="F1429" i="1"/>
  <c r="F1430" i="1"/>
  <c r="F1431" i="1"/>
  <c r="F1432" i="1"/>
  <c r="F1433" i="1"/>
  <c r="F1434" i="1"/>
  <c r="F1435" i="1"/>
  <c r="F1436" i="1"/>
  <c r="F1437" i="1"/>
  <c r="F1438" i="1"/>
  <c r="F1439" i="1"/>
  <c r="F1440" i="1"/>
  <c r="F1441" i="1"/>
  <c r="F1442" i="1"/>
  <c r="F1443" i="1"/>
  <c r="F1446" i="1"/>
  <c r="F1452" i="1"/>
  <c r="F1453" i="1"/>
  <c r="F1454" i="1"/>
  <c r="F1455" i="1"/>
  <c r="F1456" i="1"/>
  <c r="F1457" i="1"/>
  <c r="F1458" i="1"/>
  <c r="F1459" i="1"/>
  <c r="F1460" i="1"/>
  <c r="F1461" i="1"/>
  <c r="I11" i="1"/>
  <c r="J11" i="1" s="1"/>
  <c r="K11" i="1" s="1"/>
  <c r="H11" i="1"/>
  <c r="G11" i="1"/>
  <c r="F11" i="1"/>
  <c r="CJ1460" i="1" l="1"/>
  <c r="CK1460" i="1"/>
  <c r="CJ1456" i="1"/>
  <c r="CK1456" i="1"/>
  <c r="CJ1452" i="1"/>
  <c r="CK1452" i="1"/>
  <c r="CJ1441" i="1"/>
  <c r="CK1441" i="1"/>
  <c r="CJ1437" i="1"/>
  <c r="CK1437" i="1"/>
  <c r="CJ1433" i="1"/>
  <c r="CK1433" i="1"/>
  <c r="CJ1429" i="1"/>
  <c r="CK1429" i="1"/>
  <c r="CJ1425" i="1"/>
  <c r="CK1425" i="1"/>
  <c r="CJ1421" i="1"/>
  <c r="CK1421" i="1"/>
  <c r="CJ1417" i="1"/>
  <c r="CK1417" i="1"/>
  <c r="CJ1413" i="1"/>
  <c r="CK1413" i="1"/>
  <c r="CJ1409" i="1"/>
  <c r="CK1409" i="1"/>
  <c r="CJ1404" i="1"/>
  <c r="CK1404" i="1"/>
  <c r="CJ1397" i="1"/>
  <c r="CK1397" i="1"/>
  <c r="CJ1393" i="1"/>
  <c r="CK1393" i="1"/>
  <c r="CJ1389" i="1"/>
  <c r="CK1389" i="1"/>
  <c r="CJ1384" i="1"/>
  <c r="CK1384" i="1"/>
  <c r="CJ1380" i="1"/>
  <c r="CK1380" i="1"/>
  <c r="CJ1376" i="1"/>
  <c r="CK1376" i="1"/>
  <c r="CJ1372" i="1"/>
  <c r="CK1372" i="1"/>
  <c r="CJ1366" i="1"/>
  <c r="CK1366" i="1"/>
  <c r="CJ1362" i="1"/>
  <c r="CK1362" i="1"/>
  <c r="CJ1358" i="1"/>
  <c r="CK1358" i="1"/>
  <c r="CJ1354" i="1"/>
  <c r="CK1354" i="1"/>
  <c r="CJ1350" i="1"/>
  <c r="CK1350" i="1"/>
  <c r="CJ1346" i="1"/>
  <c r="CK1346" i="1"/>
  <c r="CJ1342" i="1"/>
  <c r="CK1342" i="1"/>
  <c r="CJ1338" i="1"/>
  <c r="CK1338" i="1"/>
  <c r="CJ1334" i="1"/>
  <c r="CK1334" i="1"/>
  <c r="CJ1330" i="1"/>
  <c r="CK1330" i="1"/>
  <c r="CJ1326" i="1"/>
  <c r="CK1326" i="1"/>
  <c r="CJ1322" i="1"/>
  <c r="CK1322" i="1"/>
  <c r="CJ1318" i="1"/>
  <c r="CK1318" i="1"/>
  <c r="CJ1314" i="1"/>
  <c r="CK1314" i="1"/>
  <c r="CJ1310" i="1"/>
  <c r="CK1310" i="1"/>
  <c r="CJ1306" i="1"/>
  <c r="CK1306" i="1"/>
  <c r="CJ1302" i="1"/>
  <c r="CK1302" i="1"/>
  <c r="CJ1298" i="1"/>
  <c r="CK1298" i="1"/>
  <c r="CJ1294" i="1"/>
  <c r="CK1294" i="1"/>
  <c r="CJ1288" i="1"/>
  <c r="CK1288" i="1"/>
  <c r="CJ1284" i="1"/>
  <c r="CK1284" i="1"/>
  <c r="CJ1280" i="1"/>
  <c r="CK1280" i="1"/>
  <c r="CJ1276" i="1"/>
  <c r="CK1276" i="1"/>
  <c r="CJ1272" i="1"/>
  <c r="CK1272" i="1"/>
  <c r="CJ1268" i="1"/>
  <c r="CK1268" i="1"/>
  <c r="CJ1264" i="1"/>
  <c r="CK1264" i="1"/>
  <c r="CJ1260" i="1"/>
  <c r="CK1260" i="1"/>
  <c r="CJ1256" i="1"/>
  <c r="CK1256" i="1"/>
  <c r="CJ1252" i="1"/>
  <c r="CK1252" i="1"/>
  <c r="CJ1248" i="1"/>
  <c r="CK1248" i="1"/>
  <c r="CJ1244" i="1"/>
  <c r="CK1244" i="1"/>
  <c r="CJ1240" i="1"/>
  <c r="CK1240" i="1"/>
  <c r="CJ1236" i="1"/>
  <c r="CK1236" i="1"/>
  <c r="CJ1232" i="1"/>
  <c r="CK1232" i="1"/>
  <c r="CJ1228" i="1"/>
  <c r="CK1228" i="1"/>
  <c r="CJ1224" i="1"/>
  <c r="CK1224" i="1"/>
  <c r="CJ1220" i="1"/>
  <c r="CK1220" i="1"/>
  <c r="CJ1216" i="1"/>
  <c r="CK1216" i="1"/>
  <c r="CJ1212" i="1"/>
  <c r="CK1212" i="1"/>
  <c r="CJ1208" i="1"/>
  <c r="CK1208" i="1"/>
  <c r="CJ1204" i="1"/>
  <c r="CK1204" i="1"/>
  <c r="CJ1200" i="1"/>
  <c r="CK1200" i="1"/>
  <c r="CJ1196" i="1"/>
  <c r="CK1196" i="1"/>
  <c r="CJ1192" i="1"/>
  <c r="CK1192" i="1"/>
  <c r="CJ1188" i="1"/>
  <c r="CK1188" i="1"/>
  <c r="CJ1184" i="1"/>
  <c r="CK1184" i="1"/>
  <c r="CJ1180" i="1"/>
  <c r="CK1180" i="1"/>
  <c r="CJ1176" i="1"/>
  <c r="CK1176" i="1"/>
  <c r="CJ1172" i="1"/>
  <c r="CK1172" i="1"/>
  <c r="CJ1168" i="1"/>
  <c r="CK1168" i="1"/>
  <c r="CJ1164" i="1"/>
  <c r="CK1164" i="1"/>
  <c r="CJ1160" i="1"/>
  <c r="CK1160" i="1"/>
  <c r="CJ1156" i="1"/>
  <c r="CK1156" i="1"/>
  <c r="CJ1152" i="1"/>
  <c r="CK1152" i="1"/>
  <c r="CJ1148" i="1"/>
  <c r="CK1148" i="1"/>
  <c r="CJ1144" i="1"/>
  <c r="CK1144" i="1"/>
  <c r="CJ1138" i="1"/>
  <c r="CK1138" i="1"/>
  <c r="CJ1134" i="1"/>
  <c r="CK1134" i="1"/>
  <c r="CJ1130" i="1"/>
  <c r="CK1130" i="1"/>
  <c r="CJ1126" i="1"/>
  <c r="CK1126" i="1"/>
  <c r="CJ1122" i="1"/>
  <c r="CK1122" i="1"/>
  <c r="CJ1118" i="1"/>
  <c r="CK1118" i="1"/>
  <c r="CJ1114" i="1"/>
  <c r="CK1114" i="1"/>
  <c r="CJ1110" i="1"/>
  <c r="CK1110" i="1"/>
  <c r="CJ1105" i="1"/>
  <c r="CK1105" i="1"/>
  <c r="CJ1101" i="1"/>
  <c r="CK1101" i="1"/>
  <c r="CJ1097" i="1"/>
  <c r="CK1097" i="1"/>
  <c r="CJ1092" i="1"/>
  <c r="CK1092" i="1"/>
  <c r="CJ1088" i="1"/>
  <c r="CK1088" i="1"/>
  <c r="CJ1084" i="1"/>
  <c r="CK1084" i="1"/>
  <c r="CJ1080" i="1"/>
  <c r="CK1080" i="1"/>
  <c r="CJ1076" i="1"/>
  <c r="CK1076" i="1"/>
  <c r="CJ1072" i="1"/>
  <c r="CK1072" i="1"/>
  <c r="CJ1068" i="1"/>
  <c r="CK1068" i="1"/>
  <c r="CJ1459" i="1"/>
  <c r="CK1459" i="1"/>
  <c r="CJ1455" i="1"/>
  <c r="CK1455" i="1"/>
  <c r="CJ1446" i="1"/>
  <c r="CK1446" i="1"/>
  <c r="CJ1440" i="1"/>
  <c r="CK1440" i="1"/>
  <c r="CJ1436" i="1"/>
  <c r="CK1436" i="1"/>
  <c r="CJ1432" i="1"/>
  <c r="CK1432" i="1"/>
  <c r="CJ1428" i="1"/>
  <c r="CK1428" i="1"/>
  <c r="CJ1424" i="1"/>
  <c r="CK1424" i="1"/>
  <c r="CJ1420" i="1"/>
  <c r="CK1420" i="1"/>
  <c r="CJ1416" i="1"/>
  <c r="CK1416" i="1"/>
  <c r="CJ1412" i="1"/>
  <c r="CK1412" i="1"/>
  <c r="CJ1408" i="1"/>
  <c r="CK1408" i="1"/>
  <c r="CJ11" i="1"/>
  <c r="CK11" i="1"/>
  <c r="CJ1461" i="1"/>
  <c r="CK1461" i="1"/>
  <c r="CJ1457" i="1"/>
  <c r="CK1457" i="1"/>
  <c r="CJ1453" i="1"/>
  <c r="CK1453" i="1"/>
  <c r="CJ1442" i="1"/>
  <c r="CK1442" i="1"/>
  <c r="CJ1438" i="1"/>
  <c r="CK1438" i="1"/>
  <c r="CJ1064" i="1"/>
  <c r="CK1064" i="1"/>
  <c r="CJ1060" i="1"/>
  <c r="CK1060" i="1"/>
  <c r="CJ1055" i="1"/>
  <c r="CK1055" i="1"/>
  <c r="CJ1051" i="1"/>
  <c r="CK1051" i="1"/>
  <c r="CJ1047" i="1"/>
  <c r="CK1047" i="1"/>
  <c r="CJ1043" i="1"/>
  <c r="CK1043" i="1"/>
  <c r="CJ1039" i="1"/>
  <c r="CK1039" i="1"/>
  <c r="CJ1035" i="1"/>
  <c r="CK1035" i="1"/>
  <c r="CJ1031" i="1"/>
  <c r="CK1031" i="1"/>
  <c r="CJ1027" i="1"/>
  <c r="CK1027" i="1"/>
  <c r="CJ1023" i="1"/>
  <c r="CK1023" i="1"/>
  <c r="CJ1019" i="1"/>
  <c r="CK1019" i="1"/>
  <c r="CJ1015" i="1"/>
  <c r="CK1015" i="1"/>
  <c r="CJ1011" i="1"/>
  <c r="CK1011" i="1"/>
  <c r="CJ1007" i="1"/>
  <c r="CK1007" i="1"/>
  <c r="CJ1003" i="1"/>
  <c r="CK1003" i="1"/>
  <c r="CJ999" i="1"/>
  <c r="CK999" i="1"/>
  <c r="CJ995" i="1"/>
  <c r="CK995" i="1"/>
  <c r="CJ991" i="1"/>
  <c r="CK991" i="1"/>
  <c r="CJ987" i="1"/>
  <c r="CK987" i="1"/>
  <c r="CJ983" i="1"/>
  <c r="CK983" i="1"/>
  <c r="CJ979" i="1"/>
  <c r="CK979" i="1"/>
  <c r="CJ975" i="1"/>
  <c r="CK975" i="1"/>
  <c r="CJ971" i="1"/>
  <c r="CK971" i="1"/>
  <c r="CJ967" i="1"/>
  <c r="CK967" i="1"/>
  <c r="CJ963" i="1"/>
  <c r="CK963" i="1"/>
  <c r="CJ959" i="1"/>
  <c r="CK959" i="1"/>
  <c r="CJ955" i="1"/>
  <c r="CK955" i="1"/>
  <c r="CJ951" i="1"/>
  <c r="CK951" i="1"/>
  <c r="CJ947" i="1"/>
  <c r="CK947" i="1"/>
  <c r="CJ941" i="1"/>
  <c r="CK941" i="1"/>
  <c r="CJ937" i="1"/>
  <c r="CK937" i="1"/>
  <c r="CJ933" i="1"/>
  <c r="CK933" i="1"/>
  <c r="CJ929" i="1"/>
  <c r="CK929" i="1"/>
  <c r="CJ925" i="1"/>
  <c r="CK925" i="1"/>
  <c r="CJ921" i="1"/>
  <c r="CK921" i="1"/>
  <c r="CJ917" i="1"/>
  <c r="CK917" i="1"/>
  <c r="CJ913" i="1"/>
  <c r="CK913" i="1"/>
  <c r="CJ907" i="1"/>
  <c r="CK907" i="1"/>
  <c r="CJ903" i="1"/>
  <c r="CK903" i="1"/>
  <c r="CJ899" i="1"/>
  <c r="CK899" i="1"/>
  <c r="CJ895" i="1"/>
  <c r="CK895" i="1"/>
  <c r="CJ891" i="1"/>
  <c r="CK891" i="1"/>
  <c r="CJ887" i="1"/>
  <c r="CK887" i="1"/>
  <c r="CJ883" i="1"/>
  <c r="CK883" i="1"/>
  <c r="CJ879" i="1"/>
  <c r="CK879" i="1"/>
  <c r="CJ875" i="1"/>
  <c r="CK875" i="1"/>
  <c r="CJ871" i="1"/>
  <c r="CK871" i="1"/>
  <c r="CJ867" i="1"/>
  <c r="CK867" i="1"/>
  <c r="CJ863" i="1"/>
  <c r="CK863" i="1"/>
  <c r="CJ859" i="1"/>
  <c r="CK859" i="1"/>
  <c r="CJ855" i="1"/>
  <c r="CK855" i="1"/>
  <c r="CJ851" i="1"/>
  <c r="CK851" i="1"/>
  <c r="CJ847" i="1"/>
  <c r="CK847" i="1"/>
  <c r="CJ841" i="1"/>
  <c r="CK841" i="1"/>
  <c r="CJ836" i="1"/>
  <c r="CK836" i="1"/>
  <c r="CJ832" i="1"/>
  <c r="CK832" i="1"/>
  <c r="CJ828" i="1"/>
  <c r="CK828" i="1"/>
  <c r="CJ823" i="1"/>
  <c r="CK823" i="1"/>
  <c r="CJ819" i="1"/>
  <c r="CK819" i="1"/>
  <c r="CJ815" i="1"/>
  <c r="CK815" i="1"/>
  <c r="CJ811" i="1"/>
  <c r="CK811" i="1"/>
  <c r="CJ807" i="1"/>
  <c r="CK807" i="1"/>
  <c r="CJ803" i="1"/>
  <c r="CK803" i="1"/>
  <c r="CJ799" i="1"/>
  <c r="CK799" i="1"/>
  <c r="CJ795" i="1"/>
  <c r="CK795" i="1"/>
  <c r="CJ791" i="1"/>
  <c r="CK791" i="1"/>
  <c r="CJ787" i="1"/>
  <c r="CK787" i="1"/>
  <c r="CJ782" i="1"/>
  <c r="CK782" i="1"/>
  <c r="CJ778" i="1"/>
  <c r="CK778" i="1"/>
  <c r="CJ774" i="1"/>
  <c r="CK774" i="1"/>
  <c r="CJ770" i="1"/>
  <c r="CK770" i="1"/>
  <c r="CJ766" i="1"/>
  <c r="CK766" i="1"/>
  <c r="CJ762" i="1"/>
  <c r="CK762" i="1"/>
  <c r="CJ758" i="1"/>
  <c r="CK758" i="1"/>
  <c r="CJ754" i="1"/>
  <c r="CK754" i="1"/>
  <c r="CJ750" i="1"/>
  <c r="CK750" i="1"/>
  <c r="CJ746" i="1"/>
  <c r="CK746" i="1"/>
  <c r="CJ742" i="1"/>
  <c r="CK742" i="1"/>
  <c r="CJ738" i="1"/>
  <c r="CK738" i="1"/>
  <c r="CJ734" i="1"/>
  <c r="CK734" i="1"/>
  <c r="CJ730" i="1"/>
  <c r="CK730" i="1"/>
  <c r="CJ726" i="1"/>
  <c r="CK726" i="1"/>
  <c r="CJ722" i="1"/>
  <c r="CK722" i="1"/>
  <c r="CJ718" i="1"/>
  <c r="CK718" i="1"/>
  <c r="CJ714" i="1"/>
  <c r="CK714" i="1"/>
  <c r="CJ710" i="1"/>
  <c r="CK710" i="1"/>
  <c r="CJ706" i="1"/>
  <c r="CK706" i="1"/>
  <c r="CJ702" i="1"/>
  <c r="CK702" i="1"/>
  <c r="CJ698" i="1"/>
  <c r="CK698" i="1"/>
  <c r="CJ693" i="1"/>
  <c r="CK693" i="1"/>
  <c r="CJ689" i="1"/>
  <c r="CK689" i="1"/>
  <c r="CJ685" i="1"/>
  <c r="CK685" i="1"/>
  <c r="CJ681" i="1"/>
  <c r="CK681" i="1"/>
  <c r="CJ677" i="1"/>
  <c r="CK677" i="1"/>
  <c r="CJ673" i="1"/>
  <c r="CK673" i="1"/>
  <c r="CJ669" i="1"/>
  <c r="CK669" i="1"/>
  <c r="CJ665" i="1"/>
  <c r="CK665" i="1"/>
  <c r="CJ661" i="1"/>
  <c r="CK661" i="1"/>
  <c r="CJ657" i="1"/>
  <c r="CK657" i="1"/>
  <c r="CJ653" i="1"/>
  <c r="CK653" i="1"/>
  <c r="CJ649" i="1"/>
  <c r="CK649" i="1"/>
  <c r="CJ645" i="1"/>
  <c r="CK645" i="1"/>
  <c r="CJ625" i="1"/>
  <c r="CK625" i="1"/>
  <c r="CJ621" i="1"/>
  <c r="CK621" i="1"/>
  <c r="CJ615" i="1"/>
  <c r="CK615" i="1"/>
  <c r="CJ611" i="1"/>
  <c r="CK611" i="1"/>
  <c r="CJ607" i="1"/>
  <c r="CK607" i="1"/>
  <c r="CJ603" i="1"/>
  <c r="CK603" i="1"/>
  <c r="CJ599" i="1"/>
  <c r="CK599" i="1"/>
  <c r="CJ595" i="1"/>
  <c r="CK595" i="1"/>
  <c r="CJ591" i="1"/>
  <c r="CK591" i="1"/>
  <c r="CJ587" i="1"/>
  <c r="CK587" i="1"/>
  <c r="CJ583" i="1"/>
  <c r="CK583" i="1"/>
  <c r="CJ579" i="1"/>
  <c r="CK579" i="1"/>
  <c r="CJ575" i="1"/>
  <c r="CK575" i="1"/>
  <c r="CJ571" i="1"/>
  <c r="CK571" i="1"/>
  <c r="CJ567" i="1"/>
  <c r="CK567" i="1"/>
  <c r="CJ563" i="1"/>
  <c r="CK563" i="1"/>
  <c r="CJ559" i="1"/>
  <c r="CK559" i="1"/>
  <c r="CJ555" i="1"/>
  <c r="CK555" i="1"/>
  <c r="CJ551" i="1"/>
  <c r="CK551" i="1"/>
  <c r="CJ547" i="1"/>
  <c r="CK547" i="1"/>
  <c r="CJ543" i="1"/>
  <c r="CK543" i="1"/>
  <c r="CJ539" i="1"/>
  <c r="CK539" i="1"/>
  <c r="CJ535" i="1"/>
  <c r="CK535" i="1"/>
  <c r="CJ531" i="1"/>
  <c r="CK531" i="1"/>
  <c r="CJ527" i="1"/>
  <c r="CK527" i="1"/>
  <c r="CJ523" i="1"/>
  <c r="CK523" i="1"/>
  <c r="CJ519" i="1"/>
  <c r="CK519" i="1"/>
  <c r="CJ515" i="1"/>
  <c r="CK515" i="1"/>
  <c r="CJ511" i="1"/>
  <c r="CK511" i="1"/>
  <c r="CJ504" i="1"/>
  <c r="CK504" i="1"/>
  <c r="CJ500" i="1"/>
  <c r="CK500" i="1"/>
  <c r="CJ496" i="1"/>
  <c r="CK496" i="1"/>
  <c r="CJ492" i="1"/>
  <c r="CK492" i="1"/>
  <c r="CJ488" i="1"/>
  <c r="CK488" i="1"/>
  <c r="CJ484" i="1"/>
  <c r="CK484" i="1"/>
  <c r="CJ480" i="1"/>
  <c r="CK480" i="1"/>
  <c r="CJ476" i="1"/>
  <c r="CK476" i="1"/>
  <c r="CJ472" i="1"/>
  <c r="CK472" i="1"/>
  <c r="CJ468" i="1"/>
  <c r="CK468" i="1"/>
  <c r="CJ464" i="1"/>
  <c r="CK464" i="1"/>
  <c r="CJ460" i="1"/>
  <c r="CK460" i="1"/>
  <c r="CJ454" i="1"/>
  <c r="CK454" i="1"/>
  <c r="CJ446" i="1"/>
  <c r="CK446" i="1"/>
  <c r="CJ442" i="1"/>
  <c r="CK442" i="1"/>
  <c r="CJ434" i="1"/>
  <c r="CK434" i="1"/>
  <c r="CJ430" i="1"/>
  <c r="CK430" i="1"/>
  <c r="CJ426" i="1"/>
  <c r="CK426" i="1"/>
  <c r="CJ422" i="1"/>
  <c r="CK422" i="1"/>
  <c r="CJ418" i="1"/>
  <c r="CK418" i="1"/>
  <c r="CJ414" i="1"/>
  <c r="CK414" i="1"/>
  <c r="CJ410" i="1"/>
  <c r="CK410" i="1"/>
  <c r="CJ406" i="1"/>
  <c r="CK406" i="1"/>
  <c r="CJ402" i="1"/>
  <c r="CK402" i="1"/>
  <c r="CJ398" i="1"/>
  <c r="CK398" i="1"/>
  <c r="CJ394" i="1"/>
  <c r="CK394" i="1"/>
  <c r="CJ390" i="1"/>
  <c r="CK390" i="1"/>
  <c r="CJ386" i="1"/>
  <c r="CK386" i="1"/>
  <c r="CJ382" i="1"/>
  <c r="CK382" i="1"/>
  <c r="CJ378" i="1"/>
  <c r="CK378" i="1"/>
  <c r="CJ373" i="1"/>
  <c r="CK373" i="1"/>
  <c r="CJ369" i="1"/>
  <c r="CK369" i="1"/>
  <c r="CJ365" i="1"/>
  <c r="CK365" i="1"/>
  <c r="CJ361" i="1"/>
  <c r="CK361" i="1"/>
  <c r="CJ357" i="1"/>
  <c r="CK357" i="1"/>
  <c r="CJ351" i="1"/>
  <c r="CK351" i="1"/>
  <c r="CJ347" i="1"/>
  <c r="CK347" i="1"/>
  <c r="CJ339" i="1"/>
  <c r="CK339" i="1"/>
  <c r="CJ335" i="1"/>
  <c r="CK335" i="1"/>
  <c r="CJ331" i="1"/>
  <c r="CK331" i="1"/>
  <c r="CJ327" i="1"/>
  <c r="CK327" i="1"/>
  <c r="CJ323" i="1"/>
  <c r="CK323" i="1"/>
  <c r="CJ319" i="1"/>
  <c r="CK319" i="1"/>
  <c r="CJ315" i="1"/>
  <c r="CK315" i="1"/>
  <c r="CJ311" i="1"/>
  <c r="CK311" i="1"/>
  <c r="CJ307" i="1"/>
  <c r="CK307" i="1"/>
  <c r="CJ303" i="1"/>
  <c r="CK303" i="1"/>
  <c r="CJ299" i="1"/>
  <c r="CK299" i="1"/>
  <c r="CJ295" i="1"/>
  <c r="CK295" i="1"/>
  <c r="CJ291" i="1"/>
  <c r="CK291" i="1"/>
  <c r="CJ287" i="1"/>
  <c r="CK287" i="1"/>
  <c r="CJ283" i="1"/>
  <c r="CK283" i="1"/>
  <c r="CJ279" i="1"/>
  <c r="CK279" i="1"/>
  <c r="CJ275" i="1"/>
  <c r="CK275" i="1"/>
  <c r="CJ271" i="1"/>
  <c r="CK271" i="1"/>
  <c r="CJ267" i="1"/>
  <c r="CK267" i="1"/>
  <c r="CJ263" i="1"/>
  <c r="CK263" i="1"/>
  <c r="CJ259" i="1"/>
  <c r="CK259" i="1"/>
  <c r="CJ255" i="1"/>
  <c r="CK255" i="1"/>
  <c r="CJ251" i="1"/>
  <c r="CK251" i="1"/>
  <c r="CJ243" i="1"/>
  <c r="CK243" i="1"/>
  <c r="CJ235" i="1"/>
  <c r="CK235" i="1"/>
  <c r="CJ225" i="1"/>
  <c r="CK225" i="1"/>
  <c r="CJ221" i="1"/>
  <c r="CK221" i="1"/>
  <c r="CJ217" i="1"/>
  <c r="CK217" i="1"/>
  <c r="CJ210" i="1"/>
  <c r="CK210" i="1"/>
  <c r="CJ206" i="1"/>
  <c r="CK206" i="1"/>
  <c r="CJ202" i="1"/>
  <c r="CK202" i="1"/>
  <c r="CJ198" i="1"/>
  <c r="CK198" i="1"/>
  <c r="CJ194" i="1"/>
  <c r="CK194" i="1"/>
  <c r="CJ190" i="1"/>
  <c r="CK190" i="1"/>
  <c r="CJ186" i="1"/>
  <c r="CK186" i="1"/>
  <c r="CJ182" i="1"/>
  <c r="CK182" i="1"/>
  <c r="CJ178" i="1"/>
  <c r="CK178" i="1"/>
  <c r="CJ174" i="1"/>
  <c r="CK174" i="1"/>
  <c r="CJ162" i="1"/>
  <c r="CK162" i="1"/>
  <c r="CJ158" i="1"/>
  <c r="CK158" i="1"/>
  <c r="CJ154" i="1"/>
  <c r="CK154" i="1"/>
  <c r="CJ150" i="1"/>
  <c r="CK150" i="1"/>
  <c r="CJ146" i="1"/>
  <c r="CK146" i="1"/>
  <c r="CJ142" i="1"/>
  <c r="CK142" i="1"/>
  <c r="CJ138" i="1"/>
  <c r="CK138" i="1"/>
  <c r="CJ132" i="1"/>
  <c r="CK132" i="1"/>
  <c r="CJ128" i="1"/>
  <c r="CK128" i="1"/>
  <c r="CJ124" i="1"/>
  <c r="CK124" i="1"/>
  <c r="CJ120" i="1"/>
  <c r="CK120" i="1"/>
  <c r="CJ116" i="1"/>
  <c r="CK116" i="1"/>
  <c r="CJ108" i="1"/>
  <c r="CK108" i="1"/>
  <c r="CJ102" i="1"/>
  <c r="CK102" i="1"/>
  <c r="CJ98" i="1"/>
  <c r="CK98" i="1"/>
  <c r="CJ94" i="1"/>
  <c r="CK94" i="1"/>
  <c r="CJ87" i="1"/>
  <c r="CK87" i="1"/>
  <c r="CJ83" i="1"/>
  <c r="CK83" i="1"/>
  <c r="CJ79" i="1"/>
  <c r="CK79" i="1"/>
  <c r="CJ75" i="1"/>
  <c r="CK75" i="1"/>
  <c r="CJ71" i="1"/>
  <c r="CK71" i="1"/>
  <c r="CJ67" i="1"/>
  <c r="CK67" i="1"/>
  <c r="CJ63" i="1"/>
  <c r="CK63" i="1"/>
  <c r="CJ59" i="1"/>
  <c r="CK59" i="1"/>
  <c r="CJ55" i="1"/>
  <c r="CK55" i="1"/>
  <c r="CJ51" i="1"/>
  <c r="CK51" i="1"/>
  <c r="CJ47" i="1"/>
  <c r="CK47" i="1"/>
  <c r="CJ43" i="1"/>
  <c r="CK43" i="1"/>
  <c r="CJ39" i="1"/>
  <c r="CK39" i="1"/>
  <c r="CJ35" i="1"/>
  <c r="CK35" i="1"/>
  <c r="CJ31" i="1"/>
  <c r="CK31" i="1"/>
  <c r="CJ27" i="1"/>
  <c r="CK27" i="1"/>
  <c r="CJ23" i="1"/>
  <c r="CK23" i="1"/>
  <c r="CJ19" i="1"/>
  <c r="CK19" i="1"/>
  <c r="CJ15" i="1"/>
  <c r="CK15" i="1"/>
  <c r="CJ1400" i="1"/>
  <c r="CK1400" i="1"/>
  <c r="CJ1396" i="1"/>
  <c r="CK1396" i="1"/>
  <c r="CJ1392" i="1"/>
  <c r="CK1392" i="1"/>
  <c r="CJ1388" i="1"/>
  <c r="CK1388" i="1"/>
  <c r="CJ1383" i="1"/>
  <c r="CK1383" i="1"/>
  <c r="CJ1379" i="1"/>
  <c r="CK1379" i="1"/>
  <c r="CJ1375" i="1"/>
  <c r="CK1375" i="1"/>
  <c r="CJ1369" i="1"/>
  <c r="CK1369" i="1"/>
  <c r="CJ1365" i="1"/>
  <c r="CK1365" i="1"/>
  <c r="CJ1361" i="1"/>
  <c r="CK1361" i="1"/>
  <c r="CJ1357" i="1"/>
  <c r="CK1357" i="1"/>
  <c r="CJ1353" i="1"/>
  <c r="CK1353" i="1"/>
  <c r="CJ1349" i="1"/>
  <c r="CK1349" i="1"/>
  <c r="CJ1345" i="1"/>
  <c r="CK1345" i="1"/>
  <c r="CJ1341" i="1"/>
  <c r="CK1341" i="1"/>
  <c r="CJ1337" i="1"/>
  <c r="CK1337" i="1"/>
  <c r="CJ1333" i="1"/>
  <c r="CK1333" i="1"/>
  <c r="CJ1329" i="1"/>
  <c r="CK1329" i="1"/>
  <c r="CJ1325" i="1"/>
  <c r="CK1325" i="1"/>
  <c r="CJ1321" i="1"/>
  <c r="CK1321" i="1"/>
  <c r="CJ1317" i="1"/>
  <c r="CK1317" i="1"/>
  <c r="CJ1313" i="1"/>
  <c r="CK1313" i="1"/>
  <c r="CJ1309" i="1"/>
  <c r="CK1309" i="1"/>
  <c r="CJ1305" i="1"/>
  <c r="CK1305" i="1"/>
  <c r="CJ1301" i="1"/>
  <c r="CK1301" i="1"/>
  <c r="CJ1297" i="1"/>
  <c r="CK1297" i="1"/>
  <c r="CJ1293" i="1"/>
  <c r="CK1293" i="1"/>
  <c r="CJ1287" i="1"/>
  <c r="CK1287" i="1"/>
  <c r="CJ1283" i="1"/>
  <c r="CK1283" i="1"/>
  <c r="CJ1279" i="1"/>
  <c r="CK1279" i="1"/>
  <c r="CJ1275" i="1"/>
  <c r="CK1275" i="1"/>
  <c r="CJ1271" i="1"/>
  <c r="CK1271" i="1"/>
  <c r="CJ1267" i="1"/>
  <c r="CK1267" i="1"/>
  <c r="CJ1263" i="1"/>
  <c r="CK1263" i="1"/>
  <c r="CJ1259" i="1"/>
  <c r="CK1259" i="1"/>
  <c r="CJ1255" i="1"/>
  <c r="CK1255" i="1"/>
  <c r="CJ1251" i="1"/>
  <c r="CK1251" i="1"/>
  <c r="CJ1247" i="1"/>
  <c r="CK1247" i="1"/>
  <c r="CJ1243" i="1"/>
  <c r="CK1243" i="1"/>
  <c r="CJ1239" i="1"/>
  <c r="CK1239" i="1"/>
  <c r="CJ1235" i="1"/>
  <c r="CK1235" i="1"/>
  <c r="CJ1231" i="1"/>
  <c r="CK1231" i="1"/>
  <c r="CJ1227" i="1"/>
  <c r="CK1227" i="1"/>
  <c r="CJ1223" i="1"/>
  <c r="CK1223" i="1"/>
  <c r="CJ1219" i="1"/>
  <c r="CK1219" i="1"/>
  <c r="CJ1215" i="1"/>
  <c r="CK1215" i="1"/>
  <c r="CJ1211" i="1"/>
  <c r="CK1211" i="1"/>
  <c r="CJ1207" i="1"/>
  <c r="CK1207" i="1"/>
  <c r="CJ1203" i="1"/>
  <c r="CK1203" i="1"/>
  <c r="CJ1199" i="1"/>
  <c r="CK1199" i="1"/>
  <c r="CJ1195" i="1"/>
  <c r="CK1195" i="1"/>
  <c r="CJ1191" i="1"/>
  <c r="CK1191" i="1"/>
  <c r="CJ1187" i="1"/>
  <c r="CK1187" i="1"/>
  <c r="CJ1183" i="1"/>
  <c r="CK1183" i="1"/>
  <c r="CJ1179" i="1"/>
  <c r="CK1179" i="1"/>
  <c r="CJ1175" i="1"/>
  <c r="CK1175" i="1"/>
  <c r="CJ1171" i="1"/>
  <c r="CK1171" i="1"/>
  <c r="CJ1167" i="1"/>
  <c r="CK1167" i="1"/>
  <c r="CJ1163" i="1"/>
  <c r="CK1163" i="1"/>
  <c r="CJ1159" i="1"/>
  <c r="CK1159" i="1"/>
  <c r="CJ1155" i="1"/>
  <c r="CK1155" i="1"/>
  <c r="CJ1151" i="1"/>
  <c r="CK1151" i="1"/>
  <c r="CJ1147" i="1"/>
  <c r="CK1147" i="1"/>
  <c r="CJ1142" i="1"/>
  <c r="CK1142" i="1"/>
  <c r="CJ1137" i="1"/>
  <c r="CK1137" i="1"/>
  <c r="CJ1133" i="1"/>
  <c r="CK1133" i="1"/>
  <c r="CJ1129" i="1"/>
  <c r="CK1129" i="1"/>
  <c r="CJ1125" i="1"/>
  <c r="CK1125" i="1"/>
  <c r="CJ1121" i="1"/>
  <c r="CK1121" i="1"/>
  <c r="CJ1117" i="1"/>
  <c r="CK1117" i="1"/>
  <c r="CJ1113" i="1"/>
  <c r="CK1113" i="1"/>
  <c r="CJ1109" i="1"/>
  <c r="CK1109" i="1"/>
  <c r="CJ1104" i="1"/>
  <c r="CK1104" i="1"/>
  <c r="CJ1100" i="1"/>
  <c r="CK1100" i="1"/>
  <c r="CJ1096" i="1"/>
  <c r="CK1096" i="1"/>
  <c r="CJ1091" i="1"/>
  <c r="CK1091" i="1"/>
  <c r="CJ1087" i="1"/>
  <c r="CK1087" i="1"/>
  <c r="CJ1083" i="1"/>
  <c r="CK1083" i="1"/>
  <c r="CJ1079" i="1"/>
  <c r="CK1079" i="1"/>
  <c r="CJ1075" i="1"/>
  <c r="CK1075" i="1"/>
  <c r="CJ1071" i="1"/>
  <c r="CK1071" i="1"/>
  <c r="CJ1067" i="1"/>
  <c r="CK1067" i="1"/>
  <c r="CJ1063" i="1"/>
  <c r="CK1063" i="1"/>
  <c r="CJ1059" i="1"/>
  <c r="CK1059" i="1"/>
  <c r="CJ1054" i="1"/>
  <c r="CK1054" i="1"/>
  <c r="CJ1050" i="1"/>
  <c r="CK1050" i="1"/>
  <c r="CJ1046" i="1"/>
  <c r="CK1046" i="1"/>
  <c r="CJ1042" i="1"/>
  <c r="CK1042" i="1"/>
  <c r="CJ1038" i="1"/>
  <c r="CK1038" i="1"/>
  <c r="CJ1034" i="1"/>
  <c r="CK1034" i="1"/>
  <c r="CJ1030" i="1"/>
  <c r="CK1030" i="1"/>
  <c r="CJ1026" i="1"/>
  <c r="CK1026" i="1"/>
  <c r="CJ1022" i="1"/>
  <c r="CK1022" i="1"/>
  <c r="CJ1018" i="1"/>
  <c r="CK1018" i="1"/>
  <c r="CJ1014" i="1"/>
  <c r="CK1014" i="1"/>
  <c r="CJ1010" i="1"/>
  <c r="CK1010" i="1"/>
  <c r="CJ1006" i="1"/>
  <c r="CK1006" i="1"/>
  <c r="CJ1002" i="1"/>
  <c r="CK1002" i="1"/>
  <c r="CJ998" i="1"/>
  <c r="CK998" i="1"/>
  <c r="CJ994" i="1"/>
  <c r="CK994" i="1"/>
  <c r="CJ990" i="1"/>
  <c r="CK990" i="1"/>
  <c r="CJ986" i="1"/>
  <c r="CK986" i="1"/>
  <c r="CJ982" i="1"/>
  <c r="CK982" i="1"/>
  <c r="CJ978" i="1"/>
  <c r="CK978" i="1"/>
  <c r="CJ974" i="1"/>
  <c r="CK974" i="1"/>
  <c r="CJ970" i="1"/>
  <c r="CK970" i="1"/>
  <c r="CJ966" i="1"/>
  <c r="CK966" i="1"/>
  <c r="CJ962" i="1"/>
  <c r="CK962" i="1"/>
  <c r="CJ958" i="1"/>
  <c r="CK958" i="1"/>
  <c r="CJ954" i="1"/>
  <c r="CK954" i="1"/>
  <c r="CJ950" i="1"/>
  <c r="CK950" i="1"/>
  <c r="CJ945" i="1"/>
  <c r="CK945" i="1"/>
  <c r="CJ940" i="1"/>
  <c r="CK940" i="1"/>
  <c r="CJ936" i="1"/>
  <c r="CK936" i="1"/>
  <c r="CJ932" i="1"/>
  <c r="CK932" i="1"/>
  <c r="CJ928" i="1"/>
  <c r="CK928" i="1"/>
  <c r="CJ924" i="1"/>
  <c r="CK924" i="1"/>
  <c r="CJ920" i="1"/>
  <c r="CK920" i="1"/>
  <c r="CJ916" i="1"/>
  <c r="CK916" i="1"/>
  <c r="CJ912" i="1"/>
  <c r="CK912" i="1"/>
  <c r="CJ906" i="1"/>
  <c r="CK906" i="1"/>
  <c r="CJ902" i="1"/>
  <c r="CK902" i="1"/>
  <c r="CJ898" i="1"/>
  <c r="CK898" i="1"/>
  <c r="CJ894" i="1"/>
  <c r="CK894" i="1"/>
  <c r="CJ890" i="1"/>
  <c r="CK890" i="1"/>
  <c r="CJ886" i="1"/>
  <c r="CK886" i="1"/>
  <c r="CJ882" i="1"/>
  <c r="CK882" i="1"/>
  <c r="CJ878" i="1"/>
  <c r="CK878" i="1"/>
  <c r="CJ874" i="1"/>
  <c r="CK874" i="1"/>
  <c r="CJ870" i="1"/>
  <c r="CK870" i="1"/>
  <c r="CJ866" i="1"/>
  <c r="CK866" i="1"/>
  <c r="CJ862" i="1"/>
  <c r="CK862" i="1"/>
  <c r="CJ858" i="1"/>
  <c r="CK858" i="1"/>
  <c r="CJ854" i="1"/>
  <c r="CK854" i="1"/>
  <c r="CJ850" i="1"/>
  <c r="CK850" i="1"/>
  <c r="CJ846" i="1"/>
  <c r="CK846" i="1"/>
  <c r="CJ840" i="1"/>
  <c r="CK840" i="1"/>
  <c r="CJ835" i="1"/>
  <c r="CK835" i="1"/>
  <c r="CJ831" i="1"/>
  <c r="CK831" i="1"/>
  <c r="CJ827" i="1"/>
  <c r="CK827" i="1"/>
  <c r="CJ822" i="1"/>
  <c r="CK822" i="1"/>
  <c r="CJ818" i="1"/>
  <c r="CK818" i="1"/>
  <c r="CJ814" i="1"/>
  <c r="CK814" i="1"/>
  <c r="CJ810" i="1"/>
  <c r="CK810" i="1"/>
  <c r="CJ806" i="1"/>
  <c r="CK806" i="1"/>
  <c r="CJ802" i="1"/>
  <c r="CK802" i="1"/>
  <c r="CJ794" i="1"/>
  <c r="CK794" i="1"/>
  <c r="CJ790" i="1"/>
  <c r="CK790" i="1"/>
  <c r="CJ785" i="1"/>
  <c r="CK785" i="1"/>
  <c r="CJ781" i="1"/>
  <c r="CK781" i="1"/>
  <c r="CJ777" i="1"/>
  <c r="CK777" i="1"/>
  <c r="CJ773" i="1"/>
  <c r="CK773" i="1"/>
  <c r="CJ769" i="1"/>
  <c r="CK769" i="1"/>
  <c r="CJ765" i="1"/>
  <c r="CK765" i="1"/>
  <c r="CJ761" i="1"/>
  <c r="CK761" i="1"/>
  <c r="CJ757" i="1"/>
  <c r="CK757" i="1"/>
  <c r="CJ753" i="1"/>
  <c r="CK753" i="1"/>
  <c r="CJ749" i="1"/>
  <c r="CK749" i="1"/>
  <c r="CJ745" i="1"/>
  <c r="CK745" i="1"/>
  <c r="CJ741" i="1"/>
  <c r="CK741" i="1"/>
  <c r="CJ737" i="1"/>
  <c r="CK737" i="1"/>
  <c r="CJ733" i="1"/>
  <c r="CK733" i="1"/>
  <c r="CJ729" i="1"/>
  <c r="CK729" i="1"/>
  <c r="CJ725" i="1"/>
  <c r="CK725" i="1"/>
  <c r="CJ721" i="1"/>
  <c r="CK721" i="1"/>
  <c r="CJ717" i="1"/>
  <c r="CK717" i="1"/>
  <c r="CJ713" i="1"/>
  <c r="CK713" i="1"/>
  <c r="CJ709" i="1"/>
  <c r="CK709" i="1"/>
  <c r="CJ705" i="1"/>
  <c r="CK705" i="1"/>
  <c r="CJ701" i="1"/>
  <c r="CK701" i="1"/>
  <c r="CJ697" i="1"/>
  <c r="CK697" i="1"/>
  <c r="CJ692" i="1"/>
  <c r="CK692" i="1"/>
  <c r="CJ688" i="1"/>
  <c r="CK688" i="1"/>
  <c r="CJ684" i="1"/>
  <c r="CK684" i="1"/>
  <c r="CJ680" i="1"/>
  <c r="CK680" i="1"/>
  <c r="CJ676" i="1"/>
  <c r="CK676" i="1"/>
  <c r="CJ672" i="1"/>
  <c r="CK672" i="1"/>
  <c r="CJ668" i="1"/>
  <c r="CK668" i="1"/>
  <c r="CJ664" i="1"/>
  <c r="CK664" i="1"/>
  <c r="CJ660" i="1"/>
  <c r="CK660" i="1"/>
  <c r="CJ656" i="1"/>
  <c r="CK656" i="1"/>
  <c r="CJ652" i="1"/>
  <c r="CK652" i="1"/>
  <c r="CJ648" i="1"/>
  <c r="CK648" i="1"/>
  <c r="CJ628" i="1"/>
  <c r="CK628" i="1"/>
  <c r="CJ624" i="1"/>
  <c r="CK624" i="1"/>
  <c r="CJ620" i="1"/>
  <c r="CK620" i="1"/>
  <c r="CJ614" i="1"/>
  <c r="CK614" i="1"/>
  <c r="CJ610" i="1"/>
  <c r="CK610" i="1"/>
  <c r="CJ606" i="1"/>
  <c r="CK606" i="1"/>
  <c r="CJ602" i="1"/>
  <c r="CK602" i="1"/>
  <c r="CJ598" i="1"/>
  <c r="CK598" i="1"/>
  <c r="CJ594" i="1"/>
  <c r="CK594" i="1"/>
  <c r="CJ590" i="1"/>
  <c r="CK590" i="1"/>
  <c r="CJ586" i="1"/>
  <c r="CK586" i="1"/>
  <c r="CJ582" i="1"/>
  <c r="CK582" i="1"/>
  <c r="CJ578" i="1"/>
  <c r="CK578" i="1"/>
  <c r="CJ574" i="1"/>
  <c r="CK574" i="1"/>
  <c r="CJ570" i="1"/>
  <c r="CK570" i="1"/>
  <c r="CJ566" i="1"/>
  <c r="CK566" i="1"/>
  <c r="CJ562" i="1"/>
  <c r="CK562" i="1"/>
  <c r="CJ558" i="1"/>
  <c r="CK558" i="1"/>
  <c r="CJ554" i="1"/>
  <c r="CK554" i="1"/>
  <c r="CJ550" i="1"/>
  <c r="CK550" i="1"/>
  <c r="CJ546" i="1"/>
  <c r="CK546" i="1"/>
  <c r="CJ542" i="1"/>
  <c r="CK542" i="1"/>
  <c r="CJ538" i="1"/>
  <c r="CK538" i="1"/>
  <c r="CJ534" i="1"/>
  <c r="CK534" i="1"/>
  <c r="CJ530" i="1"/>
  <c r="CK530" i="1"/>
  <c r="CJ526" i="1"/>
  <c r="CK526" i="1"/>
  <c r="CJ522" i="1"/>
  <c r="CK522" i="1"/>
  <c r="CJ518" i="1"/>
  <c r="CK518" i="1"/>
  <c r="CJ514" i="1"/>
  <c r="CK514" i="1"/>
  <c r="CJ510" i="1"/>
  <c r="CK510" i="1"/>
  <c r="CJ503" i="1"/>
  <c r="CK503" i="1"/>
  <c r="CJ499" i="1"/>
  <c r="CK499" i="1"/>
  <c r="CJ495" i="1"/>
  <c r="CK495" i="1"/>
  <c r="CJ491" i="1"/>
  <c r="CK491" i="1"/>
  <c r="CJ487" i="1"/>
  <c r="CK487" i="1"/>
  <c r="CJ483" i="1"/>
  <c r="CK483" i="1"/>
  <c r="CJ479" i="1"/>
  <c r="CK479" i="1"/>
  <c r="CJ475" i="1"/>
  <c r="CK475" i="1"/>
  <c r="CJ471" i="1"/>
  <c r="CK471" i="1"/>
  <c r="CJ467" i="1"/>
  <c r="CK467" i="1"/>
  <c r="CJ463" i="1"/>
  <c r="CK463" i="1"/>
  <c r="CJ459" i="1"/>
  <c r="CK459" i="1"/>
  <c r="CJ449" i="1"/>
  <c r="CK449" i="1"/>
  <c r="CJ445" i="1"/>
  <c r="CK445" i="1"/>
  <c r="CJ441" i="1"/>
  <c r="CK441" i="1"/>
  <c r="CJ429" i="1"/>
  <c r="CK429" i="1"/>
  <c r="CJ425" i="1"/>
  <c r="CK425" i="1"/>
  <c r="CJ421" i="1"/>
  <c r="CK421" i="1"/>
  <c r="CJ417" i="1"/>
  <c r="CK417" i="1"/>
  <c r="CJ413" i="1"/>
  <c r="CK413" i="1"/>
  <c r="CJ409" i="1"/>
  <c r="CK409" i="1"/>
  <c r="CJ405" i="1"/>
  <c r="CK405" i="1"/>
  <c r="CJ401" i="1"/>
  <c r="CK401" i="1"/>
  <c r="CJ397" i="1"/>
  <c r="CK397" i="1"/>
  <c r="CJ393" i="1"/>
  <c r="CK393" i="1"/>
  <c r="CJ389" i="1"/>
  <c r="CK389" i="1"/>
  <c r="CJ385" i="1"/>
  <c r="CK385" i="1"/>
  <c r="CJ381" i="1"/>
  <c r="CK381" i="1"/>
  <c r="CJ377" i="1"/>
  <c r="CK377" i="1"/>
  <c r="CJ372" i="1"/>
  <c r="CK372" i="1"/>
  <c r="CJ368" i="1"/>
  <c r="CK368" i="1"/>
  <c r="CJ364" i="1"/>
  <c r="CK364" i="1"/>
  <c r="CJ360" i="1"/>
  <c r="CK360" i="1"/>
  <c r="CJ356" i="1"/>
  <c r="CK356" i="1"/>
  <c r="CJ350" i="1"/>
  <c r="CK350" i="1"/>
  <c r="CJ346" i="1"/>
  <c r="CK346" i="1"/>
  <c r="CJ342" i="1"/>
  <c r="CK342" i="1"/>
  <c r="CJ338" i="1"/>
  <c r="CK338" i="1"/>
  <c r="CJ334" i="1"/>
  <c r="CK334" i="1"/>
  <c r="CJ330" i="1"/>
  <c r="CK330" i="1"/>
  <c r="CJ326" i="1"/>
  <c r="CK326" i="1"/>
  <c r="CJ322" i="1"/>
  <c r="CK322" i="1"/>
  <c r="CJ318" i="1"/>
  <c r="CK318" i="1"/>
  <c r="CJ314" i="1"/>
  <c r="CK314" i="1"/>
  <c r="CJ310" i="1"/>
  <c r="CK310" i="1"/>
  <c r="CJ306" i="1"/>
  <c r="CK306" i="1"/>
  <c r="CJ302" i="1"/>
  <c r="CK302" i="1"/>
  <c r="CJ298" i="1"/>
  <c r="CK298" i="1"/>
  <c r="CJ294" i="1"/>
  <c r="CK294" i="1"/>
  <c r="CJ290" i="1"/>
  <c r="CK290" i="1"/>
  <c r="CJ286" i="1"/>
  <c r="CK286" i="1"/>
  <c r="CJ282" i="1"/>
  <c r="CK282" i="1"/>
  <c r="CJ278" i="1"/>
  <c r="CK278" i="1"/>
  <c r="CJ274" i="1"/>
  <c r="CK274" i="1"/>
  <c r="CJ270" i="1"/>
  <c r="CK270" i="1"/>
  <c r="CJ266" i="1"/>
  <c r="CK266" i="1"/>
  <c r="CJ262" i="1"/>
  <c r="CK262" i="1"/>
  <c r="CJ258" i="1"/>
  <c r="CK258" i="1"/>
  <c r="CJ254" i="1"/>
  <c r="CK254" i="1"/>
  <c r="CJ250" i="1"/>
  <c r="CK250" i="1"/>
  <c r="CJ246" i="1"/>
  <c r="CK246" i="1"/>
  <c r="CJ242" i="1"/>
  <c r="CK242" i="1"/>
  <c r="CJ238" i="1"/>
  <c r="CK238" i="1"/>
  <c r="CJ234" i="1"/>
  <c r="CK234" i="1"/>
  <c r="CJ230" i="1"/>
  <c r="CK230" i="1"/>
  <c r="CJ224" i="1"/>
  <c r="CK224" i="1"/>
  <c r="CJ220" i="1"/>
  <c r="CK220" i="1"/>
  <c r="CJ216" i="1"/>
  <c r="CK216" i="1"/>
  <c r="CJ209" i="1"/>
  <c r="CK209" i="1"/>
  <c r="CJ205" i="1"/>
  <c r="CK205" i="1"/>
  <c r="CJ201" i="1"/>
  <c r="CK201" i="1"/>
  <c r="CJ197" i="1"/>
  <c r="CK197" i="1"/>
  <c r="CJ193" i="1"/>
  <c r="CK193" i="1"/>
  <c r="CJ189" i="1"/>
  <c r="CK189" i="1"/>
  <c r="CJ185" i="1"/>
  <c r="CK185" i="1"/>
  <c r="CJ181" i="1"/>
  <c r="CK181" i="1"/>
  <c r="CJ177" i="1"/>
  <c r="CK177" i="1"/>
  <c r="CJ173" i="1"/>
  <c r="CK173" i="1"/>
  <c r="CJ161" i="1"/>
  <c r="CK161" i="1"/>
  <c r="CJ157" i="1"/>
  <c r="CK157" i="1"/>
  <c r="CJ153" i="1"/>
  <c r="CK153" i="1"/>
  <c r="CJ149" i="1"/>
  <c r="CK149" i="1"/>
  <c r="CJ145" i="1"/>
  <c r="CK145" i="1"/>
  <c r="CJ141" i="1"/>
  <c r="CK141" i="1"/>
  <c r="CJ137" i="1"/>
  <c r="CK137" i="1"/>
  <c r="CJ131" i="1"/>
  <c r="CK131" i="1"/>
  <c r="CJ127" i="1"/>
  <c r="CK127" i="1"/>
  <c r="CJ123" i="1"/>
  <c r="CK123" i="1"/>
  <c r="CJ119" i="1"/>
  <c r="CK119" i="1"/>
  <c r="CJ115" i="1"/>
  <c r="CK115" i="1"/>
  <c r="CJ111" i="1"/>
  <c r="CK111" i="1"/>
  <c r="CJ107" i="1"/>
  <c r="CK107" i="1"/>
  <c r="CJ101" i="1"/>
  <c r="CK101" i="1"/>
  <c r="CJ97" i="1"/>
  <c r="CK97" i="1"/>
  <c r="CJ92" i="1"/>
  <c r="CK92" i="1"/>
  <c r="CJ86" i="1"/>
  <c r="CK86" i="1"/>
  <c r="CJ82" i="1"/>
  <c r="CK82" i="1"/>
  <c r="CJ78" i="1"/>
  <c r="CK78" i="1"/>
  <c r="CJ74" i="1"/>
  <c r="CK74" i="1"/>
  <c r="CJ70" i="1"/>
  <c r="CK70" i="1"/>
  <c r="CJ66" i="1"/>
  <c r="CK66" i="1"/>
  <c r="CJ62" i="1"/>
  <c r="CK62" i="1"/>
  <c r="CJ58" i="1"/>
  <c r="CK58" i="1"/>
  <c r="CJ54" i="1"/>
  <c r="CK54" i="1"/>
  <c r="CJ50" i="1"/>
  <c r="CK50" i="1"/>
  <c r="CJ46" i="1"/>
  <c r="CK46" i="1"/>
  <c r="CJ42" i="1"/>
  <c r="CK42" i="1"/>
  <c r="CJ38" i="1"/>
  <c r="CK38" i="1"/>
  <c r="CJ34" i="1"/>
  <c r="CK34" i="1"/>
  <c r="CJ30" i="1"/>
  <c r="CK30" i="1"/>
  <c r="CJ26" i="1"/>
  <c r="CK26" i="1"/>
  <c r="CJ22" i="1"/>
  <c r="CK22" i="1"/>
  <c r="CJ18" i="1"/>
  <c r="CK18" i="1"/>
  <c r="CJ14" i="1"/>
  <c r="CK14" i="1"/>
  <c r="CJ1458" i="1"/>
  <c r="CK1458" i="1"/>
  <c r="CJ1454" i="1"/>
  <c r="CK1454" i="1"/>
  <c r="CJ1443" i="1"/>
  <c r="CK1443" i="1"/>
  <c r="CJ1439" i="1"/>
  <c r="CK1439" i="1"/>
  <c r="CJ1435" i="1"/>
  <c r="CK1435" i="1"/>
  <c r="CJ1431" i="1"/>
  <c r="CK1431" i="1"/>
  <c r="CJ1427" i="1"/>
  <c r="CK1427" i="1"/>
  <c r="CJ1423" i="1"/>
  <c r="CK1423" i="1"/>
  <c r="CJ1419" i="1"/>
  <c r="CK1419" i="1"/>
  <c r="CJ1415" i="1"/>
  <c r="CK1415" i="1"/>
  <c r="CJ1411" i="1"/>
  <c r="CK1411" i="1"/>
  <c r="CJ1407" i="1"/>
  <c r="CK1407" i="1"/>
  <c r="CJ1399" i="1"/>
  <c r="CK1399" i="1"/>
  <c r="CJ1395" i="1"/>
  <c r="CK1395" i="1"/>
  <c r="CJ1391" i="1"/>
  <c r="CK1391" i="1"/>
  <c r="CJ1386" i="1"/>
  <c r="CK1386" i="1"/>
  <c r="CJ1382" i="1"/>
  <c r="CK1382" i="1"/>
  <c r="CJ1378" i="1"/>
  <c r="CK1378" i="1"/>
  <c r="CJ1374" i="1"/>
  <c r="CK1374" i="1"/>
  <c r="CJ1368" i="1"/>
  <c r="CK1368" i="1"/>
  <c r="CJ1364" i="1"/>
  <c r="CK1364" i="1"/>
  <c r="CJ1360" i="1"/>
  <c r="CK1360" i="1"/>
  <c r="CJ1356" i="1"/>
  <c r="CK1356" i="1"/>
  <c r="CJ1352" i="1"/>
  <c r="CK1352" i="1"/>
  <c r="CJ1348" i="1"/>
  <c r="CK1348" i="1"/>
  <c r="CJ1344" i="1"/>
  <c r="CK1344" i="1"/>
  <c r="CJ1340" i="1"/>
  <c r="CK1340" i="1"/>
  <c r="CJ1336" i="1"/>
  <c r="CK1336" i="1"/>
  <c r="CJ1332" i="1"/>
  <c r="CK1332" i="1"/>
  <c r="CJ1328" i="1"/>
  <c r="CK1328" i="1"/>
  <c r="CJ1324" i="1"/>
  <c r="CK1324" i="1"/>
  <c r="CJ1320" i="1"/>
  <c r="CK1320" i="1"/>
  <c r="CJ1316" i="1"/>
  <c r="CK1316" i="1"/>
  <c r="CJ1312" i="1"/>
  <c r="CK1312" i="1"/>
  <c r="CJ1308" i="1"/>
  <c r="CK1308" i="1"/>
  <c r="CJ1304" i="1"/>
  <c r="CK1304" i="1"/>
  <c r="CJ1300" i="1"/>
  <c r="CK1300" i="1"/>
  <c r="CJ1282" i="1"/>
  <c r="CK1282" i="1"/>
  <c r="CJ1278" i="1"/>
  <c r="CK1278" i="1"/>
  <c r="CJ1274" i="1"/>
  <c r="CK1274" i="1"/>
  <c r="CJ1266" i="1"/>
  <c r="CK1266" i="1"/>
  <c r="CJ1262" i="1"/>
  <c r="CK1262" i="1"/>
  <c r="CJ1258" i="1"/>
  <c r="CK1258" i="1"/>
  <c r="CJ1254" i="1"/>
  <c r="CK1254" i="1"/>
  <c r="CJ1250" i="1"/>
  <c r="CK1250" i="1"/>
  <c r="CJ1246" i="1"/>
  <c r="CK1246" i="1"/>
  <c r="CJ1242" i="1"/>
  <c r="CK1242" i="1"/>
  <c r="CJ1238" i="1"/>
  <c r="CK1238" i="1"/>
  <c r="CJ1234" i="1"/>
  <c r="CK1234" i="1"/>
  <c r="CJ1230" i="1"/>
  <c r="CK1230" i="1"/>
  <c r="CJ1226" i="1"/>
  <c r="CK1226" i="1"/>
  <c r="CJ1222" i="1"/>
  <c r="CK1222" i="1"/>
  <c r="CJ1218" i="1"/>
  <c r="CK1218" i="1"/>
  <c r="CJ1214" i="1"/>
  <c r="CK1214" i="1"/>
  <c r="CJ1210" i="1"/>
  <c r="CK1210" i="1"/>
  <c r="CJ1206" i="1"/>
  <c r="CK1206" i="1"/>
  <c r="CJ1202" i="1"/>
  <c r="CK1202" i="1"/>
  <c r="CJ1198" i="1"/>
  <c r="CK1198" i="1"/>
  <c r="CJ1194" i="1"/>
  <c r="CK1194" i="1"/>
  <c r="CJ1190" i="1"/>
  <c r="CK1190" i="1"/>
  <c r="CJ1186" i="1"/>
  <c r="CK1186" i="1"/>
  <c r="CJ1182" i="1"/>
  <c r="CK1182" i="1"/>
  <c r="CJ1178" i="1"/>
  <c r="CK1178" i="1"/>
  <c r="CJ1174" i="1"/>
  <c r="CK1174" i="1"/>
  <c r="CJ1170" i="1"/>
  <c r="CK1170" i="1"/>
  <c r="CJ1166" i="1"/>
  <c r="CK1166" i="1"/>
  <c r="CJ1162" i="1"/>
  <c r="CK1162" i="1"/>
  <c r="CJ1158" i="1"/>
  <c r="CK1158" i="1"/>
  <c r="CJ1154" i="1"/>
  <c r="CK1154" i="1"/>
  <c r="CJ1150" i="1"/>
  <c r="CK1150" i="1"/>
  <c r="CJ1146" i="1"/>
  <c r="CK1146" i="1"/>
  <c r="CJ1141" i="1"/>
  <c r="CK1141" i="1"/>
  <c r="CJ1136" i="1"/>
  <c r="CK1136" i="1"/>
  <c r="CJ1132" i="1"/>
  <c r="CK1132" i="1"/>
  <c r="CJ1128" i="1"/>
  <c r="CK1128" i="1"/>
  <c r="CJ1124" i="1"/>
  <c r="CK1124" i="1"/>
  <c r="CJ1120" i="1"/>
  <c r="CK1120" i="1"/>
  <c r="CJ1116" i="1"/>
  <c r="CK1116" i="1"/>
  <c r="CJ1112" i="1"/>
  <c r="CK1112" i="1"/>
  <c r="CJ1108" i="1"/>
  <c r="CK1108" i="1"/>
  <c r="CJ1103" i="1"/>
  <c r="CK1103" i="1"/>
  <c r="CJ1099" i="1"/>
  <c r="CK1099" i="1"/>
  <c r="CJ1094" i="1"/>
  <c r="CK1094" i="1"/>
  <c r="CJ1090" i="1"/>
  <c r="CK1090" i="1"/>
  <c r="CJ1086" i="1"/>
  <c r="CK1086" i="1"/>
  <c r="CJ1082" i="1"/>
  <c r="CK1082" i="1"/>
  <c r="CJ1078" i="1"/>
  <c r="CK1078" i="1"/>
  <c r="CJ1074" i="1"/>
  <c r="CK1074" i="1"/>
  <c r="CJ1070" i="1"/>
  <c r="CK1070" i="1"/>
  <c r="CJ1066" i="1"/>
  <c r="CK1066" i="1"/>
  <c r="CJ1062" i="1"/>
  <c r="CK1062" i="1"/>
  <c r="CJ1058" i="1"/>
  <c r="CK1058" i="1"/>
  <c r="CJ1053" i="1"/>
  <c r="CK1053" i="1"/>
  <c r="CJ1045" i="1"/>
  <c r="CK1045" i="1"/>
  <c r="CJ1041" i="1"/>
  <c r="CK1041" i="1"/>
  <c r="CJ1037" i="1"/>
  <c r="CK1037" i="1"/>
  <c r="CJ1033" i="1"/>
  <c r="CK1033" i="1"/>
  <c r="CJ1029" i="1"/>
  <c r="CK1029" i="1"/>
  <c r="CJ1025" i="1"/>
  <c r="CK1025" i="1"/>
  <c r="CJ1021" i="1"/>
  <c r="CK1021" i="1"/>
  <c r="CJ1017" i="1"/>
  <c r="CK1017" i="1"/>
  <c r="CJ1013" i="1"/>
  <c r="CK1013" i="1"/>
  <c r="CJ1009" i="1"/>
  <c r="CK1009" i="1"/>
  <c r="CJ1005" i="1"/>
  <c r="CK1005" i="1"/>
  <c r="CJ1001" i="1"/>
  <c r="CK1001" i="1"/>
  <c r="CJ997" i="1"/>
  <c r="CK997" i="1"/>
  <c r="CJ993" i="1"/>
  <c r="CK993" i="1"/>
  <c r="CJ989" i="1"/>
  <c r="CK989" i="1"/>
  <c r="CJ985" i="1"/>
  <c r="CK985" i="1"/>
  <c r="CJ981" i="1"/>
  <c r="CK981" i="1"/>
  <c r="CJ977" i="1"/>
  <c r="CK977" i="1"/>
  <c r="CJ973" i="1"/>
  <c r="CK973" i="1"/>
  <c r="CJ969" i="1"/>
  <c r="CK969" i="1"/>
  <c r="CJ965" i="1"/>
  <c r="CK965" i="1"/>
  <c r="CJ961" i="1"/>
  <c r="CK961" i="1"/>
  <c r="CJ957" i="1"/>
  <c r="CK957" i="1"/>
  <c r="CJ953" i="1"/>
  <c r="CK953" i="1"/>
  <c r="CJ949" i="1"/>
  <c r="CK949" i="1"/>
  <c r="CJ944" i="1"/>
  <c r="CK944" i="1"/>
  <c r="CJ939" i="1"/>
  <c r="CK939" i="1"/>
  <c r="CJ935" i="1"/>
  <c r="CK935" i="1"/>
  <c r="CJ931" i="1"/>
  <c r="CK931" i="1"/>
  <c r="CJ927" i="1"/>
  <c r="CK927" i="1"/>
  <c r="CJ923" i="1"/>
  <c r="CK923" i="1"/>
  <c r="CJ919" i="1"/>
  <c r="CK919" i="1"/>
  <c r="CJ915" i="1"/>
  <c r="CK915" i="1"/>
  <c r="CJ910" i="1"/>
  <c r="CK910" i="1"/>
  <c r="CJ905" i="1"/>
  <c r="CK905" i="1"/>
  <c r="CJ901" i="1"/>
  <c r="CK901" i="1"/>
  <c r="CJ897" i="1"/>
  <c r="CK897" i="1"/>
  <c r="CJ893" i="1"/>
  <c r="CK893" i="1"/>
  <c r="CJ889" i="1"/>
  <c r="CK889" i="1"/>
  <c r="CJ885" i="1"/>
  <c r="CK885" i="1"/>
  <c r="CJ881" i="1"/>
  <c r="CK881" i="1"/>
  <c r="CJ877" i="1"/>
  <c r="CK877" i="1"/>
  <c r="CJ873" i="1"/>
  <c r="CK873" i="1"/>
  <c r="CJ869" i="1"/>
  <c r="CK869" i="1"/>
  <c r="CJ865" i="1"/>
  <c r="CK865" i="1"/>
  <c r="CJ861" i="1"/>
  <c r="CK861" i="1"/>
  <c r="CJ857" i="1"/>
  <c r="CK857" i="1"/>
  <c r="CJ853" i="1"/>
  <c r="CK853" i="1"/>
  <c r="CJ849" i="1"/>
  <c r="CK849" i="1"/>
  <c r="CJ843" i="1"/>
  <c r="CK843" i="1"/>
  <c r="CJ839" i="1"/>
  <c r="CK839" i="1"/>
  <c r="CJ834" i="1"/>
  <c r="CK834" i="1"/>
  <c r="CJ830" i="1"/>
  <c r="CK830" i="1"/>
  <c r="CJ826" i="1"/>
  <c r="CK826" i="1"/>
  <c r="CJ821" i="1"/>
  <c r="CK821" i="1"/>
  <c r="CJ817" i="1"/>
  <c r="CK817" i="1"/>
  <c r="CJ813" i="1"/>
  <c r="CK813" i="1"/>
  <c r="CJ809" i="1"/>
  <c r="CK809" i="1"/>
  <c r="CJ805" i="1"/>
  <c r="CK805" i="1"/>
  <c r="CJ801" i="1"/>
  <c r="CK801" i="1"/>
  <c r="CJ797" i="1"/>
  <c r="CK797" i="1"/>
  <c r="CJ793" i="1"/>
  <c r="CK793" i="1"/>
  <c r="CJ789" i="1"/>
  <c r="CK789" i="1"/>
  <c r="CJ784" i="1"/>
  <c r="CK784" i="1"/>
  <c r="CJ780" i="1"/>
  <c r="CK780" i="1"/>
  <c r="CJ776" i="1"/>
  <c r="CK776" i="1"/>
  <c r="CJ772" i="1"/>
  <c r="CK772" i="1"/>
  <c r="CJ768" i="1"/>
  <c r="CK768" i="1"/>
  <c r="CJ764" i="1"/>
  <c r="CK764" i="1"/>
  <c r="CJ760" i="1"/>
  <c r="CK760" i="1"/>
  <c r="CJ756" i="1"/>
  <c r="CK756" i="1"/>
  <c r="CJ752" i="1"/>
  <c r="CK752" i="1"/>
  <c r="CJ748" i="1"/>
  <c r="CK748" i="1"/>
  <c r="CJ744" i="1"/>
  <c r="CK744" i="1"/>
  <c r="CJ740" i="1"/>
  <c r="CK740" i="1"/>
  <c r="CJ736" i="1"/>
  <c r="CK736" i="1"/>
  <c r="CJ732" i="1"/>
  <c r="CK732" i="1"/>
  <c r="CJ728" i="1"/>
  <c r="CK728" i="1"/>
  <c r="CJ724" i="1"/>
  <c r="CK724" i="1"/>
  <c r="CJ720" i="1"/>
  <c r="CK720" i="1"/>
  <c r="CJ716" i="1"/>
  <c r="CK716" i="1"/>
  <c r="CJ712" i="1"/>
  <c r="CK712" i="1"/>
  <c r="CJ708" i="1"/>
  <c r="CK708" i="1"/>
  <c r="CJ704" i="1"/>
  <c r="CK704" i="1"/>
  <c r="CJ700" i="1"/>
  <c r="CK700" i="1"/>
  <c r="CJ695" i="1"/>
  <c r="CK695" i="1"/>
  <c r="CJ691" i="1"/>
  <c r="CK691" i="1"/>
  <c r="CJ687" i="1"/>
  <c r="CK687" i="1"/>
  <c r="CJ683" i="1"/>
  <c r="CK683" i="1"/>
  <c r="CJ679" i="1"/>
  <c r="CK679" i="1"/>
  <c r="CJ675" i="1"/>
  <c r="CK675" i="1"/>
  <c r="CJ671" i="1"/>
  <c r="CK671" i="1"/>
  <c r="CJ667" i="1"/>
  <c r="CK667" i="1"/>
  <c r="CJ663" i="1"/>
  <c r="CK663" i="1"/>
  <c r="CJ659" i="1"/>
  <c r="CK659" i="1"/>
  <c r="CJ655" i="1"/>
  <c r="CK655" i="1"/>
  <c r="CJ651" i="1"/>
  <c r="CK651" i="1"/>
  <c r="CJ647" i="1"/>
  <c r="CK647" i="1"/>
  <c r="CJ627" i="1"/>
  <c r="CK627" i="1"/>
  <c r="CJ623" i="1"/>
  <c r="CK623" i="1"/>
  <c r="CJ619" i="1"/>
  <c r="CK619" i="1"/>
  <c r="CJ613" i="1"/>
  <c r="CK613" i="1"/>
  <c r="CJ609" i="1"/>
  <c r="CK609" i="1"/>
  <c r="CJ605" i="1"/>
  <c r="CK605" i="1"/>
  <c r="CJ601" i="1"/>
  <c r="CK601" i="1"/>
  <c r="CJ597" i="1"/>
  <c r="CK597" i="1"/>
  <c r="CJ593" i="1"/>
  <c r="CK593" i="1"/>
  <c r="CJ589" i="1"/>
  <c r="CK589" i="1"/>
  <c r="CJ585" i="1"/>
  <c r="CK585" i="1"/>
  <c r="CJ581" i="1"/>
  <c r="CK581" i="1"/>
  <c r="CJ577" i="1"/>
  <c r="CK577" i="1"/>
  <c r="CJ573" i="1"/>
  <c r="CK573" i="1"/>
  <c r="CJ569" i="1"/>
  <c r="CK569" i="1"/>
  <c r="CJ565" i="1"/>
  <c r="CK565" i="1"/>
  <c r="CJ561" i="1"/>
  <c r="CK561" i="1"/>
  <c r="CJ557" i="1"/>
  <c r="CK557" i="1"/>
  <c r="CJ553" i="1"/>
  <c r="CK553" i="1"/>
  <c r="CJ549" i="1"/>
  <c r="CK549" i="1"/>
  <c r="CJ545" i="1"/>
  <c r="CK545" i="1"/>
  <c r="CJ541" i="1"/>
  <c r="CK541" i="1"/>
  <c r="CJ537" i="1"/>
  <c r="CK537" i="1"/>
  <c r="CJ533" i="1"/>
  <c r="CK533" i="1"/>
  <c r="CJ529" i="1"/>
  <c r="CK529" i="1"/>
  <c r="CJ525" i="1"/>
  <c r="CK525" i="1"/>
  <c r="CJ521" i="1"/>
  <c r="CK521" i="1"/>
  <c r="CJ517" i="1"/>
  <c r="CK517" i="1"/>
  <c r="CJ513" i="1"/>
  <c r="CK513" i="1"/>
  <c r="CJ507" i="1"/>
  <c r="CK507" i="1"/>
  <c r="CJ502" i="1"/>
  <c r="CK502" i="1"/>
  <c r="CJ498" i="1"/>
  <c r="CK498" i="1"/>
  <c r="CJ494" i="1"/>
  <c r="CK494" i="1"/>
  <c r="CJ490" i="1"/>
  <c r="CK490" i="1"/>
  <c r="CJ486" i="1"/>
  <c r="CK486" i="1"/>
  <c r="CJ482" i="1"/>
  <c r="CK482" i="1"/>
  <c r="CJ478" i="1"/>
  <c r="CK478" i="1"/>
  <c r="CJ474" i="1"/>
  <c r="CK474" i="1"/>
  <c r="CJ470" i="1"/>
  <c r="CK470" i="1"/>
  <c r="CJ466" i="1"/>
  <c r="CK466" i="1"/>
  <c r="CJ462" i="1"/>
  <c r="CK462" i="1"/>
  <c r="CJ458" i="1"/>
  <c r="CK458" i="1"/>
  <c r="CJ448" i="1"/>
  <c r="CK448" i="1"/>
  <c r="CJ444" i="1"/>
  <c r="CK444" i="1"/>
  <c r="CJ440" i="1"/>
  <c r="CK440" i="1"/>
  <c r="CJ432" i="1"/>
  <c r="CK432" i="1"/>
  <c r="CJ428" i="1"/>
  <c r="CK428" i="1"/>
  <c r="CJ424" i="1"/>
  <c r="CK424" i="1"/>
  <c r="CJ420" i="1"/>
  <c r="CK420" i="1"/>
  <c r="CJ416" i="1"/>
  <c r="CK416" i="1"/>
  <c r="CJ412" i="1"/>
  <c r="CK412" i="1"/>
  <c r="CJ408" i="1"/>
  <c r="CK408" i="1"/>
  <c r="CJ404" i="1"/>
  <c r="CK404" i="1"/>
  <c r="CJ400" i="1"/>
  <c r="CK400" i="1"/>
  <c r="CJ396" i="1"/>
  <c r="CK396" i="1"/>
  <c r="CJ392" i="1"/>
  <c r="CK392" i="1"/>
  <c r="CJ388" i="1"/>
  <c r="CK388" i="1"/>
  <c r="CJ384" i="1"/>
  <c r="CK384" i="1"/>
  <c r="CJ380" i="1"/>
  <c r="CK380" i="1"/>
  <c r="CJ375" i="1"/>
  <c r="CK375" i="1"/>
  <c r="CJ371" i="1"/>
  <c r="CK371" i="1"/>
  <c r="CJ367" i="1"/>
  <c r="CK367" i="1"/>
  <c r="CJ363" i="1"/>
  <c r="CK363" i="1"/>
  <c r="CJ359" i="1"/>
  <c r="CK359" i="1"/>
  <c r="CJ355" i="1"/>
  <c r="CK355" i="1"/>
  <c r="CJ349" i="1"/>
  <c r="CK349" i="1"/>
  <c r="CJ345" i="1"/>
  <c r="CK345" i="1"/>
  <c r="CJ341" i="1"/>
  <c r="CK341" i="1"/>
  <c r="CJ337" i="1"/>
  <c r="CK337" i="1"/>
  <c r="CJ333" i="1"/>
  <c r="CK333" i="1"/>
  <c r="CJ329" i="1"/>
  <c r="CK329" i="1"/>
  <c r="CJ325" i="1"/>
  <c r="CK325" i="1"/>
  <c r="CJ321" i="1"/>
  <c r="CK321" i="1"/>
  <c r="CJ317" i="1"/>
  <c r="CK317" i="1"/>
  <c r="CJ313" i="1"/>
  <c r="CK313" i="1"/>
  <c r="CJ309" i="1"/>
  <c r="CK309" i="1"/>
  <c r="CJ305" i="1"/>
  <c r="CK305" i="1"/>
  <c r="CJ301" i="1"/>
  <c r="CK301" i="1"/>
  <c r="CJ297" i="1"/>
  <c r="CK297" i="1"/>
  <c r="CJ293" i="1"/>
  <c r="CK293" i="1"/>
  <c r="CJ289" i="1"/>
  <c r="CK289" i="1"/>
  <c r="CJ285" i="1"/>
  <c r="CK285" i="1"/>
  <c r="CJ281" i="1"/>
  <c r="CK281" i="1"/>
  <c r="CJ277" i="1"/>
  <c r="CK277" i="1"/>
  <c r="CJ273" i="1"/>
  <c r="CK273" i="1"/>
  <c r="CJ269" i="1"/>
  <c r="CK269" i="1"/>
  <c r="CJ265" i="1"/>
  <c r="CK265" i="1"/>
  <c r="CJ261" i="1"/>
  <c r="CK261" i="1"/>
  <c r="CJ257" i="1"/>
  <c r="CK257" i="1"/>
  <c r="CJ253" i="1"/>
  <c r="CK253" i="1"/>
  <c r="CJ249" i="1"/>
  <c r="CK249" i="1"/>
  <c r="CJ245" i="1"/>
  <c r="CK245" i="1"/>
  <c r="CJ241" i="1"/>
  <c r="CK241" i="1"/>
  <c r="CJ229" i="1"/>
  <c r="CK229" i="1"/>
  <c r="CJ223" i="1"/>
  <c r="CK223" i="1"/>
  <c r="CJ219" i="1"/>
  <c r="CK219" i="1"/>
  <c r="CJ215" i="1"/>
  <c r="CK215" i="1"/>
  <c r="CJ208" i="1"/>
  <c r="CK208" i="1"/>
  <c r="CJ204" i="1"/>
  <c r="CK204" i="1"/>
  <c r="CJ200" i="1"/>
  <c r="CK200" i="1"/>
  <c r="CJ196" i="1"/>
  <c r="CK196" i="1"/>
  <c r="CJ192" i="1"/>
  <c r="CK192" i="1"/>
  <c r="CJ188" i="1"/>
  <c r="CK188" i="1"/>
  <c r="CJ184" i="1"/>
  <c r="CK184" i="1"/>
  <c r="CJ180" i="1"/>
  <c r="CK180" i="1"/>
  <c r="CJ176" i="1"/>
  <c r="CK176" i="1"/>
  <c r="CJ164" i="1"/>
  <c r="CK164" i="1"/>
  <c r="CJ160" i="1"/>
  <c r="CK160" i="1"/>
  <c r="CJ156" i="1"/>
  <c r="CK156" i="1"/>
  <c r="CJ152" i="1"/>
  <c r="CK152" i="1"/>
  <c r="CJ148" i="1"/>
  <c r="CK148" i="1"/>
  <c r="CJ144" i="1"/>
  <c r="CK144" i="1"/>
  <c r="CJ140" i="1"/>
  <c r="CK140" i="1"/>
  <c r="CJ136" i="1"/>
  <c r="CK136" i="1"/>
  <c r="CJ130" i="1"/>
  <c r="CK130" i="1"/>
  <c r="CJ126" i="1"/>
  <c r="CK126" i="1"/>
  <c r="CJ122" i="1"/>
  <c r="CK122" i="1"/>
  <c r="CJ118" i="1"/>
  <c r="CK118" i="1"/>
  <c r="CJ114" i="1"/>
  <c r="CK114" i="1"/>
  <c r="CJ110" i="1"/>
  <c r="CK110" i="1"/>
  <c r="CJ106" i="1"/>
  <c r="CK106" i="1"/>
  <c r="CJ100" i="1"/>
  <c r="CK100" i="1"/>
  <c r="CJ96" i="1"/>
  <c r="CK96" i="1"/>
  <c r="CJ90" i="1"/>
  <c r="CK90" i="1"/>
  <c r="CJ81" i="1"/>
  <c r="CK81" i="1"/>
  <c r="CJ77" i="1"/>
  <c r="CK77" i="1"/>
  <c r="CJ73" i="1"/>
  <c r="CK73" i="1"/>
  <c r="CJ69" i="1"/>
  <c r="CK69" i="1"/>
  <c r="CJ65" i="1"/>
  <c r="CK65" i="1"/>
  <c r="CJ61" i="1"/>
  <c r="CK61" i="1"/>
  <c r="CJ57" i="1"/>
  <c r="CK57" i="1"/>
  <c r="CJ53" i="1"/>
  <c r="CK53" i="1"/>
  <c r="CJ49" i="1"/>
  <c r="CK49" i="1"/>
  <c r="CJ45" i="1"/>
  <c r="CK45" i="1"/>
  <c r="CJ41" i="1"/>
  <c r="CK41" i="1"/>
  <c r="CJ37" i="1"/>
  <c r="CK37" i="1"/>
  <c r="CJ33" i="1"/>
  <c r="CK33" i="1"/>
  <c r="CJ25" i="1"/>
  <c r="CK25" i="1"/>
  <c r="CJ21" i="1"/>
  <c r="CK21" i="1"/>
  <c r="CJ17" i="1"/>
  <c r="CK17" i="1"/>
  <c r="CJ13" i="1"/>
  <c r="CK13" i="1"/>
  <c r="CJ1434" i="1"/>
  <c r="CK1434" i="1"/>
  <c r="CJ1430" i="1"/>
  <c r="CK1430" i="1"/>
  <c r="CJ1426" i="1"/>
  <c r="CK1426" i="1"/>
  <c r="CJ1422" i="1"/>
  <c r="CK1422" i="1"/>
  <c r="CJ1418" i="1"/>
  <c r="CK1418" i="1"/>
  <c r="CJ1414" i="1"/>
  <c r="CK1414" i="1"/>
  <c r="CJ1410" i="1"/>
  <c r="CK1410" i="1"/>
  <c r="CJ1406" i="1"/>
  <c r="CK1406" i="1"/>
  <c r="CJ1398" i="1"/>
  <c r="CK1398" i="1"/>
  <c r="CJ1394" i="1"/>
  <c r="CK1394" i="1"/>
  <c r="CJ1390" i="1"/>
  <c r="CK1390" i="1"/>
  <c r="CJ1385" i="1"/>
  <c r="CK1385" i="1"/>
  <c r="CJ1381" i="1"/>
  <c r="CK1381" i="1"/>
  <c r="CJ1377" i="1"/>
  <c r="CK1377" i="1"/>
  <c r="CJ1373" i="1"/>
  <c r="CK1373" i="1"/>
  <c r="CJ1367" i="1"/>
  <c r="CK1367" i="1"/>
  <c r="CJ1363" i="1"/>
  <c r="CK1363" i="1"/>
  <c r="CJ1359" i="1"/>
  <c r="CK1359" i="1"/>
  <c r="CJ1355" i="1"/>
  <c r="CK1355" i="1"/>
  <c r="CJ1351" i="1"/>
  <c r="CK1351" i="1"/>
  <c r="CJ1347" i="1"/>
  <c r="CK1347" i="1"/>
  <c r="CJ1343" i="1"/>
  <c r="CK1343" i="1"/>
  <c r="CJ1339" i="1"/>
  <c r="CK1339" i="1"/>
  <c r="CJ1335" i="1"/>
  <c r="CK1335" i="1"/>
  <c r="CJ1331" i="1"/>
  <c r="CK1331" i="1"/>
  <c r="CJ1327" i="1"/>
  <c r="CK1327" i="1"/>
  <c r="CJ1323" i="1"/>
  <c r="CK1323" i="1"/>
  <c r="CJ1319" i="1"/>
  <c r="CK1319" i="1"/>
  <c r="CJ1315" i="1"/>
  <c r="CK1315" i="1"/>
  <c r="CJ1311" i="1"/>
  <c r="CK1311" i="1"/>
  <c r="CJ1307" i="1"/>
  <c r="CK1307" i="1"/>
  <c r="CJ1303" i="1"/>
  <c r="CK1303" i="1"/>
  <c r="CJ1295" i="1"/>
  <c r="CK1295" i="1"/>
  <c r="CJ1281" i="1"/>
  <c r="CK1281" i="1"/>
  <c r="CJ1277" i="1"/>
  <c r="CK1277" i="1"/>
  <c r="CJ1273" i="1"/>
  <c r="CK1273" i="1"/>
  <c r="CJ1265" i="1"/>
  <c r="CK1265" i="1"/>
  <c r="CJ1261" i="1"/>
  <c r="CK1261" i="1"/>
  <c r="CJ1257" i="1"/>
  <c r="CK1257" i="1"/>
  <c r="CJ1253" i="1"/>
  <c r="CK1253" i="1"/>
  <c r="CJ1249" i="1"/>
  <c r="CK1249" i="1"/>
  <c r="CJ1245" i="1"/>
  <c r="CK1245" i="1"/>
  <c r="CJ1241" i="1"/>
  <c r="CK1241" i="1"/>
  <c r="CJ1237" i="1"/>
  <c r="CK1237" i="1"/>
  <c r="CJ1233" i="1"/>
  <c r="CK1233" i="1"/>
  <c r="CJ1229" i="1"/>
  <c r="CK1229" i="1"/>
  <c r="CJ1225" i="1"/>
  <c r="CK1225" i="1"/>
  <c r="CJ1221" i="1"/>
  <c r="CK1221" i="1"/>
  <c r="CJ1217" i="1"/>
  <c r="CK1217" i="1"/>
  <c r="CJ1213" i="1"/>
  <c r="CK1213" i="1"/>
  <c r="CJ1209" i="1"/>
  <c r="CK1209" i="1"/>
  <c r="CJ1205" i="1"/>
  <c r="CK1205" i="1"/>
  <c r="CJ1201" i="1"/>
  <c r="CK1201" i="1"/>
  <c r="CJ1197" i="1"/>
  <c r="CK1197" i="1"/>
  <c r="CJ1193" i="1"/>
  <c r="CK1193" i="1"/>
  <c r="CJ1189" i="1"/>
  <c r="CK1189" i="1"/>
  <c r="CJ1185" i="1"/>
  <c r="CK1185" i="1"/>
  <c r="CJ1181" i="1"/>
  <c r="CK1181" i="1"/>
  <c r="CJ1177" i="1"/>
  <c r="CK1177" i="1"/>
  <c r="CJ1173" i="1"/>
  <c r="CK1173" i="1"/>
  <c r="CJ1169" i="1"/>
  <c r="CK1169" i="1"/>
  <c r="CJ1165" i="1"/>
  <c r="CK1165" i="1"/>
  <c r="CJ1161" i="1"/>
  <c r="CK1161" i="1"/>
  <c r="CJ1157" i="1"/>
  <c r="CK1157" i="1"/>
  <c r="CJ1153" i="1"/>
  <c r="CK1153" i="1"/>
  <c r="CJ1149" i="1"/>
  <c r="CK1149" i="1"/>
  <c r="CJ1145" i="1"/>
  <c r="CK1145" i="1"/>
  <c r="CJ1139" i="1"/>
  <c r="CK1139" i="1"/>
  <c r="CJ1135" i="1"/>
  <c r="CK1135" i="1"/>
  <c r="CJ1131" i="1"/>
  <c r="CK1131" i="1"/>
  <c r="CJ1127" i="1"/>
  <c r="CK1127" i="1"/>
  <c r="CJ1123" i="1"/>
  <c r="CK1123" i="1"/>
  <c r="CJ1119" i="1"/>
  <c r="CK1119" i="1"/>
  <c r="CJ1115" i="1"/>
  <c r="CK1115" i="1"/>
  <c r="CJ1111" i="1"/>
  <c r="CK1111" i="1"/>
  <c r="CJ1106" i="1"/>
  <c r="CK1106" i="1"/>
  <c r="CJ1102" i="1"/>
  <c r="CK1102" i="1"/>
  <c r="CJ1098" i="1"/>
  <c r="CK1098" i="1"/>
  <c r="CJ1093" i="1"/>
  <c r="CK1093" i="1"/>
  <c r="CJ1089" i="1"/>
  <c r="CK1089" i="1"/>
  <c r="CJ1085" i="1"/>
  <c r="CK1085" i="1"/>
  <c r="CJ1081" i="1"/>
  <c r="CK1081" i="1"/>
  <c r="CJ1077" i="1"/>
  <c r="CK1077" i="1"/>
  <c r="CJ1073" i="1"/>
  <c r="CK1073" i="1"/>
  <c r="CJ1069" i="1"/>
  <c r="CK1069" i="1"/>
  <c r="CJ1065" i="1"/>
  <c r="CK1065" i="1"/>
  <c r="CJ1061" i="1"/>
  <c r="CK1061" i="1"/>
  <c r="CJ1057" i="1"/>
  <c r="CK1057" i="1"/>
  <c r="CJ1052" i="1"/>
  <c r="CK1052" i="1"/>
  <c r="CJ1044" i="1"/>
  <c r="CK1044" i="1"/>
  <c r="CJ1040" i="1"/>
  <c r="CK1040" i="1"/>
  <c r="CJ1036" i="1"/>
  <c r="CK1036" i="1"/>
  <c r="CJ1032" i="1"/>
  <c r="CK1032" i="1"/>
  <c r="CJ1028" i="1"/>
  <c r="CK1028" i="1"/>
  <c r="CJ1024" i="1"/>
  <c r="CK1024" i="1"/>
  <c r="CJ1020" i="1"/>
  <c r="CK1020" i="1"/>
  <c r="CJ1016" i="1"/>
  <c r="CK1016" i="1"/>
  <c r="CJ1012" i="1"/>
  <c r="CK1012" i="1"/>
  <c r="CJ1008" i="1"/>
  <c r="CK1008" i="1"/>
  <c r="CJ1004" i="1"/>
  <c r="CK1004" i="1"/>
  <c r="CJ1000" i="1"/>
  <c r="CK1000" i="1"/>
  <c r="CJ996" i="1"/>
  <c r="CK996" i="1"/>
  <c r="CJ992" i="1"/>
  <c r="CK992" i="1"/>
  <c r="CJ988" i="1"/>
  <c r="CK988" i="1"/>
  <c r="CJ984" i="1"/>
  <c r="CK984" i="1"/>
  <c r="CJ980" i="1"/>
  <c r="CK980" i="1"/>
  <c r="CJ976" i="1"/>
  <c r="CK976" i="1"/>
  <c r="CJ972" i="1"/>
  <c r="CK972" i="1"/>
  <c r="CJ968" i="1"/>
  <c r="CK968" i="1"/>
  <c r="CJ964" i="1"/>
  <c r="CK964" i="1"/>
  <c r="CJ960" i="1"/>
  <c r="CK960" i="1"/>
  <c r="CJ956" i="1"/>
  <c r="CK956" i="1"/>
  <c r="CJ952" i="1"/>
  <c r="CK952" i="1"/>
  <c r="CJ948" i="1"/>
  <c r="CK948" i="1"/>
  <c r="CJ942" i="1"/>
  <c r="CK942" i="1"/>
  <c r="CJ938" i="1"/>
  <c r="CK938" i="1"/>
  <c r="CJ934" i="1"/>
  <c r="CK934" i="1"/>
  <c r="CJ930" i="1"/>
  <c r="CK930" i="1"/>
  <c r="CJ926" i="1"/>
  <c r="CK926" i="1"/>
  <c r="CJ922" i="1"/>
  <c r="CK922" i="1"/>
  <c r="CJ918" i="1"/>
  <c r="CK918" i="1"/>
  <c r="CJ914" i="1"/>
  <c r="CK914" i="1"/>
  <c r="CJ909" i="1"/>
  <c r="CK909" i="1"/>
  <c r="CJ904" i="1"/>
  <c r="CK904" i="1"/>
  <c r="CJ900" i="1"/>
  <c r="CK900" i="1"/>
  <c r="CJ896" i="1"/>
  <c r="CK896" i="1"/>
  <c r="CJ892" i="1"/>
  <c r="CK892" i="1"/>
  <c r="CJ888" i="1"/>
  <c r="CK888" i="1"/>
  <c r="CJ884" i="1"/>
  <c r="CK884" i="1"/>
  <c r="CJ880" i="1"/>
  <c r="CK880" i="1"/>
  <c r="CJ876" i="1"/>
  <c r="CK876" i="1"/>
  <c r="CJ872" i="1"/>
  <c r="CK872" i="1"/>
  <c r="CJ868" i="1"/>
  <c r="CK868" i="1"/>
  <c r="CJ864" i="1"/>
  <c r="CK864" i="1"/>
  <c r="CJ860" i="1"/>
  <c r="CK860" i="1"/>
  <c r="CJ856" i="1"/>
  <c r="CK856" i="1"/>
  <c r="CJ852" i="1"/>
  <c r="CK852" i="1"/>
  <c r="CJ848" i="1"/>
  <c r="CK848" i="1"/>
  <c r="CJ842" i="1"/>
  <c r="CK842" i="1"/>
  <c r="CJ838" i="1"/>
  <c r="CK838" i="1"/>
  <c r="CJ833" i="1"/>
  <c r="CK833" i="1"/>
  <c r="CJ829" i="1"/>
  <c r="CK829" i="1"/>
  <c r="CJ824" i="1"/>
  <c r="CK824" i="1"/>
  <c r="CJ820" i="1"/>
  <c r="CK820" i="1"/>
  <c r="CJ816" i="1"/>
  <c r="CK816" i="1"/>
  <c r="CJ812" i="1"/>
  <c r="CK812" i="1"/>
  <c r="CJ808" i="1"/>
  <c r="CK808" i="1"/>
  <c r="CJ804" i="1"/>
  <c r="CK804" i="1"/>
  <c r="CJ800" i="1"/>
  <c r="CK800" i="1"/>
  <c r="CJ796" i="1"/>
  <c r="CK796" i="1"/>
  <c r="CJ792" i="1"/>
  <c r="CK792" i="1"/>
  <c r="CJ788" i="1"/>
  <c r="CK788" i="1"/>
  <c r="CJ783" i="1"/>
  <c r="CK783" i="1"/>
  <c r="CJ779" i="1"/>
  <c r="CK779" i="1"/>
  <c r="CJ775" i="1"/>
  <c r="CK775" i="1"/>
  <c r="CJ771" i="1"/>
  <c r="CK771" i="1"/>
  <c r="CJ767" i="1"/>
  <c r="CK767" i="1"/>
  <c r="CJ763" i="1"/>
  <c r="CK763" i="1"/>
  <c r="CJ759" i="1"/>
  <c r="CK759" i="1"/>
  <c r="CJ755" i="1"/>
  <c r="CK755" i="1"/>
  <c r="CJ751" i="1"/>
  <c r="CK751" i="1"/>
  <c r="CJ747" i="1"/>
  <c r="CK747" i="1"/>
  <c r="CJ743" i="1"/>
  <c r="CK743" i="1"/>
  <c r="CJ739" i="1"/>
  <c r="CK739" i="1"/>
  <c r="CJ735" i="1"/>
  <c r="CK735" i="1"/>
  <c r="CJ731" i="1"/>
  <c r="CK731" i="1"/>
  <c r="CJ727" i="1"/>
  <c r="CK727" i="1"/>
  <c r="CJ723" i="1"/>
  <c r="CK723" i="1"/>
  <c r="CJ719" i="1"/>
  <c r="CK719" i="1"/>
  <c r="CJ715" i="1"/>
  <c r="CK715" i="1"/>
  <c r="CJ711" i="1"/>
  <c r="CK711" i="1"/>
  <c r="CJ707" i="1"/>
  <c r="CK707" i="1"/>
  <c r="CJ703" i="1"/>
  <c r="CK703" i="1"/>
  <c r="CJ699" i="1"/>
  <c r="CK699" i="1"/>
  <c r="CJ694" i="1"/>
  <c r="CK694" i="1"/>
  <c r="CJ690" i="1"/>
  <c r="CK690" i="1"/>
  <c r="CJ686" i="1"/>
  <c r="CK686" i="1"/>
  <c r="CJ682" i="1"/>
  <c r="CK682" i="1"/>
  <c r="CJ678" i="1"/>
  <c r="CK678" i="1"/>
  <c r="CJ674" i="1"/>
  <c r="CK674" i="1"/>
  <c r="CJ670" i="1"/>
  <c r="CK670" i="1"/>
  <c r="CJ666" i="1"/>
  <c r="CK666" i="1"/>
  <c r="CJ662" i="1"/>
  <c r="CK662" i="1"/>
  <c r="CJ658" i="1"/>
  <c r="CK658" i="1"/>
  <c r="CJ654" i="1"/>
  <c r="CK654" i="1"/>
  <c r="CJ650" i="1"/>
  <c r="CK650" i="1"/>
  <c r="CJ646" i="1"/>
  <c r="CK646" i="1"/>
  <c r="CJ626" i="1"/>
  <c r="CK626" i="1"/>
  <c r="CJ622" i="1"/>
  <c r="CK622" i="1"/>
  <c r="CJ618" i="1"/>
  <c r="CK618" i="1"/>
  <c r="CJ608" i="1"/>
  <c r="CK608" i="1"/>
  <c r="CJ604" i="1"/>
  <c r="CK604" i="1"/>
  <c r="CJ600" i="1"/>
  <c r="CK600" i="1"/>
  <c r="CJ596" i="1"/>
  <c r="CK596" i="1"/>
  <c r="CJ592" i="1"/>
  <c r="CK592" i="1"/>
  <c r="CJ588" i="1"/>
  <c r="CK588" i="1"/>
  <c r="CJ584" i="1"/>
  <c r="CK584" i="1"/>
  <c r="CJ580" i="1"/>
  <c r="CK580" i="1"/>
  <c r="CJ576" i="1"/>
  <c r="CK576" i="1"/>
  <c r="CJ572" i="1"/>
  <c r="CK572" i="1"/>
  <c r="CJ568" i="1"/>
  <c r="CK568" i="1"/>
  <c r="CJ564" i="1"/>
  <c r="CK564" i="1"/>
  <c r="CJ560" i="1"/>
  <c r="CK560" i="1"/>
  <c r="CJ556" i="1"/>
  <c r="CK556" i="1"/>
  <c r="CJ552" i="1"/>
  <c r="CK552" i="1"/>
  <c r="CJ548" i="1"/>
  <c r="CK548" i="1"/>
  <c r="CJ544" i="1"/>
  <c r="CK544" i="1"/>
  <c r="CJ540" i="1"/>
  <c r="CK540" i="1"/>
  <c r="CJ536" i="1"/>
  <c r="CK536" i="1"/>
  <c r="CJ532" i="1"/>
  <c r="CK532" i="1"/>
  <c r="CJ528" i="1"/>
  <c r="CK528" i="1"/>
  <c r="CJ524" i="1"/>
  <c r="CK524" i="1"/>
  <c r="CJ520" i="1"/>
  <c r="CK520" i="1"/>
  <c r="CJ516" i="1"/>
  <c r="CK516" i="1"/>
  <c r="CJ512" i="1"/>
  <c r="CK512" i="1"/>
  <c r="CJ506" i="1"/>
  <c r="CK506" i="1"/>
  <c r="CJ501" i="1"/>
  <c r="CK501" i="1"/>
  <c r="CJ497" i="1"/>
  <c r="CK497" i="1"/>
  <c r="CJ493" i="1"/>
  <c r="CK493" i="1"/>
  <c r="CJ489" i="1"/>
  <c r="CK489" i="1"/>
  <c r="CJ485" i="1"/>
  <c r="CK485" i="1"/>
  <c r="CJ481" i="1"/>
  <c r="CK481" i="1"/>
  <c r="CJ477" i="1"/>
  <c r="CK477" i="1"/>
  <c r="CJ473" i="1"/>
  <c r="CK473" i="1"/>
  <c r="CJ469" i="1"/>
  <c r="CK469" i="1"/>
  <c r="CJ465" i="1"/>
  <c r="CK465" i="1"/>
  <c r="CJ461" i="1"/>
  <c r="CK461" i="1"/>
  <c r="CJ456" i="1"/>
  <c r="CK456" i="1"/>
  <c r="CJ447" i="1"/>
  <c r="CK447" i="1"/>
  <c r="CJ443" i="1"/>
  <c r="CK443" i="1"/>
  <c r="CJ435" i="1"/>
  <c r="CK435" i="1"/>
  <c r="CJ431" i="1"/>
  <c r="CK431" i="1"/>
  <c r="CJ427" i="1"/>
  <c r="CK427" i="1"/>
  <c r="CJ423" i="1"/>
  <c r="CK423" i="1"/>
  <c r="CJ419" i="1"/>
  <c r="CK419" i="1"/>
  <c r="CJ415" i="1"/>
  <c r="CK415" i="1"/>
  <c r="CJ411" i="1"/>
  <c r="CK411" i="1"/>
  <c r="CJ407" i="1"/>
  <c r="CK407" i="1"/>
  <c r="CJ403" i="1"/>
  <c r="CK403" i="1"/>
  <c r="CJ399" i="1"/>
  <c r="CK399" i="1"/>
  <c r="CJ395" i="1"/>
  <c r="CK395" i="1"/>
  <c r="CJ391" i="1"/>
  <c r="CK391" i="1"/>
  <c r="CJ387" i="1"/>
  <c r="CK387" i="1"/>
  <c r="CJ383" i="1"/>
  <c r="CK383" i="1"/>
  <c r="CJ379" i="1"/>
  <c r="CK379" i="1"/>
  <c r="CJ374" i="1"/>
  <c r="CK374" i="1"/>
  <c r="CJ370" i="1"/>
  <c r="CK370" i="1"/>
  <c r="CJ366" i="1"/>
  <c r="CK366" i="1"/>
  <c r="CJ362" i="1"/>
  <c r="CK362" i="1"/>
  <c r="CJ358" i="1"/>
  <c r="CK358" i="1"/>
  <c r="CJ352" i="1"/>
  <c r="CK352" i="1"/>
  <c r="CJ348" i="1"/>
  <c r="CK348" i="1"/>
  <c r="CJ344" i="1"/>
  <c r="CK344" i="1"/>
  <c r="CJ340" i="1"/>
  <c r="CK340" i="1"/>
  <c r="CJ336" i="1"/>
  <c r="CK336" i="1"/>
  <c r="CJ332" i="1"/>
  <c r="CK332" i="1"/>
  <c r="CJ328" i="1"/>
  <c r="CK328" i="1"/>
  <c r="CJ324" i="1"/>
  <c r="CK324" i="1"/>
  <c r="CJ320" i="1"/>
  <c r="CK320" i="1"/>
  <c r="CJ316" i="1"/>
  <c r="CK316" i="1"/>
  <c r="CJ312" i="1"/>
  <c r="CK312" i="1"/>
  <c r="CJ308" i="1"/>
  <c r="CK308" i="1"/>
  <c r="CJ304" i="1"/>
  <c r="CK304" i="1"/>
  <c r="CJ300" i="1"/>
  <c r="CK300" i="1"/>
  <c r="CJ296" i="1"/>
  <c r="CK296" i="1"/>
  <c r="CJ292" i="1"/>
  <c r="CK292" i="1"/>
  <c r="CJ288" i="1"/>
  <c r="CK288" i="1"/>
  <c r="CJ284" i="1"/>
  <c r="CK284" i="1"/>
  <c r="CJ280" i="1"/>
  <c r="CK280" i="1"/>
  <c r="CJ276" i="1"/>
  <c r="CK276" i="1"/>
  <c r="CJ272" i="1"/>
  <c r="CK272" i="1"/>
  <c r="CJ268" i="1"/>
  <c r="CK268" i="1"/>
  <c r="CJ264" i="1"/>
  <c r="CK264" i="1"/>
  <c r="CJ260" i="1"/>
  <c r="CK260" i="1"/>
  <c r="CJ256" i="1"/>
  <c r="CK256" i="1"/>
  <c r="CJ252" i="1"/>
  <c r="CK252" i="1"/>
  <c r="CJ248" i="1"/>
  <c r="CK248" i="1"/>
  <c r="CJ244" i="1"/>
  <c r="CK244" i="1"/>
  <c r="CJ240" i="1"/>
  <c r="CK240" i="1"/>
  <c r="CJ236" i="1"/>
  <c r="CK236" i="1"/>
  <c r="CJ228" i="1"/>
  <c r="CK228" i="1"/>
  <c r="CJ222" i="1"/>
  <c r="CK222" i="1"/>
  <c r="CJ218" i="1"/>
  <c r="CK218" i="1"/>
  <c r="CJ214" i="1"/>
  <c r="CK214" i="1"/>
  <c r="CJ207" i="1"/>
  <c r="CK207" i="1"/>
  <c r="CJ203" i="1"/>
  <c r="CK203" i="1"/>
  <c r="CJ199" i="1"/>
  <c r="CK199" i="1"/>
  <c r="CJ195" i="1"/>
  <c r="CK195" i="1"/>
  <c r="CJ191" i="1"/>
  <c r="CK191" i="1"/>
  <c r="CJ187" i="1"/>
  <c r="CK187" i="1"/>
  <c r="CJ183" i="1"/>
  <c r="CK183" i="1"/>
  <c r="CJ179" i="1"/>
  <c r="CK179" i="1"/>
  <c r="CJ175" i="1"/>
  <c r="CK175" i="1"/>
  <c r="CJ163" i="1"/>
  <c r="CK163" i="1"/>
  <c r="CJ159" i="1"/>
  <c r="CK159" i="1"/>
  <c r="CJ155" i="1"/>
  <c r="CK155" i="1"/>
  <c r="CJ151" i="1"/>
  <c r="CK151" i="1"/>
  <c r="CJ147" i="1"/>
  <c r="CK147" i="1"/>
  <c r="CJ143" i="1"/>
  <c r="CK143" i="1"/>
  <c r="CJ139" i="1"/>
  <c r="CK139" i="1"/>
  <c r="CJ135" i="1"/>
  <c r="CK135" i="1"/>
  <c r="CJ129" i="1"/>
  <c r="CK129" i="1"/>
  <c r="CJ125" i="1"/>
  <c r="CK125" i="1"/>
  <c r="CJ121" i="1"/>
  <c r="CK121" i="1"/>
  <c r="CJ117" i="1"/>
  <c r="CK117" i="1"/>
  <c r="CJ113" i="1"/>
  <c r="CK113" i="1"/>
  <c r="CJ109" i="1"/>
  <c r="CK109" i="1"/>
  <c r="CJ105" i="1"/>
  <c r="CK105" i="1"/>
  <c r="CJ99" i="1"/>
  <c r="CK99" i="1"/>
  <c r="CJ95" i="1"/>
  <c r="CK95" i="1"/>
  <c r="CJ88" i="1"/>
  <c r="CK88" i="1"/>
  <c r="CJ84" i="1"/>
  <c r="CK84" i="1"/>
  <c r="CJ80" i="1"/>
  <c r="CK80" i="1"/>
  <c r="CJ76" i="1"/>
  <c r="CK76" i="1"/>
  <c r="CJ72" i="1"/>
  <c r="CK72" i="1"/>
  <c r="CJ68" i="1"/>
  <c r="CK68" i="1"/>
  <c r="CJ64" i="1"/>
  <c r="CK64" i="1"/>
  <c r="CJ60" i="1"/>
  <c r="CK60" i="1"/>
  <c r="CJ56" i="1"/>
  <c r="CK56" i="1"/>
  <c r="CJ52" i="1"/>
  <c r="CK52" i="1"/>
  <c r="CJ48" i="1"/>
  <c r="CK48" i="1"/>
  <c r="CJ44" i="1"/>
  <c r="CK44" i="1"/>
  <c r="CJ40" i="1"/>
  <c r="CK40" i="1"/>
  <c r="CJ36" i="1"/>
  <c r="CK36" i="1"/>
  <c r="CJ32" i="1"/>
  <c r="CK32" i="1"/>
  <c r="CJ28" i="1"/>
  <c r="CK28" i="1"/>
  <c r="CJ24" i="1"/>
  <c r="CK24" i="1"/>
  <c r="CJ20" i="1"/>
  <c r="CK20" i="1"/>
  <c r="CJ16" i="1"/>
  <c r="CK16" i="1"/>
  <c r="CJ12" i="1"/>
  <c r="CK12" i="1"/>
  <c r="CJ85" i="1"/>
  <c r="CO29" i="1"/>
  <c r="CJ29" i="1"/>
  <c r="CO1452" i="1"/>
  <c r="CO448" i="1"/>
  <c r="CO114" i="1"/>
  <c r="J112" i="1"/>
  <c r="K112" i="1" s="1"/>
  <c r="CK112" i="1" s="1"/>
  <c r="CM85" i="1"/>
  <c r="CO85" i="1"/>
  <c r="CO1460" i="1"/>
  <c r="CO1456" i="1"/>
  <c r="CO1441" i="1"/>
  <c r="CO1437" i="1"/>
  <c r="CO1433" i="1"/>
  <c r="CO1429" i="1"/>
  <c r="CO1425" i="1"/>
  <c r="CO1421" i="1"/>
  <c r="CO1417" i="1"/>
  <c r="CO1413" i="1"/>
  <c r="CO1409" i="1"/>
  <c r="CO1404" i="1"/>
  <c r="CO1397" i="1"/>
  <c r="CO1393" i="1"/>
  <c r="CO1389" i="1"/>
  <c r="CO1384" i="1"/>
  <c r="CO1380" i="1"/>
  <c r="CO1376" i="1"/>
  <c r="CO1372" i="1"/>
  <c r="CO1366" i="1"/>
  <c r="CO1362" i="1"/>
  <c r="CO1358" i="1"/>
  <c r="CO1354" i="1"/>
  <c r="CO1350" i="1"/>
  <c r="CO1346" i="1"/>
  <c r="CO1342" i="1"/>
  <c r="CO1338" i="1"/>
  <c r="CO1334" i="1"/>
  <c r="CO1330" i="1"/>
  <c r="CO1326" i="1"/>
  <c r="CO1322" i="1"/>
  <c r="CO1318" i="1"/>
  <c r="CO1314" i="1"/>
  <c r="CO1310" i="1"/>
  <c r="CO1306" i="1"/>
  <c r="CO1302" i="1"/>
  <c r="CO1298" i="1"/>
  <c r="CO1294" i="1"/>
  <c r="CO1288" i="1"/>
  <c r="CO1284" i="1"/>
  <c r="CO1280" i="1"/>
  <c r="CO1276" i="1"/>
  <c r="CO1272" i="1"/>
  <c r="CO1268" i="1"/>
  <c r="CO1264" i="1"/>
  <c r="CO1260" i="1"/>
  <c r="CO1256" i="1"/>
  <c r="CO1252" i="1"/>
  <c r="CO1248" i="1"/>
  <c r="CO1244" i="1"/>
  <c r="CO1240" i="1"/>
  <c r="CO1236" i="1"/>
  <c r="CO1232" i="1"/>
  <c r="CO1228" i="1"/>
  <c r="CO1224" i="1"/>
  <c r="CO1220" i="1"/>
  <c r="CO1216" i="1"/>
  <c r="CO1212" i="1"/>
  <c r="CO1208" i="1"/>
  <c r="CO1204" i="1"/>
  <c r="CO1200" i="1"/>
  <c r="CO1196" i="1"/>
  <c r="CO1192" i="1"/>
  <c r="CO1188" i="1"/>
  <c r="CO1184" i="1"/>
  <c r="CO1180" i="1"/>
  <c r="CO1176" i="1"/>
  <c r="CO1172" i="1"/>
  <c r="CO1168" i="1"/>
  <c r="CO1164" i="1"/>
  <c r="CO1160" i="1"/>
  <c r="CO1156" i="1"/>
  <c r="CO1152" i="1"/>
  <c r="CO1148" i="1"/>
  <c r="CO1144" i="1"/>
  <c r="CO1138" i="1"/>
  <c r="CO1134" i="1"/>
  <c r="CO1130" i="1"/>
  <c r="CO1126" i="1"/>
  <c r="CO1122" i="1"/>
  <c r="CO1118" i="1"/>
  <c r="CO1114" i="1"/>
  <c r="CO1110" i="1"/>
  <c r="CO1105" i="1"/>
  <c r="CO1101" i="1"/>
  <c r="CO1097" i="1"/>
  <c r="CO1092" i="1"/>
  <c r="CO1088" i="1"/>
  <c r="CO1084" i="1"/>
  <c r="CO1080" i="1"/>
  <c r="CO1076" i="1"/>
  <c r="CO1072" i="1"/>
  <c r="CO1068" i="1"/>
  <c r="CO1064" i="1"/>
  <c r="CO1060" i="1"/>
  <c r="CO1055" i="1"/>
  <c r="CO1051" i="1"/>
  <c r="CO1047" i="1"/>
  <c r="CO1043" i="1"/>
  <c r="CO1039" i="1"/>
  <c r="CO1035" i="1"/>
  <c r="CO1031" i="1"/>
  <c r="CO1027" i="1"/>
  <c r="CO1023" i="1"/>
  <c r="CO1019" i="1"/>
  <c r="CO1015" i="1"/>
  <c r="CO1011" i="1"/>
  <c r="CO1007" i="1"/>
  <c r="CO1003" i="1"/>
  <c r="CO999" i="1"/>
  <c r="CO995" i="1"/>
  <c r="CO991" i="1"/>
  <c r="CO987" i="1"/>
  <c r="CO983" i="1"/>
  <c r="CO979" i="1"/>
  <c r="CO975" i="1"/>
  <c r="CO971" i="1"/>
  <c r="CO967" i="1"/>
  <c r="CO963" i="1"/>
  <c r="CO959" i="1"/>
  <c r="CO955" i="1"/>
  <c r="CO951" i="1"/>
  <c r="CO947" i="1"/>
  <c r="CO941" i="1"/>
  <c r="CO937" i="1"/>
  <c r="CO933" i="1"/>
  <c r="CO929" i="1"/>
  <c r="CO925" i="1"/>
  <c r="CO921" i="1"/>
  <c r="CO917" i="1"/>
  <c r="CO913" i="1"/>
  <c r="CO907" i="1"/>
  <c r="CO903" i="1"/>
  <c r="CO899" i="1"/>
  <c r="CO895" i="1"/>
  <c r="CO891" i="1"/>
  <c r="CO887" i="1"/>
  <c r="CO883" i="1"/>
  <c r="CO879" i="1"/>
  <c r="CO875" i="1"/>
  <c r="CO871" i="1"/>
  <c r="CO867" i="1"/>
  <c r="CO863" i="1"/>
  <c r="CO859" i="1"/>
  <c r="CO855" i="1"/>
  <c r="CO851" i="1"/>
  <c r="CO847" i="1"/>
  <c r="CO841" i="1"/>
  <c r="CO836" i="1"/>
  <c r="CO832" i="1"/>
  <c r="CO828" i="1"/>
  <c r="CO823" i="1"/>
  <c r="CO819" i="1"/>
  <c r="CO815" i="1"/>
  <c r="CO811" i="1"/>
  <c r="CO807" i="1"/>
  <c r="CO803" i="1"/>
  <c r="CO799" i="1"/>
  <c r="CO795" i="1"/>
  <c r="CO791" i="1"/>
  <c r="CO787" i="1"/>
  <c r="CO782" i="1"/>
  <c r="CO778" i="1"/>
  <c r="CO774" i="1"/>
  <c r="CO770" i="1"/>
  <c r="CO766" i="1"/>
  <c r="CO762" i="1"/>
  <c r="CO758" i="1"/>
  <c r="CO754" i="1"/>
  <c r="CO750" i="1"/>
  <c r="CO746" i="1"/>
  <c r="CO742" i="1"/>
  <c r="CO738" i="1"/>
  <c r="CO734" i="1"/>
  <c r="CO730" i="1"/>
  <c r="CO726" i="1"/>
  <c r="CO722" i="1"/>
  <c r="CO718" i="1"/>
  <c r="CO714" i="1"/>
  <c r="CO710" i="1"/>
  <c r="CO706" i="1"/>
  <c r="CO702" i="1"/>
  <c r="CO698" i="1"/>
  <c r="CO693" i="1"/>
  <c r="CO689" i="1"/>
  <c r="CO685" i="1"/>
  <c r="CO681" i="1"/>
  <c r="CO677" i="1"/>
  <c r="CO673" i="1"/>
  <c r="CO669" i="1"/>
  <c r="CO665" i="1"/>
  <c r="CO661" i="1"/>
  <c r="CO657" i="1"/>
  <c r="CO653" i="1"/>
  <c r="CO649" i="1"/>
  <c r="CO645" i="1"/>
  <c r="CO625" i="1"/>
  <c r="CO621" i="1"/>
  <c r="CO615" i="1"/>
  <c r="CO611" i="1"/>
  <c r="CO607" i="1"/>
  <c r="CO603" i="1"/>
  <c r="CO599" i="1"/>
  <c r="CO595" i="1"/>
  <c r="CO591" i="1"/>
  <c r="CO587" i="1"/>
  <c r="CO583" i="1"/>
  <c r="CO579" i="1"/>
  <c r="CO575" i="1"/>
  <c r="CO571" i="1"/>
  <c r="CO567" i="1"/>
  <c r="CO563" i="1"/>
  <c r="CO559" i="1"/>
  <c r="CO555" i="1"/>
  <c r="CO551" i="1"/>
  <c r="CO547" i="1"/>
  <c r="CO543" i="1"/>
  <c r="CO539" i="1"/>
  <c r="CO535" i="1"/>
  <c r="CO531" i="1"/>
  <c r="CO527" i="1"/>
  <c r="CO523" i="1"/>
  <c r="CO519" i="1"/>
  <c r="CO515" i="1"/>
  <c r="CO511" i="1"/>
  <c r="CO504" i="1"/>
  <c r="CO500" i="1"/>
  <c r="CO496" i="1"/>
  <c r="CO492" i="1"/>
  <c r="CO488" i="1"/>
  <c r="CO484" i="1"/>
  <c r="CO480" i="1"/>
  <c r="CO476" i="1"/>
  <c r="CO472" i="1"/>
  <c r="CO468" i="1"/>
  <c r="CO464" i="1"/>
  <c r="CO460" i="1"/>
  <c r="CO454" i="1"/>
  <c r="CO446" i="1"/>
  <c r="CO442" i="1"/>
  <c r="CO434" i="1"/>
  <c r="CO430" i="1"/>
  <c r="CO426" i="1"/>
  <c r="CO422" i="1"/>
  <c r="CO418" i="1"/>
  <c r="CO414" i="1"/>
  <c r="CO410" i="1"/>
  <c r="CO406" i="1"/>
  <c r="CO402" i="1"/>
  <c r="CO398" i="1"/>
  <c r="CO394" i="1"/>
  <c r="CO390" i="1"/>
  <c r="CO386" i="1"/>
  <c r="CO382" i="1"/>
  <c r="CO378" i="1"/>
  <c r="CO373" i="1"/>
  <c r="CO369" i="1"/>
  <c r="CO365" i="1"/>
  <c r="CO361" i="1"/>
  <c r="CO357" i="1"/>
  <c r="CO351" i="1"/>
  <c r="CO347" i="1"/>
  <c r="CO339" i="1"/>
  <c r="CO335" i="1"/>
  <c r="CO331" i="1"/>
  <c r="CO327" i="1"/>
  <c r="CO323" i="1"/>
  <c r="CO319" i="1"/>
  <c r="CO315" i="1"/>
  <c r="CO311" i="1"/>
  <c r="CO307" i="1"/>
  <c r="CO303" i="1"/>
  <c r="CO299" i="1"/>
  <c r="CO295" i="1"/>
  <c r="CO291" i="1"/>
  <c r="CO287" i="1"/>
  <c r="CO283" i="1"/>
  <c r="CO279" i="1"/>
  <c r="CO275" i="1"/>
  <c r="CO271" i="1"/>
  <c r="CO267" i="1"/>
  <c r="CO263" i="1"/>
  <c r="CO259" i="1"/>
  <c r="CO255" i="1"/>
  <c r="CO251" i="1"/>
  <c r="CO243" i="1"/>
  <c r="CO235" i="1"/>
  <c r="CO225" i="1"/>
  <c r="CO221" i="1"/>
  <c r="CO217" i="1"/>
  <c r="CO210" i="1"/>
  <c r="CO206" i="1"/>
  <c r="CO202" i="1"/>
  <c r="CO198" i="1"/>
  <c r="CO194" i="1"/>
  <c r="CO190" i="1"/>
  <c r="CO186" i="1"/>
  <c r="CO182" i="1"/>
  <c r="CO178" i="1"/>
  <c r="CO174" i="1"/>
  <c r="CO162" i="1"/>
  <c r="CO158" i="1"/>
  <c r="CO154" i="1"/>
  <c r="CO150" i="1"/>
  <c r="CO146" i="1"/>
  <c r="CO142" i="1"/>
  <c r="CO138" i="1"/>
  <c r="CO132" i="1"/>
  <c r="CO128" i="1"/>
  <c r="CO124" i="1"/>
  <c r="CO120" i="1"/>
  <c r="CO116" i="1"/>
  <c r="CO108" i="1"/>
  <c r="CO102" i="1"/>
  <c r="CO98" i="1"/>
  <c r="CO94" i="1"/>
  <c r="CO87" i="1"/>
  <c r="CO83" i="1"/>
  <c r="CO79" i="1"/>
  <c r="CO75" i="1"/>
  <c r="CO71" i="1"/>
  <c r="CO67" i="1"/>
  <c r="CO63" i="1"/>
  <c r="CO59" i="1"/>
  <c r="CO55" i="1"/>
  <c r="CO51" i="1"/>
  <c r="CO47" i="1"/>
  <c r="CO43" i="1"/>
  <c r="CO39" i="1"/>
  <c r="CO35" i="1"/>
  <c r="CO31" i="1"/>
  <c r="CO27" i="1"/>
  <c r="CO23" i="1"/>
  <c r="CO19" i="1"/>
  <c r="CO15" i="1"/>
  <c r="CO1458" i="1"/>
  <c r="CO1454" i="1"/>
  <c r="CO1443" i="1"/>
  <c r="CO1439" i="1"/>
  <c r="CO1435" i="1"/>
  <c r="CO1431" i="1"/>
  <c r="CO1427" i="1"/>
  <c r="CO1423" i="1"/>
  <c r="CO1419" i="1"/>
  <c r="CO1415" i="1"/>
  <c r="CO1411" i="1"/>
  <c r="CO1407" i="1"/>
  <c r="CO1399" i="1"/>
  <c r="CO1395" i="1"/>
  <c r="CO1391" i="1"/>
  <c r="CO1386" i="1"/>
  <c r="CO1382" i="1"/>
  <c r="CO1378" i="1"/>
  <c r="CO1374" i="1"/>
  <c r="CO1368" i="1"/>
  <c r="CO1364" i="1"/>
  <c r="CO1360" i="1"/>
  <c r="CO1356" i="1"/>
  <c r="CO1352" i="1"/>
  <c r="CO1348" i="1"/>
  <c r="CO1344" i="1"/>
  <c r="CO1340" i="1"/>
  <c r="CO1336" i="1"/>
  <c r="CO1332" i="1"/>
  <c r="CO1328" i="1"/>
  <c r="CO1324" i="1"/>
  <c r="CO1320" i="1"/>
  <c r="CO1316" i="1"/>
  <c r="CO1312" i="1"/>
  <c r="CO1308" i="1"/>
  <c r="CO1304" i="1"/>
  <c r="CO1300" i="1"/>
  <c r="CO1282" i="1"/>
  <c r="CO1278" i="1"/>
  <c r="CO1274" i="1"/>
  <c r="CO1270" i="1"/>
  <c r="CO1266" i="1"/>
  <c r="CO1262" i="1"/>
  <c r="CO1258" i="1"/>
  <c r="CO1254" i="1"/>
  <c r="CO1250" i="1"/>
  <c r="CO1246" i="1"/>
  <c r="CO1242" i="1"/>
  <c r="CO1238" i="1"/>
  <c r="CO1234" i="1"/>
  <c r="CO1230" i="1"/>
  <c r="CO1226" i="1"/>
  <c r="CO1222" i="1"/>
  <c r="CO1218" i="1"/>
  <c r="CO1214" i="1"/>
  <c r="CO1210" i="1"/>
  <c r="CO1206" i="1"/>
  <c r="CO1202" i="1"/>
  <c r="CO1198" i="1"/>
  <c r="CO1194" i="1"/>
  <c r="CO1190" i="1"/>
  <c r="CO1186" i="1"/>
  <c r="CO1182" i="1"/>
  <c r="CO1178" i="1"/>
  <c r="CO1174" i="1"/>
  <c r="CO1170" i="1"/>
  <c r="CO1166" i="1"/>
  <c r="CO1162" i="1"/>
  <c r="CO1158" i="1"/>
  <c r="CO1154" i="1"/>
  <c r="CO1150" i="1"/>
  <c r="CO1146" i="1"/>
  <c r="CO1141" i="1"/>
  <c r="CO1136" i="1"/>
  <c r="CO1132" i="1"/>
  <c r="CO1128" i="1"/>
  <c r="CO1124" i="1"/>
  <c r="CO1120" i="1"/>
  <c r="CO1116" i="1"/>
  <c r="CO1112" i="1"/>
  <c r="CO1108" i="1"/>
  <c r="CO1103" i="1"/>
  <c r="CO1099" i="1"/>
  <c r="CO1094" i="1"/>
  <c r="CO1090" i="1"/>
  <c r="CO1086" i="1"/>
  <c r="CO1082" i="1"/>
  <c r="CO1078" i="1"/>
  <c r="CO1074" i="1"/>
  <c r="CO1070" i="1"/>
  <c r="CO1066" i="1"/>
  <c r="CO1062" i="1"/>
  <c r="CO1058" i="1"/>
  <c r="CO1053" i="1"/>
  <c r="CO1049" i="1"/>
  <c r="CO1045" i="1"/>
  <c r="CO1041" i="1"/>
  <c r="CO1037" i="1"/>
  <c r="CO1033" i="1"/>
  <c r="CO1029" i="1"/>
  <c r="CO1025" i="1"/>
  <c r="CO1021" i="1"/>
  <c r="CO1017" i="1"/>
  <c r="CO1013" i="1"/>
  <c r="CO1009" i="1"/>
  <c r="CO1005" i="1"/>
  <c r="CO1001" i="1"/>
  <c r="CO997" i="1"/>
  <c r="CO993" i="1"/>
  <c r="CO989" i="1"/>
  <c r="CO985" i="1"/>
  <c r="CO981" i="1"/>
  <c r="CO977" i="1"/>
  <c r="CO973" i="1"/>
  <c r="CO969" i="1"/>
  <c r="CO965" i="1"/>
  <c r="CO961" i="1"/>
  <c r="CO957" i="1"/>
  <c r="CO953" i="1"/>
  <c r="CO949" i="1"/>
  <c r="CO944" i="1"/>
  <c r="CO939" i="1"/>
  <c r="CO935" i="1"/>
  <c r="CO931" i="1"/>
  <c r="CO927" i="1"/>
  <c r="CO923" i="1"/>
  <c r="CO919" i="1"/>
  <c r="CO915" i="1"/>
  <c r="CO910" i="1"/>
  <c r="CO905" i="1"/>
  <c r="CO901" i="1"/>
  <c r="CO897" i="1"/>
  <c r="CO893" i="1"/>
  <c r="CO889" i="1"/>
  <c r="CO885" i="1"/>
  <c r="CO881" i="1"/>
  <c r="CO877" i="1"/>
  <c r="CO873" i="1"/>
  <c r="CO869" i="1"/>
  <c r="CO865" i="1"/>
  <c r="CO861" i="1"/>
  <c r="CO857" i="1"/>
  <c r="CO853" i="1"/>
  <c r="CO849" i="1"/>
  <c r="CO843" i="1"/>
  <c r="CO839" i="1"/>
  <c r="CO834" i="1"/>
  <c r="CO830" i="1"/>
  <c r="CO826" i="1"/>
  <c r="CO821" i="1"/>
  <c r="CO817" i="1"/>
  <c r="CO813" i="1"/>
  <c r="CO809" i="1"/>
  <c r="CO805" i="1"/>
  <c r="CO801" i="1"/>
  <c r="CO797" i="1"/>
  <c r="CO793" i="1"/>
  <c r="CO789" i="1"/>
  <c r="CO784" i="1"/>
  <c r="CO780" i="1"/>
  <c r="CO776" i="1"/>
  <c r="CO772" i="1"/>
  <c r="CO768" i="1"/>
  <c r="CO764" i="1"/>
  <c r="CO760" i="1"/>
  <c r="CO756" i="1"/>
  <c r="CO752" i="1"/>
  <c r="CO748" i="1"/>
  <c r="CO744" i="1"/>
  <c r="CO740" i="1"/>
  <c r="CO736" i="1"/>
  <c r="CO732" i="1"/>
  <c r="CO728" i="1"/>
  <c r="CO724" i="1"/>
  <c r="CO720" i="1"/>
  <c r="CO716" i="1"/>
  <c r="CO712" i="1"/>
  <c r="CO708" i="1"/>
  <c r="CO704" i="1"/>
  <c r="CO700" i="1"/>
  <c r="CO695" i="1"/>
  <c r="CO691" i="1"/>
  <c r="CO687" i="1"/>
  <c r="CO683" i="1"/>
  <c r="CO679" i="1"/>
  <c r="CO675" i="1"/>
  <c r="CO671" i="1"/>
  <c r="CO667" i="1"/>
  <c r="CO663" i="1"/>
  <c r="CO659" i="1"/>
  <c r="CO655" i="1"/>
  <c r="CO651" i="1"/>
  <c r="CO647" i="1"/>
  <c r="CO627" i="1"/>
  <c r="CO623" i="1"/>
  <c r="CO619" i="1"/>
  <c r="CO613" i="1"/>
  <c r="CO609" i="1"/>
  <c r="CO605" i="1"/>
  <c r="CO601" i="1"/>
  <c r="CO597" i="1"/>
  <c r="CO593" i="1"/>
  <c r="CO589" i="1"/>
  <c r="CO585" i="1"/>
  <c r="CO581" i="1"/>
  <c r="CO577" i="1"/>
  <c r="CO573" i="1"/>
  <c r="CO569" i="1"/>
  <c r="CO565" i="1"/>
  <c r="CO561" i="1"/>
  <c r="CO557" i="1"/>
  <c r="CO553" i="1"/>
  <c r="CO549" i="1"/>
  <c r="CO545" i="1"/>
  <c r="CO541" i="1"/>
  <c r="CO537" i="1"/>
  <c r="CO533" i="1"/>
  <c r="CO529" i="1"/>
  <c r="CO525" i="1"/>
  <c r="CO521" i="1"/>
  <c r="CO517" i="1"/>
  <c r="CO513" i="1"/>
  <c r="CO507" i="1"/>
  <c r="CO502" i="1"/>
  <c r="CO498" i="1"/>
  <c r="CO494" i="1"/>
  <c r="CO490" i="1"/>
  <c r="CO486" i="1"/>
  <c r="CO482" i="1"/>
  <c r="CO478" i="1"/>
  <c r="CO474" i="1"/>
  <c r="CO470" i="1"/>
  <c r="CO466" i="1"/>
  <c r="CO462" i="1"/>
  <c r="CO458" i="1"/>
  <c r="CO444" i="1"/>
  <c r="CO440" i="1"/>
  <c r="CO432" i="1"/>
  <c r="CO428" i="1"/>
  <c r="CO424" i="1"/>
  <c r="CO420" i="1"/>
  <c r="CO416" i="1"/>
  <c r="CO412" i="1"/>
  <c r="CO408" i="1"/>
  <c r="CO404" i="1"/>
  <c r="CO400" i="1"/>
  <c r="CO396" i="1"/>
  <c r="CO392" i="1"/>
  <c r="CO388" i="1"/>
  <c r="CO384" i="1"/>
  <c r="CO380" i="1"/>
  <c r="CO375" i="1"/>
  <c r="CO371" i="1"/>
  <c r="CO367" i="1"/>
  <c r="CO363" i="1"/>
  <c r="CO359" i="1"/>
  <c r="CO355" i="1"/>
  <c r="CO349" i="1"/>
  <c r="CO345" i="1"/>
  <c r="CO341" i="1"/>
  <c r="CO337" i="1"/>
  <c r="CO333" i="1"/>
  <c r="CO329" i="1"/>
  <c r="CO325" i="1"/>
  <c r="CO321" i="1"/>
  <c r="CO317" i="1"/>
  <c r="CO313" i="1"/>
  <c r="CO309" i="1"/>
  <c r="CO305" i="1"/>
  <c r="CO301" i="1"/>
  <c r="CO297" i="1"/>
  <c r="CO293" i="1"/>
  <c r="CO289" i="1"/>
  <c r="CO285" i="1"/>
  <c r="CO281" i="1"/>
  <c r="CO277" i="1"/>
  <c r="CO273" i="1"/>
  <c r="CO269" i="1"/>
  <c r="CO265" i="1"/>
  <c r="CO261" i="1"/>
  <c r="CO257" i="1"/>
  <c r="CO253" i="1"/>
  <c r="CO249" i="1"/>
  <c r="CO245" i="1"/>
  <c r="CO241" i="1"/>
  <c r="CO229" i="1"/>
  <c r="CO223" i="1"/>
  <c r="CO219" i="1"/>
  <c r="CO215" i="1"/>
  <c r="CO208" i="1"/>
  <c r="CO204" i="1"/>
  <c r="CO200" i="1"/>
  <c r="CO196" i="1"/>
  <c r="CO192" i="1"/>
  <c r="CO188" i="1"/>
  <c r="CO184" i="1"/>
  <c r="CO180" i="1"/>
  <c r="CO176" i="1"/>
  <c r="CO164" i="1"/>
  <c r="CO160" i="1"/>
  <c r="CO156" i="1"/>
  <c r="CO152" i="1"/>
  <c r="CO148" i="1"/>
  <c r="CO144" i="1"/>
  <c r="CO140" i="1"/>
  <c r="CO136" i="1"/>
  <c r="CO130" i="1"/>
  <c r="CO126" i="1"/>
  <c r="CO122" i="1"/>
  <c r="CO118" i="1"/>
  <c r="CO110" i="1"/>
  <c r="CO106" i="1"/>
  <c r="CO100" i="1"/>
  <c r="CO96" i="1"/>
  <c r="CO90" i="1"/>
  <c r="CO81" i="1"/>
  <c r="CO77" i="1"/>
  <c r="CO73" i="1"/>
  <c r="CO69" i="1"/>
  <c r="CO65" i="1"/>
  <c r="CO57" i="1"/>
  <c r="CO53" i="1"/>
  <c r="CO49" i="1"/>
  <c r="CO45" i="1"/>
  <c r="CO41" i="1"/>
  <c r="CO37" i="1"/>
  <c r="CO33" i="1"/>
  <c r="CO25" i="1"/>
  <c r="CO21" i="1"/>
  <c r="CO17" i="1"/>
  <c r="CO13" i="1"/>
  <c r="CO1461" i="1"/>
  <c r="CO1457" i="1"/>
  <c r="CO1453" i="1"/>
  <c r="CO1442" i="1"/>
  <c r="CO1438" i="1"/>
  <c r="CO1434" i="1"/>
  <c r="CO1430" i="1"/>
  <c r="CO1426" i="1"/>
  <c r="CO1422" i="1"/>
  <c r="CO1418" i="1"/>
  <c r="CO1414" i="1"/>
  <c r="CO1410" i="1"/>
  <c r="CO1406" i="1"/>
  <c r="CO1398" i="1"/>
  <c r="CO1394" i="1"/>
  <c r="CO1390" i="1"/>
  <c r="CO1385" i="1"/>
  <c r="CO1381" i="1"/>
  <c r="CO1377" i="1"/>
  <c r="CO1373" i="1"/>
  <c r="CO1367" i="1"/>
  <c r="CO1363" i="1"/>
  <c r="CO1359" i="1"/>
  <c r="CO1355" i="1"/>
  <c r="CO1351" i="1"/>
  <c r="CO1347" i="1"/>
  <c r="CO1343" i="1"/>
  <c r="CO1339" i="1"/>
  <c r="CO1335" i="1"/>
  <c r="CO1331" i="1"/>
  <c r="CO1327" i="1"/>
  <c r="CO1323" i="1"/>
  <c r="CO1319" i="1"/>
  <c r="CO1315" i="1"/>
  <c r="CO1311" i="1"/>
  <c r="CO1307" i="1"/>
  <c r="CO1303" i="1"/>
  <c r="CO1295" i="1"/>
  <c r="CO1281" i="1"/>
  <c r="CO1277" i="1"/>
  <c r="CO1273" i="1"/>
  <c r="CO1269" i="1"/>
  <c r="CO1265" i="1"/>
  <c r="CO1261" i="1"/>
  <c r="CO1257" i="1"/>
  <c r="CO1253" i="1"/>
  <c r="CO1249" i="1"/>
  <c r="CO1245" i="1"/>
  <c r="CO1241" i="1"/>
  <c r="CO1237" i="1"/>
  <c r="CO1233" i="1"/>
  <c r="CO1229" i="1"/>
  <c r="CO1225" i="1"/>
  <c r="CO1221" i="1"/>
  <c r="CO1217" i="1"/>
  <c r="CO1213" i="1"/>
  <c r="CO1209" i="1"/>
  <c r="CO1205" i="1"/>
  <c r="CO1201" i="1"/>
  <c r="CO1197" i="1"/>
  <c r="CO1193" i="1"/>
  <c r="CO1189" i="1"/>
  <c r="CO1185" i="1"/>
  <c r="CO1181" i="1"/>
  <c r="CO1177" i="1"/>
  <c r="CO1173" i="1"/>
  <c r="CO1169" i="1"/>
  <c r="CO1165" i="1"/>
  <c r="CO1161" i="1"/>
  <c r="CO1157" i="1"/>
  <c r="CO1153" i="1"/>
  <c r="CO1149" i="1"/>
  <c r="CO1145" i="1"/>
  <c r="CO1139" i="1"/>
  <c r="CO1135" i="1"/>
  <c r="CO1131" i="1"/>
  <c r="CO1127" i="1"/>
  <c r="CO1123" i="1"/>
  <c r="CO1119" i="1"/>
  <c r="CO1115" i="1"/>
  <c r="CO1111" i="1"/>
  <c r="CO1106" i="1"/>
  <c r="CO1102" i="1"/>
  <c r="CO1098" i="1"/>
  <c r="CO1093" i="1"/>
  <c r="CO1089" i="1"/>
  <c r="CO1085" i="1"/>
  <c r="CO1081" i="1"/>
  <c r="CO1077" i="1"/>
  <c r="CO1073" i="1"/>
  <c r="CO1069" i="1"/>
  <c r="CO1065" i="1"/>
  <c r="CO1061" i="1"/>
  <c r="CO1057" i="1"/>
  <c r="CO1052" i="1"/>
  <c r="CO1048" i="1"/>
  <c r="CO1044" i="1"/>
  <c r="CO1040" i="1"/>
  <c r="CO1036" i="1"/>
  <c r="CO1032" i="1"/>
  <c r="CO1028" i="1"/>
  <c r="CO1024" i="1"/>
  <c r="CO1020" i="1"/>
  <c r="CO1016" i="1"/>
  <c r="CO1012" i="1"/>
  <c r="CO1008" i="1"/>
  <c r="CO1004" i="1"/>
  <c r="CO1000" i="1"/>
  <c r="CO996" i="1"/>
  <c r="CO992" i="1"/>
  <c r="CO988" i="1"/>
  <c r="CO984" i="1"/>
  <c r="CO980" i="1"/>
  <c r="CO976" i="1"/>
  <c r="CO972" i="1"/>
  <c r="CO968" i="1"/>
  <c r="CO964" i="1"/>
  <c r="CO960" i="1"/>
  <c r="CO956" i="1"/>
  <c r="CO952" i="1"/>
  <c r="CO948" i="1"/>
  <c r="CO942" i="1"/>
  <c r="CO938" i="1"/>
  <c r="CO934" i="1"/>
  <c r="CO930" i="1"/>
  <c r="CO926" i="1"/>
  <c r="CO922" i="1"/>
  <c r="CO918" i="1"/>
  <c r="CO914" i="1"/>
  <c r="CO909" i="1"/>
  <c r="CO904" i="1"/>
  <c r="CO900" i="1"/>
  <c r="CO896" i="1"/>
  <c r="CO892" i="1"/>
  <c r="CO888" i="1"/>
  <c r="CO884" i="1"/>
  <c r="CO880" i="1"/>
  <c r="CO876" i="1"/>
  <c r="CO872" i="1"/>
  <c r="CO868" i="1"/>
  <c r="CO864" i="1"/>
  <c r="CO860" i="1"/>
  <c r="CO856" i="1"/>
  <c r="CO852" i="1"/>
  <c r="CO848" i="1"/>
  <c r="CO842" i="1"/>
  <c r="CO838" i="1"/>
  <c r="CO833" i="1"/>
  <c r="CO829" i="1"/>
  <c r="CO824" i="1"/>
  <c r="CO820" i="1"/>
  <c r="CO816" i="1"/>
  <c r="CO812" i="1"/>
  <c r="CO808" i="1"/>
  <c r="CO804" i="1"/>
  <c r="CO800" i="1"/>
  <c r="CO796" i="1"/>
  <c r="CO792" i="1"/>
  <c r="CO788" i="1"/>
  <c r="CO783" i="1"/>
  <c r="CO779" i="1"/>
  <c r="CO775" i="1"/>
  <c r="CO771" i="1"/>
  <c r="CO767" i="1"/>
  <c r="CO763" i="1"/>
  <c r="CO759" i="1"/>
  <c r="CO755" i="1"/>
  <c r="CO751" i="1"/>
  <c r="CO747" i="1"/>
  <c r="CO743" i="1"/>
  <c r="CO739" i="1"/>
  <c r="CO735" i="1"/>
  <c r="CO731" i="1"/>
  <c r="CO727" i="1"/>
  <c r="CO723" i="1"/>
  <c r="CO719" i="1"/>
  <c r="CO715" i="1"/>
  <c r="CO711" i="1"/>
  <c r="CO707" i="1"/>
  <c r="CO703" i="1"/>
  <c r="CO699" i="1"/>
  <c r="CO694" i="1"/>
  <c r="CO690" i="1"/>
  <c r="CO686" i="1"/>
  <c r="CO682" i="1"/>
  <c r="CO678" i="1"/>
  <c r="CO674" i="1"/>
  <c r="CO670" i="1"/>
  <c r="CO666" i="1"/>
  <c r="CO662" i="1"/>
  <c r="CO658" i="1"/>
  <c r="CO654" i="1"/>
  <c r="CO650" i="1"/>
  <c r="CO646" i="1"/>
  <c r="CO626" i="1"/>
  <c r="CO622" i="1"/>
  <c r="CO618" i="1"/>
  <c r="CO608" i="1"/>
  <c r="CO604" i="1"/>
  <c r="CO600" i="1"/>
  <c r="CO596" i="1"/>
  <c r="CO592" i="1"/>
  <c r="CO588" i="1"/>
  <c r="CO584" i="1"/>
  <c r="CO580" i="1"/>
  <c r="CO576" i="1"/>
  <c r="CO572" i="1"/>
  <c r="CO568" i="1"/>
  <c r="CO564" i="1"/>
  <c r="CO560" i="1"/>
  <c r="CO556" i="1"/>
  <c r="CO552" i="1"/>
  <c r="CO548" i="1"/>
  <c r="CO544" i="1"/>
  <c r="CO540" i="1"/>
  <c r="CO536" i="1"/>
  <c r="CO532" i="1"/>
  <c r="CO528" i="1"/>
  <c r="CO524" i="1"/>
  <c r="CO520" i="1"/>
  <c r="CO516" i="1"/>
  <c r="CO512" i="1"/>
  <c r="CO506" i="1"/>
  <c r="CO501" i="1"/>
  <c r="CO497" i="1"/>
  <c r="CO493" i="1"/>
  <c r="CO489" i="1"/>
  <c r="CO485" i="1"/>
  <c r="CO481" i="1"/>
  <c r="CO477" i="1"/>
  <c r="CO473" i="1"/>
  <c r="CO469" i="1"/>
  <c r="CO465" i="1"/>
  <c r="CO461" i="1"/>
  <c r="CO456" i="1"/>
  <c r="CO447" i="1"/>
  <c r="CO443" i="1"/>
  <c r="CO435" i="1"/>
  <c r="CO431" i="1"/>
  <c r="CO427" i="1"/>
  <c r="CO423" i="1"/>
  <c r="CO419" i="1"/>
  <c r="CO415" i="1"/>
  <c r="CO411" i="1"/>
  <c r="CO407" i="1"/>
  <c r="CO403" i="1"/>
  <c r="CO399" i="1"/>
  <c r="CO395" i="1"/>
  <c r="CO391" i="1"/>
  <c r="CO387" i="1"/>
  <c r="CO383" i="1"/>
  <c r="CO379" i="1"/>
  <c r="CO374" i="1"/>
  <c r="CO370" i="1"/>
  <c r="CO366" i="1"/>
  <c r="CO362" i="1"/>
  <c r="CO358" i="1"/>
  <c r="CO352" i="1"/>
  <c r="CO348" i="1"/>
  <c r="CO344" i="1"/>
  <c r="CO340" i="1"/>
  <c r="CO336" i="1"/>
  <c r="CO332" i="1"/>
  <c r="CO328" i="1"/>
  <c r="CO324" i="1"/>
  <c r="CO320" i="1"/>
  <c r="CO316" i="1"/>
  <c r="CO312" i="1"/>
  <c r="CO308" i="1"/>
  <c r="CO304" i="1"/>
  <c r="CO300" i="1"/>
  <c r="CO296" i="1"/>
  <c r="CO292" i="1"/>
  <c r="CO288" i="1"/>
  <c r="CO284" i="1"/>
  <c r="CO280" i="1"/>
  <c r="CO276" i="1"/>
  <c r="CO272" i="1"/>
  <c r="CO268" i="1"/>
  <c r="CO264" i="1"/>
  <c r="CO260" i="1"/>
  <c r="CO256" i="1"/>
  <c r="CO252" i="1"/>
  <c r="CO248" i="1"/>
  <c r="CO244" i="1"/>
  <c r="CO240" i="1"/>
  <c r="CO236" i="1"/>
  <c r="CO228" i="1"/>
  <c r="CO222" i="1"/>
  <c r="CO218" i="1"/>
  <c r="CO214" i="1"/>
  <c r="CO207" i="1"/>
  <c r="CO203" i="1"/>
  <c r="CO199" i="1"/>
  <c r="CO195" i="1"/>
  <c r="CO191" i="1"/>
  <c r="CO187" i="1"/>
  <c r="CO183" i="1"/>
  <c r="CO179" i="1"/>
  <c r="CO175" i="1"/>
  <c r="CO163" i="1"/>
  <c r="CO159" i="1"/>
  <c r="CO155" i="1"/>
  <c r="CO151" i="1"/>
  <c r="CO147" i="1"/>
  <c r="CO143" i="1"/>
  <c r="CO139" i="1"/>
  <c r="CO135" i="1"/>
  <c r="CO129" i="1"/>
  <c r="CO125" i="1"/>
  <c r="CO121" i="1"/>
  <c r="CO117" i="1"/>
  <c r="CO113" i="1"/>
  <c r="CO109" i="1"/>
  <c r="CO105" i="1"/>
  <c r="CO99" i="1"/>
  <c r="CO95" i="1"/>
  <c r="CO88" i="1"/>
  <c r="CO84" i="1"/>
  <c r="CO80" i="1"/>
  <c r="CO76" i="1"/>
  <c r="CO72" i="1"/>
  <c r="CO68" i="1"/>
  <c r="CO64" i="1"/>
  <c r="CO60" i="1"/>
  <c r="CO56" i="1"/>
  <c r="CO52" i="1"/>
  <c r="CO48" i="1"/>
  <c r="CO44" i="1"/>
  <c r="CO40" i="1"/>
  <c r="CO36" i="1"/>
  <c r="CO32" i="1"/>
  <c r="CO28" i="1"/>
  <c r="CO24" i="1"/>
  <c r="CO20" i="1"/>
  <c r="CO16" i="1"/>
  <c r="CO12" i="1"/>
  <c r="K1542" i="1" l="1"/>
  <c r="C1547" i="1" s="1"/>
  <c r="CJ112" i="1"/>
  <c r="CA1542" i="1"/>
  <c r="C1564" i="1" s="1"/>
  <c r="CO11" i="1"/>
  <c r="CN14" i="1"/>
  <c r="CO14" i="1"/>
  <c r="CN22" i="1"/>
  <c r="CO22" i="1"/>
  <c r="CN30" i="1"/>
  <c r="CO30" i="1"/>
  <c r="CN38" i="1"/>
  <c r="CO38" i="1"/>
  <c r="CN46" i="1"/>
  <c r="CO46" i="1"/>
  <c r="CN54" i="1"/>
  <c r="CO54" i="1"/>
  <c r="CN62" i="1"/>
  <c r="CO62" i="1"/>
  <c r="CN70" i="1"/>
  <c r="CO70" i="1"/>
  <c r="CN78" i="1"/>
  <c r="CO78" i="1"/>
  <c r="CN86" i="1"/>
  <c r="CO86" i="1"/>
  <c r="CN97" i="1"/>
  <c r="CO97" i="1"/>
  <c r="CM107" i="1"/>
  <c r="CO107" i="1"/>
  <c r="CN115" i="1"/>
  <c r="CO115" i="1"/>
  <c r="CM123" i="1"/>
  <c r="CO123" i="1"/>
  <c r="CN131" i="1"/>
  <c r="CO131" i="1"/>
  <c r="CN141" i="1"/>
  <c r="CO141" i="1"/>
  <c r="CN149" i="1"/>
  <c r="CO149" i="1"/>
  <c r="CN157" i="1"/>
  <c r="CO157" i="1"/>
  <c r="CN173" i="1"/>
  <c r="CO173" i="1"/>
  <c r="CO181" i="1"/>
  <c r="CN189" i="1"/>
  <c r="CO189" i="1"/>
  <c r="CN197" i="1"/>
  <c r="CO197" i="1"/>
  <c r="CN205" i="1"/>
  <c r="CO205" i="1"/>
  <c r="CN216" i="1"/>
  <c r="CO216" i="1"/>
  <c r="CN224" i="1"/>
  <c r="CO224" i="1"/>
  <c r="CM234" i="1"/>
  <c r="CO234" i="1"/>
  <c r="CM242" i="1"/>
  <c r="CO242" i="1"/>
  <c r="CN250" i="1"/>
  <c r="CO250" i="1"/>
  <c r="CN258" i="1"/>
  <c r="CO258" i="1"/>
  <c r="CM266" i="1"/>
  <c r="CO266" i="1"/>
  <c r="CN274" i="1"/>
  <c r="CO274" i="1"/>
  <c r="CN282" i="1"/>
  <c r="CO282" i="1"/>
  <c r="CO290" i="1"/>
  <c r="CM298" i="1"/>
  <c r="CO298" i="1"/>
  <c r="CM306" i="1"/>
  <c r="CO306" i="1"/>
  <c r="CN314" i="1"/>
  <c r="CO314" i="1"/>
  <c r="CO322" i="1"/>
  <c r="CN330" i="1"/>
  <c r="CO330" i="1"/>
  <c r="CM338" i="1"/>
  <c r="CO338" i="1"/>
  <c r="CN346" i="1"/>
  <c r="CO346" i="1"/>
  <c r="CN356" i="1"/>
  <c r="CO356" i="1"/>
  <c r="CN364" i="1"/>
  <c r="CO364" i="1"/>
  <c r="CN372" i="1"/>
  <c r="CO372" i="1"/>
  <c r="CN381" i="1"/>
  <c r="CO381" i="1"/>
  <c r="CN389" i="1"/>
  <c r="CO389" i="1"/>
  <c r="CN397" i="1"/>
  <c r="CO397" i="1"/>
  <c r="CN405" i="1"/>
  <c r="CO405" i="1"/>
  <c r="CN413" i="1"/>
  <c r="CO413" i="1"/>
  <c r="CN421" i="1"/>
  <c r="CO421" i="1"/>
  <c r="CO429" i="1"/>
  <c r="CO441" i="1"/>
  <c r="CN449" i="1"/>
  <c r="CO449" i="1"/>
  <c r="CN463" i="1"/>
  <c r="CO463" i="1"/>
  <c r="CN471" i="1"/>
  <c r="CO471" i="1"/>
  <c r="CN479" i="1"/>
  <c r="CO479" i="1"/>
  <c r="CN487" i="1"/>
  <c r="CO487" i="1"/>
  <c r="CM495" i="1"/>
  <c r="CO495" i="1"/>
  <c r="CN503" i="1"/>
  <c r="CO503" i="1"/>
  <c r="CN514" i="1"/>
  <c r="CO514" i="1"/>
  <c r="CN522" i="1"/>
  <c r="CO522" i="1"/>
  <c r="CN530" i="1"/>
  <c r="CO530" i="1"/>
  <c r="CN538" i="1"/>
  <c r="CO538" i="1"/>
  <c r="CN546" i="1"/>
  <c r="CO546" i="1"/>
  <c r="CN554" i="1"/>
  <c r="CO554" i="1"/>
  <c r="CN562" i="1"/>
  <c r="CO562" i="1"/>
  <c r="CN570" i="1"/>
  <c r="CO570" i="1"/>
  <c r="CN578" i="1"/>
  <c r="CO578" i="1"/>
  <c r="CN586" i="1"/>
  <c r="CO586" i="1"/>
  <c r="CN594" i="1"/>
  <c r="CO594" i="1"/>
  <c r="CN602" i="1"/>
  <c r="CO602" i="1"/>
  <c r="CN610" i="1"/>
  <c r="CO610" i="1"/>
  <c r="CN620" i="1"/>
  <c r="CO620" i="1"/>
  <c r="CN628" i="1"/>
  <c r="CO628" i="1"/>
  <c r="CN652" i="1"/>
  <c r="CO652" i="1"/>
  <c r="CN660" i="1"/>
  <c r="CO660" i="1"/>
  <c r="CN668" i="1"/>
  <c r="CO668" i="1"/>
  <c r="CN676" i="1"/>
  <c r="CO676" i="1"/>
  <c r="CN684" i="1"/>
  <c r="CO684" i="1"/>
  <c r="CN692" i="1"/>
  <c r="CO692" i="1"/>
  <c r="CN701" i="1"/>
  <c r="CO701" i="1"/>
  <c r="CN709" i="1"/>
  <c r="CO709" i="1"/>
  <c r="CN717" i="1"/>
  <c r="CO717" i="1"/>
  <c r="CN725" i="1"/>
  <c r="CO725" i="1"/>
  <c r="CN733" i="1"/>
  <c r="CO733" i="1"/>
  <c r="CN741" i="1"/>
  <c r="CO741" i="1"/>
  <c r="CO749" i="1"/>
  <c r="CN757" i="1"/>
  <c r="CO757" i="1"/>
  <c r="CN765" i="1"/>
  <c r="CO765" i="1"/>
  <c r="CN773" i="1"/>
  <c r="CO773" i="1"/>
  <c r="CN781" i="1"/>
  <c r="CO781" i="1"/>
  <c r="CN790" i="1"/>
  <c r="CO790" i="1"/>
  <c r="CN802" i="1"/>
  <c r="CO802" i="1"/>
  <c r="CN810" i="1"/>
  <c r="CO810" i="1"/>
  <c r="CN818" i="1"/>
  <c r="CO818" i="1"/>
  <c r="CN827" i="1"/>
  <c r="CO827" i="1"/>
  <c r="CN835" i="1"/>
  <c r="CO835" i="1"/>
  <c r="CN846" i="1"/>
  <c r="CO846" i="1"/>
  <c r="CN854" i="1"/>
  <c r="CO854" i="1"/>
  <c r="CN862" i="1"/>
  <c r="CO862" i="1"/>
  <c r="CN870" i="1"/>
  <c r="CO870" i="1"/>
  <c r="CN878" i="1"/>
  <c r="CO878" i="1"/>
  <c r="CN886" i="1"/>
  <c r="CO886" i="1"/>
  <c r="CN894" i="1"/>
  <c r="CO894" i="1"/>
  <c r="CN902" i="1"/>
  <c r="CO902" i="1"/>
  <c r="CN912" i="1"/>
  <c r="CO912" i="1"/>
  <c r="CN920" i="1"/>
  <c r="CO920" i="1"/>
  <c r="CN928" i="1"/>
  <c r="CO928" i="1"/>
  <c r="CN936" i="1"/>
  <c r="CO936" i="1"/>
  <c r="CN945" i="1"/>
  <c r="CO945" i="1"/>
  <c r="CN954" i="1"/>
  <c r="CO954" i="1"/>
  <c r="CN962" i="1"/>
  <c r="CO962" i="1"/>
  <c r="CN970" i="1"/>
  <c r="CO970" i="1"/>
  <c r="CN978" i="1"/>
  <c r="CO978" i="1"/>
  <c r="CN986" i="1"/>
  <c r="CO986" i="1"/>
  <c r="CN994" i="1"/>
  <c r="CO994" i="1"/>
  <c r="CN1002" i="1"/>
  <c r="CO1002" i="1"/>
  <c r="CN1010" i="1"/>
  <c r="CO1010" i="1"/>
  <c r="CN1018" i="1"/>
  <c r="CO1018" i="1"/>
  <c r="CN1026" i="1"/>
  <c r="CO1026" i="1"/>
  <c r="CN1034" i="1"/>
  <c r="CO1034" i="1"/>
  <c r="CN1042" i="1"/>
  <c r="CO1042" i="1"/>
  <c r="CO1050" i="1"/>
  <c r="CN1059" i="1"/>
  <c r="CO1059" i="1"/>
  <c r="CN1067" i="1"/>
  <c r="CO1067" i="1"/>
  <c r="CN1075" i="1"/>
  <c r="CO1075" i="1"/>
  <c r="CN1083" i="1"/>
  <c r="CO1083" i="1"/>
  <c r="CN1091" i="1"/>
  <c r="CO1091" i="1"/>
  <c r="CN1100" i="1"/>
  <c r="CO1100" i="1"/>
  <c r="CN1109" i="1"/>
  <c r="CO1109" i="1"/>
  <c r="CN1117" i="1"/>
  <c r="CO1117" i="1"/>
  <c r="CN1125" i="1"/>
  <c r="CO1125" i="1"/>
  <c r="CN1133" i="1"/>
  <c r="CO1133" i="1"/>
  <c r="CN1142" i="1"/>
  <c r="CO1142" i="1"/>
  <c r="CN1151" i="1"/>
  <c r="CO1151" i="1"/>
  <c r="CN1159" i="1"/>
  <c r="CO1159" i="1"/>
  <c r="CO1167" i="1"/>
  <c r="CN1175" i="1"/>
  <c r="CO1175" i="1"/>
  <c r="CN1183" i="1"/>
  <c r="CO1183" i="1"/>
  <c r="CN1191" i="1"/>
  <c r="CO1191" i="1"/>
  <c r="CN1199" i="1"/>
  <c r="CO1199" i="1"/>
  <c r="CO1207" i="1"/>
  <c r="CN1215" i="1"/>
  <c r="CO1215" i="1"/>
  <c r="CN1223" i="1"/>
  <c r="CO1223" i="1"/>
  <c r="CN1231" i="1"/>
  <c r="CO1231" i="1"/>
  <c r="CN1239" i="1"/>
  <c r="CO1239" i="1"/>
  <c r="CN1247" i="1"/>
  <c r="CO1247" i="1"/>
  <c r="CN1255" i="1"/>
  <c r="CO1255" i="1"/>
  <c r="CN1263" i="1"/>
  <c r="CO1263" i="1"/>
  <c r="CN1271" i="1"/>
  <c r="CO1271" i="1"/>
  <c r="CN1279" i="1"/>
  <c r="CO1279" i="1"/>
  <c r="CN1287" i="1"/>
  <c r="CO1287" i="1"/>
  <c r="CN1297" i="1"/>
  <c r="CO1297" i="1"/>
  <c r="CN1305" i="1"/>
  <c r="CO1305" i="1"/>
  <c r="CN1313" i="1"/>
  <c r="CO1313" i="1"/>
  <c r="CN1321" i="1"/>
  <c r="CO1321" i="1"/>
  <c r="CN1329" i="1"/>
  <c r="CO1329" i="1"/>
  <c r="CN1337" i="1"/>
  <c r="CO1337" i="1"/>
  <c r="CN1345" i="1"/>
  <c r="CO1345" i="1"/>
  <c r="CN1353" i="1"/>
  <c r="CO1353" i="1"/>
  <c r="CN1361" i="1"/>
  <c r="CO1361" i="1"/>
  <c r="CM1369" i="1"/>
  <c r="CO1369" i="1"/>
  <c r="CN1379" i="1"/>
  <c r="CO1379" i="1"/>
  <c r="CN1388" i="1"/>
  <c r="CO1388" i="1"/>
  <c r="CN1396" i="1"/>
  <c r="CO1396" i="1"/>
  <c r="CO1408" i="1"/>
  <c r="CN1416" i="1"/>
  <c r="CO1416" i="1"/>
  <c r="CN1424" i="1"/>
  <c r="CO1424" i="1"/>
  <c r="CN1432" i="1"/>
  <c r="CO1432" i="1"/>
  <c r="CN1440" i="1"/>
  <c r="CO1440" i="1"/>
  <c r="CN1455" i="1"/>
  <c r="CO1455" i="1"/>
  <c r="CN61" i="1"/>
  <c r="CO61" i="1"/>
  <c r="CN127" i="1"/>
  <c r="CO127" i="1"/>
  <c r="CN12" i="1"/>
  <c r="CN18" i="1"/>
  <c r="CO18" i="1"/>
  <c r="CN26" i="1"/>
  <c r="CO26" i="1"/>
  <c r="CN34" i="1"/>
  <c r="CO34" i="1"/>
  <c r="CN42" i="1"/>
  <c r="CO42" i="1"/>
  <c r="CN50" i="1"/>
  <c r="CO50" i="1"/>
  <c r="CN58" i="1"/>
  <c r="CO58" i="1"/>
  <c r="CN66" i="1"/>
  <c r="CO66" i="1"/>
  <c r="CN74" i="1"/>
  <c r="CO74" i="1"/>
  <c r="CN82" i="1"/>
  <c r="CO82" i="1"/>
  <c r="CN92" i="1"/>
  <c r="CO92" i="1"/>
  <c r="CN101" i="1"/>
  <c r="CO101" i="1"/>
  <c r="CN111" i="1"/>
  <c r="CO111" i="1"/>
  <c r="CN119" i="1"/>
  <c r="CO119" i="1"/>
  <c r="CN137" i="1"/>
  <c r="CO137" i="1"/>
  <c r="CN145" i="1"/>
  <c r="CO145" i="1"/>
  <c r="CN153" i="1"/>
  <c r="CO153" i="1"/>
  <c r="CN161" i="1"/>
  <c r="CO161" i="1"/>
  <c r="CN177" i="1"/>
  <c r="CO177" i="1"/>
  <c r="CN185" i="1"/>
  <c r="CO185" i="1"/>
  <c r="CN193" i="1"/>
  <c r="CO193" i="1"/>
  <c r="CO201" i="1"/>
  <c r="CN209" i="1"/>
  <c r="CO209" i="1"/>
  <c r="CN220" i="1"/>
  <c r="CO220" i="1"/>
  <c r="CN230" i="1"/>
  <c r="CO230" i="1"/>
  <c r="CN238" i="1"/>
  <c r="CO238" i="1"/>
  <c r="CN246" i="1"/>
  <c r="CO246" i="1"/>
  <c r="CN254" i="1"/>
  <c r="CO254" i="1"/>
  <c r="CN262" i="1"/>
  <c r="CO262" i="1"/>
  <c r="CN270" i="1"/>
  <c r="CO270" i="1"/>
  <c r="CN278" i="1"/>
  <c r="CO278" i="1"/>
  <c r="CO286" i="1"/>
  <c r="CN294" i="1"/>
  <c r="CO294" i="1"/>
  <c r="CN302" i="1"/>
  <c r="CO302" i="1"/>
  <c r="CN310" i="1"/>
  <c r="CO310" i="1"/>
  <c r="CO318" i="1"/>
  <c r="CN326" i="1"/>
  <c r="CO326" i="1"/>
  <c r="CN334" i="1"/>
  <c r="CO334" i="1"/>
  <c r="CN342" i="1"/>
  <c r="CO342" i="1"/>
  <c r="CN350" i="1"/>
  <c r="CO350" i="1"/>
  <c r="CN360" i="1"/>
  <c r="CO360" i="1"/>
  <c r="CN368" i="1"/>
  <c r="CO368" i="1"/>
  <c r="CN377" i="1"/>
  <c r="CO377" i="1"/>
  <c r="CN385" i="1"/>
  <c r="CO385" i="1"/>
  <c r="CN393" i="1"/>
  <c r="CO393" i="1"/>
  <c r="CN401" i="1"/>
  <c r="CO401" i="1"/>
  <c r="CM409" i="1"/>
  <c r="CO409" i="1"/>
  <c r="CN417" i="1"/>
  <c r="CO417" i="1"/>
  <c r="CN425" i="1"/>
  <c r="CO425" i="1"/>
  <c r="CO433" i="1"/>
  <c r="CN445" i="1"/>
  <c r="CO445" i="1"/>
  <c r="CN459" i="1"/>
  <c r="CO459" i="1"/>
  <c r="CN467" i="1"/>
  <c r="CO467" i="1"/>
  <c r="CN475" i="1"/>
  <c r="CO475" i="1"/>
  <c r="CN483" i="1"/>
  <c r="CO483" i="1"/>
  <c r="CN491" i="1"/>
  <c r="CO491" i="1"/>
  <c r="CN499" i="1"/>
  <c r="CO499" i="1"/>
  <c r="CN510" i="1"/>
  <c r="CO510" i="1"/>
  <c r="CN518" i="1"/>
  <c r="CO518" i="1"/>
  <c r="CN526" i="1"/>
  <c r="CO526" i="1"/>
  <c r="CN534" i="1"/>
  <c r="CO534" i="1"/>
  <c r="CN542" i="1"/>
  <c r="CO542" i="1"/>
  <c r="CN550" i="1"/>
  <c r="CO550" i="1"/>
  <c r="CN558" i="1"/>
  <c r="CO558" i="1"/>
  <c r="CN566" i="1"/>
  <c r="CO566" i="1"/>
  <c r="CN574" i="1"/>
  <c r="CO574" i="1"/>
  <c r="CN582" i="1"/>
  <c r="CO582" i="1"/>
  <c r="CN590" i="1"/>
  <c r="CO590" i="1"/>
  <c r="CO598" i="1"/>
  <c r="CN606" i="1"/>
  <c r="CO606" i="1"/>
  <c r="CN614" i="1"/>
  <c r="CO614" i="1"/>
  <c r="CN624" i="1"/>
  <c r="CO624" i="1"/>
  <c r="CN648" i="1"/>
  <c r="CO648" i="1"/>
  <c r="CN656" i="1"/>
  <c r="CO656" i="1"/>
  <c r="CN664" i="1"/>
  <c r="CO664" i="1"/>
  <c r="CN672" i="1"/>
  <c r="CO672" i="1"/>
  <c r="CN680" i="1"/>
  <c r="CO680" i="1"/>
  <c r="CN688" i="1"/>
  <c r="CO688" i="1"/>
  <c r="CN697" i="1"/>
  <c r="CO697" i="1"/>
  <c r="CN705" i="1"/>
  <c r="CO705" i="1"/>
  <c r="CN713" i="1"/>
  <c r="CO713" i="1"/>
  <c r="CN721" i="1"/>
  <c r="CO721" i="1"/>
  <c r="CN729" i="1"/>
  <c r="CO729" i="1"/>
  <c r="CN737" i="1"/>
  <c r="CO737" i="1"/>
  <c r="CN745" i="1"/>
  <c r="CO745" i="1"/>
  <c r="CN753" i="1"/>
  <c r="CO753" i="1"/>
  <c r="CN761" i="1"/>
  <c r="CO761" i="1"/>
  <c r="CN769" i="1"/>
  <c r="CO769" i="1"/>
  <c r="CN777" i="1"/>
  <c r="CO777" i="1"/>
  <c r="CN785" i="1"/>
  <c r="CO785" i="1"/>
  <c r="CN794" i="1"/>
  <c r="CO794" i="1"/>
  <c r="CN806" i="1"/>
  <c r="CO806" i="1"/>
  <c r="CN814" i="1"/>
  <c r="CO814" i="1"/>
  <c r="CO822" i="1"/>
  <c r="CN831" i="1"/>
  <c r="CO831" i="1"/>
  <c r="CN840" i="1"/>
  <c r="CO840" i="1"/>
  <c r="CN850" i="1"/>
  <c r="CO850" i="1"/>
  <c r="CN858" i="1"/>
  <c r="CO858" i="1"/>
  <c r="CN866" i="1"/>
  <c r="CO866" i="1"/>
  <c r="CN874" i="1"/>
  <c r="CO874" i="1"/>
  <c r="CN882" i="1"/>
  <c r="CO882" i="1"/>
  <c r="CN890" i="1"/>
  <c r="CO890" i="1"/>
  <c r="CN898" i="1"/>
  <c r="CO898" i="1"/>
  <c r="CN906" i="1"/>
  <c r="CO906" i="1"/>
  <c r="CN916" i="1"/>
  <c r="CO916" i="1"/>
  <c r="CN924" i="1"/>
  <c r="CO924" i="1"/>
  <c r="CN932" i="1"/>
  <c r="CO932" i="1"/>
  <c r="CN940" i="1"/>
  <c r="CO940" i="1"/>
  <c r="CN950" i="1"/>
  <c r="CO950" i="1"/>
  <c r="CO958" i="1"/>
  <c r="CN966" i="1"/>
  <c r="CO966" i="1"/>
  <c r="CN974" i="1"/>
  <c r="CO974" i="1"/>
  <c r="CN982" i="1"/>
  <c r="CO982" i="1"/>
  <c r="CN990" i="1"/>
  <c r="CO990" i="1"/>
  <c r="CN998" i="1"/>
  <c r="CO998" i="1"/>
  <c r="CN1006" i="1"/>
  <c r="CO1006" i="1"/>
  <c r="CN1014" i="1"/>
  <c r="CO1014" i="1"/>
  <c r="CN1022" i="1"/>
  <c r="CO1022" i="1"/>
  <c r="CN1030" i="1"/>
  <c r="CO1030" i="1"/>
  <c r="CN1038" i="1"/>
  <c r="CO1038" i="1"/>
  <c r="CN1046" i="1"/>
  <c r="CO1046" i="1"/>
  <c r="CN1054" i="1"/>
  <c r="CO1054" i="1"/>
  <c r="CN1063" i="1"/>
  <c r="CO1063" i="1"/>
  <c r="CM1071" i="1"/>
  <c r="CO1071" i="1"/>
  <c r="CN1079" i="1"/>
  <c r="CO1079" i="1"/>
  <c r="CN1087" i="1"/>
  <c r="CO1087" i="1"/>
  <c r="CN1096" i="1"/>
  <c r="CO1096" i="1"/>
  <c r="CN1104" i="1"/>
  <c r="CO1104" i="1"/>
  <c r="CN1113" i="1"/>
  <c r="CO1113" i="1"/>
  <c r="CN1121" i="1"/>
  <c r="CO1121" i="1"/>
  <c r="CN1129" i="1"/>
  <c r="CO1129" i="1"/>
  <c r="CN1137" i="1"/>
  <c r="CO1137" i="1"/>
  <c r="CN1147" i="1"/>
  <c r="CO1147" i="1"/>
  <c r="CO1155" i="1"/>
  <c r="CN1163" i="1"/>
  <c r="CO1163" i="1"/>
  <c r="CN1171" i="1"/>
  <c r="CO1171" i="1"/>
  <c r="CN1179" i="1"/>
  <c r="CO1179" i="1"/>
  <c r="CN1187" i="1"/>
  <c r="CO1187" i="1"/>
  <c r="CN1195" i="1"/>
  <c r="CO1195" i="1"/>
  <c r="CN1203" i="1"/>
  <c r="CO1203" i="1"/>
  <c r="CN1211" i="1"/>
  <c r="CO1211" i="1"/>
  <c r="CN1219" i="1"/>
  <c r="CO1219" i="1"/>
  <c r="CN1227" i="1"/>
  <c r="CO1227" i="1"/>
  <c r="CN1235" i="1"/>
  <c r="CO1235" i="1"/>
  <c r="CN1243" i="1"/>
  <c r="CO1243" i="1"/>
  <c r="CN1251" i="1"/>
  <c r="CO1251" i="1"/>
  <c r="CN1259" i="1"/>
  <c r="CO1259" i="1"/>
  <c r="CN1267" i="1"/>
  <c r="CO1267" i="1"/>
  <c r="CN1275" i="1"/>
  <c r="CO1275" i="1"/>
  <c r="CN1283" i="1"/>
  <c r="CO1283" i="1"/>
  <c r="CN1293" i="1"/>
  <c r="CO1293" i="1"/>
  <c r="CN1301" i="1"/>
  <c r="CO1301" i="1"/>
  <c r="CN1309" i="1"/>
  <c r="CO1309" i="1"/>
  <c r="CN1317" i="1"/>
  <c r="CO1317" i="1"/>
  <c r="CN1325" i="1"/>
  <c r="CO1325" i="1"/>
  <c r="CN1333" i="1"/>
  <c r="CO1333" i="1"/>
  <c r="CN1341" i="1"/>
  <c r="CO1341" i="1"/>
  <c r="CN1349" i="1"/>
  <c r="CO1349" i="1"/>
  <c r="CN1357" i="1"/>
  <c r="CO1357" i="1"/>
  <c r="CN1365" i="1"/>
  <c r="CO1365" i="1"/>
  <c r="CN1375" i="1"/>
  <c r="CO1375" i="1"/>
  <c r="CN1383" i="1"/>
  <c r="CO1383" i="1"/>
  <c r="CN1392" i="1"/>
  <c r="CO1392" i="1"/>
  <c r="CN1400" i="1"/>
  <c r="CO1400" i="1"/>
  <c r="CN1412" i="1"/>
  <c r="CO1412" i="1"/>
  <c r="CN1420" i="1"/>
  <c r="CO1420" i="1"/>
  <c r="CN1428" i="1"/>
  <c r="CO1428" i="1"/>
  <c r="CN1436" i="1"/>
  <c r="CO1436" i="1"/>
  <c r="CN1446" i="1"/>
  <c r="CO1446" i="1"/>
  <c r="CN1459" i="1"/>
  <c r="CO1459" i="1"/>
  <c r="CO112" i="1"/>
  <c r="CN20" i="1"/>
  <c r="CM20" i="1"/>
  <c r="CN36" i="1"/>
  <c r="CM36" i="1"/>
  <c r="CN60" i="1"/>
  <c r="CM60" i="1"/>
  <c r="CN76" i="1"/>
  <c r="CM76" i="1"/>
  <c r="CM16" i="1"/>
  <c r="CN16" i="1"/>
  <c r="CM24" i="1"/>
  <c r="CN24" i="1"/>
  <c r="CM32" i="1"/>
  <c r="CN32" i="1"/>
  <c r="CM40" i="1"/>
  <c r="CN40" i="1"/>
  <c r="CM48" i="1"/>
  <c r="CN48" i="1"/>
  <c r="CM56" i="1"/>
  <c r="CN56" i="1"/>
  <c r="CM64" i="1"/>
  <c r="CN64" i="1"/>
  <c r="CM72" i="1"/>
  <c r="CN72" i="1"/>
  <c r="CM80" i="1"/>
  <c r="CN80" i="1"/>
  <c r="CM12" i="1"/>
  <c r="CN28" i="1"/>
  <c r="CM28" i="1"/>
  <c r="CN44" i="1"/>
  <c r="CM44" i="1"/>
  <c r="CN52" i="1"/>
  <c r="CM52" i="1"/>
  <c r="CN68" i="1"/>
  <c r="CM68" i="1"/>
  <c r="CM18" i="1"/>
  <c r="CM26" i="1"/>
  <c r="CM34" i="1"/>
  <c r="CM42" i="1"/>
  <c r="CM50" i="1"/>
  <c r="CM58" i="1"/>
  <c r="CM66" i="1"/>
  <c r="CM74" i="1"/>
  <c r="CM82" i="1"/>
  <c r="CM92" i="1"/>
  <c r="CM101" i="1"/>
  <c r="CM111" i="1"/>
  <c r="CM119" i="1"/>
  <c r="CM127" i="1"/>
  <c r="CM137" i="1"/>
  <c r="CM145" i="1"/>
  <c r="CM153" i="1"/>
  <c r="CM161" i="1"/>
  <c r="CM177" i="1"/>
  <c r="CM185" i="1"/>
  <c r="CM193" i="1"/>
  <c r="CM209" i="1"/>
  <c r="CM220" i="1"/>
  <c r="CM230" i="1"/>
  <c r="CM238" i="1"/>
  <c r="CM246" i="1"/>
  <c r="CM254" i="1"/>
  <c r="CM262" i="1"/>
  <c r="CM270" i="1"/>
  <c r="CM278" i="1"/>
  <c r="CM294" i="1"/>
  <c r="CM302" i="1"/>
  <c r="CM310" i="1"/>
  <c r="CM326" i="1"/>
  <c r="CM334" i="1"/>
  <c r="CM342" i="1"/>
  <c r="CM350" i="1"/>
  <c r="CM360" i="1"/>
  <c r="CM368" i="1"/>
  <c r="CM377" i="1"/>
  <c r="CM385" i="1"/>
  <c r="CM393" i="1"/>
  <c r="CM401" i="1"/>
  <c r="CN409" i="1"/>
  <c r="CM417" i="1"/>
  <c r="CM425" i="1"/>
  <c r="CM445" i="1"/>
  <c r="CM459" i="1"/>
  <c r="CM467" i="1"/>
  <c r="CM475" i="1"/>
  <c r="CM483" i="1"/>
  <c r="CM491" i="1"/>
  <c r="CM499" i="1"/>
  <c r="CM510" i="1"/>
  <c r="CM518" i="1"/>
  <c r="CM526" i="1"/>
  <c r="CM534" i="1"/>
  <c r="CM542" i="1"/>
  <c r="CM550" i="1"/>
  <c r="CM558" i="1"/>
  <c r="CM566" i="1"/>
  <c r="CM574" i="1"/>
  <c r="CM582" i="1"/>
  <c r="CM590" i="1"/>
  <c r="CM606" i="1"/>
  <c r="CM614" i="1"/>
  <c r="CM624" i="1"/>
  <c r="CM648" i="1"/>
  <c r="CM656" i="1"/>
  <c r="CM664" i="1"/>
  <c r="CM672" i="1"/>
  <c r="CM680" i="1"/>
  <c r="CM688" i="1"/>
  <c r="CM697" i="1"/>
  <c r="CM705" i="1"/>
  <c r="CM713" i="1"/>
  <c r="CM721" i="1"/>
  <c r="CM729" i="1"/>
  <c r="CM737" i="1"/>
  <c r="CM745" i="1"/>
  <c r="CM753" i="1"/>
  <c r="CM761" i="1"/>
  <c r="CM769" i="1"/>
  <c r="CM777" i="1"/>
  <c r="CM785" i="1"/>
  <c r="CM794" i="1"/>
  <c r="CM802" i="1"/>
  <c r="CM810" i="1"/>
  <c r="CM818" i="1"/>
  <c r="CM827" i="1"/>
  <c r="CM835" i="1"/>
  <c r="CM846" i="1"/>
  <c r="CM854" i="1"/>
  <c r="CM862" i="1"/>
  <c r="CM870" i="1"/>
  <c r="CM878" i="1"/>
  <c r="CM886" i="1"/>
  <c r="CM894" i="1"/>
  <c r="CM902" i="1"/>
  <c r="CM912" i="1"/>
  <c r="CM920" i="1"/>
  <c r="CM928" i="1"/>
  <c r="CM936" i="1"/>
  <c r="CM945" i="1"/>
  <c r="CM954" i="1"/>
  <c r="CM962" i="1"/>
  <c r="CM970" i="1"/>
  <c r="CM978" i="1"/>
  <c r="CM986" i="1"/>
  <c r="CM994" i="1"/>
  <c r="CM1002" i="1"/>
  <c r="CM1010" i="1"/>
  <c r="CM1018" i="1"/>
  <c r="CM1026" i="1"/>
  <c r="CM1034" i="1"/>
  <c r="CM1042" i="1"/>
  <c r="CM1059" i="1"/>
  <c r="CM1067" i="1"/>
  <c r="CM1075" i="1"/>
  <c r="CM1083" i="1"/>
  <c r="CM1091" i="1"/>
  <c r="CM1100" i="1"/>
  <c r="CM1109" i="1"/>
  <c r="CM1117" i="1"/>
  <c r="CM1125" i="1"/>
  <c r="CM1133" i="1"/>
  <c r="CM1142" i="1"/>
  <c r="CM1151" i="1"/>
  <c r="CM1159" i="1"/>
  <c r="CM1175" i="1"/>
  <c r="CM1183" i="1"/>
  <c r="CM1191" i="1"/>
  <c r="CM1199" i="1"/>
  <c r="CM1215" i="1"/>
  <c r="CM1223" i="1"/>
  <c r="CM1231" i="1"/>
  <c r="CM1239" i="1"/>
  <c r="CM1247" i="1"/>
  <c r="CM1255" i="1"/>
  <c r="CM1263" i="1"/>
  <c r="CM1271" i="1"/>
  <c r="CM1279" i="1"/>
  <c r="CM1287" i="1"/>
  <c r="CM1297" i="1"/>
  <c r="CM1305" i="1"/>
  <c r="CM1313" i="1"/>
  <c r="CM1321" i="1"/>
  <c r="CM1329" i="1"/>
  <c r="CM1337" i="1"/>
  <c r="CM1345" i="1"/>
  <c r="CM1353" i="1"/>
  <c r="CM1361" i="1"/>
  <c r="CN1369" i="1"/>
  <c r="CM1379" i="1"/>
  <c r="CM1388" i="1"/>
  <c r="CM1396" i="1"/>
  <c r="CM1416" i="1"/>
  <c r="CM1424" i="1"/>
  <c r="CM1432" i="1"/>
  <c r="CM1440" i="1"/>
  <c r="CM1455" i="1"/>
  <c r="CM88" i="1"/>
  <c r="CN88" i="1"/>
  <c r="CM99" i="1"/>
  <c r="CN99" i="1"/>
  <c r="CM109" i="1"/>
  <c r="CN109" i="1"/>
  <c r="CM117" i="1"/>
  <c r="CN117" i="1"/>
  <c r="CM125" i="1"/>
  <c r="CN125" i="1"/>
  <c r="CM135" i="1"/>
  <c r="CN135" i="1"/>
  <c r="CM143" i="1"/>
  <c r="CN143" i="1"/>
  <c r="CM151" i="1"/>
  <c r="CN151" i="1"/>
  <c r="CM159" i="1"/>
  <c r="CN159" i="1"/>
  <c r="CM175" i="1"/>
  <c r="CN175" i="1"/>
  <c r="CM183" i="1"/>
  <c r="CN183" i="1"/>
  <c r="CM191" i="1"/>
  <c r="CN191" i="1"/>
  <c r="CM199" i="1"/>
  <c r="CN199" i="1"/>
  <c r="CM207" i="1"/>
  <c r="CN207" i="1"/>
  <c r="CM218" i="1"/>
  <c r="CN218" i="1"/>
  <c r="CM228" i="1"/>
  <c r="CN228" i="1"/>
  <c r="CM236" i="1"/>
  <c r="CN236" i="1"/>
  <c r="CM244" i="1"/>
  <c r="CN244" i="1"/>
  <c r="CM252" i="1"/>
  <c r="CN252" i="1"/>
  <c r="CM260" i="1"/>
  <c r="CN260" i="1"/>
  <c r="CM268" i="1"/>
  <c r="CN268" i="1"/>
  <c r="CM276" i="1"/>
  <c r="CN276" i="1"/>
  <c r="CM284" i="1"/>
  <c r="CN284" i="1"/>
  <c r="CM292" i="1"/>
  <c r="CN292" i="1"/>
  <c r="CM300" i="1"/>
  <c r="CN300" i="1"/>
  <c r="CM308" i="1"/>
  <c r="CN308" i="1"/>
  <c r="CM316" i="1"/>
  <c r="CN316" i="1"/>
  <c r="CM324" i="1"/>
  <c r="CN324" i="1"/>
  <c r="CM332" i="1"/>
  <c r="CN332" i="1"/>
  <c r="CM340" i="1"/>
  <c r="CN340" i="1"/>
  <c r="CM348" i="1"/>
  <c r="CN348" i="1"/>
  <c r="CM358" i="1"/>
  <c r="CN358" i="1"/>
  <c r="CM366" i="1"/>
  <c r="CN366" i="1"/>
  <c r="CM374" i="1"/>
  <c r="CN374" i="1"/>
  <c r="CM383" i="1"/>
  <c r="CN383" i="1"/>
  <c r="CM391" i="1"/>
  <c r="CN391" i="1"/>
  <c r="CM399" i="1"/>
  <c r="CN399" i="1"/>
  <c r="CM407" i="1"/>
  <c r="CN407" i="1"/>
  <c r="CM415" i="1"/>
  <c r="CN415" i="1"/>
  <c r="CM423" i="1"/>
  <c r="CN423" i="1"/>
  <c r="CM431" i="1"/>
  <c r="CN431" i="1"/>
  <c r="CM443" i="1"/>
  <c r="CN443" i="1"/>
  <c r="CM456" i="1"/>
  <c r="CN456" i="1"/>
  <c r="CM465" i="1"/>
  <c r="CN465" i="1"/>
  <c r="CM473" i="1"/>
  <c r="CN473" i="1"/>
  <c r="CM481" i="1"/>
  <c r="CN481" i="1"/>
  <c r="CM489" i="1"/>
  <c r="CN489" i="1"/>
  <c r="CM497" i="1"/>
  <c r="CN497" i="1"/>
  <c r="CM506" i="1"/>
  <c r="CN506" i="1"/>
  <c r="CM516" i="1"/>
  <c r="CN516" i="1"/>
  <c r="CM524" i="1"/>
  <c r="CN524" i="1"/>
  <c r="CM532" i="1"/>
  <c r="CN532" i="1"/>
  <c r="CM540" i="1"/>
  <c r="CN540" i="1"/>
  <c r="CM548" i="1"/>
  <c r="CN548" i="1"/>
  <c r="CM556" i="1"/>
  <c r="CN556" i="1"/>
  <c r="CM564" i="1"/>
  <c r="CN564" i="1"/>
  <c r="CM572" i="1"/>
  <c r="CN572" i="1"/>
  <c r="CN580" i="1"/>
  <c r="CM580" i="1"/>
  <c r="CM588" i="1"/>
  <c r="CN588" i="1"/>
  <c r="CM596" i="1"/>
  <c r="CN596" i="1"/>
  <c r="CM604" i="1"/>
  <c r="CN604" i="1"/>
  <c r="CM622" i="1"/>
  <c r="CN622" i="1"/>
  <c r="CM646" i="1"/>
  <c r="CN646" i="1"/>
  <c r="CM654" i="1"/>
  <c r="CN654" i="1"/>
  <c r="CM662" i="1"/>
  <c r="CN662" i="1"/>
  <c r="CM670" i="1"/>
  <c r="CN670" i="1"/>
  <c r="CM678" i="1"/>
  <c r="CN678" i="1"/>
  <c r="CM686" i="1"/>
  <c r="CN686" i="1"/>
  <c r="CM694" i="1"/>
  <c r="CN694" i="1"/>
  <c r="CM703" i="1"/>
  <c r="CN703" i="1"/>
  <c r="CM711" i="1"/>
  <c r="CN711" i="1"/>
  <c r="CM719" i="1"/>
  <c r="CN719" i="1"/>
  <c r="CM735" i="1"/>
  <c r="CN735" i="1"/>
  <c r="CM743" i="1"/>
  <c r="CN743" i="1"/>
  <c r="CN751" i="1"/>
  <c r="CM751" i="1"/>
  <c r="CM759" i="1"/>
  <c r="CN759" i="1"/>
  <c r="CM767" i="1"/>
  <c r="CN767" i="1"/>
  <c r="CM775" i="1"/>
  <c r="CN775" i="1"/>
  <c r="CM783" i="1"/>
  <c r="CN783" i="1"/>
  <c r="CM792" i="1"/>
  <c r="CN792" i="1"/>
  <c r="CN800" i="1"/>
  <c r="CM800" i="1"/>
  <c r="CM824" i="1"/>
  <c r="CN824" i="1"/>
  <c r="CM833" i="1"/>
  <c r="CN833" i="1"/>
  <c r="CM842" i="1"/>
  <c r="CN842" i="1"/>
  <c r="CM852" i="1"/>
  <c r="CN852" i="1"/>
  <c r="CM860" i="1"/>
  <c r="CN860" i="1"/>
  <c r="CM868" i="1"/>
  <c r="CN868" i="1"/>
  <c r="CM876" i="1"/>
  <c r="CN876" i="1"/>
  <c r="CM884" i="1"/>
  <c r="CN884" i="1"/>
  <c r="CM892" i="1"/>
  <c r="CN892" i="1"/>
  <c r="CM900" i="1"/>
  <c r="CN900" i="1"/>
  <c r="CM909" i="1"/>
  <c r="CN909" i="1"/>
  <c r="CM918" i="1"/>
  <c r="CN918" i="1"/>
  <c r="CM926" i="1"/>
  <c r="CN926" i="1"/>
  <c r="CM934" i="1"/>
  <c r="CN934" i="1"/>
  <c r="CM942" i="1"/>
  <c r="CN942" i="1"/>
  <c r="CM952" i="1"/>
  <c r="CN952" i="1"/>
  <c r="CM960" i="1"/>
  <c r="CN960" i="1"/>
  <c r="CM984" i="1"/>
  <c r="CN984" i="1"/>
  <c r="CM992" i="1"/>
  <c r="CN992" i="1"/>
  <c r="CM1000" i="1"/>
  <c r="CN1000" i="1"/>
  <c r="CM1008" i="1"/>
  <c r="CN1008" i="1"/>
  <c r="CM1016" i="1"/>
  <c r="CN1016" i="1"/>
  <c r="CM1024" i="1"/>
  <c r="CN1024" i="1"/>
  <c r="CM1032" i="1"/>
  <c r="CN1032" i="1"/>
  <c r="CM1040" i="1"/>
  <c r="CN1040" i="1"/>
  <c r="CM1048" i="1"/>
  <c r="CN1048" i="1"/>
  <c r="CM1057" i="1"/>
  <c r="CN1057" i="1"/>
  <c r="CM1065" i="1"/>
  <c r="CN1065" i="1"/>
  <c r="CM1073" i="1"/>
  <c r="CN1073" i="1"/>
  <c r="CM1081" i="1"/>
  <c r="CN1081" i="1"/>
  <c r="CM1089" i="1"/>
  <c r="CN1089" i="1"/>
  <c r="CM1098" i="1"/>
  <c r="CN1098" i="1"/>
  <c r="CM1106" i="1"/>
  <c r="CN1106" i="1"/>
  <c r="CM1115" i="1"/>
  <c r="CN1115" i="1"/>
  <c r="CM1123" i="1"/>
  <c r="CN1123" i="1"/>
  <c r="CM1139" i="1"/>
  <c r="CN1139" i="1"/>
  <c r="CM1149" i="1"/>
  <c r="CN1149" i="1"/>
  <c r="CM1157" i="1"/>
  <c r="CN1157" i="1"/>
  <c r="CM1165" i="1"/>
  <c r="CN1165" i="1"/>
  <c r="CM1173" i="1"/>
  <c r="CN1173" i="1"/>
  <c r="CM1181" i="1"/>
  <c r="CN1181" i="1"/>
  <c r="CM1189" i="1"/>
  <c r="CN1189" i="1"/>
  <c r="CM1197" i="1"/>
  <c r="CN1197" i="1"/>
  <c r="CN1205" i="1"/>
  <c r="CM1205" i="1"/>
  <c r="CM1213" i="1"/>
  <c r="CN1213" i="1"/>
  <c r="CM1221" i="1"/>
  <c r="CN1221" i="1"/>
  <c r="CM1229" i="1"/>
  <c r="CN1229" i="1"/>
  <c r="CM1237" i="1"/>
  <c r="CN1237" i="1"/>
  <c r="CM1245" i="1"/>
  <c r="CN1245" i="1"/>
  <c r="CM1253" i="1"/>
  <c r="CN1253" i="1"/>
  <c r="CM1261" i="1"/>
  <c r="CN1261" i="1"/>
  <c r="CM1277" i="1"/>
  <c r="CN1277" i="1"/>
  <c r="CM1295" i="1"/>
  <c r="CN1295" i="1"/>
  <c r="CM1303" i="1"/>
  <c r="CN1303" i="1"/>
  <c r="CM1311" i="1"/>
  <c r="CN1311" i="1"/>
  <c r="CM1319" i="1"/>
  <c r="CN1319" i="1"/>
  <c r="CM1327" i="1"/>
  <c r="CN1327" i="1"/>
  <c r="CM1335" i="1"/>
  <c r="CN1335" i="1"/>
  <c r="CM1343" i="1"/>
  <c r="CN1343" i="1"/>
  <c r="CM1351" i="1"/>
  <c r="CN1351" i="1"/>
  <c r="CM1359" i="1"/>
  <c r="CN1359" i="1"/>
  <c r="CM1367" i="1"/>
  <c r="CN1367" i="1"/>
  <c r="CM1377" i="1"/>
  <c r="CN1377" i="1"/>
  <c r="CM1385" i="1"/>
  <c r="CN1385" i="1"/>
  <c r="CM1406" i="1"/>
  <c r="CN1406" i="1"/>
  <c r="CM1414" i="1"/>
  <c r="CN1414" i="1"/>
  <c r="CM1422" i="1"/>
  <c r="CN1422" i="1"/>
  <c r="CM1430" i="1"/>
  <c r="CN1430" i="1"/>
  <c r="CM1438" i="1"/>
  <c r="CN1438" i="1"/>
  <c r="CM1453" i="1"/>
  <c r="CN1453" i="1"/>
  <c r="CN1461" i="1"/>
  <c r="CM1461" i="1"/>
  <c r="CN13" i="1"/>
  <c r="CM13" i="1"/>
  <c r="CN21" i="1"/>
  <c r="CM21" i="1"/>
  <c r="CN29" i="1"/>
  <c r="CM29" i="1"/>
  <c r="CN37" i="1"/>
  <c r="CM37" i="1"/>
  <c r="CN45" i="1"/>
  <c r="CM45" i="1"/>
  <c r="CN53" i="1"/>
  <c r="CM53" i="1"/>
  <c r="CM61" i="1"/>
  <c r="CN69" i="1"/>
  <c r="CM69" i="1"/>
  <c r="CN77" i="1"/>
  <c r="CM77" i="1"/>
  <c r="CN85" i="1"/>
  <c r="CN96" i="1"/>
  <c r="CM96" i="1"/>
  <c r="CN106" i="1"/>
  <c r="CM106" i="1"/>
  <c r="CN140" i="1"/>
  <c r="CM140" i="1"/>
  <c r="CN148" i="1"/>
  <c r="CM148" i="1"/>
  <c r="CN156" i="1"/>
  <c r="CM156" i="1"/>
  <c r="CN164" i="1"/>
  <c r="CM164" i="1"/>
  <c r="CN180" i="1"/>
  <c r="CM180" i="1"/>
  <c r="CN188" i="1"/>
  <c r="CM188" i="1"/>
  <c r="CN204" i="1"/>
  <c r="CM204" i="1"/>
  <c r="CN223" i="1"/>
  <c r="CM223" i="1"/>
  <c r="CN249" i="1"/>
  <c r="CM249" i="1"/>
  <c r="CN257" i="1"/>
  <c r="CM257" i="1"/>
  <c r="CN265" i="1"/>
  <c r="CM265" i="1"/>
  <c r="CN273" i="1"/>
  <c r="CM273" i="1"/>
  <c r="CN281" i="1"/>
  <c r="CM281" i="1"/>
  <c r="CN289" i="1"/>
  <c r="CM289" i="1"/>
  <c r="CN297" i="1"/>
  <c r="CM297" i="1"/>
  <c r="CN305" i="1"/>
  <c r="CM305" i="1"/>
  <c r="CN313" i="1"/>
  <c r="CM313" i="1"/>
  <c r="CN329" i="1"/>
  <c r="CM329" i="1"/>
  <c r="CN337" i="1"/>
  <c r="CM337" i="1"/>
  <c r="CN345" i="1"/>
  <c r="CM345" i="1"/>
  <c r="CN355" i="1"/>
  <c r="CM355" i="1"/>
  <c r="CN363" i="1"/>
  <c r="CM363" i="1"/>
  <c r="CN371" i="1"/>
  <c r="CM371" i="1"/>
  <c r="CN380" i="1"/>
  <c r="CM380" i="1"/>
  <c r="CN388" i="1"/>
  <c r="CM388" i="1"/>
  <c r="CN396" i="1"/>
  <c r="CM396" i="1"/>
  <c r="CN404" i="1"/>
  <c r="CM404" i="1"/>
  <c r="CN412" i="1"/>
  <c r="CM412" i="1"/>
  <c r="CN428" i="1"/>
  <c r="CM428" i="1"/>
  <c r="CN440" i="1"/>
  <c r="CM440" i="1"/>
  <c r="CN462" i="1"/>
  <c r="CM462" i="1"/>
  <c r="CN470" i="1"/>
  <c r="CM470" i="1"/>
  <c r="CN478" i="1"/>
  <c r="CM478" i="1"/>
  <c r="CN486" i="1"/>
  <c r="CM486" i="1"/>
  <c r="CN494" i="1"/>
  <c r="CM494" i="1"/>
  <c r="CN502" i="1"/>
  <c r="CM502" i="1"/>
  <c r="CN513" i="1"/>
  <c r="CM513" i="1"/>
  <c r="CN521" i="1"/>
  <c r="CM521" i="1"/>
  <c r="CN529" i="1"/>
  <c r="CM529" i="1"/>
  <c r="CN537" i="1"/>
  <c r="CM537" i="1"/>
  <c r="CN545" i="1"/>
  <c r="CM545" i="1"/>
  <c r="CN561" i="1"/>
  <c r="CM561" i="1"/>
  <c r="CN569" i="1"/>
  <c r="CM569" i="1"/>
  <c r="CN577" i="1"/>
  <c r="CM577" i="1"/>
  <c r="CN585" i="1"/>
  <c r="CM585" i="1"/>
  <c r="CN593" i="1"/>
  <c r="CM593" i="1"/>
  <c r="CN601" i="1"/>
  <c r="CM601" i="1"/>
  <c r="CN609" i="1"/>
  <c r="CM609" i="1"/>
  <c r="CN619" i="1"/>
  <c r="CM619" i="1"/>
  <c r="CN627" i="1"/>
  <c r="CM627" i="1"/>
  <c r="CN651" i="1"/>
  <c r="CM651" i="1"/>
  <c r="CN659" i="1"/>
  <c r="CM659" i="1"/>
  <c r="CN667" i="1"/>
  <c r="CM667" i="1"/>
  <c r="CN675" i="1"/>
  <c r="CM675" i="1"/>
  <c r="CN683" i="1"/>
  <c r="CM683" i="1"/>
  <c r="CN691" i="1"/>
  <c r="CM691" i="1"/>
  <c r="CN700" i="1"/>
  <c r="CM700" i="1"/>
  <c r="CN708" i="1"/>
  <c r="CM708" i="1"/>
  <c r="CN716" i="1"/>
  <c r="CM716" i="1"/>
  <c r="CN724" i="1"/>
  <c r="CM724" i="1"/>
  <c r="CN732" i="1"/>
  <c r="CM732" i="1"/>
  <c r="CN740" i="1"/>
  <c r="CM740" i="1"/>
  <c r="CN748" i="1"/>
  <c r="CM748" i="1"/>
  <c r="CN756" i="1"/>
  <c r="CM756" i="1"/>
  <c r="CN764" i="1"/>
  <c r="CM764" i="1"/>
  <c r="CN772" i="1"/>
  <c r="CM772" i="1"/>
  <c r="CN780" i="1"/>
  <c r="CM780" i="1"/>
  <c r="CN789" i="1"/>
  <c r="CM789" i="1"/>
  <c r="CN797" i="1"/>
  <c r="CM797" i="1"/>
  <c r="CN813" i="1"/>
  <c r="CM813" i="1"/>
  <c r="CN821" i="1"/>
  <c r="CM821" i="1"/>
  <c r="CN839" i="1"/>
  <c r="CM839" i="1"/>
  <c r="CN849" i="1"/>
  <c r="CM849" i="1"/>
  <c r="CN857" i="1"/>
  <c r="CM857" i="1"/>
  <c r="CN865" i="1"/>
  <c r="CM865" i="1"/>
  <c r="CN873" i="1"/>
  <c r="CM873" i="1"/>
  <c r="CN881" i="1"/>
  <c r="CM881" i="1"/>
  <c r="CN889" i="1"/>
  <c r="CM889" i="1"/>
  <c r="CN897" i="1"/>
  <c r="CM897" i="1"/>
  <c r="CN905" i="1"/>
  <c r="CM905" i="1"/>
  <c r="CN915" i="1"/>
  <c r="CM915" i="1"/>
  <c r="CN923" i="1"/>
  <c r="CM923" i="1"/>
  <c r="CN931" i="1"/>
  <c r="CM931" i="1"/>
  <c r="CN939" i="1"/>
  <c r="CM939" i="1"/>
  <c r="CN949" i="1"/>
  <c r="CM949" i="1"/>
  <c r="CN957" i="1"/>
  <c r="CM957" i="1"/>
  <c r="CN965" i="1"/>
  <c r="CM965" i="1"/>
  <c r="CN973" i="1"/>
  <c r="CM973" i="1"/>
  <c r="CN981" i="1"/>
  <c r="CM981" i="1"/>
  <c r="CN989" i="1"/>
  <c r="CM989" i="1"/>
  <c r="CN997" i="1"/>
  <c r="CM997" i="1"/>
  <c r="CN1005" i="1"/>
  <c r="CM1005" i="1"/>
  <c r="CN1013" i="1"/>
  <c r="CM1013" i="1"/>
  <c r="CN1021" i="1"/>
  <c r="CM1021" i="1"/>
  <c r="CN1029" i="1"/>
  <c r="CM1029" i="1"/>
  <c r="CN1037" i="1"/>
  <c r="CM1037" i="1"/>
  <c r="CN1045" i="1"/>
  <c r="CM1045" i="1"/>
  <c r="CN1053" i="1"/>
  <c r="CM1053" i="1"/>
  <c r="CN1062" i="1"/>
  <c r="CM1062" i="1"/>
  <c r="CN1070" i="1"/>
  <c r="CM1070" i="1"/>
  <c r="CN1078" i="1"/>
  <c r="CM1078" i="1"/>
  <c r="CN1086" i="1"/>
  <c r="CM1086" i="1"/>
  <c r="CN1094" i="1"/>
  <c r="CM1094" i="1"/>
  <c r="CN1103" i="1"/>
  <c r="CM1103" i="1"/>
  <c r="CN1112" i="1"/>
  <c r="CM1112" i="1"/>
  <c r="CN1128" i="1"/>
  <c r="CM1128" i="1"/>
  <c r="CN1136" i="1"/>
  <c r="CM1136" i="1"/>
  <c r="CN1146" i="1"/>
  <c r="CM1146" i="1"/>
  <c r="CN1154" i="1"/>
  <c r="CM1154" i="1"/>
  <c r="CN1162" i="1"/>
  <c r="CM1162" i="1"/>
  <c r="CN1170" i="1"/>
  <c r="CM1170" i="1"/>
  <c r="CN1178" i="1"/>
  <c r="CM1178" i="1"/>
  <c r="CN1186" i="1"/>
  <c r="CM1186" i="1"/>
  <c r="CN1194" i="1"/>
  <c r="CM1194" i="1"/>
  <c r="CN1202" i="1"/>
  <c r="CM1202" i="1"/>
  <c r="CN1210" i="1"/>
  <c r="CM1210" i="1"/>
  <c r="CN1218" i="1"/>
  <c r="CM1218" i="1"/>
  <c r="CN1226" i="1"/>
  <c r="CM1226" i="1"/>
  <c r="CN1234" i="1"/>
  <c r="CM1234" i="1"/>
  <c r="CN1242" i="1"/>
  <c r="CM1242" i="1"/>
  <c r="CN1250" i="1"/>
  <c r="CM1250" i="1"/>
  <c r="CN1258" i="1"/>
  <c r="CM1258" i="1"/>
  <c r="CN1266" i="1"/>
  <c r="CM1266" i="1"/>
  <c r="CN1274" i="1"/>
  <c r="CM1274" i="1"/>
  <c r="CN1282" i="1"/>
  <c r="CM1282" i="1"/>
  <c r="CN1300" i="1"/>
  <c r="CM1300" i="1"/>
  <c r="CN1308" i="1"/>
  <c r="CM1308" i="1"/>
  <c r="CN1316" i="1"/>
  <c r="CM1316" i="1"/>
  <c r="CN1324" i="1"/>
  <c r="CM1324" i="1"/>
  <c r="CN1332" i="1"/>
  <c r="CM1332" i="1"/>
  <c r="CN1340" i="1"/>
  <c r="CM1340" i="1"/>
  <c r="CN1348" i="1"/>
  <c r="CM1348" i="1"/>
  <c r="CN1356" i="1"/>
  <c r="CM1356" i="1"/>
  <c r="CN1364" i="1"/>
  <c r="CM1364" i="1"/>
  <c r="CN1374" i="1"/>
  <c r="CM1374" i="1"/>
  <c r="CN1382" i="1"/>
  <c r="CM1382" i="1"/>
  <c r="CN1391" i="1"/>
  <c r="CM1391" i="1"/>
  <c r="CN1411" i="1"/>
  <c r="CM1411" i="1"/>
  <c r="CN1419" i="1"/>
  <c r="CM1419" i="1"/>
  <c r="CN1427" i="1"/>
  <c r="CM1427" i="1"/>
  <c r="CN1435" i="1"/>
  <c r="CM1435" i="1"/>
  <c r="CN1443" i="1"/>
  <c r="CM1443" i="1"/>
  <c r="CN1458" i="1"/>
  <c r="CM1458" i="1"/>
  <c r="CM15" i="1"/>
  <c r="CN15" i="1"/>
  <c r="CM23" i="1"/>
  <c r="CN23" i="1"/>
  <c r="CM31" i="1"/>
  <c r="CN31" i="1"/>
  <c r="CM39" i="1"/>
  <c r="CN39" i="1"/>
  <c r="CM47" i="1"/>
  <c r="CN47" i="1"/>
  <c r="CM55" i="1"/>
  <c r="CN55" i="1"/>
  <c r="CM63" i="1"/>
  <c r="CN63" i="1"/>
  <c r="CM71" i="1"/>
  <c r="CN71" i="1"/>
  <c r="CM79" i="1"/>
  <c r="CN79" i="1"/>
  <c r="CM87" i="1"/>
  <c r="CN87" i="1"/>
  <c r="CM98" i="1"/>
  <c r="CN98" i="1"/>
  <c r="CM108" i="1"/>
  <c r="CN108" i="1"/>
  <c r="CM116" i="1"/>
  <c r="CN116" i="1"/>
  <c r="CM124" i="1"/>
  <c r="CN124" i="1"/>
  <c r="CM132" i="1"/>
  <c r="CN132" i="1"/>
  <c r="CM142" i="1"/>
  <c r="CN142" i="1"/>
  <c r="CM150" i="1"/>
  <c r="CN150" i="1"/>
  <c r="CM158" i="1"/>
  <c r="CN158" i="1"/>
  <c r="CM174" i="1"/>
  <c r="CN174" i="1"/>
  <c r="CM190" i="1"/>
  <c r="CN190" i="1"/>
  <c r="CM198" i="1"/>
  <c r="CN198" i="1"/>
  <c r="CM206" i="1"/>
  <c r="CN206" i="1"/>
  <c r="CM217" i="1"/>
  <c r="CN217" i="1"/>
  <c r="CM225" i="1"/>
  <c r="CN225" i="1"/>
  <c r="CM235" i="1"/>
  <c r="CN235" i="1"/>
  <c r="CM251" i="1"/>
  <c r="CN251" i="1"/>
  <c r="CM259" i="1"/>
  <c r="CN259" i="1"/>
  <c r="CM267" i="1"/>
  <c r="CN267" i="1"/>
  <c r="CM275" i="1"/>
  <c r="CN275" i="1"/>
  <c r="CM291" i="1"/>
  <c r="CN291" i="1"/>
  <c r="CM299" i="1"/>
  <c r="CN299" i="1"/>
  <c r="CM307" i="1"/>
  <c r="CN307" i="1"/>
  <c r="CM323" i="1"/>
  <c r="CN323" i="1"/>
  <c r="CM331" i="1"/>
  <c r="CN331" i="1"/>
  <c r="CM339" i="1"/>
  <c r="CN339" i="1"/>
  <c r="CM357" i="1"/>
  <c r="CN357" i="1"/>
  <c r="CM365" i="1"/>
  <c r="CN365" i="1"/>
  <c r="CM373" i="1"/>
  <c r="CN373" i="1"/>
  <c r="CM382" i="1"/>
  <c r="CN382" i="1"/>
  <c r="CM390" i="1"/>
  <c r="CN390" i="1"/>
  <c r="CM398" i="1"/>
  <c r="CN398" i="1"/>
  <c r="CM406" i="1"/>
  <c r="CN406" i="1"/>
  <c r="CM414" i="1"/>
  <c r="CN414" i="1"/>
  <c r="CM422" i="1"/>
  <c r="CN422" i="1"/>
  <c r="CM430" i="1"/>
  <c r="CN430" i="1"/>
  <c r="CM442" i="1"/>
  <c r="CN442" i="1"/>
  <c r="CM454" i="1"/>
  <c r="CN454" i="1"/>
  <c r="CM464" i="1"/>
  <c r="CN464" i="1"/>
  <c r="CM472" i="1"/>
  <c r="CN472" i="1"/>
  <c r="CM480" i="1"/>
  <c r="CN480" i="1"/>
  <c r="CM488" i="1"/>
  <c r="CN488" i="1"/>
  <c r="CM496" i="1"/>
  <c r="CN496" i="1"/>
  <c r="CM504" i="1"/>
  <c r="CN504" i="1"/>
  <c r="CM515" i="1"/>
  <c r="CN515" i="1"/>
  <c r="CN523" i="1"/>
  <c r="CM523" i="1"/>
  <c r="CM531" i="1"/>
  <c r="CN531" i="1"/>
  <c r="CM539" i="1"/>
  <c r="CN539" i="1"/>
  <c r="CM547" i="1"/>
  <c r="CN547" i="1"/>
  <c r="CM555" i="1"/>
  <c r="CN555" i="1"/>
  <c r="CM563" i="1"/>
  <c r="CN563" i="1"/>
  <c r="CM571" i="1"/>
  <c r="CN571" i="1"/>
  <c r="CM579" i="1"/>
  <c r="CN579" i="1"/>
  <c r="CM587" i="1"/>
  <c r="CN587" i="1"/>
  <c r="CM595" i="1"/>
  <c r="CN595" i="1"/>
  <c r="CM603" i="1"/>
  <c r="CN603" i="1"/>
  <c r="CM611" i="1"/>
  <c r="CN611" i="1"/>
  <c r="CM621" i="1"/>
  <c r="CN621" i="1"/>
  <c r="CM645" i="1"/>
  <c r="CN645" i="1"/>
  <c r="CM653" i="1"/>
  <c r="CN653" i="1"/>
  <c r="CM661" i="1"/>
  <c r="CN661" i="1"/>
  <c r="CM669" i="1"/>
  <c r="CN669" i="1"/>
  <c r="CM677" i="1"/>
  <c r="CN677" i="1"/>
  <c r="CM685" i="1"/>
  <c r="CN685" i="1"/>
  <c r="CM693" i="1"/>
  <c r="CN693" i="1"/>
  <c r="CM702" i="1"/>
  <c r="CN702" i="1"/>
  <c r="CM710" i="1"/>
  <c r="CN710" i="1"/>
  <c r="CM718" i="1"/>
  <c r="CN718" i="1"/>
  <c r="CM726" i="1"/>
  <c r="CN726" i="1"/>
  <c r="CM734" i="1"/>
  <c r="CN734" i="1"/>
  <c r="CM742" i="1"/>
  <c r="CN742" i="1"/>
  <c r="CM750" i="1"/>
  <c r="CN750" i="1"/>
  <c r="CM758" i="1"/>
  <c r="CN758" i="1"/>
  <c r="CM766" i="1"/>
  <c r="CN766" i="1"/>
  <c r="CM774" i="1"/>
  <c r="CN774" i="1"/>
  <c r="CM791" i="1"/>
  <c r="CN791" i="1"/>
  <c r="CM799" i="1"/>
  <c r="CN799" i="1"/>
  <c r="CM807" i="1"/>
  <c r="CN807" i="1"/>
  <c r="CM815" i="1"/>
  <c r="CN815" i="1"/>
  <c r="CM823" i="1"/>
  <c r="CN823" i="1"/>
  <c r="CM832" i="1"/>
  <c r="CN832" i="1"/>
  <c r="CM841" i="1"/>
  <c r="CN841" i="1"/>
  <c r="CM851" i="1"/>
  <c r="CN851" i="1"/>
  <c r="CM859" i="1"/>
  <c r="CN859" i="1"/>
  <c r="CM867" i="1"/>
  <c r="CN867" i="1"/>
  <c r="CM875" i="1"/>
  <c r="CN875" i="1"/>
  <c r="CM883" i="1"/>
  <c r="CN883" i="1"/>
  <c r="CM891" i="1"/>
  <c r="CN891" i="1"/>
  <c r="CM899" i="1"/>
  <c r="CN899" i="1"/>
  <c r="CM907" i="1"/>
  <c r="CN907" i="1"/>
  <c r="CM917" i="1"/>
  <c r="CN917" i="1"/>
  <c r="CM925" i="1"/>
  <c r="CN925" i="1"/>
  <c r="CM933" i="1"/>
  <c r="CN933" i="1"/>
  <c r="CM941" i="1"/>
  <c r="CN941" i="1"/>
  <c r="CM951" i="1"/>
  <c r="CN951" i="1"/>
  <c r="CM959" i="1"/>
  <c r="CN959" i="1"/>
  <c r="CM967" i="1"/>
  <c r="CN967" i="1"/>
  <c r="CM975" i="1"/>
  <c r="CN975" i="1"/>
  <c r="CM983" i="1"/>
  <c r="CN983" i="1"/>
  <c r="CM999" i="1"/>
  <c r="CN999" i="1"/>
  <c r="CM1007" i="1"/>
  <c r="CN1007" i="1"/>
  <c r="CM1015" i="1"/>
  <c r="CN1015" i="1"/>
  <c r="CM1023" i="1"/>
  <c r="CN1023" i="1"/>
  <c r="CM1031" i="1"/>
  <c r="CN1031" i="1"/>
  <c r="CM1039" i="1"/>
  <c r="CN1039" i="1"/>
  <c r="CM1047" i="1"/>
  <c r="CN1047" i="1"/>
  <c r="CM1072" i="1"/>
  <c r="CN1072" i="1"/>
  <c r="CM1088" i="1"/>
  <c r="CN1088" i="1"/>
  <c r="CM1097" i="1"/>
  <c r="CN1097" i="1"/>
  <c r="CM1105" i="1"/>
  <c r="CN1105" i="1"/>
  <c r="CM1114" i="1"/>
  <c r="CN1114" i="1"/>
  <c r="CM1122" i="1"/>
  <c r="CN1122" i="1"/>
  <c r="CM1130" i="1"/>
  <c r="CN1130" i="1"/>
  <c r="CM1138" i="1"/>
  <c r="CN1138" i="1"/>
  <c r="CM1148" i="1"/>
  <c r="CN1148" i="1"/>
  <c r="CM1164" i="1"/>
  <c r="CN1164" i="1"/>
  <c r="CM1172" i="1"/>
  <c r="CN1172" i="1"/>
  <c r="CM1180" i="1"/>
  <c r="CN1180" i="1"/>
  <c r="CM1188" i="1"/>
  <c r="CN1188" i="1"/>
  <c r="CM1196" i="1"/>
  <c r="CN1196" i="1"/>
  <c r="CM1204" i="1"/>
  <c r="CN1204" i="1"/>
  <c r="CM1212" i="1"/>
  <c r="CN1212" i="1"/>
  <c r="CM1220" i="1"/>
  <c r="CN1220" i="1"/>
  <c r="CM1228" i="1"/>
  <c r="CN1228" i="1"/>
  <c r="CM1236" i="1"/>
  <c r="CN1236" i="1"/>
  <c r="CM1244" i="1"/>
  <c r="CN1244" i="1"/>
  <c r="CM1252" i="1"/>
  <c r="CN1252" i="1"/>
  <c r="CM1260" i="1"/>
  <c r="CN1260" i="1"/>
  <c r="CM1268" i="1"/>
  <c r="CN1268" i="1"/>
  <c r="CM1276" i="1"/>
  <c r="CN1276" i="1"/>
  <c r="CM1284" i="1"/>
  <c r="CN1284" i="1"/>
  <c r="CM1294" i="1"/>
  <c r="CN1294" i="1"/>
  <c r="CM1302" i="1"/>
  <c r="CN1302" i="1"/>
  <c r="CM1310" i="1"/>
  <c r="CN1310" i="1"/>
  <c r="CM1318" i="1"/>
  <c r="CN1318" i="1"/>
  <c r="CM1326" i="1"/>
  <c r="CN1326" i="1"/>
  <c r="CM1334" i="1"/>
  <c r="CN1334" i="1"/>
  <c r="CM1342" i="1"/>
  <c r="CN1342" i="1"/>
  <c r="CM1350" i="1"/>
  <c r="CN1350" i="1"/>
  <c r="CM1358" i="1"/>
  <c r="CN1358" i="1"/>
  <c r="CM1366" i="1"/>
  <c r="CN1366" i="1"/>
  <c r="CM1376" i="1"/>
  <c r="CN1376" i="1"/>
  <c r="CM1393" i="1"/>
  <c r="CN1393" i="1"/>
  <c r="CM1404" i="1"/>
  <c r="CN1404" i="1"/>
  <c r="CM1413" i="1"/>
  <c r="CN1413" i="1"/>
  <c r="CM1421" i="1"/>
  <c r="CN1421" i="1"/>
  <c r="CM1429" i="1"/>
  <c r="CN1429" i="1"/>
  <c r="CM1437" i="1"/>
  <c r="CN1437" i="1"/>
  <c r="CM1460" i="1"/>
  <c r="CN1460" i="1"/>
  <c r="CN11" i="1"/>
  <c r="CM11" i="1"/>
  <c r="CM14" i="1"/>
  <c r="CM22" i="1"/>
  <c r="CM30" i="1"/>
  <c r="CM38" i="1"/>
  <c r="CM46" i="1"/>
  <c r="CM54" i="1"/>
  <c r="CM62" i="1"/>
  <c r="CM70" i="1"/>
  <c r="CM78" i="1"/>
  <c r="CM86" i="1"/>
  <c r="CM97" i="1"/>
  <c r="CN107" i="1"/>
  <c r="CM115" i="1"/>
  <c r="CN123" i="1"/>
  <c r="CM131" i="1"/>
  <c r="CM141" i="1"/>
  <c r="CM149" i="1"/>
  <c r="CM157" i="1"/>
  <c r="CM173" i="1"/>
  <c r="CM189" i="1"/>
  <c r="CM197" i="1"/>
  <c r="CM205" i="1"/>
  <c r="CM216" i="1"/>
  <c r="CM224" i="1"/>
  <c r="CN234" i="1"/>
  <c r="CN242" i="1"/>
  <c r="CM250" i="1"/>
  <c r="CM258" i="1"/>
  <c r="CN266" i="1"/>
  <c r="CM274" i="1"/>
  <c r="CM282" i="1"/>
  <c r="CN298" i="1"/>
  <c r="CN306" i="1"/>
  <c r="CM314" i="1"/>
  <c r="CM330" i="1"/>
  <c r="CN338" i="1"/>
  <c r="CM346" i="1"/>
  <c r="CM356" i="1"/>
  <c r="CM364" i="1"/>
  <c r="CM372" i="1"/>
  <c r="CM381" i="1"/>
  <c r="CM389" i="1"/>
  <c r="CM397" i="1"/>
  <c r="CM405" i="1"/>
  <c r="CM413" i="1"/>
  <c r="CM421" i="1"/>
  <c r="CM449" i="1"/>
  <c r="CM463" i="1"/>
  <c r="CM471" i="1"/>
  <c r="CM479" i="1"/>
  <c r="CM487" i="1"/>
  <c r="CN495" i="1"/>
  <c r="CM503" i="1"/>
  <c r="CM514" i="1"/>
  <c r="CM522" i="1"/>
  <c r="CM530" i="1"/>
  <c r="CM538" i="1"/>
  <c r="CM546" i="1"/>
  <c r="CM554" i="1"/>
  <c r="CM562" i="1"/>
  <c r="CM570" i="1"/>
  <c r="CM578" i="1"/>
  <c r="CM586" i="1"/>
  <c r="CM594" i="1"/>
  <c r="CM602" i="1"/>
  <c r="CM610" i="1"/>
  <c r="CM620" i="1"/>
  <c r="CM628" i="1"/>
  <c r="CM652" i="1"/>
  <c r="CM660" i="1"/>
  <c r="CM668" i="1"/>
  <c r="CM676" i="1"/>
  <c r="CM684" i="1"/>
  <c r="CM692" i="1"/>
  <c r="CM701" i="1"/>
  <c r="CM709" i="1"/>
  <c r="CM717" i="1"/>
  <c r="CM725" i="1"/>
  <c r="CM733" i="1"/>
  <c r="CM741" i="1"/>
  <c r="CM757" i="1"/>
  <c r="CM765" i="1"/>
  <c r="CM773" i="1"/>
  <c r="CM781" i="1"/>
  <c r="CM790" i="1"/>
  <c r="CM806" i="1"/>
  <c r="CM814" i="1"/>
  <c r="CM831" i="1"/>
  <c r="CM840" i="1"/>
  <c r="CM850" i="1"/>
  <c r="CM858" i="1"/>
  <c r="CM866" i="1"/>
  <c r="CM874" i="1"/>
  <c r="CM882" i="1"/>
  <c r="CM890" i="1"/>
  <c r="CM898" i="1"/>
  <c r="CM906" i="1"/>
  <c r="CM916" i="1"/>
  <c r="CM924" i="1"/>
  <c r="CM932" i="1"/>
  <c r="CM940" i="1"/>
  <c r="CM950" i="1"/>
  <c r="CM966" i="1"/>
  <c r="CM974" i="1"/>
  <c r="CM982" i="1"/>
  <c r="CM990" i="1"/>
  <c r="CM998" i="1"/>
  <c r="CM1006" i="1"/>
  <c r="CM1014" i="1"/>
  <c r="CM1022" i="1"/>
  <c r="CM1030" i="1"/>
  <c r="CM1038" i="1"/>
  <c r="CM1046" i="1"/>
  <c r="CM1054" i="1"/>
  <c r="CM1063" i="1"/>
  <c r="CN1071" i="1"/>
  <c r="CM1079" i="1"/>
  <c r="CM1087" i="1"/>
  <c r="CM1096" i="1"/>
  <c r="CM1104" i="1"/>
  <c r="CM1113" i="1"/>
  <c r="CM1121" i="1"/>
  <c r="CM1129" i="1"/>
  <c r="CM1137" i="1"/>
  <c r="CM1147" i="1"/>
  <c r="CM1163" i="1"/>
  <c r="CM1171" i="1"/>
  <c r="CM1179" i="1"/>
  <c r="CM1187" i="1"/>
  <c r="CM1195" i="1"/>
  <c r="CM1203" i="1"/>
  <c r="CM1211" i="1"/>
  <c r="CM1219" i="1"/>
  <c r="CM1227" i="1"/>
  <c r="CM1235" i="1"/>
  <c r="CM1243" i="1"/>
  <c r="CM1251" i="1"/>
  <c r="CM1259" i="1"/>
  <c r="CM1267" i="1"/>
  <c r="CM1275" i="1"/>
  <c r="CM1283" i="1"/>
  <c r="CM1293" i="1"/>
  <c r="CM1301" i="1"/>
  <c r="CM1309" i="1"/>
  <c r="CM1317" i="1"/>
  <c r="CM1325" i="1"/>
  <c r="CM1333" i="1"/>
  <c r="CM1341" i="1"/>
  <c r="CM1349" i="1"/>
  <c r="CM1357" i="1"/>
  <c r="CM1365" i="1"/>
  <c r="CM1375" i="1"/>
  <c r="CM1383" i="1"/>
  <c r="CM1392" i="1"/>
  <c r="CM1400" i="1"/>
  <c r="CM1412" i="1"/>
  <c r="CM1420" i="1"/>
  <c r="CM1428" i="1"/>
  <c r="CM1436" i="1"/>
  <c r="CM1446" i="1"/>
  <c r="CM1459" i="1"/>
  <c r="CN84" i="1"/>
  <c r="CM84" i="1"/>
  <c r="CN95" i="1"/>
  <c r="CM95" i="1"/>
  <c r="CN105" i="1"/>
  <c r="CM105" i="1"/>
  <c r="CN113" i="1"/>
  <c r="CM113" i="1"/>
  <c r="CN121" i="1"/>
  <c r="CM121" i="1"/>
  <c r="CN129" i="1"/>
  <c r="CM129" i="1"/>
  <c r="CM139" i="1"/>
  <c r="CN139" i="1"/>
  <c r="CN147" i="1"/>
  <c r="CM147" i="1"/>
  <c r="CM155" i="1"/>
  <c r="CN155" i="1"/>
  <c r="CN163" i="1"/>
  <c r="CM163" i="1"/>
  <c r="CN187" i="1"/>
  <c r="CM187" i="1"/>
  <c r="CN195" i="1"/>
  <c r="CM195" i="1"/>
  <c r="CN203" i="1"/>
  <c r="CM203" i="1"/>
  <c r="CN214" i="1"/>
  <c r="CM214" i="1"/>
  <c r="CN222" i="1"/>
  <c r="CM222" i="1"/>
  <c r="CN240" i="1"/>
  <c r="CM240" i="1"/>
  <c r="CN248" i="1"/>
  <c r="CM248" i="1"/>
  <c r="CN256" i="1"/>
  <c r="CM256" i="1"/>
  <c r="CN264" i="1"/>
  <c r="CM264" i="1"/>
  <c r="CN272" i="1"/>
  <c r="CM272" i="1"/>
  <c r="CN280" i="1"/>
  <c r="CM280" i="1"/>
  <c r="CN288" i="1"/>
  <c r="CM288" i="1"/>
  <c r="CN296" i="1"/>
  <c r="CM296" i="1"/>
  <c r="CN304" i="1"/>
  <c r="CM304" i="1"/>
  <c r="CN312" i="1"/>
  <c r="CM312" i="1"/>
  <c r="CN320" i="1"/>
  <c r="CM320" i="1"/>
  <c r="CN328" i="1"/>
  <c r="CM328" i="1"/>
  <c r="CN336" i="1"/>
  <c r="CM336" i="1"/>
  <c r="CN344" i="1"/>
  <c r="CM344" i="1"/>
  <c r="CM352" i="1"/>
  <c r="CN352" i="1"/>
  <c r="CN362" i="1"/>
  <c r="CM362" i="1"/>
  <c r="CN370" i="1"/>
  <c r="CM370" i="1"/>
  <c r="CN379" i="1"/>
  <c r="CM379" i="1"/>
  <c r="CN387" i="1"/>
  <c r="CM387" i="1"/>
  <c r="CM395" i="1"/>
  <c r="CN395" i="1"/>
  <c r="CN403" i="1"/>
  <c r="CM403" i="1"/>
  <c r="CN411" i="1"/>
  <c r="CM411" i="1"/>
  <c r="CN419" i="1"/>
  <c r="CM419" i="1"/>
  <c r="CN427" i="1"/>
  <c r="CM427" i="1"/>
  <c r="CN435" i="1"/>
  <c r="CM435" i="1"/>
  <c r="CN447" i="1"/>
  <c r="CM447" i="1"/>
  <c r="CN461" i="1"/>
  <c r="CM461" i="1"/>
  <c r="CN469" i="1"/>
  <c r="CM469" i="1"/>
  <c r="CN477" i="1"/>
  <c r="CM477" i="1"/>
  <c r="CN485" i="1"/>
  <c r="CM485" i="1"/>
  <c r="CN493" i="1"/>
  <c r="CM493" i="1"/>
  <c r="CN501" i="1"/>
  <c r="CM501" i="1"/>
  <c r="CN512" i="1"/>
  <c r="CM512" i="1"/>
  <c r="CN520" i="1"/>
  <c r="CM520" i="1"/>
  <c r="CN528" i="1"/>
  <c r="CM528" i="1"/>
  <c r="CN536" i="1"/>
  <c r="CM536" i="1"/>
  <c r="CN544" i="1"/>
  <c r="CM544" i="1"/>
  <c r="CN552" i="1"/>
  <c r="CM552" i="1"/>
  <c r="CN560" i="1"/>
  <c r="CM560" i="1"/>
  <c r="CN568" i="1"/>
  <c r="CM568" i="1"/>
  <c r="CN576" i="1"/>
  <c r="CM576" i="1"/>
  <c r="CN584" i="1"/>
  <c r="CM584" i="1"/>
  <c r="CN592" i="1"/>
  <c r="CM592" i="1"/>
  <c r="CN600" i="1"/>
  <c r="CM600" i="1"/>
  <c r="CN608" i="1"/>
  <c r="CM608" i="1"/>
  <c r="CN618" i="1"/>
  <c r="CM618" i="1"/>
  <c r="CN626" i="1"/>
  <c r="CM626" i="1"/>
  <c r="CN650" i="1"/>
  <c r="CM650" i="1"/>
  <c r="CN658" i="1"/>
  <c r="CM658" i="1"/>
  <c r="CN666" i="1"/>
  <c r="CM666" i="1"/>
  <c r="CN674" i="1"/>
  <c r="CM674" i="1"/>
  <c r="CN682" i="1"/>
  <c r="CM682" i="1"/>
  <c r="CN690" i="1"/>
  <c r="CM690" i="1"/>
  <c r="CN699" i="1"/>
  <c r="CM699" i="1"/>
  <c r="CN707" i="1"/>
  <c r="CM707" i="1"/>
  <c r="CN715" i="1"/>
  <c r="CM715" i="1"/>
  <c r="CN723" i="1"/>
  <c r="CM723" i="1"/>
  <c r="CN731" i="1"/>
  <c r="CM731" i="1"/>
  <c r="CN739" i="1"/>
  <c r="CM739" i="1"/>
  <c r="CN747" i="1"/>
  <c r="CM747" i="1"/>
  <c r="CN755" i="1"/>
  <c r="CM755" i="1"/>
  <c r="CN763" i="1"/>
  <c r="CM763" i="1"/>
  <c r="CN779" i="1"/>
  <c r="CM779" i="1"/>
  <c r="CN788" i="1"/>
  <c r="CM788" i="1"/>
  <c r="CN796" i="1"/>
  <c r="CM796" i="1"/>
  <c r="CN804" i="1"/>
  <c r="CM804" i="1"/>
  <c r="CN820" i="1"/>
  <c r="CM820" i="1"/>
  <c r="CN829" i="1"/>
  <c r="CM829" i="1"/>
  <c r="CN838" i="1"/>
  <c r="CM838" i="1"/>
  <c r="CN848" i="1"/>
  <c r="CM848" i="1"/>
  <c r="CN856" i="1"/>
  <c r="CM856" i="1"/>
  <c r="CN864" i="1"/>
  <c r="CM864" i="1"/>
  <c r="CN872" i="1"/>
  <c r="CM872" i="1"/>
  <c r="CN880" i="1"/>
  <c r="CM880" i="1"/>
  <c r="CN888" i="1"/>
  <c r="CM888" i="1"/>
  <c r="CN896" i="1"/>
  <c r="CM896" i="1"/>
  <c r="CN904" i="1"/>
  <c r="CM904" i="1"/>
  <c r="CN914" i="1"/>
  <c r="CM914" i="1"/>
  <c r="CM930" i="1"/>
  <c r="CN930" i="1"/>
  <c r="CN938" i="1"/>
  <c r="CM938" i="1"/>
  <c r="CN948" i="1"/>
  <c r="CM948" i="1"/>
  <c r="CN956" i="1"/>
  <c r="CM956" i="1"/>
  <c r="CN964" i="1"/>
  <c r="CM964" i="1"/>
  <c r="CN972" i="1"/>
  <c r="CM972" i="1"/>
  <c r="CN980" i="1"/>
  <c r="CM980" i="1"/>
  <c r="CN988" i="1"/>
  <c r="CM988" i="1"/>
  <c r="CN1004" i="1"/>
  <c r="CM1004" i="1"/>
  <c r="CN1012" i="1"/>
  <c r="CM1012" i="1"/>
  <c r="CN1020" i="1"/>
  <c r="CM1020" i="1"/>
  <c r="CN1028" i="1"/>
  <c r="CM1028" i="1"/>
  <c r="CN1044" i="1"/>
  <c r="CM1044" i="1"/>
  <c r="CN1052" i="1"/>
  <c r="CM1052" i="1"/>
  <c r="CN1061" i="1"/>
  <c r="CM1061" i="1"/>
  <c r="CN1069" i="1"/>
  <c r="CM1069" i="1"/>
  <c r="CN1077" i="1"/>
  <c r="CM1077" i="1"/>
  <c r="CN1085" i="1"/>
  <c r="CM1085" i="1"/>
  <c r="CN1093" i="1"/>
  <c r="CM1093" i="1"/>
  <c r="CN1102" i="1"/>
  <c r="CM1102" i="1"/>
  <c r="CN1111" i="1"/>
  <c r="CM1111" i="1"/>
  <c r="CN1127" i="1"/>
  <c r="CM1127" i="1"/>
  <c r="CN1135" i="1"/>
  <c r="CM1135" i="1"/>
  <c r="CN1145" i="1"/>
  <c r="CM1145" i="1"/>
  <c r="CN1153" i="1"/>
  <c r="CM1153" i="1"/>
  <c r="CN1161" i="1"/>
  <c r="CM1161" i="1"/>
  <c r="CN1169" i="1"/>
  <c r="CM1169" i="1"/>
  <c r="CN1177" i="1"/>
  <c r="CM1177" i="1"/>
  <c r="CN1185" i="1"/>
  <c r="CM1185" i="1"/>
  <c r="CN1193" i="1"/>
  <c r="CM1193" i="1"/>
  <c r="CN1201" i="1"/>
  <c r="CM1201" i="1"/>
  <c r="CN1209" i="1"/>
  <c r="CM1209" i="1"/>
  <c r="CN1217" i="1"/>
  <c r="CM1217" i="1"/>
  <c r="CN1225" i="1"/>
  <c r="CM1225" i="1"/>
  <c r="CN1233" i="1"/>
  <c r="CM1233" i="1"/>
  <c r="CN1241" i="1"/>
  <c r="CM1241" i="1"/>
  <c r="CN1249" i="1"/>
  <c r="CM1249" i="1"/>
  <c r="CN1257" i="1"/>
  <c r="CM1257" i="1"/>
  <c r="CN1281" i="1"/>
  <c r="CM1281" i="1"/>
  <c r="CN1307" i="1"/>
  <c r="CM1307" i="1"/>
  <c r="CN1315" i="1"/>
  <c r="CM1315" i="1"/>
  <c r="CN1323" i="1"/>
  <c r="CM1323" i="1"/>
  <c r="CN1331" i="1"/>
  <c r="CM1331" i="1"/>
  <c r="CN1339" i="1"/>
  <c r="CM1339" i="1"/>
  <c r="CN1347" i="1"/>
  <c r="CM1347" i="1"/>
  <c r="CN1355" i="1"/>
  <c r="CM1355" i="1"/>
  <c r="CN1363" i="1"/>
  <c r="CM1363" i="1"/>
  <c r="CN1373" i="1"/>
  <c r="CM1373" i="1"/>
  <c r="CN1381" i="1"/>
  <c r="CM1381" i="1"/>
  <c r="CN1398" i="1"/>
  <c r="CM1398" i="1"/>
  <c r="CN1410" i="1"/>
  <c r="CM1410" i="1"/>
  <c r="CN1418" i="1"/>
  <c r="CM1418" i="1"/>
  <c r="CN1426" i="1"/>
  <c r="CM1426" i="1"/>
  <c r="CN1434" i="1"/>
  <c r="CM1434" i="1"/>
  <c r="CN1442" i="1"/>
  <c r="CM1442" i="1"/>
  <c r="CN1457" i="1"/>
  <c r="CM1457" i="1"/>
  <c r="CN17" i="1"/>
  <c r="CM17" i="1"/>
  <c r="CN25" i="1"/>
  <c r="CM25" i="1"/>
  <c r="CN33" i="1"/>
  <c r="CM33" i="1"/>
  <c r="CN41" i="1"/>
  <c r="CM41" i="1"/>
  <c r="CN49" i="1"/>
  <c r="CM49" i="1"/>
  <c r="CN57" i="1"/>
  <c r="CM57" i="1"/>
  <c r="CN65" i="1"/>
  <c r="CM65" i="1"/>
  <c r="CN73" i="1"/>
  <c r="CM73" i="1"/>
  <c r="CN81" i="1"/>
  <c r="CM81" i="1"/>
  <c r="CN90" i="1"/>
  <c r="CM90" i="1"/>
  <c r="CN100" i="1"/>
  <c r="CM100" i="1"/>
  <c r="CN110" i="1"/>
  <c r="CM110" i="1"/>
  <c r="CN118" i="1"/>
  <c r="CM118" i="1"/>
  <c r="CN136" i="1"/>
  <c r="CM136" i="1"/>
  <c r="CN144" i="1"/>
  <c r="CM144" i="1"/>
  <c r="CN152" i="1"/>
  <c r="CM152" i="1"/>
  <c r="CN160" i="1"/>
  <c r="CM160" i="1"/>
  <c r="CN176" i="1"/>
  <c r="CM176" i="1"/>
  <c r="CN184" i="1"/>
  <c r="CM184" i="1"/>
  <c r="CN192" i="1"/>
  <c r="CM192" i="1"/>
  <c r="CN200" i="1"/>
  <c r="CM200" i="1"/>
  <c r="CN208" i="1"/>
  <c r="CM208" i="1"/>
  <c r="CN219" i="1"/>
  <c r="CM219" i="1"/>
  <c r="CN229" i="1"/>
  <c r="CM229" i="1"/>
  <c r="CN245" i="1"/>
  <c r="CM245" i="1"/>
  <c r="CN253" i="1"/>
  <c r="CM253" i="1"/>
  <c r="CN261" i="1"/>
  <c r="CM261" i="1"/>
  <c r="CN269" i="1"/>
  <c r="CM269" i="1"/>
  <c r="CN277" i="1"/>
  <c r="CM277" i="1"/>
  <c r="CN285" i="1"/>
  <c r="CM285" i="1"/>
  <c r="CN293" i="1"/>
  <c r="CM293" i="1"/>
  <c r="CN301" i="1"/>
  <c r="CM301" i="1"/>
  <c r="CN309" i="1"/>
  <c r="CM309" i="1"/>
  <c r="CN317" i="1"/>
  <c r="CM317" i="1"/>
  <c r="CN325" i="1"/>
  <c r="CM325" i="1"/>
  <c r="CN333" i="1"/>
  <c r="CM333" i="1"/>
  <c r="CN341" i="1"/>
  <c r="CM341" i="1"/>
  <c r="CN349" i="1"/>
  <c r="CM349" i="1"/>
  <c r="CN359" i="1"/>
  <c r="CM359" i="1"/>
  <c r="CN367" i="1"/>
  <c r="CM367" i="1"/>
  <c r="CN375" i="1"/>
  <c r="CM375" i="1"/>
  <c r="CN384" i="1"/>
  <c r="CM384" i="1"/>
  <c r="CN392" i="1"/>
  <c r="CM392" i="1"/>
  <c r="CN400" i="1"/>
  <c r="CM400" i="1"/>
  <c r="CN408" i="1"/>
  <c r="CM408" i="1"/>
  <c r="CN432" i="1"/>
  <c r="CM432" i="1"/>
  <c r="CN444" i="1"/>
  <c r="CM444" i="1"/>
  <c r="CN458" i="1"/>
  <c r="CM458" i="1"/>
  <c r="CN466" i="1"/>
  <c r="CM466" i="1"/>
  <c r="CN474" i="1"/>
  <c r="CM474" i="1"/>
  <c r="CN482" i="1"/>
  <c r="CM482" i="1"/>
  <c r="CN490" i="1"/>
  <c r="CM490" i="1"/>
  <c r="CN498" i="1"/>
  <c r="CM498" i="1"/>
  <c r="CN507" i="1"/>
  <c r="CM507" i="1"/>
  <c r="CN517" i="1"/>
  <c r="CM517" i="1"/>
  <c r="CN525" i="1"/>
  <c r="CM525" i="1"/>
  <c r="CN533" i="1"/>
  <c r="CM533" i="1"/>
  <c r="CN541" i="1"/>
  <c r="CM541" i="1"/>
  <c r="CN549" i="1"/>
  <c r="CM549" i="1"/>
  <c r="CN557" i="1"/>
  <c r="CM557" i="1"/>
  <c r="CN565" i="1"/>
  <c r="CM565" i="1"/>
  <c r="CN573" i="1"/>
  <c r="CM573" i="1"/>
  <c r="CN581" i="1"/>
  <c r="CM581" i="1"/>
  <c r="CN589" i="1"/>
  <c r="CM589" i="1"/>
  <c r="CN597" i="1"/>
  <c r="CM597" i="1"/>
  <c r="CN605" i="1"/>
  <c r="CM605" i="1"/>
  <c r="CN613" i="1"/>
  <c r="CM613" i="1"/>
  <c r="CN647" i="1"/>
  <c r="CM647" i="1"/>
  <c r="CN655" i="1"/>
  <c r="CM655" i="1"/>
  <c r="CN663" i="1"/>
  <c r="CM663" i="1"/>
  <c r="CN671" i="1"/>
  <c r="CM671" i="1"/>
  <c r="CN679" i="1"/>
  <c r="CM679" i="1"/>
  <c r="CN687" i="1"/>
  <c r="CM687" i="1"/>
  <c r="CN695" i="1"/>
  <c r="CM695" i="1"/>
  <c r="CN704" i="1"/>
  <c r="CM704" i="1"/>
  <c r="CN712" i="1"/>
  <c r="CM712" i="1"/>
  <c r="CN720" i="1"/>
  <c r="CM720" i="1"/>
  <c r="CN728" i="1"/>
  <c r="CM728" i="1"/>
  <c r="CN736" i="1"/>
  <c r="CM736" i="1"/>
  <c r="CN744" i="1"/>
  <c r="CM744" i="1"/>
  <c r="CN752" i="1"/>
  <c r="CM752" i="1"/>
  <c r="CN768" i="1"/>
  <c r="CM768" i="1"/>
  <c r="CN776" i="1"/>
  <c r="CM776" i="1"/>
  <c r="CN784" i="1"/>
  <c r="CM784" i="1"/>
  <c r="CN793" i="1"/>
  <c r="CM793" i="1"/>
  <c r="CN801" i="1"/>
  <c r="CM801" i="1"/>
  <c r="CN809" i="1"/>
  <c r="CM809" i="1"/>
  <c r="CN817" i="1"/>
  <c r="CM817" i="1"/>
  <c r="CN826" i="1"/>
  <c r="CM826" i="1"/>
  <c r="CN834" i="1"/>
  <c r="CM834" i="1"/>
  <c r="CN843" i="1"/>
  <c r="CM843" i="1"/>
  <c r="CN853" i="1"/>
  <c r="CM853" i="1"/>
  <c r="CN861" i="1"/>
  <c r="CM861" i="1"/>
  <c r="CN869" i="1"/>
  <c r="CM869" i="1"/>
  <c r="CN877" i="1"/>
  <c r="CM877" i="1"/>
  <c r="CN885" i="1"/>
  <c r="CM885" i="1"/>
  <c r="CN893" i="1"/>
  <c r="CM893" i="1"/>
  <c r="CN901" i="1"/>
  <c r="CM901" i="1"/>
  <c r="CN910" i="1"/>
  <c r="CM910" i="1"/>
  <c r="CN919" i="1"/>
  <c r="CM919" i="1"/>
  <c r="CN927" i="1"/>
  <c r="CM927" i="1"/>
  <c r="CN935" i="1"/>
  <c r="CM935" i="1"/>
  <c r="CN944" i="1"/>
  <c r="CM944" i="1"/>
  <c r="CN953" i="1"/>
  <c r="CM953" i="1"/>
  <c r="CN961" i="1"/>
  <c r="CM961" i="1"/>
  <c r="CN969" i="1"/>
  <c r="CM969" i="1"/>
  <c r="CN977" i="1"/>
  <c r="CM977" i="1"/>
  <c r="CN985" i="1"/>
  <c r="CM985" i="1"/>
  <c r="CN993" i="1"/>
  <c r="CM993" i="1"/>
  <c r="CN1001" i="1"/>
  <c r="CM1001" i="1"/>
  <c r="CN1009" i="1"/>
  <c r="CM1009" i="1"/>
  <c r="CN1017" i="1"/>
  <c r="CM1017" i="1"/>
  <c r="CN1025" i="1"/>
  <c r="CM1025" i="1"/>
  <c r="CN1033" i="1"/>
  <c r="CM1033" i="1"/>
  <c r="CN1049" i="1"/>
  <c r="CM1049" i="1"/>
  <c r="CN1058" i="1"/>
  <c r="CM1058" i="1"/>
  <c r="CN1066" i="1"/>
  <c r="CM1066" i="1"/>
  <c r="CN1074" i="1"/>
  <c r="CM1074" i="1"/>
  <c r="CN1082" i="1"/>
  <c r="CM1082" i="1"/>
  <c r="CN1090" i="1"/>
  <c r="CM1090" i="1"/>
  <c r="CN1099" i="1"/>
  <c r="CM1099" i="1"/>
  <c r="CN1116" i="1"/>
  <c r="CM1116" i="1"/>
  <c r="CN1124" i="1"/>
  <c r="CM1124" i="1"/>
  <c r="CN1141" i="1"/>
  <c r="CM1141" i="1"/>
  <c r="CN1150" i="1"/>
  <c r="CM1150" i="1"/>
  <c r="CN1158" i="1"/>
  <c r="CM1158" i="1"/>
  <c r="CN1166" i="1"/>
  <c r="CM1166" i="1"/>
  <c r="CN1174" i="1"/>
  <c r="CM1174" i="1"/>
  <c r="CN1190" i="1"/>
  <c r="CM1190" i="1"/>
  <c r="CN1206" i="1"/>
  <c r="CM1206" i="1"/>
  <c r="CN1214" i="1"/>
  <c r="CM1214" i="1"/>
  <c r="CN1222" i="1"/>
  <c r="CM1222" i="1"/>
  <c r="CN1230" i="1"/>
  <c r="CM1230" i="1"/>
  <c r="CN1238" i="1"/>
  <c r="CM1238" i="1"/>
  <c r="CN1246" i="1"/>
  <c r="CM1246" i="1"/>
  <c r="CN1254" i="1"/>
  <c r="CM1254" i="1"/>
  <c r="CN1262" i="1"/>
  <c r="CM1262" i="1"/>
  <c r="CN1270" i="1"/>
  <c r="CM1270" i="1"/>
  <c r="CN1278" i="1"/>
  <c r="CM1278" i="1"/>
  <c r="CN1304" i="1"/>
  <c r="CM1304" i="1"/>
  <c r="CN1312" i="1"/>
  <c r="CM1312" i="1"/>
  <c r="CN1320" i="1"/>
  <c r="CM1320" i="1"/>
  <c r="CN1328" i="1"/>
  <c r="CM1328" i="1"/>
  <c r="CN1336" i="1"/>
  <c r="CM1336" i="1"/>
  <c r="CN1344" i="1"/>
  <c r="CM1344" i="1"/>
  <c r="CN1352" i="1"/>
  <c r="CM1352" i="1"/>
  <c r="CN1360" i="1"/>
  <c r="CM1360" i="1"/>
  <c r="CN1368" i="1"/>
  <c r="CM1368" i="1"/>
  <c r="CN1378" i="1"/>
  <c r="CM1378" i="1"/>
  <c r="CN1386" i="1"/>
  <c r="CM1386" i="1"/>
  <c r="CN1395" i="1"/>
  <c r="CM1395" i="1"/>
  <c r="CN1407" i="1"/>
  <c r="CM1407" i="1"/>
  <c r="CN1415" i="1"/>
  <c r="CM1415" i="1"/>
  <c r="CN1423" i="1"/>
  <c r="CM1423" i="1"/>
  <c r="CN1431" i="1"/>
  <c r="CM1431" i="1"/>
  <c r="CN1439" i="1"/>
  <c r="CM1439" i="1"/>
  <c r="CN19" i="1"/>
  <c r="CM19" i="1"/>
  <c r="CM27" i="1"/>
  <c r="CN27" i="1"/>
  <c r="CN35" i="1"/>
  <c r="CM35" i="1"/>
  <c r="CN43" i="1"/>
  <c r="CM43" i="1"/>
  <c r="CN51" i="1"/>
  <c r="CM51" i="1"/>
  <c r="CN59" i="1"/>
  <c r="CM59" i="1"/>
  <c r="CN67" i="1"/>
  <c r="CM67" i="1"/>
  <c r="CM75" i="1"/>
  <c r="CN75" i="1"/>
  <c r="CN83" i="1"/>
  <c r="CM83" i="1"/>
  <c r="CN94" i="1"/>
  <c r="CM94" i="1"/>
  <c r="CN102" i="1"/>
  <c r="CM102" i="1"/>
  <c r="CN128" i="1"/>
  <c r="CM128" i="1"/>
  <c r="CN138" i="1"/>
  <c r="CM138" i="1"/>
  <c r="CN146" i="1"/>
  <c r="CM146" i="1"/>
  <c r="CN154" i="1"/>
  <c r="CM154" i="1"/>
  <c r="CN162" i="1"/>
  <c r="CM162" i="1"/>
  <c r="CN178" i="1"/>
  <c r="CM178" i="1"/>
  <c r="CN186" i="1"/>
  <c r="CM186" i="1"/>
  <c r="CM194" i="1"/>
  <c r="CN194" i="1"/>
  <c r="CN202" i="1"/>
  <c r="CM202" i="1"/>
  <c r="CN221" i="1"/>
  <c r="CM221" i="1"/>
  <c r="CN255" i="1"/>
  <c r="CM255" i="1"/>
  <c r="CN263" i="1"/>
  <c r="CM263" i="1"/>
  <c r="CN271" i="1"/>
  <c r="CM271" i="1"/>
  <c r="CN279" i="1"/>
  <c r="CM279" i="1"/>
  <c r="CN287" i="1"/>
  <c r="CM287" i="1"/>
  <c r="CN295" i="1"/>
  <c r="CM295" i="1"/>
  <c r="CN303" i="1"/>
  <c r="CM303" i="1"/>
  <c r="CN311" i="1"/>
  <c r="CM311" i="1"/>
  <c r="CN327" i="1"/>
  <c r="CM327" i="1"/>
  <c r="CN335" i="1"/>
  <c r="CM335" i="1"/>
  <c r="CN351" i="1"/>
  <c r="CM351" i="1"/>
  <c r="CN361" i="1"/>
  <c r="CM361" i="1"/>
  <c r="CN369" i="1"/>
  <c r="CM369" i="1"/>
  <c r="CN378" i="1"/>
  <c r="CM378" i="1"/>
  <c r="CN386" i="1"/>
  <c r="CM386" i="1"/>
  <c r="CN394" i="1"/>
  <c r="CM394" i="1"/>
  <c r="CN402" i="1"/>
  <c r="CM402" i="1"/>
  <c r="CN410" i="1"/>
  <c r="CM410" i="1"/>
  <c r="CN418" i="1"/>
  <c r="CM418" i="1"/>
  <c r="CN426" i="1"/>
  <c r="CM426" i="1"/>
  <c r="CN434" i="1"/>
  <c r="CM434" i="1"/>
  <c r="CN446" i="1"/>
  <c r="CM446" i="1"/>
  <c r="CN460" i="1"/>
  <c r="CM460" i="1"/>
  <c r="CN468" i="1"/>
  <c r="CM468" i="1"/>
  <c r="CN476" i="1"/>
  <c r="CM476" i="1"/>
  <c r="CN484" i="1"/>
  <c r="CM484" i="1"/>
  <c r="CN492" i="1"/>
  <c r="CM492" i="1"/>
  <c r="CN500" i="1"/>
  <c r="CM500" i="1"/>
  <c r="CN511" i="1"/>
  <c r="CM511" i="1"/>
  <c r="CN519" i="1"/>
  <c r="CM519" i="1"/>
  <c r="CN527" i="1"/>
  <c r="CM527" i="1"/>
  <c r="CN535" i="1"/>
  <c r="CM535" i="1"/>
  <c r="CN543" i="1"/>
  <c r="CM543" i="1"/>
  <c r="CN551" i="1"/>
  <c r="CM551" i="1"/>
  <c r="CN559" i="1"/>
  <c r="CM559" i="1"/>
  <c r="CN567" i="1"/>
  <c r="CM567" i="1"/>
  <c r="CN575" i="1"/>
  <c r="CM575" i="1"/>
  <c r="CN583" i="1"/>
  <c r="CM583" i="1"/>
  <c r="CN591" i="1"/>
  <c r="CM591" i="1"/>
  <c r="CN607" i="1"/>
  <c r="CM607" i="1"/>
  <c r="CN615" i="1"/>
  <c r="CM615" i="1"/>
  <c r="CN625" i="1"/>
  <c r="CM625" i="1"/>
  <c r="CN649" i="1"/>
  <c r="CM649" i="1"/>
  <c r="CN657" i="1"/>
  <c r="CM657" i="1"/>
  <c r="CN665" i="1"/>
  <c r="CM665" i="1"/>
  <c r="CN673" i="1"/>
  <c r="CM673" i="1"/>
  <c r="CN681" i="1"/>
  <c r="CM681" i="1"/>
  <c r="CN698" i="1"/>
  <c r="CM698" i="1"/>
  <c r="CN706" i="1"/>
  <c r="CM706" i="1"/>
  <c r="CN714" i="1"/>
  <c r="CM714" i="1"/>
  <c r="CN722" i="1"/>
  <c r="CM722" i="1"/>
  <c r="CN730" i="1"/>
  <c r="CM730" i="1"/>
  <c r="CN746" i="1"/>
  <c r="CM746" i="1"/>
  <c r="CN754" i="1"/>
  <c r="CM754" i="1"/>
  <c r="CN762" i="1"/>
  <c r="CM762" i="1"/>
  <c r="CN770" i="1"/>
  <c r="CM770" i="1"/>
  <c r="CN778" i="1"/>
  <c r="CM778" i="1"/>
  <c r="CN787" i="1"/>
  <c r="CM787" i="1"/>
  <c r="CN795" i="1"/>
  <c r="CM795" i="1"/>
  <c r="CN803" i="1"/>
  <c r="CM803" i="1"/>
  <c r="CN811" i="1"/>
  <c r="CM811" i="1"/>
  <c r="CN836" i="1"/>
  <c r="CM836" i="1"/>
  <c r="CN847" i="1"/>
  <c r="CM847" i="1"/>
  <c r="CN855" i="1"/>
  <c r="CM855" i="1"/>
  <c r="CN863" i="1"/>
  <c r="CM863" i="1"/>
  <c r="CN871" i="1"/>
  <c r="CM871" i="1"/>
  <c r="CN879" i="1"/>
  <c r="CM879" i="1"/>
  <c r="CN887" i="1"/>
  <c r="CM887" i="1"/>
  <c r="CN895" i="1"/>
  <c r="CM895" i="1"/>
  <c r="CN903" i="1"/>
  <c r="CM903" i="1"/>
  <c r="CN913" i="1"/>
  <c r="CM913" i="1"/>
  <c r="CN921" i="1"/>
  <c r="CM921" i="1"/>
  <c r="CN929" i="1"/>
  <c r="CM929" i="1"/>
  <c r="CN937" i="1"/>
  <c r="CM937" i="1"/>
  <c r="CN947" i="1"/>
  <c r="CM947" i="1"/>
  <c r="CN955" i="1"/>
  <c r="CM955" i="1"/>
  <c r="CN971" i="1"/>
  <c r="CM971" i="1"/>
  <c r="CN979" i="1"/>
  <c r="CM979" i="1"/>
  <c r="CN987" i="1"/>
  <c r="CM987" i="1"/>
  <c r="CN995" i="1"/>
  <c r="CM995" i="1"/>
  <c r="CN1003" i="1"/>
  <c r="CM1003" i="1"/>
  <c r="CN1011" i="1"/>
  <c r="CM1011" i="1"/>
  <c r="CN1019" i="1"/>
  <c r="CM1019" i="1"/>
  <c r="CN1027" i="1"/>
  <c r="CM1027" i="1"/>
  <c r="CN1035" i="1"/>
  <c r="CM1035" i="1"/>
  <c r="CM1043" i="1"/>
  <c r="CN1043" i="1"/>
  <c r="CN1051" i="1"/>
  <c r="CM1051" i="1"/>
  <c r="CN1060" i="1"/>
  <c r="CM1060" i="1"/>
  <c r="CN1076" i="1"/>
  <c r="CM1076" i="1"/>
  <c r="CN1084" i="1"/>
  <c r="CM1084" i="1"/>
  <c r="CN1092" i="1"/>
  <c r="CM1092" i="1"/>
  <c r="CN1101" i="1"/>
  <c r="CM1101" i="1"/>
  <c r="CN1110" i="1"/>
  <c r="CM1110" i="1"/>
  <c r="CN1118" i="1"/>
  <c r="CM1118" i="1"/>
  <c r="CN1126" i="1"/>
  <c r="CM1126" i="1"/>
  <c r="CM1134" i="1"/>
  <c r="CN1134" i="1"/>
  <c r="CN1152" i="1"/>
  <c r="CM1152" i="1"/>
  <c r="CN1160" i="1"/>
  <c r="CM1160" i="1"/>
  <c r="CN1176" i="1"/>
  <c r="CM1176" i="1"/>
  <c r="CN1184" i="1"/>
  <c r="CM1184" i="1"/>
  <c r="CN1200" i="1"/>
  <c r="CM1200" i="1"/>
  <c r="CN1208" i="1"/>
  <c r="CM1208" i="1"/>
  <c r="CN1216" i="1"/>
  <c r="CM1216" i="1"/>
  <c r="CN1224" i="1"/>
  <c r="CM1224" i="1"/>
  <c r="CN1232" i="1"/>
  <c r="CM1232" i="1"/>
  <c r="CN1240" i="1"/>
  <c r="CM1240" i="1"/>
  <c r="CN1248" i="1"/>
  <c r="CM1248" i="1"/>
  <c r="CN1256" i="1"/>
  <c r="CM1256" i="1"/>
  <c r="CN1264" i="1"/>
  <c r="CM1264" i="1"/>
  <c r="CN1272" i="1"/>
  <c r="CM1272" i="1"/>
  <c r="CN1280" i="1"/>
  <c r="CM1280" i="1"/>
  <c r="CN1288" i="1"/>
  <c r="CM1288" i="1"/>
  <c r="CN1298" i="1"/>
  <c r="CM1298" i="1"/>
  <c r="CN1306" i="1"/>
  <c r="CM1306" i="1"/>
  <c r="CN1314" i="1"/>
  <c r="CM1314" i="1"/>
  <c r="CN1322" i="1"/>
  <c r="CM1322" i="1"/>
  <c r="CN1330" i="1"/>
  <c r="CM1330" i="1"/>
  <c r="CN1338" i="1"/>
  <c r="CM1338" i="1"/>
  <c r="CN1346" i="1"/>
  <c r="CM1346" i="1"/>
  <c r="CN1354" i="1"/>
  <c r="CM1354" i="1"/>
  <c r="CN1362" i="1"/>
  <c r="CM1362" i="1"/>
  <c r="CN1372" i="1"/>
  <c r="CM1372" i="1"/>
  <c r="CN1380" i="1"/>
  <c r="CM1380" i="1"/>
  <c r="CN1389" i="1"/>
  <c r="CM1389" i="1"/>
  <c r="CN1397" i="1"/>
  <c r="CM1397" i="1"/>
  <c r="CN1409" i="1"/>
  <c r="CM1409" i="1"/>
  <c r="CN1417" i="1"/>
  <c r="CM1417" i="1"/>
  <c r="CN1425" i="1"/>
  <c r="CM1425" i="1"/>
  <c r="CN1433" i="1"/>
  <c r="CM1433" i="1"/>
  <c r="CN1441" i="1"/>
  <c r="CM1441" i="1"/>
  <c r="CI1542" i="1" l="1"/>
  <c r="BW1542" i="1"/>
  <c r="C1563" i="1" s="1"/>
  <c r="BQ831" i="1" l="1"/>
  <c r="BQ828" i="1"/>
  <c r="BQ823" i="1"/>
  <c r="BQ822" i="1"/>
  <c r="BQ821" i="1"/>
  <c r="BQ819" i="1"/>
  <c r="BQ818" i="1"/>
  <c r="BQ816" i="1"/>
  <c r="BQ815" i="1"/>
  <c r="BQ812" i="1"/>
  <c r="BQ811" i="1"/>
  <c r="BQ808" i="1"/>
  <c r="BQ807" i="1"/>
  <c r="BQ805" i="1"/>
  <c r="BQ804" i="1"/>
  <c r="BQ803" i="1"/>
  <c r="BQ806" i="1"/>
  <c r="BQ809" i="1"/>
  <c r="BQ810" i="1"/>
  <c r="BQ813" i="1"/>
  <c r="BQ814" i="1"/>
  <c r="BQ817" i="1"/>
  <c r="BQ820" i="1"/>
  <c r="BQ833" i="1"/>
  <c r="BQ836" i="1"/>
  <c r="BQ417" i="1" l="1"/>
  <c r="BQ418" i="1"/>
  <c r="BQ419" i="1"/>
  <c r="BQ421" i="1"/>
  <c r="BQ422" i="1"/>
  <c r="BQ423" i="1"/>
  <c r="BQ425" i="1"/>
  <c r="BQ426" i="1"/>
  <c r="BQ427" i="1"/>
  <c r="BQ428" i="1"/>
  <c r="BQ430" i="1"/>
  <c r="BQ431" i="1"/>
  <c r="BQ432" i="1"/>
  <c r="BQ434" i="1"/>
  <c r="BQ316" i="1" l="1"/>
  <c r="BQ314" i="1"/>
  <c r="BQ313" i="1"/>
  <c r="BQ310" i="1"/>
  <c r="BQ309" i="1"/>
  <c r="BQ306" i="1"/>
  <c r="BQ305" i="1"/>
  <c r="BP299" i="1"/>
  <c r="BQ298" i="1"/>
  <c r="BQ293" i="1"/>
  <c r="BQ292" i="1"/>
  <c r="BQ290" i="1"/>
  <c r="BQ289" i="1"/>
  <c r="BQ286" i="1"/>
  <c r="BQ285" i="1"/>
  <c r="BQ283" i="1"/>
  <c r="BQ282" i="1"/>
  <c r="BQ299" i="1" l="1"/>
  <c r="BP1542" i="1"/>
  <c r="BQ1542" i="1"/>
  <c r="BS1542" i="1" l="1"/>
  <c r="C1562" i="1" s="1"/>
  <c r="BO1542" i="1" l="1"/>
  <c r="C1561" i="1" s="1"/>
  <c r="BI1463" i="1"/>
  <c r="BI1464" i="1"/>
  <c r="BI1465" i="1"/>
  <c r="BI1466" i="1"/>
  <c r="BI1467" i="1"/>
  <c r="BI1468" i="1"/>
  <c r="BI1469" i="1"/>
  <c r="BI1470" i="1"/>
  <c r="BI1471" i="1"/>
  <c r="BI1472" i="1"/>
  <c r="BI1473" i="1"/>
  <c r="BI1474" i="1"/>
  <c r="BI1475" i="1"/>
  <c r="BI1476" i="1"/>
  <c r="BI1477" i="1"/>
  <c r="BI1478" i="1"/>
  <c r="BI1479" i="1"/>
  <c r="BI1480" i="1"/>
  <c r="BI1481" i="1"/>
  <c r="BI1482" i="1"/>
  <c r="BI1483" i="1"/>
  <c r="BI1484" i="1"/>
  <c r="BI1485" i="1"/>
  <c r="BI1486" i="1"/>
  <c r="BI1462" i="1"/>
  <c r="BI1542" i="1" s="1"/>
  <c r="BK1542" i="1"/>
  <c r="C1560" i="1" s="1"/>
  <c r="BE85" i="1" l="1"/>
  <c r="BE86" i="1"/>
  <c r="BE87" i="1"/>
  <c r="BE88" i="1"/>
  <c r="BE89" i="1"/>
  <c r="BE90" i="1"/>
  <c r="BE91" i="1"/>
  <c r="BE92" i="1"/>
  <c r="BE93" i="1"/>
  <c r="BE94" i="1"/>
  <c r="BE95" i="1"/>
  <c r="BE96" i="1"/>
  <c r="BG1542" i="1" l="1"/>
  <c r="C1559" i="1" s="1"/>
  <c r="BE1542" i="1"/>
  <c r="BC1542" i="1" l="1"/>
  <c r="C1558" i="1" s="1"/>
  <c r="AY1542" i="1" l="1"/>
  <c r="C1557" i="1" s="1"/>
  <c r="AU1542" i="1" l="1"/>
  <c r="C1556" i="1" s="1"/>
  <c r="AP1296" i="1" l="1"/>
  <c r="AP1299" i="1"/>
  <c r="AQ1299" i="1" s="1"/>
  <c r="AO1226" i="1"/>
  <c r="AO1227" i="1"/>
  <c r="AO1228" i="1"/>
  <c r="AO1229" i="1"/>
  <c r="AO1230" i="1"/>
  <c r="AO1231" i="1"/>
  <c r="AO1232" i="1"/>
  <c r="AO1233" i="1"/>
  <c r="AO1234" i="1"/>
  <c r="AO1235" i="1"/>
  <c r="AO1236" i="1"/>
  <c r="AO1237" i="1"/>
  <c r="AO1238" i="1"/>
  <c r="AO1239" i="1"/>
  <c r="AO1240" i="1"/>
  <c r="AO1241" i="1"/>
  <c r="AO1242" i="1"/>
  <c r="AO1243" i="1"/>
  <c r="AO1246" i="1"/>
  <c r="AO1247" i="1"/>
  <c r="AO1248" i="1"/>
  <c r="AO1249" i="1"/>
  <c r="AO1250" i="1"/>
  <c r="AO1251" i="1"/>
  <c r="AO1252" i="1"/>
  <c r="AO1253" i="1"/>
  <c r="AO1254" i="1"/>
  <c r="AO1255" i="1"/>
  <c r="AO1262" i="1"/>
  <c r="AO1263" i="1"/>
  <c r="AO1264" i="1"/>
  <c r="AO1266" i="1"/>
  <c r="AO1267" i="1"/>
  <c r="AO1268" i="1"/>
  <c r="AO1270" i="1"/>
  <c r="AO1271" i="1"/>
  <c r="AO1272" i="1"/>
  <c r="AO1284" i="1"/>
  <c r="AO1285" i="1"/>
  <c r="AO1286" i="1"/>
  <c r="AO1287" i="1"/>
  <c r="AO1288" i="1"/>
  <c r="AO1289" i="1"/>
  <c r="AO1290" i="1"/>
  <c r="AO1294" i="1"/>
  <c r="AO1295" i="1"/>
  <c r="AO1297" i="1"/>
  <c r="AO1298" i="1"/>
  <c r="AO1305" i="1"/>
  <c r="AO1306" i="1"/>
  <c r="AO1307" i="1"/>
  <c r="AO1308" i="1"/>
  <c r="AO1325" i="1"/>
  <c r="AO1326" i="1"/>
  <c r="AO1327" i="1"/>
  <c r="AO1328" i="1"/>
  <c r="AO1329" i="1"/>
  <c r="AO1330" i="1"/>
  <c r="AO1331" i="1"/>
  <c r="AO1332" i="1"/>
  <c r="AO1341" i="1"/>
  <c r="AO1342" i="1"/>
  <c r="AO1343" i="1"/>
  <c r="AO1344" i="1"/>
  <c r="AO1345" i="1"/>
  <c r="AO1346" i="1"/>
  <c r="AO1347" i="1"/>
  <c r="AO1348" i="1"/>
  <c r="AO1349" i="1"/>
  <c r="AO1350" i="1"/>
  <c r="AO1351" i="1"/>
  <c r="AO1352" i="1"/>
  <c r="AO1353" i="1"/>
  <c r="AO1354" i="1"/>
  <c r="AO1355" i="1"/>
  <c r="AO1356" i="1"/>
  <c r="AO1357" i="1"/>
  <c r="AO1358" i="1"/>
  <c r="AO1359" i="1"/>
  <c r="AO1360" i="1"/>
  <c r="AO1223" i="1"/>
  <c r="CJ1299" i="1" l="1"/>
  <c r="CK1299" i="1"/>
  <c r="CO1299" i="1" s="1"/>
  <c r="AP1542" i="1"/>
  <c r="AQ1296" i="1"/>
  <c r="CJ1296" i="1" l="1"/>
  <c r="CK1296" i="1"/>
  <c r="CO1296" i="1" s="1"/>
  <c r="AO105" i="1"/>
  <c r="AO106" i="1"/>
  <c r="AO107" i="1"/>
  <c r="AO108" i="1"/>
  <c r="AO109" i="1"/>
  <c r="AO110" i="1"/>
  <c r="AO113" i="1"/>
  <c r="AO115" i="1"/>
  <c r="AO116" i="1"/>
  <c r="AO117" i="1"/>
  <c r="AO183" i="1"/>
  <c r="AO184" i="1"/>
  <c r="AO185" i="1"/>
  <c r="AO186" i="1"/>
  <c r="AO187" i="1"/>
  <c r="AO188" i="1"/>
  <c r="AO189" i="1"/>
  <c r="AO190" i="1"/>
  <c r="AO191" i="1"/>
  <c r="AO192" i="1"/>
  <c r="AO193" i="1"/>
  <c r="AO194" i="1"/>
  <c r="AO195" i="1"/>
  <c r="AO196" i="1"/>
  <c r="AO197" i="1"/>
  <c r="AO198" i="1"/>
  <c r="AO199" i="1"/>
  <c r="AO200" i="1"/>
  <c r="AO201" i="1"/>
  <c r="AO202" i="1"/>
  <c r="AO203" i="1"/>
  <c r="AO204" i="1"/>
  <c r="AO206" i="1"/>
  <c r="AO207" i="1"/>
  <c r="AO216" i="1"/>
  <c r="AO221" i="1"/>
  <c r="AO222" i="1"/>
  <c r="AO229" i="1"/>
  <c r="AO230" i="1"/>
  <c r="AO231" i="1"/>
  <c r="AO232" i="1"/>
  <c r="AO234" i="1"/>
  <c r="AO240" i="1"/>
  <c r="AO241" i="1"/>
  <c r="AO242" i="1"/>
  <c r="AO244" i="1"/>
  <c r="AO245" i="1"/>
  <c r="AO83" i="1" l="1"/>
  <c r="AO82" i="1"/>
  <c r="AO12" i="1"/>
  <c r="AO13" i="1"/>
  <c r="AO14" i="1"/>
  <c r="AO15" i="1"/>
  <c r="AO16" i="1"/>
  <c r="AO17" i="1"/>
  <c r="AO18" i="1"/>
  <c r="AO19" i="1"/>
  <c r="AO20" i="1"/>
  <c r="AO21" i="1"/>
  <c r="AO22" i="1"/>
  <c r="AO23" i="1"/>
  <c r="AO24" i="1"/>
  <c r="AO25" i="1"/>
  <c r="AO26" i="1"/>
  <c r="AO27" i="1"/>
  <c r="AO28" i="1"/>
  <c r="AO29" i="1"/>
  <c r="AO30" i="1"/>
  <c r="AO31" i="1"/>
  <c r="AO32" i="1"/>
  <c r="AO33" i="1"/>
  <c r="AO34" i="1"/>
  <c r="AO35" i="1"/>
  <c r="AO36" i="1"/>
  <c r="AO37" i="1"/>
  <c r="AO38" i="1"/>
  <c r="AO39" i="1"/>
  <c r="AO40" i="1"/>
  <c r="AO41" i="1"/>
  <c r="AO42" i="1"/>
  <c r="AO43" i="1"/>
  <c r="AO44" i="1"/>
  <c r="AO45" i="1"/>
  <c r="AO46" i="1"/>
  <c r="AO47" i="1"/>
  <c r="AO48" i="1"/>
  <c r="AO49" i="1"/>
  <c r="AO50" i="1"/>
  <c r="AO51" i="1"/>
  <c r="AO52" i="1"/>
  <c r="AO53" i="1"/>
  <c r="AO54" i="1"/>
  <c r="AO55" i="1"/>
  <c r="AO56" i="1"/>
  <c r="AO57" i="1"/>
  <c r="AO58" i="1"/>
  <c r="AO59" i="1"/>
  <c r="AO60" i="1"/>
  <c r="AO61" i="1"/>
  <c r="AO62" i="1"/>
  <c r="AO63" i="1"/>
  <c r="AO64" i="1"/>
  <c r="AO65" i="1"/>
  <c r="AO66" i="1"/>
  <c r="AO67" i="1"/>
  <c r="AO68" i="1"/>
  <c r="AO69" i="1"/>
  <c r="AO70" i="1"/>
  <c r="AO71" i="1"/>
  <c r="AO72" i="1"/>
  <c r="AO73" i="1"/>
  <c r="AO74" i="1"/>
  <c r="AO75" i="1"/>
  <c r="AO76" i="1"/>
  <c r="AO77" i="1"/>
  <c r="AO78" i="1"/>
  <c r="AO79" i="1"/>
  <c r="AO80" i="1"/>
  <c r="AO81" i="1"/>
  <c r="AO84" i="1"/>
  <c r="AO97" i="1"/>
  <c r="AO98" i="1"/>
  <c r="AO99" i="1"/>
  <c r="AO100" i="1"/>
  <c r="AO101" i="1"/>
  <c r="AO11" i="1"/>
  <c r="AO1542" i="1" l="1"/>
  <c r="AK1365" i="1"/>
  <c r="AK1360" i="1"/>
  <c r="AK1356" i="1"/>
  <c r="AK1352" i="1"/>
  <c r="AK1348" i="1"/>
  <c r="AK1344" i="1"/>
  <c r="AK1340" i="1"/>
  <c r="AK1336" i="1"/>
  <c r="AK1332" i="1"/>
  <c r="AK1328" i="1"/>
  <c r="AK1324" i="1"/>
  <c r="AK1320" i="1"/>
  <c r="AK1316" i="1"/>
  <c r="AK1312" i="1"/>
  <c r="AK1308" i="1"/>
  <c r="AK1304" i="1"/>
  <c r="AK1301" i="1"/>
  <c r="AK1298" i="1"/>
  <c r="AK1296" i="1"/>
  <c r="AK1299" i="1"/>
  <c r="AK1295" i="1"/>
  <c r="AK1290" i="1"/>
  <c r="AK1286" i="1"/>
  <c r="AK1284" i="1"/>
  <c r="AK1280" i="1"/>
  <c r="AK1027" i="1"/>
  <c r="AK1026" i="1"/>
  <c r="AK1022" i="1"/>
  <c r="AK1021" i="1"/>
  <c r="AK1017" i="1"/>
  <c r="AK1016" i="1"/>
  <c r="AK1012" i="1"/>
  <c r="AK1011" i="1"/>
  <c r="AK1007" i="1"/>
  <c r="AK1006" i="1"/>
  <c r="AK1002" i="1"/>
  <c r="AK997" i="1"/>
  <c r="AK992" i="1"/>
  <c r="AK985" i="1"/>
  <c r="AK981" i="1"/>
  <c r="AK977" i="1"/>
  <c r="AK969" i="1"/>
  <c r="AK964" i="1"/>
  <c r="AK959" i="1"/>
  <c r="AK904" i="1"/>
  <c r="AK901" i="1"/>
  <c r="AK898" i="1"/>
  <c r="AK895" i="1"/>
  <c r="AK834" i="1"/>
  <c r="AK835" i="1"/>
  <c r="AK836" i="1"/>
  <c r="AK833" i="1"/>
  <c r="AK832" i="1"/>
  <c r="AK831" i="1"/>
  <c r="AK827" i="1"/>
  <c r="AK822" i="1"/>
  <c r="AK819" i="1"/>
  <c r="AK816" i="1"/>
  <c r="AK812" i="1"/>
  <c r="AK808" i="1"/>
  <c r="AK805" i="1"/>
  <c r="AK798" i="1"/>
  <c r="AK683" i="1"/>
  <c r="AK678" i="1"/>
  <c r="AK672" i="1"/>
  <c r="AK612" i="1"/>
  <c r="AK605" i="1"/>
  <c r="AK567" i="1"/>
  <c r="AK523" i="1"/>
  <c r="AK480" i="1"/>
  <c r="AK464" i="1"/>
  <c r="AK434" i="1"/>
  <c r="AK432" i="1"/>
  <c r="AK428" i="1"/>
  <c r="AK423" i="1"/>
  <c r="AK419" i="1"/>
  <c r="AK415" i="1"/>
  <c r="AK396" i="1"/>
  <c r="AK392" i="1"/>
  <c r="AK388" i="1"/>
  <c r="AK327" i="1"/>
  <c r="AK314" i="1"/>
  <c r="AK313" i="1"/>
  <c r="AK310" i="1"/>
  <c r="AK309" i="1"/>
  <c r="AK306" i="1"/>
  <c r="AK305" i="1"/>
  <c r="AK299" i="1"/>
  <c r="AK298" i="1"/>
  <c r="AK302" i="1"/>
  <c r="AK301" i="1"/>
  <c r="AK293" i="1"/>
  <c r="AK292" i="1"/>
  <c r="AK290" i="1"/>
  <c r="AK289" i="1"/>
  <c r="AK295" i="1"/>
  <c r="AK296" i="1"/>
  <c r="AK286" i="1"/>
  <c r="AK285" i="1"/>
  <c r="AK241" i="1"/>
  <c r="AK232" i="1"/>
  <c r="AK104" i="1"/>
  <c r="AK1542" i="1" l="1"/>
  <c r="AC1304" i="1"/>
  <c r="AC1290" i="1"/>
  <c r="AC1286" i="1"/>
  <c r="AC232" i="1"/>
  <c r="AC233" i="1"/>
  <c r="AC231" i="1"/>
  <c r="AC1542" i="1" s="1"/>
  <c r="Z247" i="1" l="1"/>
  <c r="AA247" i="1" s="1"/>
  <c r="Z239" i="1"/>
  <c r="AA239" i="1" s="1"/>
  <c r="Z237" i="1"/>
  <c r="AA237" i="1" s="1"/>
  <c r="Z233" i="1"/>
  <c r="AA233" i="1" s="1"/>
  <c r="Z232" i="1"/>
  <c r="AA232" i="1" s="1"/>
  <c r="Z231" i="1"/>
  <c r="AA231" i="1" s="1"/>
  <c r="CJ237" i="1" l="1"/>
  <c r="CK237" i="1"/>
  <c r="CO237" i="1" s="1"/>
  <c r="CJ231" i="1"/>
  <c r="CK231" i="1"/>
  <c r="CJ239" i="1"/>
  <c r="CK239" i="1"/>
  <c r="CO239" i="1" s="1"/>
  <c r="CJ233" i="1"/>
  <c r="CK233" i="1"/>
  <c r="CO233" i="1" s="1"/>
  <c r="CJ232" i="1"/>
  <c r="CK232" i="1"/>
  <c r="CO232" i="1" s="1"/>
  <c r="CJ247" i="1"/>
  <c r="CK247" i="1"/>
  <c r="CO247" i="1" s="1"/>
  <c r="M612" i="1"/>
  <c r="N612" i="1" s="1"/>
  <c r="N1542" i="1" l="1"/>
  <c r="O612" i="1"/>
  <c r="CO231" i="1"/>
  <c r="CN247" i="1"/>
  <c r="CM247" i="1"/>
  <c r="CN239" i="1"/>
  <c r="CM239" i="1"/>
  <c r="CN237" i="1"/>
  <c r="CM237" i="1"/>
  <c r="CN232" i="1"/>
  <c r="CM232" i="1"/>
  <c r="CN231" i="1"/>
  <c r="CM231" i="1"/>
  <c r="CN233" i="1"/>
  <c r="CM233" i="1"/>
  <c r="CJ612" i="1" l="1"/>
  <c r="CK612" i="1"/>
  <c r="CO612" i="1" s="1"/>
  <c r="AQ1542" i="1"/>
  <c r="C1555" i="1" s="1"/>
  <c r="CM612" i="1" l="1"/>
  <c r="CN612" i="1"/>
  <c r="AM1542" i="1"/>
  <c r="C1554" i="1" s="1"/>
  <c r="AG82" i="1" l="1"/>
  <c r="AG83" i="1"/>
  <c r="AG84" i="1"/>
  <c r="AI1542" i="1" l="1"/>
  <c r="C1553" i="1" s="1"/>
  <c r="AG1542" i="1"/>
  <c r="AD1286" i="1" l="1"/>
  <c r="AE1286" i="1" s="1"/>
  <c r="AD1289" i="1"/>
  <c r="AE1289" i="1" s="1"/>
  <c r="AD1290" i="1"/>
  <c r="AE1290" i="1" s="1"/>
  <c r="AD1285" i="1"/>
  <c r="CJ1289" i="1" l="1"/>
  <c r="CK1289" i="1"/>
  <c r="CO1289" i="1" s="1"/>
  <c r="CJ1290" i="1"/>
  <c r="CK1290" i="1"/>
  <c r="CO1290" i="1" s="1"/>
  <c r="CJ1286" i="1"/>
  <c r="CK1286" i="1"/>
  <c r="CO1286" i="1" s="1"/>
  <c r="AD1542" i="1"/>
  <c r="AE1285" i="1"/>
  <c r="CJ1285" i="1" l="1"/>
  <c r="CK1285" i="1"/>
  <c r="CO1285" i="1" s="1"/>
  <c r="CN1289" i="1"/>
  <c r="CM1289" i="1"/>
  <c r="CN1286" i="1"/>
  <c r="CM1286" i="1"/>
  <c r="CN1290" i="1"/>
  <c r="CM1290" i="1"/>
  <c r="CN1285" i="1" l="1"/>
  <c r="CM1285" i="1"/>
  <c r="AE1542" i="1"/>
  <c r="C1552" i="1" s="1"/>
  <c r="Y829" i="1" l="1"/>
  <c r="Z798" i="1"/>
  <c r="AA798" i="1" s="1"/>
  <c r="Y832" i="1"/>
  <c r="Y831" i="1"/>
  <c r="CJ798" i="1" l="1"/>
  <c r="CK798" i="1"/>
  <c r="CO798" i="1" s="1"/>
  <c r="Y1542" i="1"/>
  <c r="CN798" i="1" l="1"/>
  <c r="CM798" i="1"/>
  <c r="Z343" i="1" l="1"/>
  <c r="Z1542" i="1" l="1"/>
  <c r="AA343" i="1"/>
  <c r="C1566" i="1"/>
  <c r="CJ343" i="1" l="1"/>
  <c r="CK343" i="1"/>
  <c r="CN343" i="1" s="1"/>
  <c r="CN1542" i="1" s="1"/>
  <c r="CM343" i="1" l="1"/>
  <c r="CM1542" i="1" s="1"/>
  <c r="CO343" i="1"/>
  <c r="CO1542" i="1" s="1"/>
  <c r="C1567" i="1" s="1"/>
  <c r="AA1542" i="1"/>
  <c r="C1551" i="1" s="1"/>
  <c r="W1542" i="1" l="1"/>
  <c r="C1550" i="1" s="1"/>
  <c r="Q1299" i="1" l="1"/>
  <c r="Q1296" i="1"/>
  <c r="Q1290" i="1"/>
  <c r="Q1030" i="1" l="1"/>
  <c r="Q904" i="1"/>
  <c r="Q901" i="1"/>
  <c r="Q831" i="1" l="1"/>
  <c r="Q830" i="1"/>
  <c r="Q829" i="1"/>
  <c r="Q828" i="1"/>
  <c r="Q822" i="1"/>
  <c r="Q821" i="1"/>
  <c r="Q819" i="1"/>
  <c r="Q818" i="1"/>
  <c r="Q816" i="1"/>
  <c r="Q815" i="1"/>
  <c r="Q812" i="1"/>
  <c r="Q811" i="1"/>
  <c r="Q808" i="1"/>
  <c r="Q807" i="1"/>
  <c r="Q805" i="1"/>
  <c r="Q804" i="1"/>
  <c r="P797" i="1"/>
  <c r="P795" i="1"/>
  <c r="P793" i="1"/>
  <c r="P791" i="1"/>
  <c r="P1542" i="1" s="1"/>
  <c r="Q282" i="1" l="1"/>
  <c r="Q322" i="1"/>
  <c r="Q321" i="1"/>
  <c r="Q314" i="1"/>
  <c r="Q313" i="1"/>
  <c r="Q310" i="1"/>
  <c r="Q309" i="1"/>
  <c r="Q306" i="1"/>
  <c r="Q305" i="1"/>
  <c r="Q302" i="1"/>
  <c r="Q301" i="1"/>
  <c r="Q299" i="1"/>
  <c r="Q298" i="1"/>
  <c r="Q296" i="1"/>
  <c r="Q295" i="1"/>
  <c r="Q293" i="1"/>
  <c r="Q292" i="1"/>
  <c r="Q289" i="1"/>
  <c r="Q285" i="1"/>
  <c r="Q1542" i="1" l="1"/>
  <c r="S1542" i="1" l="1"/>
  <c r="C1549" i="1" s="1"/>
  <c r="M831" i="1" l="1"/>
  <c r="M829" i="1"/>
  <c r="M828" i="1"/>
  <c r="M826" i="1"/>
  <c r="M824" i="1"/>
  <c r="M822" i="1"/>
  <c r="M819" i="1"/>
  <c r="M816" i="1"/>
  <c r="M812" i="1"/>
  <c r="M808" i="1"/>
  <c r="M805" i="1"/>
  <c r="M464" i="1" l="1"/>
  <c r="M556" i="1"/>
  <c r="M480" i="1"/>
  <c r="O1542" i="1" l="1"/>
  <c r="C1548" i="1" s="1"/>
  <c r="M314" i="1"/>
  <c r="M313" i="1"/>
  <c r="M310" i="1"/>
  <c r="M309" i="1"/>
  <c r="M306" i="1"/>
  <c r="M305" i="1"/>
  <c r="M302" i="1"/>
  <c r="M301" i="1"/>
  <c r="M299" i="1"/>
  <c r="M298" i="1"/>
  <c r="M296" i="1"/>
  <c r="M295" i="1"/>
  <c r="M293" i="1"/>
  <c r="M292" i="1"/>
  <c r="M283" i="1"/>
  <c r="M282" i="1"/>
  <c r="M1542" i="1" l="1"/>
  <c r="B1567" i="1"/>
  <c r="CL15" i="1" l="1"/>
  <c r="CL14" i="1"/>
  <c r="CL12" i="1"/>
  <c r="CL13" i="1"/>
  <c r="CL1542" i="1" l="1"/>
  <c r="C1569" i="1"/>
</calcChain>
</file>

<file path=xl/sharedStrings.xml><?xml version="1.0" encoding="utf-8"?>
<sst xmlns="http://schemas.openxmlformats.org/spreadsheetml/2006/main" count="4965" uniqueCount="1324">
  <si>
    <t>15-02-FO-0015</t>
  </si>
  <si>
    <t>FECHA</t>
  </si>
  <si>
    <t>PROCESO</t>
  </si>
  <si>
    <t>PLAZO DEL CONTRATO</t>
  </si>
  <si>
    <t>INFORME DEL ESTUDIO</t>
  </si>
  <si>
    <t>ITEM</t>
  </si>
  <si>
    <t>Firma:</t>
  </si>
  <si>
    <t>SUBRED INTEGRADA DE SERVICIOS DE SALUD SUR OCCIDENTE E.S.E.</t>
  </si>
  <si>
    <t xml:space="preserve">VALOR TOTAL </t>
  </si>
  <si>
    <t>PRECIO UNITARIO</t>
  </si>
  <si>
    <t>DESCRIPCIÓN</t>
  </si>
  <si>
    <t>IVA</t>
  </si>
  <si>
    <t>PRECIO UNITARIO + IVA</t>
  </si>
  <si>
    <t xml:space="preserve">DESCRICIÓN </t>
  </si>
  <si>
    <t xml:space="preserve">VALOR </t>
  </si>
  <si>
    <t>RESUMEN ESTUDIO DE MERCADO</t>
  </si>
  <si>
    <t>Elaborado: Danna Marcela Pulido</t>
  </si>
  <si>
    <t>Versión:</t>
  </si>
  <si>
    <t xml:space="preserve">Fecha de aprobación: </t>
  </si>
  <si>
    <t xml:space="preserve">Código: </t>
  </si>
  <si>
    <t xml:space="preserve">VALOR MINIMO </t>
  </si>
  <si>
    <t xml:space="preserve">CANTIDAD </t>
  </si>
  <si>
    <t>PROPONENTE CON VALOR MINIMO</t>
  </si>
  <si>
    <t xml:space="preserve">TOTAL </t>
  </si>
  <si>
    <r>
      <t>Cargo</t>
    </r>
    <r>
      <rPr>
        <sz val="11"/>
        <color indexed="8"/>
        <rFont val="Arial"/>
        <family val="2"/>
      </rPr>
      <t>: Apoyo Tecnologico Administrativo II</t>
    </r>
  </si>
  <si>
    <t>VALOR INDEXADO AÑO (2022)</t>
  </si>
  <si>
    <t>CÁLCULOS</t>
  </si>
  <si>
    <t xml:space="preserve">VALOR DE REFERENCIA TOTAL PARA LOS TRES (03) MESES </t>
  </si>
  <si>
    <t xml:space="preserve">VARIACIÓN EN PESOS HISTÓRICO VS VALOR MINIMO </t>
  </si>
  <si>
    <t xml:space="preserve">VARIACIÓN PORCENTUAL HISTÓRICO VS VALOR MINIMO </t>
  </si>
  <si>
    <t>ESTUDIO DE MERCADO EM-396-2021</t>
  </si>
  <si>
    <t xml:space="preserve"> PLACA DE ADAPTACION </t>
  </si>
  <si>
    <t xml:space="preserve"> TORNILLO DE 1.5 MM L 4 MM AUTORROSCANTE</t>
  </si>
  <si>
    <t xml:space="preserve"> PLACA P/REBORDE ORBI</t>
  </si>
  <si>
    <t xml:space="preserve"> TORNILLO   DE 1.5 MM L 4 MM AUTORROSCANTE</t>
  </si>
  <si>
    <t xml:space="preserve"> PLACA EN Y 3 AGUJEROS</t>
  </si>
  <si>
    <t xml:space="preserve"> PLACA   EN DOBLE Y 6  AGUJEROS</t>
  </si>
  <si>
    <t xml:space="preserve"> PLACA   EN L 2+3 AGUJE</t>
  </si>
  <si>
    <t xml:space="preserve"> PLACA MALLA   P/BASE  </t>
  </si>
  <si>
    <t>MALLA PLANA 100 X 100 X 0.6 MM ESTANDAR EN TITANIO</t>
  </si>
  <si>
    <t xml:space="preserve"> TORNILLO COMPATIBLE PARA FIJACIÓN DE MALLA</t>
  </si>
  <si>
    <t>MICRO PLACA ADAPTACIÓN (1.0) 34 AGUJEROS, 100 MM., TITANIO</t>
  </si>
  <si>
    <t>1.0 MICRO-TORNILLO DE CORTICAL MF AUTORROSC L 4 MM TITANIO</t>
  </si>
  <si>
    <t>MICRO PLACA REBORDE ORBITAL (1.0) 11 AGUJEROS, TITANIO</t>
  </si>
  <si>
    <t>1.0 MICRO-TORNILLO DE CORTICAL MF AUTORROSC L 6 MM TITANIO</t>
  </si>
  <si>
    <t>MICRO PLACA (1.0) EN Y, 9 AGUJEROS, TITANIO</t>
  </si>
  <si>
    <t>PLACA MF DE ADAPTACIÓN (1.3/1.5/2.0) 24 AGUJEROS, TITANIO</t>
  </si>
  <si>
    <t>1.3 TORNILLO DE CORTICAL MF AUTORROSCANTE L 6 MM TITANIO</t>
  </si>
  <si>
    <t>PLACA DE ADAPTACION (1.3/1.5/2.0) 6 AGUJEROS TITANIO</t>
  </si>
  <si>
    <t>PLACA MF REBORDE ORBITAL (1.3/1.5/2.0), ARQUEADA, 9 AGUJEROS, TITANIO</t>
  </si>
  <si>
    <t>PLACA MF EN Y (1.3/1.5), 5 AGUJEROS, TITANIO</t>
  </si>
  <si>
    <t>PLACA MF EN L (1.3/1.5/2.0) IZQUIERDA, 6 AGUJEROS, TITANIO</t>
  </si>
  <si>
    <t>PLACA MF EN X (1.3/2.0), 4 AGUJEROS, TITANIO</t>
  </si>
  <si>
    <t>PLACA MF UNIVERSAL P/ RECONST. BASE ORBITAL (1.5) TITANIO</t>
  </si>
  <si>
    <t>1.5 TORNILLO DE CORTICAL MF L 8 MM TITANIO</t>
  </si>
  <si>
    <t>MINIPLACA (2.0) MANDÍBULA, 20 AG, L 119, TITANIO</t>
  </si>
  <si>
    <t>2.0 TORNILLO CORTICAL MANDÍBULA AUTORROSCANTE L 12 MM TITANIO</t>
  </si>
  <si>
    <t>MINIPLACA (2.0) MANDÍBULA CON PUENTE, 4 AG, L 28, TITANIO</t>
  </si>
  <si>
    <t>MINIPLACA (2.0) MANDÍBULA CON PUENTE, 6 AG, L 40, TITANIO</t>
  </si>
  <si>
    <t>MINIPLACA LC (2.0) MANDÍBULA CON PUENTE, 4 AG, L 28, TITANIO</t>
  </si>
  <si>
    <t>PLACA 2.4 RECTA 8 AGUJEROS L 64 MM TITANIO</t>
  </si>
  <si>
    <t>2.4 TORNILLO DE CORTICAL MF AUTORROSCANTE L 14 MM TITANIO</t>
  </si>
  <si>
    <t>PLACA DE RECONSTR. 2.4 RECTA 12 AGUJEROS L 96 MM TITANIO</t>
  </si>
  <si>
    <t>2.4 TORNILLO DE CORTICAL MF AUTORROSCANTE L 12 MM TITANIO</t>
  </si>
  <si>
    <t>PLACA RECONST. 2.4 ANGULADA 13+5 A L 110/40 MM DER. TITANIO</t>
  </si>
  <si>
    <t>PLACA 2.4 LC-DCP 4 AGUJEROS L 36 MM TITANIO</t>
  </si>
  <si>
    <t>PLACA 2.4 LC-DCP EXCÉNTRICA 6 AGUJEROS L 52 MM TITANIO</t>
  </si>
  <si>
    <t>PLACA 2.4 LC-DCP SEMILUNAR 4 AGUJEROS L 35 MM TITANIO</t>
  </si>
  <si>
    <t>PLACA 2.4 RECTA 10 AGUJEROS L 80 MM TITANIO</t>
  </si>
  <si>
    <t>PLACA UNIVERSAL 2.4, ANGULADA, 3+3 AGUJEROS L 26/26 MM TITANIO</t>
  </si>
  <si>
    <t>PLACA DE RECONSTR.  2.4/3.0 RECTA 14 AG. L 112 MM TITANIO</t>
  </si>
  <si>
    <t>2.4 TORNILLO  AUTORROSCANTE L. 12 MM. TITANIO</t>
  </si>
  <si>
    <t>PLACA RECONSTR.  2.4/3.0 ANG. DER. 21+6 AG L 170/50 MM TITANIO</t>
  </si>
  <si>
    <t>PLACA RECONSTR.  2.4 ANG.C/CABEZA CONDILAR20+5 AG DER.L 160/60MM TITANIO</t>
  </si>
  <si>
    <t>PLACA  D2.0MM MEDIANA CON ESPACIO CENTRAL 6 AGUJEROS L43MM TITANIO</t>
  </si>
  <si>
    <t>TORNILLO  STARDRIVE D2.0MM AUTORROSCANTE L8MM</t>
  </si>
  <si>
    <t>PLACA  D2.0MM PEQUEÑA 20 AGUJEROS TITANIO</t>
  </si>
  <si>
    <t>TORNILLO LOCK PLUS DRIVE D.2.0 AUTORROSCANTE L.8</t>
  </si>
  <si>
    <t>PLACA  D2.0MM GRANDE SEMILUNAR TITANIO</t>
  </si>
  <si>
    <t>TORNILLOLOCKPLUSDRIVED.2.0AUTORROSCANTEL.10</t>
  </si>
  <si>
    <t>TORNILLO IMF D2.0MM L 12MM, ACERO</t>
  </si>
  <si>
    <t>ALAMBRE DE LIGADURA 0,50*2 METROS</t>
  </si>
  <si>
    <t>ARCO DE ERICK</t>
  </si>
  <si>
    <t>IMPLANTE DE CRÁNEO EN POLIAMIDA POROSA PEQUEÑO HASTA 16 CM</t>
  </si>
  <si>
    <t>IMPLANTE DE CRÁNEO EN POLIAMIDA POROSA  MEDIANO HASTA 36 CM</t>
  </si>
  <si>
    <t>IMPLANTE DE CRÁNEO EN POLIAMIDA POROSA  GRANDE MÁS 36 CM</t>
  </si>
  <si>
    <t>IMPLANTE DE CRÁNEO PEQUEÑO HASTA 16 CM</t>
  </si>
  <si>
    <t>IMPLANTE DE CRÁNEO CON ANTIBIÓTICO PEQUEÑO HASTA 16 CM</t>
  </si>
  <si>
    <t>IMPLANTE DE CRÁNEO MEDIANO HASTA 36 CM</t>
  </si>
  <si>
    <t>IMPLANTE DE CRÁNEO MEDIANO CON ANTIBIÓTICO HASTA 36 CM</t>
  </si>
  <si>
    <t>IMPLANTE DE CRÁNEO GRANDE MÁS 36 CM</t>
  </si>
  <si>
    <t>IMPLANTE DE CRÁNEO CON ANTIBIÓTICO GRANDE MÁS 36 CM</t>
  </si>
  <si>
    <t>ATM CON CAVIDAD GLENOIDEA</t>
  </si>
  <si>
    <t>ATM CON RAMA MANDIBULAR</t>
  </si>
  <si>
    <t>ATM CON RAMA MANDIBULAR MAS MEDIO CUERPO DE LA HEMIARCADA</t>
  </si>
  <si>
    <t>ATM CON RAMA MANDIBULAR MAS MEDIO CUERPO MANDIBULAR</t>
  </si>
  <si>
    <t>DISTRACTOR DE RAMA - CUERPO MANDIBULAR DE 20 MM</t>
  </si>
  <si>
    <t xml:space="preserve">DISTRACTOR BABY MOLINA </t>
  </si>
  <si>
    <t>1. SISTEMA DE MICRO PLACA 0.4 / 0.5/ 0.7/ 0.8  DE PERFIL RECTA</t>
  </si>
  <si>
    <t>2. SISTEMA DE MICRO PLACA DE0.4 / 0.5/ 0.7/ 0.8 DE REBORDE ORBITARIO</t>
  </si>
  <si>
    <t>3. SISTEMA DE MICRO PLACA DE 0.4 / 0.5/ 0.7/ 0.8 DE REBORDE EN Y</t>
  </si>
  <si>
    <t>4. SISTEMA DE MICRO PLACA DE0.4 / 0.5/ 0.7/ 0.8  EN DOBLE Y</t>
  </si>
  <si>
    <t>5. SISTEMA DE MICRO PLACA DE 0.4 / 0.5/ 0.7/ 0.8 EN L</t>
  </si>
  <si>
    <t xml:space="preserve">6. SISTEMA DE MICROMALLA RECTA DE 0.3 / 0.5 </t>
  </si>
  <si>
    <t xml:space="preserve">7. SISTEMA DE MALLAS PARA CRANEOPLASTIA </t>
  </si>
  <si>
    <t>8. SISTEMA DE TERCIO MEDIO CON MICROPLACA DE ADAPTACIÓN 1.0 EN TITANIO</t>
  </si>
  <si>
    <t>9. SISTEMA DE TERCIO MEDIO CON MICROPLACA DE REBORDE ORBITARIO 1.0 EN TITANIO</t>
  </si>
  <si>
    <t>10. SISTEMA DE TERCIO MEDIO CON MICROPLACA EN  Y</t>
  </si>
  <si>
    <t>11. SISTEMA DE TERCIO MEDIO CON PLACA DE ADAPTACIÓN DE 1.3/1.5/2.0 EN TITANIO LARGA</t>
  </si>
  <si>
    <t>12. SISTEMA DE TERCIO MEDIO CON PLACA DE ADAPTACIÓN DE 1.3/1.5/2.0 EN TITANIO CORTA</t>
  </si>
  <si>
    <t>13. SISTEMA DE TERCIO MEDIO CON PLACA DE REBORDE ORBITARIO 1.3/1.5/2.0 EN TITANIO</t>
  </si>
  <si>
    <t>14. SISTEMA DE TERCIO MEDIO CON PLACA EN Y DE 1.3/1.5 EN TITANIO</t>
  </si>
  <si>
    <t>15. SISTEMA DE TERCIO MEDIO CON PLACA EN L DE 1.3/1.5/2.0 EN TITANIO</t>
  </si>
  <si>
    <t>16. SISTEMA DE TERCIO MEDIO CON PLACA EN X DE 1.3/2.0 EN TITANIO</t>
  </si>
  <si>
    <t>17. SISTEMA DE TERCIO MEDIO CON PLACA DE RECONSTRUCCIÓN DE PISO DE ORBITA DE 1.5 EN TITANIO</t>
  </si>
  <si>
    <t>18. SISTEMA DE MANDIBULA CON PLACA DE ADAPTACIÓN DE 2.0 EN TITANIO</t>
  </si>
  <si>
    <t xml:space="preserve">18. SISTEMA DE MANDIBULA CON PLACA DE ADAPTACIÓN DE 2.0 EN TITANIO CORTA </t>
  </si>
  <si>
    <t>18. SISTEMA DE MANDIBULA CON MINIPLACA DE MANDIBULA DE 2.0 EN TITANIO CORTA</t>
  </si>
  <si>
    <t>18. SISTEMA DE MANDIBULA CON MINIPLACA DE MANDIBULA DE 2.0 EN TITANIO LARGA</t>
  </si>
  <si>
    <t xml:space="preserve">19. SISTEMA DE MANDIBULA CON MINIPLACA DE BAJO CONTACTI MANDIBULA DE 2.0 EN TITANIO </t>
  </si>
  <si>
    <t>20. SISTEMA DE MANDIBULA CON PLACA DE 2.4 EN TITANIO RECTA</t>
  </si>
  <si>
    <t>21.  SISTEMA DE MANDIBULA CON PLACA DE RECONSTRUCCIÓN  2.4 EN TITANIO RECTA</t>
  </si>
  <si>
    <t>22.  SISTEMA DE MANDIBULA CON PLACA DE RECONSTRUCCIÓN  2.4 EN TITANIO ANGULADA</t>
  </si>
  <si>
    <t xml:space="preserve">23. SISTEMA DE MANDIBULA CON PLACA DE BAJO CONTACTO  2.4 EN TITANIO </t>
  </si>
  <si>
    <t xml:space="preserve">24. SISTEMA DE MANDIBULA CON PLACA DE BAJO CONTACTO  EXCÉNTRICA 2.4 EN TITANIO </t>
  </si>
  <si>
    <t xml:space="preserve">25. SISTEMA DE MANDIBULA CON PLACA DE BAJO CONTACTO SEMILUNAR 2.4 EN TITANIO </t>
  </si>
  <si>
    <t>26. SISTEMA DE MANDIBULA CON PLACA PARA FRACTURA 2.4 EN TITANIO RECTA</t>
  </si>
  <si>
    <t>27. SISTEMA DE MANDIBULA CON PLACA PARA FRACTURA 2.4 EN TITANIO ANGULADA</t>
  </si>
  <si>
    <t>28. SISTEMA DE MANDIBULA CON PLACA BLOQUEADA 2.4 EN TITANIO RECTA</t>
  </si>
  <si>
    <t>29. SISTEMA DE MANDIBULA CON PLACA BLOQUEADA 2.4 EN TITANIO ANGULADA</t>
  </si>
  <si>
    <t>30. SISTEMA DE MANDIBULA CON PLACA BLOQUEADA 2.4 EN TITANIO CON CONDILO</t>
  </si>
  <si>
    <t>31. SISTEMA DE MANDIBULA CON PLACA BLOQUEADA 2.0 EN TITANIO RECTA CORTA</t>
  </si>
  <si>
    <t>32. SISTEMA DE MANDIBULA CON PLACA BLOQUEADA 2.0 EN TITANIO RECTA LARGA</t>
  </si>
  <si>
    <t>33. SISTEMA DE MANDIBULA CON PLACA BLOQUEADA 2.0 EN TITANIO SEMILUNAR</t>
  </si>
  <si>
    <t>34. TORNILLOS INTERMAXILARES</t>
  </si>
  <si>
    <t>35. ALAMBRE DE CERCLAJE</t>
  </si>
  <si>
    <t>36. ARCOS DE ERICK</t>
  </si>
  <si>
    <t xml:space="preserve">37. IMPLANTE DE CRÁNEO EN POLIAMIDA POROSA HASTA 16 CM </t>
  </si>
  <si>
    <t xml:space="preserve">38. IMPLANTE DE CRÁNEO EN POLIAMIDA POROSA HASTA 36 CM </t>
  </si>
  <si>
    <t xml:space="preserve">39. IMPLANTE DE CRÁNEO EN POLIAMIDA POROSA MÁS 36 CM </t>
  </si>
  <si>
    <t>40. IMPLANTE DE CRÁNEO A LA MEDIDA HASTA 16 CM / CON ANTIBIÓTICO</t>
  </si>
  <si>
    <t>41. IMPLANTE DE CRÁNEO A LA MEDIDA HASTA 36 CM / CON ANTIBIÓTICO</t>
  </si>
  <si>
    <t>42. IMPLANTE DE CRÁNEO A LA MEDIDA MÁS 36 CM / CON ANTIBIÓTICO</t>
  </si>
  <si>
    <t>43. Implante de cráneo pequeño hasta 16 cm</t>
  </si>
  <si>
    <t>44.Implante de cráneo mediano hasta 36 cm</t>
  </si>
  <si>
    <t>45. Implante de cráneo grande más 36 cm</t>
  </si>
  <si>
    <t>46. IMPLANTE MANDIBULAR CON CAVIDAD GLENOIDEA</t>
  </si>
  <si>
    <t>47. IMPLANTE MANDIBULAR CON RAMA MANDIBULAR</t>
  </si>
  <si>
    <t>48. IMPLANTE MANDIBULAR CON RAMA MANDIBULAR MAS MEDIO CUERPO DE LA HEMIARCADA</t>
  </si>
  <si>
    <t>49. IMPLANTE MANDIBULAR ON RAMA MANDIBULAR MAS MEDIO CUERPO MANDIBULAR</t>
  </si>
  <si>
    <t>50. SISTEMA DE DISTRACTORES</t>
  </si>
  <si>
    <t>TORNILLO PARA FIAJCIÓN DE ODONTOIDES EN TITANIO PERFORADO CANULADO (3.0 A 3.5 MM DIAM)</t>
  </si>
  <si>
    <t>AGUJAS PARA TORNILLOS CANULADOS PARA ODONTOIDES</t>
  </si>
  <si>
    <t>PLACA CERVICAL I NIVEL</t>
  </si>
  <si>
    <t>TORNILLOS PARA FIJACION DE PLACA CERVICAL ANTERIOR</t>
  </si>
  <si>
    <t>PLACA CERVICAL II NIVELES</t>
  </si>
  <si>
    <t>PLACA CERVICAL III NIVELES</t>
  </si>
  <si>
    <t>MALLA DE TITANIO PARA REEMPLAZO CUERPO CERVICAL</t>
  </si>
  <si>
    <t>ANILLOS O PLACAS TERMINALES</t>
  </si>
  <si>
    <t>CILINDRO AUTOEXPANDIBLE INSITU</t>
  </si>
  <si>
    <t>PLACAS TERMINALES</t>
  </si>
  <si>
    <t>CAJA CERVICAL PEEK (CONVEXA Y/O CUNEIFORME)</t>
  </si>
  <si>
    <t>CAJA PLACA CERVICAL PEEK</t>
  </si>
  <si>
    <t>TORNILLOS</t>
  </si>
  <si>
    <t>PLACA PARA FIJACION OCCIPITOCERVICAL</t>
  </si>
  <si>
    <t>TORNILLOS PARA FIJACION DE PLACA OCCIPITAL</t>
  </si>
  <si>
    <t>TORNILLOS INTERNO PARA CIERRE OCCIPITAL</t>
  </si>
  <si>
    <t xml:space="preserve">TORNILLOS DE ANGULO FAVORECIDO Y/O POLIAXIALES 3.5 - 4.0MM </t>
  </si>
  <si>
    <t>TORNILLOS INTERNOS PARA CIERRE DE TORNILLOS AF Y/O POLIAXIALES</t>
  </si>
  <si>
    <t>BARRA 3.5 MM</t>
  </si>
  <si>
    <t>CONECTOR TRANSVERSAL CERVICAL POSTERIOR (OPCIONAL)</t>
  </si>
  <si>
    <t>TORNILLOS DE ANGULO FAVORECIDO 3.5 - 4.0MM</t>
  </si>
  <si>
    <t>TORNILLOS INTERNOS</t>
  </si>
  <si>
    <t>BARRA 3.5 MM/5.0MM O 3.5/4.75 O 3.5/5.5 O 3.5/6.0</t>
  </si>
  <si>
    <t>TORNILLOS LONG  SHANK  DE 3.5  MM</t>
  </si>
  <si>
    <t>CABLE  SOF WIRE SENCILLO</t>
  </si>
  <si>
    <t>CABLE  SOF WIRE S DOBLE</t>
  </si>
  <si>
    <t>GANCHOS LAMINARES Y/O PEDICULARES</t>
  </si>
  <si>
    <t>TORNILLO POLIAXIAL</t>
  </si>
  <si>
    <t>TORNILLO INTERNO</t>
  </si>
  <si>
    <t>BARRA 400 MM A 600 MM DIAMETRO 5.5 A 7.0</t>
  </si>
  <si>
    <t>CONECTOR TRANSVERSO</t>
  </si>
  <si>
    <t xml:space="preserve">CONECTOR TRANSVERSO </t>
  </si>
  <si>
    <t>BARRA 400 MM A 600 MM DE 4.5 MM A 5.5 MM</t>
  </si>
  <si>
    <t>BARRA 600 MM DE 4.5 MM A 5.5 MM</t>
  </si>
  <si>
    <t>TORNILLOS PARA FIJACIÓN A ILIACO Y SACRO</t>
  </si>
  <si>
    <t>CONECTRORES PARA TORNILLOS A ILIACOS</t>
  </si>
  <si>
    <t>TORNILLO DE CIERRE PARA CONECTORES A ILIACO</t>
  </si>
  <si>
    <t>EXTENSIÓN PROXIMAL, RADIO 220MM, TALLA 6</t>
  </si>
  <si>
    <t>DISTAL PROXIMAL, RADIO 220MM, TALLA 6</t>
  </si>
  <si>
    <t>CASQUILLO PEQUEÑO DE GANCHO DE COSTILLAS, ESTÁNDAR</t>
  </si>
  <si>
    <t>GANCHO DE COSTILLAS, PEQUEÑO ESTÁNDAR</t>
  </si>
  <si>
    <t xml:space="preserve">CIERRE PARA BARRA ELONGACION DORADO                         </t>
  </si>
  <si>
    <t>EXTENSIÓN PROXIMAL, RADIO 220MM, TALLA 8</t>
  </si>
  <si>
    <t>DISTAL PROXIMAL, RADIO 220MM, TALLA 10</t>
  </si>
  <si>
    <t xml:space="preserve">GANCHO LAMINAR CON PERFIL BAJO DER                          </t>
  </si>
  <si>
    <t>ROTÚLA PARA UNIÓN DE TORNILLOS TIPO SCHANZ Y BARRAS</t>
  </si>
  <si>
    <t xml:space="preserve">TORNILLO TIPO SCHANZ </t>
  </si>
  <si>
    <t xml:space="preserve">BARRAS DE 50 A 120 MM </t>
  </si>
  <si>
    <t>TORNILLO POLI ESPONJOSO DUAL CORE, Ø 7.0 MM, LONG. 90 MM, ALEACIÓN TIT, TURQUESA</t>
  </si>
  <si>
    <t>RÓTULA PARA CONECTOR ILÍACO LONGITUD FIJA</t>
  </si>
  <si>
    <t>CONECTORES ILIACOS LONGITUD FIJA, LONG. 24 MM</t>
  </si>
  <si>
    <t>MORDAZA DE SUJECIÓN P/CONECTOR ILIACO Y RÓTULA S2 P/TODOS LOS TAMAÑOS</t>
  </si>
  <si>
    <t>TUERCA USS-II, ALEACIÓN DE TITANIO (TAN), VERDE</t>
  </si>
  <si>
    <t>TORNILLO MONOAXIAL</t>
  </si>
  <si>
    <t>BARRA 120 MM</t>
  </si>
  <si>
    <t>BARRA 120 M</t>
  </si>
  <si>
    <t>BARRA 300 MM</t>
  </si>
  <si>
    <t>CONECTOR TRANSVERSO (OPCIONAL)</t>
  </si>
  <si>
    <t>TORNILLO LISTESIS</t>
  </si>
  <si>
    <t>TORNILLO POLIAXIAL CANULADO</t>
  </si>
  <si>
    <t xml:space="preserve">BARRA PRELORDOTICAS O RECTAS </t>
  </si>
  <si>
    <t>PLACA PARA FIJACIÓN ANTERIOR COLUMNA TORACOLUMBAR</t>
  </si>
  <si>
    <t>TORNILLO DE FIJACION ABIERTOS Y CERRADOS</t>
  </si>
  <si>
    <t xml:space="preserve">TORNILLOS PARA CIERRE </t>
  </si>
  <si>
    <t>RÓTULAS CRANEALES Y CAUDALES</t>
  </si>
  <si>
    <t>TORNILLOS PARA CUERPO VERTEBRALES</t>
  </si>
  <si>
    <t>BARRAS</t>
  </si>
  <si>
    <t>MALLA DE DIAMETROS DE 12 A 16 MM, LONGITUDES DE 2O MM A 80 MM</t>
  </si>
  <si>
    <t>PLACAS O ANILLOS TERMINALES</t>
  </si>
  <si>
    <t>CILINDRO AUTOEXPANDIBLE TORACOLUMBAR</t>
  </si>
  <si>
    <t xml:space="preserve">CAJAS PARA FUSION LUMBAR ALIF </t>
  </si>
  <si>
    <t>TORNILLOS PARA FIJACIÓN DE CAJA</t>
  </si>
  <si>
    <t xml:space="preserve">CAJAS PARA FUSION DORSAL LUMBAR </t>
  </si>
  <si>
    <t xml:space="preserve">CAJAS PARA FUSION LUMBAR TLIF </t>
  </si>
  <si>
    <t>CAJAS PARA FUSION DORSAL LUMBAR TÉNICA MIS</t>
  </si>
  <si>
    <t>CAJAS PARA FUSION LUMBAR TLIF TÉCNICA MIS</t>
  </si>
  <si>
    <t>PROTESIS DE DISCO CERVICAL DE 4 A 8 MM E ALTURA (SEMICOSTREÑIDA Y/O COSTREÑIDA</t>
  </si>
  <si>
    <t xml:space="preserve">PLATO SUPERIOR </t>
  </si>
  <si>
    <t>PLATO INFERIOR</t>
  </si>
  <si>
    <t>INSERTO DE POLIETILENO</t>
  </si>
  <si>
    <t>ESPACIADOR INTERESPINOSO LUMBAR</t>
  </si>
  <si>
    <t>CEMENTO PARA VERTEBROPLASTIA</t>
  </si>
  <si>
    <t>INYECTOR PARA VERTEBROPLASTIA</t>
  </si>
  <si>
    <t>BALÓN EXPANDIBLE</t>
  </si>
  <si>
    <t>AGUJAS PARA INJECCIÓN DE CEMENTO</t>
  </si>
  <si>
    <t>CEMENTO PARA CIFOPLASTIA</t>
  </si>
  <si>
    <t>STENS PARA CUERPO VERTEBRAL</t>
  </si>
  <si>
    <t>INSUFLADORES DE STENS</t>
  </si>
  <si>
    <t>CEMENTO PARA ESTENTOPLASTIA</t>
  </si>
  <si>
    <t>JERINGAS INYECTORAS</t>
  </si>
  <si>
    <t>TORNILLOS POLIAXIALES PERFORADOS ESTERILES</t>
  </si>
  <si>
    <t>ADAPTADOR PARA STARDRIVE T25, CON ENGANCHE, 2 PIEZAS, ESTÉRIL</t>
  </si>
  <si>
    <t xml:space="preserve">CASQUILLO DE CIERRE </t>
  </si>
  <si>
    <t>CABEZA TRIDIMENSIONAL PARA TORNILLOS</t>
  </si>
  <si>
    <t>BARRA  DIÁM. 6.0 MM, BLANDA, LONG. 50 MM TITANIO</t>
  </si>
  <si>
    <t>KIT DE CEMENTO PARA VERTEBROPLASTIA</t>
  </si>
  <si>
    <t>KIT DE JERINGAS PARA VERTEBROPLASTIA</t>
  </si>
  <si>
    <t>AGUJAS PERCUTÁNEAS PARA BIOPSIA DE 8 GA A 12 GA</t>
  </si>
  <si>
    <t>1. SISTEMA DE FIJACIÓN DIRECTA DE FRACTURA DE ODONTOIDES</t>
  </si>
  <si>
    <t>2. SISTEMA PARA FIJACIÓN DE COLUMNA CERVICAL ANTERIOR I NIVEL</t>
  </si>
  <si>
    <t>3. SISTEMA PARA FIJACIÓN DE COLUMNA CERVICAL ANTERIOR II NIVELES</t>
  </si>
  <si>
    <t>4. SISTEMA PARA FIJACIÓN DE COLUMNA CERVICAL ANTERIOR III NIVELES</t>
  </si>
  <si>
    <t>5. SISTEMA DE REEMPLAZO DE CUERPO VERTEBRAL CERVICAL</t>
  </si>
  <si>
    <t>6. SISTEMA DE REEMPLAZO DE CUERPO VERTEBRAL CERVICAL AUTOEXPANDIBLE</t>
  </si>
  <si>
    <t>7. SISTEMA DE SOPORTE ANTERIOR CERVICAL (PEEK) CAJA ACIF</t>
  </si>
  <si>
    <t>8. SISTEMA DE SOPORTE ANTERIOR CERVICAL (PEEK) CAJA-PLACA  ACIF</t>
  </si>
  <si>
    <t xml:space="preserve">9. SISTEMA PARA FIJACIÓN DE COLUMNA CERVICAL POSTERIOR OCCIPITO CERVICAL </t>
  </si>
  <si>
    <t>10. SISTEMA PARA FIJACIÓN DE COLUMNA CERVICAL POSTERIOR BAJA</t>
  </si>
  <si>
    <t>11. SISTEMA PARA FIJACIÓN DE COLUMNA CERVICOTORÁCICA</t>
  </si>
  <si>
    <t>12. SISTEMA DE TORNILLOS DE FIJACIÓN C1-C2</t>
  </si>
  <si>
    <t>13. SISTEMA DE CABLE PARA COLUMNA CERVICAL</t>
  </si>
  <si>
    <t>14. SISTEMA TRANSPEDICULAR ESTÁNDAR PARA ESCOLIOSIS IDEOPÁTICAS (LUQUE)</t>
  </si>
  <si>
    <t>15. SISTEMA DE TORNILLOS TRANSPEDICULARES DE REDUCCIÓN PARA DE ROTACIÓN EN BLOQUE DE ESCOLIOSIS IDEOPÁTICAS</t>
  </si>
  <si>
    <t>16. SISTEMA TRANSPEDICULAR PARA ESCOLIOSIS PEDIÁTRICAS</t>
  </si>
  <si>
    <t>17. SISTEMA TRANSPEDICULAR PARA ESCOLIOSIS NEUROMUSCULARES</t>
  </si>
  <si>
    <t>18. SISTEMA PARA CORRECCIÓN DE DEFORMIDADES - FIJACIÓN SACROILÍACA</t>
  </si>
  <si>
    <t>19. SISTEMA PARA CORRECCIÓN DE DEFORMIDADES DE LA CAJA TORÁCICA EN NIÑOS- MONTAJE EN V COSTO-COSTO /COSTO -VERTEBRAL</t>
  </si>
  <si>
    <t>20. SISTEMA TRANSPEDICULAR PARA FIJACIÓN TORACO- LUMBO- SACRA PARA TRAUMA DE ALTA ENERGÍA  (Tornillo tipo Schanz)</t>
  </si>
  <si>
    <t>21. SISTEMA TRANSPEDICULAR SACROILIACO</t>
  </si>
  <si>
    <t>22. SISTEMA TRANSPEDICULAR PARA FIJACIÓN TORACO-LUMBO-SACRA 1 NIVEL MONOAXIALES</t>
  </si>
  <si>
    <t>23. SISTEMA TRANSPEDICULAR PARA FIJACIÓN TORACO-LUMBO-SACRA 1 NIVEL POLIAXIALES</t>
  </si>
  <si>
    <t>24. SISTEMA TRANSPEDICULAR PARA FIJACIÓN TORACO-LUMBO-SACRA 1 NIVEL MONOAXIAL + POLIAXIAL</t>
  </si>
  <si>
    <t>25. SISTEMA TRANSPEDICULAR PARA FIJACIÓN TORACO-LUMBO-SACRA 2 NIVELES POLIAXIALES</t>
  </si>
  <si>
    <t>26. SISTEMA TRANSPEDICULAR PARA ESPONDILOLISTESIS</t>
  </si>
  <si>
    <t>27. SISTEMA TRANSPEDICULAR PARA FIJACIÓN TORACO-LUMBO-SACRA  POLIAXIALES 1 NIVEL TÉCNICA MÍNIMAMENTE INVASIVA (MIS)</t>
  </si>
  <si>
    <t>28. SISTEMA TRANSPEDICULAR PARA FIJACIÓN TORACO-LUMBO-SACRA  POLIAXIALES 2 NIVELES TÉCNICA MÍNIMAMENTE INVASIVA (MIS)</t>
  </si>
  <si>
    <t>29. SISTEMA DE FIJACIÓN POR VIA ANTERIOR COLUMNA TORACO - LUMBAR  CON PLACA</t>
  </si>
  <si>
    <t>30. SISTEMA DE FIJACIÓN POR VIA ANTERIOR COLUMNA TORACO - LUMBAR CON RÓTULAS Y BARRAS</t>
  </si>
  <si>
    <t>31. SISTEMA DE REEMPLAZO CORPORAL TORACO- LUMBAR CON MALLA</t>
  </si>
  <si>
    <t>32. SISTEMA DE REEMPLAZO CORPORAL TORACO- LUMBAR CON DISPOSITIVO AUTOEXPANDIBLE</t>
  </si>
  <si>
    <t>33. SISTEMA DE CAJA PARA FUSIÓN INTERCORPORAL ANTERIOR LUMBAR (ALIF Stand Alone)</t>
  </si>
  <si>
    <t>34. SISTEMA DE CAJA PARA FUSIÓN INTERCORPORAL ANTERIOR LUMBAR (ALIF con Estabilidad Angular)</t>
  </si>
  <si>
    <t>35. SISTEMA DE CAJA PARA FUSIÓN INTERCORPORAL DORSAL LUMBAR (DLIF)</t>
  </si>
  <si>
    <t>36. SISTEMA DE CAJA PARA FUSIÓN TRANSFORAMINAL INTERCORPORAL LUMBAR (TLIF)</t>
  </si>
  <si>
    <t>37. SISTEMA DE CAJA PARA FUSIÓN POSTERIOR INTERCORPORAL LUMBAR (PLIF)</t>
  </si>
  <si>
    <t>38. SISTEMA DE CAJA PARA FUSIÓN INTERCORPORAL DORSAL LUMBAR (DLIF) técnica MIS</t>
  </si>
  <si>
    <t>39. SISTEMA DE CAJA PARA FUSIÓN TRANSFORAMINAL INTERCORPORAL LUMBAR (TLIF) Técnica MIS</t>
  </si>
  <si>
    <t>40. SISTEMA PARA FIACIÓN DINÁMICA DE COLUMNA - PROTESIS DE DISCO CERVICAL</t>
  </si>
  <si>
    <t>41. SISTEMA PARA FIACIÓN DINÁMICA DE COLUMNA PRÓTESIS DE DISCO LUMBAR</t>
  </si>
  <si>
    <t>42. SISTEMA PARA FIACIÓN DINÁMICA DE COLUMNA ESPACIADOR INTERESPINOSO</t>
  </si>
  <si>
    <t>43. KIT VERTEBROPLASTIA</t>
  </si>
  <si>
    <t>44. KIT CIFOPLASTIA</t>
  </si>
  <si>
    <t>45. KIT ESTENTOPLASTIA</t>
  </si>
  <si>
    <t>46. SISETMA DE FIJACIÓN TRANSPEDICULAR CON TORNILLOS PERFORADOS PARA FRACTURAS POR OSTEOPOROSIS</t>
  </si>
  <si>
    <t>47. AGUJAS PARA BIOPSIA DE COLUMNA</t>
  </si>
  <si>
    <t>COMPONENTE GLENOIDEO</t>
  </si>
  <si>
    <t>CABEZA HUMERAL</t>
  </si>
  <si>
    <t xml:space="preserve">COMPONENTE HUMERAL </t>
  </si>
  <si>
    <t xml:space="preserve">CEMENTO QUIRÚRGICO </t>
  </si>
  <si>
    <t>RESTRICTOR CEMENTO</t>
  </si>
  <si>
    <t>INYECTOR DE CEMENTO</t>
  </si>
  <si>
    <t>VÁSTAGO</t>
  </si>
  <si>
    <t>METAGLENA</t>
  </si>
  <si>
    <t>TORNILLOS GLENOIDEOS</t>
  </si>
  <si>
    <t>METAFISIS HUMERAL</t>
  </si>
  <si>
    <t>EPIFISIS</t>
  </si>
  <si>
    <t>CEMENTO</t>
  </si>
  <si>
    <t>GLENOESFERA</t>
  </si>
  <si>
    <t>CABEZA HUMERAL PARA ARTROPATIA DE MANGUITO ROTADOR</t>
  </si>
  <si>
    <t xml:space="preserve">COMPONENTE HUMERAL DE REVISIÓN </t>
  </si>
  <si>
    <t>SUTURA DE ANCLAJE  3.5MM (DOBLE HEBRA)</t>
  </si>
  <si>
    <t>CÁNULA DE ARTROSCOPIA</t>
  </si>
  <si>
    <t xml:space="preserve">PASADOR DE SUTURA </t>
  </si>
  <si>
    <t>SUTURA DE ANCLAJE  2.9 MM  (DOBLE HEBRA)</t>
  </si>
  <si>
    <t>PASADOR DE SUTURA</t>
  </si>
  <si>
    <t xml:space="preserve">SUTURA DE ANCLAJE 2.7 A 3.2 </t>
  </si>
  <si>
    <t>SUTURA</t>
  </si>
  <si>
    <t>SUTURA DE ANCLAJE 5.5 MM (DOBLE HEBRA)</t>
  </si>
  <si>
    <t xml:space="preserve">AGUJA DE PASO DE SUTURA </t>
  </si>
  <si>
    <t>SUTURA DE ANCLAJE  PEEK   5.5 MM (DOBLE HEBRA)</t>
  </si>
  <si>
    <t>SUTURA DE ANCLAJE  AB HA 5.5   2 SUTURAS</t>
  </si>
  <si>
    <t>SUTURA DE ALCLAJE AB 5.0MM CON AGUJA</t>
  </si>
  <si>
    <t>ANCLAJE ULTRA TÉCNICA DOBLE FILA EN PEEK (SIN NUDO)</t>
  </si>
  <si>
    <t>SUTURA DE ANCLAJE  PEEK ULTRA  5.5 MM (DOBLE HEBRA)</t>
  </si>
  <si>
    <t>SUTURA DE ANCLAJE  5.5MM (DOBLE HEBRA)</t>
  </si>
  <si>
    <t>ANCLAJE  ULTRA TÉCNICA DOBLE FILA EN PEEK (SIN NUDO)</t>
  </si>
  <si>
    <t>SUTURA DE ANCLAJE HA 5.5   2 SUTURAS</t>
  </si>
  <si>
    <t>HOJA DE SIERRA</t>
  </si>
  <si>
    <t>PIN GUIA</t>
  </si>
  <si>
    <t>TORNILLOS PARA LATARJET</t>
  </si>
  <si>
    <t>INJERTO CUÑA TRICORTICAL</t>
  </si>
  <si>
    <t>KIT PARA CIRUGÍA ARTROSCÓPICA</t>
  </si>
  <si>
    <t xml:space="preserve">TORNILLO PARA BIOTENODESIS </t>
  </si>
  <si>
    <t xml:space="preserve">1.5MM </t>
  </si>
  <si>
    <t xml:space="preserve">2.4MM </t>
  </si>
  <si>
    <t>ESPACIADOR SUBACROMIAL PARA RUPTURAS MASIVAS DE MANGUITO ROTADOR</t>
  </si>
  <si>
    <t>PLACA BLOQUEADA HUMERO PROXIMAL 3.5MM X 5H</t>
  </si>
  <si>
    <t xml:space="preserve">TORNILLOS DE BLOQUEO AUTOPERFORANTES DE 3.5MM DE X 18 MM </t>
  </si>
  <si>
    <t xml:space="preserve">TORNILLO CORTICAL 3.5 MM X 40 MM </t>
  </si>
  <si>
    <t>AGUJAS GUIA</t>
  </si>
  <si>
    <t xml:space="preserve">PLACA ACROMIOCLAVICULAR 3.5MM GANCHO  </t>
  </si>
  <si>
    <t xml:space="preserve">TORNILLO CORTICAL 3.5 MM X 20 MM </t>
  </si>
  <si>
    <t>TORNILLO DE BLOQUEO DE 3.5 X 20MM</t>
  </si>
  <si>
    <t>PLACA BLOQUEADA PARA DIAFISIS DE CLAVICULA  3.5MM</t>
  </si>
  <si>
    <t xml:space="preserve">TORNILLO CORTICAL AUTOPERFORANTE 3.5 MM X 20 MM </t>
  </si>
  <si>
    <t>PLACA BLOQUEADA PARA HUMERO DISTAL  3.5MM</t>
  </si>
  <si>
    <t xml:space="preserve">TORNILLO CORTICAL  3.5 MM X 36 MM </t>
  </si>
  <si>
    <t>PLACA LCP HUMERO DISTAL 6H</t>
  </si>
  <si>
    <t xml:space="preserve">TORNILLO CORTICAL 3.5 MM X 16 MM </t>
  </si>
  <si>
    <t>TORNILLO DE BLOQUEO DE 5 X 24 MM</t>
  </si>
  <si>
    <t>PLACA HUMERO PROXIMAL ANATÓMICA 3.5 X 5 H</t>
  </si>
  <si>
    <t xml:space="preserve">TORNILLO CORTICAL 3.5 MM X 36 MM </t>
  </si>
  <si>
    <t>TORNILLO DE BLOQUEO DE 3.5 X 30 MM</t>
  </si>
  <si>
    <t>KIT CEMENTADO</t>
  </si>
  <si>
    <t>CLAVO PARA HUMERO DE 7.0 X 230MM</t>
  </si>
  <si>
    <t>TORNILLO PARA BLOQUEO DISTAL</t>
  </si>
  <si>
    <t>TORNILLO PARA BLOQUEO PROXIMAL</t>
  </si>
  <si>
    <t xml:space="preserve">TAPÓN DE CIERRE </t>
  </si>
  <si>
    <t>CLAVO PARA HUMERO PROXIMAL CON MULTIPLES OPCIONES DE BLOQUEO</t>
  </si>
  <si>
    <t>BLOQUEO DISTAL</t>
  </si>
  <si>
    <t>BLOQUEO PROXIMAL</t>
  </si>
  <si>
    <t>TAPÓN DE CIERRE</t>
  </si>
  <si>
    <t>1. PRÓTESIS PARA REEMPLAZO TOTAL DE HOMBRO MODULAR</t>
  </si>
  <si>
    <t>2. PRÓTESIS PARA REEMPLAZO TOTAL DE HOMBRO REVERSO</t>
  </si>
  <si>
    <t>3. PRÓTESIS PARA REEMPLAZO PARCIAL DE HOMBRO MODULAR</t>
  </si>
  <si>
    <t>4. PRÓTESIS PARA REEMPLAZO PARCIAL DE HOMBRO PARA FRACTURAS</t>
  </si>
  <si>
    <t>5. PRÓTESIS PARA REEMPLAZO PARCIAL DE HOMBRO PARA ARTROPATIA DEL MANGUITO ROTADOR</t>
  </si>
  <si>
    <t>6. PRÓTESIS PARA REVISIÓN DE REEMPLAZO DE HOMBRO</t>
  </si>
  <si>
    <t>7. SISTEMA PARA REPARACIÓN DE INESTABILIDAD DE HOMBRO EN TITANIO</t>
  </si>
  <si>
    <t>8. SISTEMA PARA REPARACIÓN DE INESTABILIDAD DE HOMBRO ABSORBIBLE</t>
  </si>
  <si>
    <t>9. SISTEMA PARA REPARACIÓN DE INESTABILIDAD DE HOMBRO NO ABSORBIBLE SIN NUDOS</t>
  </si>
  <si>
    <t>10. SISTEMA PARA RREPARACIÓN DE MANGUITO ROTADOR EN TITANIO</t>
  </si>
  <si>
    <t>11. SISTEMA PARA REPARACIÓN DE MANGUITO ROTADOR EN PEEK</t>
  </si>
  <si>
    <t>12. SISTEMA PARA REPARACIÓN DE MANGUITO ROTADOR AB HA</t>
  </si>
  <si>
    <t>13. SISTEMA PARA REPARACIÓN DE MANGUITO ROTADOR ABSORBIBLE</t>
  </si>
  <si>
    <t>14. SISTEMA PARA REPARACIÓN DE MANGUITO ROTADOR DOBLE FILA NO ABSORBIBLE PEEK</t>
  </si>
  <si>
    <t>15. SISTEMA PARA REPARACIÓN DE MANGUITO ROTADOR DOBLE FILA NO ABSORBIBLE TI</t>
  </si>
  <si>
    <t>16. SISTEMA PARA REPARACIÓN DE MANGUITO ROTADOR DOBLE FILA ABSORBIBLE HA</t>
  </si>
  <si>
    <t>17. SISTEMA LATARJET</t>
  </si>
  <si>
    <t>18. SISTEMA DE TORNILLOS DE BIOTENODESIS NO ABSORBIBLE</t>
  </si>
  <si>
    <t>19. Espaciador subacromial para rupturas masivas de manguito rotador</t>
  </si>
  <si>
    <t xml:space="preserve">20. SISTEMA PLACA BLOQUEADA PARA HUMERO PROXIMAL 3.5 </t>
  </si>
  <si>
    <t>21. SISTEMA PLACA BLOQUEADA PARA LUXOFRACTURA CROMIOCLAVICULAR 3.5 GANCHO</t>
  </si>
  <si>
    <t xml:space="preserve">22. SISTEMA PLACA BLOQUEADA ANATÓMICA PARA DIÁFISIS DE CLAVÍCULA 3.5 </t>
  </si>
  <si>
    <t>23. SISTEMA PLACA ANATÓMICA BLOQUEADA PARA HUMERO DISTAL INTRA Y EXTRA ARTICULAR 3.5</t>
  </si>
  <si>
    <t>24. SISTEMA PLACA LCP HUMERO DISTAL EXTRA ARTICULAR</t>
  </si>
  <si>
    <t>25. SISTEMA PLACA DE HUMERO PROXIMAL ANATÓMICA CON AUMENTACIÓN</t>
  </si>
  <si>
    <t>26. SISTEMA DE CLAVO INTRAMEDULAR BÁSICO DE HÚMERO ACERO/TITANIO</t>
  </si>
  <si>
    <t>27. CLAVO INTRAMEDULAR PARA HUMERO PROXIMAL CON MÚLTIPLES OPCIONES DE BLOQUEO</t>
  </si>
  <si>
    <t>COMPONENTE CUBITAL</t>
  </si>
  <si>
    <t>TORNILLO DE FIJACIÓN</t>
  </si>
  <si>
    <t>CEMENTO QUIRÚRGICO</t>
  </si>
  <si>
    <t>CÚPULA RADIAL</t>
  </si>
  <si>
    <t>CEMENTO ÓSEO</t>
  </si>
  <si>
    <t>PLACA DCP (3.5/4.0) X 7 ORIFICIOS ACERO</t>
  </si>
  <si>
    <t>TORNILLO DE ESPONJOSA ROSCA PARCIAL 4.0 MM X 3O MM</t>
  </si>
  <si>
    <t>PLACA LC-DCP (3.5/4.0)  X 7 H</t>
  </si>
  <si>
    <t>TORNILLO DE ESPONJOSA ROSCA PARCIAL 4.0 MM X 30 MM</t>
  </si>
  <si>
    <t>PLACA 1/3 CAÑA (3.5/4.0) X 7 ORIFICIOS ACERO</t>
  </si>
  <si>
    <t>PLACA EN T (3.5/4.0) X 3 H ACERO</t>
  </si>
  <si>
    <t>PLACA DE RECONSTRUCCION (3.5/4.0)  RECTA X  7H</t>
  </si>
  <si>
    <t>PLACA DE RECONSTRUCCION (3.5/4.0)  OBLICUA X  7H</t>
  </si>
  <si>
    <t>PLACA EN TREBOL (3.5/4.0) X 5 H ACERO</t>
  </si>
  <si>
    <t>TORNILLO DE ESPONJOSA ROSCA COMPLETA 4.0 MM X40 MM</t>
  </si>
  <si>
    <t>PLACA BLOQUEADA PARA OLECRANON  3.5MM</t>
  </si>
  <si>
    <t>PLACA BLOQUEADA PARA CUBITO PROXIMAL CON Y SIN GANCHO  3.5MM</t>
  </si>
  <si>
    <t>TORNILLOS DE BLOQUEO AUTOPERFORANTES DE 2.0</t>
  </si>
  <si>
    <t xml:space="preserve">TORNILLO CORTICAL  2.0 MM X 36 MM </t>
  </si>
  <si>
    <t xml:space="preserve">PLACA BLOQUEADA PARA RADIO PROX.  </t>
  </si>
  <si>
    <t xml:space="preserve">TORNILLOS DE BLOQUEO AUTOPERFORANTES DE </t>
  </si>
  <si>
    <t xml:space="preserve">TORNILLO CORTICAL </t>
  </si>
  <si>
    <t>GUIA ROSCADA</t>
  </si>
  <si>
    <t xml:space="preserve">PLACA BLOQUEADA PARA RADIO DISTAL.  </t>
  </si>
  <si>
    <t xml:space="preserve">TORNILLOS DE BLOQUEO AUTOPERFORANTES </t>
  </si>
  <si>
    <t>PLACA RADIO PROXIMAL LCP DER/IZQ</t>
  </si>
  <si>
    <t xml:space="preserve">TORNILLO CORTICAL 2.4 MM X 16 MM </t>
  </si>
  <si>
    <t>TORNILLO DE BLOQUEO DE 2.4 MM X 12MM</t>
  </si>
  <si>
    <t xml:space="preserve">AGUJA GUÍA </t>
  </si>
  <si>
    <t>PLACA BLOQUEADA RECTA  3.5 X 6 H</t>
  </si>
  <si>
    <t xml:space="preserve">TORNILLO CORTICAL BLOQUEADO 3.5 MM X 36 MM </t>
  </si>
  <si>
    <t xml:space="preserve">TORNILLO CORTICAL 3.5 MM X 30 MM </t>
  </si>
  <si>
    <t>PLACA BLOQUEADA EN T  3.5 X 3 H</t>
  </si>
  <si>
    <t>PLACA BLOQUEADA OBLICUA  3.5 X 3 H</t>
  </si>
  <si>
    <t>PLACA BLOQUEADA DE TERCIO DE TUBO 3.5 X 7 H</t>
  </si>
  <si>
    <t xml:space="preserve">TORNILLO CORTICAL BLOQUEADO 3.5 MM X 32 MM </t>
  </si>
  <si>
    <t>PLACA BLOQUEADA DE RECONSTRUCCIÓN 3.5 X 6 H</t>
  </si>
  <si>
    <t xml:space="preserve">PLACA PARA ARTRODESIS </t>
  </si>
  <si>
    <t xml:space="preserve">TORNILLO BLOQUEADO </t>
  </si>
  <si>
    <t>TORNILLO CORTICAL</t>
  </si>
  <si>
    <t xml:space="preserve">BROCA </t>
  </si>
  <si>
    <t xml:space="preserve">PLACA PALMAR </t>
  </si>
  <si>
    <t xml:space="preserve">TORNILLO  BLOQUEADO </t>
  </si>
  <si>
    <t xml:space="preserve">BROCA 2.0 MM </t>
  </si>
  <si>
    <t>PLACA PALMAR ÁNGULO VARIABLE</t>
  </si>
  <si>
    <t xml:space="preserve">PLACA RADIO DISTAL DORSAL </t>
  </si>
  <si>
    <t xml:space="preserve">PIN KIRSCHNER </t>
  </si>
  <si>
    <t>ALAMBRE DE CERCLAJE  0.45.A 1.0MM (ROLLO)</t>
  </si>
  <si>
    <t>ARO COMPLETO DE 120 MM</t>
  </si>
  <si>
    <t>SEMIARO DE PIE DE 120MM</t>
  </si>
  <si>
    <t>BARRA ROSCADA 200MM</t>
  </si>
  <si>
    <t>TRUELOK LLAVE ABIERTA 10MM</t>
  </si>
  <si>
    <t>HINGE INLINE 100MM</t>
  </si>
  <si>
    <t>TUERCA PLASTICA</t>
  </si>
  <si>
    <t>TUERCA DE 10MM X 8MM</t>
  </si>
  <si>
    <t>ALAMBRE SIN OLIVA  L 1.8MM</t>
  </si>
  <si>
    <t>ALAMBRE DE FIJACION UNIVERSAL</t>
  </si>
  <si>
    <t>TORNILLO 12MM</t>
  </si>
  <si>
    <t>CABEZAL RECTO FIJADOR PROCALLUS</t>
  </si>
  <si>
    <t>CUERPO CENTRAL FIJADOR DE CODO</t>
  </si>
  <si>
    <t>LLAVE ALLEN 6MM</t>
  </si>
  <si>
    <t>TORNILLO OSTEOTITE 4.5MM 120/30</t>
  </si>
  <si>
    <t>CABEZAL MULTI TORNILLO</t>
  </si>
  <si>
    <t>HINGE RADIOLUCIDO DE CODO</t>
  </si>
  <si>
    <t>BARRA DE 9MM X 150MM</t>
  </si>
  <si>
    <t>BARRA DE 12MM X 200MM</t>
  </si>
  <si>
    <t>CABEZAL LARGO</t>
  </si>
  <si>
    <t>CABEZAL MEDIANO</t>
  </si>
  <si>
    <t>LLAVE ALLEN DE 5 MM</t>
  </si>
  <si>
    <t>1. PRÓTESIS PARA REEMPLAZO DE CODO</t>
  </si>
  <si>
    <t>2. PRÓTESIS PARA REEMPLAZO DE CUPULA RADIAL</t>
  </si>
  <si>
    <t>3. SISTEMA PLACA COMPRESIÓN DINÁMICA DCP 3.5 PEQUEÑOS FRAGMENTOS</t>
  </si>
  <si>
    <t>4. SISTEMA PLACA LC-DCP 3.5 PEQUEÑOS FRAGMENTOS</t>
  </si>
  <si>
    <t>5. SISTEMA TERCIO DE CAÑA  3.5 mm PEQUEÑOS FRAGMENTOS</t>
  </si>
  <si>
    <t>6. SISTEMA PLACA EN T 3.5 PEQUEÑOS FRAGMENTOS</t>
  </si>
  <si>
    <t>7. SISTEMA PLACA DE RECOSNTRUCCIÓN RECTA 3.5 PEQUEÑOS FRAGMENTOS</t>
  </si>
  <si>
    <t>8. SISTEMA PLACA DE RECONSTRUCCIÓN OBLICUA 3.5 PEQUEÑOS FRAGMENTOS</t>
  </si>
  <si>
    <t>9. SISTEMA  PLACA TREBOL 3.5 PEQUEÑOS FRAGMENTOS</t>
  </si>
  <si>
    <t>10. SISTEMA PLACA BLOQUEADA ANATÓMICA PARA OLECRANON 3.5</t>
  </si>
  <si>
    <t>11. SISTEMA PLACA BLOQUEADA ANATÓMICA PARA CUBITO PROXIMAL 2.0 CON Y SIN GANCHO</t>
  </si>
  <si>
    <t xml:space="preserve">12. SISTEMA PLACA BLOQUEADA ANATÓMICA PARA RADIO PROXIMAL DERECHA/IZQUIERDA </t>
  </si>
  <si>
    <t xml:space="preserve">13. SISTEMA PLACA BLOQUEADA ANATÓMICA PARA RADIO DISTAL DERECHA/IZQUIERDA </t>
  </si>
  <si>
    <t>14. SISTEMA PLACA DE RADIO PROXIMAL INTRA Y EXTRA ARTICULAR EN ACERO</t>
  </si>
  <si>
    <t xml:space="preserve">15. SISTEMA PLACA BLOQUEADA RECTA DE 3.5 </t>
  </si>
  <si>
    <t>16. SISTEMA DE PLACA BLOQUEADA EN T DE 3.5</t>
  </si>
  <si>
    <t>17. SISTEMA DE PLACA BLOQUEADA OBLICUA DE 3.5</t>
  </si>
  <si>
    <t>18. SISTEMA PLACA BLOQUEADA DE TERCIO DE TUBO DE 3.5</t>
  </si>
  <si>
    <t>19. SISTEMA PLACA BLOQUEADA DE RECONSTRUCCIÓN DE 3.5</t>
  </si>
  <si>
    <t>20. SISTEMA DE RADIO DISTAL CON PLACA DE ARTRODESIS</t>
  </si>
  <si>
    <t>21. SISTEMA DE RADIO DISTAL CON PLACA PALMAR</t>
  </si>
  <si>
    <t>22. SISTEMA DE RADIO DISTAL CON PLACA PALMAR ANCLAJE MÚLTIPLE</t>
  </si>
  <si>
    <t>23. SISTEMA DE RADIO DISTAL CON PLACA PALMAR CON ÁNGULO VARIABLE</t>
  </si>
  <si>
    <t>24. SISTEMA DE RADIO DISTAL DORSAL</t>
  </si>
  <si>
    <t>25. CLAVOS DE KIRSHNER DESDE 0.5 a 3.0mm</t>
  </si>
  <si>
    <t>26. ALAMBRE DE CERCLAJE DE 0.45.a 1.0mm POR ROLLO</t>
  </si>
  <si>
    <t>27. SISTEMA CIRCULAR DE TRAUMA Y RECONSTRUCCION OSEA TIPO ILIZAROV FIJADOR CIRCULAR DE ANTEBRAZO</t>
  </si>
  <si>
    <t>28. SISTEMA DE FIJACIÓN DE CODO ARTICULADO EN ACERO NO RADIOLUCIDO</t>
  </si>
  <si>
    <t>29. SISTEMA DE FIJACIÓN DE CODO ARTICULADO  RADIOLUCIDO</t>
  </si>
  <si>
    <t>COPA DE POLIETILENO CEMENTADA</t>
  </si>
  <si>
    <t>CABEZA FEMORAL 28 MM O 22 MM</t>
  </si>
  <si>
    <t>VÁSTAGO FEMORAL  CEMENTADO</t>
  </si>
  <si>
    <t>CENTRALIZADOR DISTAL</t>
  </si>
  <si>
    <t>RESTRICTOR DE CEMENTO</t>
  </si>
  <si>
    <t>VÁSTAGO FEMORAL  CEMENTADO CDH - CONGÉNITO</t>
  </si>
  <si>
    <t>COPA ACETABULAR NO CEMENTADA</t>
  </si>
  <si>
    <t>TORNILLO PARA COPA ACETABULAR</t>
  </si>
  <si>
    <t>CABEZA FEMORAL 22 O 28 MM</t>
  </si>
  <si>
    <t>VÁSTAGO FEMORAL NO CEMENTADO</t>
  </si>
  <si>
    <t>VÁSTAGO FEMORAL NO CEMENTADO  CONGÉNITO</t>
  </si>
  <si>
    <t>VÁSTAGO FEMORAL NO CEMENTADO RECUBRIMIENTO EN HIDROXIAPATITA</t>
  </si>
  <si>
    <t>VASTAGO NO CEMENTADO</t>
  </si>
  <si>
    <t>CABEZA FEMORAL</t>
  </si>
  <si>
    <t>INSERTO</t>
  </si>
  <si>
    <t>TORNILLO ACETABULAR</t>
  </si>
  <si>
    <t xml:space="preserve">COPA </t>
  </si>
  <si>
    <t>COPA ACETABULAR DOBLE MOVILIDAD</t>
  </si>
  <si>
    <t>INSERTO DE CERÁMICA</t>
  </si>
  <si>
    <t>CABEZA FEMORAL EN CERÁMICA 22MM O 28 MM</t>
  </si>
  <si>
    <t>VÁSTAGO FEMORAL CEMENTADO</t>
  </si>
  <si>
    <t>VÁSTAGO FEMORAL CEMENTADO CDH - CONGÉNITO</t>
  </si>
  <si>
    <t>CABEZA FEMORAL DE CERÁMICA22 O 28 MM</t>
  </si>
  <si>
    <t>CABEZA FEMORAL DE CERÁMICA 22 O 28 MM</t>
  </si>
  <si>
    <t>Copa de Polietileno Cementada (Disponer de Instrumental y mesa para realizar el abordaje anterior)</t>
  </si>
  <si>
    <t>Copa de Polietileno No Cementada (Disponer de Instrumental y mesa para realizar el abordaje anterior)</t>
  </si>
  <si>
    <t>Cabeza Femoral 28 mm o 22 mm (Disponer de Instrumental y mesa para realizar el abordaje anterior)</t>
  </si>
  <si>
    <t>Vástago Femoral  Cementado (Disponer de Instrumental y mesa para realizar el abordaje anterior)</t>
  </si>
  <si>
    <t>Vástago Femoral No Cementado (Disponer de Instrumental y mesa para realizar el abordaje anterior)</t>
  </si>
  <si>
    <t>Centralizador Distal (Disponer de Instrumental y mesa para realizar el abordaje anterior)</t>
  </si>
  <si>
    <t>Copa de doble movilidad cementada  (Disponer de Instrumental y mesa para realizar el abordaje anterior)</t>
  </si>
  <si>
    <t>Copa de doble movilidad no cementada  (Disponer de Instrumental y mesa para realizar el abordaje anterior)</t>
  </si>
  <si>
    <t>Inserto de polietileno ultra alto peso molecular (Disponer de Instrumental y mesa para realizar el abordaje anterior)</t>
  </si>
  <si>
    <t>Tornillo Esponjoso (Disponer de Instrumental y mesa para realizar el abordaje anterior)</t>
  </si>
  <si>
    <t xml:space="preserve">Restrictor de Cemento </t>
  </si>
  <si>
    <t>Cemento Quirúrgico</t>
  </si>
  <si>
    <t>Inyector de Cemento</t>
  </si>
  <si>
    <t>CABEZA FEMORAL 28 MM O 22 M.M.</t>
  </si>
  <si>
    <t>VÁSTAGO FEMORAL  CEMENTADO DE REVISIÓN</t>
  </si>
  <si>
    <t>CEMENTO QUIRÚRGICO CON ANTIBIÓTICO</t>
  </si>
  <si>
    <t>VÁSTAGO FEMORAL NO CEMENTADO DE REVISIÓN</t>
  </si>
  <si>
    <t>VÁSTAGO FEMORAL NO CEMENTADO DE REVISIÓN CON REEMPLAZO DE CALCAR</t>
  </si>
  <si>
    <t>CUELLO MICROPOROSO</t>
  </si>
  <si>
    <t>PERNO DE EXPANSIÓN</t>
  </si>
  <si>
    <t>COPA NO CEMENTADA</t>
  </si>
  <si>
    <t>TAPON</t>
  </si>
  <si>
    <t>JERINGA PARA COLOCACIÓN DE CEMENTO</t>
  </si>
  <si>
    <t>COPA/CABEZA BIPOLAR</t>
  </si>
  <si>
    <t>PRÓTESIS PARCIAL TIPO THOMPSON</t>
  </si>
  <si>
    <t>JERINGA PARA INYECTAR CEMENTO</t>
  </si>
  <si>
    <t xml:space="preserve">COPA ACETABULAR NO CEMENTADA </t>
  </si>
  <si>
    <t>CABEZA PARA SUPERFICIE FEMORAL</t>
  </si>
  <si>
    <t>VÁSTAGO FEMORAL NO CEMENTADO DE FIJACIÓN METAFISIARIA</t>
  </si>
  <si>
    <t>CONO PARA VÁSTAGO DE FIJACIÓN METAFISIARIA</t>
  </si>
  <si>
    <t>TM AUMENTO ACETABULAR 10 15 20 Y 30 MM</t>
  </si>
  <si>
    <t>TM AUMENTO RECTO 50/54/58MM</t>
  </si>
  <si>
    <t>TM COLUMNA AUMENTO IZQ POST/ DER ANT</t>
  </si>
  <si>
    <t>TM CUÑA 5 10 Y 15 °</t>
  </si>
  <si>
    <t>TM RESTRICTOR ACETABULAR 26 32 Y 38MM</t>
  </si>
  <si>
    <t>TM COPA MODULAR 46 A 60 MM</t>
  </si>
  <si>
    <t>LINER 10° REBORDE 32</t>
  </si>
  <si>
    <t>CABEZA FEMORAL 32 MM</t>
  </si>
  <si>
    <t>STEM QUADRA STANDARD "HAP"  12/14 S.3</t>
  </si>
  <si>
    <t>ACETABULAR SHELL CC TRIO AE 46 WHIT CENTER SCREW PLUG</t>
  </si>
  <si>
    <t>HEAD COCR DIA 28 (3,5) S</t>
  </si>
  <si>
    <t>FLAT PE LINER DIAM. MM. 28 54/56</t>
  </si>
  <si>
    <t>CANCELLOUS BONE SCREW MM. 6,5 L. 25</t>
  </si>
  <si>
    <t>CANCELLOUS BONE SCREW MM. 6,5 L. 30</t>
  </si>
  <si>
    <t>CABEZAS FEMORAL 22 O 28 MM OTROS TAPER</t>
  </si>
  <si>
    <t xml:space="preserve">CABLE  PARA CERCLAJE FEMORAL </t>
  </si>
  <si>
    <t xml:space="preserve">ANILLO PARA COPA </t>
  </si>
  <si>
    <t>ANILLO DE RECONSTRUCCIÓN ACETABULAR</t>
  </si>
  <si>
    <t>TORNILLO PARA ANILLOS DE RECONSTRUCCIÓN</t>
  </si>
  <si>
    <t>ANILLO DE SOPORTE ACETABULAR</t>
  </si>
  <si>
    <t>TORNILLO PARA ANILLO DE SOPORTE ACETABULAR</t>
  </si>
  <si>
    <t>ELIMINADOR DE ORIFICO DE COPA ACETABULAR</t>
  </si>
  <si>
    <t>COPA ACETABULAR COSTREÑIDA</t>
  </si>
  <si>
    <t>TORNILLO PARA COPA COSTREÑIDA</t>
  </si>
  <si>
    <t xml:space="preserve">CÁNULA FLEXIBE </t>
  </si>
  <si>
    <t>TUBE SET - INFLOW ONLY</t>
  </si>
  <si>
    <t xml:space="preserve">GUÍA DE NITINOL 1.2MM X 18'' </t>
  </si>
  <si>
    <t>AGUJA ARTROSCOPIA CORTA</t>
  </si>
  <si>
    <t xml:space="preserve">AGUJA XL (EXTRA-LONG) </t>
  </si>
  <si>
    <t xml:space="preserve">SUTURA DE ANCLAJE 2.9 </t>
  </si>
  <si>
    <t>PLACA DE RECONSTRUCCIÓN BAJO PERFIL 3.5 X 8 H</t>
  </si>
  <si>
    <t>PLACA DE RECONSTRUCCIÓN PARA SINFISIS PÚBICA BAJO PERFIL CURVA 3.5 X 6 H</t>
  </si>
  <si>
    <t>TORNILLO DE BLOQUEO DE 3.5</t>
  </si>
  <si>
    <t>PLACA TUBO 135 X 6H</t>
  </si>
  <si>
    <t>TORNILLO DESLIZANTE X 70 MM ACERO</t>
  </si>
  <si>
    <t xml:space="preserve">TORNILLO SEGURIDAD </t>
  </si>
  <si>
    <t>TORNILLO CORTICAL 4.5 MM X 40 MM</t>
  </si>
  <si>
    <t>PLACA TUBO 95 X 10 H</t>
  </si>
  <si>
    <t>TORNILLO DE ESPONJOSA ROSCA COMPLETA 6.5 MM X 50 MM</t>
  </si>
  <si>
    <t>PLACA TUBO 150° X 6H</t>
  </si>
  <si>
    <t>TORNILLO PARA DELIZAMIENTO EPIFISIARIO</t>
  </si>
  <si>
    <t xml:space="preserve">PLACA  DE 12 H </t>
  </si>
  <si>
    <t xml:space="preserve">TORNILLO CORTICAL 4.5 MM X 40 MM </t>
  </si>
  <si>
    <t>CABLE EN ACERO X 500MM</t>
  </si>
  <si>
    <t>CLAVIJAS DE POSICIONAMIENTO (OPCIONAL)</t>
  </si>
  <si>
    <t xml:space="preserve">PLACA TUBO BLOQUEADA 135°  X 6 H </t>
  </si>
  <si>
    <t xml:space="preserve">TORNILLO CORTICAL BLOQUEADO 4.5 MM X 40 MM </t>
  </si>
  <si>
    <t xml:space="preserve">TORNILLOS DESLIZANTES X 60MM </t>
  </si>
  <si>
    <t xml:space="preserve">TORNILLO DE COMPRESION </t>
  </si>
  <si>
    <t xml:space="preserve">PLACA SOPORTE TROCANTERICO X 4 </t>
  </si>
  <si>
    <t>CUERPO ARTICULADO PARA CADERA</t>
  </si>
  <si>
    <t>FIJADOR PETROCANTERICO</t>
  </si>
  <si>
    <t>1. REEMPLAZO TOTAL DE CADERA CEMENTADA</t>
  </si>
  <si>
    <t>2. REEMPLAZO TOTAL DE CADERA CEMENTADA MODULAR PARA PACIENTES DE BAJA ESTATURA- CONGÉNITO</t>
  </si>
  <si>
    <t>3. REEMPLAZO TOTAL DE CADERA HIBRIDA MODULAR</t>
  </si>
  <si>
    <t>4. REEMPLAZO TOTAL DE CADERA HIBRIDA PARA PACIENTES DE BAJA ESTATURA - CONGÉNITO</t>
  </si>
  <si>
    <t xml:space="preserve">5. REEMPLAZO TOTAL DE CADERA NO CEMENTADA </t>
  </si>
  <si>
    <t>6. REEMPLAZO TOTAL DE CADERA NO CEMENTADA PACIENTES DE BAJA ESTATURA-CONGÉNITO</t>
  </si>
  <si>
    <t>7. REEMPLAZO TOTAL DE CADERA NO CEMENTADA CON RECUBRIMIENTO DE HIDROXIAPATITA</t>
  </si>
  <si>
    <t>8. CADERA NO CEMENTADA CON HIDROXIAPATITA PARA LUXACIÓN CONGENITA</t>
  </si>
  <si>
    <t>9. REEMPLAZO TOTAL DE CADERA NO CEMENTADA CON COPA DE DOBLE MOVILIDAD</t>
  </si>
  <si>
    <t>10. REEMPLAZO TOTAL DE CADERA HIBRIDA CON SUPERFICIE DE CERÁMICA</t>
  </si>
  <si>
    <t>11. REEMPLAZO TOTAL DE CADERA HIBRIDA CON SUPERFICIE DE CERÁMICA PARA PACIENTES DE BAJA ESTATURA - CONGÉNITO</t>
  </si>
  <si>
    <t>12. REEMPLAZO TOTAL DE CADERA NO CEMENTADA CON SUPERFICIE DE CERÁMICA</t>
  </si>
  <si>
    <t>13. REEMPLAZO TOTAL DE CADERA NO CEMENTADA CON SUPERFICIE DE CERÁMICA PARA PACIENTES DE BAJA ESTATURA - CONGÉNITO</t>
  </si>
  <si>
    <t>14. REEMPLAZO DE CADERA NO CEMENTADA RECUBRIMIENTO DE HIDROXIAPATITA CON SUPERFICIE DE CERÁMICA</t>
  </si>
  <si>
    <t>15. REEMPLAZO TOTAL DE CADERA CEMENTADA Y NO CEMENTADA POR ABORDAJE ANTERIOR (Disponer de Instrumental y mesa para realizar el abordaje anterior)</t>
  </si>
  <si>
    <t>16. PRÓTESIS PARA REVISIÓN REEMPLAZO TOTAL DE CADERA CEMENTADA MODULAR</t>
  </si>
  <si>
    <t>17. PRÓTESIS PARA REVISIÓN REEMPLAZO TOTAL DE CADERA HIBRIDA</t>
  </si>
  <si>
    <t>18. PRÓTESIS PARA REVISIÓN REEMPLAZO TOTAL DE CADERA NO CEMENTADA</t>
  </si>
  <si>
    <t>19. PRÓTESIS PARA REVISIÓN DE REEMPLAZO TOTAL DE CADERA NO CEMENTADA CON REEMPLAZO CALCAR</t>
  </si>
  <si>
    <t>20. PRÓTESIS PARA REVISIÓN DE REEMPLAZO TOTAL DE CADERA CON COPA DE DOBLE MOVILIDAD</t>
  </si>
  <si>
    <t>21. PRÓTESIS PARA REVISIÓN DE REEMPLAZO TOTAL DE CADERA CON MALLA TRABECULAR</t>
  </si>
  <si>
    <t xml:space="preserve"> 22. PRÓTESIS PARA REVISIÓN DE REEMPLAZO TOTAL DE CADERA CON ANCLAJE DIAFISIARIO CEMENTADA Y NO CEMENTADA</t>
  </si>
  <si>
    <t>23. PRÓTESIS PARA REEMPLAZO PARCIAL DE CADERA BIPOLAR</t>
  </si>
  <si>
    <t>24. PRÓTESIS PARA REEMPLAZO PARCIAL DE CADERA TIPO THOMPSON</t>
  </si>
  <si>
    <t>25. PRÓTESIS PARA REEMPLAZO DE CADERA DE RESUPERFICIALIZACIÓN</t>
  </si>
  <si>
    <t>26. PRÓTESIS PARA REEMPLAZO DE CADERA CON VÁSTAGO FEMORAL CORTO DE FIJACIÓN METAFISIARIA</t>
  </si>
  <si>
    <t>27. PRÓTESIS PARA REEMPLAZO DE CADERA DE FIJACION METAFISIARIA CON SUPERFICIE DE CERÁMICA</t>
  </si>
  <si>
    <t>28. PRÓTESIS PARA REVISIÓN DE CADERA CON TANTALIO</t>
  </si>
  <si>
    <t>29. SISTEMA DE CADERA TRIPLE CONICO</t>
  </si>
  <si>
    <t>30. ACCESORIOS PARA REVISIÓN DE REEMPLAZO TOTAL DE CADERA</t>
  </si>
  <si>
    <t>31. SISTEMA PARA ARTROSCOPIA DE CADERA</t>
  </si>
  <si>
    <t>32. SISTEMA PLACA DE RECONSTRUCCIÓN PARA PELVIS BAJO PERFIL RECTA 3.5</t>
  </si>
  <si>
    <t>33. SISTEMA PLACA DE RECONSTRUCCIÓN PARA SINFISIS PÚBICA BAJO PERFIL CURVA DE 3.5</t>
  </si>
  <si>
    <t>34. SISTEMA DE COMPRESIÓN DINÁMICA DE CADERA CON PLACA DE 135 GRADOS (DHS)</t>
  </si>
  <si>
    <t>35. SISTEMA DE COMPRESIÓN DINÁMICA CONDÍLEA CON PLACA DE 95 GRADOS (DCS)</t>
  </si>
  <si>
    <t>36. SISTEMA DE COMPRESIÓN DINÁMICA DE CADERA CON PLACA DE 150 GRADOS (DHS)</t>
  </si>
  <si>
    <t>37. SISTEMA DE TORNILLO PARA DESLIZAMIENTO EPIFISIARIO DE LA CABEZA FEMORAL</t>
  </si>
  <si>
    <t>38. SISTEMA PLACA CABLE</t>
  </si>
  <si>
    <t>39. SISTEMA PLACA TUBO BLOQUEADA DE 135 GRADOS</t>
  </si>
  <si>
    <t>40. SISTEMA CON PLACA DE SOPORTE TROCANTÉRICO</t>
  </si>
  <si>
    <t>41. CABEZAL ARTICULADO DE CADERA</t>
  </si>
  <si>
    <t>42. SISTEMA DE FIJADOR PERTROCANTERICO PARA CADERA</t>
  </si>
  <si>
    <t>COMPONENTE FEMORAL</t>
  </si>
  <si>
    <t>COMPONENTE TIBIAL</t>
  </si>
  <si>
    <t xml:space="preserve">INSERTO TIBIAL </t>
  </si>
  <si>
    <t>PATELA</t>
  </si>
  <si>
    <t>COMPONENTE TIBIAL ROTATORIO</t>
  </si>
  <si>
    <t>INSERTO TIBIAL PARA PLATO ROTATORIO</t>
  </si>
  <si>
    <t>COMPONENTE TIBIAL ANATÓMICO</t>
  </si>
  <si>
    <t>TORNILLO DE FIJACION</t>
  </si>
  <si>
    <t>COMPONENTE TIBIAL PARA REVISIÓN</t>
  </si>
  <si>
    <t>INSERTO TIBIAL PARA REVISIÓN</t>
  </si>
  <si>
    <t>CUÑA TIBIAL NO CEMENTADA</t>
  </si>
  <si>
    <t>VÁSTAGO TIBIAL  CEMENTADO</t>
  </si>
  <si>
    <t xml:space="preserve">VÁSTAGO FEMORAL  CEMENTADO </t>
  </si>
  <si>
    <t>TUERCA VÁSTAGO FEMORAL</t>
  </si>
  <si>
    <t xml:space="preserve">AUMENTO FEMORAL DISTAL </t>
  </si>
  <si>
    <t xml:space="preserve">AUMENTO FEMORAL POSTERIOR </t>
  </si>
  <si>
    <t>VÁSTAGO TIBIAL NO CEMENTADO</t>
  </si>
  <si>
    <t xml:space="preserve">VÁSTAGO FEMORAL NO CEMENTADO </t>
  </si>
  <si>
    <t>INSERTO TIBIAL PARA REVISIÓN CONSTREÑIDO</t>
  </si>
  <si>
    <t>COMPONENTE TIBIAL PARA REVISIÓN  CON OFFSET</t>
  </si>
  <si>
    <t>TAPON REABSORBIBLE</t>
  </si>
  <si>
    <t>ESPACIADOR FEMORAL</t>
  </si>
  <si>
    <t>ESPACIADOR TIBIAL</t>
  </si>
  <si>
    <t>CEMENTO ÓSEO VISCOSIDAD MEDIA UNA DOSIS</t>
  </si>
  <si>
    <t>CEMENTO ÓSEO VISCOSIDAD MEDIA DOS DOSIS</t>
  </si>
  <si>
    <t>CEMENTO ÓSEO VISCOSIDAD ALTA UNA DOSIS</t>
  </si>
  <si>
    <t>CEMENTO ÓSEO VISCOSIDAD ALTA DOS DOSIS</t>
  </si>
  <si>
    <t>CEMENTO ÓSEO VISCOSIDAD MEDIA UNA DOSIS CON ANTIBIOTICO</t>
  </si>
  <si>
    <t>CEMENTO ÓSEO VISCOSIDAD MEDIA DOS DOSIS CON ANTIBIOTICO</t>
  </si>
  <si>
    <t>CEMENTO ÓSEO VISCOSIDAD ALTA UNA DOSIS CON ANTIBIOTICO</t>
  </si>
  <si>
    <t>CEMENTO ÓSEO VISCOSIDAD ALTA DOS DOSIS CON ANTIBIOTICO</t>
  </si>
  <si>
    <t>ESPACIADORES DE CADERA</t>
  </si>
  <si>
    <t>ESPACIADORES DE RODILLA</t>
  </si>
  <si>
    <t>ESPACIADORES DE CADERA CON ANTIBIOTICO</t>
  </si>
  <si>
    <t>ESPACIADORES DE RODILLA CON ANTIBIOTICO</t>
  </si>
  <si>
    <t>TORNILLO DE INTERFERENCIA EN TITANIO</t>
  </si>
  <si>
    <t>PIN CON OJAL DE 2.4MM X 400 MM</t>
  </si>
  <si>
    <t>ALAMBRE GUÍA 1.5MM X 12"</t>
  </si>
  <si>
    <t>TORNILLO DE INTERFERENCIA BIOABSORBIBLE</t>
  </si>
  <si>
    <t>TORNILLO DE INTERFERENCIA BIOABSORBIBLE(FIJACION TIBIAL)</t>
  </si>
  <si>
    <t>FIJACION FEMORAL</t>
  </si>
  <si>
    <t>GUÍA CON OJAL DE 2.4MM X 17"</t>
  </si>
  <si>
    <t>SISTEMA DE REPARACIÓN DE MENISCO - TODO ADENTRO</t>
  </si>
  <si>
    <t>EMPUJADOR Y CORTADOR DE SUTURA</t>
  </si>
  <si>
    <t>DARDOS</t>
  </si>
  <si>
    <t>KIT DE MOSAICOPLASTIA</t>
  </si>
  <si>
    <t>BOMBA DE INFUSION</t>
  </si>
  <si>
    <t>MANGUERA X PACIENTE</t>
  </si>
  <si>
    <t>MANGUERA DIA (OPCIONAL)</t>
  </si>
  <si>
    <t>PUNTA DE RADIOFRECUENCIA</t>
  </si>
  <si>
    <t>MANGUERAS IRRIGACIÓN</t>
  </si>
  <si>
    <t>GRAPA</t>
  </si>
  <si>
    <t>RESERVORIO</t>
  </si>
  <si>
    <t>CAUCHOS ANTIFUGAS</t>
  </si>
  <si>
    <t>FRESA</t>
  </si>
  <si>
    <t>Dispositivo óptico trasmisor de alta definición de 30 grados para cirugía artroscópica</t>
  </si>
  <si>
    <t>CLAVO ARTRODESIS FEMORAL DERECHO/IZQUIERDO</t>
  </si>
  <si>
    <t>CLAVO ARTRODESIS TIBIAL DERECHO/IZQUIERDO</t>
  </si>
  <si>
    <t>CENTRALIZADOR</t>
  </si>
  <si>
    <t>JERINGA PARA COLOCAR CEMENTO</t>
  </si>
  <si>
    <t xml:space="preserve">PLACAS FISIARIA  </t>
  </si>
  <si>
    <t xml:space="preserve">TORNILLOS  CANULADOS TITANIO 4.5MM X 16 </t>
  </si>
  <si>
    <t>CABEZAL ARTICULADO DE RODILLA</t>
  </si>
  <si>
    <t>ARO DIAMETRO-190MM DE 2/3</t>
  </si>
  <si>
    <t>BARRA ROSCADA 160MM</t>
  </si>
  <si>
    <t>CLAMP SHEFFIELD</t>
  </si>
  <si>
    <t>TORNILLO OSTEOTITE 6MM 150/40</t>
  </si>
  <si>
    <t>ALAMBRE DE CERCLAJE 1.0 A 1.5MM (ROLLO)</t>
  </si>
  <si>
    <t>1. PRÓTESIS PARA REEMPLAZO TOTAL DE RODILLA PRIMARIA SACRIFICANDO O RETENIENDO LCP</t>
  </si>
  <si>
    <t>2. PRÓTESIS PARA REEMPLAZO TOTAL DE RODILLA PRIMARIA SACRIFICANDO O RETENIENDO LCP CON PLATO ROTATORIO</t>
  </si>
  <si>
    <t>3. PRÓTESIS PARA REEMPLAZO TOTAL DE RODILLA PRIMARIA CON COMPONENTE TIBIAL ANATÓMICO</t>
  </si>
  <si>
    <t>4. PRÓTESIS PARA REEMPLAZO PARCIAL DE RODILLA PRIMARIA UNICOMPARTIMENTAL</t>
  </si>
  <si>
    <t>5. PRÓTESIS PARA REEMPLAZO PARCIAL DE RODILLA PATELO-FEMORAL</t>
  </si>
  <si>
    <t>6. PRÓTESIS PARA REVISIÓN DE REEMPLAZO TOTAL DE RODILLA CON VÁSTAGOS CEMENTADOS</t>
  </si>
  <si>
    <t>7. PRÓTESIS PARA REVISIÓN DE REEMPLAZO TOTAL DE RODILLA CON VÁSTAGOS NO CEMENTADOS</t>
  </si>
  <si>
    <t>8. PRÓTESIS PARA REVISIÓN DE REEMPLAZO TOTAL DE RODILLA CON VÁSTAGOS CEMENTADOS INSERTO CONSTREÑIDO</t>
  </si>
  <si>
    <t>9. PRÓTESIS PARA REVISIÓN DE REEMPLAZO TOTAL DE RODILLA CON VÁSTAGOS NO CEMENTADOS INSERTO CONSTREÑIDO</t>
  </si>
  <si>
    <t>10. PRÓTESIS PARA REVISIÓN DE REEMPLAZO TOTAL DE RODILLA CON VÁSTAGOS CEMENTADOS - TIBIA CON OFFSET</t>
  </si>
  <si>
    <t>11. PRÓTESIS PARA REVISIÓN DE REEMPLAZO TOTAL DE RODILLA CON VÁSTAGOS NO CEMENTADOS - TIBIA CON OFFSET</t>
  </si>
  <si>
    <t>12. PRÓTESIS PARA REVISIÓN DE RODILLA EN BISAGRA</t>
  </si>
  <si>
    <t>13. ACCESORIOS PARA REEMPLAZOS ARTICULARES</t>
  </si>
  <si>
    <t>14. SISTEMA PARA REPARACIÓN DE LIGAMENTO CRUZADO ANTERIOR EN TITANIO</t>
  </si>
  <si>
    <t>15. SISTEMA PARA REPARACIÓN DE LIGAMENTO CRUZADO ANTERIOR BIOABSORBIBLE</t>
  </si>
  <si>
    <t>16. SISTEMA DE RECONSTRUCCIÓN DE LIGAMENTO CRUZADO ANTERIOR BIOABSORBIBLE CON SEMITENDINOSO</t>
  </si>
  <si>
    <t>17. SISTEMA PARA REPARACIÓN DE LIGAMENTO CRUZADO ANTERIOR EN TITANIO CON HTH</t>
  </si>
  <si>
    <t>18. SISTEMA PARA REPARACIÓN DE LIGAMENTO CRUZADO POSTERIOR EN TITANIO</t>
  </si>
  <si>
    <t>19. SISTEMA PARA REPARACIÓN DE LIGAMENTO CRUZADO POSTERIOR BIOABSORBIBLE</t>
  </si>
  <si>
    <t>20. SISTEMA PARA REPARACIÓN MENISCAL TODO ADENTRO</t>
  </si>
  <si>
    <t>21. SISTEMA DE REPARACIÓN MENISCAL CON DARDOS MENISCALES</t>
  </si>
  <si>
    <t>22. SISTEMA PARA TOMA DE INJERTOS OSTEOCONDRALES</t>
  </si>
  <si>
    <t>23. BOMBA DE INFUSIÓN</t>
  </si>
  <si>
    <t>24. PUNTA DE RADIOFRECUENCIA</t>
  </si>
  <si>
    <t>25. SISTEMA DE IRRIGACIÓN ASPIRACIÓN + EXTRACCIÓN DE INJERTO</t>
  </si>
  <si>
    <t>26. Dispositivo óptico trasmisor HD 30 grados</t>
  </si>
  <si>
    <t>27. CLAVO DE ARTRODESIS DE RODILLA</t>
  </si>
  <si>
    <t>28. SISTEMA DE PLACAS PARA EPIFISIODESIS</t>
  </si>
  <si>
    <t>29. CABEZAL ARTICULADO DE RODILLA</t>
  </si>
  <si>
    <t>30. SISTEMA DE FIJACIÓN HIBRIDO PARA ARTRODESIS DE RODILLA</t>
  </si>
  <si>
    <t>31. ALAMBRE DE CERCLAJE DE 1.0 a 1.5mm CON O SIN OJAL POR ROLLO</t>
  </si>
  <si>
    <t>PLACA DCP ANCHA (4.5/6.5) X 8 ORIFICIOS ACERO</t>
  </si>
  <si>
    <t>TORNILLO DE ESPONJOSA ROSCA COMPLETA 6.5 MM X40 MM</t>
  </si>
  <si>
    <t>PLACA DCP ESTRECHA (4.5/6.5) X 8 ORIFICIOS ACERO</t>
  </si>
  <si>
    <t>PLACA LC-DCP ESTRECHA (4.5/6.5) X 8 ORIFICIOS ACERO</t>
  </si>
  <si>
    <t>PLACA LC-DCP ANCHA (4.5/6.5) X 8 ORIFICIOS ACERO</t>
  </si>
  <si>
    <t>PLACA EN T (4.5/6.5) X 5 H ACERO</t>
  </si>
  <si>
    <t>PLACA SOSTEN  EN L (4.5/6.5) X 6 H DERECHA ACERO</t>
  </si>
  <si>
    <t>PLACA BLOQUEADA RECTA ANCHA 4.5 X 8 H</t>
  </si>
  <si>
    <t xml:space="preserve">TORNILLO CORTICAL BLOQUEADO 4.5 MM X 36 MM </t>
  </si>
  <si>
    <t xml:space="preserve">TORNILLO CORTICAL 4.5 MM X 30 MM </t>
  </si>
  <si>
    <t xml:space="preserve">PLACA BLOQUEADA ANGOSTA EN 4.5 X 8 H </t>
  </si>
  <si>
    <t>PLACA BLOQUEADA DE 4.5 EN T X 6 H</t>
  </si>
  <si>
    <t>PLACA BLOQUEADA  EN L DE 4.5 X 6 H</t>
  </si>
  <si>
    <t xml:space="preserve">TORNILLO CORTICAL .5 MM X 30 MM </t>
  </si>
  <si>
    <t xml:space="preserve">PLACA OSTEOTOMIA INFANTIL </t>
  </si>
  <si>
    <t xml:space="preserve">PLACA OSTEOTOMIA  DE NIÑOS  4.5MM </t>
  </si>
  <si>
    <t xml:space="preserve">TORNILLO CORTICAL 4.5 MM X 20 MM </t>
  </si>
  <si>
    <t>PLACA OSTEOTOMIA EN ADOLECENTES DE  90°   - HOJA 40MM X 3H - PROF. ARCO -10MM</t>
  </si>
  <si>
    <t>TONILLO CORTICAL 4.5</t>
  </si>
  <si>
    <t xml:space="preserve">PLACA OSTEOTOMIA EN ADULTOS DE  90°   </t>
  </si>
  <si>
    <t>TORNILLO CANULADO (3.5) ROSCA PARCIAL-COMPLETA X 40 MM ACERO</t>
  </si>
  <si>
    <t>ARANDELA</t>
  </si>
  <si>
    <t>TORNILLO CANULADO (4.0) ROSCA  PARCIAL-COMPLETA X 40 MM ACERO</t>
  </si>
  <si>
    <t>TORNILLO CANULADO (4.5) ROSCA PARCIAL-COMPLETA X 40 MM ACERO</t>
  </si>
  <si>
    <t>TORNILLO CANULADO (6.5/7.0) ROSCA  PARCIAL COMPLETA X 40 MM ACERO</t>
  </si>
  <si>
    <t xml:space="preserve">GRAPAS COVENTRY </t>
  </si>
  <si>
    <t xml:space="preserve">GRAPAS  DE BLOUNT LISAS </t>
  </si>
  <si>
    <t xml:space="preserve">GRAPAS  DE BLOUNT DENTADAS  </t>
  </si>
  <si>
    <t xml:space="preserve">GRAPAS EPIFISIARIAS </t>
  </si>
  <si>
    <t xml:space="preserve">PLACA CONDILEA 95º  (4.5) </t>
  </si>
  <si>
    <t>PLACA PARA EPIFISIODESIS</t>
  </si>
  <si>
    <t>CLAVO PARA FÉMUR DE 11 X 380</t>
  </si>
  <si>
    <t>TAPÓN DE CIERRE (OPCIONAL)</t>
  </si>
  <si>
    <t>CLAVO TIBIAL DE 10 X 315MM ACERO</t>
  </si>
  <si>
    <t>CLAVOS FLEXIBLES DE FEMUR DE 4.00MM X 400MM TITANIO</t>
  </si>
  <si>
    <t>TAPON DE CIERRE</t>
  </si>
  <si>
    <t>CLAVO ENDOMEDULAR EN TITANIO</t>
  </si>
  <si>
    <t>TORNILLO DE BLOQUEO</t>
  </si>
  <si>
    <t>CLAVO CEFALOMEDULAR PARA FEMUR PROXIMAL</t>
  </si>
  <si>
    <t>SISTEMA PARA BLOQUEO A CABEZA PROXIMAL</t>
  </si>
  <si>
    <t>TORNILLO DE FIJACION DISTAL</t>
  </si>
  <si>
    <t>CLAVO INTERTROCANTÉRICO DIÁMETRO 11, 130° L360</t>
  </si>
  <si>
    <t>TORNILLO DESLIZANTE L 85</t>
  </si>
  <si>
    <t>TORNILLO DE BLOQUEO DE 5.0 DIÁMETRO LARGO 36</t>
  </si>
  <si>
    <t>CLAVO PARA FÉMUR CON MULTIPLES OPCIONES DE BLOQUEO</t>
  </si>
  <si>
    <t>CLAVO PARA FÉMUR RETROGRADO</t>
  </si>
  <si>
    <t>BLOQUEO ESTÁNDAR</t>
  </si>
  <si>
    <t xml:space="preserve">CLAVO FEMUR </t>
  </si>
  <si>
    <t>TAPÓN</t>
  </si>
  <si>
    <t>CLAVO PARA TIBIA CON MULTIPLES OPCIONES DE BLOQUEO</t>
  </si>
  <si>
    <t>CLAVO FRESADO DE TIBIA PARA KIT CEMENTADO</t>
  </si>
  <si>
    <t>PLACA BLOQUEADA  (3.5/4.0) X 6 H</t>
  </si>
  <si>
    <t>PLACA DE PARA PILÓN TIBIAL DE 3.5</t>
  </si>
  <si>
    <t>TORNILLO DE BLOQUEO DE 2.7 MM</t>
  </si>
  <si>
    <t xml:space="preserve">AGUJAS GUIAS </t>
  </si>
  <si>
    <t>PLACA BLOQUEADA DE TIBIA DISTAL</t>
  </si>
  <si>
    <t>PLACA BLOQUEADA  ANATOMICA DE PERONE DISTAL</t>
  </si>
  <si>
    <t>TORNILLO CORTICAL 3.5 MM</t>
  </si>
  <si>
    <t>PLACA TIBIA PROXIMAL ANGULO VARIABLE 14 H</t>
  </si>
  <si>
    <t xml:space="preserve">TORNILLO CORTICAL 3.5 MM X 35 MM </t>
  </si>
  <si>
    <t>TORNILLO DE BLOQUEO DE ANGULO VARIABLE 3.5 X 36MM</t>
  </si>
  <si>
    <t>PLACA BLOQUEADA  4.5 X 6 H</t>
  </si>
  <si>
    <t>TORNILLO CANILADO DE BLOQUEO</t>
  </si>
  <si>
    <t>AGUJA GUIA</t>
  </si>
  <si>
    <t>PLACA BLOQUEADA PARA OSTEOTOMIA DE TIBIA PROXIMAL 4.5 X 4 H</t>
  </si>
  <si>
    <t>PLACA BLOQUEADA PARA OSTEOTOMIA DE FEMUR DISTAL 4.5 X 4 H</t>
  </si>
  <si>
    <t>PLACA BLOQUEADA  ANATOMICA PARA FRACTURA PERIPROTESICA</t>
  </si>
  <si>
    <t xml:space="preserve">TORNILLO BLOQUEADO 4.5 MM X 36 MM </t>
  </si>
  <si>
    <t>PLACA BLOQUEADA DE SOSTEN PARA FEMUR PROXIMAL</t>
  </si>
  <si>
    <t>TORNILLOS DE BLOQUEO 4.5 / 5.0</t>
  </si>
  <si>
    <t>TORNILLOS CANULADOS DE 7.0</t>
  </si>
  <si>
    <t>PLACA BLOQUEADA PARA CONDILOS FEMORALES</t>
  </si>
  <si>
    <t>PLACA TSOSTÉN CONDILAR 4.5  ANGULO VARIABLE  6H</t>
  </si>
  <si>
    <t>TORNILLO DE BLOQUEO DE 5 X 36MM</t>
  </si>
  <si>
    <t>TORNILLO CANULADO 5.0 ANGULO VARIABLE LARGO 65 MM</t>
  </si>
  <si>
    <t>PLACAS BLOQUEADA PARA OSTEOTOMIA FEMUR PROXIMAL</t>
  </si>
  <si>
    <t>TORNILLOS DE BLOQUEO 2.7MM</t>
  </si>
  <si>
    <t>TORNILLOS DE CORTICAL 2.7MM</t>
  </si>
  <si>
    <t>LAMINA SIERRA</t>
  </si>
  <si>
    <t>TORNILLOS DE BLOQUEO 3.5 MM</t>
  </si>
  <si>
    <t>TORNILLOS DE CORTICAL 3.5 MM</t>
  </si>
  <si>
    <t>PLACAS BLOQUEADA PARA OSTEOTOMIA FEMUR DISTAL</t>
  </si>
  <si>
    <t>TORNILLOS DE BLOQUEO 4.5 MM</t>
  </si>
  <si>
    <t>TORNILLOS DE CORTICAL 4.5 MM</t>
  </si>
  <si>
    <t>TORNILLOS DE CANULADOS COMPRESIÓN INTERCONDILAR X 6.5 / 7.3 MM</t>
  </si>
  <si>
    <t>CLAVO STEINMAN</t>
  </si>
  <si>
    <t xml:space="preserve">BARRA RADIOLUCIDA </t>
  </si>
  <si>
    <t>CABEZAL DE BARRA</t>
  </si>
  <si>
    <t>CABEZAL DE TORNILLO</t>
  </si>
  <si>
    <t>TORN.  CORTICAL 4.5MM 100/40</t>
  </si>
  <si>
    <t>CABEZAL DE BARRA AZUL</t>
  </si>
  <si>
    <t>CABEZAL DE TORNILLO AZUL</t>
  </si>
  <si>
    <t>TORN. CORTICAL 4.5MM 100/40</t>
  </si>
  <si>
    <t>LLAVE ALLEN 5 MM</t>
  </si>
  <si>
    <t>BARRA RADIOLUCIDA 13 MM, 350 MM</t>
  </si>
  <si>
    <t>BARRA RADIOLUCIDA 15 MM, 350 MM</t>
  </si>
  <si>
    <t>BARRA DE 6MM X 140MM</t>
  </si>
  <si>
    <t>FIJADOR METAFISIARIO XCALIBUR</t>
  </si>
  <si>
    <t>TORN. CONICO CORTICAL 4.5MM 100/40</t>
  </si>
  <si>
    <t>FIJADOR  STANDAR 23,5CM</t>
  </si>
  <si>
    <t xml:space="preserve">FIJADOR  HIBRIDO </t>
  </si>
  <si>
    <t>UNIDAD COMPRESION DINAMICA XCALIBER</t>
  </si>
  <si>
    <t>ARO DIAMETRO-150MM DE 2/3</t>
  </si>
  <si>
    <t>ASEGURADORES DE KIRSCHNER DE 2H</t>
  </si>
  <si>
    <t>CLAMP SLIDER DE 3H</t>
  </si>
  <si>
    <t>ALAMBRE DE KIRSCHNER CON OLIVA L 2 X 400MM</t>
  </si>
  <si>
    <t>BARRA REFORZADA DE 300MM</t>
  </si>
  <si>
    <t>CABEZAL SUPLEMENTARIO DE TORNILLOS</t>
  </si>
  <si>
    <t>POSTE DE 150MM</t>
  </si>
  <si>
    <t>FIJADOR METAFICIARIO</t>
  </si>
  <si>
    <t>FIJADOR  HIBRIDO</t>
  </si>
  <si>
    <t>ARO DIAMETRO-175MM DE 2/3</t>
  </si>
  <si>
    <t>TRANSPORTADOR STANDAR 30 CM</t>
  </si>
  <si>
    <t>DINA RING CON ADAPTADOR PARA UND. C/D</t>
  </si>
  <si>
    <t>ADV TRANSPORTE RADIOLUCIDO ESTANDAR 30CMS</t>
  </si>
  <si>
    <t xml:space="preserve">ADV DINAMIZADOR </t>
  </si>
  <si>
    <t>TRANSPORTE ADV LRS 30 CMS</t>
  </si>
  <si>
    <t>TRANSPORTADOR LARGO 40CM</t>
  </si>
  <si>
    <t>TRANSPORTE ADV LRS 40 CMS</t>
  </si>
  <si>
    <t>ADV TRANSPORTE RADIOLUCIDO 40 CMS</t>
  </si>
  <si>
    <t>ACOPLAMIENTO PERIARTICULAR PARA FIJADOR</t>
  </si>
  <si>
    <t>ACOPLADOR P/ROTULA ARTICULAR (BALL JOINT)</t>
  </si>
  <si>
    <t>ADV ACOPLADOR P/ROTULA ARTICULAR (BALL JOINT)</t>
  </si>
  <si>
    <t>ADV CABEZAL MULTIPLANAR</t>
  </si>
  <si>
    <t>ADV T-GARCHES</t>
  </si>
  <si>
    <t>ADV SWIVELLING CLAMP MICROMETRIC</t>
  </si>
  <si>
    <t>ARO COMPLETO DE 170MM</t>
  </si>
  <si>
    <t>DISTRACTOR ANGULAR DE 150MM</t>
  </si>
  <si>
    <t>PIN FIJADOR UNIVERSAL</t>
  </si>
  <si>
    <t>POSTE DE 3 ORIFICIOS 12MM</t>
  </si>
  <si>
    <t>ARO LARGO DE 90MM</t>
  </si>
  <si>
    <t>SOPORTE OBLICUO</t>
  </si>
  <si>
    <t>BARRA ROSCADA 60MM</t>
  </si>
  <si>
    <t>ESPACIADOR 10MM / 30MM</t>
  </si>
  <si>
    <t xml:space="preserve">LLAVE ABIERTA 10 MM </t>
  </si>
  <si>
    <t>BARRA ROSCADA DE 165MM</t>
  </si>
  <si>
    <t>ARO COMPLETO DE 150MM</t>
  </si>
  <si>
    <t>ARO DE PIE DE 150 MM</t>
  </si>
  <si>
    <t>ARO MEDIO DE 150MM</t>
  </si>
  <si>
    <t>BARRA ROSCADA DE 85MM</t>
  </si>
  <si>
    <t>HINGE OUTBOARD 100MM SIN</t>
  </si>
  <si>
    <t>TORNILLO 16MM</t>
  </si>
  <si>
    <t>LLAVE ABIERTA</t>
  </si>
  <si>
    <t>DISTRACTOR ANGULAR 100MM</t>
  </si>
  <si>
    <t>1. SISTEMA PLACA DE COMPRESIÓN DINÁMICA DCP ANCHA 4.5 GRANDES FRAGMENTOS</t>
  </si>
  <si>
    <t>2. SISTEMA PLACA DE COMPRESIÓN DINÁMICA DCP ESTRECHA  4.5 GRANDES FRAGMENTOS</t>
  </si>
  <si>
    <t>3. SISTEMA PLACA ESTRECHA LC-DCP 4.5 GRANDES FRAGMENTOS</t>
  </si>
  <si>
    <t>4. SISTEMA PLACA ANCHA LC-DCP 4.5 GRANDES FRAGMENTOS</t>
  </si>
  <si>
    <t>5. SISTEMA PLACA EN T 4.5 GRANDES FRAGMENTOS</t>
  </si>
  <si>
    <t>6. SISTEMA PLACA EN L 4.5 GRANDES FRAGMENTOS</t>
  </si>
  <si>
    <t>7. SISTEMA PLACA BLOQUEADA DE 4.5 RECTA ANCHA</t>
  </si>
  <si>
    <t>8. SISTEMA PLACA BLOQUEADA DE 4.5 RECTA ANGOSTA</t>
  </si>
  <si>
    <t>9. SISTEMA PLACA BLOQUEADA DE 4.5 EN T</t>
  </si>
  <si>
    <t>10. SISTEMA PLACA BLOQUEADA DE 4.5 EN L</t>
  </si>
  <si>
    <t>11. PLACA PARA OSTEOTOMÍA DE FÉMUR Y TIBIA TIPO PUDU GRANDES FRAGMENTOS</t>
  </si>
  <si>
    <t>12. PLACAS DOBLE ACODADAS PARA OSTEOTOMÍA DE FÉMUR EN INFANTES 3.5</t>
  </si>
  <si>
    <t>13. PLACAS DOBLE ACODADAS PARA OSTEOTOMÍA DE FÉMUR EN NIÑOS 4.5</t>
  </si>
  <si>
    <t>14. PLACAS DOBLE ACODADAS PARA OSTEOTOMÍA DE FÉMUR EN ADOLESCENTES 4.5</t>
  </si>
  <si>
    <t>15. PLACAS DOBLE ACODADAS PARA OSTEOTOMÍA DE FÉMUR EN ADULTOS 4.5</t>
  </si>
  <si>
    <t>16. TORNILLOS CANULADOS DE 3.5</t>
  </si>
  <si>
    <t>17. TORNILLOS CANULADOS DE 4.0</t>
  </si>
  <si>
    <t>18. TORNILLOS CANULADOS DE 4.5</t>
  </si>
  <si>
    <t>19. TORNILLOS CANULADOS DE 6.5/7.0</t>
  </si>
  <si>
    <t xml:space="preserve">20. GRAPAS COVENTRY </t>
  </si>
  <si>
    <t xml:space="preserve">21. GRAPAS  DE BLOUNT LISAS </t>
  </si>
  <si>
    <t xml:space="preserve">22. GRAPAS  DE BLOUNT DENTADAS  </t>
  </si>
  <si>
    <t>23. GRAPAS EPIFISIARIAS (PRODUCTOS PEDIÁTRICOS)</t>
  </si>
  <si>
    <t>24. SISTEMA PLACA CONDÍLEA 95 GRADOS DE 4.5</t>
  </si>
  <si>
    <t>25. PLACAS PARA EPIFISIODESIS</t>
  </si>
  <si>
    <t>26. SISTEMA DE CLAVO INTRAMEDULAR CANULADO EN ACERO BÁSICO DE FÉMUR PARA FRACTURAS DIAFISIARIAS</t>
  </si>
  <si>
    <t>27. SISTEMA DE CLAVO INTRAMEDULAR CANULADO EN ACERO BÁSICO DE TIBIA PARA FRACTURAS DIAFISIARIAS</t>
  </si>
  <si>
    <t>28. CLAVOS FLEXIBLES DE FÉMUR EN TITANIO (PRODUCTOS PEDIÁTRICOS)</t>
  </si>
  <si>
    <t>29. CLAVOS ENDOLEMULARES ELÁSTICOS EN TITANIO PARA HUESOS LARGOS</t>
  </si>
  <si>
    <t>30. CLAVO INTRAMEDULAR CEFALOMEDULAR PARA FEMUR</t>
  </si>
  <si>
    <t>31. CLAVO INTERTROCANTÉRICO CON DISPOSICIÓN PARA HOJA Y TORNILLO CON AUMENTACIÓN</t>
  </si>
  <si>
    <t>32. CLAVO INTRAMEDULAR PARA FEMUR CON ENTRADA LATERAL CON MÚLTIPLES OPCIONES DE BLOQUEO PROXIMAL</t>
  </si>
  <si>
    <t>33. CLAVO INTRAMEDULAR PARA FEMUR RETRÓGRADO</t>
  </si>
  <si>
    <t>34. CLAVO INTRAMEDULAR DE FEMUR SOLIDO CON DIFERENTES OPCIONES DE BLOQUEO</t>
  </si>
  <si>
    <t>35. CLAVO INTARMEDULAR PARA TIBIA CON MÚLTIPLES OPCIONES DE BLOQUEO</t>
  </si>
  <si>
    <t>36. SISTEMA PARA CLAVO FRESADO CONTROL DE INFECCIONES CEMENTADO</t>
  </si>
  <si>
    <t>37. SISTEMA PLACA BLOQUEADA DE TIBIA PROXIMAL/LATERAL/POSTEROLATERAL 3.5</t>
  </si>
  <si>
    <t>38. SISTEMA PLACA BLOQUEADA PARA PILON TIBIAL DE 3.5</t>
  </si>
  <si>
    <t>39. SISTEMA PLACA BLOQUEADA DE TIBIA DISTAL DE 3.5</t>
  </si>
  <si>
    <t>40. SISTEMA PLACA BLOQUEADA ANATÓMICA PARA PERONÉ DISTAL DE 3.5</t>
  </si>
  <si>
    <t>41. SISTEMA DE TIBIA PROXIMAL 3.5 ANGULO VARIABLE CON PLACAS EXTRALARGAS EN ACERO Y TÉCNICA MIPO</t>
  </si>
  <si>
    <t>42. SISTEMA PLACA BLOQUEADA DE TIBIA PROXIMAL/MEDIAL/LATERAL 4.5</t>
  </si>
  <si>
    <t>43. SISTEMA PLACA BLOQUEADA PARA OSTEOTOMÍA DE TIBIA PROXIMAL/MEDIAL Y LATERAL</t>
  </si>
  <si>
    <t>44. SISTEMA PLACA BLOQUEADA PARA OSTEOTOMÍA DE FÉMUR DISTAL/MEDIAL Y LATERAL</t>
  </si>
  <si>
    <t>45. SISTEMA DE PLACA BLOQUEADA PARA FRACTURAS PERIPROTÉSICAS DE FEMUR DISTAL Y TIBIA PROXIMAL</t>
  </si>
  <si>
    <t>46. SISTEMA PLACA BLOQUEADA DE SOSTEN PARA FEMUR PROXIMAL CON Y SIN SOPORTE 4.5</t>
  </si>
  <si>
    <t>47. SISTEMA PLACA BLOQUEADA PARA CONDILOS FEMORALES- SOPORTE CONDILAR DE 4.5</t>
  </si>
  <si>
    <t>48. PLACA DE SOSTÉN CONDILAR ANGULO VARIABLE QUE PERMITA TORNILLOS CANULADOS CON PLACAS LARGAS Y EXTRALARGAS TÉCNICA MIPO</t>
  </si>
  <si>
    <t>49. SISTEMA DE PLACA BLOQUEADA PARA OSTEOTOMÍA DE FÉMUR PROXIMAL DE 2.7</t>
  </si>
  <si>
    <t>50. SISTEMA DE PLACA BLOQUEADA PARA OSTEOTOMÍA DE FEMUR PROXIMAL DE 3.5</t>
  </si>
  <si>
    <t>51. SISTEMA DE PACA BLOQUEADA PARA OSTEOTOMÍA DE FÉMUR PROXIMAL DE 4.5</t>
  </si>
  <si>
    <t>52. SISTEMA DE PLACA BLOQUEADA PARA OSTEOTOMÍA DE FEMUR DISTAL DE 3.5</t>
  </si>
  <si>
    <t>53. SISTEMA DE PLACA BLOQUEADA PARA OSTEOTOMÍA DE FEMUR DISTAL DE 4.5</t>
  </si>
  <si>
    <t>54. TORNILLOS CANULADOS DE COMPRESIÓN INTERCONDILAR 4.5 / 6.5 / 7.3</t>
  </si>
  <si>
    <t>55. CLAVOS STEINMAN 3.2 a 5.0 mm</t>
  </si>
  <si>
    <t>56. SISTEMA PARA FIJACIÓN EN TRAUMA RADIOLUCIDO PARA TIBIA CON BARRA DE 13 MM</t>
  </si>
  <si>
    <t>57. SISTEMA PARA FIJACIÓN EN TRAUMA TUBO A TUBO RADIOLUCIDO PARA TIBIACON BARRA DE 15 mm</t>
  </si>
  <si>
    <t>58. SISTEMA PARA FIJACIÓN EN TRAUMA TUBO A TUBO RADIOLUCIDO PARA TIBIACON BARRA DE 17 mm</t>
  </si>
  <si>
    <t>59. SISTEMA PARA FIJACIÓN EN TRAUMA RADIOLUCIDOSISTEMA TUBO A TUBO PARA  FEMUR CON BARRA DE 13 MM</t>
  </si>
  <si>
    <t>60. SISTEMA PARA FIJACIÓN EN TRAUMA TUBO A TUBO RADIOLUCIDO PARA FEMUR CON BARRA DE 15 mm</t>
  </si>
  <si>
    <t>61. SISTEMA PARA FIJACIÓN EN TRAUMA TUBO A TUBO RADIOLUCIDO PARA FEMUR CON BARRA DE 17 mm</t>
  </si>
  <si>
    <t>62. SISTEMA DE FIJACIÓN PARA TRAUMA DE TIBIA ARTICULADO</t>
  </si>
  <si>
    <t>63. SISTEMA DE FIJACIÓN PARA TRAUMA DE TIBIA DE COMPRESIÓN Y DISTRACCIÓN</t>
  </si>
  <si>
    <t>64. SISTEMA FIJADOR HIBRIDO PARA TIBAIA PROXIMAL Y DISTAL</t>
  </si>
  <si>
    <t>65.SISTEMA DE FIJADOR PARA TRAUMA DE FEMUR ARTICULADO</t>
  </si>
  <si>
    <t>66. SISTEMA DE FIJADOR HIBRIDO PARA FEMUR DISTAL</t>
  </si>
  <si>
    <t>67. SISTEMA DE TRANSPORTE OSEO PARA TIBIA EN ACERO</t>
  </si>
  <si>
    <t>68. SISTEMA DE TRANSPORTE OSEO PARA TIBIA RADIOLUCIDO</t>
  </si>
  <si>
    <t>69. SISTEMA DE TRANSPORTE OSEO PARA TIBIA EN ALUMINIO</t>
  </si>
  <si>
    <t>70. SISTEMA DE TRANSPORTE OSEO PARA FEMUR EN ACERO</t>
  </si>
  <si>
    <t>71. SISTEMA DE TRANSPORTE OSEO PARA FEMUR EN ALUMINIO</t>
  </si>
  <si>
    <t>72. SISTEMA DE TRANSPORTE OSEO PARA FEMUR RADIOLUCIDO</t>
  </si>
  <si>
    <t>73. SISTEMA DE TRANSPORTE OSEO PARA TIBIA HIBRIDO EN ACERO</t>
  </si>
  <si>
    <t>74. SISTEMA DE TRANSPORTE OSEO PARA TIBIA HIBRIDO EN ALUMINIO</t>
  </si>
  <si>
    <t>75. SISTEMA DE TRANSPORTE OSEO PARA TIBIA HIBRIDO RADIOLUCIDO</t>
  </si>
  <si>
    <t>76. SISTEMA DE TRANSPORTE OSEO PARA FEMUR HIBRIDO EN ACERO</t>
  </si>
  <si>
    <t>77. SISTEMA DE TRANSPORTE OSEO PARA FEMUR HIBRIDO EN ALUMINIO</t>
  </si>
  <si>
    <t>78. SISTEMA DE TRANSPORTE OSEO PARA FEMUR HIBRIDO RADIOLUCIDO</t>
  </si>
  <si>
    <t>79. CABEZAL MULTIPLANAR PARA DEFORMIDADES MÚLTIPLES FÉMUR / TIBIA</t>
  </si>
  <si>
    <t>80. CABEZAL EN T PARA CORRECCIÓN DE TIBIA PROXIMAL</t>
  </si>
  <si>
    <t>81. CABEZAL MICROMETRICO</t>
  </si>
  <si>
    <t>82. SISTEMA CIRCULAR DE TRAUMA Y RECONSTRUCCION OSEA TIPO ILIZAROV DE FEMUR PARA CORRECCIÓN ANGULAR</t>
  </si>
  <si>
    <t>83. SISTEMA CIRCULAR DE TRAUMA Y RECONSTRUCCION OSEA TIPO ILIZAROV DE FEMUR PARA ALARGAMIENTO</t>
  </si>
  <si>
    <t>84. SISTEMA CIRCULAR DE TRAUMA Y RECONSTRUCCION OSEA TIPO ILIZAROV FIJADOR CIRCULAR PARA CORRECCIONES DE TIBIA DISTAL</t>
  </si>
  <si>
    <t>1.0 TORNILLO DE CORTICAL AUTORROSCANTE L 10 MM TITANIO</t>
  </si>
  <si>
    <t xml:space="preserve">PLACA DE ADAPTACIÓN MANO (1.3) </t>
  </si>
  <si>
    <t>TORNILLO CORTICAL AUTORROSCANTES</t>
  </si>
  <si>
    <t>PLACA REJILLA MANO (1.3) TITANIO</t>
  </si>
  <si>
    <t>PLACA RECTA  TITANIO</t>
  </si>
  <si>
    <t>TORNILLO CORTICAL AUTORROSCANTE</t>
  </si>
  <si>
    <t>PLACA EN T  TITANIO</t>
  </si>
  <si>
    <t>PLACA EN Y  TITANIO</t>
  </si>
  <si>
    <t>PLACA EN REJILLA</t>
  </si>
  <si>
    <t>PLACA CONDILEA PARA MANO</t>
  </si>
  <si>
    <t>PLACA ADAPTACION  TITANIO</t>
  </si>
  <si>
    <t>PLACA  EN Y  TITANIO</t>
  </si>
  <si>
    <t>PLACA  CONDILAR</t>
  </si>
  <si>
    <t>PLACA  EN L  TITANIO</t>
  </si>
  <si>
    <t>PLACA  DE ADAPTACION</t>
  </si>
  <si>
    <t>TORNILLO BLOQUEO AUTORROSCANTE</t>
  </si>
  <si>
    <t>PLACA  ROTACIONAL</t>
  </si>
  <si>
    <t>PLACA EN L  TITANIO</t>
  </si>
  <si>
    <t>PLACA  FUSION CARPIANA</t>
  </si>
  <si>
    <t>TORNILLO AUTOPERFOFORANTE DE  ALTA COMPRESION</t>
  </si>
  <si>
    <t>TENDON</t>
  </si>
  <si>
    <t>AGUJA GUIA (OPCIONAL)</t>
  </si>
  <si>
    <t>LAMINA DE SIERRA (OPCIONAL)</t>
  </si>
  <si>
    <t>TORNILLO FUSION MEDIO PIE</t>
  </si>
  <si>
    <t xml:space="preserve">AGUJA GUIA </t>
  </si>
  <si>
    <t>PLACA DE FIJACION</t>
  </si>
  <si>
    <t>TORNILLO DE BLOQUEO ANGULO VARIABLE</t>
  </si>
  <si>
    <t xml:space="preserve">PLACA BLOQUEADA CALCANEO  </t>
  </si>
  <si>
    <t>TORNILLOS DE CORTICAL</t>
  </si>
  <si>
    <t>PLACA RECTA BLOQUEADA</t>
  </si>
  <si>
    <t>PLACA  BLOQUEADA EN L</t>
  </si>
  <si>
    <t>PLACA  BLOQUEADA EN T</t>
  </si>
  <si>
    <t>PLACA  BLOQUEADA EN Y</t>
  </si>
  <si>
    <t>PLACA BLOQUEADA PARA NAVICULAR, CUBOIDE Y ASTRAGALO</t>
  </si>
  <si>
    <t>PLACA  BLOQUEADA EN X</t>
  </si>
  <si>
    <t>PLACA  BLOQUEADA EN H</t>
  </si>
  <si>
    <t xml:space="preserve">PLACA TOBILLO EXTRALARGA ANTEROMEDIAL IZQ/DER LCP 2.7/3.5 </t>
  </si>
  <si>
    <t xml:space="preserve">TORNILLO CORTICAL 3.5 MM X 12 MM </t>
  </si>
  <si>
    <t>TORNILLO ANGULO VARIABLE 2.7</t>
  </si>
  <si>
    <t>MENISCO MOVIL</t>
  </si>
  <si>
    <t>COMPONENTE TIBIAL CEMENTADO</t>
  </si>
  <si>
    <t>COMPONENTE TALAR CEMENTADO</t>
  </si>
  <si>
    <t>INSERTO PE ETS 4MM TOTAL DE TOBILLO CCI</t>
  </si>
  <si>
    <t>CLAVO PARA PIE RETROGRADO</t>
  </si>
  <si>
    <t>ANCLAJE 2.8</t>
  </si>
  <si>
    <t>MINIANCLA ABSORBIBLE DE 1.6</t>
  </si>
  <si>
    <t>MINIANCLA EN TITANIO DE 1.8</t>
  </si>
  <si>
    <t>MINIANCLA EN TITANIO DE 2.0</t>
  </si>
  <si>
    <t>MINIANCLA EN TITANIO DE 2.3</t>
  </si>
  <si>
    <t>CLAMP DE TOBILLO RADIOLUCIDO</t>
  </si>
  <si>
    <t>FIJADOR DE TOBILLO XCALIBUR</t>
  </si>
  <si>
    <t>MINIRIEL MULTIPLANAR</t>
  </si>
  <si>
    <t>FIJADOR PENNIG II CON UNIDAD C/D</t>
  </si>
  <si>
    <t>TORN. CORTICAL PENNIG 3.0MM 70/20</t>
  </si>
  <si>
    <t>LLAVE ALLEN 3MM</t>
  </si>
  <si>
    <t xml:space="preserve">FIJADOR DE MUÑECA RADIOLUCIDO </t>
  </si>
  <si>
    <t>MINIFIJADOR PENNIG STANDAR</t>
  </si>
  <si>
    <t>TORN. CORT. AUTOPERF. 2,5MM 40/15</t>
  </si>
  <si>
    <t>BARRA ALARGAMIENTO STANDAR</t>
  </si>
  <si>
    <t>CABEZAL MINIFIJADOR RECTO</t>
  </si>
  <si>
    <t>TUERCAS COMPRESION-DISRACCION / MINIFIJADOR</t>
  </si>
  <si>
    <t>AGUJA CORTA MINI-PENNIG</t>
  </si>
  <si>
    <t>ARO DE PIE DE 170MM</t>
  </si>
  <si>
    <t>EXTENSION 5 ORIFICIOS</t>
  </si>
  <si>
    <t>ARO MEDIO DE 170MM</t>
  </si>
  <si>
    <t>BARRA ROSCADA 300MM</t>
  </si>
  <si>
    <t>1. TORNILLOS DE 1.0 A 1.3</t>
  </si>
  <si>
    <t>2. SISTEMA DE 1.0 A 1.3 CON PLACA DE ADAPTACIÓN</t>
  </si>
  <si>
    <t>3. SISTEMA DE 1.0 A 1.3 CON PLACA EN REJILLA</t>
  </si>
  <si>
    <t>4. SISTEMA DE 1.0 A 1.3 CON PLACA RECTA</t>
  </si>
  <si>
    <t>5. SISTEMA DE 1.0 A 1.3 CON PLACA EN T</t>
  </si>
  <si>
    <t>6. SISTEMA DE 1.0 A 1.3 CON PLACA EN Y</t>
  </si>
  <si>
    <t>7. SISTEMA DE 1.5 A 1.8 CON PLACA EN REJILLA</t>
  </si>
  <si>
    <t>8. SISTEMA DE 1.5 A 1.8 CON PLACA CONDILEA</t>
  </si>
  <si>
    <t>9. SISTEMA DE 1.5 A 1.8 CON PLACA RECTA</t>
  </si>
  <si>
    <t>10. SISTEMA DE 1.5 A 1.8 CON PLACA EN T</t>
  </si>
  <si>
    <t>11. SISTEMA DE 1.5 A 1.8 CON PLACA EN Y</t>
  </si>
  <si>
    <t>12. SISTEMA DE 1.5 A 1.8 CON PLACA DE ADAPTACIÓN</t>
  </si>
  <si>
    <t>13. SISTEMA DE 2.0 A 2.3 CON PLACA RECTA</t>
  </si>
  <si>
    <t>14. SISTEMA DE 2.0 A 2.3 CON PLACA EN T</t>
  </si>
  <si>
    <t>15. SISTEMA DE 2.0 A 2.3 CON PLACA EN Y</t>
  </si>
  <si>
    <t>16. SISTEMA DE 2.0 A 2.3 CON PLACA CONDILAR</t>
  </si>
  <si>
    <t>17. SISTEMA DE 2.0 A 2.3 CON PLACA EN L</t>
  </si>
  <si>
    <t>18. SISTEMA DE 2.0 A 2.3 CON PLACA DE ADAPTACIÓN</t>
  </si>
  <si>
    <t>19. SISTEMA DE 2.0 A 2.3 CON PLACA DE ROTACIÓN</t>
  </si>
  <si>
    <t>20. SISTEMA DE PLACA DE 2.4 A 3.0 CON PLACA RECTA</t>
  </si>
  <si>
    <t>21. SISTEMA DE PLACA DE 2.4 A 3.0 CON PLACA EN T</t>
  </si>
  <si>
    <t>22. SISTEMA DE PLACA DE 2.4 A 3.0 CON PLACA EN L</t>
  </si>
  <si>
    <t>23. SISTEMA DE PLACA DE 2.4 A 3.0 CON PLACA EN Y</t>
  </si>
  <si>
    <t>24. SISTEMA DE PLACA DE 2.4 A 3.0 CON PLACA CONDILAR</t>
  </si>
  <si>
    <t>25. SISTEMA DE PLACA DE 2.4 A 3.0 CON PLACA DE FUSION CARPIANA</t>
  </si>
  <si>
    <t>26. SISTEMA DE TORNILLOS CANULADOS 3.0 CON CABEZA OCULTABLE</t>
  </si>
  <si>
    <t xml:space="preserve">27. SISTEMA DE TORNILLOS CANULADOS 3.0 CON CABEZA </t>
  </si>
  <si>
    <t>28. SISTEMA DE TORNILLOS CANULADOS DE 2.4 / 2.7 CABEZA OCULTABLE</t>
  </si>
  <si>
    <t>29. SISTEMA DE TENDONES PASIVOS</t>
  </si>
  <si>
    <t>30. SISTEMA DE TENDONES ACTIVOS</t>
  </si>
  <si>
    <t>31. SISTEMA DE FIJACIÓN HALLUX VALGUS 2.0</t>
  </si>
  <si>
    <t>32. SISTEMA DE FIJACIÓN HALLUX VALGUS 2.4</t>
  </si>
  <si>
    <t>33. SISTEMA DE ARTRODESIS DE MEDIO PIE</t>
  </si>
  <si>
    <t>34. SISTEMA DE FIJACIÓN DE TARSO DE 2.4</t>
  </si>
  <si>
    <t>35. SISTEMA CON PLACA BLOQUEADA DE CALCÁNEO</t>
  </si>
  <si>
    <t>36. SISTEMA DE 1.8 A 2.0 CON PLACA BLOQUEADA RECTA</t>
  </si>
  <si>
    <t>37. SISTEMA DE 1.8 A 2.0 CON PLACA BLOQUEADA EN L</t>
  </si>
  <si>
    <t>38. SISTEMA DE 1.8 A 2.0 CON PLACA BLOQUEADA EN T</t>
  </si>
  <si>
    <t>39. SISTEMA DE 1.8 A 2.0 CON PLACA BLOQUEADA EN Y</t>
  </si>
  <si>
    <t>40. SISTEMA DE 2.4 A 2.7 CON PLACA BLOQUEADA RECTA</t>
  </si>
  <si>
    <t>41. SISTEMA DE 2.4 A 2.7 CON PLACA BLOQUEADA EN T</t>
  </si>
  <si>
    <t>42. SISTEMA DE 2,4 A 2.7 CON PLACA BLOQUEADA PARA NAVICULAR, CUBOIDE Y ASTRÁGALO</t>
  </si>
  <si>
    <t>43. SISTEMA DE 2,4 A 2.7 CON PLACA BLOQUEADA EN X</t>
  </si>
  <si>
    <t>44. SISTEMA DE 2.7 A 3.0 CON PLACA BLOQUEADA RECTA</t>
  </si>
  <si>
    <t>45. SISTEMA DE 2.7 A 3.0 CON PLACA BLOQUEADA EN L</t>
  </si>
  <si>
    <t>46. SISTEMA DE 2.7 A 3.0 CON PLACA BLOQUEADA EN T</t>
  </si>
  <si>
    <t>47. SISTEMA DE 2.7 A 3.0 CON PLACA BLOQUEADA EN X</t>
  </si>
  <si>
    <t>48. SISTEMA DE 2.7 A 3.0 CON PLACA BLOQUEADA EN H</t>
  </si>
  <si>
    <t>49. SISTEMA DE TOBILLO LCP ANGULO VARIABLE PLACAS EXTRALARGAS ANTEROMEDIALES EN ACERO</t>
  </si>
  <si>
    <t>50. PRÓTESIS PARA REEMPLAZO DE TOBILLO CEMENTADO</t>
  </si>
  <si>
    <t>51. PRÓTESIS PARA REEMPLAZO DE TOBILLO NO CEMENTADO</t>
  </si>
  <si>
    <t>52. CLAVO INTRAMEDULAR PARA ARTRODESIS DE RETROPIE</t>
  </si>
  <si>
    <t>53. ANCLAJES PARA PIE Y TOBILLO</t>
  </si>
  <si>
    <t>54. Mini anclas para CMF / MANO / PIE de 1.6 absorbible</t>
  </si>
  <si>
    <t>55. Mini anclas para CMF / MANO / PIE de 1.8 Titanio</t>
  </si>
  <si>
    <t>56.  Mini anclas para CMF / MANO / PIE de 2.0 Titanio</t>
  </si>
  <si>
    <t>57.  Mini anclas para CMF / MANO / PIE de 2.3 Absorbible</t>
  </si>
  <si>
    <t>58. CABEZAL ARTICULADO DE TOBILLO</t>
  </si>
  <si>
    <t>59. SISTEMA DE FIJADOR ARTICULADO DE TOBILLO</t>
  </si>
  <si>
    <t>60. CABEZAL MULTIPLANAR PARA PUÑO</t>
  </si>
  <si>
    <t>61. SISTEMA DE FIJADOR PARA PUÑO DE FRACTURAS INTRAARTICULARES</t>
  </si>
  <si>
    <t>62. SISTEMA DE FIJADOR PARA PUÑO RADIOLUCIDO</t>
  </si>
  <si>
    <t>63. MINIRIEL PARA ALARGAMIENTO DE METACARPIANOS</t>
  </si>
  <si>
    <t>64. MINIFIJADOR PARA RECONSTRUCCIÓN Y ALARGAMIENTO DE METACARPIANOS, METATARSIANOS Y FALANGES</t>
  </si>
  <si>
    <t>65. SISTEMA CIRCULAR DE TRAUMA Y RECONSTRUCCION OSEA TIPO ILIZAROV DE TIBIA CON FIJACIÓN A PIE</t>
  </si>
  <si>
    <t>66. SISTEMA CIRCULAR DE TRAUMA Y RECONSTRUCCION OSEA TIPO ILIZAROV FIJADOR CIRCULAR PARA CORRECCIONES DE PIE</t>
  </si>
  <si>
    <t>SUSTITUTO GRANULADO 5CC</t>
  </si>
  <si>
    <t>SUSTITUTO GRANULADO 10CC</t>
  </si>
  <si>
    <t>SUSTITUTO GRANULADO 20 CC</t>
  </si>
  <si>
    <t xml:space="preserve">CUÑA TRICORTICAL DE CRESTA ILIACA 0,8 MM EN PRESERVON </t>
  </si>
  <si>
    <t xml:space="preserve">CUÑA TRICORTICAL DE CRESTA ILIACA 10 MM EN PRESERVON </t>
  </si>
  <si>
    <t xml:space="preserve">CUÑA TRICORTICAL DE CRESTA ILIACA 15 MM EN PRESERVON </t>
  </si>
  <si>
    <t xml:space="preserve">CUÑA TRICORTICAL DE CRESTA ILIACA 18 MM EN PRESERVON </t>
  </si>
  <si>
    <t xml:space="preserve">CUÑA TRICORTICAL DE CRESTA ILIACA 20 MM EN PRESERVON </t>
  </si>
  <si>
    <t>MATRIZ OSEA DESMINERALIZADA 0,5CC</t>
  </si>
  <si>
    <t>MATRIZ OSEA DESMINERALIZADA 1CC</t>
  </si>
  <si>
    <t>MATRIZ OSEA DESMINERALIZADA2,5CC</t>
  </si>
  <si>
    <t>MATRIZ OSEA DESMINERALIZADA 5CC</t>
  </si>
  <si>
    <t>MATRIZ OSEA DESMINERALIZADA 10CC</t>
  </si>
  <si>
    <t>MIX 2.5 CC</t>
  </si>
  <si>
    <t>MIX 5 CC</t>
  </si>
  <si>
    <t>MIX 10 CC</t>
  </si>
  <si>
    <t>MIX 15 CC</t>
  </si>
  <si>
    <t>MIX 20 CC</t>
  </si>
  <si>
    <t>MIX 30 CC</t>
  </si>
  <si>
    <t xml:space="preserve">LAJA DE HUESO FEMORAL 15X100MM LIOFILIZADA </t>
  </si>
  <si>
    <t>LAJA DE HUESO TIBIAL  15X100MM LIOFILIZAD</t>
  </si>
  <si>
    <t>SULFATO DE CALCIO ABSORBIBLE 5CC</t>
  </si>
  <si>
    <t>SULFATO DE CALCIO ABSORBIBLE 10CC</t>
  </si>
  <si>
    <t>SULFATO DE CALCIO ABSORBIBLE 20CC</t>
  </si>
  <si>
    <t>SULFATO DE CALCIO ABSORBIBLE INYECTABLE 5 CC</t>
  </si>
  <si>
    <t>SULFATO DE CALCIO ABSORBIBLE INYECTABLE 10 CC</t>
  </si>
  <si>
    <t xml:space="preserve">AGUJA DE APLICACION </t>
  </si>
  <si>
    <t xml:space="preserve">PAQUETE PERFORABLE </t>
  </si>
  <si>
    <t>CHIPS DE CORTICOESPONJOSO 5 CC</t>
  </si>
  <si>
    <t>CHIPS DE CORTICOESPONJOSO 10 CC</t>
  </si>
  <si>
    <t>CHIPS DE CORTICOESPONJOSO 15 CC</t>
  </si>
  <si>
    <t>CHIPS DE CORTICOESPONJOSO 30 CC</t>
  </si>
  <si>
    <t>1. FOSFATO TRICALCICO GRANULADO 5CC</t>
  </si>
  <si>
    <t>2. FOSFATO TRICALCICO GRANULADO 10CC</t>
  </si>
  <si>
    <t>3. FOSFATO TRICALCICO GRANULADO 20CC</t>
  </si>
  <si>
    <t>4. CUÑA TRICORTICAL 0.8 MM</t>
  </si>
  <si>
    <t>5. CUÑA TRICORTICAL 10 MM</t>
  </si>
  <si>
    <t>6. CUÑA TRICORTICAL 15 MM</t>
  </si>
  <si>
    <t>7. CUÑA TRICORTICAL 18 MM</t>
  </si>
  <si>
    <t>8. CUÑA TRICORTICAL 20 MM</t>
  </si>
  <si>
    <t>9. MATRIZ OSEA DESMINERALIZADA 0.5CC</t>
  </si>
  <si>
    <t>10. MATRIZ OSEA DESMINERALIZADA 1 CC</t>
  </si>
  <si>
    <t>11. MATRIZ OSEA DESMINERALIZADA 2.5 CC</t>
  </si>
  <si>
    <t>12. MATRIZ OSEA DESMINERALIZADA 5 CC</t>
  </si>
  <si>
    <t>13. MATRIZ OSEA DESMINERALIZADA 10 CC</t>
  </si>
  <si>
    <t>14. MATRIZ OSEA DESMINERALIZADA CON CHIPS CORTICAL 2.5CC</t>
  </si>
  <si>
    <t>15. MATRIZ OSEA DESMINERALIZADA CON CHIPS CORTICAL 5CC</t>
  </si>
  <si>
    <t>16. MATRIZ OSEA DESMINERALIZADA CON CHIPS CORTICAL 10CC</t>
  </si>
  <si>
    <t>17. MATRIZ OSEA DESMINERALIZADA CON CHIPS CORTICAL 15CC</t>
  </si>
  <si>
    <t>18. MATRIZ OSEA DESMINERALIZADA CON CHIPS CORTICAL 20CC</t>
  </si>
  <si>
    <t>19. MATRIZ OSEA DESMINERALIZADA CON CHIPS CORTICAL 30CC</t>
  </si>
  <si>
    <t xml:space="preserve">20. LAJA DE HUESO FEMORAL 15X100MM LIOFILIZADA </t>
  </si>
  <si>
    <t>21. LAJA DE HUESO TIBIAL  15X100MM LIOFILIZAD</t>
  </si>
  <si>
    <t>22. SULFATO DE CALCIO ABSORBIBLE 5CC</t>
  </si>
  <si>
    <t>23. SULFATO DE CALCIO ABSORBIBLE 10CC</t>
  </si>
  <si>
    <t>24. SULFATO DE CALCIO ABSORBIBLE 20 CC</t>
  </si>
  <si>
    <t>25. SULFATO DE CALCIO ABSORBIBLE INYECTABLE 5 CC</t>
  </si>
  <si>
    <t>26. SULFATO DE CALCIO ABSORBIBLE INYECTABLE 10 CC</t>
  </si>
  <si>
    <t>27. FOSFATO TRICALCICO INYECTABLE, BIOCOMPATIBLE Y PERFORABLE 3CC</t>
  </si>
  <si>
    <t>28. FOSFATO TRICALCICO INYECTABLE, BIOCOMPATIBLE Y PERFORABLE 5CC</t>
  </si>
  <si>
    <t>29. FOSFATO TRICALCICO INYECTABLE, BIOCOMPATIBLE Y PERFORABLE 10CC</t>
  </si>
  <si>
    <t>30. CHIPS DE CORTICOESPONJOSO 5 CC</t>
  </si>
  <si>
    <t>31. CHIPS DE CORTICOESPONJOSO 10 CC</t>
  </si>
  <si>
    <t>32. CHIPS DE CORTICOESPONJOSO 15 CC</t>
  </si>
  <si>
    <t>33. CHIPS DE CORTICOESPONJOSO 30 CC</t>
  </si>
  <si>
    <t>CRANEOTOMÍAS</t>
  </si>
  <si>
    <t>FRESA PARA CORTE DE HUESO (CON APOYO TECNOLÓGICO MOTOR DE ALTA VELOCIDAD PARA SU USO)</t>
  </si>
  <si>
    <t>CUCHILLA PARA CRANEO (CON APOYO TECNOLÓGICO MOTOR DE ALTA VELOCIDAD PARA SU USO)</t>
  </si>
  <si>
    <t>FRESA CORTANTE CABEZA DE FOSFORO 3 MM ATTACHMENT 14 (CON APOYO TECNOLÓGICO MOTOR DE ALTA VELOCIDAD PARA SU USO)</t>
  </si>
  <si>
    <t>FRESA CORTANTE 4 MM ATTACHEMENT 14 (CON APOYO TECNOLÓGICO MOTOR DE ALTA VELOCIDAD PARA SU USO)</t>
  </si>
  <si>
    <t>FRESA DIAMANTADA 5 MM ATTACHEMENT 14 (CON APOYO TECNOLÓGICO MOTOR DE ALTA VELOCIDAD PARA SU USO)</t>
  </si>
  <si>
    <t>FRESA DIAMANTADA 3 MM ATTACHEMENT 14 (CON APOYO TECNOLÓGICO MOTOR DE ALTA VELOCIDAD PARA SU USO)</t>
  </si>
  <si>
    <t>FRESA DIAMANTADA 4 MM ATTACHEMENT 14 (CON APOYO TECNOLÓGICO MOTOR DE ALTA VELOCIDAD PARA SU USO)</t>
  </si>
  <si>
    <t>FRESA CORTANTE REDONDA 3 MM ATTACHEMENT 14 (CON APOYO TECNOLÓGICO MOTOR DE ALTA VELOCIDAD PARA SU USO)</t>
  </si>
  <si>
    <t>FRESA CORTANTE REDONDA 5 MM ATTACHEMENT 14 (CON APOYO TECNOLÓGICO MOTOR DE ALTA VELOCIDAD PARA SU USO)</t>
  </si>
  <si>
    <t>FRESA CORTANTE 4 MM ATTACHMENT 10 (CON APOYO TECNOLÓGICO MOTOR DE ALTA VELOCIDAD PARA SU USO)</t>
  </si>
  <si>
    <t>FRESA DIAMANTADA 3 MM ATTACHEMENT 10 (CON APOYO TECNOLÓGICO MOTOR DE ALTA VELOCIDAD PARA SU USO)</t>
  </si>
  <si>
    <t>FRESA CORTANTE 3 MM ATTACHMENT 10 (CON APOYO TECNOLÓGICO MOTOR DE ALTA VELOCIDAD PARA SU USO)</t>
  </si>
  <si>
    <t>FRESA DIAMANTADA 4 MM ATTACHEMENT 10 (CON APOYO TECNOLÓGICO MOTOR DE ALTA VELOCIDAD PARA SU USO)</t>
  </si>
  <si>
    <t>FRESA CORTANTE 5 MM ATTACHEMENT 10 (CON APOYO TECNOLÓGICO MOTOR DE ALTA VELOCIDAD PARA SU USO)</t>
  </si>
  <si>
    <t>FRESA DIAMANTADA 5 MM ATTACHEMENT 10 (CON APOYO TECNOLÓGICO MOTOR DE ALTA VELOCIDAD PARA SU USO)</t>
  </si>
  <si>
    <t>FRESACORTANTE 3 MM ATTACHMENT 7 OTORRINO (CON APOYO TECNOLÓGICO MOTOR DE ALTA VELOCIDAD PARA SU USO)</t>
  </si>
  <si>
    <t>FRESA CORTANTE 4 MM ATTACHEMENT 7 (CON APOYO TECNOLÓGICO MOTOR DE ALTA VELOCIDAD PARA SU USO)</t>
  </si>
  <si>
    <t>FRESA CORTANTE 5 MM ATTACHEMENT 7 (CON APOYO TECNOLÓGICO MOTOR DE ALTA VELOCIDAD PARA SU USO)</t>
  </si>
  <si>
    <t>FRESA DIAMANTADA 2 MM ATTACHEMENT 7 (CON APOYO TECNOLÓGICO MOTOR DE ALTA VELOCIDAD PARA SU USO)</t>
  </si>
  <si>
    <t>FRESA DIAMANTADA 3 MM ATTACHEMENT 7 (CON APOYO TECNOLÓGICO MOTOR DE ALTA VELOCIDAD PARA SU USO)</t>
  </si>
  <si>
    <t>FRESA DIAMANTADA 4 MM ATTACHEMENT 7 (CON APOYO TECNOLÓGICO MOTOR DE ALTA VELOCIDAD PARA SU USO)</t>
  </si>
  <si>
    <t>FRESA CORTA HUESO (CON APOYO TECNOLÓGICO MOTOR DE ALTA VELOCIDAD PARA SU USO)</t>
  </si>
  <si>
    <t>FRESA CORTA METAL (CON APOYO TECNOLÓGICO MOTOR DE ALTA VELOCIDAD PARA SU USO)</t>
  </si>
  <si>
    <t>FRESA O CUCHLLA PARA CORTE DE HUESO DIAMANTADA (BASE DE CRANEO) (CON APOYO TECNOLÓGICO MOTOR DE ALTA VELOCIDAD PARA SU USO)</t>
  </si>
  <si>
    <t>DIFUSORES (SI APLICA) (CON APOYO TECNOLÓGICO MOTOR DE ALTA VELOCIDAD PARA SU USO)</t>
  </si>
  <si>
    <t>BOOSTER</t>
  </si>
  <si>
    <t xml:space="preserve">CLIP DE ANEURISMA MINI TEMPORAL  RECTO 6.0 mm   </t>
  </si>
  <si>
    <t>CLIP DE ANEURISMA MINI TEMPORAL DE 7.0 MM  CURVO</t>
  </si>
  <si>
    <t xml:space="preserve">CLIP DE ANEURISMA  ESTANDAR TEMPORAL RECTO 7 mm   </t>
  </si>
  <si>
    <t>CLIP DE ANEURISMA ESTANDAR TEMPORAL DE 7.0 MM ANGULADO</t>
  </si>
  <si>
    <t>CLIP DE ANEURISMA ESTANDAR TEMPORAL RECTO DE  9MM</t>
  </si>
  <si>
    <t>CLIP DE ANEURISMA ESTANDAR TEMPORAL CURVO DE 9MM</t>
  </si>
  <si>
    <t xml:space="preserve">CLIP DE ANEURISMA ESTANDAR TEMPORAL  RECTO 10 mm   </t>
  </si>
  <si>
    <t>CLIP DE ANEURISMA ESTANDAR TEMPORAL RECTO DE 11</t>
  </si>
  <si>
    <t xml:space="preserve">CLIP DE ANEURISMA ESTANDAR TEMPORAL  LIGERAMENTE CURVO  11.0  mm   </t>
  </si>
  <si>
    <t>CLIP DE ANEURISMA ESTANDAR TEMPORAL DE 11 MM CURVO</t>
  </si>
  <si>
    <t>CLIP DE ANEURISMA ESTANDAR TEMPORAL DE 15MM CURVO</t>
  </si>
  <si>
    <t>CLIP DE ANEURISMA MINI PERMANENTE DE 3MM RECTO</t>
  </si>
  <si>
    <t>CLIP DE ANEURISMA MINI PERMANENTE DE 5.0 MM RECTO</t>
  </si>
  <si>
    <t>CLIP DE ANEURISMA MINI PERMANENTE DE 5.0MM SEMI CURVO</t>
  </si>
  <si>
    <t>CLIP DE ANEURISMA MINI PERMANENTE DE 5.0 MM CURVO</t>
  </si>
  <si>
    <t>CLIP DE ANEURISMA MINI PERMANENTE DE 6.0 mm RECTO</t>
  </si>
  <si>
    <t>CLIP DE ANEURISMA MINI PERMANENTE DE 7.0 MM RECTO</t>
  </si>
  <si>
    <t>CLIP DE ANEURISMA MINI PERMANENTE DE 7.0 MM ANGULADO</t>
  </si>
  <si>
    <t xml:space="preserve">CLIP DE ANEURISMA MINI PERMANENTE DE 8.0 MM RECTO  </t>
  </si>
  <si>
    <t xml:space="preserve">CLIP DE ANEURISMA MINI PERMANENTE CURVO DELGADO 8.2  mm  </t>
  </si>
  <si>
    <t xml:space="preserve">CLIP ANEURISMA FENESTRADO PERMANENTE  FORMA L 5 mm   </t>
  </si>
  <si>
    <t xml:space="preserve">CLIP ANEURISMA PERMANENTE FORMA L 5 mm   </t>
  </si>
  <si>
    <t>CLIP DE ANEURISMA ESTANDAR PERMANENTE FENESTRADO  DE 5.0 MM ANGULADO</t>
  </si>
  <si>
    <t>CLIP DE ANEURISMA ESTANDAR PERMANENTE DE 5.0 MM ANGULO RECTO</t>
  </si>
  <si>
    <t>CLIP DE ANEURISMA ESTANDAR PERMANENTE DE 7.0 MM CURVO</t>
  </si>
  <si>
    <t>CLIP DE ANEURISMA ESTANDAR PERMANENTE DE 7.0 MM RECTO</t>
  </si>
  <si>
    <t xml:space="preserve">CLIP DE ANEURISMA ESTANDAR PERMANENTE FENESTRADO DE 7.0 MM ANGULADO </t>
  </si>
  <si>
    <t>CLIP DE ANEURISMA ESTANDAR PERMANENTE FENESTRADO  DE 7.0 MM RECTO</t>
  </si>
  <si>
    <t>CLIP DE ANEURISMA ESTANDAR PERMANENTE DE 7.0 MM ANGULADO</t>
  </si>
  <si>
    <t>CLIP DE ANEURISMA ESTANDAR PERMANENTE DE 7.0 MM EN BAYONETA</t>
  </si>
  <si>
    <t xml:space="preserve">CLIP DE ANEURISMA ESTANDAR PERMANENTE DE 7.5 MM EN FORMA  J </t>
  </si>
  <si>
    <t>CLIP DE ANEURISMA ESTANDAR PERMANENTE CURVO 7.5 mm</t>
  </si>
  <si>
    <t xml:space="preserve">CLIP DE ANEURISMA FENESTRADO PERMANENTE  BAYONETA 7.5 mm   </t>
  </si>
  <si>
    <t xml:space="preserve">CLIP DE ANEURISMA FENESTRADO PERMANENTE ANGULADO  7.5 mm   </t>
  </si>
  <si>
    <t>CLIP DE ANEURISMA ESTANDAR PERMANENTE LATERAL ANGULADO 8.0 mm</t>
  </si>
  <si>
    <t>CLIP DE ANEURISMA ESTANDAR PERMANENTE LIGERAMENTE CURVO 9 mm</t>
  </si>
  <si>
    <t>CLIP DE ANEURISMA ESTANDAR PERMANENTE LATERAL CURVO 9 mm</t>
  </si>
  <si>
    <t>CLIP DE ANEURISMA ESTANDAR  PERMANENTE DE 9.0 MM RECTO</t>
  </si>
  <si>
    <t>CLIP DE ANEURISMA ESTANDAR PERMANENTE DE 9.0 MM CURVO</t>
  </si>
  <si>
    <t>CLIP DE ANEURISMA ESTANDAR PERMANENTE DE 9.0 MM EN BAYONETA</t>
  </si>
  <si>
    <t>CLIP DE ANEURISMA ESTANDAR PERMANENTE RECTO 10 mm</t>
  </si>
  <si>
    <t xml:space="preserve">CLIP DE ANEURISMA ESTANDAR PERMANENTE  FORMA L 10 mm   </t>
  </si>
  <si>
    <t xml:space="preserve">CLIP DE ANEURISMA ESTANDAR PERMANENTE FENESTRADO  FORMA L 10 mm   </t>
  </si>
  <si>
    <t>CLIP DE ANEURISMA ESTANDAR PERMANENTE LIGERAMENTE CURVO 11 mm</t>
  </si>
  <si>
    <t>CLIP DE ANEURISMA ESTANDAR  PERMANENTE DE 11 MM RECTO</t>
  </si>
  <si>
    <t>CLIP DE ANEURISMA ESTANDAR PERMANENTE FENESTRADO DE 11MM ANGULO RECTO</t>
  </si>
  <si>
    <t>CLIP DE ANEURISMA ESTANDAR PERMANENTE DE 11 MM CURVO</t>
  </si>
  <si>
    <t>CLIP DE ANEURISMA ESTANDAR PERMANENTE DE 12 MM RECTO</t>
  </si>
  <si>
    <t xml:space="preserve">CLIP DE ANEURISMA ESTANDAR PERMANENTE FENESTRADO DE 12 MM RECTO </t>
  </si>
  <si>
    <t xml:space="preserve">CLIP DE ANEURISMA ESTANDAR PERMANENTE DE12 MM LATERAL CURVO </t>
  </si>
  <si>
    <t xml:space="preserve">CLIP DE  ANEURISMA ESTANDAR PERMANENTE DE 15 MM RECTO </t>
  </si>
  <si>
    <t>CLIP DE ANEURISMA ESTANDAR PERMANENTE DE 15 MM CURVO</t>
  </si>
  <si>
    <t xml:space="preserve">CLIP DE ANEURISMA ESTANDAR PERMANENTE DE 18 MM RECTO  </t>
  </si>
  <si>
    <t>CLIP DE ANEURISMA ESTANDAR PERMANENTE RECTO DE 25MM</t>
  </si>
  <si>
    <t>CLIPS ANEURISMA</t>
  </si>
  <si>
    <t>CRANEOMAXILOFACIAL</t>
  </si>
  <si>
    <t>COLUMNA</t>
  </si>
  <si>
    <t>HOMBRO</t>
  </si>
  <si>
    <t>ANTEBRAZO</t>
  </si>
  <si>
    <t>CADERA Y PELVIS</t>
  </si>
  <si>
    <t>RODILLA</t>
  </si>
  <si>
    <t>PIERNA</t>
  </si>
  <si>
    <t>MANO - PIE</t>
  </si>
  <si>
    <t>SUSTITUTOS ÓSEOS</t>
  </si>
  <si>
    <t xml:space="preserve">SISTEMA </t>
  </si>
  <si>
    <t xml:space="preserve">GRUPO </t>
  </si>
  <si>
    <t>AMAREY NOVA MEDICAL S.A.</t>
  </si>
  <si>
    <t>BIOART SA</t>
  </si>
  <si>
    <t>DIPROMEDICOS SAS</t>
  </si>
  <si>
    <t>DISORTHO SA</t>
  </si>
  <si>
    <t xml:space="preserve"> </t>
  </si>
  <si>
    <t>EXEL MEDICAL SAS</t>
  </si>
  <si>
    <t>FIXMEDICAL SAS</t>
  </si>
  <si>
    <t>JOHNSON Y JOHNSON DE COLOMBIA SA</t>
  </si>
  <si>
    <t>LA INSTRUMENTADORA S.A.S.</t>
  </si>
  <si>
    <t>LOGISTICA PARA DISPOSITIVOS MEDICOS SAS</t>
  </si>
  <si>
    <t>MEDIIMPLANTES S.A</t>
  </si>
  <si>
    <t>PRÓTESIS  RODILLA DER/IZQ</t>
  </si>
  <si>
    <t>COMPONENTE TALAR ETS CCI  DE TOBILLO</t>
  </si>
  <si>
    <t>COMPONENTE TIBIAL ETS CCI  DE TOBILLO</t>
  </si>
  <si>
    <t>MEDINISTROS S.A.S.</t>
  </si>
  <si>
    <t>MEDIREX SAS</t>
  </si>
  <si>
    <t>MEDTRONIC COLOMBIA S.A.</t>
  </si>
  <si>
    <t>OSTEOMEDICAL S.A.S</t>
  </si>
  <si>
    <t>PIEMCA SAS</t>
  </si>
  <si>
    <t>3.574.117,64</t>
  </si>
  <si>
    <t>4.084.705,88</t>
  </si>
  <si>
    <t>8.169.411,76</t>
  </si>
  <si>
    <t>369.129,41</t>
  </si>
  <si>
    <t>471.388,23</t>
  </si>
  <si>
    <t>336.705,88</t>
  </si>
  <si>
    <t>3.063.529,00</t>
  </si>
  <si>
    <t>4.064.282,00</t>
  </si>
  <si>
    <t>704.612,00</t>
  </si>
  <si>
    <t>2.113.835,00</t>
  </si>
  <si>
    <t>1.409.224,00</t>
  </si>
  <si>
    <t>369.129,00</t>
  </si>
  <si>
    <t>2.042.353,00</t>
  </si>
  <si>
    <t>4.084.706,00</t>
  </si>
  <si>
    <t>8.935.294,00</t>
  </si>
  <si>
    <t>471.388,00</t>
  </si>
  <si>
    <t>336.706,00</t>
  </si>
  <si>
    <t>6.106.635,00</t>
  </si>
  <si>
    <t>1.124.847,00</t>
  </si>
  <si>
    <t>1.329.365,00</t>
  </si>
  <si>
    <t>365.064,00</t>
  </si>
  <si>
    <t>1.533.882,00</t>
  </si>
  <si>
    <t>327.228,00</t>
  </si>
  <si>
    <t>212.472,00</t>
  </si>
  <si>
    <t>738.259,00</t>
  </si>
  <si>
    <t>1.140.459,00</t>
  </si>
  <si>
    <t>1.738.400,00</t>
  </si>
  <si>
    <t>39.984,00</t>
  </si>
  <si>
    <t>1.108.554,00</t>
  </si>
  <si>
    <t>319.247,00</t>
  </si>
  <si>
    <t>149.940,00</t>
  </si>
  <si>
    <t>778.165,00</t>
  </si>
  <si>
    <t>249.412,00</t>
  </si>
  <si>
    <t>728.282,00</t>
  </si>
  <si>
    <t>2.734.200,00</t>
  </si>
  <si>
    <t>547.955,00</t>
  </si>
  <si>
    <t>1.260.336,00</t>
  </si>
  <si>
    <t>304.220,00</t>
  </si>
  <si>
    <t>482.612,00</t>
  </si>
  <si>
    <t>QUIRURGICOS LTDA</t>
  </si>
  <si>
    <t>RP DENTAL S.A.</t>
  </si>
  <si>
    <t>SMITH &amp; NEPHEW COLOMBIA S.A.S</t>
  </si>
  <si>
    <t>TIENDA MEDICA VIRTUAL CO</t>
  </si>
  <si>
    <t xml:space="preserve">HISTÓRICO </t>
  </si>
  <si>
    <t>PROMEDIO</t>
  </si>
  <si>
    <t xml:space="preserve">VALOR DE REFERENCIA </t>
  </si>
  <si>
    <t xml:space="preserve">TOTAL DE SUMINISTRO </t>
  </si>
  <si>
    <t>VALOR INDEXADO AÑO 2022</t>
  </si>
  <si>
    <t>Febrero 14  de 2022</t>
  </si>
  <si>
    <t>SUMINISTRAR  MATERIAL DE OSTEOSINTESIS REEMPLAZOS ARTICULARES, MEDICINA DEPORTIVA, INJERTOS OSEOS Y PATOLOGIAS VASCULARES CEREBRALES PARA LAS ESPECIALIDADES QUIRÚRGICAS QUE LO REQUIERAN, DENTRO DE LOS DIFERENTES PROCESOS Y PROCEDIMIENTOS QUIRÚRGICOS QUE SE REALIZAN EN LA SUBRED INTEGRADA DE SERVICIOS DE SALUD SUR OCCIDENTE E.S.E.</t>
  </si>
  <si>
    <t xml:space="preserve">Tres (03) meses.   </t>
  </si>
  <si>
    <t xml:space="preserve">Se  realizó solicitud de cotización por Colombia Compra Eficiente (Secop II)  el día 03 de Diciembre de 2021 con el plazo de presentación de cotizaciones hasta el día 13 de Diciembre de 2021,al publicar el proceso por parte de la Subred se evidencia  que catorce (14) proveedores pertenecen al sector objeto del estudio, de ellos veinticuatro (24) expresan su interés y diecinueve (19) presentan su propuesta al proceso en curso, de la verificación llevada a cabo se concluye: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</si>
</sst>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_(&quot;$&quot;\ * \(#,##0\);_(&quot;$&quot;\ * &quot;-&quot;_);_(@_)"/>
    <numFmt numFmtId="165" formatCode="_(&quot;$&quot;\ * #,##0.00_);_(&quot;$&quot;\ * \(#,##0.00\);_(&quot;$&quot;\ * &quot;-&quot;??_);_(@_)"/>
    <numFmt numFmtId="166" formatCode="_-&quot;$&quot;* #,##0_-;\-&quot;$&quot;* #,##0_-;_-&quot;$&quot;* &quot;-&quot;_-;_-@_-"/>
    <numFmt numFmtId="167" formatCode="_-&quot;$&quot;* #,##0.00_-;\-&quot;$&quot;* #,##0.00_-;_-&quot;$&quot;* &quot;-&quot;??_-;_-@_-"/>
    <numFmt numFmtId="168" formatCode="#,##0.00\ \€"/>
    <numFmt numFmtId="169" formatCode="[$-240A]General"/>
    <numFmt numFmtId="170" formatCode="_(&quot;$&quot;\ * #,##0_);_(&quot;$&quot;\ * \(#,##0\);_(&quot;$&quot;\ * &quot;-&quot;??_);_(@_)"/>
    <numFmt numFmtId="171" formatCode="_-&quot;$&quot;\ * #,##0_-;\-&quot;$&quot;\ * #,##0_-;_-&quot;$&quot;\ * &quot;-&quot;??_-;_-@_-"/>
  </numFmts>
  <fonts count="39">
    <font>
      <sz val="11"/>
      <color theme="1"/>
      <name val="Calibri"/>
      <family val="2"/>
      <scheme val="minor"/>
    </font>
    <font>
      <sz val="11"/>
      <color theme="1"/>
      <name val="Arial"/>
      <family val="2"/>
    </font>
    <font>
      <b/>
      <sz val="11"/>
      <color theme="1"/>
      <name val="Arial"/>
      <family val="2"/>
    </font>
    <font>
      <b/>
      <sz val="14"/>
      <color theme="1"/>
      <name val="Verdana"/>
      <family val="2"/>
    </font>
    <font>
      <b/>
      <sz val="10"/>
      <color theme="1"/>
      <name val="Verdana"/>
      <family val="2"/>
    </font>
    <font>
      <sz val="10"/>
      <name val="Arial"/>
      <family val="2"/>
    </font>
    <font>
      <sz val="10"/>
      <color theme="1"/>
      <name val="Arial"/>
      <family val="2"/>
    </font>
    <font>
      <sz val="10"/>
      <color theme="1"/>
      <name val="Verdana"/>
      <family val="2"/>
    </font>
    <font>
      <sz val="10"/>
      <color theme="1"/>
      <name val="Arial1"/>
    </font>
    <font>
      <sz val="11"/>
      <color indexed="8"/>
      <name val="Arial"/>
      <family val="2"/>
    </font>
    <font>
      <b/>
      <sz val="11"/>
      <color theme="1"/>
      <name val="Calibri"/>
      <family val="2"/>
      <scheme val="minor"/>
    </font>
    <font>
      <sz val="11"/>
      <color theme="1"/>
      <name val="Calibri"/>
      <family val="2"/>
      <scheme val="minor"/>
    </font>
    <font>
      <sz val="12"/>
      <color theme="1"/>
      <name val="Arial "/>
    </font>
    <font>
      <b/>
      <sz val="12"/>
      <color theme="1"/>
      <name val="Arial "/>
    </font>
    <font>
      <b/>
      <sz val="15"/>
      <color rgb="FF000000"/>
      <name val="Arial "/>
    </font>
    <font>
      <sz val="11"/>
      <color rgb="FF000000"/>
      <name val="Arial "/>
    </font>
    <font>
      <b/>
      <sz val="11"/>
      <color rgb="FF000000"/>
      <name val="Arial "/>
    </font>
    <font>
      <b/>
      <sz val="11"/>
      <color theme="1"/>
      <name val="Arial "/>
    </font>
    <font>
      <sz val="11"/>
      <color theme="1"/>
      <name val="Arial "/>
    </font>
    <font>
      <sz val="16"/>
      <color theme="1"/>
      <name val="Arial "/>
    </font>
    <font>
      <b/>
      <sz val="16"/>
      <color theme="1"/>
      <name val="Arial "/>
    </font>
    <font>
      <sz val="12"/>
      <name val="Arial"/>
      <family val="2"/>
      <charset val="1"/>
    </font>
    <font>
      <b/>
      <sz val="12"/>
      <name val="Arial"/>
      <family val="2"/>
      <charset val="1"/>
    </font>
    <font>
      <sz val="12"/>
      <name val="Calibri"/>
      <family val="2"/>
      <charset val="1"/>
    </font>
    <font>
      <b/>
      <sz val="13"/>
      <color theme="1"/>
      <name val="Arial "/>
    </font>
    <font>
      <sz val="13"/>
      <color theme="1"/>
      <name val="Arial "/>
    </font>
    <font>
      <sz val="13"/>
      <color theme="1"/>
      <name val="Calibri"/>
      <family val="2"/>
      <scheme val="minor"/>
    </font>
    <font>
      <b/>
      <sz val="13"/>
      <color rgb="FF000000"/>
      <name val="Arial "/>
    </font>
    <font>
      <sz val="12"/>
      <color theme="1"/>
      <name val="Calibri"/>
      <family val="2"/>
      <scheme val="minor"/>
    </font>
    <font>
      <sz val="10"/>
      <color indexed="8"/>
      <name val="Arial"/>
      <family val="2"/>
    </font>
    <font>
      <sz val="9"/>
      <name val="Calibri"/>
      <family val="2"/>
      <scheme val="minor"/>
    </font>
    <font>
      <sz val="9"/>
      <color theme="1"/>
      <name val="Calibri"/>
      <family val="2"/>
      <scheme val="minor"/>
    </font>
    <font>
      <sz val="11"/>
      <name val="Calibri"/>
      <family val="2"/>
      <scheme val="minor"/>
    </font>
    <font>
      <sz val="11"/>
      <name val="Arial"/>
      <family val="2"/>
    </font>
    <font>
      <b/>
      <sz val="8"/>
      <color theme="1"/>
      <name val="Arial "/>
    </font>
    <font>
      <sz val="9"/>
      <color rgb="FF333333"/>
      <name val="Arial"/>
      <family val="2"/>
    </font>
    <font>
      <sz val="8"/>
      <color theme="1"/>
      <name val="Arial"/>
      <family val="2"/>
    </font>
    <font>
      <sz val="11"/>
      <color indexed="8"/>
      <name val="Calibri"/>
      <family val="2"/>
    </font>
    <font>
      <sz val="11"/>
      <color theme="1"/>
      <name val="Calibri"/>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EEDC8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s>
  <cellStyleXfs count="49">
    <xf numFmtId="0" fontId="0" fillId="0" borderId="0"/>
    <xf numFmtId="0" fontId="3" fillId="2" borderId="1" applyNumberFormat="0" applyProtection="0">
      <alignment horizontal="left" vertical="center"/>
    </xf>
    <xf numFmtId="0" fontId="4" fillId="3" borderId="0" applyNumberFormat="0" applyBorder="0" applyProtection="0">
      <alignment horizontal="center" vertical="center"/>
    </xf>
    <xf numFmtId="0" fontId="4" fillId="3" borderId="0" applyNumberFormat="0" applyBorder="0" applyProtection="0">
      <alignment horizontal="center" vertical="center"/>
    </xf>
    <xf numFmtId="0" fontId="5" fillId="0" borderId="0"/>
    <xf numFmtId="0" fontId="6" fillId="0" borderId="0"/>
    <xf numFmtId="43" fontId="6" fillId="0" borderId="0" applyFont="0" applyFill="0" applyBorder="0" applyAlignment="0" applyProtection="0"/>
    <xf numFmtId="9" fontId="6" fillId="0" borderId="0" applyFont="0" applyFill="0" applyBorder="0" applyAlignment="0" applyProtection="0"/>
    <xf numFmtId="167" fontId="6" fillId="0" borderId="0" applyFont="0" applyFill="0" applyBorder="0" applyAlignment="0" applyProtection="0"/>
    <xf numFmtId="166"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0" fontId="4" fillId="4" borderId="0" applyNumberFormat="0" applyBorder="0" applyProtection="0">
      <alignment horizontal="center" vertical="center"/>
    </xf>
    <xf numFmtId="0" fontId="4" fillId="2" borderId="0" applyNumberFormat="0" applyBorder="0" applyProtection="0">
      <alignment horizontal="center" vertical="center" wrapText="1"/>
    </xf>
    <xf numFmtId="0" fontId="4" fillId="2" borderId="0" applyNumberFormat="0" applyBorder="0" applyProtection="0">
      <alignment horizontal="right" vertical="center" wrapText="1"/>
    </xf>
    <xf numFmtId="0" fontId="4" fillId="5" borderId="0" applyNumberFormat="0" applyBorder="0" applyProtection="0">
      <alignment horizontal="center" vertical="center" wrapText="1"/>
    </xf>
    <xf numFmtId="0" fontId="7" fillId="5" borderId="0" applyNumberFormat="0" applyBorder="0" applyProtection="0">
      <alignment horizontal="right" vertical="center" wrapText="1"/>
    </xf>
    <xf numFmtId="49" fontId="7" fillId="0" borderId="0" applyFill="0" applyBorder="0" applyProtection="0">
      <alignment horizontal="left" vertical="center"/>
    </xf>
    <xf numFmtId="0" fontId="4" fillId="0" borderId="0" applyNumberFormat="0" applyFill="0" applyBorder="0" applyProtection="0">
      <alignment horizontal="left" vertical="center"/>
    </xf>
    <xf numFmtId="0" fontId="4" fillId="0" borderId="0" applyNumberFormat="0" applyFill="0" applyBorder="0" applyProtection="0">
      <alignment horizontal="right" vertical="center"/>
    </xf>
    <xf numFmtId="168" fontId="7" fillId="0" borderId="0" applyFill="0" applyBorder="0" applyProtection="0">
      <alignment horizontal="right" vertical="center"/>
    </xf>
    <xf numFmtId="14" fontId="7" fillId="0" borderId="0" applyFill="0" applyBorder="0" applyProtection="0">
      <alignment horizontal="right" vertical="center"/>
    </xf>
    <xf numFmtId="22" fontId="7" fillId="0" borderId="0" applyFill="0" applyBorder="0" applyProtection="0">
      <alignment horizontal="right" vertical="center"/>
    </xf>
    <xf numFmtId="3" fontId="7" fillId="0" borderId="0" applyFill="0" applyBorder="0" applyProtection="0">
      <alignment horizontal="right" vertical="center"/>
    </xf>
    <xf numFmtId="4" fontId="7" fillId="0" borderId="0" applyFill="0" applyBorder="0" applyProtection="0">
      <alignment horizontal="right" vertical="center"/>
    </xf>
    <xf numFmtId="0" fontId="7" fillId="0" borderId="1" applyNumberFormat="0" applyFill="0" applyProtection="0">
      <alignment horizontal="left" vertical="center"/>
    </xf>
    <xf numFmtId="168" fontId="7" fillId="0" borderId="1" applyFill="0" applyProtection="0">
      <alignment horizontal="right" vertical="center"/>
    </xf>
    <xf numFmtId="3" fontId="7" fillId="0" borderId="1" applyFill="0" applyProtection="0">
      <alignment horizontal="right" vertical="center"/>
    </xf>
    <xf numFmtId="4" fontId="7" fillId="0" borderId="1" applyFill="0" applyProtection="0">
      <alignment horizontal="right" vertical="center"/>
    </xf>
    <xf numFmtId="0" fontId="6" fillId="0" borderId="1" applyNumberFormat="0" applyFont="0" applyFill="0" applyAlignment="0" applyProtection="0"/>
    <xf numFmtId="169" fontId="8" fillId="0" borderId="0"/>
    <xf numFmtId="0" fontId="6" fillId="6" borderId="0" applyNumberFormat="0" applyFont="0" applyBorder="0" applyAlignment="0" applyProtection="0"/>
    <xf numFmtId="43" fontId="6" fillId="0" borderId="0" applyFont="0" applyFill="0" applyBorder="0" applyAlignment="0" applyProtection="0"/>
    <xf numFmtId="41" fontId="6" fillId="0" borderId="0" applyFont="0" applyFill="0" applyBorder="0" applyAlignment="0" applyProtection="0"/>
    <xf numFmtId="42" fontId="6" fillId="0" borderId="0" applyFont="0" applyFill="0" applyBorder="0" applyAlignment="0" applyProtection="0"/>
    <xf numFmtId="9" fontId="11" fillId="0" borderId="0" applyFont="0" applyFill="0" applyBorder="0" applyAlignment="0" applyProtection="0"/>
    <xf numFmtId="41" fontId="11" fillId="0" borderId="0" applyFont="0" applyFill="0" applyBorder="0" applyAlignment="0" applyProtection="0"/>
    <xf numFmtId="41"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165" fontId="11" fillId="0" borderId="0" applyFont="0" applyFill="0" applyBorder="0" applyAlignment="0" applyProtection="0"/>
    <xf numFmtId="164" fontId="11" fillId="0" borderId="0" applyFont="0" applyFill="0" applyBorder="0" applyAlignment="0" applyProtection="0"/>
    <xf numFmtId="0" fontId="28" fillId="0" borderId="0"/>
    <xf numFmtId="0" fontId="29" fillId="0" borderId="0"/>
    <xf numFmtId="167" fontId="11"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cellStyleXfs>
  <cellXfs count="128">
    <xf numFmtId="0" fontId="0" fillId="0" borderId="0" xfId="0"/>
    <xf numFmtId="0" fontId="0" fillId="0" borderId="0" xfId="0" applyFill="1"/>
    <xf numFmtId="0" fontId="12" fillId="0" borderId="0" xfId="0" applyFont="1" applyFill="1"/>
    <xf numFmtId="1" fontId="13" fillId="0" borderId="0" xfId="0" applyNumberFormat="1" applyFont="1" applyFill="1" applyBorder="1" applyAlignment="1">
      <alignment horizontal="center" vertical="center"/>
    </xf>
    <xf numFmtId="1" fontId="12" fillId="0" borderId="0" xfId="0" applyNumberFormat="1" applyFont="1" applyFill="1" applyBorder="1" applyAlignment="1">
      <alignment horizontal="justify" vertical="justify" wrapText="1"/>
    </xf>
    <xf numFmtId="0" fontId="10" fillId="0" borderId="0" xfId="0" applyFont="1" applyFill="1" applyAlignment="1">
      <alignment horizontal="center"/>
    </xf>
    <xf numFmtId="3" fontId="12" fillId="0" borderId="0" xfId="36" applyNumberFormat="1" applyFont="1" applyFill="1" applyBorder="1" applyAlignment="1">
      <alignment horizontal="center" vertical="center"/>
    </xf>
    <xf numFmtId="1" fontId="1" fillId="0" borderId="0" xfId="0" applyNumberFormat="1" applyFont="1" applyFill="1" applyBorder="1" applyAlignment="1">
      <alignment horizontal="center" vertical="center" wrapText="1"/>
    </xf>
    <xf numFmtId="1" fontId="1" fillId="0" borderId="0" xfId="0" applyNumberFormat="1" applyFont="1" applyFill="1" applyBorder="1" applyAlignment="1">
      <alignment horizontal="justify" vertical="justify" wrapText="1"/>
    </xf>
    <xf numFmtId="1" fontId="2" fillId="0" borderId="0" xfId="0" applyNumberFormat="1" applyFont="1" applyFill="1" applyAlignment="1">
      <alignment horizontal="left" vertical="center"/>
    </xf>
    <xf numFmtId="1" fontId="2" fillId="0" borderId="0" xfId="0" applyNumberFormat="1" applyFont="1" applyFill="1"/>
    <xf numFmtId="1" fontId="1" fillId="0" borderId="0" xfId="0" applyNumberFormat="1" applyFont="1" applyFill="1"/>
    <xf numFmtId="1" fontId="2" fillId="0" borderId="0" xfId="0" applyNumberFormat="1" applyFont="1" applyFill="1" applyBorder="1" applyAlignment="1">
      <alignment vertical="center"/>
    </xf>
    <xf numFmtId="3" fontId="12" fillId="0" borderId="0" xfId="0" applyNumberFormat="1" applyFont="1" applyFill="1"/>
    <xf numFmtId="0" fontId="14" fillId="0" borderId="0" xfId="0" applyFont="1" applyFill="1" applyBorder="1" applyAlignment="1">
      <alignment horizontal="center" vertical="center" wrapText="1"/>
    </xf>
    <xf numFmtId="3" fontId="14" fillId="0" borderId="0" xfId="0" applyNumberFormat="1" applyFont="1" applyFill="1" applyBorder="1" applyAlignment="1">
      <alignment horizontal="center" vertical="center" wrapText="1"/>
    </xf>
    <xf numFmtId="9" fontId="14" fillId="0" borderId="0" xfId="35" applyFont="1" applyFill="1" applyBorder="1" applyAlignment="1">
      <alignment horizontal="center" vertical="center" wrapText="1"/>
    </xf>
    <xf numFmtId="0" fontId="15" fillId="0" borderId="1" xfId="0" applyFont="1" applyFill="1" applyBorder="1" applyAlignment="1">
      <alignment horizontal="center" vertical="center" wrapText="1"/>
    </xf>
    <xf numFmtId="164" fontId="15" fillId="0" borderId="1" xfId="0" applyNumberFormat="1" applyFont="1" applyFill="1" applyBorder="1" applyAlignment="1">
      <alignment horizontal="center" vertical="center" wrapText="1"/>
    </xf>
    <xf numFmtId="0" fontId="0" fillId="0" borderId="0" xfId="0" applyFont="1" applyFill="1" applyAlignment="1">
      <alignment horizontal="center" vertical="center"/>
    </xf>
    <xf numFmtId="0" fontId="16" fillId="0" borderId="1" xfId="0" applyFont="1" applyFill="1" applyBorder="1" applyAlignment="1">
      <alignment horizontal="center" vertical="center" wrapText="1"/>
    </xf>
    <xf numFmtId="1" fontId="1" fillId="0" borderId="1" xfId="0" applyNumberFormat="1" applyFont="1" applyFill="1" applyBorder="1" applyAlignment="1">
      <alignment horizontal="center" vertical="center" wrapText="1"/>
    </xf>
    <xf numFmtId="0" fontId="17" fillId="0" borderId="1" xfId="0" applyFont="1" applyFill="1" applyBorder="1" applyAlignment="1">
      <alignment horizontal="center" vertical="center"/>
    </xf>
    <xf numFmtId="0" fontId="18" fillId="0" borderId="1" xfId="0" applyFont="1" applyFill="1" applyBorder="1" applyAlignment="1">
      <alignment horizontal="center" vertical="center"/>
    </xf>
    <xf numFmtId="1" fontId="18" fillId="0" borderId="1" xfId="0" applyNumberFormat="1" applyFont="1" applyFill="1" applyBorder="1" applyAlignment="1">
      <alignment horizontal="center" vertical="center" wrapText="1"/>
    </xf>
    <xf numFmtId="1" fontId="21" fillId="0" borderId="1" xfId="0" applyNumberFormat="1" applyFont="1" applyFill="1" applyBorder="1" applyAlignment="1">
      <alignment horizontal="center" vertical="center" wrapText="1"/>
    </xf>
    <xf numFmtId="1" fontId="22" fillId="0" borderId="1" xfId="0" applyNumberFormat="1" applyFont="1" applyFill="1" applyBorder="1" applyAlignment="1">
      <alignment horizontal="center" vertical="center" wrapText="1"/>
    </xf>
    <xf numFmtId="1" fontId="21" fillId="0" borderId="1" xfId="0" applyNumberFormat="1" applyFont="1" applyFill="1" applyBorder="1" applyAlignment="1">
      <alignment horizontal="left" vertical="center" wrapText="1"/>
    </xf>
    <xf numFmtId="1" fontId="24" fillId="0" borderId="0" xfId="0" applyNumberFormat="1" applyFont="1" applyFill="1" applyBorder="1" applyAlignment="1">
      <alignment horizontal="center" vertical="center"/>
    </xf>
    <xf numFmtId="1" fontId="25" fillId="0" borderId="0" xfId="0" applyNumberFormat="1" applyFont="1" applyFill="1" applyBorder="1" applyAlignment="1">
      <alignment horizontal="justify" vertical="justify" wrapText="1"/>
    </xf>
    <xf numFmtId="0" fontId="25" fillId="0" borderId="0" xfId="0" applyFont="1" applyFill="1"/>
    <xf numFmtId="0" fontId="26" fillId="0" borderId="0" xfId="0" applyFont="1" applyFill="1"/>
    <xf numFmtId="3" fontId="15" fillId="0" borderId="1" xfId="0" applyNumberFormat="1" applyFont="1" applyFill="1" applyBorder="1" applyAlignment="1">
      <alignment horizontal="center" vertical="center" wrapText="1"/>
    </xf>
    <xf numFmtId="0" fontId="0" fillId="0" borderId="1" xfId="0" applyFill="1" applyBorder="1" applyAlignment="1" applyProtection="1">
      <alignment vertical="center" wrapText="1"/>
      <protection locked="0"/>
    </xf>
    <xf numFmtId="3" fontId="0" fillId="0" borderId="1" xfId="43" applyNumberFormat="1" applyFont="1" applyFill="1" applyBorder="1" applyAlignment="1" applyProtection="1">
      <alignment horizontal="center" vertical="center"/>
      <protection locked="0"/>
    </xf>
    <xf numFmtId="9" fontId="15" fillId="0" borderId="1" xfId="35" applyNumberFormat="1" applyFont="1" applyFill="1" applyBorder="1" applyAlignment="1">
      <alignment horizontal="center" vertical="center" wrapText="1"/>
    </xf>
    <xf numFmtId="164" fontId="0" fillId="0" borderId="1" xfId="43" applyFont="1" applyFill="1" applyBorder="1" applyProtection="1">
      <protection locked="0"/>
    </xf>
    <xf numFmtId="0" fontId="0" fillId="0" borderId="11" xfId="0" applyFill="1" applyBorder="1" applyAlignment="1" applyProtection="1">
      <alignment horizontal="center" vertical="center" wrapText="1"/>
      <protection locked="0"/>
    </xf>
    <xf numFmtId="9" fontId="13" fillId="0" borderId="0" xfId="35" applyFont="1" applyFill="1" applyBorder="1" applyAlignment="1">
      <alignment horizontal="center" vertical="center"/>
    </xf>
    <xf numFmtId="3" fontId="15" fillId="0" borderId="1" xfId="35" applyNumberFormat="1" applyFont="1" applyFill="1" applyBorder="1" applyAlignment="1">
      <alignment horizontal="center" vertical="center" wrapText="1"/>
    </xf>
    <xf numFmtId="3" fontId="18" fillId="0" borderId="1" xfId="0" applyNumberFormat="1" applyFont="1" applyFill="1" applyBorder="1" applyAlignment="1">
      <alignment horizontal="center" vertical="center" wrapText="1"/>
    </xf>
    <xf numFmtId="3" fontId="1" fillId="0" borderId="1" xfId="0" applyNumberFormat="1" applyFont="1" applyFill="1" applyBorder="1" applyAlignment="1">
      <alignment horizontal="center" vertical="center" wrapText="1"/>
    </xf>
    <xf numFmtId="0" fontId="18" fillId="0" borderId="0" xfId="0" applyFont="1" applyFill="1" applyBorder="1" applyAlignment="1">
      <alignment horizontal="center" vertical="center"/>
    </xf>
    <xf numFmtId="3" fontId="1" fillId="0" borderId="0" xfId="0" applyNumberFormat="1" applyFont="1" applyFill="1" applyBorder="1" applyAlignment="1">
      <alignment horizontal="center" vertical="center" wrapText="1"/>
    </xf>
    <xf numFmtId="170" fontId="1" fillId="0" borderId="0" xfId="42" applyNumberFormat="1" applyFont="1" applyFill="1" applyBorder="1" applyAlignment="1">
      <alignment horizontal="center" vertical="center" wrapText="1"/>
    </xf>
    <xf numFmtId="1" fontId="17" fillId="0" borderId="0" xfId="0" applyNumberFormat="1" applyFont="1" applyFill="1" applyBorder="1" applyAlignment="1">
      <alignment vertical="center"/>
    </xf>
    <xf numFmtId="1" fontId="17" fillId="0" borderId="0" xfId="0" applyNumberFormat="1" applyFont="1" applyFill="1" applyBorder="1" applyAlignment="1">
      <alignment horizontal="center" vertical="center"/>
    </xf>
    <xf numFmtId="170" fontId="18" fillId="0" borderId="0" xfId="42" applyNumberFormat="1" applyFont="1" applyFill="1" applyBorder="1" applyAlignment="1">
      <alignment horizontal="center" vertical="center"/>
    </xf>
    <xf numFmtId="0" fontId="30" fillId="0" borderId="1" xfId="45" applyFont="1" applyFill="1" applyBorder="1" applyAlignment="1">
      <alignment horizontal="left" vertical="center" wrapText="1"/>
    </xf>
    <xf numFmtId="0" fontId="30" fillId="0" borderId="1" xfId="0" applyFont="1" applyFill="1" applyBorder="1" applyAlignment="1">
      <alignment horizontal="left" wrapText="1"/>
    </xf>
    <xf numFmtId="0" fontId="30" fillId="0" borderId="1" xfId="45" applyFont="1" applyFill="1" applyBorder="1" applyAlignment="1">
      <alignment horizontal="left" wrapText="1"/>
    </xf>
    <xf numFmtId="0" fontId="30" fillId="0" borderId="1" xfId="0" applyFont="1" applyFill="1" applyBorder="1" applyAlignment="1">
      <alignment horizontal="left" vertical="center" wrapText="1"/>
    </xf>
    <xf numFmtId="0" fontId="30" fillId="0" borderId="1" xfId="0" applyFont="1" applyFill="1" applyBorder="1" applyAlignment="1" applyProtection="1">
      <alignment horizontal="left" wrapText="1"/>
    </xf>
    <xf numFmtId="0" fontId="33" fillId="0" borderId="1" xfId="0" applyFont="1" applyFill="1" applyBorder="1" applyAlignment="1">
      <alignment horizontal="left" vertical="center" wrapText="1"/>
    </xf>
    <xf numFmtId="0" fontId="33" fillId="0" borderId="1" xfId="0" applyFont="1" applyFill="1" applyBorder="1" applyAlignment="1" applyProtection="1">
      <alignment horizontal="left" vertical="center" wrapText="1"/>
    </xf>
    <xf numFmtId="3" fontId="18" fillId="0" borderId="0" xfId="0" applyNumberFormat="1" applyFont="1" applyFill="1" applyBorder="1" applyAlignment="1">
      <alignment horizontal="center" vertical="center" wrapText="1"/>
    </xf>
    <xf numFmtId="1" fontId="34" fillId="0" borderId="0" xfId="0" applyNumberFormat="1" applyFont="1" applyFill="1" applyBorder="1" applyAlignment="1">
      <alignment horizontal="center" vertical="center"/>
    </xf>
    <xf numFmtId="1" fontId="2" fillId="0" borderId="0" xfId="0" applyNumberFormat="1" applyFont="1" applyFill="1" applyAlignment="1">
      <alignment horizontal="left"/>
    </xf>
    <xf numFmtId="1" fontId="17" fillId="0" borderId="1" xfId="0" applyNumberFormat="1" applyFont="1" applyFill="1" applyBorder="1" applyAlignment="1">
      <alignment horizontal="center" vertical="center"/>
    </xf>
    <xf numFmtId="0" fontId="27" fillId="0" borderId="1" xfId="0" applyFont="1" applyFill="1" applyBorder="1" applyAlignment="1">
      <alignment horizontal="center" vertical="center" wrapText="1"/>
    </xf>
    <xf numFmtId="0" fontId="27" fillId="0" borderId="13" xfId="0" applyFont="1" applyFill="1" applyBorder="1" applyAlignment="1">
      <alignment horizontal="center" vertical="center" wrapText="1"/>
    </xf>
    <xf numFmtId="0" fontId="27" fillId="0" borderId="4" xfId="0" applyFont="1" applyFill="1" applyBorder="1" applyAlignment="1">
      <alignment horizontal="center" vertical="center" wrapText="1"/>
    </xf>
    <xf numFmtId="1" fontId="13" fillId="0" borderId="0" xfId="0" applyNumberFormat="1" applyFont="1" applyFill="1" applyBorder="1" applyAlignment="1">
      <alignment horizontal="center" vertical="center" wrapText="1"/>
    </xf>
    <xf numFmtId="1" fontId="13" fillId="0" borderId="8" xfId="0" applyNumberFormat="1" applyFont="1" applyFill="1" applyBorder="1" applyAlignment="1">
      <alignment horizontal="center" vertical="center" wrapText="1"/>
    </xf>
    <xf numFmtId="0" fontId="0" fillId="0" borderId="1" xfId="0" applyFont="1" applyFill="1" applyBorder="1" applyAlignment="1">
      <alignment horizontal="left" vertical="center" wrapText="1"/>
    </xf>
    <xf numFmtId="0" fontId="0" fillId="0" borderId="11" xfId="0" applyFont="1" applyFill="1" applyBorder="1" applyAlignment="1">
      <alignment horizontal="left" vertical="center" wrapText="1"/>
    </xf>
    <xf numFmtId="171" fontId="35" fillId="0" borderId="1" xfId="42" applyNumberFormat="1" applyFont="1" applyFill="1" applyBorder="1" applyAlignment="1">
      <alignment horizontal="center" vertical="center" wrapText="1"/>
    </xf>
    <xf numFmtId="171" fontId="0" fillId="0" borderId="1" xfId="42" applyNumberFormat="1" applyFont="1" applyFill="1" applyBorder="1" applyAlignment="1" applyProtection="1">
      <alignment vertical="center"/>
      <protection locked="0"/>
    </xf>
    <xf numFmtId="171" fontId="0" fillId="0" borderId="1" xfId="42" applyNumberFormat="1" applyFont="1" applyFill="1" applyBorder="1" applyAlignment="1">
      <alignment vertical="center"/>
    </xf>
    <xf numFmtId="0" fontId="0" fillId="0" borderId="1" xfId="0" applyFill="1" applyBorder="1" applyAlignment="1" applyProtection="1">
      <alignment horizontal="left" wrapText="1"/>
      <protection locked="0"/>
    </xf>
    <xf numFmtId="3" fontId="0" fillId="0" borderId="1" xfId="42" applyNumberFormat="1" applyFont="1" applyFill="1" applyBorder="1" applyAlignment="1" applyProtection="1">
      <alignment horizontal="center" vertical="center" wrapText="1"/>
      <protection locked="0"/>
    </xf>
    <xf numFmtId="3" fontId="0" fillId="0" borderId="1" xfId="42" applyNumberFormat="1" applyFont="1" applyFill="1" applyBorder="1" applyAlignment="1" applyProtection="1">
      <alignment vertical="center"/>
      <protection locked="0"/>
    </xf>
    <xf numFmtId="3" fontId="0" fillId="0" borderId="1" xfId="42" applyNumberFormat="1" applyFont="1" applyFill="1" applyBorder="1" applyAlignment="1">
      <alignment vertical="center"/>
    </xf>
    <xf numFmtId="3" fontId="0" fillId="0" borderId="1" xfId="0" applyNumberFormat="1" applyFill="1" applyBorder="1" applyAlignment="1" applyProtection="1">
      <alignment horizontal="center" vertical="center" wrapText="1"/>
      <protection locked="0"/>
    </xf>
    <xf numFmtId="3" fontId="0" fillId="0" borderId="1" xfId="0" applyNumberFormat="1" applyFill="1" applyBorder="1" applyAlignment="1" applyProtection="1">
      <alignment vertical="center"/>
      <protection locked="0"/>
    </xf>
    <xf numFmtId="3" fontId="38" fillId="0" borderId="1" xfId="11" applyNumberFormat="1" applyFont="1" applyFill="1" applyBorder="1"/>
    <xf numFmtId="3" fontId="0" fillId="0" borderId="1" xfId="42" applyNumberFormat="1" applyFont="1" applyFill="1" applyBorder="1" applyAlignment="1" applyProtection="1">
      <alignment vertical="center" wrapText="1"/>
      <protection locked="0"/>
    </xf>
    <xf numFmtId="3" fontId="0" fillId="0" borderId="1" xfId="42" applyNumberFormat="1" applyFont="1" applyFill="1" applyBorder="1" applyAlignment="1">
      <alignment vertical="center" wrapText="1"/>
    </xf>
    <xf numFmtId="3" fontId="0" fillId="0" borderId="1" xfId="0" applyNumberFormat="1" applyFill="1" applyBorder="1" applyAlignment="1" applyProtection="1">
      <alignment wrapText="1"/>
      <protection locked="0"/>
    </xf>
    <xf numFmtId="3" fontId="0" fillId="0" borderId="1" xfId="0" applyNumberFormat="1" applyFill="1" applyBorder="1" applyAlignment="1">
      <alignment horizontal="center" vertical="center"/>
    </xf>
    <xf numFmtId="3" fontId="0" fillId="0" borderId="1" xfId="10" applyNumberFormat="1" applyFont="1" applyFill="1" applyBorder="1"/>
    <xf numFmtId="3" fontId="0" fillId="0" borderId="1" xfId="0" applyNumberFormat="1" applyFill="1" applyBorder="1" applyAlignment="1" applyProtection="1">
      <alignment horizontal="center" vertical="center"/>
      <protection locked="0"/>
    </xf>
    <xf numFmtId="169" fontId="30" fillId="0" borderId="1" xfId="30" applyFont="1" applyFill="1" applyBorder="1" applyAlignment="1">
      <alignment horizontal="left" vertical="center" wrapText="1"/>
    </xf>
    <xf numFmtId="170" fontId="31" fillId="0" borderId="1" xfId="46" applyNumberFormat="1" applyFont="1" applyFill="1" applyBorder="1" applyAlignment="1">
      <alignment horizontal="left" wrapText="1"/>
    </xf>
    <xf numFmtId="3" fontId="36" fillId="0" borderId="1" xfId="42" applyNumberFormat="1" applyFont="1" applyFill="1" applyBorder="1" applyAlignment="1" applyProtection="1">
      <alignment vertical="center"/>
      <protection locked="0"/>
    </xf>
    <xf numFmtId="3" fontId="36" fillId="0" borderId="1" xfId="42" applyNumberFormat="1" applyFont="1" applyFill="1" applyBorder="1" applyAlignment="1">
      <alignment vertical="center"/>
    </xf>
    <xf numFmtId="0" fontId="32" fillId="0" borderId="1" xfId="45" applyFont="1" applyFill="1" applyBorder="1" applyAlignment="1">
      <alignment horizontal="left" wrapText="1"/>
    </xf>
    <xf numFmtId="3" fontId="1" fillId="0" borderId="1" xfId="42" applyNumberFormat="1" applyFont="1" applyFill="1" applyBorder="1" applyAlignment="1" applyProtection="1">
      <alignment vertical="center"/>
      <protection locked="0"/>
    </xf>
    <xf numFmtId="3" fontId="1" fillId="0" borderId="1" xfId="42" applyNumberFormat="1" applyFont="1" applyFill="1" applyBorder="1" applyAlignment="1">
      <alignment vertical="center"/>
    </xf>
    <xf numFmtId="3" fontId="11" fillId="0" borderId="1" xfId="42" applyNumberFormat="1" applyFont="1" applyFill="1" applyBorder="1" applyAlignment="1" applyProtection="1">
      <alignment vertical="center"/>
      <protection locked="0"/>
    </xf>
    <xf numFmtId="3" fontId="11" fillId="0" borderId="1" xfId="42" applyNumberFormat="1" applyFont="1" applyFill="1" applyBorder="1" applyAlignment="1">
      <alignment vertical="center"/>
    </xf>
    <xf numFmtId="3" fontId="0" fillId="0" borderId="1" xfId="42" applyNumberFormat="1" applyFont="1" applyFill="1" applyBorder="1" applyProtection="1">
      <protection locked="0"/>
    </xf>
    <xf numFmtId="3" fontId="0" fillId="0" borderId="1" xfId="42" applyNumberFormat="1" applyFont="1" applyFill="1" applyBorder="1"/>
    <xf numFmtId="0" fontId="0" fillId="0" borderId="1" xfId="0" applyFont="1" applyFill="1" applyBorder="1" applyAlignment="1">
      <alignment horizontal="left" wrapText="1"/>
    </xf>
    <xf numFmtId="171" fontId="0" fillId="0" borderId="1" xfId="42" applyNumberFormat="1" applyFont="1" applyFill="1" applyBorder="1" applyProtection="1">
      <protection locked="0"/>
    </xf>
    <xf numFmtId="171" fontId="0" fillId="0" borderId="1" xfId="42" applyNumberFormat="1" applyFont="1" applyFill="1" applyBorder="1"/>
    <xf numFmtId="0" fontId="33" fillId="0" borderId="13" xfId="0" applyFont="1" applyFill="1" applyBorder="1" applyAlignment="1" applyProtection="1">
      <alignment horizontal="left" vertical="center" wrapText="1"/>
    </xf>
    <xf numFmtId="1" fontId="20" fillId="0" borderId="2" xfId="0" applyNumberFormat="1" applyFont="1" applyFill="1" applyBorder="1" applyAlignment="1">
      <alignment horizontal="center" vertical="center"/>
    </xf>
    <xf numFmtId="1" fontId="20" fillId="0" borderId="4" xfId="0" applyNumberFormat="1" applyFont="1" applyFill="1" applyBorder="1" applyAlignment="1">
      <alignment horizontal="center" vertical="center"/>
    </xf>
    <xf numFmtId="1" fontId="20" fillId="0" borderId="3" xfId="0" applyNumberFormat="1" applyFont="1" applyFill="1" applyBorder="1" applyAlignment="1">
      <alignment horizontal="center" vertical="center"/>
    </xf>
    <xf numFmtId="1" fontId="13" fillId="0" borderId="7" xfId="0" applyNumberFormat="1" applyFont="1" applyFill="1" applyBorder="1" applyAlignment="1">
      <alignment horizontal="center" vertical="center" wrapText="1"/>
    </xf>
    <xf numFmtId="1" fontId="13" fillId="0" borderId="0" xfId="0" applyNumberFormat="1" applyFont="1" applyFill="1" applyBorder="1" applyAlignment="1">
      <alignment horizontal="center" vertical="center" wrapText="1"/>
    </xf>
    <xf numFmtId="1" fontId="13" fillId="0" borderId="6" xfId="0" applyNumberFormat="1" applyFont="1" applyFill="1" applyBorder="1" applyAlignment="1">
      <alignment horizontal="center" vertical="center" wrapText="1"/>
    </xf>
    <xf numFmtId="1" fontId="13" fillId="0" borderId="8" xfId="0" applyNumberFormat="1" applyFont="1" applyFill="1" applyBorder="1" applyAlignment="1">
      <alignment horizontal="center" vertical="center" wrapText="1"/>
    </xf>
    <xf numFmtId="0" fontId="23" fillId="0" borderId="11" xfId="0" applyFont="1" applyFill="1" applyBorder="1" applyAlignment="1">
      <alignment horizontal="center"/>
    </xf>
    <xf numFmtId="0" fontId="23" fillId="0" borderId="12" xfId="0" applyFont="1" applyFill="1" applyBorder="1" applyAlignment="1">
      <alignment horizontal="center"/>
    </xf>
    <xf numFmtId="0" fontId="23" fillId="0" borderId="13" xfId="0" applyFont="1" applyFill="1" applyBorder="1" applyAlignment="1">
      <alignment horizontal="center"/>
    </xf>
    <xf numFmtId="1" fontId="12" fillId="0" borderId="1" xfId="0" applyNumberFormat="1" applyFont="1" applyFill="1" applyBorder="1" applyAlignment="1">
      <alignment horizontal="left" vertical="center" wrapText="1"/>
    </xf>
    <xf numFmtId="14" fontId="12" fillId="0" borderId="1" xfId="0" applyNumberFormat="1" applyFont="1" applyFill="1" applyBorder="1" applyAlignment="1">
      <alignment horizontal="left" vertical="center" wrapText="1"/>
    </xf>
    <xf numFmtId="0" fontId="27" fillId="0" borderId="1" xfId="0" applyFont="1" applyFill="1" applyBorder="1" applyAlignment="1">
      <alignment horizontal="center" vertical="center" wrapText="1"/>
    </xf>
    <xf numFmtId="0" fontId="27" fillId="0" borderId="5" xfId="0" applyFont="1" applyFill="1" applyBorder="1" applyAlignment="1">
      <alignment horizontal="center" vertical="center" wrapText="1"/>
    </xf>
    <xf numFmtId="0" fontId="27" fillId="0" borderId="6" xfId="0" applyFont="1" applyFill="1" applyBorder="1" applyAlignment="1">
      <alignment horizontal="center" vertical="center" wrapText="1"/>
    </xf>
    <xf numFmtId="0" fontId="27" fillId="0" borderId="4" xfId="0" applyFont="1" applyFill="1" applyBorder="1" applyAlignment="1">
      <alignment horizontal="center" vertical="center" wrapText="1"/>
    </xf>
    <xf numFmtId="1" fontId="19" fillId="0" borderId="7" xfId="0" applyNumberFormat="1" applyFont="1" applyFill="1" applyBorder="1" applyAlignment="1">
      <alignment horizontal="center" wrapText="1"/>
    </xf>
    <xf numFmtId="1" fontId="19" fillId="0" borderId="0" xfId="0" applyNumberFormat="1" applyFont="1" applyFill="1" applyBorder="1" applyAlignment="1">
      <alignment horizontal="center" wrapText="1"/>
    </xf>
    <xf numFmtId="1" fontId="19" fillId="0" borderId="9" xfId="0" applyNumberFormat="1" applyFont="1" applyFill="1" applyBorder="1" applyAlignment="1">
      <alignment horizontal="center" wrapText="1"/>
    </xf>
    <xf numFmtId="1" fontId="19" fillId="0" borderId="6" xfId="0" applyNumberFormat="1" applyFont="1" applyFill="1" applyBorder="1" applyAlignment="1">
      <alignment horizontal="center" wrapText="1"/>
    </xf>
    <xf numFmtId="1" fontId="19" fillId="0" borderId="8" xfId="0" applyNumberFormat="1" applyFont="1" applyFill="1" applyBorder="1" applyAlignment="1">
      <alignment horizontal="center" wrapText="1"/>
    </xf>
    <xf numFmtId="1" fontId="19" fillId="0" borderId="10" xfId="0" applyNumberFormat="1" applyFont="1" applyFill="1" applyBorder="1" applyAlignment="1">
      <alignment horizontal="center" wrapText="1"/>
    </xf>
    <xf numFmtId="0" fontId="27" fillId="0" borderId="2" xfId="0" applyFont="1" applyFill="1" applyBorder="1" applyAlignment="1">
      <alignment horizontal="center" vertical="center" wrapText="1"/>
    </xf>
    <xf numFmtId="1" fontId="2" fillId="0" borderId="0" xfId="0" applyNumberFormat="1" applyFont="1" applyFill="1" applyAlignment="1">
      <alignment horizontal="left"/>
    </xf>
    <xf numFmtId="1" fontId="17" fillId="0" borderId="1" xfId="0" applyNumberFormat="1" applyFont="1" applyFill="1" applyBorder="1" applyAlignment="1">
      <alignment horizontal="center" vertical="center"/>
    </xf>
    <xf numFmtId="0" fontId="27" fillId="0" borderId="14" xfId="0" applyFont="1" applyFill="1" applyBorder="1" applyAlignment="1">
      <alignment horizontal="center" vertical="center" wrapText="1"/>
    </xf>
    <xf numFmtId="0" fontId="27" fillId="0" borderId="10" xfId="0" applyFont="1" applyFill="1" applyBorder="1" applyAlignment="1">
      <alignment horizontal="center" vertical="center" wrapText="1"/>
    </xf>
    <xf numFmtId="0" fontId="27" fillId="0" borderId="11" xfId="0" applyFont="1" applyFill="1" applyBorder="1" applyAlignment="1">
      <alignment horizontal="center" vertical="center" wrapText="1"/>
    </xf>
    <xf numFmtId="0" fontId="27" fillId="0" borderId="13" xfId="0" applyFont="1" applyFill="1" applyBorder="1" applyAlignment="1">
      <alignment horizontal="center" vertical="center" wrapText="1"/>
    </xf>
    <xf numFmtId="0" fontId="27" fillId="0" borderId="15" xfId="0" applyFont="1" applyFill="1" applyBorder="1" applyAlignment="1">
      <alignment horizontal="center" vertical="center" wrapText="1"/>
    </xf>
    <xf numFmtId="0" fontId="27" fillId="0" borderId="8" xfId="0" applyFont="1" applyFill="1" applyBorder="1" applyAlignment="1">
      <alignment horizontal="center" vertical="center" wrapText="1"/>
    </xf>
  </cellXfs>
  <cellStyles count="49">
    <cellStyle name="BodyStyle" xfId="17"/>
    <cellStyle name="BodyStyleBold" xfId="18"/>
    <cellStyle name="BodyStyleBoldRight" xfId="19"/>
    <cellStyle name="BodyStyleWithBorder" xfId="25"/>
    <cellStyle name="BorderThinBlack" xfId="29"/>
    <cellStyle name="Comma" xfId="10"/>
    <cellStyle name="Comma [0]" xfId="11"/>
    <cellStyle name="Comma [0] 2" xfId="33"/>
    <cellStyle name="Comma [0] 3" xfId="41"/>
    <cellStyle name="Comma 2" xfId="32"/>
    <cellStyle name="Comma 3" xfId="40"/>
    <cellStyle name="Currency" xfId="8"/>
    <cellStyle name="Currency [0]" xfId="9"/>
    <cellStyle name="Currency [0] 2" xfId="39"/>
    <cellStyle name="Currency 2" xfId="38"/>
    <cellStyle name="DateStyle" xfId="21"/>
    <cellStyle name="DateTimeStyle" xfId="22"/>
    <cellStyle name="Decimal" xfId="24"/>
    <cellStyle name="DecimalWithBorder" xfId="28"/>
    <cellStyle name="EuroCurrency" xfId="20"/>
    <cellStyle name="EuroCurrencyWithBorder" xfId="26"/>
    <cellStyle name="Excel Built-in Normal" xfId="30"/>
    <cellStyle name="HeaderStyle" xfId="2"/>
    <cellStyle name="HeaderStyle 2" xfId="3"/>
    <cellStyle name="HeaderSubTop" xfId="15"/>
    <cellStyle name="HeaderSubTopNoBold" xfId="16"/>
    <cellStyle name="HeaderTopBuyer" xfId="12"/>
    <cellStyle name="HeaderTopStyle" xfId="13"/>
    <cellStyle name="HeaderTopStyleAlignRight" xfId="14"/>
    <cellStyle name="IsSelectedStyle" xfId="31"/>
    <cellStyle name="MainTitle" xfId="1"/>
    <cellStyle name="Millares [0]" xfId="36" builtinId="6"/>
    <cellStyle name="Millares [0] 2" xfId="37"/>
    <cellStyle name="Millares 2" xfId="6"/>
    <cellStyle name="Millares 3 2" xfId="48"/>
    <cellStyle name="Millares 3 3" xfId="47"/>
    <cellStyle name="Moneda" xfId="42" builtinId="4"/>
    <cellStyle name="Moneda [0]" xfId="43" builtinId="7"/>
    <cellStyle name="Moneda [0] 2" xfId="34"/>
    <cellStyle name="Moneda 2" xfId="46"/>
    <cellStyle name="Normal" xfId="0" builtinId="0"/>
    <cellStyle name="Normal 2" xfId="4"/>
    <cellStyle name="Normal 3" xfId="5"/>
    <cellStyle name="Normal 6" xfId="44"/>
    <cellStyle name="Normal_Summary Precios '05" xfId="45"/>
    <cellStyle name="Numeric" xfId="23"/>
    <cellStyle name="NumericWithBorder" xfId="27"/>
    <cellStyle name="Percent" xfId="7"/>
    <cellStyle name="Porcentaje" xfId="3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1842996</xdr:colOff>
      <xdr:row>0</xdr:row>
      <xdr:rowOff>26432</xdr:rowOff>
    </xdr:from>
    <xdr:to>
      <xdr:col>2</xdr:col>
      <xdr:colOff>2016125</xdr:colOff>
      <xdr:row>2</xdr:row>
      <xdr:rowOff>207052</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2446246" y="26432"/>
          <a:ext cx="3094129" cy="6409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1572</xdr:row>
      <xdr:rowOff>12700</xdr:rowOff>
    </xdr:from>
    <xdr:to>
      <xdr:col>1</xdr:col>
      <xdr:colOff>2828925</xdr:colOff>
      <xdr:row>1572</xdr:row>
      <xdr:rowOff>22225</xdr:rowOff>
    </xdr:to>
    <xdr:cxnSp macro="">
      <xdr:nvCxnSpPr>
        <xdr:cNvPr id="5" name="3 Conector recto">
          <a:extLst>
            <a:ext uri="{FF2B5EF4-FFF2-40B4-BE49-F238E27FC236}">
              <a16:creationId xmlns:a16="http://schemas.microsoft.com/office/drawing/2014/main" id="{00000000-0008-0000-0000-000005000000}"/>
            </a:ext>
          </a:extLst>
        </xdr:cNvPr>
        <xdr:cNvCxnSpPr/>
      </xdr:nvCxnSpPr>
      <xdr:spPr>
        <a:xfrm>
          <a:off x="0" y="24142700"/>
          <a:ext cx="3432175" cy="9525"/>
        </a:xfrm>
        <a:prstGeom prst="line">
          <a:avLst/>
        </a:prstGeom>
        <a:ln>
          <a:solidFill>
            <a:schemeClr val="accent5">
              <a:alpha val="9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300037</xdr:colOff>
      <xdr:row>1573</xdr:row>
      <xdr:rowOff>2</xdr:rowOff>
    </xdr:from>
    <xdr:to>
      <xdr:col>1</xdr:col>
      <xdr:colOff>2762250</xdr:colOff>
      <xdr:row>1573</xdr:row>
      <xdr:rowOff>15875</xdr:rowOff>
    </xdr:to>
    <xdr:cxnSp macro="">
      <xdr:nvCxnSpPr>
        <xdr:cNvPr id="6" name="4 Conector recto">
          <a:extLst>
            <a:ext uri="{FF2B5EF4-FFF2-40B4-BE49-F238E27FC236}">
              <a16:creationId xmlns:a16="http://schemas.microsoft.com/office/drawing/2014/main" id="{00000000-0008-0000-0000-000006000000}"/>
            </a:ext>
          </a:extLst>
        </xdr:cNvPr>
        <xdr:cNvCxnSpPr/>
      </xdr:nvCxnSpPr>
      <xdr:spPr>
        <a:xfrm>
          <a:off x="903287" y="24320502"/>
          <a:ext cx="2462213" cy="15873"/>
        </a:xfrm>
        <a:prstGeom prst="line">
          <a:avLst/>
        </a:prstGeom>
        <a:ln>
          <a:solidFill>
            <a:schemeClr val="accent5">
              <a:alpha val="9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581025</xdr:colOff>
      <xdr:row>1573</xdr:row>
      <xdr:rowOff>200025</xdr:rowOff>
    </xdr:from>
    <xdr:to>
      <xdr:col>2</xdr:col>
      <xdr:colOff>0</xdr:colOff>
      <xdr:row>1574</xdr:row>
      <xdr:rowOff>9525</xdr:rowOff>
    </xdr:to>
    <xdr:cxnSp macro="">
      <xdr:nvCxnSpPr>
        <xdr:cNvPr id="7" name="5 Conector recto">
          <a:extLst>
            <a:ext uri="{FF2B5EF4-FFF2-40B4-BE49-F238E27FC236}">
              <a16:creationId xmlns:a16="http://schemas.microsoft.com/office/drawing/2014/main" id="{00000000-0008-0000-0000-000007000000}"/>
            </a:ext>
          </a:extLst>
        </xdr:cNvPr>
        <xdr:cNvCxnSpPr/>
      </xdr:nvCxnSpPr>
      <xdr:spPr>
        <a:xfrm flipV="1">
          <a:off x="581025" y="11096625"/>
          <a:ext cx="6915150" cy="19050"/>
        </a:xfrm>
        <a:prstGeom prst="line">
          <a:avLst/>
        </a:prstGeom>
        <a:ln>
          <a:solidFill>
            <a:schemeClr val="accent5">
              <a:alpha val="9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92</xdr:col>
      <xdr:colOff>213578</xdr:colOff>
      <xdr:row>0</xdr:row>
      <xdr:rowOff>68036</xdr:rowOff>
    </xdr:from>
    <xdr:to>
      <xdr:col>92</xdr:col>
      <xdr:colOff>1026981</xdr:colOff>
      <xdr:row>2</xdr:row>
      <xdr:rowOff>135617</xdr:rowOff>
    </xdr:to>
    <xdr:pic>
      <xdr:nvPicPr>
        <xdr:cNvPr id="8" name="Imagen 1">
          <a:extLst>
            <a:ext uri="{FF2B5EF4-FFF2-40B4-BE49-F238E27FC236}">
              <a16:creationId xmlns:a16="http://schemas.microsoft.com/office/drawing/2014/main" id="{00000000-0008-0000-0000-000002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5272" t="22952" r="48703" b="31392"/>
        <a:stretch>
          <a:fillRect/>
        </a:stretch>
      </xdr:blipFill>
      <xdr:spPr bwMode="auto">
        <a:xfrm>
          <a:off x="90088757" y="68036"/>
          <a:ext cx="813403" cy="691242"/>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l="25272" t="22952" r="48703" b="31392"/>
                <a:stretch>
                  <a:fillRect/>
                </a:stretch>
              </a:blipFill>
            </a14:hiddenFill>
          </a:ext>
          <a:ext uri="{91240B29-F687-4F45-9708-019B960494DF}">
            <a14:hiddenLine xmlns:a14="http://schemas.microsoft.com/office/drawing/2010/main" w="9525" cap="flat">
              <a:solidFill>
                <a:srgbClr val="80808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1</xdr:col>
      <xdr:colOff>261675</xdr:colOff>
      <xdr:row>1569</xdr:row>
      <xdr:rowOff>429148</xdr:rowOff>
    </xdr:from>
    <xdr:to>
      <xdr:col>1</xdr:col>
      <xdr:colOff>1987605</xdr:colOff>
      <xdr:row>1571</xdr:row>
      <xdr:rowOff>87295</xdr:rowOff>
    </xdr:to>
    <xdr:pic>
      <xdr:nvPicPr>
        <xdr:cNvPr id="9" name="Imagen 8"/>
        <xdr:cNvPicPr/>
      </xdr:nvPicPr>
      <xdr:blipFill rotWithShape="1">
        <a:blip xmlns:r="http://schemas.openxmlformats.org/officeDocument/2006/relationships" r:embed="rId3" cstate="print"/>
        <a:srcRect l="30889" t="30708" r="16328" b="29497"/>
        <a:stretch/>
      </xdr:blipFill>
      <xdr:spPr bwMode="auto">
        <a:xfrm>
          <a:off x="764093" y="931063516"/>
          <a:ext cx="1725930" cy="704850"/>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22/2.%20INVITACI&#211;N%20A%20COTIZAR/IC-054-2022%20OSTEOSINTESIS/CONTRATOS%202021/BASE%20CONTRATOS%20HISTORI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MAREY NOVA MEDICAL S.A"/>
      <sheetName val="B BRAUN MEDICAL S A"/>
      <sheetName val="BIOART S.A"/>
      <sheetName val="DIPROMEDICOS S.A.S"/>
      <sheetName val="DISORTHO SA "/>
      <sheetName val="EDM"/>
      <sheetName val="EXEL MEDICAL S.A.S"/>
      <sheetName val="HOSPIMPORT S.A.S"/>
      <sheetName val="JOHNSON"/>
      <sheetName val="INSTRUMENTADORA "/>
      <sheetName val="LOGISTICA"/>
      <sheetName val="NEUROSPIN"/>
      <sheetName val="PIEMCA"/>
      <sheetName val="PROMED "/>
      <sheetName val="QUIRURGICOS "/>
      <sheetName val="SMITH "/>
    </sheetNames>
    <sheetDataSet>
      <sheetData sheetId="0">
        <row r="1">
          <cell r="D1" t="str">
            <v xml:space="preserve">DESCRIPCIÓN </v>
          </cell>
          <cell r="E1" t="str">
            <v>PRECIO UNITARIO</v>
          </cell>
          <cell r="F1" t="str">
            <v>IVA</v>
          </cell>
          <cell r="G1" t="str">
            <v>PRECIO UNITARIO + IVA</v>
          </cell>
          <cell r="H1" t="str">
            <v xml:space="preserve">PROVEEDOR </v>
          </cell>
        </row>
        <row r="2">
          <cell r="D2" t="str">
            <v>ESPACIADOR SUBACROMIAL PARA RUPTURAS MASIVAS DE MANGUITO ROTADOR</v>
          </cell>
          <cell r="E2">
            <v>7900000</v>
          </cell>
          <cell r="F2">
            <v>0</v>
          </cell>
          <cell r="G2">
            <v>7900000</v>
          </cell>
          <cell r="H2" t="str">
            <v>CTO 5656-2021 AMAREY NOVA MEDICAL S.A</v>
          </cell>
        </row>
        <row r="3">
          <cell r="D3" t="str">
            <v>PLACA BLOQUEADA HUMERO PROXIMAL 3.5MM X 5H</v>
          </cell>
          <cell r="E3">
            <v>1274000</v>
          </cell>
          <cell r="F3">
            <v>0</v>
          </cell>
          <cell r="G3">
            <v>1274000</v>
          </cell>
          <cell r="H3" t="str">
            <v>CTO 5656-2021 AMAREY NOVA MEDICAL S.A</v>
          </cell>
        </row>
        <row r="4">
          <cell r="D4" t="str">
            <v xml:space="preserve">TORNILLOS DE BLOQUEO AUTOPERFORANTES DE 3.5MM DE X 18 MM </v>
          </cell>
          <cell r="E4">
            <v>158000</v>
          </cell>
          <cell r="F4">
            <v>0</v>
          </cell>
          <cell r="G4">
            <v>158000</v>
          </cell>
          <cell r="H4" t="str">
            <v>CTO 5656-2021 AMAREY NOVA MEDICAL S.A</v>
          </cell>
        </row>
        <row r="5">
          <cell r="D5" t="str">
            <v xml:space="preserve">TORNILLO CORTICAL 3.5 MM X 40 MM </v>
          </cell>
          <cell r="E5">
            <v>50000</v>
          </cell>
          <cell r="F5">
            <v>0</v>
          </cell>
          <cell r="G5">
            <v>50000</v>
          </cell>
          <cell r="H5" t="str">
            <v>CTO 5656-2021 AMAREY NOVA MEDICAL S.A</v>
          </cell>
        </row>
        <row r="6">
          <cell r="D6" t="str">
            <v>AGUJAS GUIA</v>
          </cell>
          <cell r="E6">
            <v>31000</v>
          </cell>
          <cell r="F6">
            <v>0</v>
          </cell>
          <cell r="G6">
            <v>31000</v>
          </cell>
          <cell r="H6" t="str">
            <v>CTO 5656-2021 AMAREY NOVA MEDICAL S.A</v>
          </cell>
        </row>
        <row r="7">
          <cell r="D7" t="str">
            <v>PLACA LCP HUMERO DISTAL 6H</v>
          </cell>
          <cell r="E7">
            <v>383000</v>
          </cell>
          <cell r="F7">
            <v>0</v>
          </cell>
          <cell r="G7">
            <v>383000</v>
          </cell>
          <cell r="H7" t="str">
            <v>CTO 5656-2021 AMAREY NOVA MEDICAL S.A</v>
          </cell>
        </row>
        <row r="8">
          <cell r="D8" t="str">
            <v xml:space="preserve">TORNILLO CORTICAL 3.5 MM X 16 MM </v>
          </cell>
          <cell r="E8">
            <v>50000</v>
          </cell>
          <cell r="F8">
            <v>0</v>
          </cell>
          <cell r="G8">
            <v>50000</v>
          </cell>
          <cell r="H8" t="str">
            <v>CTO 5656-2021 AMAREY NOVA MEDICAL S.A</v>
          </cell>
        </row>
        <row r="9">
          <cell r="D9" t="str">
            <v>TORNILLO DE BLOQUEO DE 5 X 24 MM</v>
          </cell>
          <cell r="E9">
            <v>213000</v>
          </cell>
          <cell r="F9">
            <v>0</v>
          </cell>
          <cell r="G9">
            <v>213000</v>
          </cell>
          <cell r="H9" t="str">
            <v>CTO 5656-2021 AMAREY NOVA MEDICAL S.A</v>
          </cell>
        </row>
        <row r="10">
          <cell r="D10" t="str">
            <v>PLACA LC-DCP (3.5/4.0)  X 7 H</v>
          </cell>
          <cell r="E10">
            <v>725000</v>
          </cell>
          <cell r="F10">
            <v>0</v>
          </cell>
          <cell r="G10">
            <v>725000</v>
          </cell>
          <cell r="H10" t="str">
            <v>CTO 5656-2021 AMAREY NOVA MEDICAL S.A</v>
          </cell>
        </row>
        <row r="11">
          <cell r="D11" t="str">
            <v xml:space="preserve">TORNILLO CORTICAL 3.5 MM X 36 MM </v>
          </cell>
          <cell r="E11">
            <v>50000</v>
          </cell>
          <cell r="F11">
            <v>0</v>
          </cell>
          <cell r="G11">
            <v>50000</v>
          </cell>
          <cell r="H11" t="str">
            <v>CTO 5656-2021 AMAREY NOVA MEDICAL S.A</v>
          </cell>
        </row>
        <row r="12">
          <cell r="D12" t="str">
            <v>TORNILLO DE ESPONJOSA ROSCA PARCIAL 4.0 MM X 30 MM</v>
          </cell>
          <cell r="E12">
            <v>50000</v>
          </cell>
          <cell r="F12">
            <v>0</v>
          </cell>
          <cell r="G12">
            <v>50000</v>
          </cell>
          <cell r="H12" t="str">
            <v>CTO 5656-2021 AMAREY NOVA MEDICAL S.A</v>
          </cell>
        </row>
        <row r="13">
          <cell r="D13" t="str">
            <v xml:space="preserve">PLACA PALMAR </v>
          </cell>
          <cell r="E13">
            <v>1303000</v>
          </cell>
          <cell r="F13">
            <v>0</v>
          </cell>
          <cell r="G13">
            <v>1303000</v>
          </cell>
          <cell r="H13" t="str">
            <v>CTO 5656-2021 AMAREY NOVA MEDICAL S.A</v>
          </cell>
        </row>
        <row r="14">
          <cell r="D14" t="str">
            <v xml:space="preserve">TORNILLO  BLOQUEADO </v>
          </cell>
          <cell r="E14">
            <v>74000</v>
          </cell>
          <cell r="F14">
            <v>0</v>
          </cell>
          <cell r="G14">
            <v>74000</v>
          </cell>
          <cell r="H14" t="str">
            <v>CTO 5656-2021 AMAREY NOVA MEDICAL S.A</v>
          </cell>
        </row>
        <row r="15">
          <cell r="D15" t="str">
            <v>AGUJAS GUIA</v>
          </cell>
          <cell r="E15">
            <v>31000</v>
          </cell>
          <cell r="F15">
            <v>0</v>
          </cell>
          <cell r="G15">
            <v>31000</v>
          </cell>
          <cell r="H15" t="str">
            <v>CTO 5656-2021 AMAREY NOVA MEDICAL S.A</v>
          </cell>
        </row>
        <row r="16">
          <cell r="D16" t="str">
            <v xml:space="preserve">BROCA 2.0 MM </v>
          </cell>
          <cell r="E16">
            <v>0</v>
          </cell>
          <cell r="F16">
            <v>0</v>
          </cell>
          <cell r="G16">
            <v>0</v>
          </cell>
          <cell r="H16" t="str">
            <v>CTO 5656-2021 AMAREY NOVA MEDICAL S.A</v>
          </cell>
        </row>
        <row r="17">
          <cell r="D17" t="str">
            <v xml:space="preserve">PLACA PALMAR </v>
          </cell>
          <cell r="E17">
            <v>1303000</v>
          </cell>
          <cell r="F17">
            <v>0</v>
          </cell>
          <cell r="G17">
            <v>1303000</v>
          </cell>
          <cell r="H17" t="str">
            <v>CTO 5656-2021 AMAREY NOVA MEDICAL S.A</v>
          </cell>
        </row>
        <row r="18">
          <cell r="D18" t="str">
            <v xml:space="preserve">TORNILLO BLOQUEADO </v>
          </cell>
          <cell r="E18">
            <v>74000</v>
          </cell>
          <cell r="F18">
            <v>0</v>
          </cell>
          <cell r="G18">
            <v>74000</v>
          </cell>
          <cell r="H18" t="str">
            <v>CTO 5656-2021 AMAREY NOVA MEDICAL S.A</v>
          </cell>
        </row>
        <row r="19">
          <cell r="D19" t="str">
            <v>AGUJAS GUIA</v>
          </cell>
          <cell r="E19">
            <v>31000</v>
          </cell>
          <cell r="F19">
            <v>0</v>
          </cell>
          <cell r="G19">
            <v>31000</v>
          </cell>
          <cell r="H19" t="str">
            <v>CTO 5656-2021 AMAREY NOVA MEDICAL S.A</v>
          </cell>
        </row>
        <row r="20">
          <cell r="D20" t="str">
            <v xml:space="preserve">BROCA 2.0 MM </v>
          </cell>
          <cell r="E20">
            <v>0</v>
          </cell>
          <cell r="F20">
            <v>0</v>
          </cell>
          <cell r="G20">
            <v>0</v>
          </cell>
          <cell r="H20" t="str">
            <v>CTO 5656-2021 AMAREY NOVA MEDICAL S.A</v>
          </cell>
        </row>
        <row r="21">
          <cell r="D21" t="str">
            <v xml:space="preserve">PLACA RADIO DISTAL DORSAL </v>
          </cell>
          <cell r="E21">
            <v>1048000</v>
          </cell>
          <cell r="F21">
            <v>0</v>
          </cell>
          <cell r="G21">
            <v>1048000</v>
          </cell>
          <cell r="H21" t="str">
            <v>CTO 5656-2021 AMAREY NOVA MEDICAL S.A</v>
          </cell>
        </row>
        <row r="22">
          <cell r="D22" t="str">
            <v xml:space="preserve">TORNILLO BLOQUEADO </v>
          </cell>
          <cell r="E22">
            <v>74000</v>
          </cell>
          <cell r="F22">
            <v>0</v>
          </cell>
          <cell r="G22">
            <v>74000</v>
          </cell>
          <cell r="H22" t="str">
            <v>CTO 5656-2021 AMAREY NOVA MEDICAL S.A</v>
          </cell>
        </row>
        <row r="23">
          <cell r="D23" t="str">
            <v>AGUJAS GUIA</v>
          </cell>
          <cell r="E23">
            <v>31000</v>
          </cell>
          <cell r="F23">
            <v>0</v>
          </cell>
          <cell r="G23">
            <v>31000</v>
          </cell>
          <cell r="H23" t="str">
            <v>CTO 5656-2021 AMAREY NOVA MEDICAL S.A</v>
          </cell>
        </row>
        <row r="24">
          <cell r="D24" t="str">
            <v xml:space="preserve">BROCA 2.0 MM </v>
          </cell>
          <cell r="E24">
            <v>0</v>
          </cell>
          <cell r="F24">
            <v>0</v>
          </cell>
          <cell r="G24">
            <v>0</v>
          </cell>
          <cell r="H24" t="str">
            <v>CTO 5656-2021 AMAREY NOVA MEDICAL S.A</v>
          </cell>
        </row>
        <row r="25">
          <cell r="D25" t="str">
            <v>PLACA DE RECONSTRUCCIÓN BAJO PERFIL 3.5 X 8 H</v>
          </cell>
          <cell r="E25">
            <v>857000</v>
          </cell>
          <cell r="F25">
            <v>0</v>
          </cell>
          <cell r="G25">
            <v>857000</v>
          </cell>
          <cell r="H25" t="str">
            <v>CTO 5656-2021 AMAREY NOVA MEDICAL S.A</v>
          </cell>
        </row>
        <row r="26">
          <cell r="D26" t="str">
            <v xml:space="preserve">TORNILLO CORTICAL 3.5 MM X 40 MM </v>
          </cell>
          <cell r="E26">
            <v>50000</v>
          </cell>
          <cell r="F26">
            <v>0</v>
          </cell>
          <cell r="G26">
            <v>50000</v>
          </cell>
          <cell r="H26" t="str">
            <v>CTO 5656-2021 AMAREY NOVA MEDICAL S.A</v>
          </cell>
        </row>
        <row r="27">
          <cell r="D27" t="str">
            <v>TORNILLO DE ESPONJOSA ROSCA COMPLETA 4.0 MM X40 MM</v>
          </cell>
          <cell r="E27">
            <v>50000</v>
          </cell>
          <cell r="F27">
            <v>0</v>
          </cell>
          <cell r="G27">
            <v>50000</v>
          </cell>
          <cell r="H27" t="str">
            <v>CTO 5656-2021 AMAREY NOVA MEDICAL S.A</v>
          </cell>
        </row>
        <row r="28">
          <cell r="D28" t="str">
            <v>PLACA DE RECONSTRUCCIÓN PARA SINFISIS PÚBICA BAJO PERFIL CURVA 3.5 X 6 H</v>
          </cell>
          <cell r="E28">
            <v>924000</v>
          </cell>
          <cell r="F28">
            <v>0</v>
          </cell>
          <cell r="G28">
            <v>924000</v>
          </cell>
          <cell r="H28" t="str">
            <v>CTO 5656-2021 AMAREY NOVA MEDICAL S.A</v>
          </cell>
        </row>
        <row r="29">
          <cell r="D29" t="str">
            <v xml:space="preserve">TORNILLO CORTICAL 3.5 MM X 40 MM </v>
          </cell>
          <cell r="E29">
            <v>50000</v>
          </cell>
          <cell r="F29">
            <v>0</v>
          </cell>
          <cell r="G29">
            <v>50000</v>
          </cell>
          <cell r="H29" t="str">
            <v>CTO 5656-2021 AMAREY NOVA MEDICAL S.A</v>
          </cell>
        </row>
        <row r="30">
          <cell r="D30" t="str">
            <v>TORNILLO DE BLOQUEO DE 3.5</v>
          </cell>
          <cell r="E30">
            <v>50000</v>
          </cell>
          <cell r="F30">
            <v>0</v>
          </cell>
          <cell r="G30">
            <v>50000</v>
          </cell>
          <cell r="H30" t="str">
            <v>CTO 5656-2021 AMAREY NOVA MEDICAL S.A</v>
          </cell>
        </row>
        <row r="31">
          <cell r="D31" t="str">
            <v xml:space="preserve">PLACA  DE 12 H </v>
          </cell>
          <cell r="E31">
            <v>690000</v>
          </cell>
          <cell r="F31">
            <v>0</v>
          </cell>
          <cell r="G31">
            <v>690000</v>
          </cell>
          <cell r="H31" t="str">
            <v>CTO 5656-2021 AMAREY NOVA MEDICAL S.A</v>
          </cell>
        </row>
        <row r="32">
          <cell r="D32" t="str">
            <v xml:space="preserve">TORNILLO CORTICAL 4.5 MM X 40 MM </v>
          </cell>
          <cell r="E32">
            <v>50000</v>
          </cell>
          <cell r="F32">
            <v>0</v>
          </cell>
          <cell r="G32">
            <v>50000</v>
          </cell>
          <cell r="H32" t="str">
            <v>CTO 5656-2021 AMAREY NOVA MEDICAL S.A</v>
          </cell>
        </row>
        <row r="33">
          <cell r="D33" t="str">
            <v>CABLE EN ACERO X 500MM</v>
          </cell>
          <cell r="E33">
            <v>746000</v>
          </cell>
          <cell r="F33">
            <v>0</v>
          </cell>
          <cell r="G33">
            <v>746000</v>
          </cell>
          <cell r="H33" t="str">
            <v>CTO 5656-2021 AMAREY NOVA MEDICAL S.A</v>
          </cell>
        </row>
        <row r="34">
          <cell r="D34" t="str">
            <v>CLAVIJAS DE POSICIONAMIENTO (OPCIONAL)</v>
          </cell>
          <cell r="E34">
            <v>0</v>
          </cell>
          <cell r="F34">
            <v>0</v>
          </cell>
          <cell r="G34">
            <v>0</v>
          </cell>
          <cell r="H34" t="str">
            <v>CTO 5656-2021 AMAREY NOVA MEDICAL S.A</v>
          </cell>
        </row>
        <row r="35">
          <cell r="D35" t="str">
            <v xml:space="preserve">PLACA SOPORTE TROCANTERICO X 4 </v>
          </cell>
          <cell r="E35">
            <v>1292000</v>
          </cell>
          <cell r="F35">
            <v>0</v>
          </cell>
          <cell r="G35">
            <v>1292000</v>
          </cell>
          <cell r="H35" t="str">
            <v>CTO 5656-2021 AMAREY NOVA MEDICAL S.A</v>
          </cell>
        </row>
        <row r="36">
          <cell r="D36" t="str">
            <v>CABLE EN ACERO X 500MM</v>
          </cell>
          <cell r="E36">
            <v>746000</v>
          </cell>
          <cell r="F36">
            <v>0</v>
          </cell>
          <cell r="G36">
            <v>746000</v>
          </cell>
          <cell r="H36" t="str">
            <v>CTO 5656-2021 AMAREY NOVA MEDICAL S.A</v>
          </cell>
        </row>
        <row r="37">
          <cell r="D37" t="str">
            <v>BOMBA DE INFUSION</v>
          </cell>
          <cell r="E37">
            <v>0</v>
          </cell>
          <cell r="F37">
            <v>0</v>
          </cell>
          <cell r="G37">
            <v>0</v>
          </cell>
          <cell r="H37" t="str">
            <v>CTO 5656-2021 AMAREY NOVA MEDICAL S.A</v>
          </cell>
        </row>
        <row r="38">
          <cell r="D38" t="str">
            <v>MANGUERA X PACIENTE</v>
          </cell>
          <cell r="E38">
            <v>161000</v>
          </cell>
          <cell r="F38">
            <v>30590</v>
          </cell>
          <cell r="G38">
            <v>191590</v>
          </cell>
          <cell r="H38" t="str">
            <v>CTO 5656-2021 AMAREY NOVA MEDICAL S.A</v>
          </cell>
        </row>
        <row r="39">
          <cell r="D39" t="str">
            <v>MANGUERA DIA (OPCIONAL)</v>
          </cell>
          <cell r="E39">
            <v>0</v>
          </cell>
          <cell r="F39">
            <v>0</v>
          </cell>
          <cell r="G39">
            <v>0</v>
          </cell>
          <cell r="H39" t="str">
            <v>CTO 5656-2021 AMAREY NOVA MEDICAL S.A</v>
          </cell>
        </row>
        <row r="40">
          <cell r="D40" t="str">
            <v>PLACA LC-DCP ESTRECHA (4.5/6.5) X 8 ORIFICIOS ACERO</v>
          </cell>
          <cell r="E40">
            <v>482000</v>
          </cell>
          <cell r="F40">
            <v>0</v>
          </cell>
          <cell r="G40">
            <v>482000</v>
          </cell>
          <cell r="H40" t="str">
            <v>CTO 5656-2021 AMAREY NOVA MEDICAL S.A</v>
          </cell>
        </row>
        <row r="41">
          <cell r="D41" t="str">
            <v>TORNILLO CORTICAL 4.5 MM X 40 MM</v>
          </cell>
          <cell r="E41">
            <v>50000</v>
          </cell>
          <cell r="F41">
            <v>0</v>
          </cell>
          <cell r="G41">
            <v>50000</v>
          </cell>
          <cell r="H41" t="str">
            <v>CTO 5656-2021 AMAREY NOVA MEDICAL S.A</v>
          </cell>
        </row>
        <row r="42">
          <cell r="D42" t="str">
            <v>TORNILLO DE ESPONJOSA ROSCA COMPLETA 6.5 MM X40 MM</v>
          </cell>
          <cell r="E42">
            <v>57000</v>
          </cell>
          <cell r="F42">
            <v>0</v>
          </cell>
          <cell r="G42">
            <v>57000</v>
          </cell>
          <cell r="H42" t="str">
            <v>CTO 5656-2021 AMAREY NOVA MEDICAL S.A</v>
          </cell>
        </row>
        <row r="43">
          <cell r="D43" t="str">
            <v>PLACA LC-DCP ANCHA (4.5/6.5) X 8 ORIFICIOS ACERO</v>
          </cell>
          <cell r="E43">
            <v>554000</v>
          </cell>
          <cell r="F43">
            <v>0</v>
          </cell>
          <cell r="G43">
            <v>554000</v>
          </cell>
          <cell r="H43" t="str">
            <v>CTO 5656-2021 AMAREY NOVA MEDICAL S.A</v>
          </cell>
        </row>
        <row r="44">
          <cell r="D44" t="str">
            <v>TORNILLO CORTICAL 4.5 MM X 40 MM</v>
          </cell>
          <cell r="E44">
            <v>50000</v>
          </cell>
          <cell r="F44">
            <v>0</v>
          </cell>
          <cell r="G44">
            <v>50000</v>
          </cell>
          <cell r="H44" t="str">
            <v>CTO 5656-2021 AMAREY NOVA MEDICAL S.A</v>
          </cell>
        </row>
        <row r="45">
          <cell r="D45" t="str">
            <v>TORNILLO DE ESPONJOSA ROSCA COMPLETA 6.5 MM X40 MM</v>
          </cell>
          <cell r="E45">
            <v>57000</v>
          </cell>
          <cell r="F45">
            <v>0</v>
          </cell>
          <cell r="G45">
            <v>57000</v>
          </cell>
          <cell r="H45" t="str">
            <v>CTO 5656-2021 AMAREY NOVA MEDICAL S.A</v>
          </cell>
        </row>
        <row r="46">
          <cell r="D46" t="str">
            <v>CLAVO PARA FÉMUR DE 11 X 380</v>
          </cell>
          <cell r="E46">
            <v>1600000</v>
          </cell>
          <cell r="F46">
            <v>0</v>
          </cell>
          <cell r="G46">
            <v>1600000</v>
          </cell>
          <cell r="H46" t="str">
            <v>CTO 5656-2021 AMAREY NOVA MEDICAL S.A</v>
          </cell>
        </row>
        <row r="47">
          <cell r="D47" t="str">
            <v>TORNILLO PARA BLOQUEO DISTAL</v>
          </cell>
          <cell r="E47">
            <v>180000</v>
          </cell>
          <cell r="F47">
            <v>0</v>
          </cell>
          <cell r="G47">
            <v>180000</v>
          </cell>
          <cell r="H47" t="str">
            <v>CTO 5656-2021 AMAREY NOVA MEDICAL S.A</v>
          </cell>
        </row>
        <row r="48">
          <cell r="D48" t="str">
            <v>TORNILLO PARA BLOQUEO PROXIMAL</v>
          </cell>
          <cell r="E48">
            <v>180000</v>
          </cell>
          <cell r="F48">
            <v>0</v>
          </cell>
          <cell r="G48">
            <v>180000</v>
          </cell>
          <cell r="H48" t="str">
            <v>CTO 5656-2021 AMAREY NOVA MEDICAL S.A</v>
          </cell>
        </row>
        <row r="49">
          <cell r="D49" t="str">
            <v>TAPÓN DE CIERRE (OPCIONAL)</v>
          </cell>
          <cell r="E49">
            <v>201000</v>
          </cell>
          <cell r="F49">
            <v>0</v>
          </cell>
          <cell r="G49">
            <v>201000</v>
          </cell>
          <cell r="H49" t="str">
            <v>CTO 5656-2021 AMAREY NOVA MEDICAL S.A</v>
          </cell>
        </row>
        <row r="50">
          <cell r="D50" t="str">
            <v>CLAVO TIBIAL DE 10 X 315MM ACERO</v>
          </cell>
          <cell r="E50">
            <v>1339000</v>
          </cell>
          <cell r="F50">
            <v>0</v>
          </cell>
          <cell r="G50">
            <v>1339000</v>
          </cell>
          <cell r="H50" t="str">
            <v>CTO 5656-2021 AMAREY NOVA MEDICAL S.A</v>
          </cell>
        </row>
        <row r="51">
          <cell r="D51" t="str">
            <v>TORNILLO PARA BLOQUEO DISTAL</v>
          </cell>
          <cell r="E51">
            <v>180000</v>
          </cell>
          <cell r="F51">
            <v>0</v>
          </cell>
          <cell r="G51">
            <v>180000</v>
          </cell>
          <cell r="H51" t="str">
            <v>CTO 5656-2021 AMAREY NOVA MEDICAL S.A</v>
          </cell>
        </row>
        <row r="52">
          <cell r="D52" t="str">
            <v>TORNILLO PARA BLOQUEO PROXIMAL</v>
          </cell>
          <cell r="E52">
            <v>180000</v>
          </cell>
          <cell r="F52">
            <v>0</v>
          </cell>
          <cell r="G52">
            <v>180000</v>
          </cell>
          <cell r="H52" t="str">
            <v>CTO 5656-2021 AMAREY NOVA MEDICAL S.A</v>
          </cell>
        </row>
        <row r="53">
          <cell r="D53" t="str">
            <v>TAPÓN DE CIERRE (OPCIONAL)</v>
          </cell>
          <cell r="E53">
            <v>201000</v>
          </cell>
          <cell r="F53">
            <v>0</v>
          </cell>
          <cell r="G53">
            <v>201000</v>
          </cell>
          <cell r="H53" t="str">
            <v>CTO 5656-2021 AMAREY NOVA MEDICAL S.A</v>
          </cell>
        </row>
        <row r="54">
          <cell r="D54" t="str">
            <v>CLAVO CEFALOMEDULAR PARA FEMUR PROXIMAL</v>
          </cell>
          <cell r="E54">
            <v>1300000</v>
          </cell>
          <cell r="F54">
            <v>0</v>
          </cell>
          <cell r="G54">
            <v>1300000</v>
          </cell>
          <cell r="H54" t="str">
            <v>CTO 5656-2021 AMAREY NOVA MEDICAL S.A</v>
          </cell>
        </row>
        <row r="55">
          <cell r="D55" t="str">
            <v>SISTEMA PARA BLOQUEO A CABEZA PROXIMAL</v>
          </cell>
          <cell r="E55">
            <v>486000</v>
          </cell>
          <cell r="F55">
            <v>0</v>
          </cell>
          <cell r="G55">
            <v>486000</v>
          </cell>
          <cell r="H55" t="str">
            <v>CTO 5656-2021 AMAREY NOVA MEDICAL S.A</v>
          </cell>
        </row>
        <row r="56">
          <cell r="D56" t="str">
            <v>TORNILLO DE FIJACION DISTAL</v>
          </cell>
          <cell r="E56">
            <v>180000</v>
          </cell>
          <cell r="F56">
            <v>0</v>
          </cell>
          <cell r="G56">
            <v>180000</v>
          </cell>
          <cell r="H56" t="str">
            <v>CTO 5656-2021 AMAREY NOVA MEDICAL S.A</v>
          </cell>
        </row>
        <row r="57">
          <cell r="D57" t="str">
            <v>TAPÓN DE CIERRE</v>
          </cell>
          <cell r="E57">
            <v>200000</v>
          </cell>
          <cell r="F57">
            <v>0</v>
          </cell>
          <cell r="G57">
            <v>200000</v>
          </cell>
          <cell r="H57" t="str">
            <v>CTO 5656-2021 AMAREY NOVA MEDICAL S.A</v>
          </cell>
        </row>
        <row r="58">
          <cell r="D58" t="str">
            <v>CLAVO PARA FÉMUR CON MULTIPLES OPCIONES DE BLOQUEO</v>
          </cell>
          <cell r="E58">
            <v>1600000</v>
          </cell>
          <cell r="F58">
            <v>0</v>
          </cell>
          <cell r="G58">
            <v>1600000</v>
          </cell>
          <cell r="H58" t="str">
            <v>CTO 5656-2021 AMAREY NOVA MEDICAL S.A</v>
          </cell>
        </row>
        <row r="59">
          <cell r="D59" t="str">
            <v>BLOQUEO DISTAL</v>
          </cell>
          <cell r="E59">
            <v>180000</v>
          </cell>
          <cell r="F59">
            <v>0</v>
          </cell>
          <cell r="G59">
            <v>180000</v>
          </cell>
          <cell r="H59" t="str">
            <v>CTO 5656-2021 AMAREY NOVA MEDICAL S.A</v>
          </cell>
        </row>
        <row r="60">
          <cell r="D60" t="str">
            <v>BLOQUEO PROXIMAL</v>
          </cell>
          <cell r="E60">
            <v>180000</v>
          </cell>
          <cell r="F60">
            <v>0</v>
          </cell>
          <cell r="G60">
            <v>180000</v>
          </cell>
          <cell r="H60" t="str">
            <v>CTO 5656-2021 AMAREY NOVA MEDICAL S.A</v>
          </cell>
        </row>
        <row r="61">
          <cell r="D61" t="str">
            <v>TAPÓN DE CIERRE</v>
          </cell>
          <cell r="E61">
            <v>201000</v>
          </cell>
          <cell r="F61">
            <v>0</v>
          </cell>
          <cell r="G61">
            <v>201000</v>
          </cell>
          <cell r="H61" t="str">
            <v>CTO 5656-2021 AMAREY NOVA MEDICAL S.A</v>
          </cell>
        </row>
        <row r="62">
          <cell r="D62" t="str">
            <v>CLAVO PARA FÉMUR RETROGRADO</v>
          </cell>
          <cell r="E62">
            <v>1600000</v>
          </cell>
          <cell r="F62">
            <v>0</v>
          </cell>
          <cell r="G62">
            <v>1600000</v>
          </cell>
          <cell r="H62" t="str">
            <v>CTO 5656-2021 AMAREY NOVA MEDICAL S.A</v>
          </cell>
        </row>
        <row r="63">
          <cell r="D63" t="str">
            <v>BLOQUEO DISTAL</v>
          </cell>
          <cell r="E63">
            <v>180000</v>
          </cell>
          <cell r="F63">
            <v>0</v>
          </cell>
          <cell r="G63">
            <v>180000</v>
          </cell>
          <cell r="H63" t="str">
            <v>CTO 5656-2021 AMAREY NOVA MEDICAL S.A</v>
          </cell>
        </row>
        <row r="64">
          <cell r="D64" t="str">
            <v>BLOQUEO PROXIMAL</v>
          </cell>
          <cell r="E64">
            <v>180000</v>
          </cell>
          <cell r="F64">
            <v>0</v>
          </cell>
          <cell r="G64">
            <v>180000</v>
          </cell>
          <cell r="H64" t="str">
            <v>CTO 5656-2021 AMAREY NOVA MEDICAL S.A</v>
          </cell>
        </row>
        <row r="65">
          <cell r="D65" t="str">
            <v>BLOQUEO ESTÁNDAR</v>
          </cell>
          <cell r="E65">
            <v>180000</v>
          </cell>
          <cell r="F65">
            <v>0</v>
          </cell>
          <cell r="G65">
            <v>180000</v>
          </cell>
          <cell r="H65" t="str">
            <v>CTO 5656-2021 AMAREY NOVA MEDICAL S.A</v>
          </cell>
        </row>
        <row r="66">
          <cell r="D66" t="str">
            <v>TAPÓN DE CIERRE</v>
          </cell>
          <cell r="E66">
            <v>201000</v>
          </cell>
          <cell r="F66">
            <v>0</v>
          </cell>
          <cell r="G66">
            <v>201000</v>
          </cell>
          <cell r="H66" t="str">
            <v>CTO 5656-2021 AMAREY NOVA MEDICAL S.A</v>
          </cell>
        </row>
        <row r="67">
          <cell r="D67" t="str">
            <v>CLAVO PARA TIBIA CON MULTIPLES OPCIONES DE BLOQUEO</v>
          </cell>
          <cell r="E67">
            <v>1339000</v>
          </cell>
          <cell r="F67">
            <v>0</v>
          </cell>
          <cell r="G67">
            <v>1339000</v>
          </cell>
          <cell r="H67" t="str">
            <v>CTO 5656-2021 AMAREY NOVA MEDICAL S.A</v>
          </cell>
        </row>
        <row r="68">
          <cell r="D68" t="str">
            <v>BLOQUEO DISTAL</v>
          </cell>
          <cell r="E68">
            <v>180000</v>
          </cell>
          <cell r="F68">
            <v>0</v>
          </cell>
          <cell r="G68">
            <v>180000</v>
          </cell>
          <cell r="H68" t="str">
            <v>CTO 5656-2021 AMAREY NOVA MEDICAL S.A</v>
          </cell>
        </row>
        <row r="69">
          <cell r="D69" t="str">
            <v>BLOQUEO PROXIMAL</v>
          </cell>
          <cell r="E69">
            <v>180000</v>
          </cell>
          <cell r="F69">
            <v>0</v>
          </cell>
          <cell r="G69">
            <v>180000</v>
          </cell>
          <cell r="H69" t="str">
            <v>CTO 5656-2021 AMAREY NOVA MEDICAL S.A</v>
          </cell>
        </row>
        <row r="70">
          <cell r="D70" t="str">
            <v>TAPÓN DE CIERRE</v>
          </cell>
          <cell r="E70">
            <v>201000</v>
          </cell>
          <cell r="F70">
            <v>0</v>
          </cell>
          <cell r="G70">
            <v>201000</v>
          </cell>
          <cell r="H70" t="str">
            <v>CTO 5656-2021 AMAREY NOVA MEDICAL S.A</v>
          </cell>
        </row>
        <row r="71">
          <cell r="D71" t="str">
            <v>PLACA DE PARA PILÓN TIBIAL DE 3.5</v>
          </cell>
          <cell r="E71">
            <v>1588000</v>
          </cell>
          <cell r="F71">
            <v>0</v>
          </cell>
          <cell r="G71">
            <v>1588000</v>
          </cell>
          <cell r="H71" t="str">
            <v>CTO 5656-2021 AMAREY NOVA MEDICAL S.A</v>
          </cell>
        </row>
        <row r="72">
          <cell r="D72" t="str">
            <v xml:space="preserve">TORNILLO CORTICAL 3.5 MM X 30 MM </v>
          </cell>
          <cell r="E72">
            <v>50000</v>
          </cell>
          <cell r="F72">
            <v>0</v>
          </cell>
          <cell r="G72">
            <v>50000</v>
          </cell>
          <cell r="H72" t="str">
            <v>CTO 5656-2021 AMAREY NOVA MEDICAL S.A</v>
          </cell>
        </row>
        <row r="73">
          <cell r="D73" t="str">
            <v>TORNILLO DE BLOQUEO DE 3.5</v>
          </cell>
          <cell r="E73">
            <v>158000</v>
          </cell>
          <cell r="F73">
            <v>0</v>
          </cell>
          <cell r="G73">
            <v>158000</v>
          </cell>
          <cell r="H73" t="str">
            <v>CTO 5656-2021 AMAREY NOVA MEDICAL S.A</v>
          </cell>
        </row>
        <row r="74">
          <cell r="D74" t="str">
            <v>TORNILLO DE BLOQUEO DE 2.7 MM</v>
          </cell>
          <cell r="E74">
            <v>0</v>
          </cell>
          <cell r="F74">
            <v>0</v>
          </cell>
          <cell r="G74">
            <v>0</v>
          </cell>
          <cell r="H74" t="str">
            <v>CTO 5656-2021 AMAREY NOVA MEDICAL S.A</v>
          </cell>
        </row>
        <row r="75">
          <cell r="D75" t="str">
            <v xml:space="preserve">AGUJAS GUIAS </v>
          </cell>
          <cell r="E75">
            <v>31000</v>
          </cell>
          <cell r="F75">
            <v>0</v>
          </cell>
          <cell r="G75">
            <v>31000</v>
          </cell>
          <cell r="H75" t="str">
            <v>CTO 5656-2021 AMAREY NOVA MEDICAL S.A</v>
          </cell>
        </row>
        <row r="76">
          <cell r="D76" t="str">
            <v>PLACA BLOQUEADA DE TIBIA DISTAL</v>
          </cell>
          <cell r="E76">
            <v>1588000</v>
          </cell>
          <cell r="F76">
            <v>0</v>
          </cell>
          <cell r="G76">
            <v>1588000</v>
          </cell>
          <cell r="H76" t="str">
            <v>CTO 5656-2021 AMAREY NOVA MEDICAL S.A</v>
          </cell>
        </row>
        <row r="77">
          <cell r="D77" t="str">
            <v xml:space="preserve">TORNILLO CORTICAL 3.5 MM X 30 MM </v>
          </cell>
          <cell r="E77">
            <v>50000</v>
          </cell>
          <cell r="F77">
            <v>0</v>
          </cell>
          <cell r="G77">
            <v>50000</v>
          </cell>
          <cell r="H77" t="str">
            <v>CTO 5656-2021 AMAREY NOVA MEDICAL S.A</v>
          </cell>
        </row>
        <row r="78">
          <cell r="D78" t="str">
            <v>TORNILLO DE BLOQUEO DE 3.5</v>
          </cell>
          <cell r="E78">
            <v>158000</v>
          </cell>
          <cell r="F78">
            <v>0</v>
          </cell>
          <cell r="G78">
            <v>158000</v>
          </cell>
          <cell r="H78" t="str">
            <v>CTO 5656-2021 AMAREY NOVA MEDICAL S.A</v>
          </cell>
        </row>
        <row r="79">
          <cell r="D79" t="str">
            <v>TORNILLO DE BLOQUEO DE 2.7 MM</v>
          </cell>
          <cell r="E79">
            <v>0</v>
          </cell>
          <cell r="F79">
            <v>0</v>
          </cell>
          <cell r="G79">
            <v>0</v>
          </cell>
          <cell r="H79" t="str">
            <v>CTO 5656-2021 AMAREY NOVA MEDICAL S.A</v>
          </cell>
        </row>
        <row r="80">
          <cell r="D80" t="str">
            <v xml:space="preserve">AGUJAS GUIAS </v>
          </cell>
          <cell r="E80">
            <v>31000</v>
          </cell>
          <cell r="F80">
            <v>0</v>
          </cell>
          <cell r="G80">
            <v>31000</v>
          </cell>
          <cell r="H80" t="str">
            <v>CTO 5656-2021 AMAREY NOVA MEDICAL S.A</v>
          </cell>
        </row>
        <row r="81">
          <cell r="D81" t="str">
            <v>PLACA BLOQUEADA  ANATOMICA DE PERONE DISTAL</v>
          </cell>
          <cell r="E81">
            <v>1600000</v>
          </cell>
          <cell r="F81">
            <v>0</v>
          </cell>
          <cell r="G81">
            <v>1600000</v>
          </cell>
          <cell r="H81" t="str">
            <v>CTO 5656-2021 AMAREY NOVA MEDICAL S.A</v>
          </cell>
        </row>
        <row r="82">
          <cell r="D82" t="str">
            <v>TORNILLO CORTICAL 3.5 MM</v>
          </cell>
          <cell r="E82">
            <v>142000</v>
          </cell>
          <cell r="F82">
            <v>0</v>
          </cell>
          <cell r="G82">
            <v>142000</v>
          </cell>
          <cell r="H82" t="str">
            <v>CTO 5656-2021 AMAREY NOVA MEDICAL S.A</v>
          </cell>
        </row>
        <row r="83">
          <cell r="D83" t="str">
            <v>TORNILLO DE BLOQUEO DE 3.5</v>
          </cell>
          <cell r="E83">
            <v>142000</v>
          </cell>
          <cell r="F83">
            <v>0</v>
          </cell>
          <cell r="G83">
            <v>142000</v>
          </cell>
          <cell r="H83" t="str">
            <v>CTO 5656-2021 AMAREY NOVA MEDICAL S.A</v>
          </cell>
        </row>
        <row r="84">
          <cell r="D84" t="str">
            <v>TORNILLO DE BLOQUEO DE 2.7 MM</v>
          </cell>
          <cell r="E84">
            <v>0</v>
          </cell>
          <cell r="F84">
            <v>0</v>
          </cell>
          <cell r="G84">
            <v>0</v>
          </cell>
          <cell r="H84" t="str">
            <v>CTO 5656-2021 AMAREY NOVA MEDICAL S.A</v>
          </cell>
        </row>
        <row r="85">
          <cell r="D85" t="str">
            <v xml:space="preserve">AGUJAS GUIAS </v>
          </cell>
          <cell r="E85">
            <v>31000</v>
          </cell>
          <cell r="F85">
            <v>0</v>
          </cell>
          <cell r="G85">
            <v>31000</v>
          </cell>
          <cell r="H85" t="str">
            <v>CTO 5656-2021 AMAREY NOVA MEDICAL S.A</v>
          </cell>
        </row>
        <row r="86">
          <cell r="D86" t="str">
            <v>1.0 TORNILLO DE CORTICAL AUTORROSCANTE L 10 MM TITANIO</v>
          </cell>
          <cell r="E86">
            <v>94000</v>
          </cell>
          <cell r="F86">
            <v>0</v>
          </cell>
          <cell r="G86">
            <v>94000</v>
          </cell>
          <cell r="H86" t="str">
            <v>CTO 5656-2021 AMAREY NOVA MEDICAL S.A</v>
          </cell>
        </row>
        <row r="87">
          <cell r="D87" t="str">
            <v xml:space="preserve">PLACA DE ADAPTACIÓN MANO (1.3) </v>
          </cell>
          <cell r="E87">
            <v>518000</v>
          </cell>
          <cell r="F87">
            <v>0</v>
          </cell>
          <cell r="G87">
            <v>518000</v>
          </cell>
          <cell r="H87" t="str">
            <v>CTO 5656-2021 AMAREY NOVA MEDICAL S.A</v>
          </cell>
        </row>
        <row r="88">
          <cell r="D88" t="str">
            <v>TORNILLO CORTICAL AUTORROSCANTES</v>
          </cell>
          <cell r="E88">
            <v>94000</v>
          </cell>
          <cell r="F88">
            <v>0</v>
          </cell>
          <cell r="G88">
            <v>94000</v>
          </cell>
          <cell r="H88" t="str">
            <v>CTO 5656-2021 AMAREY NOVA MEDICAL S.A</v>
          </cell>
        </row>
        <row r="89">
          <cell r="D89" t="str">
            <v>PLACA REJILLA MANO (1.3) TITANIO</v>
          </cell>
          <cell r="E89">
            <v>512000</v>
          </cell>
          <cell r="F89">
            <v>0</v>
          </cell>
          <cell r="G89">
            <v>512000</v>
          </cell>
          <cell r="H89" t="str">
            <v>CTO 5656-2021 AMAREY NOVA MEDICAL S.A</v>
          </cell>
        </row>
        <row r="90">
          <cell r="D90" t="str">
            <v>TORNILLO CORTICAL AUTORROSCANTES</v>
          </cell>
          <cell r="E90">
            <v>94000</v>
          </cell>
          <cell r="F90">
            <v>0</v>
          </cell>
          <cell r="G90">
            <v>94000</v>
          </cell>
          <cell r="H90" t="str">
            <v>CTO 5656-2021 AMAREY NOVA MEDICAL S.A</v>
          </cell>
        </row>
        <row r="91">
          <cell r="D91" t="str">
            <v>PLACA RECTA  TITANIO</v>
          </cell>
          <cell r="E91">
            <v>497000</v>
          </cell>
          <cell r="F91">
            <v>0</v>
          </cell>
          <cell r="G91">
            <v>497000</v>
          </cell>
          <cell r="H91" t="str">
            <v>CTO 5656-2021 AMAREY NOVA MEDICAL S.A</v>
          </cell>
        </row>
        <row r="92">
          <cell r="D92" t="str">
            <v>TORNILLO CORTICAL AUTORROSCANTE</v>
          </cell>
          <cell r="E92">
            <v>94000</v>
          </cell>
          <cell r="F92">
            <v>0</v>
          </cell>
          <cell r="G92">
            <v>94000</v>
          </cell>
          <cell r="H92" t="str">
            <v>CTO 5656-2021 AMAREY NOVA MEDICAL S.A</v>
          </cell>
        </row>
        <row r="93">
          <cell r="D93" t="str">
            <v>PLACA EN T  TITANIO</v>
          </cell>
          <cell r="E93">
            <v>512000</v>
          </cell>
          <cell r="F93">
            <v>0</v>
          </cell>
          <cell r="G93">
            <v>512000</v>
          </cell>
          <cell r="H93" t="str">
            <v>CTO 5656-2021 AMAREY NOVA MEDICAL S.A</v>
          </cell>
        </row>
        <row r="94">
          <cell r="D94" t="str">
            <v>TORNILLO CORTICAL AUTORROSCANTE</v>
          </cell>
          <cell r="E94">
            <v>94000</v>
          </cell>
          <cell r="F94">
            <v>0</v>
          </cell>
          <cell r="G94">
            <v>94000</v>
          </cell>
          <cell r="H94" t="str">
            <v>CTO 5656-2021 AMAREY NOVA MEDICAL S.A</v>
          </cell>
        </row>
        <row r="95">
          <cell r="D95" t="str">
            <v>PLACA EN Y  TITANIO</v>
          </cell>
          <cell r="E95">
            <v>512000</v>
          </cell>
          <cell r="F95">
            <v>0</v>
          </cell>
          <cell r="G95">
            <v>512000</v>
          </cell>
          <cell r="H95" t="str">
            <v>CTO 5656-2021 AMAREY NOVA MEDICAL S.A</v>
          </cell>
        </row>
        <row r="96">
          <cell r="D96" t="str">
            <v>TORNILLO CORTICAL AUTORROSCANTE</v>
          </cell>
          <cell r="E96">
            <v>94000</v>
          </cell>
          <cell r="F96">
            <v>0</v>
          </cell>
          <cell r="G96">
            <v>94000</v>
          </cell>
          <cell r="H96" t="str">
            <v>CTO 5656-2021 AMAREY NOVA MEDICAL S.A</v>
          </cell>
        </row>
        <row r="97">
          <cell r="D97" t="str">
            <v>PLACA EN REJILLA</v>
          </cell>
          <cell r="E97">
            <v>518000</v>
          </cell>
          <cell r="F97">
            <v>0</v>
          </cell>
          <cell r="G97">
            <v>518000</v>
          </cell>
          <cell r="H97" t="str">
            <v>CTO 5656-2021 AMAREY NOVA MEDICAL S.A</v>
          </cell>
        </row>
        <row r="98">
          <cell r="D98" t="str">
            <v>TORNILLO CORTICAL AUTORROSCANTE</v>
          </cell>
          <cell r="E98">
            <v>111000</v>
          </cell>
          <cell r="F98">
            <v>0</v>
          </cell>
          <cell r="G98">
            <v>111000</v>
          </cell>
          <cell r="H98" t="str">
            <v>CTO 5656-2021 AMAREY NOVA MEDICAL S.A</v>
          </cell>
        </row>
        <row r="99">
          <cell r="D99" t="str">
            <v>PLACA CONDILEA PARA MANO</v>
          </cell>
          <cell r="E99">
            <v>706000</v>
          </cell>
          <cell r="F99">
            <v>0</v>
          </cell>
          <cell r="G99">
            <v>706000</v>
          </cell>
          <cell r="H99" t="str">
            <v>CTO 5656-2021 AMAREY NOVA MEDICAL S.A</v>
          </cell>
        </row>
        <row r="100">
          <cell r="D100" t="str">
            <v>TORNILLO CORTICAL AUTORROSCANTE</v>
          </cell>
          <cell r="E100">
            <v>111000</v>
          </cell>
          <cell r="F100">
            <v>0</v>
          </cell>
          <cell r="G100">
            <v>111000</v>
          </cell>
          <cell r="H100" t="str">
            <v>CTO 5656-2021 AMAREY NOVA MEDICAL S.A</v>
          </cell>
        </row>
        <row r="101">
          <cell r="D101" t="str">
            <v>PLACA RECTA  TITANIO</v>
          </cell>
          <cell r="E101">
            <v>276000</v>
          </cell>
          <cell r="F101">
            <v>0</v>
          </cell>
          <cell r="G101">
            <v>276000</v>
          </cell>
          <cell r="H101" t="str">
            <v>CTO 5656-2021 AMAREY NOVA MEDICAL S.A</v>
          </cell>
        </row>
        <row r="102">
          <cell r="D102" t="str">
            <v>TORNILLO CORTICAL AUTORROSCANTE</v>
          </cell>
          <cell r="E102">
            <v>111000</v>
          </cell>
          <cell r="F102">
            <v>0</v>
          </cell>
          <cell r="G102">
            <v>111000</v>
          </cell>
          <cell r="H102" t="str">
            <v>CTO 5656-2021 AMAREY NOVA MEDICAL S.A</v>
          </cell>
        </row>
        <row r="103">
          <cell r="D103" t="str">
            <v>PLACA EN T  TITANIO</v>
          </cell>
          <cell r="E103">
            <v>553000</v>
          </cell>
          <cell r="F103">
            <v>0</v>
          </cell>
          <cell r="G103">
            <v>553000</v>
          </cell>
          <cell r="H103" t="str">
            <v>CTO 5656-2021 AMAREY NOVA MEDICAL S.A</v>
          </cell>
        </row>
        <row r="104">
          <cell r="D104" t="str">
            <v>TORNILLO CORTICAL AUTORROSCANTE</v>
          </cell>
          <cell r="E104">
            <v>111000</v>
          </cell>
          <cell r="F104">
            <v>0</v>
          </cell>
          <cell r="G104">
            <v>111000</v>
          </cell>
          <cell r="H104" t="str">
            <v>CTO 5656-2021 AMAREY NOVA MEDICAL S.A</v>
          </cell>
        </row>
        <row r="105">
          <cell r="D105" t="str">
            <v>PLACA EN Y  TITANIO</v>
          </cell>
          <cell r="E105">
            <v>236000</v>
          </cell>
          <cell r="F105">
            <v>0</v>
          </cell>
          <cell r="G105">
            <v>236000</v>
          </cell>
          <cell r="H105" t="str">
            <v>CTO 5656-2021 AMAREY NOVA MEDICAL S.A</v>
          </cell>
        </row>
        <row r="106">
          <cell r="D106" t="str">
            <v>TORNILLO CORTICAL AUTORROSCANTE</v>
          </cell>
          <cell r="E106">
            <v>111000</v>
          </cell>
          <cell r="F106">
            <v>0</v>
          </cell>
          <cell r="G106">
            <v>111000</v>
          </cell>
          <cell r="H106" t="str">
            <v>CTO 5656-2021 AMAREY NOVA MEDICAL S.A</v>
          </cell>
        </row>
        <row r="107">
          <cell r="D107" t="str">
            <v>PLACA ADAPTACION  TITANIO</v>
          </cell>
          <cell r="E107">
            <v>487000</v>
          </cell>
          <cell r="F107">
            <v>0</v>
          </cell>
          <cell r="G107">
            <v>487000</v>
          </cell>
          <cell r="H107" t="str">
            <v>CTO 5656-2021 AMAREY NOVA MEDICAL S.A</v>
          </cell>
        </row>
        <row r="108">
          <cell r="D108" t="str">
            <v>TORNILLO CORTICAL AUTORROSCANTE</v>
          </cell>
          <cell r="E108">
            <v>111000</v>
          </cell>
          <cell r="F108">
            <v>0</v>
          </cell>
          <cell r="G108">
            <v>111000</v>
          </cell>
          <cell r="H108" t="str">
            <v>CTO 5656-2021 AMAREY NOVA MEDICAL S.A</v>
          </cell>
        </row>
        <row r="109">
          <cell r="D109" t="str">
            <v>PLACA RECTA  TITANIO</v>
          </cell>
          <cell r="E109">
            <v>236000</v>
          </cell>
          <cell r="F109">
            <v>0</v>
          </cell>
          <cell r="G109">
            <v>236000</v>
          </cell>
          <cell r="H109" t="str">
            <v>CTO 5656-2021 AMAREY NOVA MEDICAL S.A</v>
          </cell>
        </row>
        <row r="110">
          <cell r="D110" t="str">
            <v>TORNILLO CORTICAL AUTORROSCANTE</v>
          </cell>
          <cell r="E110">
            <v>84000</v>
          </cell>
          <cell r="F110">
            <v>0</v>
          </cell>
          <cell r="G110">
            <v>84000</v>
          </cell>
          <cell r="H110" t="str">
            <v>CTO 5656-2021 AMAREY NOVA MEDICAL S.A</v>
          </cell>
        </row>
        <row r="111">
          <cell r="D111" t="str">
            <v>PLACA EN T  TITANIO</v>
          </cell>
          <cell r="E111">
            <v>276000</v>
          </cell>
          <cell r="F111">
            <v>0</v>
          </cell>
          <cell r="G111">
            <v>276000</v>
          </cell>
          <cell r="H111" t="str">
            <v>CTO 5656-2021 AMAREY NOVA MEDICAL S.A</v>
          </cell>
        </row>
        <row r="112">
          <cell r="D112" t="str">
            <v>TORNILLO CORTICAL AUTORROSCANTE</v>
          </cell>
          <cell r="E112">
            <v>84000</v>
          </cell>
          <cell r="F112">
            <v>0</v>
          </cell>
          <cell r="G112">
            <v>84000</v>
          </cell>
          <cell r="H112" t="str">
            <v>CTO 5656-2021 AMAREY NOVA MEDICAL S.A</v>
          </cell>
        </row>
        <row r="113">
          <cell r="D113" t="str">
            <v>PLACA  EN Y  TITANIO</v>
          </cell>
          <cell r="E113">
            <v>276000</v>
          </cell>
          <cell r="F113">
            <v>0</v>
          </cell>
          <cell r="G113">
            <v>276000</v>
          </cell>
          <cell r="H113" t="str">
            <v>CTO 5656-2021 AMAREY NOVA MEDICAL S.A</v>
          </cell>
        </row>
        <row r="114">
          <cell r="D114" t="str">
            <v>TORNILLO CORTICAL AUTORROSCANTE</v>
          </cell>
          <cell r="E114">
            <v>84000</v>
          </cell>
          <cell r="F114">
            <v>0</v>
          </cell>
          <cell r="G114">
            <v>84000</v>
          </cell>
          <cell r="H114" t="str">
            <v>CTO 5656-2021 AMAREY NOVA MEDICAL S.A</v>
          </cell>
        </row>
        <row r="115">
          <cell r="D115" t="str">
            <v>PLACA  CONDILAR</v>
          </cell>
          <cell r="E115">
            <v>463000</v>
          </cell>
          <cell r="F115">
            <v>0</v>
          </cell>
          <cell r="G115">
            <v>463000</v>
          </cell>
          <cell r="H115" t="str">
            <v>CTO 5656-2021 AMAREY NOVA MEDICAL S.A</v>
          </cell>
        </row>
        <row r="116">
          <cell r="D116" t="str">
            <v>TORNILLO CORTICAL AUTORROSCANTE</v>
          </cell>
          <cell r="E116">
            <v>84000</v>
          </cell>
          <cell r="F116">
            <v>0</v>
          </cell>
          <cell r="G116">
            <v>84000</v>
          </cell>
          <cell r="H116" t="str">
            <v>CTO 5656-2021 AMAREY NOVA MEDICAL S.A</v>
          </cell>
        </row>
        <row r="117">
          <cell r="D117" t="str">
            <v>PLACA  EN L  TITANIO</v>
          </cell>
          <cell r="E117">
            <v>373000</v>
          </cell>
          <cell r="F117">
            <v>0</v>
          </cell>
          <cell r="G117">
            <v>373000</v>
          </cell>
          <cell r="H117" t="str">
            <v>CTO 5656-2021 AMAREY NOVA MEDICAL S.A</v>
          </cell>
        </row>
        <row r="118">
          <cell r="D118" t="str">
            <v>TORNILLO CORTICAL AUTORROSCANTE</v>
          </cell>
          <cell r="E118">
            <v>84000</v>
          </cell>
          <cell r="F118">
            <v>0</v>
          </cell>
          <cell r="G118">
            <v>84000</v>
          </cell>
          <cell r="H118" t="str">
            <v>CTO 5656-2021 AMAREY NOVA MEDICAL S.A</v>
          </cell>
        </row>
        <row r="119">
          <cell r="D119" t="str">
            <v>PLACA  DE ADAPTACION</v>
          </cell>
          <cell r="E119">
            <v>760000</v>
          </cell>
          <cell r="F119">
            <v>0</v>
          </cell>
          <cell r="G119">
            <v>760000</v>
          </cell>
          <cell r="H119" t="str">
            <v>CTO 5656-2021 AMAREY NOVA MEDICAL S.A</v>
          </cell>
        </row>
        <row r="120">
          <cell r="D120" t="str">
            <v>TORNILLO BLOQUEO AUTORROSCANTE</v>
          </cell>
          <cell r="E120">
            <v>148000</v>
          </cell>
          <cell r="F120">
            <v>0</v>
          </cell>
          <cell r="G120">
            <v>148000</v>
          </cell>
          <cell r="H120" t="str">
            <v>CTO 5656-2021 AMAREY NOVA MEDICAL S.A</v>
          </cell>
        </row>
        <row r="121">
          <cell r="D121" t="str">
            <v>TORNILLO CORTICAL AUTORROSCANTE</v>
          </cell>
          <cell r="E121">
            <v>84000</v>
          </cell>
          <cell r="F121">
            <v>0</v>
          </cell>
          <cell r="G121">
            <v>84000</v>
          </cell>
          <cell r="H121" t="str">
            <v>CTO 5656-2021 AMAREY NOVA MEDICAL S.A</v>
          </cell>
        </row>
        <row r="122">
          <cell r="D122" t="str">
            <v>TORNILLO CORTICAL</v>
          </cell>
          <cell r="E122">
            <v>84000</v>
          </cell>
          <cell r="F122">
            <v>0</v>
          </cell>
          <cell r="G122">
            <v>84000</v>
          </cell>
          <cell r="H122" t="str">
            <v>CTO 5656-2021 AMAREY NOVA MEDICAL S.A</v>
          </cell>
        </row>
        <row r="123">
          <cell r="D123" t="str">
            <v>AGUJA GUIA (OPCIONAL)</v>
          </cell>
          <cell r="E123">
            <v>31000</v>
          </cell>
          <cell r="F123">
            <v>0</v>
          </cell>
          <cell r="G123">
            <v>31000</v>
          </cell>
          <cell r="H123" t="str">
            <v>CTO 5656-2021 AMAREY NOVA MEDICAL S.A</v>
          </cell>
        </row>
        <row r="124">
          <cell r="D124" t="str">
            <v>LAMINA DE SIERRA (OPCIONAL)</v>
          </cell>
          <cell r="E124">
            <v>0</v>
          </cell>
          <cell r="F124">
            <v>0</v>
          </cell>
          <cell r="G124">
            <v>0</v>
          </cell>
          <cell r="H124" t="str">
            <v>CTO 5656-2021 AMAREY NOVA MEDICAL S.A</v>
          </cell>
        </row>
        <row r="125">
          <cell r="D125" t="str">
            <v>TORNILLO CORTICAL</v>
          </cell>
          <cell r="E125">
            <v>84000</v>
          </cell>
          <cell r="F125">
            <v>0</v>
          </cell>
          <cell r="G125">
            <v>84000</v>
          </cell>
          <cell r="H125" t="str">
            <v>CTO 5656-2021 AMAREY NOVA MEDICAL S.A</v>
          </cell>
        </row>
        <row r="126">
          <cell r="D126" t="str">
            <v>AGUJA GUIA (OPCIONAL)</v>
          </cell>
          <cell r="E126">
            <v>31000</v>
          </cell>
          <cell r="F126">
            <v>0</v>
          </cell>
          <cell r="G126">
            <v>31000</v>
          </cell>
          <cell r="H126" t="str">
            <v>CTO 5656-2021 AMAREY NOVA MEDICAL S.A</v>
          </cell>
        </row>
        <row r="127">
          <cell r="D127" t="str">
            <v>LAMINA DE SIERRA (OPCIONAL)</v>
          </cell>
          <cell r="E127">
            <v>0</v>
          </cell>
          <cell r="F127">
            <v>0</v>
          </cell>
          <cell r="G127">
            <v>0</v>
          </cell>
          <cell r="H127" t="str">
            <v>CTO 5656-2021 AMAREY NOVA MEDICAL S.A</v>
          </cell>
        </row>
        <row r="128">
          <cell r="D128" t="str">
            <v>PLACA  BLOQUEADA EN T</v>
          </cell>
          <cell r="E128">
            <v>760000</v>
          </cell>
          <cell r="F128">
            <v>0</v>
          </cell>
          <cell r="G128">
            <v>760000</v>
          </cell>
          <cell r="H128" t="str">
            <v>CTO 5656-2021 AMAREY NOVA MEDICAL S.A</v>
          </cell>
        </row>
        <row r="129">
          <cell r="D129" t="str">
            <v>TORNILLO CORTICAL</v>
          </cell>
          <cell r="E129">
            <v>111000</v>
          </cell>
          <cell r="F129">
            <v>0</v>
          </cell>
          <cell r="G129">
            <v>111000</v>
          </cell>
          <cell r="H129" t="str">
            <v>CTO 5656-2021 AMAREY NOVA MEDICAL S.A</v>
          </cell>
        </row>
        <row r="130">
          <cell r="D130" t="str">
            <v>TORNILLO DE BLOQUEO</v>
          </cell>
          <cell r="E130">
            <v>148000</v>
          </cell>
          <cell r="F130">
            <v>0</v>
          </cell>
          <cell r="G130">
            <v>148000</v>
          </cell>
          <cell r="H130" t="str">
            <v>CTO 5656-2021 AMAREY NOVA MEDICAL S.A</v>
          </cell>
        </row>
        <row r="131">
          <cell r="D131" t="str">
            <v>AGUJA GUIA (OPCIONAL)</v>
          </cell>
          <cell r="E131">
            <v>0</v>
          </cell>
          <cell r="F131">
            <v>0</v>
          </cell>
          <cell r="G131">
            <v>0</v>
          </cell>
          <cell r="H131" t="str">
            <v>CTO 5656-2021 AMAREY NOVA MEDICAL S.A</v>
          </cell>
        </row>
        <row r="132">
          <cell r="D132" t="str">
            <v>PLACA  BLOQUEADA EN Y</v>
          </cell>
          <cell r="E132">
            <v>760000</v>
          </cell>
          <cell r="F132">
            <v>0</v>
          </cell>
          <cell r="G132">
            <v>760000</v>
          </cell>
          <cell r="H132" t="str">
            <v>CTO 5656-2021 AMAREY NOVA MEDICAL S.A</v>
          </cell>
        </row>
        <row r="133">
          <cell r="D133" t="str">
            <v>TORNILLO CORTICAL</v>
          </cell>
          <cell r="E133">
            <v>111000</v>
          </cell>
          <cell r="F133">
            <v>0</v>
          </cell>
          <cell r="G133">
            <v>111000</v>
          </cell>
          <cell r="H133" t="str">
            <v>CTO 5656-2021 AMAREY NOVA MEDICAL S.A</v>
          </cell>
        </row>
        <row r="134">
          <cell r="D134" t="str">
            <v>TORNILLO DE BLOQUEO</v>
          </cell>
          <cell r="E134">
            <v>148000</v>
          </cell>
          <cell r="F134">
            <v>0</v>
          </cell>
          <cell r="G134">
            <v>148000</v>
          </cell>
          <cell r="H134" t="str">
            <v>CTO 5656-2021 AMAREY NOVA MEDICAL S.A</v>
          </cell>
        </row>
        <row r="135">
          <cell r="D135" t="str">
            <v>AGUJA GUIA (OPCIONAL)</v>
          </cell>
          <cell r="E135">
            <v>0</v>
          </cell>
          <cell r="F135">
            <v>0</v>
          </cell>
          <cell r="G135">
            <v>0</v>
          </cell>
          <cell r="H135" t="str">
            <v>CTO 5656-2021 AMAREY NOVA MEDICAL S.A</v>
          </cell>
        </row>
        <row r="136">
          <cell r="D136" t="str">
            <v xml:space="preserve">AGUJA DE APLICACION </v>
          </cell>
          <cell r="E136">
            <v>0</v>
          </cell>
          <cell r="F136">
            <v>0</v>
          </cell>
          <cell r="G136">
            <v>0</v>
          </cell>
          <cell r="H136" t="str">
            <v>CTO 5656-2021 AMAREY NOVA MEDICAL S.A</v>
          </cell>
        </row>
        <row r="137">
          <cell r="D137" t="str">
            <v xml:space="preserve">PAQUETE PERFORABLE </v>
          </cell>
          <cell r="E137">
            <v>1619000</v>
          </cell>
          <cell r="F137">
            <v>0</v>
          </cell>
          <cell r="G137">
            <v>1619000</v>
          </cell>
          <cell r="H137" t="str">
            <v>CTO 5656-2021 AMAREY NOVA MEDICAL S.A</v>
          </cell>
        </row>
        <row r="138">
          <cell r="D138" t="str">
            <v xml:space="preserve">AGUJA DE APLICACION </v>
          </cell>
          <cell r="E138">
            <v>0</v>
          </cell>
          <cell r="F138">
            <v>0</v>
          </cell>
          <cell r="G138">
            <v>0</v>
          </cell>
          <cell r="H138" t="str">
            <v>CTO 5656-2021 AMAREY NOVA MEDICAL S.A</v>
          </cell>
        </row>
        <row r="139">
          <cell r="D139" t="str">
            <v xml:space="preserve">PAQUETE PERFORABLE </v>
          </cell>
          <cell r="E139">
            <v>1771000</v>
          </cell>
          <cell r="F139">
            <v>0</v>
          </cell>
          <cell r="G139">
            <v>1771000</v>
          </cell>
          <cell r="H139" t="str">
            <v>CTO 5656-2021 AMAREY NOVA MEDICAL S.A</v>
          </cell>
        </row>
        <row r="140">
          <cell r="D140" t="str">
            <v xml:space="preserve">AGUJA DE APLICACION </v>
          </cell>
          <cell r="E140">
            <v>0</v>
          </cell>
          <cell r="F140">
            <v>0</v>
          </cell>
          <cell r="G140">
            <v>0</v>
          </cell>
          <cell r="H140" t="str">
            <v>CTO 5656-2021 AMAREY NOVA MEDICAL S.A</v>
          </cell>
        </row>
        <row r="141">
          <cell r="D141" t="str">
            <v xml:space="preserve">PAQUETE PERFORABLE </v>
          </cell>
          <cell r="E141">
            <v>2189000</v>
          </cell>
          <cell r="F141">
            <v>0</v>
          </cell>
          <cell r="G141">
            <v>2189000</v>
          </cell>
          <cell r="H141" t="str">
            <v>CTO 5656-2021 AMAREY NOVA MEDICAL S.A</v>
          </cell>
        </row>
        <row r="142">
          <cell r="D142" t="str">
            <v>COPA DE POLIETILENO CEMENTADA</v>
          </cell>
          <cell r="E142">
            <v>327200</v>
          </cell>
          <cell r="F142">
            <v>0</v>
          </cell>
          <cell r="G142">
            <v>327200</v>
          </cell>
          <cell r="H142" t="str">
            <v>CTO 5657-2021 B BRAUN MEDICAL S A</v>
          </cell>
        </row>
        <row r="143">
          <cell r="D143" t="str">
            <v>CABEZA FEMORAL 28 MM O 22 M.M.</v>
          </cell>
          <cell r="E143">
            <v>615600</v>
          </cell>
          <cell r="F143">
            <v>0</v>
          </cell>
          <cell r="G143">
            <v>615600</v>
          </cell>
          <cell r="H143" t="str">
            <v>CTO 5657-2021 B BRAUN MEDICAL S A</v>
          </cell>
        </row>
        <row r="144">
          <cell r="D144" t="str">
            <v>VÁSTAGO FEMORAL  CEMENTADO DE REVISIÓN</v>
          </cell>
          <cell r="E144">
            <v>1264300</v>
          </cell>
          <cell r="F144">
            <v>0</v>
          </cell>
          <cell r="G144">
            <v>1264300</v>
          </cell>
          <cell r="H144" t="str">
            <v>CTO 5657-2021 B BRAUN MEDICAL S A</v>
          </cell>
        </row>
        <row r="145">
          <cell r="D145" t="str">
            <v>CENTRALIZADOR DISTAL</v>
          </cell>
          <cell r="E145">
            <v>141400</v>
          </cell>
          <cell r="F145">
            <v>0</v>
          </cell>
          <cell r="G145">
            <v>141400</v>
          </cell>
          <cell r="H145" t="str">
            <v>CTO 5657-2021 B BRAUN MEDICAL S A</v>
          </cell>
        </row>
        <row r="146">
          <cell r="D146" t="str">
            <v>RESTRICTOR DE CEMENTO</v>
          </cell>
          <cell r="E146">
            <v>120600</v>
          </cell>
          <cell r="F146">
            <v>0</v>
          </cell>
          <cell r="G146">
            <v>120600</v>
          </cell>
          <cell r="H146" t="str">
            <v>CTO 5657-2021 B BRAUN MEDICAL S A</v>
          </cell>
        </row>
        <row r="147">
          <cell r="D147" t="str">
            <v>CEMENTO QUIRÚRGICO CON ANTIBIÓTICO</v>
          </cell>
          <cell r="E147">
            <v>98700</v>
          </cell>
          <cell r="F147">
            <v>0</v>
          </cell>
          <cell r="G147">
            <v>98700</v>
          </cell>
          <cell r="H147" t="str">
            <v>CTO 5657-2021 B BRAUN MEDICAL S A</v>
          </cell>
        </row>
        <row r="148">
          <cell r="D148" t="str">
            <v>INYECTOR DE CEMENTO</v>
          </cell>
          <cell r="E148">
            <v>373500</v>
          </cell>
          <cell r="F148">
            <v>0</v>
          </cell>
          <cell r="G148">
            <v>373500</v>
          </cell>
          <cell r="H148" t="str">
            <v>CTO 5657-2021 B BRAUN MEDICAL S A</v>
          </cell>
        </row>
        <row r="149">
          <cell r="D149" t="str">
            <v>COPA ACETABULAR NO CEMENTADA</v>
          </cell>
          <cell r="E149">
            <v>1140000</v>
          </cell>
          <cell r="F149">
            <v>0</v>
          </cell>
          <cell r="G149">
            <v>1140000</v>
          </cell>
          <cell r="H149" t="str">
            <v>CTO 5657-2021 B BRAUN MEDICAL S A</v>
          </cell>
        </row>
        <row r="150">
          <cell r="D150" t="str">
            <v>INSERTO DE POLIETILENO</v>
          </cell>
          <cell r="E150">
            <v>912000</v>
          </cell>
          <cell r="F150">
            <v>0</v>
          </cell>
          <cell r="G150">
            <v>912000</v>
          </cell>
          <cell r="H150" t="str">
            <v>CTO 5657-2021 B BRAUN MEDICAL S A</v>
          </cell>
        </row>
        <row r="151">
          <cell r="D151" t="str">
            <v>TORNILLO PARA COPA ACETABULAR</v>
          </cell>
          <cell r="E151">
            <v>107200</v>
          </cell>
          <cell r="F151">
            <v>0</v>
          </cell>
          <cell r="G151">
            <v>107200</v>
          </cell>
          <cell r="H151" t="str">
            <v>CTO 5657-2021 B BRAUN MEDICAL S A</v>
          </cell>
        </row>
        <row r="152">
          <cell r="D152" t="str">
            <v>CABEZA FEMORAL 22 O 28 MM</v>
          </cell>
          <cell r="E152">
            <v>615600</v>
          </cell>
          <cell r="F152">
            <v>0</v>
          </cell>
          <cell r="G152">
            <v>615600</v>
          </cell>
          <cell r="H152" t="str">
            <v>CTO 5657-2021 B BRAUN MEDICAL S A</v>
          </cell>
        </row>
        <row r="153">
          <cell r="D153" t="str">
            <v>VÁSTAGO FEMORAL NO CEMENTADO DE REVISIÓN</v>
          </cell>
          <cell r="E153">
            <v>3838400</v>
          </cell>
          <cell r="F153">
            <v>0</v>
          </cell>
          <cell r="G153">
            <v>3838400</v>
          </cell>
          <cell r="H153" t="str">
            <v>CTO 5657-2021 B BRAUN MEDICAL S A</v>
          </cell>
        </row>
        <row r="154">
          <cell r="D154" t="str">
            <v>ANILLO DE SOPORTE ACETABULAR</v>
          </cell>
          <cell r="E154">
            <v>885800</v>
          </cell>
          <cell r="F154">
            <v>0</v>
          </cell>
          <cell r="G154">
            <v>885800</v>
          </cell>
          <cell r="H154" t="str">
            <v>CTO 5657-2021 B BRAUN MEDICAL S A</v>
          </cell>
        </row>
        <row r="155">
          <cell r="D155" t="str">
            <v>CEMENTO ÓSEO VISCOSIDAD ALTA DOS DOSIS</v>
          </cell>
          <cell r="E155">
            <v>98700</v>
          </cell>
          <cell r="F155">
            <v>0</v>
          </cell>
          <cell r="G155">
            <v>98700</v>
          </cell>
          <cell r="H155" t="str">
            <v>CTO 5657-2021 B BRAUN MEDICAL S A</v>
          </cell>
        </row>
        <row r="156">
          <cell r="D156" t="str">
            <v>MALLA DE TITANIO PARA REEMPLAZO CUERPO CERVICAL</v>
          </cell>
          <cell r="E156">
            <v>802901</v>
          </cell>
          <cell r="F156">
            <v>0</v>
          </cell>
          <cell r="G156">
            <v>802901</v>
          </cell>
          <cell r="H156" t="str">
            <v>CTO 5658-2021 BIOART S.A</v>
          </cell>
        </row>
        <row r="157">
          <cell r="D157" t="str">
            <v>ANILLOS O PLACAS TERMINALES</v>
          </cell>
          <cell r="E157">
            <v>0</v>
          </cell>
          <cell r="F157">
            <v>0</v>
          </cell>
          <cell r="G157">
            <v>0</v>
          </cell>
          <cell r="H157" t="str">
            <v>CTO 5658-2021 BIOART S.A</v>
          </cell>
        </row>
        <row r="158">
          <cell r="D158" t="str">
            <v>PLACA PARA FIJACION OCCIPITOCERVICAL</v>
          </cell>
          <cell r="E158">
            <v>903073</v>
          </cell>
          <cell r="F158">
            <v>0</v>
          </cell>
          <cell r="G158">
            <v>903073</v>
          </cell>
          <cell r="H158" t="str">
            <v>CTO 5658-2021 BIOART S.A</v>
          </cell>
        </row>
        <row r="159">
          <cell r="D159" t="str">
            <v>TORNILLOS PARA FIJACION DE PLACA OCCIPITAL</v>
          </cell>
          <cell r="E159">
            <v>100477</v>
          </cell>
          <cell r="F159">
            <v>0</v>
          </cell>
          <cell r="G159">
            <v>100477</v>
          </cell>
          <cell r="H159" t="str">
            <v>CTO 5658-2021 BIOART S.A</v>
          </cell>
        </row>
        <row r="160">
          <cell r="D160" t="str">
            <v>TORNILLOS INTERNO PARA CIERRE OCCIPITAL</v>
          </cell>
          <cell r="E160">
            <v>0</v>
          </cell>
          <cell r="F160">
            <v>0</v>
          </cell>
          <cell r="G160">
            <v>0</v>
          </cell>
          <cell r="H160" t="str">
            <v>CTO 5658-2021 BIOART S.A</v>
          </cell>
        </row>
        <row r="161">
          <cell r="D161" t="str">
            <v xml:space="preserve">TORNILLOS DE ANGULO FAVORECIDO Y/O POLIAXIALES 3.5 - 4.0MM </v>
          </cell>
          <cell r="E161">
            <v>501775</v>
          </cell>
          <cell r="F161">
            <v>0</v>
          </cell>
          <cell r="G161">
            <v>501775</v>
          </cell>
          <cell r="H161" t="str">
            <v>CTO 5658-2021 BIOART S.A</v>
          </cell>
        </row>
        <row r="162">
          <cell r="D162" t="str">
            <v>TORNILLOS INTERNOS PARA CIERRE DE TORNILLOS AF Y/O POLIAXIALES</v>
          </cell>
          <cell r="E162">
            <v>0</v>
          </cell>
          <cell r="F162">
            <v>0</v>
          </cell>
          <cell r="G162">
            <v>0</v>
          </cell>
          <cell r="H162" t="str">
            <v>CTO 5658-2021 BIOART S.A</v>
          </cell>
        </row>
        <row r="163">
          <cell r="D163" t="str">
            <v>BARRA 3.5 MM</v>
          </cell>
          <cell r="E163">
            <v>100477</v>
          </cell>
          <cell r="F163">
            <v>0</v>
          </cell>
          <cell r="G163">
            <v>100477</v>
          </cell>
          <cell r="H163" t="str">
            <v>CTO 5658-2021 BIOART S.A</v>
          </cell>
        </row>
        <row r="164">
          <cell r="D164" t="str">
            <v>CONECTOR TRANSVERSAL CERVICAL POSTERIOR (OPCIONAL)</v>
          </cell>
          <cell r="E164">
            <v>200648</v>
          </cell>
          <cell r="F164">
            <v>0</v>
          </cell>
          <cell r="G164">
            <v>200648</v>
          </cell>
          <cell r="H164" t="str">
            <v>CTO 5658-2021 BIOART S.A</v>
          </cell>
        </row>
        <row r="165">
          <cell r="D165" t="str">
            <v xml:space="preserve">TORNILLOS DE ANGULO FAVORECIDO Y/O POLIAXIALES 3.5 - 4.0MM </v>
          </cell>
          <cell r="E165">
            <v>501775</v>
          </cell>
          <cell r="F165">
            <v>0</v>
          </cell>
          <cell r="G165">
            <v>501775</v>
          </cell>
          <cell r="H165" t="str">
            <v>CTO 5658-2021 BIOART S.A</v>
          </cell>
        </row>
        <row r="166">
          <cell r="D166" t="str">
            <v>TORNILLOS INTERNOS PARA CIERRE DE TORNILLOS AF Y/O POLIAXIALES</v>
          </cell>
          <cell r="E166">
            <v>0</v>
          </cell>
          <cell r="F166">
            <v>0</v>
          </cell>
          <cell r="G166">
            <v>0</v>
          </cell>
          <cell r="H166" t="str">
            <v>CTO 5658-2021 BIOART S.A</v>
          </cell>
        </row>
        <row r="167">
          <cell r="D167" t="str">
            <v>BARRA 3.5 MM</v>
          </cell>
          <cell r="E167">
            <v>100477</v>
          </cell>
          <cell r="F167">
            <v>0</v>
          </cell>
          <cell r="G167">
            <v>100477</v>
          </cell>
          <cell r="H167" t="str">
            <v>CTO 5658-2021 BIOART S.A</v>
          </cell>
        </row>
        <row r="168">
          <cell r="D168" t="str">
            <v>CONECTOR TRANSVERSAL CERVICAL POSTERIOR (OPCIONAL)</v>
          </cell>
          <cell r="E168">
            <v>200648</v>
          </cell>
          <cell r="F168">
            <v>0</v>
          </cell>
          <cell r="G168">
            <v>200648</v>
          </cell>
          <cell r="H168" t="str">
            <v>CTO 5658-2021 BIOART S.A</v>
          </cell>
        </row>
        <row r="169">
          <cell r="D169" t="str">
            <v>TORNILLOS DE ANGULO FAVORECIDO 3.5 - 4.0MM</v>
          </cell>
          <cell r="E169">
            <v>501775</v>
          </cell>
          <cell r="F169">
            <v>0</v>
          </cell>
          <cell r="G169">
            <v>501775</v>
          </cell>
          <cell r="H169" t="str">
            <v>CTO 5658-2021 BIOART S.A</v>
          </cell>
        </row>
        <row r="170">
          <cell r="D170" t="str">
            <v>TORNILLOS INTERNOS</v>
          </cell>
          <cell r="E170">
            <v>0</v>
          </cell>
          <cell r="F170">
            <v>0</v>
          </cell>
          <cell r="G170">
            <v>0</v>
          </cell>
          <cell r="H170" t="str">
            <v>CTO 5658-2021 BIOART S.A</v>
          </cell>
        </row>
        <row r="171">
          <cell r="D171" t="str">
            <v>BARRA 3.5 MM/5.0MM O 3.5/4.75 O 3.5/5.5 O 3.5/6.0</v>
          </cell>
          <cell r="E171">
            <v>601946</v>
          </cell>
          <cell r="F171">
            <v>0</v>
          </cell>
          <cell r="G171">
            <v>601946</v>
          </cell>
          <cell r="H171" t="str">
            <v>CTO 5658-2021 BIOART S.A</v>
          </cell>
        </row>
        <row r="172">
          <cell r="D172" t="str">
            <v>MALLA DE DIAMETROS DE 12 A 16 MM, LONGITUDES DE 2O MM A 80 MM</v>
          </cell>
          <cell r="E172">
            <v>2006795</v>
          </cell>
          <cell r="F172">
            <v>0</v>
          </cell>
          <cell r="G172">
            <v>2006795</v>
          </cell>
          <cell r="H172" t="str">
            <v>CTO 5658-2021 BIOART S.A</v>
          </cell>
        </row>
        <row r="173">
          <cell r="D173" t="str">
            <v>PLACAS O ANILLOS TERMINALES</v>
          </cell>
          <cell r="E173">
            <v>0</v>
          </cell>
          <cell r="F173">
            <v>0</v>
          </cell>
          <cell r="G173">
            <v>0</v>
          </cell>
          <cell r="H173" t="str">
            <v>CTO 5658-2021 BIOART S.A</v>
          </cell>
        </row>
        <row r="174">
          <cell r="D174" t="str">
            <v>SUTURA DE ANCLAJE  3.5MM (DOBLE HEBRA)</v>
          </cell>
          <cell r="E174">
            <v>920568</v>
          </cell>
          <cell r="F174">
            <v>0</v>
          </cell>
          <cell r="G174">
            <v>920568</v>
          </cell>
          <cell r="H174" t="str">
            <v>CTO 5658-2021 BIOART S.A</v>
          </cell>
        </row>
        <row r="175">
          <cell r="D175" t="str">
            <v>CÁNULA DE ARTROSCOPIA</v>
          </cell>
          <cell r="E175">
            <v>177858</v>
          </cell>
          <cell r="F175">
            <v>33793</v>
          </cell>
          <cell r="G175">
            <v>211651</v>
          </cell>
          <cell r="H175" t="str">
            <v>CTO 5658-2021 BIOART S.A</v>
          </cell>
        </row>
        <row r="176">
          <cell r="D176" t="str">
            <v xml:space="preserve">PASADOR DE SUTURA </v>
          </cell>
          <cell r="E176">
            <v>0</v>
          </cell>
          <cell r="F176">
            <v>0</v>
          </cell>
          <cell r="G176">
            <v>0</v>
          </cell>
          <cell r="H176" t="str">
            <v>CTO 5658-2021 BIOART S.A</v>
          </cell>
        </row>
        <row r="177">
          <cell r="D177" t="str">
            <v>SUTURA DE ANCLAJE  2.9 MM  (DOBLE HEBRA)</v>
          </cell>
          <cell r="E177">
            <v>1009230</v>
          </cell>
          <cell r="F177">
            <v>0</v>
          </cell>
          <cell r="G177">
            <v>1009230</v>
          </cell>
          <cell r="H177" t="str">
            <v>CTO 5658-2021 BIOART S.A</v>
          </cell>
        </row>
        <row r="178">
          <cell r="D178" t="str">
            <v>CÁNULA DE ARTROSCOPIA</v>
          </cell>
          <cell r="E178">
            <v>177858</v>
          </cell>
          <cell r="F178">
            <v>33793</v>
          </cell>
          <cell r="G178">
            <v>211651</v>
          </cell>
          <cell r="H178" t="str">
            <v>CTO 5658-2021 BIOART S.A</v>
          </cell>
        </row>
        <row r="179">
          <cell r="D179" t="str">
            <v>PASADOR DE SUTURA</v>
          </cell>
          <cell r="E179">
            <v>0</v>
          </cell>
          <cell r="F179">
            <v>0</v>
          </cell>
          <cell r="G179">
            <v>0</v>
          </cell>
          <cell r="H179" t="str">
            <v>CTO 5658-2021 BIOART S.A</v>
          </cell>
        </row>
        <row r="180">
          <cell r="D180" t="str">
            <v>TORNILLO DE INTERFERENCIA EN TITANIO</v>
          </cell>
          <cell r="E180">
            <v>315031</v>
          </cell>
          <cell r="F180">
            <v>0</v>
          </cell>
          <cell r="G180">
            <v>315031</v>
          </cell>
          <cell r="H180" t="str">
            <v>CTO 5658-2021 BIOART S.A</v>
          </cell>
        </row>
        <row r="181">
          <cell r="D181" t="str">
            <v>PIN CON OJAL DE 2.4MM X 400 MM</v>
          </cell>
          <cell r="E181">
            <v>102686</v>
          </cell>
          <cell r="F181">
            <v>19510</v>
          </cell>
          <cell r="G181">
            <v>122196</v>
          </cell>
          <cell r="H181" t="str">
            <v>CTO 5658-2021 BIOART S.A</v>
          </cell>
        </row>
        <row r="182">
          <cell r="D182" t="str">
            <v>ALAMBRE GUÍA 1.5MM X 12"</v>
          </cell>
          <cell r="E182">
            <v>0</v>
          </cell>
          <cell r="F182">
            <v>0</v>
          </cell>
          <cell r="G182">
            <v>0</v>
          </cell>
          <cell r="H182" t="str">
            <v>CTO 5658-2021 BIOART S.A</v>
          </cell>
        </row>
        <row r="183">
          <cell r="D183" t="str">
            <v>TORNILLO DE INTERFERENCIA EN TITANIO</v>
          </cell>
          <cell r="E183">
            <v>315031</v>
          </cell>
          <cell r="F183">
            <v>0</v>
          </cell>
          <cell r="G183">
            <v>315031</v>
          </cell>
          <cell r="H183" t="str">
            <v>CTO 5658-2021 BIOART S.A</v>
          </cell>
        </row>
        <row r="184">
          <cell r="D184" t="str">
            <v>SUTURA</v>
          </cell>
          <cell r="E184">
            <v>235173</v>
          </cell>
          <cell r="F184">
            <v>0</v>
          </cell>
          <cell r="G184">
            <v>235173</v>
          </cell>
          <cell r="H184" t="str">
            <v>CTO 5658-2021 BIOART S.A</v>
          </cell>
        </row>
        <row r="185">
          <cell r="D185" t="str">
            <v>GUÍA CON OJAL DE 2.4MM X 17"</v>
          </cell>
          <cell r="E185">
            <v>102686</v>
          </cell>
          <cell r="F185">
            <v>19510</v>
          </cell>
          <cell r="G185">
            <v>122196</v>
          </cell>
          <cell r="H185" t="str">
            <v>CTO 5658-2021 BIOART S.A</v>
          </cell>
        </row>
        <row r="186">
          <cell r="D186" t="str">
            <v>ALAMBRE GUÍA 1.5MM X 12"</v>
          </cell>
          <cell r="E186">
            <v>0</v>
          </cell>
          <cell r="F186">
            <v>0</v>
          </cell>
          <cell r="G186">
            <v>0</v>
          </cell>
          <cell r="H186" t="str">
            <v>CTO 5658-2021 BIOART S.A</v>
          </cell>
        </row>
        <row r="187">
          <cell r="D187" t="str">
            <v>TORNILLO DE INTERFERENCIA EN TITANIO</v>
          </cell>
          <cell r="E187">
            <v>315031</v>
          </cell>
          <cell r="F187">
            <v>0</v>
          </cell>
          <cell r="G187">
            <v>315031</v>
          </cell>
          <cell r="H187" t="str">
            <v>CTO 5658-2021 BIOART S.A</v>
          </cell>
        </row>
        <row r="188">
          <cell r="D188" t="str">
            <v>GUÍA CON OJAL DE 2.4MM X 17"</v>
          </cell>
          <cell r="E188">
            <v>102686</v>
          </cell>
          <cell r="F188">
            <v>19510</v>
          </cell>
          <cell r="G188">
            <v>122196</v>
          </cell>
          <cell r="H188" t="str">
            <v>CTO 5658-2021 BIOART S.A</v>
          </cell>
        </row>
        <row r="189">
          <cell r="D189" t="str">
            <v>ALAMBRE GUÍA 1.5MM X 12"</v>
          </cell>
          <cell r="E189">
            <v>0</v>
          </cell>
          <cell r="F189">
            <v>0</v>
          </cell>
          <cell r="G189">
            <v>0</v>
          </cell>
          <cell r="H189" t="str">
            <v>CTO 5658-2021 BIOART S.A</v>
          </cell>
        </row>
        <row r="190">
          <cell r="D190" t="str">
            <v>PUNTA DE RADIOFRECUENCIA</v>
          </cell>
          <cell r="E190">
            <v>562560</v>
          </cell>
          <cell r="F190">
            <v>0</v>
          </cell>
          <cell r="G190">
            <v>562560</v>
          </cell>
          <cell r="H190" t="str">
            <v>CTO 5658-2021 BIOART S.A</v>
          </cell>
        </row>
        <row r="191">
          <cell r="D191" t="str">
            <v>MENISCO MOVIL</v>
          </cell>
          <cell r="E191">
            <v>4596553</v>
          </cell>
          <cell r="F191">
            <v>0</v>
          </cell>
          <cell r="G191">
            <v>4596553</v>
          </cell>
          <cell r="H191" t="str">
            <v>CTO 5658-2021 BIOART S.A</v>
          </cell>
        </row>
        <row r="192">
          <cell r="D192" t="str">
            <v>COMPONENTE TIBIAL CEMENTADO</v>
          </cell>
          <cell r="E192">
            <v>10683923</v>
          </cell>
          <cell r="F192">
            <v>0</v>
          </cell>
          <cell r="G192">
            <v>10683923</v>
          </cell>
          <cell r="H192" t="str">
            <v>CTO 5658-2021 BIOART S.A</v>
          </cell>
        </row>
        <row r="193">
          <cell r="D193" t="str">
            <v>COMPONENTE TALAR CEMENTADO</v>
          </cell>
          <cell r="E193">
            <v>10202089</v>
          </cell>
          <cell r="F193">
            <v>0</v>
          </cell>
          <cell r="G193">
            <v>10202089</v>
          </cell>
          <cell r="H193" t="str">
            <v>CTO 5658-2021 BIOART S.A</v>
          </cell>
        </row>
        <row r="194">
          <cell r="D194" t="str">
            <v>CEMENTO QUIRÚRGICO</v>
          </cell>
          <cell r="E194">
            <v>249477</v>
          </cell>
          <cell r="F194">
            <v>0</v>
          </cell>
          <cell r="G194">
            <v>249477</v>
          </cell>
          <cell r="H194" t="str">
            <v>CTO 5658-2021 BIOART S.A</v>
          </cell>
        </row>
        <row r="195">
          <cell r="D195" t="str">
            <v>COMPONENTE TALAR ETS CCI TOTALES DE TOBILLO</v>
          </cell>
          <cell r="E195">
            <v>10202089</v>
          </cell>
          <cell r="F195">
            <v>0</v>
          </cell>
          <cell r="G195">
            <v>10202089</v>
          </cell>
          <cell r="H195" t="str">
            <v>CTO 5658-2021 BIOART S.A</v>
          </cell>
        </row>
        <row r="196">
          <cell r="D196" t="str">
            <v>COMPONENTE TIBIAL ETS CCI TOTALES DE TOBILLO</v>
          </cell>
          <cell r="E196">
            <v>10683923</v>
          </cell>
          <cell r="F196">
            <v>0</v>
          </cell>
          <cell r="G196">
            <v>10683923</v>
          </cell>
          <cell r="H196" t="str">
            <v>CTO 5658-2021 BIOART S.A</v>
          </cell>
        </row>
        <row r="197">
          <cell r="D197" t="str">
            <v>INSERTO PE ETS 4MM TOTAL DE TOBILLO CCI</v>
          </cell>
          <cell r="E197">
            <v>4596553</v>
          </cell>
          <cell r="F197">
            <v>0</v>
          </cell>
          <cell r="G197">
            <v>4596553</v>
          </cell>
          <cell r="H197" t="str">
            <v>CTO 5658-2021 BIOART S.A</v>
          </cell>
        </row>
        <row r="198">
          <cell r="D198" t="str">
            <v>CEMENTO QUIRÚRGICO</v>
          </cell>
          <cell r="E198">
            <v>249477</v>
          </cell>
          <cell r="F198">
            <v>0</v>
          </cell>
          <cell r="G198">
            <v>249477</v>
          </cell>
          <cell r="H198" t="str">
            <v>CTO 5658-2021 BIOART S.A</v>
          </cell>
        </row>
        <row r="199">
          <cell r="D199" t="str">
            <v>COPA DE POLIETILENO CEMENTADA</v>
          </cell>
          <cell r="E199">
            <v>30000</v>
          </cell>
          <cell r="F199">
            <v>0</v>
          </cell>
          <cell r="G199">
            <v>30000</v>
          </cell>
          <cell r="H199" t="str">
            <v>CTO 5659-2021 DIPROMEDICOS S.A.S</v>
          </cell>
        </row>
        <row r="200">
          <cell r="D200" t="str">
            <v>CABEZA FEMORAL 28 MM O 22 MM</v>
          </cell>
          <cell r="E200">
            <v>430000</v>
          </cell>
          <cell r="F200">
            <v>0</v>
          </cell>
          <cell r="G200">
            <v>430000</v>
          </cell>
          <cell r="H200" t="str">
            <v>CTO 5659-2021 DIPROMEDICOS S.A.S</v>
          </cell>
        </row>
        <row r="201">
          <cell r="D201" t="str">
            <v>VÁSTAGO FEMORAL  CEMENTADO</v>
          </cell>
          <cell r="E201">
            <v>1450000</v>
          </cell>
          <cell r="F201">
            <v>0</v>
          </cell>
          <cell r="G201">
            <v>1450000</v>
          </cell>
          <cell r="H201" t="str">
            <v>CTO 5659-2021 DIPROMEDICOS S.A.S</v>
          </cell>
        </row>
        <row r="202">
          <cell r="D202" t="str">
            <v>CENTRALIZADOR DISTAL</v>
          </cell>
          <cell r="E202">
            <v>0</v>
          </cell>
          <cell r="F202">
            <v>0</v>
          </cell>
          <cell r="G202">
            <v>0</v>
          </cell>
          <cell r="H202" t="str">
            <v>CTO 5659-2021 DIPROMEDICOS S.A.S</v>
          </cell>
        </row>
        <row r="203">
          <cell r="D203" t="str">
            <v>RESTRICTOR DE CEMENTO</v>
          </cell>
          <cell r="E203">
            <v>40000</v>
          </cell>
          <cell r="F203">
            <v>0</v>
          </cell>
          <cell r="G203">
            <v>40000</v>
          </cell>
          <cell r="H203" t="str">
            <v>CTO 5659-2021 DIPROMEDICOS S.A.S</v>
          </cell>
        </row>
        <row r="204">
          <cell r="D204" t="str">
            <v>CEMENTO QUIRÚRGICO</v>
          </cell>
          <cell r="E204">
            <v>100000</v>
          </cell>
          <cell r="F204">
            <v>0</v>
          </cell>
          <cell r="G204">
            <v>100000</v>
          </cell>
          <cell r="H204" t="str">
            <v>CTO 5659-2021 DIPROMEDICOS S.A.S</v>
          </cell>
        </row>
        <row r="205">
          <cell r="D205" t="str">
            <v>INYECTOR DE CEMENTO</v>
          </cell>
          <cell r="E205">
            <v>130000</v>
          </cell>
          <cell r="F205">
            <v>24700</v>
          </cell>
          <cell r="G205">
            <v>154700</v>
          </cell>
          <cell r="H205" t="str">
            <v>CTO 5659-2021 DIPROMEDICOS S.A.S</v>
          </cell>
        </row>
        <row r="206">
          <cell r="D206" t="str">
            <v>COPA DE POLIETILENO CEMENTADA</v>
          </cell>
          <cell r="E206">
            <v>30000</v>
          </cell>
          <cell r="F206">
            <v>0</v>
          </cell>
          <cell r="G206">
            <v>30000</v>
          </cell>
          <cell r="H206" t="str">
            <v>CTO 5659-2021 DIPROMEDICOS S.A.S</v>
          </cell>
        </row>
        <row r="207">
          <cell r="D207" t="str">
            <v>CABEZA FEMORAL 28 MM O 22 MM</v>
          </cell>
          <cell r="E207">
            <v>680000</v>
          </cell>
          <cell r="F207">
            <v>0</v>
          </cell>
          <cell r="G207">
            <v>680000</v>
          </cell>
          <cell r="H207" t="str">
            <v>CTO 5659-2021 DIPROMEDICOS S.A.S</v>
          </cell>
        </row>
        <row r="208">
          <cell r="D208" t="str">
            <v>VÁSTAGO FEMORAL  CEMENTADO CDH - CONGÉNITO</v>
          </cell>
          <cell r="E208">
            <v>1450000</v>
          </cell>
          <cell r="F208">
            <v>0</v>
          </cell>
          <cell r="G208">
            <v>1450000</v>
          </cell>
          <cell r="H208" t="str">
            <v>CTO 5659-2021 DIPROMEDICOS S.A.S</v>
          </cell>
        </row>
        <row r="209">
          <cell r="D209" t="str">
            <v>CENTRALIZADOR DISTAL</v>
          </cell>
          <cell r="E209">
            <v>0</v>
          </cell>
          <cell r="F209">
            <v>0</v>
          </cell>
          <cell r="G209">
            <v>0</v>
          </cell>
          <cell r="H209" t="str">
            <v>CTO 5659-2021 DIPROMEDICOS S.A.S</v>
          </cell>
        </row>
        <row r="210">
          <cell r="D210" t="str">
            <v>RESTRICTOR DE CEMENTO</v>
          </cell>
          <cell r="E210">
            <v>40000</v>
          </cell>
          <cell r="F210">
            <v>0</v>
          </cell>
          <cell r="G210">
            <v>40000</v>
          </cell>
          <cell r="H210" t="str">
            <v>CTO 5659-2021 DIPROMEDICOS S.A.S</v>
          </cell>
        </row>
        <row r="211">
          <cell r="D211" t="str">
            <v>CEMENTO QUIRÚRGICO</v>
          </cell>
          <cell r="E211">
            <v>85000</v>
          </cell>
          <cell r="F211">
            <v>0</v>
          </cell>
          <cell r="G211">
            <v>85000</v>
          </cell>
          <cell r="H211" t="str">
            <v>CTO 5659-2021 DIPROMEDICOS S.A.S</v>
          </cell>
        </row>
        <row r="212">
          <cell r="D212" t="str">
            <v>INYECTOR DE CEMENTO</v>
          </cell>
          <cell r="E212">
            <v>130000</v>
          </cell>
          <cell r="F212">
            <v>24700</v>
          </cell>
          <cell r="G212">
            <v>154700</v>
          </cell>
          <cell r="H212" t="str">
            <v>CTO 5659-2021 DIPROMEDICOS S.A.S</v>
          </cell>
        </row>
        <row r="213">
          <cell r="D213" t="str">
            <v>COPA ACETABULAR NO CEMENTADA</v>
          </cell>
          <cell r="E213">
            <v>1170000</v>
          </cell>
          <cell r="F213">
            <v>0</v>
          </cell>
          <cell r="G213">
            <v>1170000</v>
          </cell>
          <cell r="H213" t="str">
            <v>CTO 5659-2021 DIPROMEDICOS S.A.S</v>
          </cell>
        </row>
        <row r="214">
          <cell r="D214" t="str">
            <v>INSERTO DE POLIETILENO</v>
          </cell>
          <cell r="E214">
            <v>310000</v>
          </cell>
          <cell r="F214">
            <v>0</v>
          </cell>
          <cell r="G214">
            <v>310000</v>
          </cell>
          <cell r="H214" t="str">
            <v>CTO 5659-2021 DIPROMEDICOS S.A.S</v>
          </cell>
        </row>
        <row r="215">
          <cell r="D215" t="str">
            <v>TORNILLO PARA COPA ACETABULAR</v>
          </cell>
          <cell r="E215">
            <v>50000</v>
          </cell>
          <cell r="F215">
            <v>0</v>
          </cell>
          <cell r="G215">
            <v>50000</v>
          </cell>
          <cell r="H215" t="str">
            <v>CTO 5659-2021 DIPROMEDICOS S.A.S</v>
          </cell>
        </row>
        <row r="216">
          <cell r="D216" t="str">
            <v>CABEZA FEMORAL 22 O 28 MM</v>
          </cell>
          <cell r="E216">
            <v>680000</v>
          </cell>
          <cell r="F216">
            <v>0</v>
          </cell>
          <cell r="G216">
            <v>680000</v>
          </cell>
          <cell r="H216" t="str">
            <v>CTO 5659-2021 DIPROMEDICOS S.A.S</v>
          </cell>
        </row>
        <row r="217">
          <cell r="D217" t="str">
            <v>VÁSTAGO FEMORAL  CEMENTADO</v>
          </cell>
          <cell r="E217">
            <v>1450000</v>
          </cell>
          <cell r="F217">
            <v>0</v>
          </cell>
          <cell r="G217">
            <v>1450000</v>
          </cell>
          <cell r="H217" t="str">
            <v>CTO 5659-2021 DIPROMEDICOS S.A.S</v>
          </cell>
        </row>
        <row r="218">
          <cell r="D218" t="str">
            <v>CENTRALIZADOR DISTAL</v>
          </cell>
          <cell r="E218">
            <v>0</v>
          </cell>
          <cell r="F218">
            <v>0</v>
          </cell>
          <cell r="G218">
            <v>0</v>
          </cell>
          <cell r="H218" t="str">
            <v>CTO 5659-2021 DIPROMEDICOS S.A.S</v>
          </cell>
        </row>
        <row r="219">
          <cell r="D219" t="str">
            <v>RESTRICTOR DE CEMENTO</v>
          </cell>
          <cell r="E219">
            <v>40000</v>
          </cell>
          <cell r="F219">
            <v>0</v>
          </cell>
          <cell r="G219">
            <v>40000</v>
          </cell>
          <cell r="H219" t="str">
            <v>CTO 5659-2021 DIPROMEDICOS S.A.S</v>
          </cell>
        </row>
        <row r="220">
          <cell r="D220" t="str">
            <v>CEMENTO QUIRÚRGICO</v>
          </cell>
          <cell r="E220">
            <v>85000</v>
          </cell>
          <cell r="F220">
            <v>0</v>
          </cell>
          <cell r="G220">
            <v>85000</v>
          </cell>
          <cell r="H220" t="str">
            <v>CTO 5659-2021 DIPROMEDICOS S.A.S</v>
          </cell>
        </row>
        <row r="221">
          <cell r="D221" t="str">
            <v>INYECTOR DE CEMENTO</v>
          </cell>
          <cell r="E221">
            <v>130000</v>
          </cell>
          <cell r="F221">
            <v>24700</v>
          </cell>
          <cell r="G221">
            <v>154700</v>
          </cell>
          <cell r="H221" t="str">
            <v>CTO 5659-2021 DIPROMEDICOS S.A.S</v>
          </cell>
        </row>
        <row r="222">
          <cell r="D222" t="str">
            <v>COPA ACETABULAR NO CEMENTADA</v>
          </cell>
          <cell r="E222">
            <v>1170000</v>
          </cell>
          <cell r="F222">
            <v>0</v>
          </cell>
          <cell r="G222">
            <v>1170000</v>
          </cell>
          <cell r="H222" t="str">
            <v>CTO 5659-2021 DIPROMEDICOS S.A.S</v>
          </cell>
        </row>
        <row r="223">
          <cell r="D223" t="str">
            <v>INSERTO DE POLIETILENO</v>
          </cell>
          <cell r="E223">
            <v>310000</v>
          </cell>
          <cell r="F223">
            <v>0</v>
          </cell>
          <cell r="G223">
            <v>310000</v>
          </cell>
          <cell r="H223" t="str">
            <v>CTO 5659-2021 DIPROMEDICOS S.A.S</v>
          </cell>
        </row>
        <row r="224">
          <cell r="D224" t="str">
            <v>TORNILLO PARA COPA ACETABULAR</v>
          </cell>
          <cell r="E224">
            <v>50000</v>
          </cell>
          <cell r="F224">
            <v>0</v>
          </cell>
          <cell r="G224">
            <v>50000</v>
          </cell>
          <cell r="H224" t="str">
            <v>CTO 5659-2021 DIPROMEDICOS S.A.S</v>
          </cell>
        </row>
        <row r="225">
          <cell r="D225" t="str">
            <v>CABEZA FEMORAL 22 O 28 MM</v>
          </cell>
          <cell r="E225">
            <v>430000</v>
          </cell>
          <cell r="F225">
            <v>0</v>
          </cell>
          <cell r="G225">
            <v>430000</v>
          </cell>
          <cell r="H225" t="str">
            <v>CTO 5659-2021 DIPROMEDICOS S.A.S</v>
          </cell>
        </row>
        <row r="226">
          <cell r="D226" t="str">
            <v>VÁSTAGO FEMORAL  CEMENTADO CDH - CONGÉNITO</v>
          </cell>
          <cell r="E226">
            <v>1450000</v>
          </cell>
          <cell r="F226">
            <v>0</v>
          </cell>
          <cell r="G226">
            <v>1450000</v>
          </cell>
          <cell r="H226" t="str">
            <v>CTO 5659-2021 DIPROMEDICOS S.A.S</v>
          </cell>
        </row>
        <row r="227">
          <cell r="D227" t="str">
            <v>CENTRALIZADOR DISTAL</v>
          </cell>
          <cell r="E227">
            <v>0</v>
          </cell>
          <cell r="F227">
            <v>0</v>
          </cell>
          <cell r="G227">
            <v>0</v>
          </cell>
          <cell r="H227" t="str">
            <v>CTO 5659-2021 DIPROMEDICOS S.A.S</v>
          </cell>
        </row>
        <row r="228">
          <cell r="D228" t="str">
            <v>RESTRICTOR DE CEMENTO</v>
          </cell>
          <cell r="E228">
            <v>40000</v>
          </cell>
          <cell r="F228">
            <v>0</v>
          </cell>
          <cell r="G228">
            <v>40000</v>
          </cell>
          <cell r="H228" t="str">
            <v>CTO 5659-2021 DIPROMEDICOS S.A.S</v>
          </cell>
        </row>
        <row r="229">
          <cell r="D229" t="str">
            <v>CEMENTO QUIRÚRGICO</v>
          </cell>
          <cell r="E229">
            <v>85000</v>
          </cell>
          <cell r="F229">
            <v>0</v>
          </cell>
          <cell r="G229">
            <v>85000</v>
          </cell>
          <cell r="H229" t="str">
            <v>CTO 5659-2021 DIPROMEDICOS S.A.S</v>
          </cell>
        </row>
        <row r="230">
          <cell r="D230" t="str">
            <v>INYECTOR DE CEMENTO</v>
          </cell>
          <cell r="E230">
            <v>130000</v>
          </cell>
          <cell r="F230">
            <v>24700</v>
          </cell>
          <cell r="G230">
            <v>154700</v>
          </cell>
          <cell r="H230" t="str">
            <v>CTO 5659-2021 DIPROMEDICOS S.A.S</v>
          </cell>
        </row>
        <row r="231">
          <cell r="D231" t="str">
            <v>COPA ACETABULAR NO CEMENTADA</v>
          </cell>
          <cell r="E231">
            <v>1170000</v>
          </cell>
          <cell r="F231">
            <v>0</v>
          </cell>
          <cell r="G231">
            <v>1170000</v>
          </cell>
          <cell r="H231" t="str">
            <v>CTO 5659-2021 DIPROMEDICOS S.A.S</v>
          </cell>
        </row>
        <row r="232">
          <cell r="D232" t="str">
            <v>INSERTO DE POLIETILENO</v>
          </cell>
          <cell r="E232">
            <v>310000</v>
          </cell>
          <cell r="F232">
            <v>0</v>
          </cell>
          <cell r="G232">
            <v>310000</v>
          </cell>
          <cell r="H232" t="str">
            <v>CTO 5659-2021 DIPROMEDICOS S.A.S</v>
          </cell>
        </row>
        <row r="233">
          <cell r="D233" t="str">
            <v>TORNILLO PARA COPA ACETABULAR</v>
          </cell>
          <cell r="E233">
            <v>50000</v>
          </cell>
          <cell r="F233">
            <v>0</v>
          </cell>
          <cell r="G233">
            <v>50000</v>
          </cell>
          <cell r="H233" t="str">
            <v>CTO 5659-2021 DIPROMEDICOS S.A.S</v>
          </cell>
        </row>
        <row r="234">
          <cell r="D234" t="str">
            <v>CABEZA FEMORAL 22 O 28 MM</v>
          </cell>
          <cell r="E234">
            <v>430000</v>
          </cell>
          <cell r="F234">
            <v>0</v>
          </cell>
          <cell r="G234">
            <v>430000</v>
          </cell>
          <cell r="H234" t="str">
            <v>CTO 5659-2021 DIPROMEDICOS S.A.S</v>
          </cell>
        </row>
        <row r="235">
          <cell r="D235" t="str">
            <v>VÁSTAGO FEMORAL NO CEMENTADO</v>
          </cell>
          <cell r="E235">
            <v>1400000</v>
          </cell>
          <cell r="F235">
            <v>0</v>
          </cell>
          <cell r="G235">
            <v>1400000</v>
          </cell>
          <cell r="H235" t="str">
            <v>CTO 5659-2021 DIPROMEDICOS S.A.S</v>
          </cell>
        </row>
        <row r="236">
          <cell r="D236" t="str">
            <v>COPA ACETABULAR NO CEMENTADA</v>
          </cell>
          <cell r="E236">
            <v>1170000</v>
          </cell>
          <cell r="F236">
            <v>0</v>
          </cell>
          <cell r="G236">
            <v>1170000</v>
          </cell>
          <cell r="H236" t="str">
            <v>CTO 5659-2021 DIPROMEDICOS S.A.S</v>
          </cell>
        </row>
        <row r="237">
          <cell r="D237" t="str">
            <v>INSERTO DE POLIETILENO</v>
          </cell>
          <cell r="E237">
            <v>310000</v>
          </cell>
          <cell r="F237">
            <v>0</v>
          </cell>
          <cell r="G237">
            <v>310000</v>
          </cell>
          <cell r="H237" t="str">
            <v>CTO 5659-2021 DIPROMEDICOS S.A.S</v>
          </cell>
        </row>
        <row r="238">
          <cell r="D238" t="str">
            <v>TORNILLO PARA COPA ACETABULAR</v>
          </cell>
          <cell r="E238">
            <v>50000</v>
          </cell>
          <cell r="F238">
            <v>0</v>
          </cell>
          <cell r="G238">
            <v>50000</v>
          </cell>
          <cell r="H238" t="str">
            <v>CTO 5659-2021 DIPROMEDICOS S.A.S</v>
          </cell>
        </row>
        <row r="239">
          <cell r="D239" t="str">
            <v>CABEZA FEMORAL 22 O 28 MM</v>
          </cell>
          <cell r="E239">
            <v>430000</v>
          </cell>
          <cell r="F239">
            <v>0</v>
          </cell>
          <cell r="G239">
            <v>430000</v>
          </cell>
          <cell r="H239" t="str">
            <v>CTO 5659-2021 DIPROMEDICOS S.A.S</v>
          </cell>
        </row>
        <row r="240">
          <cell r="D240" t="str">
            <v>VÁSTAGO FEMORAL NO CEMENTADO  CONGÉNITO</v>
          </cell>
          <cell r="E240">
            <v>1640000</v>
          </cell>
          <cell r="F240">
            <v>0</v>
          </cell>
          <cell r="G240">
            <v>1640000</v>
          </cell>
          <cell r="H240" t="str">
            <v>CTO 5659-2021 DIPROMEDICOS S.A.S</v>
          </cell>
        </row>
        <row r="241">
          <cell r="D241" t="str">
            <v>COPA ACETABULAR NO CEMENTADA</v>
          </cell>
          <cell r="E241">
            <v>1170000</v>
          </cell>
          <cell r="F241">
            <v>0</v>
          </cell>
          <cell r="G241">
            <v>1170000</v>
          </cell>
          <cell r="H241" t="str">
            <v>CTO 5659-2021 DIPROMEDICOS S.A.S</v>
          </cell>
        </row>
        <row r="242">
          <cell r="D242" t="str">
            <v>INSERTO DE POLIETILENO</v>
          </cell>
          <cell r="E242">
            <v>310000</v>
          </cell>
          <cell r="F242">
            <v>0</v>
          </cell>
          <cell r="G242">
            <v>310000</v>
          </cell>
          <cell r="H242" t="str">
            <v>CTO 5659-2021 DIPROMEDICOS S.A.S</v>
          </cell>
        </row>
        <row r="243">
          <cell r="D243" t="str">
            <v>TORNILLO PARA COPA ACETABULAR</v>
          </cell>
          <cell r="E243">
            <v>50000</v>
          </cell>
          <cell r="F243">
            <v>0</v>
          </cell>
          <cell r="G243">
            <v>50000</v>
          </cell>
          <cell r="H243" t="str">
            <v>CTO 5659-2021 DIPROMEDICOS S.A.S</v>
          </cell>
        </row>
        <row r="244">
          <cell r="D244" t="str">
            <v>CABEZA FEMORAL 22 O 28 MM</v>
          </cell>
          <cell r="E244">
            <v>430000</v>
          </cell>
          <cell r="F244">
            <v>0</v>
          </cell>
          <cell r="G244">
            <v>430000</v>
          </cell>
          <cell r="H244" t="str">
            <v>CTO 5659-2021 DIPROMEDICOS S.A.S</v>
          </cell>
        </row>
        <row r="245">
          <cell r="D245" t="str">
            <v>VÁSTAGO FEMORAL NO CEMENTADO RECUBRIMIENTO EN HIDROXIAPATITA</v>
          </cell>
          <cell r="E245">
            <v>1520000</v>
          </cell>
          <cell r="F245">
            <v>0</v>
          </cell>
          <cell r="G245">
            <v>1520000</v>
          </cell>
          <cell r="H245" t="str">
            <v>CTO 5659-2021 DIPROMEDICOS S.A.S</v>
          </cell>
        </row>
        <row r="246">
          <cell r="D246" t="str">
            <v xml:space="preserve"> VASTAGO NO CEMENTADO </v>
          </cell>
          <cell r="E246">
            <v>1640000</v>
          </cell>
          <cell r="F246">
            <v>0</v>
          </cell>
          <cell r="G246">
            <v>1640000</v>
          </cell>
          <cell r="H246" t="str">
            <v>CTO 5659-2021 DIPROMEDICOS S.A.S</v>
          </cell>
        </row>
        <row r="247">
          <cell r="D247" t="str">
            <v xml:space="preserve"> CABEZA FEMORAL </v>
          </cell>
          <cell r="E247">
            <v>680000</v>
          </cell>
          <cell r="F247">
            <v>0</v>
          </cell>
          <cell r="G247">
            <v>680000</v>
          </cell>
          <cell r="H247" t="str">
            <v>CTO 5659-2021 DIPROMEDICOS S.A.S</v>
          </cell>
        </row>
        <row r="248">
          <cell r="D248" t="str">
            <v xml:space="preserve"> INSERTO </v>
          </cell>
          <cell r="E248">
            <v>310000</v>
          </cell>
          <cell r="F248">
            <v>0</v>
          </cell>
          <cell r="G248">
            <v>310000</v>
          </cell>
          <cell r="H248" t="str">
            <v>CTO 5659-2021 DIPROMEDICOS S.A.S</v>
          </cell>
        </row>
        <row r="249">
          <cell r="D249" t="str">
            <v xml:space="preserve"> TORNILLO ACETABULAR </v>
          </cell>
          <cell r="E249">
            <v>50000</v>
          </cell>
          <cell r="F249">
            <v>0</v>
          </cell>
          <cell r="G249">
            <v>50000</v>
          </cell>
          <cell r="H249" t="str">
            <v>CTO 5659-2021 DIPROMEDICOS S.A.S</v>
          </cell>
        </row>
        <row r="250">
          <cell r="D250" t="str">
            <v xml:space="preserve"> COPA  </v>
          </cell>
          <cell r="E250">
            <v>1170000</v>
          </cell>
          <cell r="F250">
            <v>0</v>
          </cell>
          <cell r="G250">
            <v>1170000</v>
          </cell>
          <cell r="H250" t="str">
            <v>CTO 5659-2021 DIPROMEDICOS S.A.S</v>
          </cell>
        </row>
        <row r="251">
          <cell r="D251" t="str">
            <v>COPA ACETABULAR DOBLE MOVILIDAD</v>
          </cell>
          <cell r="E251">
            <v>1950000</v>
          </cell>
          <cell r="F251">
            <v>0</v>
          </cell>
          <cell r="G251">
            <v>1950000</v>
          </cell>
          <cell r="H251" t="str">
            <v>CTO 5659-2021 DIPROMEDICOS S.A.S</v>
          </cell>
        </row>
        <row r="252">
          <cell r="D252" t="str">
            <v>INSERTO DE POLIETILENO</v>
          </cell>
          <cell r="E252">
            <v>530000</v>
          </cell>
          <cell r="F252">
            <v>0</v>
          </cell>
          <cell r="G252">
            <v>530000</v>
          </cell>
          <cell r="H252" t="str">
            <v>CTO 5659-2021 DIPROMEDICOS S.A.S</v>
          </cell>
        </row>
        <row r="253">
          <cell r="D253" t="str">
            <v>TORNILLO PARA COPA ACETABULAR</v>
          </cell>
          <cell r="E253">
            <v>0</v>
          </cell>
          <cell r="F253">
            <v>0</v>
          </cell>
          <cell r="G253">
            <v>0</v>
          </cell>
          <cell r="H253" t="str">
            <v>CTO 5659-2021 DIPROMEDICOS S.A.S</v>
          </cell>
        </row>
        <row r="254">
          <cell r="D254" t="str">
            <v>CABEZA FEMORAL 22 O 28 MM</v>
          </cell>
          <cell r="E254">
            <v>430000</v>
          </cell>
          <cell r="F254">
            <v>0</v>
          </cell>
          <cell r="G254">
            <v>430000</v>
          </cell>
          <cell r="H254" t="str">
            <v>CTO 5659-2021 DIPROMEDICOS S.A.S</v>
          </cell>
        </row>
        <row r="255">
          <cell r="D255" t="str">
            <v>VÁSTAGO FEMORAL NO CEMENTADO RECUBRIMIENTO EN HIDROXIAPATITA</v>
          </cell>
          <cell r="E255">
            <v>1520000</v>
          </cell>
          <cell r="F255">
            <v>0</v>
          </cell>
          <cell r="G255">
            <v>1520000</v>
          </cell>
          <cell r="H255" t="str">
            <v>CTO 5659-2021 DIPROMEDICOS S.A.S</v>
          </cell>
        </row>
        <row r="256">
          <cell r="D256" t="str">
            <v>COPA ACETABULAR NO CEMENTADA</v>
          </cell>
          <cell r="E256">
            <v>1150000</v>
          </cell>
          <cell r="F256">
            <v>0</v>
          </cell>
          <cell r="G256">
            <v>1150000</v>
          </cell>
          <cell r="H256" t="str">
            <v>CTO 5659-2021 DIPROMEDICOS S.A.S</v>
          </cell>
        </row>
        <row r="257">
          <cell r="D257" t="str">
            <v>INSERTO DE CERÁMICA</v>
          </cell>
          <cell r="E257">
            <v>100000</v>
          </cell>
          <cell r="F257">
            <v>0</v>
          </cell>
          <cell r="G257">
            <v>100000</v>
          </cell>
          <cell r="H257" t="str">
            <v>CTO 5659-2021 DIPROMEDICOS S.A.S</v>
          </cell>
        </row>
        <row r="258">
          <cell r="D258" t="str">
            <v>TORNILLO PARA COPA ACETABULAR</v>
          </cell>
          <cell r="E258">
            <v>50000</v>
          </cell>
          <cell r="F258">
            <v>0</v>
          </cell>
          <cell r="G258">
            <v>50000</v>
          </cell>
          <cell r="H258" t="str">
            <v>CTO 5659-2021 DIPROMEDICOS S.A.S</v>
          </cell>
        </row>
        <row r="259">
          <cell r="D259" t="str">
            <v>CABEZA FEMORAL EN CERÁMICA 22MM O 28 MM</v>
          </cell>
          <cell r="E259">
            <v>2100000</v>
          </cell>
          <cell r="F259">
            <v>0</v>
          </cell>
          <cell r="G259">
            <v>2100000</v>
          </cell>
          <cell r="H259" t="str">
            <v>CTO 5659-2021 DIPROMEDICOS S.A.S</v>
          </cell>
        </row>
        <row r="260">
          <cell r="D260" t="str">
            <v>VÁSTAGO FEMORAL CEMENTADO CDH - CONGÉNITO</v>
          </cell>
          <cell r="E260">
            <v>1450000</v>
          </cell>
          <cell r="F260">
            <v>0</v>
          </cell>
          <cell r="G260">
            <v>1450000</v>
          </cell>
          <cell r="H260" t="str">
            <v>CTO 5659-2021 DIPROMEDICOS S.A.S</v>
          </cell>
        </row>
        <row r="261">
          <cell r="D261" t="str">
            <v>CENTRALIZADOR DISTAL</v>
          </cell>
          <cell r="E261">
            <v>0</v>
          </cell>
          <cell r="F261">
            <v>0</v>
          </cell>
          <cell r="G261">
            <v>0</v>
          </cell>
          <cell r="H261" t="str">
            <v>CTO 5659-2021 DIPROMEDICOS S.A.S</v>
          </cell>
        </row>
        <row r="262">
          <cell r="D262" t="str">
            <v>RESTRICTOR DE CEMENTO</v>
          </cell>
          <cell r="E262">
            <v>40000</v>
          </cell>
          <cell r="F262">
            <v>0</v>
          </cell>
          <cell r="G262">
            <v>40000</v>
          </cell>
          <cell r="H262" t="str">
            <v>CTO 5659-2021 DIPROMEDICOS S.A.S</v>
          </cell>
        </row>
        <row r="263">
          <cell r="D263" t="str">
            <v>CEMENTO QUIRÚRGICO</v>
          </cell>
          <cell r="E263">
            <v>85000</v>
          </cell>
          <cell r="F263">
            <v>0</v>
          </cell>
          <cell r="G263">
            <v>85000</v>
          </cell>
          <cell r="H263" t="str">
            <v>CTO 5659-2021 DIPROMEDICOS S.A.S</v>
          </cell>
        </row>
        <row r="264">
          <cell r="D264" t="str">
            <v>INYECTOR DE CEMENTO</v>
          </cell>
          <cell r="E264">
            <v>130000</v>
          </cell>
          <cell r="F264">
            <v>24700</v>
          </cell>
          <cell r="G264">
            <v>154700</v>
          </cell>
          <cell r="H264" t="str">
            <v>CTO 5659-2021 DIPROMEDICOS S.A.S</v>
          </cell>
        </row>
        <row r="265">
          <cell r="D265" t="str">
            <v>COPA ACETABULAR NO CEMENTADA</v>
          </cell>
          <cell r="E265">
            <v>1150000</v>
          </cell>
          <cell r="F265">
            <v>0</v>
          </cell>
          <cell r="G265">
            <v>1150000</v>
          </cell>
          <cell r="H265" t="str">
            <v>CTO 5659-2021 DIPROMEDICOS S.A.S</v>
          </cell>
        </row>
        <row r="266">
          <cell r="D266" t="str">
            <v>INSERTO DE CERÁMICA</v>
          </cell>
          <cell r="E266">
            <v>100000</v>
          </cell>
          <cell r="F266">
            <v>0</v>
          </cell>
          <cell r="G266">
            <v>100000</v>
          </cell>
          <cell r="H266" t="str">
            <v>CTO 5659-2021 DIPROMEDICOS S.A.S</v>
          </cell>
        </row>
        <row r="267">
          <cell r="D267" t="str">
            <v>TORNILLO PARA COPA ACETABULAR</v>
          </cell>
          <cell r="E267">
            <v>50000</v>
          </cell>
          <cell r="F267">
            <v>0</v>
          </cell>
          <cell r="G267">
            <v>50000</v>
          </cell>
          <cell r="H267" t="str">
            <v>CTO 5659-2021 DIPROMEDICOS S.A.S</v>
          </cell>
        </row>
        <row r="268">
          <cell r="D268" t="str">
            <v>CABEZA FEMORAL DE CERÁMICA 22 O 28 MM</v>
          </cell>
          <cell r="E268">
            <v>2100000</v>
          </cell>
          <cell r="F268">
            <v>0</v>
          </cell>
          <cell r="G268">
            <v>2100000</v>
          </cell>
          <cell r="H268" t="str">
            <v>CTO 5659-2021 DIPROMEDICOS S.A.S</v>
          </cell>
        </row>
        <row r="269">
          <cell r="D269" t="str">
            <v>VÁSTAGO FEMORAL NO CEMENTADO  CONGÉNITO</v>
          </cell>
          <cell r="E269">
            <v>1640000</v>
          </cell>
          <cell r="F269">
            <v>0</v>
          </cell>
          <cell r="G269">
            <v>1640000</v>
          </cell>
          <cell r="H269" t="str">
            <v>CTO 5659-2021 DIPROMEDICOS S.A.S</v>
          </cell>
        </row>
        <row r="270">
          <cell r="D270" t="str">
            <v>COPA DE POLIETILENO CEMENTADA (DISPONER DE INSTRUMENTAL Y MESA PARA REALIZAR EL ABORDAJE ANTERIOR)</v>
          </cell>
          <cell r="E270">
            <v>30000</v>
          </cell>
          <cell r="F270">
            <v>0</v>
          </cell>
          <cell r="G270">
            <v>30000</v>
          </cell>
          <cell r="H270" t="str">
            <v>CTO 5659-2021 DIPROMEDICOS S.A.S</v>
          </cell>
        </row>
        <row r="271">
          <cell r="D271" t="str">
            <v>COPA DE POLIETILENO NO CEMENTADA (DISPONER DE INSTRUMENTAL Y MESA PARA REALIZAR EL ABORDAJE ANTERIOR)</v>
          </cell>
          <cell r="E271">
            <v>1170000</v>
          </cell>
          <cell r="F271">
            <v>0</v>
          </cell>
          <cell r="G271">
            <v>1170000</v>
          </cell>
          <cell r="H271" t="str">
            <v>CTO 5659-2021 DIPROMEDICOS S.A.S</v>
          </cell>
        </row>
        <row r="272">
          <cell r="D272" t="str">
            <v>CABEZA FEMORAL 28 MM O 22 MM (DISPONER DE INSTRUMENTAL Y MESA PARA REALIZAR EL ABORDAJE ANTERIOR)</v>
          </cell>
          <cell r="E272">
            <v>680000</v>
          </cell>
          <cell r="F272">
            <v>0</v>
          </cell>
          <cell r="G272">
            <v>680000</v>
          </cell>
          <cell r="H272" t="str">
            <v>CTO 5659-2021 DIPROMEDICOS S.A.S</v>
          </cell>
        </row>
        <row r="273">
          <cell r="D273" t="str">
            <v>VÁSTAGO FEMORAL  CEMENTADO (DISPONER DE INSTRUMENTAL Y MESA PARA REALIZAR EL ABORDAJE ANTERIOR)</v>
          </cell>
          <cell r="E273">
            <v>1450000</v>
          </cell>
          <cell r="F273">
            <v>0</v>
          </cell>
          <cell r="G273">
            <v>1450000</v>
          </cell>
          <cell r="H273" t="str">
            <v>CTO 5659-2021 DIPROMEDICOS S.A.S</v>
          </cell>
        </row>
        <row r="274">
          <cell r="D274" t="str">
            <v>VÁSTAGO FEMORAL NO CEMENTADO (DISPONER DE INSTRUMENTAL Y MESA PARA REALIZAR EL ABORDAJE ANTERIOR)</v>
          </cell>
          <cell r="E274">
            <v>1520000</v>
          </cell>
          <cell r="F274">
            <v>0</v>
          </cell>
          <cell r="G274">
            <v>1520000</v>
          </cell>
          <cell r="H274" t="str">
            <v>CTO 5659-2021 DIPROMEDICOS S.A.S</v>
          </cell>
        </row>
        <row r="275">
          <cell r="D275" t="str">
            <v>CENTRALIZADOR DISTAL (DISPONER DE INSTRUMENTAL Y MESA PARA REALIZAR EL ABORDAJE ANTERIOR)</v>
          </cell>
          <cell r="E275">
            <v>0</v>
          </cell>
          <cell r="F275">
            <v>0</v>
          </cell>
          <cell r="G275">
            <v>0</v>
          </cell>
          <cell r="H275" t="str">
            <v>CTO 5659-2021 DIPROMEDICOS S.A.S</v>
          </cell>
        </row>
        <row r="276">
          <cell r="D276" t="str">
            <v>Copa de doble movilidad cementada  (Disponer de Instrumental y mesa para realizar el abordaje anterior)</v>
          </cell>
          <cell r="E276">
            <v>1832000</v>
          </cell>
          <cell r="F276">
            <v>0</v>
          </cell>
          <cell r="G276">
            <v>1832000</v>
          </cell>
          <cell r="H276" t="str">
            <v>CTO 5659-2021 DIPROMEDICOS S.A.S</v>
          </cell>
        </row>
        <row r="277">
          <cell r="D277" t="str">
            <v>Copa de doble movilidad no cementada  (Disponer de Instrumental y mesa para realizar el abordaje anterior)</v>
          </cell>
          <cell r="E277">
            <v>1950000</v>
          </cell>
          <cell r="F277">
            <v>0</v>
          </cell>
          <cell r="G277">
            <v>1950000</v>
          </cell>
          <cell r="H277" t="str">
            <v>CTO 5659-2021 DIPROMEDICOS S.A.S</v>
          </cell>
        </row>
        <row r="278">
          <cell r="D278" t="str">
            <v>Inserto de polietileno ultra alto peso molecular (Disponer de Instrumental y mesa para realizar el abordaje anterior)</v>
          </cell>
          <cell r="E278">
            <v>540000</v>
          </cell>
          <cell r="F278">
            <v>0</v>
          </cell>
          <cell r="G278">
            <v>540000</v>
          </cell>
          <cell r="H278" t="str">
            <v>CTO 5659-2021 DIPROMEDICOS S.A.S</v>
          </cell>
        </row>
        <row r="279">
          <cell r="D279" t="str">
            <v>Tornillo Esponjoso (Disponer de Instrumental y mesa para realizar el abordaje anterior)</v>
          </cell>
          <cell r="E279">
            <v>50000</v>
          </cell>
          <cell r="F279">
            <v>0</v>
          </cell>
          <cell r="G279">
            <v>50000</v>
          </cell>
          <cell r="H279" t="str">
            <v>CTO 5659-2021 DIPROMEDICOS S.A.S</v>
          </cell>
        </row>
        <row r="280">
          <cell r="D280" t="str">
            <v xml:space="preserve">RESTRICTOR DE CEMENTO </v>
          </cell>
          <cell r="E280">
            <v>40000</v>
          </cell>
          <cell r="F280">
            <v>0</v>
          </cell>
          <cell r="G280">
            <v>40000</v>
          </cell>
          <cell r="H280" t="str">
            <v>CTO 5659-2021 DIPROMEDICOS S.A.S</v>
          </cell>
        </row>
        <row r="281">
          <cell r="D281" t="str">
            <v>CEMENTO QUIRÚRGICO</v>
          </cell>
          <cell r="E281">
            <v>80000</v>
          </cell>
          <cell r="F281">
            <v>0</v>
          </cell>
          <cell r="G281">
            <v>80000</v>
          </cell>
          <cell r="H281" t="str">
            <v>CTO 5659-2021 DIPROMEDICOS S.A.S</v>
          </cell>
        </row>
        <row r="282">
          <cell r="D282" t="str">
            <v>INYECTOR DE CEMENTO</v>
          </cell>
          <cell r="E282">
            <v>130000</v>
          </cell>
          <cell r="F282">
            <v>24700</v>
          </cell>
          <cell r="G282">
            <v>154700</v>
          </cell>
          <cell r="H282" t="str">
            <v>CTO 5659-2021 DIPROMEDICOS S.A.S</v>
          </cell>
        </row>
        <row r="283">
          <cell r="D283" t="str">
            <v>COPA/CABEZA BIPOLAR</v>
          </cell>
          <cell r="E283">
            <v>1150000</v>
          </cell>
          <cell r="F283">
            <v>0</v>
          </cell>
          <cell r="G283">
            <v>1150000</v>
          </cell>
          <cell r="H283" t="str">
            <v>CTO 5659-2021 DIPROMEDICOS S.A.S</v>
          </cell>
        </row>
        <row r="284">
          <cell r="D284" t="str">
            <v>CABEZA FEMORAL 28 MM O 22 M.M.</v>
          </cell>
          <cell r="E284">
            <v>430000</v>
          </cell>
          <cell r="F284">
            <v>0</v>
          </cell>
          <cell r="G284">
            <v>430000</v>
          </cell>
          <cell r="H284" t="str">
            <v>CTO 5659-2021 DIPROMEDICOS S.A.S</v>
          </cell>
        </row>
        <row r="285">
          <cell r="D285" t="str">
            <v>VÁSTAGO FEMORAL  CEMENTADO</v>
          </cell>
          <cell r="E285">
            <v>1450000</v>
          </cell>
          <cell r="F285">
            <v>0</v>
          </cell>
          <cell r="G285">
            <v>1450000</v>
          </cell>
          <cell r="H285" t="str">
            <v>CTO 5659-2021 DIPROMEDICOS S.A.S</v>
          </cell>
        </row>
        <row r="286">
          <cell r="D286" t="str">
            <v>CENTRALIZADOR DISTAL</v>
          </cell>
          <cell r="E286">
            <v>0</v>
          </cell>
          <cell r="F286">
            <v>0</v>
          </cell>
          <cell r="G286">
            <v>0</v>
          </cell>
          <cell r="H286" t="str">
            <v>CTO 5659-2021 DIPROMEDICOS S.A.S</v>
          </cell>
        </row>
        <row r="287">
          <cell r="D287" t="str">
            <v>RESTRICTOR DE CEMENTO</v>
          </cell>
          <cell r="E287">
            <v>40000</v>
          </cell>
          <cell r="F287">
            <v>0</v>
          </cell>
          <cell r="G287">
            <v>40000</v>
          </cell>
          <cell r="H287" t="str">
            <v>CTO 5659-2021 DIPROMEDICOS S.A.S</v>
          </cell>
        </row>
        <row r="288">
          <cell r="D288" t="str">
            <v>CEMENTO QUIRÚRGICO</v>
          </cell>
          <cell r="E288">
            <v>85000</v>
          </cell>
          <cell r="F288">
            <v>0</v>
          </cell>
          <cell r="G288">
            <v>85000</v>
          </cell>
          <cell r="H288" t="str">
            <v>CTO 5659-2021 DIPROMEDICOS S.A.S</v>
          </cell>
        </row>
        <row r="289">
          <cell r="D289" t="str">
            <v>INYECTOR DE CEMENTO</v>
          </cell>
          <cell r="E289">
            <v>130000</v>
          </cell>
          <cell r="F289">
            <v>24700</v>
          </cell>
          <cell r="G289">
            <v>154700</v>
          </cell>
          <cell r="H289" t="str">
            <v>CTO 5659-2021 DIPROMEDICOS S.A.S</v>
          </cell>
        </row>
        <row r="290">
          <cell r="D290" t="str">
            <v xml:space="preserve"> STEM QUADRA STANDARD "HAP"  12/14 S.3 </v>
          </cell>
          <cell r="E290">
            <v>1500000</v>
          </cell>
          <cell r="F290">
            <v>0</v>
          </cell>
          <cell r="G290">
            <v>1500000</v>
          </cell>
          <cell r="H290" t="str">
            <v>CTO 5659-2021 DIPROMEDICOS S.A.S</v>
          </cell>
        </row>
        <row r="291">
          <cell r="D291" t="str">
            <v xml:space="preserve"> ACETABULAR SHELL CC TRIO AE 46 WHIT CENTER SCREW PLUG </v>
          </cell>
          <cell r="E291">
            <v>1170000</v>
          </cell>
          <cell r="F291">
            <v>0</v>
          </cell>
          <cell r="G291">
            <v>1170000</v>
          </cell>
          <cell r="H291" t="str">
            <v>CTO 5659-2021 DIPROMEDICOS S.A.S</v>
          </cell>
        </row>
        <row r="292">
          <cell r="D292" t="str">
            <v xml:space="preserve"> HEAD COCR DIA 28 (3,5) S </v>
          </cell>
          <cell r="E292">
            <v>430000</v>
          </cell>
          <cell r="F292">
            <v>0</v>
          </cell>
          <cell r="G292">
            <v>430000</v>
          </cell>
          <cell r="H292" t="str">
            <v>CTO 5659-2021 DIPROMEDICOS S.A.S</v>
          </cell>
        </row>
        <row r="293">
          <cell r="D293" t="str">
            <v xml:space="preserve"> FLAT PE LINER DIAM. MM. 28 54/56 </v>
          </cell>
          <cell r="E293">
            <v>310000</v>
          </cell>
          <cell r="F293">
            <v>0</v>
          </cell>
          <cell r="G293">
            <v>310000</v>
          </cell>
          <cell r="H293" t="str">
            <v>CTO 5659-2021 DIPROMEDICOS S.A.S</v>
          </cell>
        </row>
        <row r="294">
          <cell r="D294" t="str">
            <v xml:space="preserve"> CANCELLOUS BONE SCREW MM. 6,5 L. 25 </v>
          </cell>
          <cell r="E294">
            <v>50000</v>
          </cell>
          <cell r="F294">
            <v>0</v>
          </cell>
          <cell r="G294">
            <v>50000</v>
          </cell>
          <cell r="H294" t="str">
            <v>CTO 5659-2021 DIPROMEDICOS S.A.S</v>
          </cell>
        </row>
        <row r="295">
          <cell r="D295" t="str">
            <v xml:space="preserve"> CANCELLOUS BONE SCREW MM. 6,5 L. 30 </v>
          </cell>
          <cell r="E295">
            <v>50000</v>
          </cell>
          <cell r="F295">
            <v>0</v>
          </cell>
          <cell r="G295">
            <v>50000</v>
          </cell>
          <cell r="H295" t="str">
            <v>CTO 5659-2021 DIPROMEDICOS S.A.S</v>
          </cell>
        </row>
        <row r="296">
          <cell r="D296" t="str">
            <v>COMPONENTE FEMORAL</v>
          </cell>
          <cell r="E296">
            <v>1350000</v>
          </cell>
          <cell r="F296">
            <v>0</v>
          </cell>
          <cell r="G296">
            <v>1350000</v>
          </cell>
          <cell r="H296" t="str">
            <v>CTO 5659-2021 DIPROMEDICOS S.A.S</v>
          </cell>
        </row>
        <row r="297">
          <cell r="D297" t="str">
            <v>COMPONENTE TIBIAL ANATÓMICO</v>
          </cell>
          <cell r="E297">
            <v>1400000</v>
          </cell>
          <cell r="F297">
            <v>0</v>
          </cell>
          <cell r="G297">
            <v>1400000</v>
          </cell>
          <cell r="H297" t="str">
            <v>CTO 5659-2021 DIPROMEDICOS S.A.S</v>
          </cell>
        </row>
        <row r="298">
          <cell r="D298" t="str">
            <v xml:space="preserve">INSERTO TIBIAL </v>
          </cell>
          <cell r="E298">
            <v>400000</v>
          </cell>
          <cell r="F298">
            <v>0</v>
          </cell>
          <cell r="G298">
            <v>400000</v>
          </cell>
          <cell r="H298" t="str">
            <v>CTO 5659-2021 DIPROMEDICOS S.A.S</v>
          </cell>
        </row>
        <row r="299">
          <cell r="D299" t="str">
            <v>PATELA</v>
          </cell>
          <cell r="E299">
            <v>50000</v>
          </cell>
          <cell r="F299">
            <v>0</v>
          </cell>
          <cell r="G299">
            <v>50000</v>
          </cell>
          <cell r="H299" t="str">
            <v>CTO 5659-2021 DIPROMEDICOS S.A.S</v>
          </cell>
        </row>
        <row r="300">
          <cell r="D300" t="str">
            <v>CEMENTO QUIRÚRGICO</v>
          </cell>
          <cell r="E300">
            <v>85000</v>
          </cell>
          <cell r="F300">
            <v>0</v>
          </cell>
          <cell r="G300">
            <v>85000</v>
          </cell>
          <cell r="H300" t="str">
            <v>CTO 5659-2021 DIPROMEDICOS S.A.S</v>
          </cell>
        </row>
        <row r="301">
          <cell r="D301" t="str">
            <v xml:space="preserve"> PLACA DE ADAPTACION </v>
          </cell>
          <cell r="E301">
            <v>204287</v>
          </cell>
          <cell r="F301">
            <v>0</v>
          </cell>
          <cell r="G301">
            <v>204287</v>
          </cell>
          <cell r="H301" t="str">
            <v xml:space="preserve">CTO 5660-2021 DISORTHO SA </v>
          </cell>
        </row>
        <row r="302">
          <cell r="D302" t="str">
            <v xml:space="preserve"> TORNILLO DE 1.5 MM L 4 MM AUTORROSCANTE</v>
          </cell>
          <cell r="E302">
            <v>70484</v>
          </cell>
          <cell r="F302">
            <v>0</v>
          </cell>
          <cell r="G302">
            <v>70484</v>
          </cell>
          <cell r="H302" t="str">
            <v xml:space="preserve">CTO 5660-2021 DISORTHO SA </v>
          </cell>
        </row>
        <row r="303">
          <cell r="D303" t="str">
            <v xml:space="preserve"> PLACA P/REBORDE ORBI</v>
          </cell>
          <cell r="E303">
            <v>239644</v>
          </cell>
          <cell r="F303">
            <v>0</v>
          </cell>
          <cell r="G303">
            <v>239644</v>
          </cell>
          <cell r="H303" t="str">
            <v xml:space="preserve">CTO 5660-2021 DISORTHO SA </v>
          </cell>
        </row>
        <row r="304">
          <cell r="D304" t="str">
            <v xml:space="preserve"> TORNILLO   DE 1.5 MM L 4 MM AUTORROSCANTE</v>
          </cell>
          <cell r="E304">
            <v>70484</v>
          </cell>
          <cell r="F304">
            <v>0</v>
          </cell>
          <cell r="G304">
            <v>70484</v>
          </cell>
          <cell r="H304" t="str">
            <v xml:space="preserve">CTO 5660-2021 DISORTHO SA </v>
          </cell>
        </row>
        <row r="305">
          <cell r="D305" t="str">
            <v xml:space="preserve"> PLACA EN Y 3 AGUJEROS</v>
          </cell>
          <cell r="E305">
            <v>239644</v>
          </cell>
          <cell r="F305">
            <v>0</v>
          </cell>
          <cell r="G305">
            <v>239644</v>
          </cell>
          <cell r="H305" t="str">
            <v xml:space="preserve">CTO 5660-2021 DISORTHO SA </v>
          </cell>
        </row>
        <row r="306">
          <cell r="D306" t="str">
            <v xml:space="preserve"> TORNILLO   DE 1.5 MM L 4 MM AUTORROSCANTE</v>
          </cell>
          <cell r="E306">
            <v>70484</v>
          </cell>
          <cell r="F306">
            <v>0</v>
          </cell>
          <cell r="G306">
            <v>70484</v>
          </cell>
          <cell r="H306" t="str">
            <v xml:space="preserve">CTO 5660-2021 DISORTHO SA </v>
          </cell>
        </row>
        <row r="307">
          <cell r="D307" t="str">
            <v xml:space="preserve"> PLACA   EN DOBLE Y 6  AGUJEROS</v>
          </cell>
          <cell r="E307">
            <v>239644</v>
          </cell>
          <cell r="F307">
            <v>0</v>
          </cell>
          <cell r="G307">
            <v>239644</v>
          </cell>
          <cell r="H307" t="str">
            <v xml:space="preserve">CTO 5660-2021 DISORTHO SA </v>
          </cell>
        </row>
        <row r="308">
          <cell r="D308" t="str">
            <v xml:space="preserve"> TORNILLO   DE 1.5 MM L 4 MM AUTORROSCANTE</v>
          </cell>
          <cell r="E308">
            <v>70484</v>
          </cell>
          <cell r="F308">
            <v>0</v>
          </cell>
          <cell r="G308">
            <v>70484</v>
          </cell>
          <cell r="H308" t="str">
            <v xml:space="preserve">CTO 5660-2021 DISORTHO SA </v>
          </cell>
        </row>
        <row r="309">
          <cell r="D309" t="str">
            <v xml:space="preserve"> PLACA   EN L 2+3 AGUJE</v>
          </cell>
          <cell r="E309">
            <v>204287</v>
          </cell>
          <cell r="F309">
            <v>0</v>
          </cell>
          <cell r="G309">
            <v>204287</v>
          </cell>
          <cell r="H309" t="str">
            <v xml:space="preserve">CTO 5660-2021 DISORTHO SA </v>
          </cell>
        </row>
        <row r="310">
          <cell r="D310" t="str">
            <v xml:space="preserve"> TORNILLO   DE 1.5 MM L 4 MM AUTORROSCANTE</v>
          </cell>
          <cell r="E310">
            <v>70484</v>
          </cell>
          <cell r="F310">
            <v>0</v>
          </cell>
          <cell r="G310">
            <v>70484</v>
          </cell>
          <cell r="H310" t="str">
            <v xml:space="preserve">CTO 5660-2021 DISORTHO SA </v>
          </cell>
        </row>
        <row r="311">
          <cell r="D311" t="str">
            <v xml:space="preserve"> PLACA MALLA   P/BASE  </v>
          </cell>
          <cell r="E311">
            <v>641250</v>
          </cell>
          <cell r="F311">
            <v>0</v>
          </cell>
          <cell r="G311">
            <v>641250</v>
          </cell>
          <cell r="H311" t="str">
            <v xml:space="preserve">CTO 5660-2021 DISORTHO SA </v>
          </cell>
        </row>
        <row r="312">
          <cell r="D312" t="str">
            <v xml:space="preserve"> TORNILLO   DE 1.5 MM L 4 MM AUTORROSCANTE</v>
          </cell>
          <cell r="E312">
            <v>70484</v>
          </cell>
          <cell r="F312">
            <v>0</v>
          </cell>
          <cell r="G312">
            <v>70484</v>
          </cell>
          <cell r="H312" t="str">
            <v xml:space="preserve">CTO 5660-2021 DISORTHO SA </v>
          </cell>
        </row>
        <row r="313">
          <cell r="D313" t="str">
            <v>MALLA PLANA 100 X 100 X 0.6 MM ESTANDAR EN TITANIO</v>
          </cell>
          <cell r="E313">
            <v>2120250</v>
          </cell>
          <cell r="F313">
            <v>0</v>
          </cell>
          <cell r="G313">
            <v>2120250</v>
          </cell>
          <cell r="H313" t="str">
            <v xml:space="preserve">CTO 5660-2021 DISORTHO SA </v>
          </cell>
        </row>
        <row r="314">
          <cell r="D314" t="str">
            <v xml:space="preserve"> TORNILLO COMPATIBLE PARA FIJACIÓN DE MALLA</v>
          </cell>
          <cell r="E314">
            <v>70484</v>
          </cell>
          <cell r="F314">
            <v>0</v>
          </cell>
          <cell r="G314">
            <v>70484</v>
          </cell>
          <cell r="H314" t="str">
            <v xml:space="preserve">CTO 5660-2021 DISORTHO SA </v>
          </cell>
        </row>
        <row r="315">
          <cell r="D315" t="str">
            <v>PLACA DE ADAPTACION (1.3/1.5/2.0) 6 AGUJEROS TITANIO</v>
          </cell>
          <cell r="E315">
            <v>204287</v>
          </cell>
          <cell r="F315">
            <v>0</v>
          </cell>
          <cell r="G315">
            <v>204287</v>
          </cell>
          <cell r="H315" t="str">
            <v xml:space="preserve">CTO 5660-2021 DISORTHO SA </v>
          </cell>
        </row>
        <row r="316">
          <cell r="D316" t="str">
            <v>1.3 TORNILLO DE CORTICAL MF AUTORROSCANTE L 6 MM TITANIO</v>
          </cell>
          <cell r="E316">
            <v>70484</v>
          </cell>
          <cell r="F316">
            <v>0</v>
          </cell>
          <cell r="G316">
            <v>70484</v>
          </cell>
          <cell r="H316" t="str">
            <v xml:space="preserve">CTO 5660-2021 DISORTHO SA </v>
          </cell>
        </row>
        <row r="317">
          <cell r="D317" t="str">
            <v>PLACA MF REBORDE ORBITAL (1.3/1.5/2.0), ARQUEADA, 9 AGUJEROS, TITANIO</v>
          </cell>
          <cell r="E317">
            <v>239644</v>
          </cell>
          <cell r="F317">
            <v>0</v>
          </cell>
          <cell r="G317">
            <v>239644</v>
          </cell>
          <cell r="H317" t="str">
            <v xml:space="preserve">CTO 5660-2021 DISORTHO SA </v>
          </cell>
        </row>
        <row r="318">
          <cell r="D318" t="str">
            <v>1.3 TORNILLO DE CORTICAL MF AUTORROSCANTE L 6 MM TITANIO</v>
          </cell>
          <cell r="E318">
            <v>70484</v>
          </cell>
          <cell r="F318">
            <v>0</v>
          </cell>
          <cell r="G318">
            <v>70484</v>
          </cell>
          <cell r="H318" t="str">
            <v xml:space="preserve">CTO 5660-2021 DISORTHO SA </v>
          </cell>
        </row>
        <row r="319">
          <cell r="D319" t="str">
            <v>PLACA MF EN Y (1.3/1.5), 5 AGUJEROS, TITANIO</v>
          </cell>
          <cell r="E319">
            <v>239644</v>
          </cell>
          <cell r="F319">
            <v>0</v>
          </cell>
          <cell r="G319">
            <v>239644</v>
          </cell>
          <cell r="H319" t="str">
            <v xml:space="preserve">CTO 5660-2021 DISORTHO SA </v>
          </cell>
        </row>
        <row r="320">
          <cell r="D320" t="str">
            <v>1.3 TORNILLO DE CORTICAL MF AUTORROSCANTE L 6 MM TITANIO</v>
          </cell>
          <cell r="E320">
            <v>70484</v>
          </cell>
          <cell r="F320">
            <v>0</v>
          </cell>
          <cell r="G320">
            <v>70484</v>
          </cell>
          <cell r="H320" t="str">
            <v xml:space="preserve">CTO 5660-2021 DISORTHO SA </v>
          </cell>
        </row>
        <row r="321">
          <cell r="D321" t="str">
            <v>PLACA MF EN L (1.3/1.5/2.0) IZQUIERDA, 6 AGUJEROS, TITANIO</v>
          </cell>
          <cell r="E321">
            <v>204287</v>
          </cell>
          <cell r="F321">
            <v>0</v>
          </cell>
          <cell r="G321">
            <v>204287</v>
          </cell>
          <cell r="H321" t="str">
            <v xml:space="preserve">CTO 5660-2021 DISORTHO SA </v>
          </cell>
        </row>
        <row r="322">
          <cell r="D322" t="str">
            <v>1.3 TORNILLO DE CORTICAL MF AUTORROSCANTE L 6 MM TITANIO</v>
          </cell>
          <cell r="E322">
            <v>70484</v>
          </cell>
          <cell r="F322">
            <v>0</v>
          </cell>
          <cell r="G322">
            <v>70484</v>
          </cell>
          <cell r="H322" t="str">
            <v xml:space="preserve">CTO 5660-2021 DISORTHO SA </v>
          </cell>
        </row>
        <row r="323">
          <cell r="D323" t="str">
            <v>PLACA MF EN X (1.3/2.0), 4 AGUJEROS, TITANIO</v>
          </cell>
          <cell r="E323">
            <v>239644</v>
          </cell>
          <cell r="F323">
            <v>0</v>
          </cell>
          <cell r="G323">
            <v>239644</v>
          </cell>
          <cell r="H323" t="str">
            <v xml:space="preserve">CTO 5660-2021 DISORTHO SA </v>
          </cell>
        </row>
        <row r="324">
          <cell r="D324" t="str">
            <v>1.3 TORNILLO DE CORTICAL MF AUTORROSCANTE L 6 MM TITANIO</v>
          </cell>
          <cell r="E324">
            <v>70484</v>
          </cell>
          <cell r="F324">
            <v>0</v>
          </cell>
          <cell r="G324">
            <v>70484</v>
          </cell>
          <cell r="H324" t="str">
            <v xml:space="preserve">CTO 5660-2021 DISORTHO SA </v>
          </cell>
        </row>
        <row r="325">
          <cell r="D325" t="str">
            <v>MINIPLACA (2.0) MANDÍBULA, 20 AG, L 119, TITANIO</v>
          </cell>
          <cell r="E325">
            <v>361529</v>
          </cell>
          <cell r="F325">
            <v>0</v>
          </cell>
          <cell r="G325">
            <v>361529</v>
          </cell>
          <cell r="H325" t="str">
            <v xml:space="preserve">CTO 5660-2021 DISORTHO SA </v>
          </cell>
        </row>
        <row r="326">
          <cell r="D326" t="str">
            <v>2.0 TORNILLO CORTICAL MANDÍBULA AUTORROSCANTE L 12 MM TITANIO</v>
          </cell>
          <cell r="E326">
            <v>70484</v>
          </cell>
          <cell r="F326">
            <v>0</v>
          </cell>
          <cell r="G326">
            <v>70484</v>
          </cell>
          <cell r="H326" t="str">
            <v xml:space="preserve">CTO 5660-2021 DISORTHO SA </v>
          </cell>
        </row>
        <row r="327">
          <cell r="D327" t="str">
            <v>MINIPLACA (2.0) MANDÍBULA CON PUENTE, 4 AG, L 28, TITANIO</v>
          </cell>
          <cell r="E327">
            <v>179675</v>
          </cell>
          <cell r="F327">
            <v>0</v>
          </cell>
          <cell r="G327">
            <v>179675</v>
          </cell>
          <cell r="H327" t="str">
            <v xml:space="preserve">CTO 5660-2021 DISORTHO SA </v>
          </cell>
        </row>
        <row r="328">
          <cell r="D328" t="str">
            <v>2.0 TORNILLO CORTICAL MANDÍBULA AUTORROSCANTE L 12 MM TITANIO</v>
          </cell>
          <cell r="E328">
            <v>70484</v>
          </cell>
          <cell r="F328">
            <v>0</v>
          </cell>
          <cell r="G328">
            <v>70484</v>
          </cell>
          <cell r="H328" t="str">
            <v xml:space="preserve">CTO 5660-2021 DISORTHO SA </v>
          </cell>
        </row>
        <row r="329">
          <cell r="D329" t="str">
            <v>MINIPLACA (2.0) MANDÍBULA CON PUENTE, 6 AG, L 40, TITANIO</v>
          </cell>
          <cell r="E329">
            <v>179675</v>
          </cell>
          <cell r="F329">
            <v>0</v>
          </cell>
          <cell r="G329">
            <v>179675</v>
          </cell>
          <cell r="H329" t="str">
            <v xml:space="preserve">CTO 5660-2021 DISORTHO SA </v>
          </cell>
        </row>
        <row r="330">
          <cell r="D330" t="str">
            <v>2.0 TORNILLO CORTICAL MANDÍBULA AUTORROSCANTE L 12 MM TITANIO</v>
          </cell>
          <cell r="E330">
            <v>70484</v>
          </cell>
          <cell r="F330">
            <v>0</v>
          </cell>
          <cell r="G330">
            <v>70484</v>
          </cell>
          <cell r="H330" t="str">
            <v xml:space="preserve">CTO 5660-2021 DISORTHO SA </v>
          </cell>
        </row>
        <row r="331">
          <cell r="D331" t="str">
            <v>PLACA RECONSTR.  2.4/3.0 ANG. DER. 21+6 AG L 170/50 MM TITANIO</v>
          </cell>
          <cell r="E331">
            <v>1855000</v>
          </cell>
          <cell r="F331">
            <v>0</v>
          </cell>
          <cell r="G331">
            <v>1855000</v>
          </cell>
          <cell r="H331" t="str">
            <v xml:space="preserve">CTO 5660-2021 DISORTHO SA </v>
          </cell>
        </row>
        <row r="332">
          <cell r="D332" t="str">
            <v>2.4 TORNILLO  AUTORROSCANTE L. 12 MM. TITANIO</v>
          </cell>
          <cell r="E332">
            <v>79625</v>
          </cell>
          <cell r="F332">
            <v>0</v>
          </cell>
          <cell r="G332">
            <v>79625</v>
          </cell>
          <cell r="H332" t="str">
            <v xml:space="preserve">CTO 5660-2021 DISORTHO SA </v>
          </cell>
        </row>
        <row r="333">
          <cell r="D333" t="str">
            <v>PLACA RECONSTR.  2.4 ANG.C/CABEZA CONDILAR20+5 AG DER.L 160/60MM TITANIO</v>
          </cell>
          <cell r="E333">
            <v>2257500</v>
          </cell>
          <cell r="F333">
            <v>0</v>
          </cell>
          <cell r="G333">
            <v>2257500</v>
          </cell>
          <cell r="H333" t="str">
            <v xml:space="preserve">CTO 5660-2021 DISORTHO SA </v>
          </cell>
        </row>
        <row r="334">
          <cell r="D334" t="str">
            <v>2.4 TORNILLO  AUTORROSCANTE L. 12 MM. TITANIO</v>
          </cell>
          <cell r="E334">
            <v>79625</v>
          </cell>
          <cell r="F334">
            <v>0</v>
          </cell>
          <cell r="G334">
            <v>79625</v>
          </cell>
          <cell r="H334" t="str">
            <v xml:space="preserve">CTO 5660-2021 DISORTHO SA </v>
          </cell>
        </row>
        <row r="335">
          <cell r="D335" t="str">
            <v>TORNILLO IMF D2.0MM L 12MM, ACERO</v>
          </cell>
          <cell r="E335">
            <v>173320</v>
          </cell>
          <cell r="F335">
            <v>0</v>
          </cell>
          <cell r="G335">
            <v>173320</v>
          </cell>
          <cell r="H335" t="str">
            <v xml:space="preserve">CTO 5660-2021 DISORTHO SA </v>
          </cell>
        </row>
        <row r="336">
          <cell r="D336" t="str">
            <v>ALAMBRE DE LIGADURA 0,50*2 METROS</v>
          </cell>
          <cell r="E336">
            <v>6500</v>
          </cell>
          <cell r="F336">
            <v>0</v>
          </cell>
          <cell r="G336">
            <v>6500</v>
          </cell>
          <cell r="H336" t="str">
            <v xml:space="preserve">CTO 5660-2021 DISORTHO SA </v>
          </cell>
        </row>
        <row r="337">
          <cell r="D337" t="str">
            <v>ALAMBRE DE LIGADURA 0,50*2 METROS</v>
          </cell>
          <cell r="E337">
            <v>6500</v>
          </cell>
          <cell r="F337">
            <v>0</v>
          </cell>
          <cell r="G337">
            <v>6500</v>
          </cell>
          <cell r="H337" t="str">
            <v xml:space="preserve">CTO 5660-2021 DISORTHO SA </v>
          </cell>
        </row>
        <row r="338">
          <cell r="D338" t="str">
            <v>ARCO DE ERICK</v>
          </cell>
          <cell r="E338">
            <v>19550</v>
          </cell>
          <cell r="F338">
            <v>0</v>
          </cell>
          <cell r="G338">
            <v>19550</v>
          </cell>
          <cell r="H338" t="str">
            <v xml:space="preserve">CTO 5660-2021 DISORTHO SA </v>
          </cell>
        </row>
        <row r="339">
          <cell r="D339" t="str">
            <v>TORNILLOS LONG  SHANK  DE 3.5  MM</v>
          </cell>
          <cell r="E339">
            <v>986000</v>
          </cell>
          <cell r="F339">
            <v>0</v>
          </cell>
          <cell r="G339">
            <v>986000</v>
          </cell>
          <cell r="H339" t="str">
            <v xml:space="preserve">CTO 5660-2021 DISORTHO SA </v>
          </cell>
        </row>
        <row r="340">
          <cell r="D340" t="str">
            <v>GANCHOS LAMINARES Y/O PEDICULARES</v>
          </cell>
          <cell r="E340">
            <v>1020000</v>
          </cell>
          <cell r="F340">
            <v>0</v>
          </cell>
          <cell r="G340">
            <v>1020000</v>
          </cell>
          <cell r="H340" t="str">
            <v xml:space="preserve">CTO 5660-2021 DISORTHO SA </v>
          </cell>
        </row>
        <row r="341">
          <cell r="D341" t="str">
            <v>TORNILLO POLIAXIAL</v>
          </cell>
          <cell r="E341">
            <v>918000</v>
          </cell>
          <cell r="F341">
            <v>0</v>
          </cell>
          <cell r="G341">
            <v>918000</v>
          </cell>
          <cell r="H341" t="str">
            <v xml:space="preserve">CTO 5660-2021 DISORTHO SA </v>
          </cell>
        </row>
        <row r="342">
          <cell r="D342" t="str">
            <v>TORNILLO INTERNO</v>
          </cell>
          <cell r="E342">
            <v>149600</v>
          </cell>
          <cell r="F342">
            <v>0</v>
          </cell>
          <cell r="G342">
            <v>149600</v>
          </cell>
          <cell r="H342" t="str">
            <v xml:space="preserve">CTO 5660-2021 DISORTHO SA </v>
          </cell>
        </row>
        <row r="343">
          <cell r="D343" t="str">
            <v>BARRA 400 MM A 600 MM DIAMETRO 5.5 A 7.0</v>
          </cell>
          <cell r="E343">
            <v>918000</v>
          </cell>
          <cell r="F343">
            <v>0</v>
          </cell>
          <cell r="G343">
            <v>918000</v>
          </cell>
          <cell r="H343" t="str">
            <v xml:space="preserve">CTO 5660-2021 DISORTHO SA </v>
          </cell>
        </row>
        <row r="344">
          <cell r="D344" t="str">
            <v>CONECTOR TRANSVERSO</v>
          </cell>
          <cell r="E344">
            <v>1700000</v>
          </cell>
          <cell r="F344">
            <v>0</v>
          </cell>
          <cell r="G344">
            <v>1700000</v>
          </cell>
          <cell r="H344" t="str">
            <v xml:space="preserve">CTO 5660-2021 DISORTHO SA </v>
          </cell>
        </row>
        <row r="345">
          <cell r="D345" t="str">
            <v>TORNILLO POLIAXIAL</v>
          </cell>
          <cell r="E345">
            <v>918000</v>
          </cell>
          <cell r="F345">
            <v>0</v>
          </cell>
          <cell r="G345">
            <v>918000</v>
          </cell>
          <cell r="H345" t="str">
            <v xml:space="preserve">CTO 5660-2021 DISORTHO SA </v>
          </cell>
        </row>
        <row r="346">
          <cell r="D346" t="str">
            <v>TORNILLO INTERNO</v>
          </cell>
          <cell r="E346">
            <v>149600</v>
          </cell>
          <cell r="F346">
            <v>0</v>
          </cell>
          <cell r="G346">
            <v>149600</v>
          </cell>
          <cell r="H346" t="str">
            <v xml:space="preserve">CTO 5660-2021 DISORTHO SA </v>
          </cell>
        </row>
        <row r="347">
          <cell r="D347" t="str">
            <v>BARRA 400 MM A 600 MM DIAMETRO 5.5 A 7.0</v>
          </cell>
          <cell r="E347">
            <v>918000</v>
          </cell>
          <cell r="F347">
            <v>0</v>
          </cell>
          <cell r="G347">
            <v>918000</v>
          </cell>
          <cell r="H347" t="str">
            <v xml:space="preserve">CTO 5660-2021 DISORTHO SA </v>
          </cell>
        </row>
        <row r="348">
          <cell r="D348" t="str">
            <v xml:space="preserve">CONECTOR TRANSVERSO </v>
          </cell>
          <cell r="E348">
            <v>1700000</v>
          </cell>
          <cell r="F348">
            <v>0</v>
          </cell>
          <cell r="G348">
            <v>1700000</v>
          </cell>
          <cell r="H348" t="str">
            <v xml:space="preserve">CTO 5660-2021 DISORTHO SA </v>
          </cell>
        </row>
        <row r="349">
          <cell r="D349" t="str">
            <v>GANCHOS LAMINARES Y/O PEDICULARES</v>
          </cell>
          <cell r="E349">
            <v>1020000</v>
          </cell>
          <cell r="F349">
            <v>0</v>
          </cell>
          <cell r="G349">
            <v>1020000</v>
          </cell>
          <cell r="H349" t="str">
            <v xml:space="preserve">CTO 5660-2021 DISORTHO SA </v>
          </cell>
        </row>
        <row r="350">
          <cell r="D350" t="str">
            <v>TORNILLO POLIAXIAL</v>
          </cell>
          <cell r="E350">
            <v>918000</v>
          </cell>
          <cell r="F350">
            <v>0</v>
          </cell>
          <cell r="G350">
            <v>918000</v>
          </cell>
          <cell r="H350" t="str">
            <v xml:space="preserve">CTO 5660-2021 DISORTHO SA </v>
          </cell>
        </row>
        <row r="351">
          <cell r="D351" t="str">
            <v>TORNILLO INTERNO</v>
          </cell>
          <cell r="E351">
            <v>149600</v>
          </cell>
          <cell r="F351">
            <v>0</v>
          </cell>
          <cell r="G351">
            <v>149600</v>
          </cell>
          <cell r="H351" t="str">
            <v xml:space="preserve">CTO 5660-2021 DISORTHO SA </v>
          </cell>
        </row>
        <row r="352">
          <cell r="D352" t="str">
            <v>BARRA 400 MM A 600 MM DE 4.5 MM A 5.5 MM</v>
          </cell>
          <cell r="E352">
            <v>918000</v>
          </cell>
          <cell r="F352">
            <v>0</v>
          </cell>
          <cell r="G352">
            <v>918000</v>
          </cell>
          <cell r="H352" t="str">
            <v xml:space="preserve">CTO 5660-2021 DISORTHO SA </v>
          </cell>
        </row>
        <row r="353">
          <cell r="D353" t="str">
            <v>CONECTOR TRANSVERSO</v>
          </cell>
          <cell r="E353">
            <v>1700000</v>
          </cell>
          <cell r="F353">
            <v>0</v>
          </cell>
          <cell r="G353">
            <v>1700000</v>
          </cell>
          <cell r="H353" t="str">
            <v xml:space="preserve">CTO 5660-2021 DISORTHO SA </v>
          </cell>
        </row>
        <row r="354">
          <cell r="D354" t="str">
            <v>GANCHOS LAMINARES Y/O PEDICULARES</v>
          </cell>
          <cell r="E354">
            <v>1020000</v>
          </cell>
          <cell r="F354">
            <v>0</v>
          </cell>
          <cell r="G354">
            <v>1020000</v>
          </cell>
          <cell r="H354" t="str">
            <v xml:space="preserve">CTO 5660-2021 DISORTHO SA </v>
          </cell>
        </row>
        <row r="355">
          <cell r="D355" t="str">
            <v>TORNILLO POLIAXIAL</v>
          </cell>
          <cell r="E355">
            <v>918000</v>
          </cell>
          <cell r="F355">
            <v>0</v>
          </cell>
          <cell r="G355">
            <v>918000</v>
          </cell>
          <cell r="H355" t="str">
            <v xml:space="preserve">CTO 5660-2021 DISORTHO SA </v>
          </cell>
        </row>
        <row r="356">
          <cell r="D356" t="str">
            <v>TORNILLO INTERNO</v>
          </cell>
          <cell r="E356">
            <v>149600</v>
          </cell>
          <cell r="F356">
            <v>0</v>
          </cell>
          <cell r="G356">
            <v>149600</v>
          </cell>
          <cell r="H356" t="str">
            <v xml:space="preserve">CTO 5660-2021 DISORTHO SA </v>
          </cell>
        </row>
        <row r="357">
          <cell r="D357" t="str">
            <v>BARRA 600 MM DE 4.5 MM A 5.5 MM</v>
          </cell>
          <cell r="E357">
            <v>918000</v>
          </cell>
          <cell r="F357">
            <v>0</v>
          </cell>
          <cell r="G357">
            <v>918000</v>
          </cell>
          <cell r="H357" t="str">
            <v xml:space="preserve">CTO 5660-2021 DISORTHO SA </v>
          </cell>
        </row>
        <row r="358">
          <cell r="D358" t="str">
            <v>TORNILLOS PARA FIJACIÓN A ILIACO Y SACRO</v>
          </cell>
          <cell r="E358">
            <v>958800</v>
          </cell>
          <cell r="F358">
            <v>0</v>
          </cell>
          <cell r="G358">
            <v>958800</v>
          </cell>
          <cell r="H358" t="str">
            <v xml:space="preserve">CTO 5660-2021 DISORTHO SA </v>
          </cell>
        </row>
        <row r="359">
          <cell r="D359" t="str">
            <v>CONECTRORES PARA TORNILLOS A ILIACOS</v>
          </cell>
          <cell r="E359">
            <v>1190000</v>
          </cell>
          <cell r="F359">
            <v>0</v>
          </cell>
          <cell r="G359">
            <v>1190000</v>
          </cell>
          <cell r="H359" t="str">
            <v xml:space="preserve">CTO 5660-2021 DISORTHO SA </v>
          </cell>
        </row>
        <row r="360">
          <cell r="D360" t="str">
            <v>TORNILLO DE CIERRE PARA CONECTORES A ILIACO</v>
          </cell>
          <cell r="E360">
            <v>149600</v>
          </cell>
          <cell r="F360">
            <v>0</v>
          </cell>
          <cell r="G360">
            <v>149600</v>
          </cell>
          <cell r="H360" t="str">
            <v xml:space="preserve">CTO 5660-2021 DISORTHO SA </v>
          </cell>
        </row>
        <row r="361">
          <cell r="D361" t="str">
            <v>CONECTOR TRANSVERSO</v>
          </cell>
          <cell r="E361">
            <v>1700000</v>
          </cell>
          <cell r="F361">
            <v>0</v>
          </cell>
          <cell r="G361">
            <v>1700000</v>
          </cell>
          <cell r="H361" t="str">
            <v xml:space="preserve">CTO 5660-2021 DISORTHO SA </v>
          </cell>
        </row>
        <row r="362">
          <cell r="D362" t="str">
            <v>TORNILLO POLIAXIAL CANULADO</v>
          </cell>
          <cell r="E362">
            <v>958800</v>
          </cell>
          <cell r="F362">
            <v>0</v>
          </cell>
          <cell r="G362">
            <v>958800</v>
          </cell>
          <cell r="H362" t="str">
            <v xml:space="preserve">CTO 5660-2021 DISORTHO SA </v>
          </cell>
        </row>
        <row r="363">
          <cell r="D363" t="str">
            <v>TORNILLO INTERNO</v>
          </cell>
          <cell r="E363">
            <v>149600</v>
          </cell>
          <cell r="F363">
            <v>0</v>
          </cell>
          <cell r="G363">
            <v>149600</v>
          </cell>
          <cell r="H363" t="str">
            <v xml:space="preserve">CTO 5660-2021 DISORTHO SA </v>
          </cell>
        </row>
        <row r="364">
          <cell r="D364" t="str">
            <v xml:space="preserve">BARRA PRELORDOTICAS O RECTAS </v>
          </cell>
          <cell r="E364">
            <v>340000</v>
          </cell>
          <cell r="F364">
            <v>0</v>
          </cell>
          <cell r="G364">
            <v>340000</v>
          </cell>
          <cell r="H364" t="str">
            <v xml:space="preserve">CTO 5660-2021 DISORTHO SA </v>
          </cell>
        </row>
        <row r="365">
          <cell r="D365" t="str">
            <v>TORNILLO POLIAXIAL CANULADO</v>
          </cell>
          <cell r="E365">
            <v>958800</v>
          </cell>
          <cell r="F365">
            <v>0</v>
          </cell>
          <cell r="G365">
            <v>958800</v>
          </cell>
          <cell r="H365" t="str">
            <v xml:space="preserve">CTO 5660-2021 DISORTHO SA </v>
          </cell>
        </row>
        <row r="366">
          <cell r="D366" t="str">
            <v>TORNILLO INTERNO</v>
          </cell>
          <cell r="E366">
            <v>149600</v>
          </cell>
          <cell r="F366">
            <v>0</v>
          </cell>
          <cell r="G366">
            <v>149600</v>
          </cell>
          <cell r="H366" t="str">
            <v xml:space="preserve">CTO 5660-2021 DISORTHO SA </v>
          </cell>
        </row>
        <row r="367">
          <cell r="D367" t="str">
            <v xml:space="preserve">BARRA PRELORDOTICAS O RECTAS </v>
          </cell>
          <cell r="E367">
            <v>340000</v>
          </cell>
          <cell r="F367">
            <v>0</v>
          </cell>
          <cell r="G367">
            <v>340000</v>
          </cell>
          <cell r="H367" t="str">
            <v xml:space="preserve">CTO 5660-2021 DISORTHO SA </v>
          </cell>
        </row>
        <row r="368">
          <cell r="D368" t="str">
            <v xml:space="preserve">CAJAS PARA FUSION LUMBAR ALIF </v>
          </cell>
          <cell r="E368">
            <v>4200000</v>
          </cell>
          <cell r="F368">
            <v>0</v>
          </cell>
          <cell r="G368">
            <v>4200000</v>
          </cell>
          <cell r="H368" t="str">
            <v xml:space="preserve">CTO 5660-2021 DISORTHO SA </v>
          </cell>
        </row>
        <row r="369">
          <cell r="D369" t="str">
            <v xml:space="preserve">CAJAS PARA FUSION LUMBAR ALIF </v>
          </cell>
          <cell r="E369">
            <v>4200000</v>
          </cell>
          <cell r="F369">
            <v>0</v>
          </cell>
          <cell r="G369">
            <v>4200000</v>
          </cell>
          <cell r="H369" t="str">
            <v xml:space="preserve">CTO 5660-2021 DISORTHO SA </v>
          </cell>
        </row>
        <row r="370">
          <cell r="D370" t="str">
            <v>TORNILLOS PARA FIJACIÓN DE CAJA</v>
          </cell>
          <cell r="E370">
            <v>413400</v>
          </cell>
          <cell r="F370">
            <v>0</v>
          </cell>
          <cell r="G370">
            <v>413400</v>
          </cell>
          <cell r="H370" t="str">
            <v xml:space="preserve">CTO 5660-2021 DISORTHO SA </v>
          </cell>
        </row>
        <row r="371">
          <cell r="D371" t="str">
            <v xml:space="preserve">CAJAS PARA FUSION DORSAL LUMBAR </v>
          </cell>
          <cell r="E371">
            <v>6000000</v>
          </cell>
          <cell r="F371">
            <v>0</v>
          </cell>
          <cell r="G371">
            <v>6000000</v>
          </cell>
          <cell r="H371" t="str">
            <v xml:space="preserve">CTO 5660-2021 DISORTHO SA </v>
          </cell>
        </row>
        <row r="372">
          <cell r="D372" t="str">
            <v xml:space="preserve">CAJAS PARA FUSION LUMBAR TLIF </v>
          </cell>
          <cell r="E372">
            <v>2000000</v>
          </cell>
          <cell r="F372">
            <v>0</v>
          </cell>
          <cell r="G372">
            <v>2000000</v>
          </cell>
          <cell r="H372" t="str">
            <v xml:space="preserve">CTO 5660-2021 DISORTHO SA </v>
          </cell>
        </row>
        <row r="373">
          <cell r="D373" t="str">
            <v xml:space="preserve">CAJAS PARA FUSION LUMBAR TLIF </v>
          </cell>
          <cell r="E373">
            <v>1851300</v>
          </cell>
          <cell r="F373">
            <v>0</v>
          </cell>
          <cell r="G373">
            <v>1851300</v>
          </cell>
          <cell r="H373" t="str">
            <v xml:space="preserve">CTO 5660-2021 DISORTHO SA </v>
          </cell>
        </row>
        <row r="374">
          <cell r="D374" t="str">
            <v>CAJAS PARA FUSION DORSAL LUMBAR TÉNICA MIS</v>
          </cell>
          <cell r="E374">
            <v>6000000</v>
          </cell>
          <cell r="F374">
            <v>0</v>
          </cell>
          <cell r="G374">
            <v>6000000</v>
          </cell>
          <cell r="H374" t="str">
            <v xml:space="preserve">CTO 5660-2021 DISORTHO SA </v>
          </cell>
        </row>
        <row r="375">
          <cell r="D375" t="str">
            <v>CAJAS PARA FUSION LUMBAR TLIF TÉCNICA MIS</v>
          </cell>
          <cell r="E375">
            <v>2000000</v>
          </cell>
          <cell r="F375">
            <v>0</v>
          </cell>
          <cell r="G375">
            <v>2000000</v>
          </cell>
          <cell r="H375" t="str">
            <v xml:space="preserve">CTO 5660-2021 DISORTHO SA </v>
          </cell>
        </row>
        <row r="376">
          <cell r="D376" t="str">
            <v>BALÓN EXPANDIBLE</v>
          </cell>
          <cell r="E376">
            <v>1904000</v>
          </cell>
          <cell r="F376">
            <v>361760</v>
          </cell>
          <cell r="G376">
            <v>2265760</v>
          </cell>
          <cell r="H376" t="str">
            <v xml:space="preserve">CTO 5660-2021 DISORTHO SA </v>
          </cell>
        </row>
        <row r="377">
          <cell r="D377" t="str">
            <v>AGUJAS PARA INJECCIÓN DE CEMENTO</v>
          </cell>
          <cell r="E377">
            <v>952000</v>
          </cell>
          <cell r="F377">
            <v>180880</v>
          </cell>
          <cell r="G377">
            <v>1132880</v>
          </cell>
          <cell r="H377" t="str">
            <v xml:space="preserve">CTO 5660-2021 DISORTHO SA </v>
          </cell>
        </row>
        <row r="378">
          <cell r="D378" t="str">
            <v>CEMENTO PARA CIFOPLASTIA</v>
          </cell>
          <cell r="E378">
            <v>350000</v>
          </cell>
          <cell r="F378">
            <v>0</v>
          </cell>
          <cell r="G378">
            <v>350000</v>
          </cell>
          <cell r="H378" t="str">
            <v xml:space="preserve">CTO 5660-2021 DISORTHO SA </v>
          </cell>
        </row>
        <row r="379">
          <cell r="D379" t="str">
            <v>STENS PARA CUERPO VERTEBRAL</v>
          </cell>
          <cell r="E379">
            <v>5090000</v>
          </cell>
          <cell r="F379">
            <v>0</v>
          </cell>
          <cell r="G379">
            <v>5090000</v>
          </cell>
          <cell r="H379" t="str">
            <v xml:space="preserve">CTO 5660-2021 DISORTHO SA </v>
          </cell>
        </row>
        <row r="380">
          <cell r="D380" t="str">
            <v>INSUFLADORES DE STENS</v>
          </cell>
          <cell r="E380">
            <v>2560000</v>
          </cell>
          <cell r="F380">
            <v>0</v>
          </cell>
          <cell r="G380">
            <v>2560000</v>
          </cell>
          <cell r="H380" t="str">
            <v xml:space="preserve">CTO 5660-2021 DISORTHO SA </v>
          </cell>
        </row>
        <row r="381">
          <cell r="D381" t="str">
            <v>AGUJAS PARA INJECCIÓN DE CEMENTO</v>
          </cell>
          <cell r="E381">
            <v>388000</v>
          </cell>
          <cell r="F381">
            <v>73720</v>
          </cell>
          <cell r="G381">
            <v>461720</v>
          </cell>
          <cell r="H381" t="str">
            <v xml:space="preserve">CTO 5660-2021 DISORTHO SA </v>
          </cell>
        </row>
        <row r="382">
          <cell r="D382" t="str">
            <v>CEMENTO PARA ESTENTOPLASTIA</v>
          </cell>
          <cell r="E382">
            <v>705600</v>
          </cell>
          <cell r="F382">
            <v>0</v>
          </cell>
          <cell r="G382">
            <v>705600</v>
          </cell>
          <cell r="H382" t="str">
            <v xml:space="preserve">CTO 5660-2021 DISORTHO SA </v>
          </cell>
        </row>
        <row r="383">
          <cell r="D383" t="str">
            <v>JERINGAS INYECTORAS</v>
          </cell>
          <cell r="E383">
            <v>152000</v>
          </cell>
          <cell r="F383">
            <v>28880</v>
          </cell>
          <cell r="G383">
            <v>180880</v>
          </cell>
          <cell r="H383" t="str">
            <v xml:space="preserve">CTO 5660-2021 DISORTHO SA </v>
          </cell>
        </row>
        <row r="384">
          <cell r="D384" t="str">
            <v>AGUJAS PERCUTÁNEAS PARA BIOPSIA DE 8 GA A 12 GA</v>
          </cell>
          <cell r="E384">
            <v>564480</v>
          </cell>
          <cell r="F384">
            <v>107251</v>
          </cell>
          <cell r="G384">
            <v>671731</v>
          </cell>
          <cell r="H384" t="str">
            <v xml:space="preserve">CTO 5660-2021 DISORTHO SA </v>
          </cell>
        </row>
        <row r="385">
          <cell r="D385" t="str">
            <v>VÁSTAGO</v>
          </cell>
          <cell r="E385">
            <v>3388400</v>
          </cell>
          <cell r="F385">
            <v>0</v>
          </cell>
          <cell r="G385">
            <v>3388400</v>
          </cell>
          <cell r="H385" t="str">
            <v xml:space="preserve">CTO 5660-2021 DISORTHO SA </v>
          </cell>
        </row>
        <row r="386">
          <cell r="D386" t="str">
            <v>METAGLENA</v>
          </cell>
          <cell r="E386">
            <v>1500000</v>
          </cell>
          <cell r="F386">
            <v>0</v>
          </cell>
          <cell r="G386">
            <v>1500000</v>
          </cell>
          <cell r="H386" t="str">
            <v xml:space="preserve">CTO 5660-2021 DISORTHO SA </v>
          </cell>
        </row>
        <row r="387">
          <cell r="D387" t="str">
            <v>TORNILLOS GLENOIDEOS</v>
          </cell>
          <cell r="E387">
            <v>1241000</v>
          </cell>
          <cell r="F387">
            <v>0</v>
          </cell>
          <cell r="G387">
            <v>1241000</v>
          </cell>
          <cell r="H387" t="str">
            <v xml:space="preserve">CTO 5660-2021 DISORTHO SA </v>
          </cell>
        </row>
        <row r="388">
          <cell r="D388" t="str">
            <v>METAFISIS HUMERAL</v>
          </cell>
          <cell r="E388">
            <v>1700000</v>
          </cell>
          <cell r="F388">
            <v>0</v>
          </cell>
          <cell r="G388">
            <v>1700000</v>
          </cell>
          <cell r="H388" t="str">
            <v xml:space="preserve">CTO 5660-2021 DISORTHO SA </v>
          </cell>
        </row>
        <row r="389">
          <cell r="D389" t="str">
            <v>EPIFISIS</v>
          </cell>
          <cell r="E389">
            <v>800000</v>
          </cell>
          <cell r="F389">
            <v>0</v>
          </cell>
          <cell r="G389">
            <v>800000</v>
          </cell>
          <cell r="H389" t="str">
            <v xml:space="preserve">CTO 5660-2021 DISORTHO SA </v>
          </cell>
        </row>
        <row r="390">
          <cell r="D390" t="str">
            <v>CEMENTO</v>
          </cell>
          <cell r="E390">
            <v>100000</v>
          </cell>
          <cell r="F390">
            <v>0</v>
          </cell>
          <cell r="G390">
            <v>100000</v>
          </cell>
          <cell r="H390" t="str">
            <v xml:space="preserve">CTO 5660-2021 DISORTHO SA </v>
          </cell>
        </row>
        <row r="391">
          <cell r="D391" t="str">
            <v>GLENOESFERA</v>
          </cell>
          <cell r="E391">
            <v>2152500</v>
          </cell>
          <cell r="F391">
            <v>0</v>
          </cell>
          <cell r="G391">
            <v>2152500</v>
          </cell>
          <cell r="H391" t="str">
            <v xml:space="preserve">CTO 5660-2021 DISORTHO SA </v>
          </cell>
        </row>
        <row r="392">
          <cell r="D392" t="str">
            <v>PLACA BLOQUEADA OBLICUA  3.5 X 3 H</v>
          </cell>
          <cell r="E392">
            <v>1110127</v>
          </cell>
          <cell r="F392">
            <v>0</v>
          </cell>
          <cell r="G392">
            <v>1110127</v>
          </cell>
          <cell r="H392" t="str">
            <v xml:space="preserve">CTO 5660-2021 DISORTHO SA </v>
          </cell>
        </row>
        <row r="393">
          <cell r="D393" t="str">
            <v xml:space="preserve">TORNILLO CORTICAL BLOQUEADO 3.5 MM X 36 MM </v>
          </cell>
          <cell r="E393">
            <v>359523</v>
          </cell>
          <cell r="F393">
            <v>0</v>
          </cell>
          <cell r="G393">
            <v>359523</v>
          </cell>
          <cell r="H393" t="str">
            <v xml:space="preserve">CTO 5660-2021 DISORTHO SA </v>
          </cell>
        </row>
        <row r="394">
          <cell r="D394" t="str">
            <v xml:space="preserve">TORNILLO CORTICAL 3.5 MM X 30 MM </v>
          </cell>
          <cell r="E394">
            <v>124379</v>
          </cell>
          <cell r="F394">
            <v>0</v>
          </cell>
          <cell r="G394">
            <v>124379</v>
          </cell>
          <cell r="H394" t="str">
            <v xml:space="preserve">CTO 5660-2021 DISORTHO SA </v>
          </cell>
        </row>
        <row r="395">
          <cell r="D395" t="str">
            <v xml:space="preserve">PIN KIRSCHNER </v>
          </cell>
          <cell r="E395">
            <v>9317</v>
          </cell>
          <cell r="F395">
            <v>0</v>
          </cell>
          <cell r="G395">
            <v>9317</v>
          </cell>
          <cell r="H395" t="str">
            <v xml:space="preserve">CTO 5660-2021 DISORTHO SA </v>
          </cell>
        </row>
        <row r="396">
          <cell r="D396" t="str">
            <v>ALAMBRE DE CERCLAJE  0.45.A 1.0MM (ROLLO)</v>
          </cell>
          <cell r="E396">
            <v>14230</v>
          </cell>
          <cell r="F396">
            <v>0</v>
          </cell>
          <cell r="G396">
            <v>14230</v>
          </cell>
          <cell r="H396" t="str">
            <v xml:space="preserve">CTO 5660-2021 DISORTHO SA </v>
          </cell>
        </row>
        <row r="397">
          <cell r="D397" t="str">
            <v>PRÓTESIS PARCIAL TIPO THOMPSON</v>
          </cell>
          <cell r="E397">
            <v>800000</v>
          </cell>
          <cell r="F397">
            <v>0</v>
          </cell>
          <cell r="G397">
            <v>800000</v>
          </cell>
          <cell r="H397" t="str">
            <v xml:space="preserve">CTO 5660-2021 DISORTHO SA </v>
          </cell>
        </row>
        <row r="398">
          <cell r="D398" t="str">
            <v>CEMENTO ÓSEO</v>
          </cell>
          <cell r="E398">
            <v>100000</v>
          </cell>
          <cell r="F398">
            <v>0</v>
          </cell>
          <cell r="G398">
            <v>100000</v>
          </cell>
          <cell r="H398" t="str">
            <v xml:space="preserve">CTO 5660-2021 DISORTHO SA </v>
          </cell>
        </row>
        <row r="399">
          <cell r="D399" t="str">
            <v>JERINGA PARA INYECTAR CEMENTO</v>
          </cell>
          <cell r="E399">
            <v>100000</v>
          </cell>
          <cell r="F399">
            <v>19000</v>
          </cell>
          <cell r="G399">
            <v>119000</v>
          </cell>
          <cell r="H399" t="str">
            <v xml:space="preserve">CTO 5660-2021 DISORTHO SA </v>
          </cell>
        </row>
        <row r="400">
          <cell r="D400" t="str">
            <v>COPA ACETABULAR NO CEMENTADA</v>
          </cell>
          <cell r="E400">
            <v>1600000</v>
          </cell>
          <cell r="F400">
            <v>0</v>
          </cell>
          <cell r="G400">
            <v>1600000</v>
          </cell>
          <cell r="H400" t="str">
            <v xml:space="preserve">CTO 5660-2021 DISORTHO SA </v>
          </cell>
        </row>
        <row r="401">
          <cell r="D401" t="str">
            <v>INSERTO DE POLIETILENO</v>
          </cell>
          <cell r="E401">
            <v>400000</v>
          </cell>
          <cell r="F401">
            <v>0</v>
          </cell>
          <cell r="G401">
            <v>400000</v>
          </cell>
          <cell r="H401" t="str">
            <v xml:space="preserve">CTO 5660-2021 DISORTHO SA </v>
          </cell>
        </row>
        <row r="402">
          <cell r="D402" t="str">
            <v>TORNILLO PARA COPA ACETABULAR</v>
          </cell>
          <cell r="E402">
            <v>70000</v>
          </cell>
          <cell r="F402">
            <v>0</v>
          </cell>
          <cell r="G402">
            <v>70000</v>
          </cell>
          <cell r="H402" t="str">
            <v xml:space="preserve">CTO 5660-2021 DISORTHO SA </v>
          </cell>
        </row>
        <row r="403">
          <cell r="D403" t="str">
            <v>CABEZA FEMORAL 22 O 28 MM</v>
          </cell>
          <cell r="E403">
            <v>600000</v>
          </cell>
          <cell r="F403">
            <v>0</v>
          </cell>
          <cell r="G403">
            <v>600000</v>
          </cell>
          <cell r="H403" t="str">
            <v xml:space="preserve">CTO 5660-2021 DISORTHO SA </v>
          </cell>
        </row>
        <row r="404">
          <cell r="D404" t="str">
            <v>VÁSTAGO FEMORAL NO CEMENTADO DE FIJACIÓN METAFISIARIA</v>
          </cell>
          <cell r="E404">
            <v>2600000</v>
          </cell>
          <cell r="F404">
            <v>0</v>
          </cell>
          <cell r="G404">
            <v>2600000</v>
          </cell>
          <cell r="H404" t="str">
            <v xml:space="preserve">CTO 5660-2021 DISORTHO SA </v>
          </cell>
        </row>
        <row r="405">
          <cell r="D405" t="str">
            <v>CONO PARA VÁSTAGO DE FIJACIÓN METAFISIARIA</v>
          </cell>
          <cell r="E405">
            <v>0</v>
          </cell>
          <cell r="F405">
            <v>0</v>
          </cell>
          <cell r="G405">
            <v>0</v>
          </cell>
          <cell r="H405" t="str">
            <v xml:space="preserve">CTO 5660-2021 DISORTHO SA </v>
          </cell>
        </row>
        <row r="406">
          <cell r="D406" t="str">
            <v>COMPONENTE FEMORAL</v>
          </cell>
          <cell r="E406">
            <v>2811072</v>
          </cell>
          <cell r="F406">
            <v>0</v>
          </cell>
          <cell r="G406">
            <v>2811072</v>
          </cell>
          <cell r="H406" t="str">
            <v xml:space="preserve">CTO 5660-2021 DISORTHO SA </v>
          </cell>
        </row>
        <row r="407">
          <cell r="D407" t="str">
            <v>COMPONENTE TIBIAL</v>
          </cell>
          <cell r="E407">
            <v>2187522</v>
          </cell>
          <cell r="F407">
            <v>0</v>
          </cell>
          <cell r="G407">
            <v>2187522</v>
          </cell>
          <cell r="H407" t="str">
            <v xml:space="preserve">CTO 5660-2021 DISORTHO SA </v>
          </cell>
        </row>
        <row r="408">
          <cell r="D408" t="str">
            <v xml:space="preserve">INSERTO TIBIAL </v>
          </cell>
          <cell r="E408">
            <v>0</v>
          </cell>
          <cell r="F408">
            <v>0</v>
          </cell>
          <cell r="G408">
            <v>0</v>
          </cell>
          <cell r="H408" t="str">
            <v xml:space="preserve">CTO 5660-2021 DISORTHO SA </v>
          </cell>
        </row>
        <row r="409">
          <cell r="D409" t="str">
            <v>CEMENTO QUIRÚRGICO</v>
          </cell>
          <cell r="E409">
            <v>100000</v>
          </cell>
          <cell r="F409">
            <v>0</v>
          </cell>
          <cell r="G409">
            <v>100000</v>
          </cell>
          <cell r="H409" t="str">
            <v xml:space="preserve">CTO 5660-2021 DISORTHO SA </v>
          </cell>
        </row>
        <row r="410">
          <cell r="D410" t="str">
            <v>PRÓTESIS TOTAL RODILLA DER/IZQ</v>
          </cell>
          <cell r="E410">
            <v>22000000</v>
          </cell>
          <cell r="F410">
            <v>0</v>
          </cell>
          <cell r="G410">
            <v>22000000</v>
          </cell>
          <cell r="H410" t="str">
            <v xml:space="preserve">CTO 5660-2021 DISORTHO SA </v>
          </cell>
        </row>
        <row r="411">
          <cell r="D411" t="str">
            <v>TAPON REABSORBIBLE</v>
          </cell>
          <cell r="E411">
            <v>100000</v>
          </cell>
          <cell r="F411">
            <v>0</v>
          </cell>
          <cell r="G411">
            <v>100000</v>
          </cell>
          <cell r="H411" t="str">
            <v xml:space="preserve">CTO 5660-2021 DISORTHO SA </v>
          </cell>
        </row>
        <row r="412">
          <cell r="D412" t="str">
            <v>ESPACIADOR FEMORAL</v>
          </cell>
          <cell r="E412">
            <v>2718391</v>
          </cell>
          <cell r="F412">
            <v>0</v>
          </cell>
          <cell r="G412">
            <v>2718391</v>
          </cell>
          <cell r="H412" t="str">
            <v xml:space="preserve">CTO 5660-2021 DISORTHO SA </v>
          </cell>
        </row>
        <row r="413">
          <cell r="D413" t="str">
            <v>ESPACIADOR TIBIAL</v>
          </cell>
          <cell r="E413">
            <v>905747</v>
          </cell>
          <cell r="F413">
            <v>0</v>
          </cell>
          <cell r="G413">
            <v>905747</v>
          </cell>
          <cell r="H413" t="str">
            <v xml:space="preserve">CTO 5660-2021 DISORTHO SA </v>
          </cell>
        </row>
        <row r="414">
          <cell r="D414" t="str">
            <v>CEMENTO ÓSEO VISCOSIDAD MEDIA UNA DOSIS</v>
          </cell>
          <cell r="E414">
            <v>100000</v>
          </cell>
          <cell r="F414">
            <v>0</v>
          </cell>
          <cell r="G414">
            <v>100000</v>
          </cell>
          <cell r="H414" t="str">
            <v xml:space="preserve">CTO 5660-2021 DISORTHO SA </v>
          </cell>
        </row>
        <row r="415">
          <cell r="D415" t="str">
            <v>CEMENTO ÓSEO VISCOSIDAD MEDIA DOS DOSIS</v>
          </cell>
          <cell r="E415">
            <v>100000</v>
          </cell>
          <cell r="F415">
            <v>0</v>
          </cell>
          <cell r="G415">
            <v>100000</v>
          </cell>
          <cell r="H415" t="str">
            <v xml:space="preserve">CTO 5660-2021 DISORTHO SA </v>
          </cell>
        </row>
        <row r="416">
          <cell r="D416" t="str">
            <v>CEMENTO ÓSEO VISCOSIDAD ALTA UNA DOSIS</v>
          </cell>
          <cell r="E416">
            <v>100000</v>
          </cell>
          <cell r="F416">
            <v>0</v>
          </cell>
          <cell r="G416">
            <v>100000</v>
          </cell>
          <cell r="H416" t="str">
            <v xml:space="preserve">CTO 5660-2021 DISORTHO SA </v>
          </cell>
        </row>
        <row r="417">
          <cell r="D417" t="str">
            <v>CEMENTO ÓSEO VISCOSIDAD MEDIA UNA DOSIS CON ANTIBIOTICO</v>
          </cell>
          <cell r="E417">
            <v>180000</v>
          </cell>
          <cell r="F417">
            <v>0</v>
          </cell>
          <cell r="G417">
            <v>180000</v>
          </cell>
          <cell r="H417" t="str">
            <v xml:space="preserve">CTO 5660-2021 DISORTHO SA </v>
          </cell>
        </row>
        <row r="418">
          <cell r="D418" t="str">
            <v>CEMENTO ÓSEO VISCOSIDAD MEDIA DOS DOSIS CON ANTIBIOTICO</v>
          </cell>
          <cell r="E418">
            <v>180000</v>
          </cell>
          <cell r="F418">
            <v>0</v>
          </cell>
          <cell r="G418">
            <v>180000</v>
          </cell>
          <cell r="H418" t="str">
            <v xml:space="preserve">CTO 5660-2021 DISORTHO SA </v>
          </cell>
        </row>
        <row r="419">
          <cell r="D419" t="str">
            <v>CEMENTO ÓSEO VISCOSIDAD ALTA DOS DOSIS CON ANTIBIOTICO</v>
          </cell>
          <cell r="E419">
            <v>180000</v>
          </cell>
          <cell r="F419">
            <v>0</v>
          </cell>
          <cell r="G419">
            <v>180000</v>
          </cell>
          <cell r="H419" t="str">
            <v xml:space="preserve">CTO 5660-2021 DISORTHO SA </v>
          </cell>
        </row>
        <row r="420">
          <cell r="D420" t="str">
            <v>INYECTOR DE CEMENTO</v>
          </cell>
          <cell r="E420">
            <v>100000</v>
          </cell>
          <cell r="F420">
            <v>0</v>
          </cell>
          <cell r="G420">
            <v>100000</v>
          </cell>
          <cell r="H420" t="str">
            <v xml:space="preserve">CTO 5660-2021 DISORTHO SA </v>
          </cell>
        </row>
        <row r="421">
          <cell r="D421" t="str">
            <v>ESPACIADORES DE CADERA</v>
          </cell>
          <cell r="E421">
            <v>1500000</v>
          </cell>
          <cell r="F421">
            <v>0</v>
          </cell>
          <cell r="G421">
            <v>1500000</v>
          </cell>
          <cell r="H421" t="str">
            <v xml:space="preserve">CTO 5660-2021 DISORTHO SA </v>
          </cell>
        </row>
        <row r="422">
          <cell r="D422" t="str">
            <v>ESPACIADORES DE RODILLA</v>
          </cell>
          <cell r="E422">
            <v>1500000</v>
          </cell>
          <cell r="F422">
            <v>0</v>
          </cell>
          <cell r="G422">
            <v>1500000</v>
          </cell>
          <cell r="H422" t="str">
            <v xml:space="preserve">CTO 5660-2021 DISORTHO SA </v>
          </cell>
        </row>
        <row r="423">
          <cell r="D423" t="str">
            <v>ESPACIADORES DE CADERA CON ANTIBIOTICO</v>
          </cell>
          <cell r="E423">
            <v>1500000</v>
          </cell>
          <cell r="F423">
            <v>0</v>
          </cell>
          <cell r="G423">
            <v>1500000</v>
          </cell>
          <cell r="H423" t="str">
            <v xml:space="preserve">CTO 5660-2021 DISORTHO SA </v>
          </cell>
        </row>
        <row r="424">
          <cell r="D424" t="str">
            <v>ESPACIADORES DE RODILLA CON ANTIBIOTICO</v>
          </cell>
          <cell r="E424">
            <v>1500000</v>
          </cell>
          <cell r="F424">
            <v>0</v>
          </cell>
          <cell r="G424">
            <v>1500000</v>
          </cell>
          <cell r="H424" t="str">
            <v xml:space="preserve">CTO 5660-2021 DISORTHO SA </v>
          </cell>
        </row>
        <row r="425">
          <cell r="D425" t="str">
            <v>CLAVO ARTRODESIS FEMORAL DERECHO/IZQUIERDO</v>
          </cell>
          <cell r="E425">
            <v>8104000</v>
          </cell>
          <cell r="F425">
            <v>0</v>
          </cell>
          <cell r="G425">
            <v>8104000</v>
          </cell>
          <cell r="H425" t="str">
            <v xml:space="preserve">CTO 5660-2021 DISORTHO SA </v>
          </cell>
        </row>
        <row r="426">
          <cell r="D426" t="str">
            <v>CLAVO ARTRODESIS TIBIAL DERECHO/IZQUIERDO</v>
          </cell>
          <cell r="E426">
            <v>9538000</v>
          </cell>
          <cell r="F426">
            <v>0</v>
          </cell>
          <cell r="G426">
            <v>9538000</v>
          </cell>
          <cell r="H426" t="str">
            <v xml:space="preserve">CTO 5660-2021 DISORTHO SA </v>
          </cell>
        </row>
        <row r="427">
          <cell r="D427" t="str">
            <v>CENTRALIZADOR</v>
          </cell>
          <cell r="E427">
            <v>286065</v>
          </cell>
          <cell r="F427">
            <v>0</v>
          </cell>
          <cell r="G427">
            <v>286065</v>
          </cell>
          <cell r="H427" t="str">
            <v xml:space="preserve">CTO 5660-2021 DISORTHO SA </v>
          </cell>
        </row>
        <row r="428">
          <cell r="D428" t="str">
            <v>CEMENTO</v>
          </cell>
          <cell r="E428">
            <v>100000</v>
          </cell>
          <cell r="F428">
            <v>0</v>
          </cell>
          <cell r="G428">
            <v>100000</v>
          </cell>
          <cell r="H428" t="str">
            <v xml:space="preserve">CTO 5660-2021 DISORTHO SA </v>
          </cell>
        </row>
        <row r="429">
          <cell r="D429" t="str">
            <v>JERINGA PARA COLOCAR CEMENTO</v>
          </cell>
          <cell r="E429">
            <v>100000</v>
          </cell>
          <cell r="F429">
            <v>19000</v>
          </cell>
          <cell r="G429">
            <v>119000</v>
          </cell>
          <cell r="H429" t="str">
            <v xml:space="preserve">CTO 5660-2021 DISORTHO SA </v>
          </cell>
        </row>
        <row r="430">
          <cell r="D430" t="str">
            <v>TAPON</v>
          </cell>
          <cell r="E430">
            <v>100000</v>
          </cell>
          <cell r="F430">
            <v>0</v>
          </cell>
          <cell r="G430">
            <v>100000</v>
          </cell>
          <cell r="H430" t="str">
            <v xml:space="preserve">CTO 5660-2021 DISORTHO SA </v>
          </cell>
        </row>
        <row r="431">
          <cell r="D431" t="str">
            <v>TORNILLO CANULADO (4.0) ROSCA  PARCIAL-COMPLETA X 40 MM ACERO</v>
          </cell>
          <cell r="E431">
            <v>165443</v>
          </cell>
          <cell r="F431">
            <v>0</v>
          </cell>
          <cell r="G431">
            <v>165443</v>
          </cell>
          <cell r="H431" t="str">
            <v xml:space="preserve">CTO 5660-2021 DISORTHO SA </v>
          </cell>
        </row>
        <row r="432">
          <cell r="D432" t="str">
            <v>ARANDELA</v>
          </cell>
          <cell r="E432">
            <v>18634</v>
          </cell>
          <cell r="F432">
            <v>0</v>
          </cell>
          <cell r="G432">
            <v>18634</v>
          </cell>
          <cell r="H432" t="str">
            <v xml:space="preserve">CTO 5660-2021 DISORTHO SA </v>
          </cell>
        </row>
        <row r="433">
          <cell r="D433" t="str">
            <v>GUIA ROSCADA</v>
          </cell>
          <cell r="E433">
            <v>65824</v>
          </cell>
          <cell r="F433">
            <v>0</v>
          </cell>
          <cell r="G433">
            <v>65824</v>
          </cell>
          <cell r="H433" t="str">
            <v xml:space="preserve">CTO 5660-2021 DISORTHO SA </v>
          </cell>
        </row>
        <row r="434">
          <cell r="D434" t="str">
            <v>CLAVO STEINMAN</v>
          </cell>
          <cell r="E434">
            <v>14230</v>
          </cell>
          <cell r="F434">
            <v>0</v>
          </cell>
          <cell r="G434">
            <v>14230</v>
          </cell>
          <cell r="H434" t="str">
            <v xml:space="preserve">CTO 5660-2021 DISORTHO SA </v>
          </cell>
        </row>
        <row r="435">
          <cell r="D435" t="str">
            <v>SUSTITUTO GRANULADO 5CC</v>
          </cell>
          <cell r="E435">
            <v>490280</v>
          </cell>
          <cell r="F435">
            <v>0</v>
          </cell>
          <cell r="G435">
            <v>490280</v>
          </cell>
          <cell r="H435" t="str">
            <v xml:space="preserve">CTO 5660-2021 DISORTHO SA </v>
          </cell>
        </row>
        <row r="436">
          <cell r="D436" t="str">
            <v>SUSTITUTO GRANULADO 10CC</v>
          </cell>
          <cell r="E436">
            <v>615940</v>
          </cell>
          <cell r="F436">
            <v>0</v>
          </cell>
          <cell r="G436">
            <v>615940</v>
          </cell>
          <cell r="H436" t="str">
            <v xml:space="preserve">CTO 5660-2021 DISORTHO SA </v>
          </cell>
        </row>
        <row r="437">
          <cell r="D437" t="str">
            <v>SUSTITUTO GRANULADO 20 CC</v>
          </cell>
          <cell r="E437">
            <v>1102100</v>
          </cell>
          <cell r="F437">
            <v>0</v>
          </cell>
          <cell r="G437">
            <v>1102100</v>
          </cell>
          <cell r="H437" t="str">
            <v xml:space="preserve">CTO 5660-2021 DISORTHO SA </v>
          </cell>
        </row>
        <row r="438">
          <cell r="D438" t="str">
            <v>CABEZA HUMERAL</v>
          </cell>
          <cell r="E438">
            <v>1290780</v>
          </cell>
          <cell r="F438">
            <v>0</v>
          </cell>
          <cell r="G438">
            <v>1290780</v>
          </cell>
          <cell r="H438" t="str">
            <v>CTO 5661-2021 EDM EQUIPOS Y DISPOSITIVOS MEDICOS SAS</v>
          </cell>
        </row>
        <row r="439">
          <cell r="D439" t="str">
            <v xml:space="preserve">COMPONENTE HUMERAL DE REVISIÓN </v>
          </cell>
          <cell r="E439">
            <v>3000000</v>
          </cell>
          <cell r="F439">
            <v>0</v>
          </cell>
          <cell r="G439">
            <v>3000000</v>
          </cell>
          <cell r="H439" t="str">
            <v>CTO 5661-2021 EDM EQUIPOS Y DISPOSITIVOS MEDICOS SAS</v>
          </cell>
        </row>
        <row r="440">
          <cell r="D440" t="str">
            <v xml:space="preserve">CEMENTO QUIRÚRGICO </v>
          </cell>
          <cell r="E440">
            <v>212766</v>
          </cell>
          <cell r="F440">
            <v>0</v>
          </cell>
          <cell r="G440">
            <v>212766</v>
          </cell>
          <cell r="H440" t="str">
            <v>CTO 5661-2021 EDM EQUIPOS Y DISPOSITIVOS MEDICOS SAS</v>
          </cell>
        </row>
        <row r="441">
          <cell r="D441" t="str">
            <v>RESTRICTOR CEMENTO</v>
          </cell>
          <cell r="E441">
            <v>147098</v>
          </cell>
          <cell r="F441">
            <v>0</v>
          </cell>
          <cell r="G441">
            <v>147098</v>
          </cell>
          <cell r="H441" t="str">
            <v>CTO 5661-2021 EDM EQUIPOS Y DISPOSITIVOS MEDICOS SAS</v>
          </cell>
        </row>
        <row r="442">
          <cell r="D442" t="str">
            <v>INYECTOR DE CEMENTO</v>
          </cell>
          <cell r="E442">
            <v>182447</v>
          </cell>
          <cell r="F442">
            <v>34665</v>
          </cell>
          <cell r="G442">
            <v>217112</v>
          </cell>
          <cell r="H442" t="str">
            <v>CTO 5661-2021 EDM EQUIPOS Y DISPOSITIVOS MEDICOS SAS</v>
          </cell>
        </row>
        <row r="443">
          <cell r="D443" t="str">
            <v xml:space="preserve"> TM AUMENTO ACETABULAR 10 15 20 Y 30 MM </v>
          </cell>
          <cell r="E443">
            <v>3457447</v>
          </cell>
          <cell r="F443">
            <v>0</v>
          </cell>
          <cell r="G443">
            <v>3457447</v>
          </cell>
          <cell r="H443" t="str">
            <v>CTO 5661-2021 EDM EQUIPOS Y DISPOSITIVOS MEDICOS SAS</v>
          </cell>
        </row>
        <row r="444">
          <cell r="D444" t="str">
            <v xml:space="preserve"> TM AUMENTO RECTO 50/54/58MM </v>
          </cell>
          <cell r="E444">
            <v>0</v>
          </cell>
          <cell r="F444">
            <v>0</v>
          </cell>
          <cell r="G444">
            <v>0</v>
          </cell>
          <cell r="H444" t="str">
            <v>CTO 5661-2021 EDM EQUIPOS Y DISPOSITIVOS MEDICOS SAS</v>
          </cell>
        </row>
        <row r="445">
          <cell r="D445" t="str">
            <v xml:space="preserve"> TM COLUMNA AUMENTO IZQ POST/ DER ANT </v>
          </cell>
          <cell r="E445">
            <v>0</v>
          </cell>
          <cell r="F445">
            <v>0</v>
          </cell>
          <cell r="G445">
            <v>0</v>
          </cell>
          <cell r="H445" t="str">
            <v>CTO 5661-2021 EDM EQUIPOS Y DISPOSITIVOS MEDICOS SAS</v>
          </cell>
        </row>
        <row r="446">
          <cell r="D446" t="str">
            <v xml:space="preserve"> TM CUÑA 5 10 Y 15 ° </v>
          </cell>
          <cell r="E446">
            <v>3457447</v>
          </cell>
          <cell r="F446">
            <v>0</v>
          </cell>
          <cell r="G446">
            <v>3457447</v>
          </cell>
          <cell r="H446" t="str">
            <v>CTO 5661-2021 EDM EQUIPOS Y DISPOSITIVOS MEDICOS SAS</v>
          </cell>
        </row>
        <row r="447">
          <cell r="D447" t="str">
            <v xml:space="preserve"> TM RESTRICTOR ACETABULAR 26 32 Y 38MM </v>
          </cell>
          <cell r="E447">
            <v>0</v>
          </cell>
          <cell r="F447">
            <v>0</v>
          </cell>
          <cell r="G447">
            <v>0</v>
          </cell>
          <cell r="H447" t="str">
            <v>CTO 5661-2021 EDM EQUIPOS Y DISPOSITIVOS MEDICOS SAS</v>
          </cell>
        </row>
        <row r="448">
          <cell r="D448" t="str">
            <v xml:space="preserve"> TORNILLO ACETABULAR </v>
          </cell>
          <cell r="E448">
            <v>114920</v>
          </cell>
          <cell r="F448">
            <v>0</v>
          </cell>
          <cell r="G448">
            <v>114920</v>
          </cell>
          <cell r="H448" t="str">
            <v>CTO 5661-2021 EDM EQUIPOS Y DISPOSITIVOS MEDICOS SAS</v>
          </cell>
        </row>
        <row r="449">
          <cell r="D449" t="str">
            <v xml:space="preserve"> TM COPA MODULAR 46 A 60 MM </v>
          </cell>
          <cell r="E449">
            <v>0</v>
          </cell>
          <cell r="F449">
            <v>0</v>
          </cell>
          <cell r="G449">
            <v>0</v>
          </cell>
          <cell r="H449" t="str">
            <v>CTO 5661-2021 EDM EQUIPOS Y DISPOSITIVOS MEDICOS SAS</v>
          </cell>
        </row>
        <row r="450">
          <cell r="D450" t="str">
            <v xml:space="preserve"> LINER 10° REBORDE 32 </v>
          </cell>
          <cell r="E450">
            <v>0</v>
          </cell>
          <cell r="F450">
            <v>0</v>
          </cell>
          <cell r="G450">
            <v>0</v>
          </cell>
          <cell r="H450" t="str">
            <v>CTO 5661-2021 EDM EQUIPOS Y DISPOSITIVOS MEDICOS SAS</v>
          </cell>
        </row>
        <row r="451">
          <cell r="D451" t="str">
            <v xml:space="preserve"> TORNILLO ACETABULAR </v>
          </cell>
          <cell r="E451">
            <v>114920</v>
          </cell>
          <cell r="F451">
            <v>0</v>
          </cell>
          <cell r="G451">
            <v>114920</v>
          </cell>
          <cell r="H451" t="str">
            <v>CTO 5661-2021 EDM EQUIPOS Y DISPOSITIVOS MEDICOS SAS</v>
          </cell>
        </row>
        <row r="452">
          <cell r="D452" t="str">
            <v xml:space="preserve"> CABEZA FEMORAL 32 MM </v>
          </cell>
          <cell r="E452">
            <v>643551</v>
          </cell>
          <cell r="F452">
            <v>0</v>
          </cell>
          <cell r="G452">
            <v>643551</v>
          </cell>
          <cell r="H452" t="str">
            <v>CTO 5661-2021 EDM EQUIPOS Y DISPOSITIVOS MEDICOS SAS</v>
          </cell>
        </row>
        <row r="453">
          <cell r="D453" t="str">
            <v>ANILLO DE RECONSTRUCCIÓN ACETABULAR</v>
          </cell>
          <cell r="E453">
            <v>1654847</v>
          </cell>
          <cell r="F453">
            <v>0</v>
          </cell>
          <cell r="G453">
            <v>1654847</v>
          </cell>
          <cell r="H453" t="str">
            <v>CTO 5661-2021 EDM EQUIPOS Y DISPOSITIVOS MEDICOS SAS</v>
          </cell>
        </row>
        <row r="454">
          <cell r="D454" t="str">
            <v>PLACA SOSTEN  EN L (4.5/6.5) X 6 H DERECHA ACERO</v>
          </cell>
          <cell r="E454">
            <v>2922642</v>
          </cell>
          <cell r="F454">
            <v>0</v>
          </cell>
          <cell r="G454">
            <v>2922642</v>
          </cell>
          <cell r="H454" t="str">
            <v>CTO 5661-2021 EDM EQUIPOS Y DISPOSITIVOS MEDICOS SAS</v>
          </cell>
        </row>
        <row r="455">
          <cell r="D455" t="str">
            <v>TORNILLO CORTICAL 4.5 MM X 40 MM</v>
          </cell>
          <cell r="E455">
            <v>49868</v>
          </cell>
          <cell r="F455">
            <v>0</v>
          </cell>
          <cell r="G455">
            <v>49868</v>
          </cell>
          <cell r="H455" t="str">
            <v>CTO 5661-2021 EDM EQUIPOS Y DISPOSITIVOS MEDICOS SAS</v>
          </cell>
        </row>
        <row r="456">
          <cell r="D456" t="str">
            <v>TORNILLO DE ESPONJOSA ROSCA COMPLETA 6.5 MM X40 MM</v>
          </cell>
          <cell r="E456">
            <v>56147</v>
          </cell>
          <cell r="F456">
            <v>0</v>
          </cell>
          <cell r="G456">
            <v>56147</v>
          </cell>
          <cell r="H456" t="str">
            <v>CTO 5661-2021 EDM EQUIPOS Y DISPOSITIVOS MEDICOS SAS</v>
          </cell>
        </row>
        <row r="457">
          <cell r="D457" t="str">
            <v>PLACA BLOQUEADA PARA OSTEOTOMIA DE FEMUR DISTAL 4.5 X 4 H</v>
          </cell>
          <cell r="E457">
            <v>2922642</v>
          </cell>
          <cell r="F457">
            <v>0</v>
          </cell>
          <cell r="G457">
            <v>2922642</v>
          </cell>
          <cell r="H457" t="str">
            <v>CTO 5661-2021 EDM EQUIPOS Y DISPOSITIVOS MEDICOS SAS</v>
          </cell>
        </row>
        <row r="458">
          <cell r="D458" t="str">
            <v xml:space="preserve">TORNILLO CORTICAL BLOQUEADO 4.5 MM X 36 MM </v>
          </cell>
          <cell r="E458">
            <v>414302</v>
          </cell>
          <cell r="F458">
            <v>0</v>
          </cell>
          <cell r="G458">
            <v>414302</v>
          </cell>
          <cell r="H458" t="str">
            <v>CTO 5661-2021 EDM EQUIPOS Y DISPOSITIVOS MEDICOS SAS</v>
          </cell>
        </row>
        <row r="459">
          <cell r="D459" t="str">
            <v xml:space="preserve">TORNILLO CORTICAL 4.5 MM X 30 MM </v>
          </cell>
          <cell r="E459">
            <v>49868</v>
          </cell>
          <cell r="F459">
            <v>0</v>
          </cell>
          <cell r="G459">
            <v>49868</v>
          </cell>
          <cell r="H459" t="str">
            <v>CTO 5661-2021 EDM EQUIPOS Y DISPOSITIVOS MEDICOS SAS</v>
          </cell>
        </row>
        <row r="460">
          <cell r="D460" t="str">
            <v>AGUJAS GUIA</v>
          </cell>
          <cell r="E460">
            <v>53191</v>
          </cell>
          <cell r="F460">
            <v>0</v>
          </cell>
          <cell r="G460">
            <v>53191</v>
          </cell>
          <cell r="H460" t="str">
            <v>CTO 5661-2021 EDM EQUIPOS Y DISPOSITIVOS MEDICOS SAS</v>
          </cell>
        </row>
        <row r="461">
          <cell r="D461" t="str">
            <v>CEMENTO PARA VERTEBROPLASTIA</v>
          </cell>
          <cell r="E461">
            <v>1800000</v>
          </cell>
          <cell r="F461">
            <v>0</v>
          </cell>
          <cell r="G461">
            <v>1800000</v>
          </cell>
          <cell r="H461" t="str">
            <v>CTO 5662-2021 EXEL MEDICAL S.A.S</v>
          </cell>
        </row>
        <row r="462">
          <cell r="D462" t="str">
            <v>INYECTOR PARA VERTEBROPLASTIA</v>
          </cell>
          <cell r="E462">
            <v>250000</v>
          </cell>
          <cell r="F462">
            <v>47500</v>
          </cell>
          <cell r="G462">
            <v>297500</v>
          </cell>
          <cell r="H462" t="str">
            <v>CTO 5662-2021 EXEL MEDICAL S.A.S</v>
          </cell>
        </row>
        <row r="463">
          <cell r="D463" t="str">
            <v xml:space="preserve">CUÑA TRICORTICAL DE CRESTA ILIACA 0,8 MM EN PRESERVON </v>
          </cell>
          <cell r="E463">
            <v>2200000</v>
          </cell>
          <cell r="F463">
            <v>0</v>
          </cell>
          <cell r="G463">
            <v>2200000</v>
          </cell>
          <cell r="H463" t="str">
            <v>CTO 5662-2021 EXEL MEDICAL S.A.S</v>
          </cell>
        </row>
        <row r="464">
          <cell r="D464" t="str">
            <v xml:space="preserve">CUÑA TRICORTICAL DE CRESTA ILIACA 10 MM EN PRESERVON </v>
          </cell>
          <cell r="E464">
            <v>2200000</v>
          </cell>
          <cell r="F464">
            <v>0</v>
          </cell>
          <cell r="G464">
            <v>2200000</v>
          </cell>
          <cell r="H464" t="str">
            <v>CTO 5662-2021 EXEL MEDICAL S.A.S</v>
          </cell>
        </row>
        <row r="465">
          <cell r="D465" t="str">
            <v xml:space="preserve">CUÑA TRICORTICAL DE CRESTA ILIACA 15 MM EN PRESERVON </v>
          </cell>
          <cell r="E465">
            <v>2200000</v>
          </cell>
          <cell r="F465">
            <v>0</v>
          </cell>
          <cell r="G465">
            <v>2200000</v>
          </cell>
          <cell r="H465" t="str">
            <v>CTO 5662-2021 EXEL MEDICAL S.A.S</v>
          </cell>
        </row>
        <row r="466">
          <cell r="D466" t="str">
            <v xml:space="preserve">CUÑA TRICORTICAL DE CRESTA ILIACA 18 MM EN PRESERVON </v>
          </cell>
          <cell r="E466">
            <v>2400000</v>
          </cell>
          <cell r="F466">
            <v>0</v>
          </cell>
          <cell r="G466">
            <v>2400000</v>
          </cell>
          <cell r="H466" t="str">
            <v>CTO 5662-2021 EXEL MEDICAL S.A.S</v>
          </cell>
        </row>
        <row r="467">
          <cell r="D467" t="str">
            <v xml:space="preserve">CUÑA TRICORTICAL DE CRESTA ILIACA 20 MM EN PRESERVON </v>
          </cell>
          <cell r="E467">
            <v>2400000</v>
          </cell>
          <cell r="F467">
            <v>0</v>
          </cell>
          <cell r="G467">
            <v>2400000</v>
          </cell>
          <cell r="H467" t="str">
            <v>CTO 5662-2021 EXEL MEDICAL S.A.S</v>
          </cell>
        </row>
        <row r="468">
          <cell r="D468" t="str">
            <v>MATRIZ OSEA DESMINERALIZADA 0,5CC</v>
          </cell>
          <cell r="E468">
            <v>365000</v>
          </cell>
          <cell r="F468">
            <v>0</v>
          </cell>
          <cell r="G468">
            <v>365000</v>
          </cell>
          <cell r="H468" t="str">
            <v>CTO 5662-2021 EXEL MEDICAL S.A.S</v>
          </cell>
        </row>
        <row r="469">
          <cell r="D469" t="str">
            <v>MATRIZ OSEA DESMINERALIZADA2,5CC</v>
          </cell>
          <cell r="E469">
            <v>1050000</v>
          </cell>
          <cell r="F469">
            <v>0</v>
          </cell>
          <cell r="G469">
            <v>1050000</v>
          </cell>
          <cell r="H469" t="str">
            <v>CTO 5662-2021 EXEL MEDICAL S.A.S</v>
          </cell>
        </row>
        <row r="470">
          <cell r="D470" t="str">
            <v>MATRIZ OSEA DESMINERALIZADA 5CC</v>
          </cell>
          <cell r="E470">
            <v>1900000</v>
          </cell>
          <cell r="F470">
            <v>0</v>
          </cell>
          <cell r="G470">
            <v>1900000</v>
          </cell>
          <cell r="H470" t="str">
            <v>CTO 5662-2021 EXEL MEDICAL S.A.S</v>
          </cell>
        </row>
        <row r="471">
          <cell r="D471" t="str">
            <v>MATRIZ OSEA DESMINERALIZADA 10CC</v>
          </cell>
          <cell r="E471">
            <v>3050000</v>
          </cell>
          <cell r="F471">
            <v>0</v>
          </cell>
          <cell r="G471">
            <v>3050000</v>
          </cell>
          <cell r="H471" t="str">
            <v>CTO 5662-2021 EXEL MEDICAL S.A.S</v>
          </cell>
        </row>
        <row r="472">
          <cell r="D472" t="str">
            <v>MIX 2.5 CC</v>
          </cell>
          <cell r="E472">
            <v>1200000</v>
          </cell>
          <cell r="F472">
            <v>0</v>
          </cell>
          <cell r="G472">
            <v>1200000</v>
          </cell>
          <cell r="H472" t="str">
            <v>CTO 5662-2021 EXEL MEDICAL S.A.S</v>
          </cell>
        </row>
        <row r="473">
          <cell r="D473" t="str">
            <v>MIX 5 CC</v>
          </cell>
          <cell r="E473">
            <v>1950000</v>
          </cell>
          <cell r="F473">
            <v>0</v>
          </cell>
          <cell r="G473">
            <v>1950000</v>
          </cell>
          <cell r="H473" t="str">
            <v>CTO 5662-2021 EXEL MEDICAL S.A.S</v>
          </cell>
        </row>
        <row r="474">
          <cell r="D474" t="str">
            <v>MIX 10 CC</v>
          </cell>
          <cell r="E474">
            <v>3100000</v>
          </cell>
          <cell r="F474">
            <v>0</v>
          </cell>
          <cell r="G474">
            <v>3100000</v>
          </cell>
          <cell r="H474" t="str">
            <v>CTO 5662-2021 EXEL MEDICAL S.A.S</v>
          </cell>
        </row>
        <row r="475">
          <cell r="D475" t="str">
            <v>MIX 15 CC</v>
          </cell>
          <cell r="E475">
            <v>5000000</v>
          </cell>
          <cell r="F475">
            <v>0</v>
          </cell>
          <cell r="G475">
            <v>5000000</v>
          </cell>
          <cell r="H475" t="str">
            <v>CTO 5662-2021 EXEL MEDICAL S.A.S</v>
          </cell>
        </row>
        <row r="476">
          <cell r="D476" t="str">
            <v>MIX 20 CC</v>
          </cell>
          <cell r="E476">
            <v>6200000</v>
          </cell>
          <cell r="F476">
            <v>0</v>
          </cell>
          <cell r="G476">
            <v>6200000</v>
          </cell>
          <cell r="H476" t="str">
            <v>CTO 5662-2021 EXEL MEDICAL S.A.S</v>
          </cell>
        </row>
        <row r="477">
          <cell r="D477" t="str">
            <v>LAJA DE HUESO TIBIAL  15X100MM LIOFILIZAD</v>
          </cell>
          <cell r="E477">
            <v>2700000</v>
          </cell>
          <cell r="F477">
            <v>0</v>
          </cell>
          <cell r="G477">
            <v>2700000</v>
          </cell>
          <cell r="H477" t="str">
            <v>CTO 5662-2021 EXEL MEDICAL S.A.S</v>
          </cell>
        </row>
        <row r="478">
          <cell r="D478" t="str">
            <v>CHIPS DE CORTICOESPONJOSO 5 CC</v>
          </cell>
          <cell r="E478">
            <v>700000</v>
          </cell>
          <cell r="F478">
            <v>0</v>
          </cell>
          <cell r="G478">
            <v>700000</v>
          </cell>
          <cell r="H478" t="str">
            <v>CTO 5662-2021 EXEL MEDICAL S.A.S</v>
          </cell>
        </row>
        <row r="479">
          <cell r="D479" t="str">
            <v>CHIPS DE CORTICOESPONJOSO 10 CC</v>
          </cell>
          <cell r="E479">
            <v>1050000</v>
          </cell>
          <cell r="F479">
            <v>0</v>
          </cell>
          <cell r="G479">
            <v>1050000</v>
          </cell>
          <cell r="H479" t="str">
            <v>CTO 5662-2021 EXEL MEDICAL S.A.S</v>
          </cell>
        </row>
        <row r="480">
          <cell r="D480" t="str">
            <v>CHIPS DE CORTICOESPONJOSO 15 CC</v>
          </cell>
          <cell r="E480">
            <v>1500000</v>
          </cell>
          <cell r="F480">
            <v>0</v>
          </cell>
          <cell r="G480">
            <v>1500000</v>
          </cell>
          <cell r="H480" t="str">
            <v>CTO 5662-2021 EXEL MEDICAL S.A.S</v>
          </cell>
        </row>
        <row r="481">
          <cell r="D481" t="str">
            <v>CHIPS DE CORTICOESPONJOSO 30 CC</v>
          </cell>
          <cell r="E481">
            <v>2400000</v>
          </cell>
          <cell r="F481">
            <v>0</v>
          </cell>
          <cell r="G481">
            <v>2400000</v>
          </cell>
          <cell r="H481" t="str">
            <v>CTO 5662-2021 EXEL MEDICAL S.A.S</v>
          </cell>
        </row>
        <row r="482">
          <cell r="D482" t="str">
            <v>COPA ACETABULAR NO CEMENTADA</v>
          </cell>
          <cell r="E482">
            <v>1435000</v>
          </cell>
          <cell r="F482">
            <v>0</v>
          </cell>
          <cell r="G482">
            <v>1435000</v>
          </cell>
          <cell r="H482" t="str">
            <v>CTO 5663-2021 HOSPIMPORT S.A.S</v>
          </cell>
        </row>
        <row r="483">
          <cell r="D483" t="str">
            <v>INSERTO DE POLIETILENO</v>
          </cell>
          <cell r="E483">
            <v>518000</v>
          </cell>
          <cell r="F483">
            <v>0</v>
          </cell>
          <cell r="G483">
            <v>518000</v>
          </cell>
          <cell r="H483" t="str">
            <v>CTO 5663-2021 HOSPIMPORT S.A.S</v>
          </cell>
        </row>
        <row r="484">
          <cell r="D484" t="str">
            <v>TORNILLO PARA COPA ACETABULAR</v>
          </cell>
          <cell r="E484">
            <v>147000</v>
          </cell>
          <cell r="F484">
            <v>0</v>
          </cell>
          <cell r="G484">
            <v>147000</v>
          </cell>
          <cell r="H484" t="str">
            <v>CTO 5663-2021 HOSPIMPORT S.A.S</v>
          </cell>
        </row>
        <row r="485">
          <cell r="D485" t="str">
            <v>CABEZA FEMORAL 22 O 28 MM</v>
          </cell>
          <cell r="E485">
            <v>469000</v>
          </cell>
          <cell r="F485">
            <v>0</v>
          </cell>
          <cell r="G485">
            <v>469000</v>
          </cell>
          <cell r="H485" t="str">
            <v>CTO 5663-2021 HOSPIMPORT S.A.S</v>
          </cell>
        </row>
        <row r="486">
          <cell r="D486" t="str">
            <v>VÁSTAGO FEMORAL  CEMENTADO DE REVISIÓN</v>
          </cell>
          <cell r="E486">
            <v>0</v>
          </cell>
          <cell r="F486">
            <v>0</v>
          </cell>
          <cell r="G486">
            <v>0</v>
          </cell>
          <cell r="H486" t="str">
            <v>CTO 5663-2021 HOSPIMPORT S.A.S</v>
          </cell>
        </row>
        <row r="487">
          <cell r="D487" t="str">
            <v>CENTRALIZADOR DISTAL</v>
          </cell>
          <cell r="E487">
            <v>0</v>
          </cell>
          <cell r="F487">
            <v>0</v>
          </cell>
          <cell r="G487">
            <v>0</v>
          </cell>
          <cell r="H487" t="str">
            <v>CTO 5663-2021 HOSPIMPORT S.A.S</v>
          </cell>
        </row>
        <row r="488">
          <cell r="D488" t="str">
            <v>RESTRICTOR DE CEMENTO</v>
          </cell>
          <cell r="E488">
            <v>78400</v>
          </cell>
          <cell r="F488">
            <v>0</v>
          </cell>
          <cell r="G488">
            <v>78400</v>
          </cell>
          <cell r="H488" t="str">
            <v>CTO 5663-2021 HOSPIMPORT S.A.S</v>
          </cell>
        </row>
        <row r="489">
          <cell r="D489" t="str">
            <v>CEMENTO QUIRÚRGICO CON ANTIBIÓTICO</v>
          </cell>
          <cell r="E489">
            <v>208208</v>
          </cell>
          <cell r="F489">
            <v>0</v>
          </cell>
          <cell r="G489">
            <v>208208</v>
          </cell>
          <cell r="H489" t="str">
            <v>CTO 5663-2021 HOSPIMPORT S.A.S</v>
          </cell>
        </row>
        <row r="490">
          <cell r="D490" t="str">
            <v>INYECTOR DE CEMENTO</v>
          </cell>
          <cell r="E490">
            <v>194857</v>
          </cell>
          <cell r="F490">
            <v>37023</v>
          </cell>
          <cell r="G490">
            <v>231880</v>
          </cell>
          <cell r="H490" t="str">
            <v>CTO 5663-2021 HOSPIMPORT S.A.S</v>
          </cell>
        </row>
        <row r="491">
          <cell r="D491" t="str">
            <v>COPA ACETABULAR NO CEMENTADA</v>
          </cell>
          <cell r="E491">
            <v>1435000</v>
          </cell>
          <cell r="F491">
            <v>0</v>
          </cell>
          <cell r="G491">
            <v>1435000</v>
          </cell>
          <cell r="H491" t="str">
            <v>CTO 5663-2021 HOSPIMPORT S.A.S</v>
          </cell>
        </row>
        <row r="492">
          <cell r="D492" t="str">
            <v>INSERTO DE POLIETILENO</v>
          </cell>
          <cell r="E492">
            <v>518000</v>
          </cell>
          <cell r="F492">
            <v>0</v>
          </cell>
          <cell r="G492">
            <v>518000</v>
          </cell>
          <cell r="H492" t="str">
            <v>CTO 5663-2021 HOSPIMPORT S.A.S</v>
          </cell>
        </row>
        <row r="493">
          <cell r="D493" t="str">
            <v>TORNILLO PARA COPA ACETABULAR</v>
          </cell>
          <cell r="E493">
            <v>147000</v>
          </cell>
          <cell r="F493">
            <v>0</v>
          </cell>
          <cell r="G493">
            <v>147000</v>
          </cell>
          <cell r="H493" t="str">
            <v>CTO 5663-2021 HOSPIMPORT S.A.S</v>
          </cell>
        </row>
        <row r="494">
          <cell r="D494" t="str">
            <v>CABEZA FEMORAL 22 O 28 MM</v>
          </cell>
          <cell r="E494">
            <v>469000</v>
          </cell>
          <cell r="F494">
            <v>0</v>
          </cell>
          <cell r="G494">
            <v>469000</v>
          </cell>
          <cell r="H494" t="str">
            <v>CTO 5663-2021 HOSPIMPORT S.A.S</v>
          </cell>
        </row>
        <row r="495">
          <cell r="D495" t="str">
            <v>VÁSTAGO FEMORAL NO CEMENTADO DE REVISIÓN CON REEMPLAZO DE CALCAR</v>
          </cell>
          <cell r="E495">
            <v>7245000</v>
          </cell>
          <cell r="F495">
            <v>0</v>
          </cell>
          <cell r="G495">
            <v>7245000</v>
          </cell>
          <cell r="H495" t="str">
            <v>CTO 5663-2021 HOSPIMPORT S.A.S</v>
          </cell>
        </row>
        <row r="496">
          <cell r="D496" t="str">
            <v>VÁSTAGO</v>
          </cell>
          <cell r="E496">
            <v>7245000</v>
          </cell>
          <cell r="F496">
            <v>0</v>
          </cell>
          <cell r="G496">
            <v>7245000</v>
          </cell>
          <cell r="H496" t="str">
            <v>CTO 5663-2021 HOSPIMPORT S.A.S</v>
          </cell>
        </row>
        <row r="497">
          <cell r="D497" t="str">
            <v>CUELLO MICROPOROSO</v>
          </cell>
          <cell r="E497">
            <v>0</v>
          </cell>
          <cell r="F497">
            <v>0</v>
          </cell>
          <cell r="G497">
            <v>0</v>
          </cell>
          <cell r="H497" t="str">
            <v>CTO 5663-2021 HOSPIMPORT S.A.S</v>
          </cell>
        </row>
        <row r="498">
          <cell r="D498" t="str">
            <v>PERNO DE EXPANSIÓN</v>
          </cell>
          <cell r="E498">
            <v>0</v>
          </cell>
          <cell r="F498">
            <v>0</v>
          </cell>
          <cell r="G498">
            <v>0</v>
          </cell>
          <cell r="H498" t="str">
            <v>CTO 5663-2021 HOSPIMPORT S.A.S</v>
          </cell>
        </row>
        <row r="499">
          <cell r="D499" t="str">
            <v>CABEZA FEMORAL</v>
          </cell>
          <cell r="E499">
            <v>469000</v>
          </cell>
          <cell r="F499">
            <v>0</v>
          </cell>
          <cell r="G499">
            <v>469000</v>
          </cell>
          <cell r="H499" t="str">
            <v>CTO 5663-2021 HOSPIMPORT S.A.S</v>
          </cell>
        </row>
        <row r="500">
          <cell r="D500" t="str">
            <v>COPA NO CEMENTADA</v>
          </cell>
          <cell r="E500">
            <v>1435000</v>
          </cell>
          <cell r="F500">
            <v>0</v>
          </cell>
          <cell r="G500">
            <v>1435000</v>
          </cell>
          <cell r="H500" t="str">
            <v>CTO 5663-2021 HOSPIMPORT S.A.S</v>
          </cell>
        </row>
        <row r="501">
          <cell r="D501" t="str">
            <v>INSERTO</v>
          </cell>
          <cell r="E501">
            <v>518000</v>
          </cell>
          <cell r="F501">
            <v>0</v>
          </cell>
          <cell r="G501">
            <v>518000</v>
          </cell>
          <cell r="H501" t="str">
            <v>CTO 5663-2021 HOSPIMPORT S.A.S</v>
          </cell>
        </row>
        <row r="502">
          <cell r="D502" t="str">
            <v>TAPON</v>
          </cell>
          <cell r="E502">
            <v>78400</v>
          </cell>
          <cell r="F502">
            <v>0</v>
          </cell>
          <cell r="G502">
            <v>78400</v>
          </cell>
          <cell r="H502" t="str">
            <v>CTO 5663-2021 HOSPIMPORT S.A.S</v>
          </cell>
        </row>
        <row r="503">
          <cell r="D503" t="str">
            <v>CEMENTO</v>
          </cell>
          <cell r="E503">
            <v>149600</v>
          </cell>
          <cell r="F503">
            <v>0</v>
          </cell>
          <cell r="G503">
            <v>149600</v>
          </cell>
          <cell r="H503" t="str">
            <v>CTO 5663-2021 HOSPIMPORT S.A.S</v>
          </cell>
        </row>
        <row r="504">
          <cell r="D504" t="str">
            <v>JERINGA PARA COLOCACIÓN DE CEMENTO</v>
          </cell>
          <cell r="E504">
            <v>194857</v>
          </cell>
          <cell r="F504">
            <v>37023</v>
          </cell>
          <cell r="G504">
            <v>231880</v>
          </cell>
          <cell r="H504" t="str">
            <v>CTO 5663-2021 HOSPIMPORT S.A.S</v>
          </cell>
        </row>
        <row r="505">
          <cell r="D505" t="str">
            <v>SUTURA DE ANCLAJE 5.5 MM (DOBLE HEBRA)</v>
          </cell>
          <cell r="E505">
            <v>1019000</v>
          </cell>
          <cell r="F505">
            <v>0</v>
          </cell>
          <cell r="G505">
            <v>1019000</v>
          </cell>
          <cell r="H505" t="str">
            <v>CTO 5664-2021 JOHNSON &amp; JOHNSON DE COLOMBIA S.A</v>
          </cell>
        </row>
        <row r="506">
          <cell r="D506" t="str">
            <v>CÁNULA DE ARTROSCOPIA</v>
          </cell>
          <cell r="E506">
            <v>155800</v>
          </cell>
          <cell r="F506">
            <v>29602</v>
          </cell>
          <cell r="G506">
            <v>185402</v>
          </cell>
          <cell r="H506" t="str">
            <v>CTO 5664-2021 JOHNSON &amp; JOHNSON DE COLOMBIA S.A</v>
          </cell>
        </row>
        <row r="507">
          <cell r="D507" t="str">
            <v xml:space="preserve">AGUJA DE PASO DE SUTURA </v>
          </cell>
          <cell r="E507">
            <v>176900</v>
          </cell>
          <cell r="F507">
            <v>33611</v>
          </cell>
          <cell r="G507">
            <v>210511</v>
          </cell>
          <cell r="H507" t="str">
            <v>CTO 5664-2021 JOHNSON &amp; JOHNSON DE COLOMBIA S.A</v>
          </cell>
        </row>
        <row r="508">
          <cell r="D508" t="str">
            <v>SUTURA DE ANCLAJE  PEEK   5.5 MM (DOBLE HEBRA)</v>
          </cell>
          <cell r="E508">
            <v>1144600</v>
          </cell>
          <cell r="F508">
            <v>0</v>
          </cell>
          <cell r="G508">
            <v>1144600</v>
          </cell>
          <cell r="H508" t="str">
            <v>CTO 5664-2021 JOHNSON &amp; JOHNSON DE COLOMBIA S.A</v>
          </cell>
        </row>
        <row r="509">
          <cell r="D509" t="str">
            <v>CÁNULA DE ARTROSCOPIA</v>
          </cell>
          <cell r="E509">
            <v>155800</v>
          </cell>
          <cell r="F509">
            <v>29602</v>
          </cell>
          <cell r="G509">
            <v>185402</v>
          </cell>
          <cell r="H509" t="str">
            <v>CTO 5664-2021 JOHNSON &amp; JOHNSON DE COLOMBIA S.A</v>
          </cell>
        </row>
        <row r="510">
          <cell r="D510" t="str">
            <v xml:space="preserve">AGUJA DE PASO DE SUTURA </v>
          </cell>
          <cell r="E510">
            <v>176900</v>
          </cell>
          <cell r="F510">
            <v>33611</v>
          </cell>
          <cell r="G510">
            <v>210511</v>
          </cell>
          <cell r="H510" t="str">
            <v>CTO 5664-2021 JOHNSON &amp; JOHNSON DE COLOMBIA S.A</v>
          </cell>
        </row>
        <row r="511">
          <cell r="D511" t="str">
            <v>PLACA HUMERO PROXIMAL ANATÓMICA 3.5 X 5 H</v>
          </cell>
          <cell r="E511">
            <v>3934500</v>
          </cell>
          <cell r="F511">
            <v>0</v>
          </cell>
          <cell r="G511">
            <v>3934500</v>
          </cell>
          <cell r="H511" t="str">
            <v>CTO 5664-2021 JOHNSON &amp; JOHNSON DE COLOMBIA S.A</v>
          </cell>
        </row>
        <row r="512">
          <cell r="D512" t="str">
            <v xml:space="preserve">TORNILLO CORTICAL 3.5 MM X 36 MM </v>
          </cell>
          <cell r="E512">
            <v>83000</v>
          </cell>
          <cell r="F512">
            <v>0</v>
          </cell>
          <cell r="G512">
            <v>83000</v>
          </cell>
          <cell r="H512" t="str">
            <v>CTO 5664-2021 JOHNSON &amp; JOHNSON DE COLOMBIA S.A</v>
          </cell>
        </row>
        <row r="513">
          <cell r="D513" t="str">
            <v>TORNILLO DE BLOQUEO DE 3.5 X 30 MM</v>
          </cell>
          <cell r="E513">
            <v>490000</v>
          </cell>
          <cell r="F513">
            <v>0</v>
          </cell>
          <cell r="G513">
            <v>490000</v>
          </cell>
          <cell r="H513" t="str">
            <v>CTO 5664-2021 JOHNSON &amp; JOHNSON DE COLOMBIA S.A</v>
          </cell>
        </row>
        <row r="514">
          <cell r="D514" t="str">
            <v>KIT CEMENTADO</v>
          </cell>
          <cell r="E514">
            <v>2112100</v>
          </cell>
          <cell r="F514">
            <v>401299</v>
          </cell>
          <cell r="G514">
            <v>2513399</v>
          </cell>
          <cell r="H514" t="str">
            <v>CTO 5664-2021 JOHNSON &amp; JOHNSON DE COLOMBIA S.A</v>
          </cell>
        </row>
        <row r="515">
          <cell r="D515" t="str">
            <v>COMPONENTE FEMORAL</v>
          </cell>
          <cell r="E515">
            <v>1391600</v>
          </cell>
          <cell r="F515">
            <v>0</v>
          </cell>
          <cell r="G515">
            <v>1391600</v>
          </cell>
          <cell r="H515" t="str">
            <v>CTO 5664-2021 JOHNSON &amp; JOHNSON DE COLOMBIA S.A</v>
          </cell>
        </row>
        <row r="516">
          <cell r="D516" t="str">
            <v>COMPONENTE TIBIAL ROTATORIO</v>
          </cell>
          <cell r="E516">
            <v>1427500</v>
          </cell>
          <cell r="F516">
            <v>0</v>
          </cell>
          <cell r="G516">
            <v>1427500</v>
          </cell>
          <cell r="H516" t="str">
            <v>CTO 5664-2021 JOHNSON &amp; JOHNSON DE COLOMBIA S.A</v>
          </cell>
        </row>
        <row r="517">
          <cell r="D517" t="str">
            <v>INSERTO TIBIAL PARA PLATO ROTATORIO</v>
          </cell>
          <cell r="E517">
            <v>474200</v>
          </cell>
          <cell r="F517">
            <v>0</v>
          </cell>
          <cell r="G517">
            <v>474200</v>
          </cell>
          <cell r="H517" t="str">
            <v>CTO 5664-2021 JOHNSON &amp; JOHNSON DE COLOMBIA S.A</v>
          </cell>
        </row>
        <row r="518">
          <cell r="D518" t="str">
            <v>PATELA</v>
          </cell>
          <cell r="E518">
            <v>210800</v>
          </cell>
          <cell r="F518">
            <v>0</v>
          </cell>
          <cell r="G518">
            <v>210800</v>
          </cell>
          <cell r="H518" t="str">
            <v>CTO 5664-2021 JOHNSON &amp; JOHNSON DE COLOMBIA S.A</v>
          </cell>
        </row>
        <row r="519">
          <cell r="D519" t="str">
            <v>CEMENTO QUIRÚRGICO</v>
          </cell>
          <cell r="E519">
            <v>165900</v>
          </cell>
          <cell r="F519">
            <v>0</v>
          </cell>
          <cell r="G519">
            <v>165900</v>
          </cell>
          <cell r="H519" t="str">
            <v>CTO 5664-2021 JOHNSON &amp; JOHNSON DE COLOMBIA S.A</v>
          </cell>
        </row>
        <row r="520">
          <cell r="D520" t="str">
            <v>CEMENTO ÓSEO VISCOSIDAD ALTA UNA DOSIS CON ANTIBIOTICO</v>
          </cell>
          <cell r="E520">
            <v>165900</v>
          </cell>
          <cell r="F520">
            <v>0</v>
          </cell>
          <cell r="G520">
            <v>165900</v>
          </cell>
          <cell r="H520" t="str">
            <v>CTO 5664-2021 JOHNSON &amp; JOHNSON DE COLOMBIA S.A</v>
          </cell>
        </row>
        <row r="521">
          <cell r="D521" t="str">
            <v>TORNILLO DE INTERFERENCIA BIOABSORBIBLE</v>
          </cell>
          <cell r="E521">
            <v>715300</v>
          </cell>
          <cell r="F521">
            <v>0</v>
          </cell>
          <cell r="G521">
            <v>715300</v>
          </cell>
          <cell r="H521" t="str">
            <v>CTO 5664-2021 JOHNSON &amp; JOHNSON DE COLOMBIA S.A</v>
          </cell>
        </row>
        <row r="522">
          <cell r="D522" t="str">
            <v>PIN CON OJAL DE 2.4MM X 400 MM</v>
          </cell>
          <cell r="E522">
            <v>0</v>
          </cell>
          <cell r="F522">
            <v>0</v>
          </cell>
          <cell r="G522">
            <v>0</v>
          </cell>
          <cell r="H522" t="str">
            <v>CTO 5664-2021 JOHNSON &amp; JOHNSON DE COLOMBIA S.A</v>
          </cell>
        </row>
        <row r="523">
          <cell r="D523" t="str">
            <v>ALAMBRE GUÍA 1.5MM X 12"</v>
          </cell>
          <cell r="E523">
            <v>0</v>
          </cell>
          <cell r="F523">
            <v>0</v>
          </cell>
          <cell r="G523">
            <v>0</v>
          </cell>
          <cell r="H523" t="str">
            <v>CTO 5664-2021 JOHNSON &amp; JOHNSON DE COLOMBIA S.A</v>
          </cell>
        </row>
        <row r="524">
          <cell r="D524" t="str">
            <v>TORNILLO DE INTERFERENCIA BIOABSORBIBLE</v>
          </cell>
          <cell r="E524">
            <v>715300</v>
          </cell>
          <cell r="F524">
            <v>0</v>
          </cell>
          <cell r="G524">
            <v>715300</v>
          </cell>
          <cell r="H524" t="str">
            <v>CTO 5664-2021 JOHNSON &amp; JOHNSON DE COLOMBIA S.A</v>
          </cell>
        </row>
        <row r="525">
          <cell r="D525" t="str">
            <v>GUÍA CON OJAL DE 2.4MM X 17"</v>
          </cell>
          <cell r="E525">
            <v>0</v>
          </cell>
          <cell r="F525">
            <v>0</v>
          </cell>
          <cell r="G525">
            <v>0</v>
          </cell>
          <cell r="H525" t="str">
            <v>CTO 5664-2021 JOHNSON &amp; JOHNSON DE COLOMBIA S.A</v>
          </cell>
        </row>
        <row r="526">
          <cell r="D526" t="str">
            <v>ALAMBRE GUÍA 1.5MM X 12"</v>
          </cell>
          <cell r="E526">
            <v>0</v>
          </cell>
          <cell r="F526">
            <v>0</v>
          </cell>
          <cell r="G526">
            <v>0</v>
          </cell>
          <cell r="H526" t="str">
            <v>CTO 5664-2021 JOHNSON &amp; JOHNSON DE COLOMBIA S.A</v>
          </cell>
        </row>
        <row r="527">
          <cell r="D527" t="str">
            <v>MANGUERAS IRRIGACIÓN</v>
          </cell>
          <cell r="E527">
            <v>795000</v>
          </cell>
          <cell r="F527">
            <v>151050</v>
          </cell>
          <cell r="G527">
            <v>946050</v>
          </cell>
          <cell r="H527" t="str">
            <v>CTO 5664-2021 JOHNSON &amp; JOHNSON DE COLOMBIA S.A</v>
          </cell>
        </row>
        <row r="528">
          <cell r="D528" t="str">
            <v>GRAPA</v>
          </cell>
          <cell r="E528">
            <v>137000</v>
          </cell>
          <cell r="F528">
            <v>26030</v>
          </cell>
          <cell r="G528">
            <v>163030</v>
          </cell>
          <cell r="H528" t="str">
            <v>CTO 5664-2021 JOHNSON &amp; JOHNSON DE COLOMBIA S.A</v>
          </cell>
        </row>
        <row r="529">
          <cell r="D529" t="str">
            <v>RESERVORIO</v>
          </cell>
          <cell r="E529">
            <v>3100000</v>
          </cell>
          <cell r="F529">
            <v>589000</v>
          </cell>
          <cell r="G529">
            <v>3689000</v>
          </cell>
          <cell r="H529" t="str">
            <v>CTO 5664-2021 JOHNSON &amp; JOHNSON DE COLOMBIA S.A</v>
          </cell>
        </row>
        <row r="530">
          <cell r="D530" t="str">
            <v>CAUCHOS ANTIFUGAS</v>
          </cell>
          <cell r="E530">
            <v>137000</v>
          </cell>
          <cell r="F530">
            <v>26030</v>
          </cell>
          <cell r="G530">
            <v>163030</v>
          </cell>
          <cell r="H530" t="str">
            <v>CTO 5664-2021 JOHNSON &amp; JOHNSON DE COLOMBIA S.A</v>
          </cell>
        </row>
        <row r="531">
          <cell r="D531" t="str">
            <v>FRESA</v>
          </cell>
          <cell r="E531">
            <v>1600000</v>
          </cell>
          <cell r="F531">
            <v>304000</v>
          </cell>
          <cell r="G531">
            <v>1904000</v>
          </cell>
          <cell r="H531" t="str">
            <v>CTO 5664-2021 JOHNSON &amp; JOHNSON DE COLOMBIA S.A</v>
          </cell>
        </row>
        <row r="532">
          <cell r="D532" t="str">
            <v xml:space="preserve">PLACA OSTEOTOMIA INFANTIL </v>
          </cell>
          <cell r="E532">
            <v>1680000</v>
          </cell>
          <cell r="F532">
            <v>0</v>
          </cell>
          <cell r="G532">
            <v>1680000</v>
          </cell>
          <cell r="H532" t="str">
            <v>CTO 5664-2021 JOHNSON &amp; JOHNSON DE COLOMBIA S.A</v>
          </cell>
        </row>
        <row r="533">
          <cell r="D533" t="str">
            <v xml:space="preserve">TORNILLO CORTICAL 3.5 MM X 20 MM </v>
          </cell>
          <cell r="E533">
            <v>71500</v>
          </cell>
          <cell r="F533">
            <v>0</v>
          </cell>
          <cell r="G533">
            <v>71500</v>
          </cell>
          <cell r="H533" t="str">
            <v>CTO 5664-2021 JOHNSON &amp; JOHNSON DE COLOMBIA S.A</v>
          </cell>
        </row>
        <row r="534">
          <cell r="D534" t="str">
            <v xml:space="preserve">PLACA OSTEOTOMIA  DE NIÑOS  4.5MM </v>
          </cell>
          <cell r="E534">
            <v>1155000</v>
          </cell>
          <cell r="F534">
            <v>0</v>
          </cell>
          <cell r="G534">
            <v>1155000</v>
          </cell>
          <cell r="H534" t="str">
            <v>CTO 5664-2021 JOHNSON &amp; JOHNSON DE COLOMBIA S.A</v>
          </cell>
        </row>
        <row r="535">
          <cell r="D535" t="str">
            <v xml:space="preserve">TORNILLO CORTICAL 4.5 MM X 20 MM </v>
          </cell>
          <cell r="E535">
            <v>109600</v>
          </cell>
          <cell r="F535">
            <v>0</v>
          </cell>
          <cell r="G535">
            <v>109600</v>
          </cell>
          <cell r="H535" t="str">
            <v>CTO 5664-2021 JOHNSON &amp; JOHNSON DE COLOMBIA S.A</v>
          </cell>
        </row>
        <row r="536">
          <cell r="D536" t="str">
            <v>PLACA OSTEOTOMIA EN ADOLECENTES DE  90°   - HOJA 40MM X 3H - PROF. ARCO -10MM</v>
          </cell>
          <cell r="E536">
            <v>1680000</v>
          </cell>
          <cell r="F536">
            <v>0</v>
          </cell>
          <cell r="G536">
            <v>1680000</v>
          </cell>
          <cell r="H536" t="str">
            <v>CTO 5664-2021 JOHNSON &amp; JOHNSON DE COLOMBIA S.A</v>
          </cell>
        </row>
        <row r="537">
          <cell r="D537" t="str">
            <v>TONILLO CORTICAL 4.5</v>
          </cell>
          <cell r="E537">
            <v>109600</v>
          </cell>
          <cell r="F537">
            <v>0</v>
          </cell>
          <cell r="G537">
            <v>109600</v>
          </cell>
          <cell r="H537" t="str">
            <v>CTO 5664-2021 JOHNSON &amp; JOHNSON DE COLOMBIA S.A</v>
          </cell>
        </row>
        <row r="538">
          <cell r="D538" t="str">
            <v xml:space="preserve">PLACA OSTEOTOMIA EN ADULTOS DE  90°   </v>
          </cell>
          <cell r="E538">
            <v>1680000</v>
          </cell>
          <cell r="F538">
            <v>0</v>
          </cell>
          <cell r="G538">
            <v>1680000</v>
          </cell>
          <cell r="H538" t="str">
            <v>CTO 5664-2021 JOHNSON &amp; JOHNSON DE COLOMBIA S.A</v>
          </cell>
        </row>
        <row r="539">
          <cell r="D539" t="str">
            <v>TONILLO CORTICAL 4.5</v>
          </cell>
          <cell r="E539">
            <v>109600</v>
          </cell>
          <cell r="F539">
            <v>0</v>
          </cell>
          <cell r="G539">
            <v>109600</v>
          </cell>
          <cell r="H539" t="str">
            <v>CTO 5664-2021 JOHNSON &amp; JOHNSON DE COLOMBIA S.A</v>
          </cell>
        </row>
        <row r="540">
          <cell r="D540" t="str">
            <v xml:space="preserve">GRAPAS  DE BLOUNT DENTADAS  </v>
          </cell>
          <cell r="E540">
            <v>2250000</v>
          </cell>
          <cell r="F540">
            <v>0</v>
          </cell>
          <cell r="G540">
            <v>2250000</v>
          </cell>
          <cell r="H540" t="str">
            <v>CTO 5664-2021 JOHNSON &amp; JOHNSON DE COLOMBIA S.A</v>
          </cell>
        </row>
        <row r="541">
          <cell r="D541" t="str">
            <v>CLAVO INTERTROCANTÉRICO DIÁMETRO 11, 130° L360</v>
          </cell>
          <cell r="E541">
            <v>2200000</v>
          </cell>
          <cell r="F541">
            <v>0</v>
          </cell>
          <cell r="G541">
            <v>2200000</v>
          </cell>
          <cell r="H541" t="str">
            <v>CTO 5664-2021 JOHNSON &amp; JOHNSON DE COLOMBIA S.A</v>
          </cell>
        </row>
        <row r="542">
          <cell r="D542" t="str">
            <v>TORNILLO DESLIZANTE L 85</v>
          </cell>
          <cell r="E542">
            <v>840000</v>
          </cell>
          <cell r="F542">
            <v>0</v>
          </cell>
          <cell r="G542">
            <v>840000</v>
          </cell>
          <cell r="H542" t="str">
            <v>CTO 5664-2021 JOHNSON &amp; JOHNSON DE COLOMBIA S.A</v>
          </cell>
        </row>
        <row r="543">
          <cell r="D543" t="str">
            <v>TORNILLO DE BLOQUEO DE 5.0 DIÁMETRO LARGO 36</v>
          </cell>
          <cell r="E543">
            <v>454500</v>
          </cell>
          <cell r="F543">
            <v>0</v>
          </cell>
          <cell r="G543">
            <v>454500</v>
          </cell>
          <cell r="H543" t="str">
            <v>CTO 5664-2021 JOHNSON &amp; JOHNSON DE COLOMBIA S.A</v>
          </cell>
        </row>
        <row r="544">
          <cell r="D544" t="str">
            <v>KIT CEMENTADO</v>
          </cell>
          <cell r="E544">
            <v>2942100</v>
          </cell>
          <cell r="F544">
            <v>558999</v>
          </cell>
          <cell r="G544">
            <v>3501099</v>
          </cell>
          <cell r="H544" t="str">
            <v>CTO 5664-2021 JOHNSON &amp; JOHNSON DE COLOMBIA S.A</v>
          </cell>
        </row>
        <row r="545">
          <cell r="D545" t="str">
            <v>TAPON</v>
          </cell>
          <cell r="E545">
            <v>446800</v>
          </cell>
          <cell r="F545">
            <v>0</v>
          </cell>
          <cell r="G545">
            <v>446800</v>
          </cell>
          <cell r="H545" t="str">
            <v>CTO 5664-2021 JOHNSON &amp; JOHNSON DE COLOMBIA S.A</v>
          </cell>
        </row>
        <row r="546">
          <cell r="D546" t="str">
            <v>CLAVO FRESADO DE TIBIA PARA KIT CEMENTADO</v>
          </cell>
          <cell r="E546">
            <v>6215800</v>
          </cell>
          <cell r="F546">
            <v>0</v>
          </cell>
          <cell r="G546">
            <v>6215800</v>
          </cell>
          <cell r="H546" t="str">
            <v>CTO 5664-2021 JOHNSON &amp; JOHNSON DE COLOMBIA S.A</v>
          </cell>
        </row>
        <row r="547">
          <cell r="D547" t="str">
            <v>PLACA BLOQUEADA  ANATOMICA PARA FRACTURA PERIPROTESICA</v>
          </cell>
          <cell r="E547">
            <v>1990700</v>
          </cell>
          <cell r="F547">
            <v>0</v>
          </cell>
          <cell r="G547">
            <v>1990700</v>
          </cell>
          <cell r="H547" t="str">
            <v>CTO 5664-2021 JOHNSON &amp; JOHNSON DE COLOMBIA S.A</v>
          </cell>
        </row>
        <row r="548">
          <cell r="D548" t="str">
            <v xml:space="preserve">TORNILLO BLOQUEADO 4.5 MM X 36 MM </v>
          </cell>
          <cell r="E548">
            <v>357500</v>
          </cell>
          <cell r="F548">
            <v>0</v>
          </cell>
          <cell r="G548">
            <v>357500</v>
          </cell>
          <cell r="H548" t="str">
            <v>CTO 5664-2021 JOHNSON &amp; JOHNSON DE COLOMBIA S.A</v>
          </cell>
        </row>
        <row r="549">
          <cell r="D549" t="str">
            <v>PLACAS BLOQUEADA PARA OSTEOTOMIA FEMUR PROXIMAL</v>
          </cell>
          <cell r="E549">
            <v>3150000</v>
          </cell>
          <cell r="F549">
            <v>0</v>
          </cell>
          <cell r="G549">
            <v>3150000</v>
          </cell>
          <cell r="H549" t="str">
            <v>CTO 5664-2021 JOHNSON &amp; JOHNSON DE COLOMBIA S.A</v>
          </cell>
        </row>
        <row r="550">
          <cell r="D550" t="str">
            <v>TORNILLOS DE BLOQUEO 2.7MM</v>
          </cell>
          <cell r="E550">
            <v>370200</v>
          </cell>
          <cell r="F550">
            <v>0</v>
          </cell>
          <cell r="G550">
            <v>370200</v>
          </cell>
          <cell r="H550" t="str">
            <v>CTO 5664-2021 JOHNSON &amp; JOHNSON DE COLOMBIA S.A</v>
          </cell>
        </row>
        <row r="551">
          <cell r="D551" t="str">
            <v>TORNILLOS DE CORTICAL 2.7MM</v>
          </cell>
          <cell r="E551">
            <v>205500</v>
          </cell>
          <cell r="F551">
            <v>0</v>
          </cell>
          <cell r="G551">
            <v>205500</v>
          </cell>
          <cell r="H551" t="str">
            <v>CTO 5664-2021 JOHNSON &amp; JOHNSON DE COLOMBIA S.A</v>
          </cell>
        </row>
        <row r="552">
          <cell r="D552" t="str">
            <v>AGUJAS GUIA</v>
          </cell>
          <cell r="E552">
            <v>36100</v>
          </cell>
          <cell r="F552">
            <v>6859</v>
          </cell>
          <cell r="G552">
            <v>42959</v>
          </cell>
          <cell r="H552" t="str">
            <v>CTO 5664-2021 JOHNSON &amp; JOHNSON DE COLOMBIA S.A</v>
          </cell>
        </row>
        <row r="553">
          <cell r="D553" t="str">
            <v>LAMINA SIERRA</v>
          </cell>
          <cell r="E553">
            <v>480000</v>
          </cell>
          <cell r="F553">
            <v>91200</v>
          </cell>
          <cell r="G553">
            <v>571200</v>
          </cell>
          <cell r="H553" t="str">
            <v>CTO 5664-2021 JOHNSON &amp; JOHNSON DE COLOMBIA S.A</v>
          </cell>
        </row>
        <row r="554">
          <cell r="D554" t="str">
            <v>PLACAS BLOQUEADA PARA OSTEOTOMIA FEMUR PROXIMAL</v>
          </cell>
          <cell r="E554">
            <v>3150000</v>
          </cell>
          <cell r="F554">
            <v>0</v>
          </cell>
          <cell r="G554">
            <v>3150000</v>
          </cell>
          <cell r="H554" t="str">
            <v>CTO 5664-2021 JOHNSON &amp; JOHNSON DE COLOMBIA S.A</v>
          </cell>
        </row>
        <row r="555">
          <cell r="D555" t="str">
            <v>TORNILLOS DE BLOQUEO 3.5 MM</v>
          </cell>
          <cell r="E555">
            <v>357500</v>
          </cell>
          <cell r="F555">
            <v>0</v>
          </cell>
          <cell r="G555">
            <v>357500</v>
          </cell>
          <cell r="H555" t="str">
            <v>CTO 5664-2021 JOHNSON &amp; JOHNSON DE COLOMBIA S.A</v>
          </cell>
        </row>
        <row r="556">
          <cell r="D556" t="str">
            <v>TORNILLOS DE CORTICAL 3.5 MM</v>
          </cell>
          <cell r="E556">
            <v>71500</v>
          </cell>
          <cell r="F556">
            <v>0</v>
          </cell>
          <cell r="G556">
            <v>71500</v>
          </cell>
          <cell r="H556" t="str">
            <v>CTO 5664-2021 JOHNSON &amp; JOHNSON DE COLOMBIA S.A</v>
          </cell>
        </row>
        <row r="557">
          <cell r="D557" t="str">
            <v>AGUJAS GUIA</v>
          </cell>
          <cell r="E557">
            <v>36100</v>
          </cell>
          <cell r="F557">
            <v>6859</v>
          </cell>
          <cell r="G557">
            <v>42959</v>
          </cell>
          <cell r="H557" t="str">
            <v>CTO 5664-2021 JOHNSON &amp; JOHNSON DE COLOMBIA S.A</v>
          </cell>
        </row>
        <row r="558">
          <cell r="D558" t="str">
            <v>LAMINA SIERRA</v>
          </cell>
          <cell r="E558">
            <v>307300</v>
          </cell>
          <cell r="F558">
            <v>58387</v>
          </cell>
          <cell r="G558">
            <v>365687</v>
          </cell>
          <cell r="H558" t="str">
            <v>CTO 5664-2021 JOHNSON &amp; JOHNSON DE COLOMBIA S.A</v>
          </cell>
        </row>
        <row r="559">
          <cell r="D559" t="str">
            <v>PLACAS BLOQUEADA PARA OSTEOTOMIA FEMUR PROXIMAL</v>
          </cell>
          <cell r="E559">
            <v>3150000</v>
          </cell>
          <cell r="F559">
            <v>0</v>
          </cell>
          <cell r="G559">
            <v>3150000</v>
          </cell>
          <cell r="H559" t="str">
            <v>CTO 5664-2021 JOHNSON &amp; JOHNSON DE COLOMBIA S.A</v>
          </cell>
        </row>
        <row r="560">
          <cell r="D560" t="str">
            <v>TORNILLOS DE BLOQUEO 3.5 MM</v>
          </cell>
          <cell r="E560">
            <v>500500</v>
          </cell>
          <cell r="F560">
            <v>0</v>
          </cell>
          <cell r="G560">
            <v>500500</v>
          </cell>
          <cell r="H560" t="str">
            <v>CTO 5664-2021 JOHNSON &amp; JOHNSON DE COLOMBIA S.A</v>
          </cell>
        </row>
        <row r="561">
          <cell r="D561" t="str">
            <v>TORNILLOS DE CORTICAL 3.5 MM</v>
          </cell>
          <cell r="E561">
            <v>109600</v>
          </cell>
          <cell r="F561">
            <v>0</v>
          </cell>
          <cell r="G561">
            <v>109600</v>
          </cell>
          <cell r="H561" t="str">
            <v>CTO 5664-2021 JOHNSON &amp; JOHNSON DE COLOMBIA S.A</v>
          </cell>
        </row>
        <row r="562">
          <cell r="D562" t="str">
            <v>AGUJAS GUIA</v>
          </cell>
          <cell r="E562">
            <v>36100</v>
          </cell>
          <cell r="F562">
            <v>6859</v>
          </cell>
          <cell r="G562">
            <v>42959</v>
          </cell>
          <cell r="H562" t="str">
            <v>CTO 5664-2021 JOHNSON &amp; JOHNSON DE COLOMBIA S.A</v>
          </cell>
        </row>
        <row r="563">
          <cell r="D563" t="str">
            <v>LAMINA SIERRA</v>
          </cell>
          <cell r="E563">
            <v>307300</v>
          </cell>
          <cell r="F563">
            <v>58387</v>
          </cell>
          <cell r="G563">
            <v>365687</v>
          </cell>
          <cell r="H563" t="str">
            <v>CTO 5664-2021 JOHNSON &amp; JOHNSON DE COLOMBIA S.A</v>
          </cell>
        </row>
        <row r="564">
          <cell r="D564" t="str">
            <v>PLACAS BLOQUEADA PARA OSTEOTOMIA FEMUR DISTAL</v>
          </cell>
          <cell r="E564">
            <v>3150000</v>
          </cell>
          <cell r="F564">
            <v>0</v>
          </cell>
          <cell r="G564">
            <v>3150000</v>
          </cell>
          <cell r="H564" t="str">
            <v>CTO 5664-2021 JOHNSON &amp; JOHNSON DE COLOMBIA S.A</v>
          </cell>
        </row>
        <row r="565">
          <cell r="D565" t="str">
            <v>TORNILLOS DE BLOQUEO 3.5 MM</v>
          </cell>
          <cell r="E565">
            <v>357500</v>
          </cell>
          <cell r="F565">
            <v>0</v>
          </cell>
          <cell r="G565">
            <v>357500</v>
          </cell>
          <cell r="H565" t="str">
            <v>CTO 5664-2021 JOHNSON &amp; JOHNSON DE COLOMBIA S.A</v>
          </cell>
        </row>
        <row r="566">
          <cell r="D566" t="str">
            <v>TORNILLOS DE CORTICAL 3.5 MM</v>
          </cell>
          <cell r="E566">
            <v>71500</v>
          </cell>
          <cell r="F566">
            <v>0</v>
          </cell>
          <cell r="G566">
            <v>71500</v>
          </cell>
          <cell r="H566" t="str">
            <v>CTO 5664-2021 JOHNSON &amp; JOHNSON DE COLOMBIA S.A</v>
          </cell>
        </row>
        <row r="567">
          <cell r="D567" t="str">
            <v>AGUJAS GUIA</v>
          </cell>
          <cell r="E567">
            <v>36100</v>
          </cell>
          <cell r="F567">
            <v>6859</v>
          </cell>
          <cell r="G567">
            <v>42959</v>
          </cell>
          <cell r="H567" t="str">
            <v>CTO 5664-2021 JOHNSON &amp; JOHNSON DE COLOMBIA S.A</v>
          </cell>
        </row>
        <row r="568">
          <cell r="D568" t="str">
            <v>LAMINA SIERRA</v>
          </cell>
          <cell r="E568">
            <v>255800</v>
          </cell>
          <cell r="F568">
            <v>48602</v>
          </cell>
          <cell r="G568">
            <v>304402</v>
          </cell>
          <cell r="H568" t="str">
            <v>CTO 5664-2021 JOHNSON &amp; JOHNSON DE COLOMBIA S.A</v>
          </cell>
        </row>
        <row r="569">
          <cell r="D569" t="str">
            <v>PLACAS BLOQUEADA PARA OSTEOTOMIA FEMUR DISTAL</v>
          </cell>
          <cell r="E569">
            <v>3150000</v>
          </cell>
          <cell r="F569">
            <v>0</v>
          </cell>
          <cell r="G569">
            <v>3150000</v>
          </cell>
          <cell r="H569" t="str">
            <v>CTO 5664-2021 JOHNSON &amp; JOHNSON DE COLOMBIA S.A</v>
          </cell>
        </row>
        <row r="570">
          <cell r="D570" t="str">
            <v>TORNILLOS DE BLOQUEO 4.5 MM</v>
          </cell>
          <cell r="E570">
            <v>357500</v>
          </cell>
          <cell r="F570">
            <v>0</v>
          </cell>
          <cell r="G570">
            <v>357500</v>
          </cell>
          <cell r="H570" t="str">
            <v>CTO 5664-2021 JOHNSON &amp; JOHNSON DE COLOMBIA S.A</v>
          </cell>
        </row>
        <row r="571">
          <cell r="D571" t="str">
            <v>TORNILLOS DE CORTICAL 4.5 MM</v>
          </cell>
          <cell r="E571">
            <v>71500</v>
          </cell>
          <cell r="F571">
            <v>0</v>
          </cell>
          <cell r="G571">
            <v>71500</v>
          </cell>
          <cell r="H571" t="str">
            <v>CTO 5664-2021 JOHNSON &amp; JOHNSON DE COLOMBIA S.A</v>
          </cell>
        </row>
        <row r="572">
          <cell r="D572" t="str">
            <v>AGUJAS GUIA</v>
          </cell>
          <cell r="E572">
            <v>36100</v>
          </cell>
          <cell r="F572">
            <v>6859</v>
          </cell>
          <cell r="G572">
            <v>42959</v>
          </cell>
          <cell r="H572" t="str">
            <v>CTO 5664-2021 JOHNSON &amp; JOHNSON DE COLOMBIA S.A</v>
          </cell>
        </row>
        <row r="573">
          <cell r="D573" t="str">
            <v>LAMINA SIERRA</v>
          </cell>
          <cell r="E573">
            <v>255800</v>
          </cell>
          <cell r="F573">
            <v>48602</v>
          </cell>
          <cell r="G573">
            <v>304402</v>
          </cell>
          <cell r="H573" t="str">
            <v>CTO 5664-2021 JOHNSON &amp; JOHNSON DE COLOMBIA S.A</v>
          </cell>
        </row>
        <row r="574">
          <cell r="D574" t="str">
            <v>PLACA  CONDILAR</v>
          </cell>
          <cell r="E574">
            <v>1600000</v>
          </cell>
          <cell r="F574">
            <v>0</v>
          </cell>
          <cell r="G574">
            <v>1600000</v>
          </cell>
          <cell r="H574" t="str">
            <v>CTO 5664-2021 JOHNSON &amp; JOHNSON DE COLOMBIA S.A</v>
          </cell>
        </row>
        <row r="575">
          <cell r="D575" t="str">
            <v>TORNILLO BLOQUEO AUTORROSCANTE</v>
          </cell>
          <cell r="E575">
            <v>290000</v>
          </cell>
          <cell r="F575">
            <v>0</v>
          </cell>
          <cell r="G575">
            <v>290000</v>
          </cell>
          <cell r="H575" t="str">
            <v>CTO 5664-2021 JOHNSON &amp; JOHNSON DE COLOMBIA S.A</v>
          </cell>
        </row>
        <row r="576">
          <cell r="D576" t="str">
            <v>TORNILLO CORTICAL AUTORROSCANTE</v>
          </cell>
          <cell r="E576">
            <v>163000</v>
          </cell>
          <cell r="F576">
            <v>0</v>
          </cell>
          <cell r="G576">
            <v>163000</v>
          </cell>
          <cell r="H576" t="str">
            <v>CTO 5664-2021 JOHNSON &amp; JOHNSON DE COLOMBIA S.A</v>
          </cell>
        </row>
        <row r="577">
          <cell r="D577" t="str">
            <v>AGUJAS GUIA</v>
          </cell>
          <cell r="E577">
            <v>36100</v>
          </cell>
          <cell r="F577">
            <v>6859</v>
          </cell>
          <cell r="G577">
            <v>42959</v>
          </cell>
          <cell r="H577" t="str">
            <v>CTO 5664-2021 JOHNSON &amp; JOHNSON DE COLOMBIA S.A</v>
          </cell>
        </row>
        <row r="578">
          <cell r="D578" t="str">
            <v>PLACA  FUSION CARPIANA</v>
          </cell>
          <cell r="E578">
            <v>2360000</v>
          </cell>
          <cell r="F578">
            <v>0</v>
          </cell>
          <cell r="G578">
            <v>2360000</v>
          </cell>
          <cell r="H578" t="str">
            <v>CTO 5664-2021 JOHNSON &amp; JOHNSON DE COLOMBIA S.A</v>
          </cell>
        </row>
        <row r="579">
          <cell r="D579" t="str">
            <v>TORNILLO BLOQUEO AUTORROSCANTE</v>
          </cell>
          <cell r="E579">
            <v>340000</v>
          </cell>
          <cell r="F579">
            <v>0</v>
          </cell>
          <cell r="G579">
            <v>340000</v>
          </cell>
          <cell r="H579" t="str">
            <v>CTO 5664-2021 JOHNSON &amp; JOHNSON DE COLOMBIA S.A</v>
          </cell>
        </row>
        <row r="580">
          <cell r="D580" t="str">
            <v>TORNILLO CORTICAL AUTORROSCANTE</v>
          </cell>
          <cell r="E580">
            <v>163000</v>
          </cell>
          <cell r="F580">
            <v>0</v>
          </cell>
          <cell r="G580">
            <v>163000</v>
          </cell>
          <cell r="H580" t="str">
            <v>CTO 5664-2021 JOHNSON &amp; JOHNSON DE COLOMBIA S.A</v>
          </cell>
        </row>
        <row r="581">
          <cell r="D581" t="str">
            <v>AGUJAS GUIA</v>
          </cell>
          <cell r="E581">
            <v>36100</v>
          </cell>
          <cell r="F581">
            <v>6859</v>
          </cell>
          <cell r="G581">
            <v>42959</v>
          </cell>
          <cell r="H581" t="str">
            <v>CTO 5664-2021 JOHNSON &amp; JOHNSON DE COLOMBIA S.A</v>
          </cell>
        </row>
        <row r="582">
          <cell r="D582" t="str">
            <v>TORNILLO FUSION MEDIO PIE</v>
          </cell>
          <cell r="E582">
            <v>945000</v>
          </cell>
          <cell r="F582">
            <v>0</v>
          </cell>
          <cell r="G582">
            <v>945000</v>
          </cell>
          <cell r="H582" t="str">
            <v>CTO 5664-2021 JOHNSON &amp; JOHNSON DE COLOMBIA S.A</v>
          </cell>
        </row>
        <row r="583">
          <cell r="D583" t="str">
            <v xml:space="preserve">AGUJA GUIA </v>
          </cell>
          <cell r="E583">
            <v>36100</v>
          </cell>
          <cell r="F583">
            <v>6859</v>
          </cell>
          <cell r="G583">
            <v>42959</v>
          </cell>
          <cell r="H583" t="str">
            <v>CTO 5664-2021 JOHNSON &amp; JOHNSON DE COLOMBIA S.A</v>
          </cell>
        </row>
        <row r="584">
          <cell r="D584" t="str">
            <v xml:space="preserve">PLACA TOBILLO EXTRALARGA ANTEROMEDIAL IZQ/DER LCP 2.7/3.5 </v>
          </cell>
          <cell r="E584">
            <v>3750000</v>
          </cell>
          <cell r="F584">
            <v>0</v>
          </cell>
          <cell r="G584">
            <v>3750000</v>
          </cell>
          <cell r="H584" t="str">
            <v>CTO 5664-2021 JOHNSON &amp; JOHNSON DE COLOMBIA S.A</v>
          </cell>
        </row>
        <row r="585">
          <cell r="D585" t="str">
            <v xml:space="preserve">TORNILLO CORTICAL 3.5 MM X 12 MM </v>
          </cell>
          <cell r="E585">
            <v>294900</v>
          </cell>
          <cell r="F585">
            <v>0</v>
          </cell>
          <cell r="G585">
            <v>294900</v>
          </cell>
          <cell r="H585" t="str">
            <v>CTO 5664-2021 JOHNSON &amp; JOHNSON DE COLOMBIA S.A</v>
          </cell>
        </row>
        <row r="586">
          <cell r="D586" t="str">
            <v>TORNILLO DE BLOQUEO DE 3.5</v>
          </cell>
          <cell r="E586">
            <v>334250</v>
          </cell>
          <cell r="F586">
            <v>0</v>
          </cell>
          <cell r="G586">
            <v>334250</v>
          </cell>
          <cell r="H586" t="str">
            <v>CTO 5664-2021 JOHNSON &amp; JOHNSON DE COLOMBIA S.A</v>
          </cell>
        </row>
        <row r="587">
          <cell r="D587" t="str">
            <v>TORNILLO ANGULO VARIABLE 2.7</v>
          </cell>
          <cell r="E587">
            <v>385000</v>
          </cell>
          <cell r="F587">
            <v>0</v>
          </cell>
          <cell r="G587">
            <v>385000</v>
          </cell>
          <cell r="H587" t="str">
            <v>CTO 5664-2021 JOHNSON &amp; JOHNSON DE COLOMBIA S.A</v>
          </cell>
        </row>
        <row r="588">
          <cell r="D588" t="str">
            <v xml:space="preserve">AGUJA GUÍA </v>
          </cell>
          <cell r="E588">
            <v>36100</v>
          </cell>
          <cell r="F588">
            <v>6859</v>
          </cell>
          <cell r="G588">
            <v>42959</v>
          </cell>
          <cell r="H588" t="str">
            <v>CTO 5664-2021 JOHNSON &amp; JOHNSON DE COLOMBIA S.A</v>
          </cell>
        </row>
        <row r="589">
          <cell r="D589" t="str">
            <v>FIJADOR PENNIG II CON UNIDAD C/D</v>
          </cell>
          <cell r="E589">
            <v>2609600</v>
          </cell>
          <cell r="F589">
            <v>0</v>
          </cell>
          <cell r="G589">
            <v>2609600</v>
          </cell>
          <cell r="H589" t="str">
            <v>CTO 5664-2021 JOHNSON &amp; JOHNSON DE COLOMBIA S.A</v>
          </cell>
        </row>
        <row r="590">
          <cell r="D590" t="str">
            <v>TORN. CORTICAL PENNIG 3.0MM 70/20</v>
          </cell>
          <cell r="E590">
            <v>90000</v>
          </cell>
          <cell r="F590">
            <v>17100</v>
          </cell>
          <cell r="G590">
            <v>107100</v>
          </cell>
          <cell r="H590" t="str">
            <v>CTO 5664-2021 JOHNSON &amp; JOHNSON DE COLOMBIA S.A</v>
          </cell>
        </row>
        <row r="591">
          <cell r="D591" t="str">
            <v>LLAVE ALLEN 3MM</v>
          </cell>
          <cell r="E591">
            <v>0</v>
          </cell>
          <cell r="F591">
            <v>0</v>
          </cell>
          <cell r="G591">
            <v>0</v>
          </cell>
          <cell r="H591" t="str">
            <v>CTO 5664-2021 JOHNSON &amp; JOHNSON DE COLOMBIA S.A</v>
          </cell>
        </row>
        <row r="592">
          <cell r="D592" t="str">
            <v>BARRA ALARGAMIENTO STANDAR</v>
          </cell>
          <cell r="E592">
            <v>319900</v>
          </cell>
          <cell r="F592">
            <v>0</v>
          </cell>
          <cell r="G592">
            <v>319900</v>
          </cell>
          <cell r="H592" t="str">
            <v>CTO 5664-2021 JOHNSON &amp; JOHNSON DE COLOMBIA S.A</v>
          </cell>
        </row>
        <row r="593">
          <cell r="D593" t="str">
            <v>CABEZAL MINIFIJADOR RECTO</v>
          </cell>
          <cell r="E593">
            <v>1800600</v>
          </cell>
          <cell r="F593">
            <v>0</v>
          </cell>
          <cell r="G593">
            <v>1800600</v>
          </cell>
          <cell r="H593" t="str">
            <v>CTO 5664-2021 JOHNSON &amp; JOHNSON DE COLOMBIA S.A</v>
          </cell>
        </row>
        <row r="594">
          <cell r="D594" t="str">
            <v>TUERCAS COMPRESION-DISRACCION / MINIFIJADOR</v>
          </cell>
          <cell r="E594">
            <v>6970000</v>
          </cell>
          <cell r="F594">
            <v>0</v>
          </cell>
          <cell r="G594">
            <v>6970000</v>
          </cell>
          <cell r="H594" t="str">
            <v>CTO 5664-2021 JOHNSON &amp; JOHNSON DE COLOMBIA S.A</v>
          </cell>
        </row>
        <row r="595">
          <cell r="D595" t="str">
            <v>AGUJA CORTA MINI-PENNIG</v>
          </cell>
          <cell r="E595">
            <v>81800</v>
          </cell>
          <cell r="F595">
            <v>15542</v>
          </cell>
          <cell r="G595">
            <v>97342</v>
          </cell>
          <cell r="H595" t="str">
            <v>CTO 5664-2021 JOHNSON &amp; JOHNSON DE COLOMBIA S.A</v>
          </cell>
        </row>
        <row r="596">
          <cell r="D596" t="str">
            <v>LLAVE ALLEN 3MM</v>
          </cell>
          <cell r="E596">
            <v>0</v>
          </cell>
          <cell r="F596">
            <v>0</v>
          </cell>
          <cell r="G596">
            <v>0</v>
          </cell>
          <cell r="H596" t="str">
            <v>CTO 5664-2021 JOHNSON &amp; JOHNSON DE COLOMBIA S.A</v>
          </cell>
        </row>
        <row r="597">
          <cell r="D597" t="str">
            <v>MICRO PLACA ADAPTACIÓN (1.0) 34 AGUJEROS, 100 MM., TITANIO</v>
          </cell>
          <cell r="E597">
            <v>492600</v>
          </cell>
          <cell r="F597">
            <v>0</v>
          </cell>
          <cell r="G597">
            <v>492600</v>
          </cell>
          <cell r="H597" t="str">
            <v>CTO 5665-2021 LA INSTRUMENTADORA S.A.S</v>
          </cell>
        </row>
        <row r="598">
          <cell r="D598" t="str">
            <v>1.0 MICRO-TORNILLO DE CORTICAL MF AUTORROSC L 4 MM TITANIO</v>
          </cell>
          <cell r="E598">
            <v>79400</v>
          </cell>
          <cell r="F598">
            <v>0</v>
          </cell>
          <cell r="G598">
            <v>79400</v>
          </cell>
          <cell r="H598" t="str">
            <v>CTO 5665-2021 LA INSTRUMENTADORA S.A.S</v>
          </cell>
        </row>
        <row r="599">
          <cell r="D599" t="str">
            <v>MICRO PLACA REBORDE ORBITAL (1.0) 11 AGUJEROS, TITANIO</v>
          </cell>
          <cell r="E599">
            <v>391900</v>
          </cell>
          <cell r="F599">
            <v>0</v>
          </cell>
          <cell r="G599">
            <v>391900</v>
          </cell>
          <cell r="H599" t="str">
            <v>CTO 5665-2021 LA INSTRUMENTADORA S.A.S</v>
          </cell>
        </row>
        <row r="600">
          <cell r="D600" t="str">
            <v>1.0 MICRO-TORNILLO DE CORTICAL MF AUTORROSC L 6 MM TITANIO</v>
          </cell>
          <cell r="E600">
            <v>79400</v>
          </cell>
          <cell r="F600">
            <v>0</v>
          </cell>
          <cell r="G600">
            <v>79400</v>
          </cell>
          <cell r="H600" t="str">
            <v>CTO 5665-2021 LA INSTRUMENTADORA S.A.S</v>
          </cell>
        </row>
        <row r="601">
          <cell r="D601" t="str">
            <v>MICRO PLACA (1.0) EN Y, 9 AGUJEROS, TITANIO</v>
          </cell>
          <cell r="E601">
            <v>465600</v>
          </cell>
          <cell r="F601">
            <v>0</v>
          </cell>
          <cell r="G601">
            <v>465600</v>
          </cell>
          <cell r="H601" t="str">
            <v>CTO 5665-2021 LA INSTRUMENTADORA S.A.S</v>
          </cell>
        </row>
        <row r="602">
          <cell r="D602" t="str">
            <v>1.0 MICRO-TORNILLO DE CORTICAL MF AUTORROSC L 6 MM TITANIO</v>
          </cell>
          <cell r="E602">
            <v>79400</v>
          </cell>
          <cell r="F602">
            <v>0</v>
          </cell>
          <cell r="G602">
            <v>79400</v>
          </cell>
          <cell r="H602" t="str">
            <v>CTO 5665-2021 LA INSTRUMENTADORA S.A.S</v>
          </cell>
        </row>
        <row r="603">
          <cell r="D603" t="str">
            <v>PLACA MF DE ADAPTACIÓN (1.3/1.5/2.0) 24 AGUJEROS, TITANIO</v>
          </cell>
          <cell r="E603">
            <v>492600</v>
          </cell>
          <cell r="F603">
            <v>0</v>
          </cell>
          <cell r="G603">
            <v>492600</v>
          </cell>
          <cell r="H603" t="str">
            <v>CTO 5665-2021 LA INSTRUMENTADORA S.A.S</v>
          </cell>
        </row>
        <row r="604">
          <cell r="D604" t="str">
            <v>1.3 TORNILLO DE CORTICAL MF AUTORROSCANTE L 6 MM TITANIO</v>
          </cell>
          <cell r="E604">
            <v>79400</v>
          </cell>
          <cell r="F604">
            <v>0</v>
          </cell>
          <cell r="G604">
            <v>79400</v>
          </cell>
          <cell r="H604" t="str">
            <v>CTO 5665-2021 LA INSTRUMENTADORA S.A.S</v>
          </cell>
        </row>
        <row r="605">
          <cell r="D605" t="str">
            <v>PLACA MF UNIVERSAL P/ RECONST. BASE ORBITAL (1.5) TITANIO</v>
          </cell>
          <cell r="E605">
            <v>391900</v>
          </cell>
          <cell r="F605">
            <v>0</v>
          </cell>
          <cell r="G605">
            <v>391900</v>
          </cell>
          <cell r="H605" t="str">
            <v>CTO 5665-2021 LA INSTRUMENTADORA S.A.S</v>
          </cell>
        </row>
        <row r="606">
          <cell r="D606" t="str">
            <v>1.5 TORNILLO DE CORTICAL MF L 8 MM TITANIO</v>
          </cell>
          <cell r="E606">
            <v>79400</v>
          </cell>
          <cell r="F606">
            <v>0</v>
          </cell>
          <cell r="G606">
            <v>79400</v>
          </cell>
          <cell r="H606" t="str">
            <v>CTO 5665-2021 LA INSTRUMENTADORA S.A.S</v>
          </cell>
        </row>
        <row r="607">
          <cell r="D607" t="str">
            <v>MINIPLACA LC (2.0) MANDÍBULA CON PUENTE, 4 AG, L 28, TITANIO</v>
          </cell>
          <cell r="E607">
            <v>263900</v>
          </cell>
          <cell r="F607">
            <v>0</v>
          </cell>
          <cell r="G607">
            <v>263900</v>
          </cell>
          <cell r="H607" t="str">
            <v>CTO 5665-2021 LA INSTRUMENTADORA S.A.S</v>
          </cell>
        </row>
        <row r="608">
          <cell r="D608" t="str">
            <v>2.0 TORNILLO CORTICAL MANDÍBULA AUTORROSCANTE L 12 MM TITANIO</v>
          </cell>
          <cell r="E608">
            <v>60000</v>
          </cell>
          <cell r="F608">
            <v>0</v>
          </cell>
          <cell r="G608">
            <v>60000</v>
          </cell>
          <cell r="H608" t="str">
            <v>CTO 5665-2021 LA INSTRUMENTADORA S.A.S</v>
          </cell>
        </row>
        <row r="609">
          <cell r="D609" t="str">
            <v>PLACA 2.4 RECTA 8 AGUJEROS L 64 MM TITANIO</v>
          </cell>
          <cell r="E609">
            <v>1017900</v>
          </cell>
          <cell r="F609">
            <v>0</v>
          </cell>
          <cell r="G609">
            <v>1017900</v>
          </cell>
          <cell r="H609" t="str">
            <v>CTO 5665-2021 LA INSTRUMENTADORA S.A.S</v>
          </cell>
        </row>
        <row r="610">
          <cell r="D610" t="str">
            <v>2.4 TORNILLO DE CORTICAL MF AUTORROSCANTE L 14 MM TITANIO</v>
          </cell>
          <cell r="E610">
            <v>60000</v>
          </cell>
          <cell r="F610">
            <v>0</v>
          </cell>
          <cell r="G610">
            <v>60000</v>
          </cell>
          <cell r="H610" t="str">
            <v>CTO 5665-2021 LA INSTRUMENTADORA S.A.S</v>
          </cell>
        </row>
        <row r="611">
          <cell r="D611" t="str">
            <v>PLACA 2.4 LC-DCP EXCÉNTRICA 6 AGUJEROS L 52 MM TITANIO</v>
          </cell>
          <cell r="E611">
            <v>837600</v>
          </cell>
          <cell r="F611">
            <v>0</v>
          </cell>
          <cell r="G611">
            <v>837600</v>
          </cell>
          <cell r="H611" t="str">
            <v>CTO 5665-2021 LA INSTRUMENTADORA S.A.S</v>
          </cell>
        </row>
        <row r="612">
          <cell r="D612" t="str">
            <v>2.4 TORNILLO DE CORTICAL MF AUTORROSCANTE L 12 MM TITANIO</v>
          </cell>
          <cell r="E612">
            <v>89000</v>
          </cell>
          <cell r="F612">
            <v>0</v>
          </cell>
          <cell r="G612">
            <v>89000</v>
          </cell>
          <cell r="H612" t="str">
            <v>CTO 5665-2021 LA INSTRUMENTADORA S.A.S</v>
          </cell>
        </row>
        <row r="613">
          <cell r="D613" t="str">
            <v>PLACA  D2.0MM MEDIANA CON ESPACIO CENTRAL 6 AGUJEROS L43MM TITANIO</v>
          </cell>
          <cell r="E613">
            <v>692600</v>
          </cell>
          <cell r="F613">
            <v>0</v>
          </cell>
          <cell r="G613">
            <v>692600</v>
          </cell>
          <cell r="H613" t="str">
            <v>CTO 5665-2021 LA INSTRUMENTADORA S.A.S</v>
          </cell>
        </row>
        <row r="614">
          <cell r="D614" t="str">
            <v>TORNILLO  STARDRIVE D2.0MM AUTORROSCANTE L8MM</v>
          </cell>
          <cell r="E614">
            <v>82000</v>
          </cell>
          <cell r="F614">
            <v>0</v>
          </cell>
          <cell r="G614">
            <v>82000</v>
          </cell>
          <cell r="H614" t="str">
            <v>CTO 5665-2021 LA INSTRUMENTADORA S.A.S</v>
          </cell>
        </row>
        <row r="615">
          <cell r="D615" t="str">
            <v>IMPLANTE DE CRÁNEO EN POLIAMIDA POROSA PEQUEÑO HASTA 16 CM</v>
          </cell>
          <cell r="E615">
            <v>30803850</v>
          </cell>
          <cell r="F615">
            <v>0</v>
          </cell>
          <cell r="G615">
            <v>30803850</v>
          </cell>
          <cell r="H615" t="str">
            <v>CTO 5665-2021 LA INSTRUMENTADORA S.A.S</v>
          </cell>
        </row>
        <row r="616">
          <cell r="D616" t="str">
            <v>IMPLANTE DE CRÁNEO EN POLIAMIDA POROSA  MEDIANO HASTA 36 CM</v>
          </cell>
          <cell r="E616">
            <v>30803850</v>
          </cell>
          <cell r="F616">
            <v>0</v>
          </cell>
          <cell r="G616">
            <v>30803850</v>
          </cell>
          <cell r="H616" t="str">
            <v>CTO 5665-2021 LA INSTRUMENTADORA S.A.S</v>
          </cell>
        </row>
        <row r="617">
          <cell r="D617" t="str">
            <v>IMPLANTE DE CRÁNEO EN POLIAMIDA POROSA  GRANDE MÁS 36 CM</v>
          </cell>
          <cell r="E617">
            <v>30803850</v>
          </cell>
          <cell r="F617">
            <v>0</v>
          </cell>
          <cell r="G617">
            <v>30803850</v>
          </cell>
          <cell r="H617" t="str">
            <v>CTO 5665-2021 LA INSTRUMENTADORA S.A.S</v>
          </cell>
        </row>
        <row r="618">
          <cell r="D618" t="str">
            <v>IMPLANTE DE CRÁNEO PEQUEÑO HASTA 16 CM</v>
          </cell>
          <cell r="E618">
            <v>30803850</v>
          </cell>
          <cell r="F618">
            <v>0</v>
          </cell>
          <cell r="G618">
            <v>30803850</v>
          </cell>
          <cell r="H618" t="str">
            <v>CTO 5665-2021 LA INSTRUMENTADORA S.A.S</v>
          </cell>
        </row>
        <row r="619">
          <cell r="D619" t="str">
            <v>IMPLANTE DE CRÁNEO MEDIANO HASTA 36 CM</v>
          </cell>
          <cell r="E619">
            <v>30803850</v>
          </cell>
          <cell r="F619">
            <v>0</v>
          </cell>
          <cell r="G619">
            <v>30803850</v>
          </cell>
          <cell r="H619" t="str">
            <v>CTO 5665-2021 LA INSTRUMENTADORA S.A.S</v>
          </cell>
        </row>
        <row r="620">
          <cell r="D620" t="str">
            <v>IMPLANTE DE CRÁNEO GRANDE MÁS 36 CM</v>
          </cell>
          <cell r="E620">
            <v>30803850</v>
          </cell>
          <cell r="F620">
            <v>0</v>
          </cell>
          <cell r="G620">
            <v>30803850</v>
          </cell>
          <cell r="H620" t="str">
            <v>CTO 5665-2021 LA INSTRUMENTADORA S.A.S</v>
          </cell>
        </row>
        <row r="621">
          <cell r="D621" t="str">
            <v>PLACA CERVICAL I NIVEL</v>
          </cell>
          <cell r="E621">
            <v>1053080</v>
          </cell>
          <cell r="F621">
            <v>0</v>
          </cell>
          <cell r="G621">
            <v>1053080</v>
          </cell>
          <cell r="H621" t="str">
            <v>CTO 5665-2021 LA INSTRUMENTADORA S.A.S</v>
          </cell>
        </row>
        <row r="622">
          <cell r="D622" t="str">
            <v>TORNILLOS PARA FIJACION DE PLACA CERVICAL ANTERIOR</v>
          </cell>
          <cell r="E622">
            <v>193620</v>
          </cell>
          <cell r="F622">
            <v>0</v>
          </cell>
          <cell r="G622">
            <v>193620</v>
          </cell>
          <cell r="H622" t="str">
            <v>CTO 5665-2021 LA INSTRUMENTADORA S.A.S</v>
          </cell>
        </row>
        <row r="623">
          <cell r="D623" t="str">
            <v>PLACA CERVICAL II NIVELES</v>
          </cell>
          <cell r="E623">
            <v>1053080</v>
          </cell>
          <cell r="F623">
            <v>0</v>
          </cell>
          <cell r="G623">
            <v>1053080</v>
          </cell>
          <cell r="H623" t="str">
            <v>CTO 5665-2021 LA INSTRUMENTADORA S.A.S</v>
          </cell>
        </row>
        <row r="624">
          <cell r="D624" t="str">
            <v>TORNILLOS PARA FIJACION DE PLACA CERVICAL ANTERIOR</v>
          </cell>
          <cell r="E624">
            <v>193620</v>
          </cell>
          <cell r="F624">
            <v>0</v>
          </cell>
          <cell r="G624">
            <v>193620</v>
          </cell>
          <cell r="H624" t="str">
            <v>CTO 5665-2021 LA INSTRUMENTADORA S.A.S</v>
          </cell>
        </row>
        <row r="625">
          <cell r="D625" t="str">
            <v>PLACA CERVICAL III NIVELES</v>
          </cell>
          <cell r="E625">
            <v>1184680</v>
          </cell>
          <cell r="F625">
            <v>0</v>
          </cell>
          <cell r="G625">
            <v>1184680</v>
          </cell>
          <cell r="H625" t="str">
            <v>CTO 5665-2021 LA INSTRUMENTADORA S.A.S</v>
          </cell>
        </row>
        <row r="626">
          <cell r="D626" t="str">
            <v>TORNILLOS PARA FIJACION DE PLACA CERVICAL ANTERIOR</v>
          </cell>
          <cell r="E626">
            <v>193620</v>
          </cell>
          <cell r="F626">
            <v>0</v>
          </cell>
          <cell r="G626">
            <v>193620</v>
          </cell>
          <cell r="H626" t="str">
            <v>CTO 5665-2021 LA INSTRUMENTADORA S.A.S</v>
          </cell>
        </row>
        <row r="627">
          <cell r="D627" t="str">
            <v>CILINDRO AUTOEXPANDIBLE INSITU</v>
          </cell>
          <cell r="E627">
            <v>6953590</v>
          </cell>
          <cell r="F627">
            <v>0</v>
          </cell>
          <cell r="G627">
            <v>6953590</v>
          </cell>
          <cell r="H627" t="str">
            <v>CTO 5665-2021 LA INSTRUMENTADORA S.A.S</v>
          </cell>
        </row>
        <row r="628">
          <cell r="D628" t="str">
            <v>PLACAS TERMINALES</v>
          </cell>
          <cell r="E628">
            <v>0</v>
          </cell>
          <cell r="F628">
            <v>0</v>
          </cell>
          <cell r="G628">
            <v>0</v>
          </cell>
          <cell r="H628" t="str">
            <v>CTO 5665-2021 LA INSTRUMENTADORA S.A.S</v>
          </cell>
        </row>
        <row r="629">
          <cell r="D629" t="str">
            <v>CAJA CERVICAL PEEK (CONVEXA Y/O CUNEIFORME)</v>
          </cell>
          <cell r="E629">
            <v>1132180</v>
          </cell>
          <cell r="F629">
            <v>0</v>
          </cell>
          <cell r="G629">
            <v>1132180</v>
          </cell>
          <cell r="H629" t="str">
            <v>CTO 5665-2021 LA INSTRUMENTADORA S.A.S</v>
          </cell>
        </row>
        <row r="630">
          <cell r="D630" t="str">
            <v>CAJA PLACA CERVICAL PEEK</v>
          </cell>
          <cell r="E630">
            <v>2339890</v>
          </cell>
          <cell r="F630">
            <v>0</v>
          </cell>
          <cell r="G630">
            <v>2339890</v>
          </cell>
          <cell r="H630" t="str">
            <v>CTO 5665-2021 LA INSTRUMENTADORA S.A.S</v>
          </cell>
        </row>
        <row r="631">
          <cell r="D631" t="str">
            <v>TORNILLOS</v>
          </cell>
          <cell r="E631">
            <v>234010</v>
          </cell>
          <cell r="F631">
            <v>0</v>
          </cell>
          <cell r="G631">
            <v>234010</v>
          </cell>
          <cell r="H631" t="str">
            <v>CTO 5665-2021 LA INSTRUMENTADORA S.A.S</v>
          </cell>
        </row>
        <row r="632">
          <cell r="D632" t="str">
            <v>ROTÚLA PARA UNIÓN DE TORNILLOS TIPO SCHANZ Y BARRAS</v>
          </cell>
          <cell r="E632">
            <v>1352400</v>
          </cell>
          <cell r="F632">
            <v>0</v>
          </cell>
          <cell r="G632">
            <v>1352400</v>
          </cell>
          <cell r="H632" t="str">
            <v>CTO 5665-2021 LA INSTRUMENTADORA S.A.S</v>
          </cell>
        </row>
        <row r="633">
          <cell r="D633" t="str">
            <v xml:space="preserve">TORNILLO TIPO SCHANZ </v>
          </cell>
          <cell r="E633">
            <v>455000</v>
          </cell>
          <cell r="F633">
            <v>0</v>
          </cell>
          <cell r="G633">
            <v>455000</v>
          </cell>
          <cell r="H633" t="str">
            <v>CTO 5665-2021 LA INSTRUMENTADORA S.A.S</v>
          </cell>
        </row>
        <row r="634">
          <cell r="D634" t="str">
            <v xml:space="preserve">BARRAS DE 50 A 120 MM </v>
          </cell>
          <cell r="E634">
            <v>172760</v>
          </cell>
          <cell r="F634">
            <v>0</v>
          </cell>
          <cell r="G634">
            <v>172760</v>
          </cell>
          <cell r="H634" t="str">
            <v>CTO 5665-2021 LA INSTRUMENTADORA S.A.S</v>
          </cell>
        </row>
        <row r="635">
          <cell r="D635" t="str">
            <v>BARRA 400 MM A 600 MM DE 4.5 MM A 5.5 MM</v>
          </cell>
          <cell r="E635">
            <v>0</v>
          </cell>
          <cell r="F635">
            <v>0</v>
          </cell>
          <cell r="G635">
            <v>0</v>
          </cell>
          <cell r="H635" t="str">
            <v>CTO 5665-2021 LA INSTRUMENTADORA S.A.S</v>
          </cell>
        </row>
        <row r="636">
          <cell r="D636" t="str">
            <v>CONECTOR TRANSVERSO</v>
          </cell>
          <cell r="E636">
            <v>367500</v>
          </cell>
          <cell r="F636">
            <v>0</v>
          </cell>
          <cell r="G636">
            <v>367500</v>
          </cell>
          <cell r="H636" t="str">
            <v>CTO 5665-2021 LA INSTRUMENTADORA S.A.S</v>
          </cell>
        </row>
        <row r="637">
          <cell r="D637" t="str">
            <v>TORNILLO MONOAXIAL</v>
          </cell>
          <cell r="E637">
            <v>535860</v>
          </cell>
          <cell r="F637">
            <v>0</v>
          </cell>
          <cell r="G637">
            <v>535860</v>
          </cell>
          <cell r="H637" t="str">
            <v>CTO 5665-2021 LA INSTRUMENTADORA S.A.S</v>
          </cell>
        </row>
        <row r="638">
          <cell r="D638" t="str">
            <v>TORNILLO INTERNO</v>
          </cell>
          <cell r="E638">
            <v>119070</v>
          </cell>
          <cell r="F638">
            <v>0</v>
          </cell>
          <cell r="G638">
            <v>119070</v>
          </cell>
          <cell r="H638" t="str">
            <v>CTO 5665-2021 LA INSTRUMENTADORA S.A.S</v>
          </cell>
        </row>
        <row r="639">
          <cell r="D639" t="str">
            <v>BARRA 120 MM</v>
          </cell>
          <cell r="E639">
            <v>148860</v>
          </cell>
          <cell r="F639">
            <v>0</v>
          </cell>
          <cell r="G639">
            <v>148860</v>
          </cell>
          <cell r="H639" t="str">
            <v>CTO 5665-2021 LA INSTRUMENTADORA S.A.S</v>
          </cell>
        </row>
        <row r="640">
          <cell r="D640" t="str">
            <v>TORNILLO POLIAXIAL</v>
          </cell>
          <cell r="E640">
            <v>585450</v>
          </cell>
          <cell r="F640">
            <v>0</v>
          </cell>
          <cell r="G640">
            <v>585450</v>
          </cell>
          <cell r="H640" t="str">
            <v>CTO 5665-2021 LA INSTRUMENTADORA S.A.S</v>
          </cell>
        </row>
        <row r="641">
          <cell r="D641" t="str">
            <v>TORNILLO INTERNO</v>
          </cell>
          <cell r="E641">
            <v>119070</v>
          </cell>
          <cell r="F641">
            <v>0</v>
          </cell>
          <cell r="G641">
            <v>119070</v>
          </cell>
          <cell r="H641" t="str">
            <v>CTO 5665-2021 LA INSTRUMENTADORA S.A.S</v>
          </cell>
        </row>
        <row r="642">
          <cell r="D642" t="str">
            <v>BARRA 120 M</v>
          </cell>
          <cell r="E642">
            <v>148860</v>
          </cell>
          <cell r="F642">
            <v>0</v>
          </cell>
          <cell r="G642">
            <v>148860</v>
          </cell>
          <cell r="H642" t="str">
            <v>CTO 5665-2021 LA INSTRUMENTADORA S.A.S</v>
          </cell>
        </row>
        <row r="643">
          <cell r="D643" t="str">
            <v>TORNILLO MONOAXIAL</v>
          </cell>
          <cell r="E643">
            <v>535860</v>
          </cell>
          <cell r="F643">
            <v>0</v>
          </cell>
          <cell r="G643">
            <v>535860</v>
          </cell>
          <cell r="H643" t="str">
            <v>CTO 5665-2021 LA INSTRUMENTADORA S.A.S</v>
          </cell>
        </row>
        <row r="644">
          <cell r="D644" t="str">
            <v>TORNILLO POLIAXIAL</v>
          </cell>
          <cell r="E644">
            <v>585450</v>
          </cell>
          <cell r="F644">
            <v>0</v>
          </cell>
          <cell r="G644">
            <v>585450</v>
          </cell>
          <cell r="H644" t="str">
            <v>CTO 5665-2021 LA INSTRUMENTADORA S.A.S</v>
          </cell>
        </row>
        <row r="645">
          <cell r="D645" t="str">
            <v>TORNILLO INTERNO</v>
          </cell>
          <cell r="E645">
            <v>119070</v>
          </cell>
          <cell r="F645">
            <v>0</v>
          </cell>
          <cell r="G645">
            <v>119070</v>
          </cell>
          <cell r="H645" t="str">
            <v>CTO 5665-2021 LA INSTRUMENTADORA S.A.S</v>
          </cell>
        </row>
        <row r="646">
          <cell r="D646" t="str">
            <v>BARRA 120 MM</v>
          </cell>
          <cell r="E646">
            <v>148860</v>
          </cell>
          <cell r="F646">
            <v>0</v>
          </cell>
          <cell r="G646">
            <v>148860</v>
          </cell>
          <cell r="H646" t="str">
            <v>CTO 5665-2021 LA INSTRUMENTADORA S.A.S</v>
          </cell>
        </row>
        <row r="647">
          <cell r="D647" t="str">
            <v>TORNILLO POLIAXIAL</v>
          </cell>
          <cell r="E647">
            <v>585450</v>
          </cell>
          <cell r="F647">
            <v>0</v>
          </cell>
          <cell r="G647">
            <v>585450</v>
          </cell>
          <cell r="H647" t="str">
            <v>CTO 5665-2021 LA INSTRUMENTADORA S.A.S</v>
          </cell>
        </row>
        <row r="648">
          <cell r="D648" t="str">
            <v>TORNILLO INTERNO</v>
          </cell>
          <cell r="E648">
            <v>119070</v>
          </cell>
          <cell r="F648">
            <v>0</v>
          </cell>
          <cell r="G648">
            <v>119070</v>
          </cell>
          <cell r="H648" t="str">
            <v>CTO 5665-2021 LA INSTRUMENTADORA S.A.S</v>
          </cell>
        </row>
        <row r="649">
          <cell r="D649" t="str">
            <v>BARRA 300 MM</v>
          </cell>
          <cell r="E649">
            <v>287730</v>
          </cell>
          <cell r="F649">
            <v>0</v>
          </cell>
          <cell r="G649">
            <v>287730</v>
          </cell>
          <cell r="H649" t="str">
            <v>CTO 5665-2021 LA INSTRUMENTADORA S.A.S</v>
          </cell>
        </row>
        <row r="650">
          <cell r="D650" t="str">
            <v>CONECTOR TRANSVERSO (OPCIONAL)</v>
          </cell>
          <cell r="E650">
            <v>0</v>
          </cell>
          <cell r="F650">
            <v>0</v>
          </cell>
          <cell r="G650">
            <v>0</v>
          </cell>
          <cell r="H650" t="str">
            <v>CTO 5665-2021 LA INSTRUMENTADORA S.A.S</v>
          </cell>
        </row>
        <row r="651">
          <cell r="D651" t="str">
            <v>TORNILLO LISTESIS</v>
          </cell>
          <cell r="E651">
            <v>694620</v>
          </cell>
          <cell r="F651">
            <v>0</v>
          </cell>
          <cell r="G651">
            <v>694620</v>
          </cell>
          <cell r="H651" t="str">
            <v>CTO 5665-2021 LA INSTRUMENTADORA S.A.S</v>
          </cell>
        </row>
        <row r="652">
          <cell r="D652" t="str">
            <v>TORNILLO POLIAXIAL</v>
          </cell>
          <cell r="E652">
            <v>585450</v>
          </cell>
          <cell r="F652">
            <v>0</v>
          </cell>
          <cell r="G652">
            <v>585450</v>
          </cell>
          <cell r="H652" t="str">
            <v>CTO 5665-2021 LA INSTRUMENTADORA S.A.S</v>
          </cell>
        </row>
        <row r="653">
          <cell r="D653" t="str">
            <v>TORNILLO INTERNO</v>
          </cell>
          <cell r="E653">
            <v>119070</v>
          </cell>
          <cell r="F653">
            <v>0</v>
          </cell>
          <cell r="G653">
            <v>119070</v>
          </cell>
          <cell r="H653" t="str">
            <v>CTO 5665-2021 LA INSTRUMENTADORA S.A.S</v>
          </cell>
        </row>
        <row r="654">
          <cell r="D654" t="str">
            <v>BARRA 300 MM</v>
          </cell>
          <cell r="E654">
            <v>287730</v>
          </cell>
          <cell r="F654">
            <v>0</v>
          </cell>
          <cell r="G654">
            <v>287730</v>
          </cell>
          <cell r="H654" t="str">
            <v>CTO 5665-2021 LA INSTRUMENTADORA S.A.S</v>
          </cell>
        </row>
        <row r="655">
          <cell r="D655" t="str">
            <v>CONECTOR TRANSVERSO (OPCIONAL)</v>
          </cell>
          <cell r="E655">
            <v>0</v>
          </cell>
          <cell r="F655">
            <v>0</v>
          </cell>
          <cell r="G655">
            <v>0</v>
          </cell>
          <cell r="H655" t="str">
            <v>CTO 5665-2021 LA INSTRUMENTADORA S.A.S</v>
          </cell>
        </row>
        <row r="656">
          <cell r="D656" t="str">
            <v>PLACA PARA FIJACIÓN ANTERIOR COLUMNA TORACOLUMBAR</v>
          </cell>
          <cell r="E656">
            <v>1470300</v>
          </cell>
          <cell r="F656">
            <v>0</v>
          </cell>
          <cell r="G656">
            <v>1470300</v>
          </cell>
          <cell r="H656" t="str">
            <v>CTO 5665-2021 LA INSTRUMENTADORA S.A.S</v>
          </cell>
        </row>
        <row r="657">
          <cell r="D657" t="str">
            <v>TORNILLO DE FIJACION ABIERTOS Y CERRADOS</v>
          </cell>
          <cell r="E657">
            <v>698500</v>
          </cell>
          <cell r="F657">
            <v>0</v>
          </cell>
          <cell r="G657">
            <v>698500</v>
          </cell>
          <cell r="H657" t="str">
            <v>CTO 5665-2021 LA INSTRUMENTADORA S.A.S</v>
          </cell>
        </row>
        <row r="658">
          <cell r="D658" t="str">
            <v xml:space="preserve">TORNILLOS PARA CIERRE </v>
          </cell>
          <cell r="E658">
            <v>0</v>
          </cell>
          <cell r="F658">
            <v>0</v>
          </cell>
          <cell r="G658">
            <v>0</v>
          </cell>
          <cell r="H658" t="str">
            <v>CTO 5665-2021 LA INSTRUMENTADORA S.A.S</v>
          </cell>
        </row>
        <row r="659">
          <cell r="D659" t="str">
            <v>CILINDRO AUTOEXPANDIBLE TORACOLUMBAR</v>
          </cell>
          <cell r="E659">
            <v>8678950</v>
          </cell>
          <cell r="F659">
            <v>0</v>
          </cell>
          <cell r="G659">
            <v>8678950</v>
          </cell>
          <cell r="H659" t="str">
            <v>CTO 5665-2021 LA INSTRUMENTADORA S.A.S</v>
          </cell>
        </row>
        <row r="660">
          <cell r="D660" t="str">
            <v>ESPACIADOR INTERESPINOSO LUMBAR</v>
          </cell>
          <cell r="E660">
            <v>6411020</v>
          </cell>
          <cell r="F660">
            <v>0</v>
          </cell>
          <cell r="G660">
            <v>6411020</v>
          </cell>
          <cell r="H660" t="str">
            <v>CTO 5665-2021 LA INSTRUMENTADORA S.A.S</v>
          </cell>
        </row>
        <row r="661">
          <cell r="D661" t="str">
            <v>TORNILLOS POLIAXIALES PERFORADOS ESTERILES</v>
          </cell>
          <cell r="E661">
            <v>585450</v>
          </cell>
          <cell r="F661">
            <v>0</v>
          </cell>
          <cell r="G661">
            <v>585450</v>
          </cell>
          <cell r="H661" t="str">
            <v>CTO 5665-2021 LA INSTRUMENTADORA S.A.S</v>
          </cell>
        </row>
        <row r="662">
          <cell r="D662" t="str">
            <v>ADAPTADOR PARA STARDRIVE T25, CON ENGANCHE, 2 PIEZAS, ESTÉRIL</v>
          </cell>
          <cell r="E662">
            <v>0</v>
          </cell>
          <cell r="F662">
            <v>0</v>
          </cell>
          <cell r="G662">
            <v>0</v>
          </cell>
          <cell r="H662" t="str">
            <v>CTO 5665-2021 LA INSTRUMENTADORA S.A.S</v>
          </cell>
        </row>
        <row r="663">
          <cell r="D663" t="str">
            <v xml:space="preserve">CASQUILLO DE CIERRE </v>
          </cell>
          <cell r="E663">
            <v>119070</v>
          </cell>
          <cell r="F663">
            <v>0</v>
          </cell>
          <cell r="G663">
            <v>119070</v>
          </cell>
          <cell r="H663" t="str">
            <v>CTO 5665-2021 LA INSTRUMENTADORA S.A.S</v>
          </cell>
        </row>
        <row r="664">
          <cell r="D664" t="str">
            <v>CABEZA TRIDIMENSIONAL PARA TORNILLOS</v>
          </cell>
          <cell r="E664">
            <v>0</v>
          </cell>
          <cell r="F664">
            <v>0</v>
          </cell>
          <cell r="G664">
            <v>0</v>
          </cell>
          <cell r="H664" t="str">
            <v>CTO 5665-2021 LA INSTRUMENTADORA S.A.S</v>
          </cell>
        </row>
        <row r="665">
          <cell r="D665" t="str">
            <v>BARRA  DIÁM. 6.0 MM, BLANDA, LONG. 50 MM TITANIO</v>
          </cell>
          <cell r="E665">
            <v>148860</v>
          </cell>
          <cell r="F665">
            <v>0</v>
          </cell>
          <cell r="G665">
            <v>148860</v>
          </cell>
          <cell r="H665" t="str">
            <v>CTO 5665-2021 LA INSTRUMENTADORA S.A.S</v>
          </cell>
        </row>
        <row r="666">
          <cell r="D666" t="str">
            <v>KIT DE CEMENTO PARA VERTEBROPLASTIA</v>
          </cell>
          <cell r="E666">
            <v>567000</v>
          </cell>
          <cell r="F666">
            <v>0</v>
          </cell>
          <cell r="G666">
            <v>567000</v>
          </cell>
          <cell r="H666" t="str">
            <v>CTO 5665-2021 LA INSTRUMENTADORA S.A.S</v>
          </cell>
        </row>
        <row r="667">
          <cell r="D667" t="str">
            <v>KIT DE JERINGAS PARA VERTEBROPLASTIA</v>
          </cell>
          <cell r="E667">
            <v>446760</v>
          </cell>
          <cell r="F667">
            <v>0</v>
          </cell>
          <cell r="G667">
            <v>446760</v>
          </cell>
          <cell r="H667" t="str">
            <v>CTO 5665-2021 LA INSTRUMENTADORA S.A.S</v>
          </cell>
        </row>
        <row r="668">
          <cell r="D668" t="str">
            <v xml:space="preserve">PLACA BLOQUEADA PARA RADIO PROX.  </v>
          </cell>
          <cell r="E668">
            <v>1229140</v>
          </cell>
          <cell r="F668">
            <v>0</v>
          </cell>
          <cell r="G668">
            <v>1229140</v>
          </cell>
          <cell r="H668" t="str">
            <v>CTO 5665-2021 LA INSTRUMENTADORA S.A.S</v>
          </cell>
        </row>
        <row r="669">
          <cell r="D669" t="str">
            <v xml:space="preserve">TORNILLOS DE BLOQUEO AUTOPERFORANTES DE </v>
          </cell>
          <cell r="E669">
            <v>188650</v>
          </cell>
          <cell r="F669">
            <v>0</v>
          </cell>
          <cell r="G669">
            <v>188650</v>
          </cell>
          <cell r="H669" t="str">
            <v>CTO 5665-2021 LA INSTRUMENTADORA S.A.S</v>
          </cell>
        </row>
        <row r="670">
          <cell r="D670" t="str">
            <v xml:space="preserve">TORNILLO CORTICAL </v>
          </cell>
          <cell r="E670">
            <v>185350</v>
          </cell>
          <cell r="F670">
            <v>0</v>
          </cell>
          <cell r="G670">
            <v>185350</v>
          </cell>
          <cell r="H670" t="str">
            <v>CTO 5665-2021 LA INSTRUMENTADORA S.A.S</v>
          </cell>
        </row>
        <row r="671">
          <cell r="D671" t="str">
            <v>GUIA ROSCADA</v>
          </cell>
          <cell r="E671">
            <v>52250</v>
          </cell>
          <cell r="F671">
            <v>0</v>
          </cell>
          <cell r="G671">
            <v>52250</v>
          </cell>
          <cell r="H671" t="str">
            <v>CTO 5665-2021 LA INSTRUMENTADORA S.A.S</v>
          </cell>
        </row>
        <row r="672">
          <cell r="D672" t="str">
            <v xml:space="preserve">GRAPAS COVENTRY </v>
          </cell>
          <cell r="E672">
            <v>695310</v>
          </cell>
          <cell r="F672">
            <v>0</v>
          </cell>
          <cell r="G672">
            <v>695310</v>
          </cell>
          <cell r="H672" t="str">
            <v>CTO 5665-2021 LA INSTRUMENTADORA S.A.S</v>
          </cell>
        </row>
        <row r="673">
          <cell r="D673" t="str">
            <v xml:space="preserve">GRAPAS  DE BLOUNT LISAS </v>
          </cell>
          <cell r="E673">
            <v>514250</v>
          </cell>
          <cell r="F673">
            <v>0</v>
          </cell>
          <cell r="G673">
            <v>514250</v>
          </cell>
          <cell r="H673" t="str">
            <v>CTO 5665-2021 LA INSTRUMENTADORA S.A.S</v>
          </cell>
        </row>
        <row r="674">
          <cell r="D674" t="str">
            <v>PLACA RECTA  TITANIO</v>
          </cell>
          <cell r="E674">
            <v>1040820</v>
          </cell>
          <cell r="F674">
            <v>0</v>
          </cell>
          <cell r="G674">
            <v>1040820</v>
          </cell>
          <cell r="H674" t="str">
            <v>CTO 5665-2021 LA INSTRUMENTADORA S.A.S</v>
          </cell>
        </row>
        <row r="675">
          <cell r="D675" t="str">
            <v>TORNILLO BLOQUEO AUTORROSCANTE</v>
          </cell>
          <cell r="E675">
            <v>188650</v>
          </cell>
          <cell r="F675">
            <v>0</v>
          </cell>
          <cell r="G675">
            <v>188650</v>
          </cell>
          <cell r="H675" t="str">
            <v>CTO 5665-2021 LA INSTRUMENTADORA S.A.S</v>
          </cell>
        </row>
        <row r="676">
          <cell r="D676" t="str">
            <v>TORNILLO CORTICAL AUTORROSCANTE</v>
          </cell>
          <cell r="E676">
            <v>185350</v>
          </cell>
          <cell r="F676">
            <v>0</v>
          </cell>
          <cell r="G676">
            <v>185350</v>
          </cell>
          <cell r="H676" t="str">
            <v>CTO 5665-2021 LA INSTRUMENTADORA S.A.S</v>
          </cell>
        </row>
        <row r="677">
          <cell r="D677" t="str">
            <v xml:space="preserve">BROCA </v>
          </cell>
          <cell r="E677">
            <v>0</v>
          </cell>
          <cell r="F677">
            <v>0</v>
          </cell>
          <cell r="G677">
            <v>0</v>
          </cell>
          <cell r="H677" t="str">
            <v>CTO 5665-2021 LA INSTRUMENTADORA S.A.S</v>
          </cell>
        </row>
        <row r="678">
          <cell r="D678" t="str">
            <v>PLACA EN T  TITANIO</v>
          </cell>
          <cell r="E678">
            <v>1040820</v>
          </cell>
          <cell r="F678">
            <v>0</v>
          </cell>
          <cell r="G678">
            <v>1040820</v>
          </cell>
          <cell r="H678" t="str">
            <v>CTO 5665-2021 LA INSTRUMENTADORA S.A.S</v>
          </cell>
        </row>
        <row r="679">
          <cell r="D679" t="str">
            <v>TORNILLO BLOQUEO AUTORROSCANTE</v>
          </cell>
          <cell r="E679">
            <v>188650</v>
          </cell>
          <cell r="F679">
            <v>0</v>
          </cell>
          <cell r="G679">
            <v>188650</v>
          </cell>
          <cell r="H679" t="str">
            <v>CTO 5665-2021 LA INSTRUMENTADORA S.A.S</v>
          </cell>
        </row>
        <row r="680">
          <cell r="D680" t="str">
            <v>TORNILLO CORTICAL AUTORROSCANTE</v>
          </cell>
          <cell r="E680">
            <v>185350</v>
          </cell>
          <cell r="F680">
            <v>0</v>
          </cell>
          <cell r="G680">
            <v>185350</v>
          </cell>
          <cell r="H680" t="str">
            <v>CTO 5665-2021 LA INSTRUMENTADORA S.A.S</v>
          </cell>
        </row>
        <row r="681">
          <cell r="D681" t="str">
            <v xml:space="preserve">BROCA </v>
          </cell>
          <cell r="E681">
            <v>0</v>
          </cell>
          <cell r="F681">
            <v>0</v>
          </cell>
          <cell r="G681">
            <v>0</v>
          </cell>
          <cell r="H681" t="str">
            <v>CTO 5665-2021 LA INSTRUMENTADORA S.A.S</v>
          </cell>
        </row>
        <row r="682">
          <cell r="D682" t="str">
            <v>PLACA EN L  TITANIO</v>
          </cell>
          <cell r="E682">
            <v>1040820</v>
          </cell>
          <cell r="F682">
            <v>0</v>
          </cell>
          <cell r="G682">
            <v>1040820</v>
          </cell>
          <cell r="H682" t="str">
            <v>CTO 5665-2021 LA INSTRUMENTADORA S.A.S</v>
          </cell>
        </row>
        <row r="683">
          <cell r="D683" t="str">
            <v>TORNILLO BLOQUEO AUTORROSCANTE</v>
          </cell>
          <cell r="E683">
            <v>188650</v>
          </cell>
          <cell r="F683">
            <v>0</v>
          </cell>
          <cell r="G683">
            <v>188650</v>
          </cell>
          <cell r="H683" t="str">
            <v>CTO 5665-2021 LA INSTRUMENTADORA S.A.S</v>
          </cell>
        </row>
        <row r="684">
          <cell r="D684" t="str">
            <v>TORNILLO CORTICAL AUTORROSCANTE</v>
          </cell>
          <cell r="E684">
            <v>185350</v>
          </cell>
          <cell r="F684">
            <v>0</v>
          </cell>
          <cell r="G684">
            <v>185350</v>
          </cell>
          <cell r="H684" t="str">
            <v>CTO 5665-2021 LA INSTRUMENTADORA S.A.S</v>
          </cell>
        </row>
        <row r="685">
          <cell r="D685" t="str">
            <v xml:space="preserve">BROCA </v>
          </cell>
          <cell r="E685">
            <v>0</v>
          </cell>
          <cell r="F685">
            <v>0</v>
          </cell>
          <cell r="G685">
            <v>0</v>
          </cell>
          <cell r="H685" t="str">
            <v>CTO 5665-2021 LA INSTRUMENTADORA S.A.S</v>
          </cell>
        </row>
        <row r="686">
          <cell r="D686" t="str">
            <v>TORNILLO AUTOPERFOFORANTE DE  ALTA COMPRESION</v>
          </cell>
          <cell r="E686">
            <v>560230</v>
          </cell>
          <cell r="F686">
            <v>0</v>
          </cell>
          <cell r="G686">
            <v>560230</v>
          </cell>
          <cell r="H686" t="str">
            <v>CTO 5665-2021 LA INSTRUMENTADORA S.A.S</v>
          </cell>
        </row>
        <row r="687">
          <cell r="D687" t="str">
            <v>AGUJA GUIA</v>
          </cell>
          <cell r="E687">
            <v>61600</v>
          </cell>
          <cell r="F687">
            <v>0</v>
          </cell>
          <cell r="G687">
            <v>61600</v>
          </cell>
          <cell r="H687" t="str">
            <v>CTO 5665-2021 LA INSTRUMENTADORA S.A.S</v>
          </cell>
        </row>
        <row r="688">
          <cell r="D688" t="str">
            <v>PLACA RECTA BLOQUEADA</v>
          </cell>
          <cell r="E688">
            <v>408100</v>
          </cell>
          <cell r="F688">
            <v>0</v>
          </cell>
          <cell r="G688">
            <v>408100</v>
          </cell>
          <cell r="H688" t="str">
            <v>CTO 5665-2021 LA INSTRUMENTADORA S.A.S</v>
          </cell>
        </row>
        <row r="689">
          <cell r="D689" t="str">
            <v>TORNILLO CORTICAL</v>
          </cell>
          <cell r="E689">
            <v>135630</v>
          </cell>
          <cell r="F689">
            <v>0</v>
          </cell>
          <cell r="G689">
            <v>135630</v>
          </cell>
          <cell r="H689" t="str">
            <v>CTO 5665-2021 LA INSTRUMENTADORA S.A.S</v>
          </cell>
        </row>
        <row r="690">
          <cell r="D690" t="str">
            <v>TORNILLO DE BLOQUEO</v>
          </cell>
          <cell r="E690">
            <v>183040</v>
          </cell>
          <cell r="F690">
            <v>0</v>
          </cell>
          <cell r="G690">
            <v>183040</v>
          </cell>
          <cell r="H690" t="str">
            <v>CTO 5665-2021 LA INSTRUMENTADORA S.A.S</v>
          </cell>
        </row>
        <row r="691">
          <cell r="D691" t="str">
            <v>AGUJA GUIA (OPCIONAL)</v>
          </cell>
          <cell r="E691">
            <v>26180</v>
          </cell>
          <cell r="F691">
            <v>0</v>
          </cell>
          <cell r="G691">
            <v>26180</v>
          </cell>
          <cell r="H691" t="str">
            <v>CTO 5665-2021 LA INSTRUMENTADORA S.A.S</v>
          </cell>
        </row>
        <row r="692">
          <cell r="D692" t="str">
            <v>PLACA  BLOQUEADA EN X</v>
          </cell>
          <cell r="E692">
            <v>1191850</v>
          </cell>
          <cell r="F692">
            <v>0</v>
          </cell>
          <cell r="G692">
            <v>1191850</v>
          </cell>
          <cell r="H692" t="str">
            <v>CTO 5665-2021 LA INSTRUMENTADORA S.A.S</v>
          </cell>
        </row>
        <row r="693">
          <cell r="D693" t="str">
            <v>TORNILLO CORTICAL</v>
          </cell>
          <cell r="E693">
            <v>188650</v>
          </cell>
          <cell r="F693">
            <v>0</v>
          </cell>
          <cell r="G693">
            <v>188650</v>
          </cell>
          <cell r="H693" t="str">
            <v>CTO 5665-2021 LA INSTRUMENTADORA S.A.S</v>
          </cell>
        </row>
        <row r="694">
          <cell r="D694" t="str">
            <v>TORNILLO DE BLOQUEO</v>
          </cell>
          <cell r="E694">
            <v>185350</v>
          </cell>
          <cell r="F694">
            <v>0</v>
          </cell>
          <cell r="G694">
            <v>185350</v>
          </cell>
          <cell r="H694" t="str">
            <v>CTO 5665-2021 LA INSTRUMENTADORA S.A.S</v>
          </cell>
        </row>
        <row r="695">
          <cell r="D695" t="str">
            <v>AGUJA GUIA (OPCIONAL)</v>
          </cell>
          <cell r="E695">
            <v>0</v>
          </cell>
          <cell r="F695">
            <v>0</v>
          </cell>
          <cell r="G695">
            <v>0</v>
          </cell>
          <cell r="H695" t="str">
            <v>CTO 5665-2021 LA INSTRUMENTADORA S.A.S</v>
          </cell>
        </row>
        <row r="696">
          <cell r="D696" t="str">
            <v>PLACA RECTA BLOQUEADA</v>
          </cell>
          <cell r="E696">
            <v>1040820</v>
          </cell>
          <cell r="F696">
            <v>0</v>
          </cell>
          <cell r="G696">
            <v>1040820</v>
          </cell>
          <cell r="H696" t="str">
            <v>CTO 5665-2021 LA INSTRUMENTADORA S.A.S</v>
          </cell>
        </row>
        <row r="697">
          <cell r="D697" t="str">
            <v>TORNILLO CORTICAL</v>
          </cell>
          <cell r="E697">
            <v>188650</v>
          </cell>
          <cell r="F697">
            <v>0</v>
          </cell>
          <cell r="G697">
            <v>188650</v>
          </cell>
          <cell r="H697" t="str">
            <v>CTO 5665-2021 LA INSTRUMENTADORA S.A.S</v>
          </cell>
        </row>
        <row r="698">
          <cell r="D698" t="str">
            <v>TORNILLO DE BLOQUEO</v>
          </cell>
          <cell r="E698">
            <v>185350</v>
          </cell>
          <cell r="F698">
            <v>0</v>
          </cell>
          <cell r="G698">
            <v>185350</v>
          </cell>
          <cell r="H698" t="str">
            <v>CTO 5665-2021 LA INSTRUMENTADORA S.A.S</v>
          </cell>
        </row>
        <row r="699">
          <cell r="D699" t="str">
            <v>AGUJA GUIA (OPCIONAL)</v>
          </cell>
          <cell r="E699">
            <v>0</v>
          </cell>
          <cell r="F699">
            <v>0</v>
          </cell>
          <cell r="G699">
            <v>0</v>
          </cell>
          <cell r="H699" t="str">
            <v>CTO 5665-2021 LA INSTRUMENTADORA S.A.S</v>
          </cell>
        </row>
        <row r="700">
          <cell r="D700" t="str">
            <v>PLACA  BLOQUEADA EN L</v>
          </cell>
          <cell r="E700">
            <v>1040820</v>
          </cell>
          <cell r="F700">
            <v>0</v>
          </cell>
          <cell r="G700">
            <v>1040820</v>
          </cell>
          <cell r="H700" t="str">
            <v>CTO 5665-2021 LA INSTRUMENTADORA S.A.S</v>
          </cell>
        </row>
        <row r="701">
          <cell r="D701" t="str">
            <v>TORNILLO CORTICAL</v>
          </cell>
          <cell r="E701">
            <v>188650</v>
          </cell>
          <cell r="F701">
            <v>0</v>
          </cell>
          <cell r="G701">
            <v>188650</v>
          </cell>
          <cell r="H701" t="str">
            <v>CTO 5665-2021 LA INSTRUMENTADORA S.A.S</v>
          </cell>
        </row>
        <row r="702">
          <cell r="D702" t="str">
            <v>TORNILLO DE BLOQUEO</v>
          </cell>
          <cell r="E702">
            <v>185350</v>
          </cell>
          <cell r="F702">
            <v>0</v>
          </cell>
          <cell r="G702">
            <v>185350</v>
          </cell>
          <cell r="H702" t="str">
            <v>CTO 5665-2021 LA INSTRUMENTADORA S.A.S</v>
          </cell>
        </row>
        <row r="703">
          <cell r="D703" t="str">
            <v>AGUJA GUIA (OPCIONAL)</v>
          </cell>
          <cell r="E703">
            <v>0</v>
          </cell>
          <cell r="F703">
            <v>0</v>
          </cell>
          <cell r="G703">
            <v>0</v>
          </cell>
          <cell r="H703" t="str">
            <v>CTO 5665-2021 LA INSTRUMENTADORA S.A.S</v>
          </cell>
        </row>
        <row r="704">
          <cell r="D704" t="str">
            <v>PLACA  BLOQUEADA EN X</v>
          </cell>
          <cell r="E704">
            <v>1191850</v>
          </cell>
          <cell r="F704">
            <v>0</v>
          </cell>
          <cell r="G704">
            <v>1191850</v>
          </cell>
          <cell r="H704" t="str">
            <v>CTO 5665-2021 LA INSTRUMENTADORA S.A.S</v>
          </cell>
        </row>
        <row r="705">
          <cell r="D705" t="str">
            <v>TORNILLO CORTICAL</v>
          </cell>
          <cell r="E705">
            <v>188650</v>
          </cell>
          <cell r="F705">
            <v>0</v>
          </cell>
          <cell r="G705">
            <v>188650</v>
          </cell>
          <cell r="H705" t="str">
            <v>CTO 5665-2021 LA INSTRUMENTADORA S.A.S</v>
          </cell>
        </row>
        <row r="706">
          <cell r="D706" t="str">
            <v>TORNILLO DE BLOQUEO</v>
          </cell>
          <cell r="E706">
            <v>185350</v>
          </cell>
          <cell r="F706">
            <v>0</v>
          </cell>
          <cell r="G706">
            <v>185350</v>
          </cell>
          <cell r="H706" t="str">
            <v>CTO 5665-2021 LA INSTRUMENTADORA S.A.S</v>
          </cell>
        </row>
        <row r="707">
          <cell r="D707" t="str">
            <v>AGUJA GUIA (OPCIONAL)</v>
          </cell>
          <cell r="E707">
            <v>0</v>
          </cell>
          <cell r="F707">
            <v>0</v>
          </cell>
          <cell r="G707">
            <v>0</v>
          </cell>
          <cell r="H707" t="str">
            <v>CTO 5665-2021 LA INSTRUMENTADORA S.A.S</v>
          </cell>
        </row>
        <row r="708">
          <cell r="D708" t="str">
            <v>PLACA  BLOQUEADA EN H</v>
          </cell>
          <cell r="E708">
            <v>1191850</v>
          </cell>
          <cell r="F708">
            <v>0</v>
          </cell>
          <cell r="G708">
            <v>1191850</v>
          </cell>
          <cell r="H708" t="str">
            <v>CTO 5665-2021 LA INSTRUMENTADORA S.A.S</v>
          </cell>
        </row>
        <row r="709">
          <cell r="D709" t="str">
            <v>TORNILLO CORTICAL</v>
          </cell>
          <cell r="E709">
            <v>188650</v>
          </cell>
          <cell r="F709">
            <v>0</v>
          </cell>
          <cell r="G709">
            <v>188650</v>
          </cell>
          <cell r="H709" t="str">
            <v>CTO 5665-2021 LA INSTRUMENTADORA S.A.S</v>
          </cell>
        </row>
        <row r="710">
          <cell r="D710" t="str">
            <v>TORNILLO DE BLOQUEO</v>
          </cell>
          <cell r="E710">
            <v>185350</v>
          </cell>
          <cell r="F710">
            <v>0</v>
          </cell>
          <cell r="G710">
            <v>185350</v>
          </cell>
          <cell r="H710" t="str">
            <v>CTO 5665-2021 LA INSTRUMENTADORA S.A.S</v>
          </cell>
        </row>
        <row r="711">
          <cell r="D711" t="str">
            <v>AGUJA GUIA (OPCIONAL)</v>
          </cell>
          <cell r="E711">
            <v>0</v>
          </cell>
          <cell r="F711">
            <v>0</v>
          </cell>
          <cell r="G711">
            <v>0</v>
          </cell>
          <cell r="H711" t="str">
            <v>CTO 5665-2021 LA INSTRUMENTADORA S.A.S</v>
          </cell>
        </row>
        <row r="712">
          <cell r="D712" t="str">
            <v>MATRIZ OSEA DESMINERALIZADA 1CC</v>
          </cell>
          <cell r="E712">
            <v>577520</v>
          </cell>
          <cell r="F712">
            <v>0</v>
          </cell>
          <cell r="G712">
            <v>577520</v>
          </cell>
          <cell r="H712" t="str">
            <v>CTO 5665-2021 LA INSTRUMENTADORA S.A.S</v>
          </cell>
        </row>
        <row r="713">
          <cell r="D713" t="str">
            <v>PLACA BLOQUEADA PARA DIAFISIS DE CLAVICULA  3.5MM</v>
          </cell>
          <cell r="E713">
            <v>1235417</v>
          </cell>
          <cell r="F713">
            <v>0</v>
          </cell>
          <cell r="G713">
            <v>1235417</v>
          </cell>
          <cell r="H713" t="str">
            <v>CTO 5666-2021 LOGISTICA PARA DISPOSITIVOS MEDICOS S.A.S</v>
          </cell>
        </row>
        <row r="714">
          <cell r="D714" t="str">
            <v xml:space="preserve">TORNILLOS DE BLOQUEO AUTOPERFORANTES DE 3.5MM DE X 18 MM </v>
          </cell>
          <cell r="E714">
            <v>116563</v>
          </cell>
          <cell r="F714">
            <v>0</v>
          </cell>
          <cell r="G714">
            <v>116563</v>
          </cell>
          <cell r="H714" t="str">
            <v>CTO 5666-2021 LOGISTICA PARA DISPOSITIVOS MEDICOS S.A.S</v>
          </cell>
        </row>
        <row r="715">
          <cell r="D715" t="str">
            <v xml:space="preserve">TORNILLO CORTICAL AUTOPERFORANTE 3.5 MM X 20 MM </v>
          </cell>
          <cell r="E715">
            <v>46776</v>
          </cell>
          <cell r="F715">
            <v>0</v>
          </cell>
          <cell r="G715">
            <v>46776</v>
          </cell>
          <cell r="H715" t="str">
            <v>CTO 5666-2021 LOGISTICA PARA DISPOSITIVOS MEDICOS S.A.S</v>
          </cell>
        </row>
        <row r="716">
          <cell r="D716" t="str">
            <v>PLACA BLOQUEADA PARA HUMERO DISTAL  3.5MM</v>
          </cell>
          <cell r="E716">
            <v>2030197</v>
          </cell>
          <cell r="F716">
            <v>0</v>
          </cell>
          <cell r="G716">
            <v>2030197</v>
          </cell>
          <cell r="H716" t="str">
            <v>CTO 5666-2021 LOGISTICA PARA DISPOSITIVOS MEDICOS S.A.S</v>
          </cell>
        </row>
        <row r="717">
          <cell r="D717" t="str">
            <v xml:space="preserve">TORNILLOS DE BLOQUEO AUTOPERFORANTES DE 3.5MM DE X 18 MM </v>
          </cell>
          <cell r="E717">
            <v>116563</v>
          </cell>
          <cell r="F717">
            <v>0</v>
          </cell>
          <cell r="G717">
            <v>116563</v>
          </cell>
          <cell r="H717" t="str">
            <v>CTO 5666-2021 LOGISTICA PARA DISPOSITIVOS MEDICOS S.A.S</v>
          </cell>
        </row>
        <row r="718">
          <cell r="D718" t="str">
            <v xml:space="preserve">TORNILLO CORTICAL  3.5 MM X 36 MM </v>
          </cell>
          <cell r="E718">
            <v>52503</v>
          </cell>
          <cell r="F718">
            <v>0</v>
          </cell>
          <cell r="G718">
            <v>52503</v>
          </cell>
          <cell r="H718" t="str">
            <v>CTO 5666-2021 LOGISTICA PARA DISPOSITIVOS MEDICOS S.A.S</v>
          </cell>
        </row>
        <row r="719">
          <cell r="D719" t="str">
            <v>PLACA DCP (3.5/4.0) X 7 ORIFICIOS ACERO</v>
          </cell>
          <cell r="E719">
            <v>116745</v>
          </cell>
          <cell r="F719">
            <v>0</v>
          </cell>
          <cell r="G719">
            <v>116745</v>
          </cell>
          <cell r="H719" t="str">
            <v>CTO 5666-2021 LOGISTICA PARA DISPOSITIVOS MEDICOS S.A.S</v>
          </cell>
        </row>
        <row r="720">
          <cell r="D720" t="str">
            <v xml:space="preserve">TORNILLO CORTICAL 3.5 MM X 36 MM </v>
          </cell>
          <cell r="E720">
            <v>25042</v>
          </cell>
          <cell r="F720">
            <v>0</v>
          </cell>
          <cell r="G720">
            <v>25042</v>
          </cell>
          <cell r="H720" t="str">
            <v>CTO 5666-2021 LOGISTICA PARA DISPOSITIVOS MEDICOS S.A.S</v>
          </cell>
        </row>
        <row r="721">
          <cell r="D721" t="str">
            <v>TORNILLO DE ESPONJOSA ROSCA PARCIAL 4.0 MM X 3O MM</v>
          </cell>
          <cell r="E721">
            <v>30211</v>
          </cell>
          <cell r="F721">
            <v>0</v>
          </cell>
          <cell r="G721">
            <v>30211</v>
          </cell>
          <cell r="H721" t="str">
            <v>CTO 5666-2021 LOGISTICA PARA DISPOSITIVOS MEDICOS S.A.S</v>
          </cell>
        </row>
        <row r="722">
          <cell r="D722" t="str">
            <v>PLACA 1/3 CAÑA (3.5/4.0) X 7 ORIFICIOS ACERO</v>
          </cell>
          <cell r="E722">
            <v>49329</v>
          </cell>
          <cell r="F722">
            <v>0</v>
          </cell>
          <cell r="G722">
            <v>49329</v>
          </cell>
          <cell r="H722" t="str">
            <v>CTO 5666-2021 LOGISTICA PARA DISPOSITIVOS MEDICOS S.A.S</v>
          </cell>
        </row>
        <row r="723">
          <cell r="D723" t="str">
            <v xml:space="preserve">TORNILLO CORTICAL 3.5 MM X 36 MM </v>
          </cell>
          <cell r="E723">
            <v>25042</v>
          </cell>
          <cell r="F723">
            <v>0</v>
          </cell>
          <cell r="G723">
            <v>25042</v>
          </cell>
          <cell r="H723" t="str">
            <v>CTO 5666-2021 LOGISTICA PARA DISPOSITIVOS MEDICOS S.A.S</v>
          </cell>
        </row>
        <row r="724">
          <cell r="D724" t="str">
            <v>TORNILLO DE ESPONJOSA ROSCA PARCIAL 4.0 MM X 30 MM</v>
          </cell>
          <cell r="E724">
            <v>30211</v>
          </cell>
          <cell r="F724">
            <v>0</v>
          </cell>
          <cell r="G724">
            <v>30211</v>
          </cell>
          <cell r="H724" t="str">
            <v>CTO 5666-2021 LOGISTICA PARA DISPOSITIVOS MEDICOS S.A.S</v>
          </cell>
        </row>
        <row r="725">
          <cell r="D725" t="str">
            <v>PLACA EN T (3.5/4.0) X 3 H ACERO</v>
          </cell>
          <cell r="E725">
            <v>115101</v>
          </cell>
          <cell r="F725">
            <v>0</v>
          </cell>
          <cell r="G725">
            <v>115101</v>
          </cell>
          <cell r="H725" t="str">
            <v>CTO 5666-2021 LOGISTICA PARA DISPOSITIVOS MEDICOS S.A.S</v>
          </cell>
        </row>
        <row r="726">
          <cell r="D726" t="str">
            <v xml:space="preserve">TORNILLO CORTICAL 3.5 MM X 36 MM </v>
          </cell>
          <cell r="E726">
            <v>25042</v>
          </cell>
          <cell r="F726">
            <v>0</v>
          </cell>
          <cell r="G726">
            <v>25042</v>
          </cell>
          <cell r="H726" t="str">
            <v>CTO 5666-2021 LOGISTICA PARA DISPOSITIVOS MEDICOS S.A.S</v>
          </cell>
        </row>
        <row r="727">
          <cell r="D727" t="str">
            <v>TORNILLO DE ESPONJOSA ROSCA PARCIAL 4.0 MM X 30 MM</v>
          </cell>
          <cell r="E727">
            <v>30211</v>
          </cell>
          <cell r="F727">
            <v>0</v>
          </cell>
          <cell r="G727">
            <v>30211</v>
          </cell>
          <cell r="H727" t="str">
            <v>CTO 5666-2021 LOGISTICA PARA DISPOSITIVOS MEDICOS S.A.S</v>
          </cell>
        </row>
        <row r="728">
          <cell r="D728" t="str">
            <v>PLACA DE RECONSTRUCCION (3.5/4.0)  RECTA X  7H</v>
          </cell>
          <cell r="E728">
            <v>158766</v>
          </cell>
          <cell r="F728">
            <v>0</v>
          </cell>
          <cell r="G728">
            <v>158766</v>
          </cell>
          <cell r="H728" t="str">
            <v>CTO 5666-2021 LOGISTICA PARA DISPOSITIVOS MEDICOS S.A.S</v>
          </cell>
        </row>
        <row r="729">
          <cell r="D729" t="str">
            <v xml:space="preserve">TORNILLO CORTICAL 3.5 MM X 36 MM </v>
          </cell>
          <cell r="E729">
            <v>25042</v>
          </cell>
          <cell r="F729">
            <v>0</v>
          </cell>
          <cell r="G729">
            <v>25042</v>
          </cell>
          <cell r="H729" t="str">
            <v>CTO 5666-2021 LOGISTICA PARA DISPOSITIVOS MEDICOS S.A.S</v>
          </cell>
        </row>
        <row r="730">
          <cell r="D730" t="str">
            <v>TORNILLO DE ESPONJOSA ROSCA PARCIAL 4.0 MM X 30 MM</v>
          </cell>
          <cell r="E730">
            <v>30211</v>
          </cell>
          <cell r="F730">
            <v>0</v>
          </cell>
          <cell r="G730">
            <v>30211</v>
          </cell>
          <cell r="H730" t="str">
            <v>CTO 5666-2021 LOGISTICA PARA DISPOSITIVOS MEDICOS S.A.S</v>
          </cell>
        </row>
        <row r="731">
          <cell r="D731" t="str">
            <v>PLACA DE RECONSTRUCCION (3.5/4.0)  OBLICUA X  7H</v>
          </cell>
          <cell r="E731">
            <v>167627</v>
          </cell>
          <cell r="F731">
            <v>0</v>
          </cell>
          <cell r="G731">
            <v>167627</v>
          </cell>
          <cell r="H731" t="str">
            <v>CTO 5666-2021 LOGISTICA PARA DISPOSITIVOS MEDICOS S.A.S</v>
          </cell>
        </row>
        <row r="732">
          <cell r="D732" t="str">
            <v xml:space="preserve">TORNILLO CORTICAL 3.5 MM X 36 MM </v>
          </cell>
          <cell r="E732">
            <v>25042</v>
          </cell>
          <cell r="F732">
            <v>0</v>
          </cell>
          <cell r="G732">
            <v>25042</v>
          </cell>
          <cell r="H732" t="str">
            <v>CTO 5666-2021 LOGISTICA PARA DISPOSITIVOS MEDICOS S.A.S</v>
          </cell>
        </row>
        <row r="733">
          <cell r="D733" t="str">
            <v>TORNILLO DE ESPONJOSA ROSCA PARCIAL 4.0 MM X 30 MM</v>
          </cell>
          <cell r="E733">
            <v>30211</v>
          </cell>
          <cell r="F733">
            <v>0</v>
          </cell>
          <cell r="G733">
            <v>30211</v>
          </cell>
          <cell r="H733" t="str">
            <v>CTO 5666-2021 LOGISTICA PARA DISPOSITIVOS MEDICOS S.A.S</v>
          </cell>
        </row>
        <row r="734">
          <cell r="D734" t="str">
            <v xml:space="preserve">PLACA BLOQUEADA PARA RADIO DISTAL.  </v>
          </cell>
          <cell r="E734">
            <v>1059847</v>
          </cell>
          <cell r="F734">
            <v>0</v>
          </cell>
          <cell r="G734">
            <v>1059847</v>
          </cell>
          <cell r="H734" t="str">
            <v>CTO 5666-2021 LOGISTICA PARA DISPOSITIVOS MEDICOS S.A.S</v>
          </cell>
        </row>
        <row r="735">
          <cell r="D735" t="str">
            <v xml:space="preserve">TORNILLOS DE BLOQUEO AUTOPERFORANTES </v>
          </cell>
          <cell r="E735">
            <v>104139</v>
          </cell>
          <cell r="F735">
            <v>0</v>
          </cell>
          <cell r="G735">
            <v>104139</v>
          </cell>
          <cell r="H735" t="str">
            <v>CTO 5666-2021 LOGISTICA PARA DISPOSITIVOS MEDICOS S.A.S</v>
          </cell>
        </row>
        <row r="736">
          <cell r="D736" t="str">
            <v xml:space="preserve">TORNILLO CORTICAL </v>
          </cell>
          <cell r="E736">
            <v>73182</v>
          </cell>
          <cell r="F736">
            <v>0</v>
          </cell>
          <cell r="G736">
            <v>73182</v>
          </cell>
          <cell r="H736" t="str">
            <v>CTO 5666-2021 LOGISTICA PARA DISPOSITIVOS MEDICOS S.A.S</v>
          </cell>
        </row>
        <row r="737">
          <cell r="D737" t="str">
            <v>GUIA ROSCADA</v>
          </cell>
          <cell r="E737">
            <v>14665</v>
          </cell>
          <cell r="F737">
            <v>0</v>
          </cell>
          <cell r="G737">
            <v>14665</v>
          </cell>
          <cell r="H737" t="str">
            <v>CTO 5666-2021 LOGISTICA PARA DISPOSITIVOS MEDICOS S.A.S</v>
          </cell>
        </row>
        <row r="738">
          <cell r="D738" t="str">
            <v>PLACA BLOQUEADA RECTA  3.5 X 6 H</v>
          </cell>
          <cell r="E738">
            <v>438206</v>
          </cell>
          <cell r="F738">
            <v>0</v>
          </cell>
          <cell r="G738">
            <v>438206</v>
          </cell>
          <cell r="H738" t="str">
            <v>CTO 5666-2021 LOGISTICA PARA DISPOSITIVOS MEDICOS S.A.S</v>
          </cell>
        </row>
        <row r="739">
          <cell r="D739" t="str">
            <v xml:space="preserve">TORNILLO CORTICAL BLOQUEADO 3.5 MM X 36 MM </v>
          </cell>
          <cell r="E739">
            <v>116563</v>
          </cell>
          <cell r="F739">
            <v>0</v>
          </cell>
          <cell r="G739">
            <v>116563</v>
          </cell>
          <cell r="H739" t="str">
            <v>CTO 5666-2021 LOGISTICA PARA DISPOSITIVOS MEDICOS S.A.S</v>
          </cell>
        </row>
        <row r="740">
          <cell r="D740" t="str">
            <v xml:space="preserve">TORNILLO CORTICAL 3.5 MM X 30 MM </v>
          </cell>
          <cell r="E740">
            <v>46776</v>
          </cell>
          <cell r="F740">
            <v>0</v>
          </cell>
          <cell r="G740">
            <v>46776</v>
          </cell>
          <cell r="H740" t="str">
            <v>CTO 5666-2021 LOGISTICA PARA DISPOSITIVOS MEDICOS S.A.S</v>
          </cell>
        </row>
        <row r="741">
          <cell r="D741" t="str">
            <v>PLACA BLOQUEADA DE TERCIO DE TUBO 3.5 X 7 H</v>
          </cell>
          <cell r="E741">
            <v>127616</v>
          </cell>
          <cell r="F741">
            <v>0</v>
          </cell>
          <cell r="G741">
            <v>127616</v>
          </cell>
          <cell r="H741" t="str">
            <v>CTO 5666-2021 LOGISTICA PARA DISPOSITIVOS MEDICOS S.A.S</v>
          </cell>
        </row>
        <row r="742">
          <cell r="D742" t="str">
            <v xml:space="preserve">TORNILLO CORTICAL BLOQUEADO 3.5 MM X 32 MM </v>
          </cell>
          <cell r="E742">
            <v>116563</v>
          </cell>
          <cell r="F742">
            <v>0</v>
          </cell>
          <cell r="G742">
            <v>116563</v>
          </cell>
          <cell r="H742" t="str">
            <v>CTO 5666-2021 LOGISTICA PARA DISPOSITIVOS MEDICOS S.A.S</v>
          </cell>
        </row>
        <row r="743">
          <cell r="D743" t="str">
            <v xml:space="preserve">TORNILLO CORTICAL 3.5 MM X 30 MM </v>
          </cell>
          <cell r="E743">
            <v>46776</v>
          </cell>
          <cell r="F743">
            <v>0</v>
          </cell>
          <cell r="G743">
            <v>46776</v>
          </cell>
          <cell r="H743" t="str">
            <v>CTO 5666-2021 LOGISTICA PARA DISPOSITIVOS MEDICOS S.A.S</v>
          </cell>
        </row>
        <row r="744">
          <cell r="D744" t="str">
            <v>PLACA BLOQUEADA DE RECONSTRUCCIÓN 3.5 X 6 H</v>
          </cell>
          <cell r="E744">
            <v>438206</v>
          </cell>
          <cell r="F744">
            <v>0</v>
          </cell>
          <cell r="G744">
            <v>438206</v>
          </cell>
          <cell r="H744" t="str">
            <v>CTO 5666-2021 LOGISTICA PARA DISPOSITIVOS MEDICOS S.A.S</v>
          </cell>
        </row>
        <row r="745">
          <cell r="D745" t="str">
            <v xml:space="preserve">TORNILLO CORTICAL BLOQUEADO 3.5 MM X 36 MM </v>
          </cell>
          <cell r="E745">
            <v>116563</v>
          </cell>
          <cell r="F745">
            <v>0</v>
          </cell>
          <cell r="G745">
            <v>116563</v>
          </cell>
          <cell r="H745" t="str">
            <v>CTO 5666-2021 LOGISTICA PARA DISPOSITIVOS MEDICOS S.A.S</v>
          </cell>
        </row>
        <row r="746">
          <cell r="D746" t="str">
            <v xml:space="preserve">TORNILLO CORTICAL 3.5 MM X 30 MM </v>
          </cell>
          <cell r="E746">
            <v>46776</v>
          </cell>
          <cell r="F746">
            <v>0</v>
          </cell>
          <cell r="G746">
            <v>46776</v>
          </cell>
          <cell r="H746" t="str">
            <v>CTO 5666-2021 LOGISTICA PARA DISPOSITIVOS MEDICOS S.A.S</v>
          </cell>
        </row>
        <row r="747">
          <cell r="D747" t="str">
            <v>PLACA PALMAR ÁNGULO VARIABLE</v>
          </cell>
          <cell r="E747">
            <v>1059847</v>
          </cell>
          <cell r="F747">
            <v>0</v>
          </cell>
          <cell r="G747">
            <v>1059847</v>
          </cell>
          <cell r="H747" t="str">
            <v>CTO 5666-2021 LOGISTICA PARA DISPOSITIVOS MEDICOS S.A.S</v>
          </cell>
        </row>
        <row r="748">
          <cell r="D748" t="str">
            <v xml:space="preserve">TORNILLO CORTICAL </v>
          </cell>
          <cell r="E748">
            <v>73182</v>
          </cell>
          <cell r="F748">
            <v>0</v>
          </cell>
          <cell r="G748">
            <v>73182</v>
          </cell>
          <cell r="H748" t="str">
            <v>CTO 5666-2021 LOGISTICA PARA DISPOSITIVOS MEDICOS S.A.S</v>
          </cell>
        </row>
        <row r="749">
          <cell r="D749" t="str">
            <v xml:space="preserve">TORNILLO BLOQUEADO </v>
          </cell>
          <cell r="E749">
            <v>104139</v>
          </cell>
          <cell r="F749">
            <v>0</v>
          </cell>
          <cell r="G749">
            <v>104139</v>
          </cell>
          <cell r="H749" t="str">
            <v>CTO 5666-2021 LOGISTICA PARA DISPOSITIVOS MEDICOS S.A.S</v>
          </cell>
        </row>
        <row r="750">
          <cell r="D750" t="str">
            <v>AGUJAS GUIA</v>
          </cell>
          <cell r="E750">
            <v>14665</v>
          </cell>
          <cell r="F750">
            <v>0</v>
          </cell>
          <cell r="G750">
            <v>14665</v>
          </cell>
          <cell r="H750" t="str">
            <v>CTO 5666-2021 LOGISTICA PARA DISPOSITIVOS MEDICOS S.A.S</v>
          </cell>
        </row>
        <row r="751">
          <cell r="D751" t="str">
            <v xml:space="preserve">BROCA 2.0 MM </v>
          </cell>
          <cell r="E751">
            <v>0</v>
          </cell>
          <cell r="F751">
            <v>0</v>
          </cell>
          <cell r="G751">
            <v>0</v>
          </cell>
          <cell r="H751" t="str">
            <v>CTO 5666-2021 LOGISTICA PARA DISPOSITIVOS MEDICOS S.A.S</v>
          </cell>
        </row>
        <row r="752">
          <cell r="D752" t="str">
            <v>PLACA TUBO 135 X 6H</v>
          </cell>
          <cell r="E752">
            <v>428435</v>
          </cell>
          <cell r="F752">
            <v>0</v>
          </cell>
          <cell r="G752">
            <v>428435</v>
          </cell>
          <cell r="H752" t="str">
            <v>CTO 5666-2021 LOGISTICA PARA DISPOSITIVOS MEDICOS S.A.S</v>
          </cell>
        </row>
        <row r="753">
          <cell r="D753" t="str">
            <v>TORNILLO DESLIZANTE X 70 MM ACERO</v>
          </cell>
          <cell r="E753">
            <v>124818</v>
          </cell>
          <cell r="F753">
            <v>0</v>
          </cell>
          <cell r="G753">
            <v>124818</v>
          </cell>
          <cell r="H753" t="str">
            <v>CTO 5666-2021 LOGISTICA PARA DISPOSITIVOS MEDICOS S.A.S</v>
          </cell>
        </row>
        <row r="754">
          <cell r="D754" t="str">
            <v xml:space="preserve">TORNILLO SEGURIDAD </v>
          </cell>
          <cell r="E754">
            <v>43379</v>
          </cell>
          <cell r="F754">
            <v>0</v>
          </cell>
          <cell r="G754">
            <v>43379</v>
          </cell>
          <cell r="H754" t="str">
            <v>CTO 5666-2021 LOGISTICA PARA DISPOSITIVOS MEDICOS S.A.S</v>
          </cell>
        </row>
        <row r="755">
          <cell r="D755" t="str">
            <v>TORNILLO CORTICAL 4.5 MM X 40 MM</v>
          </cell>
          <cell r="E755">
            <v>21733</v>
          </cell>
          <cell r="F755">
            <v>0</v>
          </cell>
          <cell r="G755">
            <v>21733</v>
          </cell>
          <cell r="H755" t="str">
            <v>CTO 5666-2021 LOGISTICA PARA DISPOSITIVOS MEDICOS S.A.S</v>
          </cell>
        </row>
        <row r="756">
          <cell r="D756" t="str">
            <v>GUIA ROSCADA</v>
          </cell>
          <cell r="E756">
            <v>39519</v>
          </cell>
          <cell r="F756">
            <v>0</v>
          </cell>
          <cell r="G756">
            <v>39519</v>
          </cell>
          <cell r="H756" t="str">
            <v>CTO 5666-2021 LOGISTICA PARA DISPOSITIVOS MEDICOS S.A.S</v>
          </cell>
        </row>
        <row r="757">
          <cell r="D757" t="str">
            <v>PLACA TUBO 95 X 10 H</v>
          </cell>
          <cell r="E757">
            <v>525986</v>
          </cell>
          <cell r="F757">
            <v>0</v>
          </cell>
          <cell r="G757">
            <v>525986</v>
          </cell>
          <cell r="H757" t="str">
            <v>CTO 5666-2021 LOGISTICA PARA DISPOSITIVOS MEDICOS S.A.S</v>
          </cell>
        </row>
        <row r="758">
          <cell r="D758" t="str">
            <v>TORNILLO DESLIZANTE X 70 MM ACERO</v>
          </cell>
          <cell r="E758">
            <v>124818</v>
          </cell>
          <cell r="F758">
            <v>0</v>
          </cell>
          <cell r="G758">
            <v>124818</v>
          </cell>
          <cell r="H758" t="str">
            <v>CTO 5666-2021 LOGISTICA PARA DISPOSITIVOS MEDICOS S.A.S</v>
          </cell>
        </row>
        <row r="759">
          <cell r="D759" t="str">
            <v xml:space="preserve">TORNILLO SEGURIDAD </v>
          </cell>
          <cell r="E759">
            <v>43379</v>
          </cell>
          <cell r="F759">
            <v>0</v>
          </cell>
          <cell r="G759">
            <v>43379</v>
          </cell>
          <cell r="H759" t="str">
            <v>CTO 5666-2021 LOGISTICA PARA DISPOSITIVOS MEDICOS S.A.S</v>
          </cell>
        </row>
        <row r="760">
          <cell r="D760" t="str">
            <v>TORNILLO DE ESPONJOSA ROSCA COMPLETA 6.5 MM X 50 MM</v>
          </cell>
          <cell r="E760">
            <v>40092</v>
          </cell>
          <cell r="F760">
            <v>0</v>
          </cell>
          <cell r="G760">
            <v>40092</v>
          </cell>
          <cell r="H760" t="str">
            <v>CTO 5666-2021 LOGISTICA PARA DISPOSITIVOS MEDICOS S.A.S</v>
          </cell>
        </row>
        <row r="761">
          <cell r="D761" t="str">
            <v>TORNILLO CORTICAL 4.5 MM X 40 MM</v>
          </cell>
          <cell r="E761">
            <v>21733</v>
          </cell>
          <cell r="F761">
            <v>0</v>
          </cell>
          <cell r="G761">
            <v>21733</v>
          </cell>
          <cell r="H761" t="str">
            <v>CTO 5666-2021 LOGISTICA PARA DISPOSITIVOS MEDICOS S.A.S</v>
          </cell>
        </row>
        <row r="762">
          <cell r="D762" t="str">
            <v>GUIA ROSCADA</v>
          </cell>
          <cell r="E762">
            <v>39519</v>
          </cell>
          <cell r="F762">
            <v>0</v>
          </cell>
          <cell r="G762">
            <v>39519</v>
          </cell>
          <cell r="H762" t="str">
            <v>CTO 5666-2021 LOGISTICA PARA DISPOSITIVOS MEDICOS S.A.S</v>
          </cell>
        </row>
        <row r="763">
          <cell r="D763" t="str">
            <v>FIJADOR PETROCANTERICO</v>
          </cell>
          <cell r="E763">
            <v>1817495</v>
          </cell>
          <cell r="F763">
            <v>0</v>
          </cell>
          <cell r="G763">
            <v>1817495</v>
          </cell>
          <cell r="H763" t="str">
            <v>CTO 5666-2021 LOGISTICA PARA DISPOSITIVOS MEDICOS S.A.S</v>
          </cell>
        </row>
        <row r="764">
          <cell r="D764" t="str">
            <v>CABEZAL ARTICULADO DE RODILLA</v>
          </cell>
          <cell r="E764">
            <v>2077085</v>
          </cell>
          <cell r="F764">
            <v>0</v>
          </cell>
          <cell r="G764">
            <v>2077085</v>
          </cell>
          <cell r="H764" t="str">
            <v>CTO 5666-2021 LOGISTICA PARA DISPOSITIVOS MEDICOS S.A.S</v>
          </cell>
        </row>
        <row r="765">
          <cell r="D765" t="str">
            <v>ALAMBRE DE CERCLAJE 1.0 A 1.5MM (ROLLO)</v>
          </cell>
          <cell r="E765">
            <v>14986</v>
          </cell>
          <cell r="F765">
            <v>0</v>
          </cell>
          <cell r="G765">
            <v>14986</v>
          </cell>
          <cell r="H765" t="str">
            <v>CTO 5666-2021 LOGISTICA PARA DISPOSITIVOS MEDICOS S.A.S</v>
          </cell>
        </row>
        <row r="766">
          <cell r="D766" t="str">
            <v>PLACA DCP ANCHA (4.5/6.5) X 8 ORIFICIOS ACERO</v>
          </cell>
          <cell r="E766">
            <v>233856</v>
          </cell>
          <cell r="F766">
            <v>0</v>
          </cell>
          <cell r="G766">
            <v>233856</v>
          </cell>
          <cell r="H766" t="str">
            <v>CTO 5666-2021 LOGISTICA PARA DISPOSITIVOS MEDICOS S.A.S</v>
          </cell>
        </row>
        <row r="767">
          <cell r="D767" t="str">
            <v>TORNILLO CORTICAL 4.5 MM X 40 MM</v>
          </cell>
          <cell r="E767">
            <v>21733</v>
          </cell>
          <cell r="F767">
            <v>0</v>
          </cell>
          <cell r="G767">
            <v>21733</v>
          </cell>
          <cell r="H767" t="str">
            <v>CTO 5666-2021 LOGISTICA PARA DISPOSITIVOS MEDICOS S.A.S</v>
          </cell>
        </row>
        <row r="768">
          <cell r="D768" t="str">
            <v>TORNILLO DE ESPONJOSA ROSCA COMPLETA 6.5 MM X40 MM</v>
          </cell>
          <cell r="E768">
            <v>40092</v>
          </cell>
          <cell r="F768">
            <v>0</v>
          </cell>
          <cell r="G768">
            <v>40092</v>
          </cell>
          <cell r="H768" t="str">
            <v>CTO 5666-2021 LOGISTICA PARA DISPOSITIVOS MEDICOS S.A.S</v>
          </cell>
        </row>
        <row r="769">
          <cell r="D769" t="str">
            <v>PLACA DCP ESTRECHA (4.5/6.5) X 8 ORIFICIOS ACERO</v>
          </cell>
          <cell r="E769">
            <v>150728</v>
          </cell>
          <cell r="F769">
            <v>0</v>
          </cell>
          <cell r="G769">
            <v>150728</v>
          </cell>
          <cell r="H769" t="str">
            <v>CTO 5666-2021 LOGISTICA PARA DISPOSITIVOS MEDICOS S.A.S</v>
          </cell>
        </row>
        <row r="770">
          <cell r="D770" t="str">
            <v>TORNILLO CORTICAL 4.5 MM X 40 MM</v>
          </cell>
          <cell r="E770">
            <v>21733</v>
          </cell>
          <cell r="F770">
            <v>0</v>
          </cell>
          <cell r="G770">
            <v>21733</v>
          </cell>
          <cell r="H770" t="str">
            <v>CTO 5666-2021 LOGISTICA PARA DISPOSITIVOS MEDICOS S.A.S</v>
          </cell>
        </row>
        <row r="771">
          <cell r="D771" t="str">
            <v>TORNILLO DE ESPONJOSA ROSCA COMPLETA 6.5 MM X40 MM</v>
          </cell>
          <cell r="E771">
            <v>40092</v>
          </cell>
          <cell r="F771">
            <v>0</v>
          </cell>
          <cell r="G771">
            <v>40092</v>
          </cell>
          <cell r="H771" t="str">
            <v>CTO 5666-2021 LOGISTICA PARA DISPOSITIVOS MEDICOS S.A.S</v>
          </cell>
        </row>
        <row r="772">
          <cell r="D772" t="str">
            <v>PLACA EN T (4.5/6.5) X 5 H ACERO</v>
          </cell>
          <cell r="E772">
            <v>182294</v>
          </cell>
          <cell r="F772">
            <v>0</v>
          </cell>
          <cell r="G772">
            <v>182294</v>
          </cell>
          <cell r="H772" t="str">
            <v>CTO 5666-2021 LOGISTICA PARA DISPOSITIVOS MEDICOS S.A.S</v>
          </cell>
        </row>
        <row r="773">
          <cell r="D773" t="str">
            <v>TORNILLO CORTICAL 4.5 MM X 40 MM</v>
          </cell>
          <cell r="E773">
            <v>21733</v>
          </cell>
          <cell r="F773">
            <v>0</v>
          </cell>
          <cell r="G773">
            <v>21733</v>
          </cell>
          <cell r="H773" t="str">
            <v>CTO 5666-2021 LOGISTICA PARA DISPOSITIVOS MEDICOS S.A.S</v>
          </cell>
        </row>
        <row r="774">
          <cell r="D774" t="str">
            <v>TORNILLO DE ESPONJOSA ROSCA COMPLETA 6.5 MM X40 MM</v>
          </cell>
          <cell r="E774">
            <v>40092</v>
          </cell>
          <cell r="F774">
            <v>0</v>
          </cell>
          <cell r="G774">
            <v>40092</v>
          </cell>
          <cell r="H774" t="str">
            <v>CTO 5666-2021 LOGISTICA PARA DISPOSITIVOS MEDICOS S.A.S</v>
          </cell>
        </row>
        <row r="775">
          <cell r="D775" t="str">
            <v>PLACA SOSTEN  EN L (4.5/6.5) X 6 H DERECHA ACERO</v>
          </cell>
          <cell r="E775">
            <v>280857</v>
          </cell>
          <cell r="F775">
            <v>0</v>
          </cell>
          <cell r="G775">
            <v>280857</v>
          </cell>
          <cell r="H775" t="str">
            <v>CTO 5666-2021 LOGISTICA PARA DISPOSITIVOS MEDICOS S.A.S</v>
          </cell>
        </row>
        <row r="776">
          <cell r="D776" t="str">
            <v>TORNILLO CORTICAL 4.5 MM X 40 MM</v>
          </cell>
          <cell r="E776">
            <v>21733</v>
          </cell>
          <cell r="F776">
            <v>0</v>
          </cell>
          <cell r="G776">
            <v>21733</v>
          </cell>
          <cell r="H776" t="str">
            <v>CTO 5666-2021 LOGISTICA PARA DISPOSITIVOS MEDICOS S.A.S</v>
          </cell>
        </row>
        <row r="777">
          <cell r="D777" t="str">
            <v>TORNILLO DE ESPONJOSA ROSCA COMPLETA 6.5 MM X40 MM</v>
          </cell>
          <cell r="E777">
            <v>40092</v>
          </cell>
          <cell r="F777">
            <v>0</v>
          </cell>
          <cell r="G777">
            <v>40092</v>
          </cell>
          <cell r="H777" t="str">
            <v>CTO 5666-2021 LOGISTICA PARA DISPOSITIVOS MEDICOS S.A.S</v>
          </cell>
        </row>
        <row r="778">
          <cell r="D778" t="str">
            <v>PLACA BLOQUEADA RECTA ANCHA 4.5 X 8 H</v>
          </cell>
          <cell r="E778">
            <v>491416</v>
          </cell>
          <cell r="F778">
            <v>0</v>
          </cell>
          <cell r="G778">
            <v>491416</v>
          </cell>
          <cell r="H778" t="str">
            <v>CTO 5666-2021 LOGISTICA PARA DISPOSITIVOS MEDICOS S.A.S</v>
          </cell>
        </row>
        <row r="779">
          <cell r="D779" t="str">
            <v xml:space="preserve">TORNILLO CORTICAL BLOQUEADO 4.5 MM X 36 MM </v>
          </cell>
          <cell r="E779">
            <v>164704</v>
          </cell>
          <cell r="F779">
            <v>0</v>
          </cell>
          <cell r="G779">
            <v>164704</v>
          </cell>
          <cell r="H779" t="str">
            <v>CTO 5666-2021 LOGISTICA PARA DISPOSITIVOS MEDICOS S.A.S</v>
          </cell>
        </row>
        <row r="780">
          <cell r="D780" t="str">
            <v xml:space="preserve">TORNILLO CORTICAL 4.5 MM X 30 MM </v>
          </cell>
          <cell r="E780">
            <v>60748</v>
          </cell>
          <cell r="F780">
            <v>0</v>
          </cell>
          <cell r="G780">
            <v>60748</v>
          </cell>
          <cell r="H780" t="str">
            <v>CTO 5666-2021 LOGISTICA PARA DISPOSITIVOS MEDICOS S.A.S</v>
          </cell>
        </row>
        <row r="781">
          <cell r="D781" t="str">
            <v xml:space="preserve">PLACA BLOQUEADA ANGOSTA EN 4.5 X 8 H </v>
          </cell>
          <cell r="E781">
            <v>491416</v>
          </cell>
          <cell r="F781">
            <v>0</v>
          </cell>
          <cell r="G781">
            <v>491416</v>
          </cell>
          <cell r="H781" t="str">
            <v>CTO 5666-2021 LOGISTICA PARA DISPOSITIVOS MEDICOS S.A.S</v>
          </cell>
        </row>
        <row r="782">
          <cell r="D782" t="str">
            <v xml:space="preserve">TORNILLO CORTICAL BLOQUEADO 4.5 MM X 36 MM </v>
          </cell>
          <cell r="E782">
            <v>164704</v>
          </cell>
          <cell r="F782">
            <v>0</v>
          </cell>
          <cell r="G782">
            <v>164704</v>
          </cell>
          <cell r="H782" t="str">
            <v>CTO 5666-2021 LOGISTICA PARA DISPOSITIVOS MEDICOS S.A.S</v>
          </cell>
        </row>
        <row r="783">
          <cell r="D783" t="str">
            <v xml:space="preserve">TORNILLO CORTICAL 4.5 MM X 30 MM </v>
          </cell>
          <cell r="E783">
            <v>60748</v>
          </cell>
          <cell r="F783">
            <v>0</v>
          </cell>
          <cell r="G783">
            <v>60748</v>
          </cell>
          <cell r="H783" t="str">
            <v>CTO 5666-2021 LOGISTICA PARA DISPOSITIVOS MEDICOS S.A.S</v>
          </cell>
        </row>
        <row r="784">
          <cell r="D784" t="str">
            <v>PLACA BLOQUEADA DE 4.5 EN T X 6 H</v>
          </cell>
          <cell r="E784">
            <v>1231906</v>
          </cell>
          <cell r="F784">
            <v>0</v>
          </cell>
          <cell r="G784">
            <v>1231906</v>
          </cell>
          <cell r="H784" t="str">
            <v>CTO 5666-2021 LOGISTICA PARA DISPOSITIVOS MEDICOS S.A.S</v>
          </cell>
        </row>
        <row r="785">
          <cell r="D785" t="str">
            <v xml:space="preserve">TORNILLO CORTICAL BLOQUEADO 4.5 MM X 36 MM </v>
          </cell>
          <cell r="E785">
            <v>164704</v>
          </cell>
          <cell r="F785">
            <v>0</v>
          </cell>
          <cell r="G785">
            <v>164704</v>
          </cell>
          <cell r="H785" t="str">
            <v>CTO 5666-2021 LOGISTICA PARA DISPOSITIVOS MEDICOS S.A.S</v>
          </cell>
        </row>
        <row r="786">
          <cell r="D786" t="str">
            <v xml:space="preserve">TORNILLO CORTICAL 4.5 MM X 30 MM </v>
          </cell>
          <cell r="E786">
            <v>60748</v>
          </cell>
          <cell r="F786">
            <v>0</v>
          </cell>
          <cell r="G786">
            <v>60748</v>
          </cell>
          <cell r="H786" t="str">
            <v>CTO 5666-2021 LOGISTICA PARA DISPOSITIVOS MEDICOS S.A.S</v>
          </cell>
        </row>
        <row r="787">
          <cell r="D787" t="str">
            <v>PLACA BLOQUEADA  EN L DE 4.5 X 6 H</v>
          </cell>
          <cell r="E787">
            <v>1381111</v>
          </cell>
          <cell r="F787">
            <v>0</v>
          </cell>
          <cell r="G787">
            <v>1381111</v>
          </cell>
          <cell r="H787" t="str">
            <v>CTO 5666-2021 LOGISTICA PARA DISPOSITIVOS MEDICOS S.A.S</v>
          </cell>
        </row>
        <row r="788">
          <cell r="D788" t="str">
            <v xml:space="preserve">TORNILLO CORTICAL BLOQUEADO 4.5 MM X 36 MM </v>
          </cell>
          <cell r="E788">
            <v>164704</v>
          </cell>
          <cell r="F788">
            <v>0</v>
          </cell>
          <cell r="G788">
            <v>164704</v>
          </cell>
          <cell r="H788" t="str">
            <v>CTO 5666-2021 LOGISTICA PARA DISPOSITIVOS MEDICOS S.A.S</v>
          </cell>
        </row>
        <row r="789">
          <cell r="D789" t="str">
            <v xml:space="preserve">TORNILLO CORTICAL .5 MM X 30 MM </v>
          </cell>
          <cell r="E789">
            <v>60748</v>
          </cell>
          <cell r="F789">
            <v>0</v>
          </cell>
          <cell r="G789">
            <v>60748</v>
          </cell>
          <cell r="H789" t="str">
            <v>CTO 5666-2021 LOGISTICA PARA DISPOSITIVOS MEDICOS S.A.S</v>
          </cell>
        </row>
        <row r="790">
          <cell r="D790" t="str">
            <v>TORNILLO CANULADO (3.5) ROSCA PARCIAL-COMPLETA X 40 MM ACERO</v>
          </cell>
          <cell r="E790">
            <v>157651</v>
          </cell>
          <cell r="F790">
            <v>0</v>
          </cell>
          <cell r="G790">
            <v>157651</v>
          </cell>
          <cell r="H790" t="str">
            <v>CTO 5666-2021 LOGISTICA PARA DISPOSITIVOS MEDICOS S.A.S</v>
          </cell>
        </row>
        <row r="791">
          <cell r="D791" t="str">
            <v>ARANDELA</v>
          </cell>
          <cell r="E791">
            <v>29405</v>
          </cell>
          <cell r="F791">
            <v>0</v>
          </cell>
          <cell r="G791">
            <v>29405</v>
          </cell>
          <cell r="H791" t="str">
            <v>CTO 5666-2021 LOGISTICA PARA DISPOSITIVOS MEDICOS S.A.S</v>
          </cell>
        </row>
        <row r="792">
          <cell r="D792" t="str">
            <v>GUIA ROSCADA</v>
          </cell>
          <cell r="E792">
            <v>41901</v>
          </cell>
          <cell r="F792">
            <v>0</v>
          </cell>
          <cell r="G792">
            <v>41901</v>
          </cell>
          <cell r="H792" t="str">
            <v>CTO 5666-2021 LOGISTICA PARA DISPOSITIVOS MEDICOS S.A.S</v>
          </cell>
        </row>
        <row r="793">
          <cell r="D793" t="str">
            <v>TORNILLO CANULADO (6.5/7.0) ROSCA  PARCIAL COMPLETA X 40 MM ACERO</v>
          </cell>
          <cell r="E793">
            <v>161459</v>
          </cell>
          <cell r="F793">
            <v>0</v>
          </cell>
          <cell r="G793">
            <v>161459</v>
          </cell>
          <cell r="H793" t="str">
            <v>CTO 5666-2021 LOGISTICA PARA DISPOSITIVOS MEDICOS S.A.S</v>
          </cell>
        </row>
        <row r="794">
          <cell r="D794" t="str">
            <v>ARANDELA</v>
          </cell>
          <cell r="E794">
            <v>55135</v>
          </cell>
          <cell r="F794">
            <v>0</v>
          </cell>
          <cell r="G794">
            <v>55135</v>
          </cell>
          <cell r="H794" t="str">
            <v>CTO 5666-2021 LOGISTICA PARA DISPOSITIVOS MEDICOS S.A.S</v>
          </cell>
        </row>
        <row r="795">
          <cell r="D795" t="str">
            <v>GUIA ROSCADA</v>
          </cell>
          <cell r="E795">
            <v>41901</v>
          </cell>
          <cell r="F795">
            <v>0</v>
          </cell>
          <cell r="G795">
            <v>41901</v>
          </cell>
          <cell r="H795" t="str">
            <v>CTO 5666-2021 LOGISTICA PARA DISPOSITIVOS MEDICOS S.A.S</v>
          </cell>
        </row>
        <row r="796">
          <cell r="D796" t="str">
            <v xml:space="preserve">PLACA CONDILEA 95º  (4.5) </v>
          </cell>
          <cell r="E796">
            <v>477183</v>
          </cell>
          <cell r="F796">
            <v>0</v>
          </cell>
          <cell r="G796">
            <v>477183</v>
          </cell>
          <cell r="H796" t="str">
            <v>CTO 5666-2021 LOGISTICA PARA DISPOSITIVOS MEDICOS S.A.S</v>
          </cell>
        </row>
        <row r="797">
          <cell r="D797" t="str">
            <v>TORNILLO CORTICAL 4.5 MM X 40 MM</v>
          </cell>
          <cell r="E797">
            <v>21733</v>
          </cell>
          <cell r="F797">
            <v>0</v>
          </cell>
          <cell r="G797">
            <v>21733</v>
          </cell>
          <cell r="H797" t="str">
            <v>CTO 5666-2021 LOGISTICA PARA DISPOSITIVOS MEDICOS S.A.S</v>
          </cell>
        </row>
        <row r="798">
          <cell r="D798" t="str">
            <v>CLAVOS FLEXIBLES DE FEMUR DE 4.00MM X 400MM TITANIO</v>
          </cell>
          <cell r="E798">
            <v>273242</v>
          </cell>
          <cell r="F798">
            <v>0</v>
          </cell>
          <cell r="G798">
            <v>273242</v>
          </cell>
          <cell r="H798" t="str">
            <v>CTO 5666-2021 LOGISTICA PARA DISPOSITIVOS MEDICOS S.A.S</v>
          </cell>
        </row>
        <row r="799">
          <cell r="D799" t="str">
            <v>TAPON DE CIERRE</v>
          </cell>
          <cell r="E799">
            <v>0</v>
          </cell>
          <cell r="F799">
            <v>0</v>
          </cell>
          <cell r="G799">
            <v>0</v>
          </cell>
          <cell r="H799" t="str">
            <v>CTO 5666-2021 LOGISTICA PARA DISPOSITIVOS MEDICOS S.A.S</v>
          </cell>
        </row>
        <row r="800">
          <cell r="D800" t="str">
            <v>CLAVO ENDOMEDULAR EN TITANIO</v>
          </cell>
          <cell r="E800">
            <v>377559</v>
          </cell>
          <cell r="F800">
            <v>0</v>
          </cell>
          <cell r="G800">
            <v>377559</v>
          </cell>
          <cell r="H800" t="str">
            <v>CTO 5666-2021 LOGISTICA PARA DISPOSITIVOS MEDICOS S.A.S</v>
          </cell>
        </row>
        <row r="801">
          <cell r="D801" t="str">
            <v>TORNILLO DE BLOQUEO</v>
          </cell>
          <cell r="E801">
            <v>0</v>
          </cell>
          <cell r="F801">
            <v>0</v>
          </cell>
          <cell r="G801">
            <v>0</v>
          </cell>
          <cell r="H801" t="str">
            <v>CTO 5666-2021 LOGISTICA PARA DISPOSITIVOS MEDICOS S.A.S</v>
          </cell>
        </row>
        <row r="802">
          <cell r="D802" t="str">
            <v>PLACA BLOQUEADA  4.5 X 6 H</v>
          </cell>
          <cell r="E802">
            <v>1485656</v>
          </cell>
          <cell r="F802">
            <v>0</v>
          </cell>
          <cell r="G802">
            <v>1485656</v>
          </cell>
          <cell r="H802" t="str">
            <v>CTO 5666-2021 LOGISTICA PARA DISPOSITIVOS MEDICOS S.A.S</v>
          </cell>
        </row>
        <row r="803">
          <cell r="D803" t="str">
            <v xml:space="preserve">TORNILLO CORTICAL 4.5 MM X 40 MM </v>
          </cell>
          <cell r="E803">
            <v>60748</v>
          </cell>
          <cell r="F803">
            <v>0</v>
          </cell>
          <cell r="G803">
            <v>60748</v>
          </cell>
          <cell r="H803" t="str">
            <v>CTO 5666-2021 LOGISTICA PARA DISPOSITIVOS MEDICOS S.A.S</v>
          </cell>
        </row>
        <row r="804">
          <cell r="D804" t="str">
            <v>TORNILLO DE BLOQUEO DE 3.5</v>
          </cell>
          <cell r="E804">
            <v>164704</v>
          </cell>
          <cell r="F804">
            <v>0</v>
          </cell>
          <cell r="G804">
            <v>164704</v>
          </cell>
          <cell r="H804" t="str">
            <v>CTO 5666-2021 LOGISTICA PARA DISPOSITIVOS MEDICOS S.A.S</v>
          </cell>
        </row>
        <row r="805">
          <cell r="D805" t="str">
            <v>TORNILLO CANILADO DE BLOQUEO</v>
          </cell>
          <cell r="E805">
            <v>0</v>
          </cell>
          <cell r="F805">
            <v>0</v>
          </cell>
          <cell r="G805">
            <v>0</v>
          </cell>
          <cell r="H805" t="str">
            <v>CTO 5666-2021 LOGISTICA PARA DISPOSITIVOS MEDICOS S.A.S</v>
          </cell>
        </row>
        <row r="806">
          <cell r="D806" t="str">
            <v>AGUJA GUIA</v>
          </cell>
          <cell r="E806">
            <v>14665</v>
          </cell>
          <cell r="F806">
            <v>0</v>
          </cell>
          <cell r="G806">
            <v>14665</v>
          </cell>
          <cell r="H806" t="str">
            <v>CTO 5666-2021 LOGISTICA PARA DISPOSITIVOS MEDICOS S.A.S</v>
          </cell>
        </row>
        <row r="807">
          <cell r="D807" t="str">
            <v>PLACA BLOQUEADA PARA OSTEOTOMIA DE TIBIA PROXIMAL 4.5 X 4 H</v>
          </cell>
          <cell r="E807">
            <v>1661172</v>
          </cell>
          <cell r="F807">
            <v>0</v>
          </cell>
          <cell r="G807">
            <v>1661172</v>
          </cell>
          <cell r="H807" t="str">
            <v>CTO 5666-2021 LOGISTICA PARA DISPOSITIVOS MEDICOS S.A.S</v>
          </cell>
        </row>
        <row r="808">
          <cell r="D808" t="str">
            <v xml:space="preserve">TORNILLO CORTICAL BLOQUEADO 4.5 MM X 36 MM </v>
          </cell>
          <cell r="E808">
            <v>164704</v>
          </cell>
          <cell r="F808">
            <v>0</v>
          </cell>
          <cell r="G808">
            <v>164704</v>
          </cell>
          <cell r="H808" t="str">
            <v>CTO 5666-2021 LOGISTICA PARA DISPOSITIVOS MEDICOS S.A.S</v>
          </cell>
        </row>
        <row r="809">
          <cell r="D809" t="str">
            <v xml:space="preserve">TORNILLO CORTICAL 4.5 MM X 30 MM </v>
          </cell>
          <cell r="E809">
            <v>60748</v>
          </cell>
          <cell r="F809">
            <v>0</v>
          </cell>
          <cell r="G809">
            <v>60748</v>
          </cell>
          <cell r="H809" t="str">
            <v>CTO 5666-2021 LOGISTICA PARA DISPOSITIVOS MEDICOS S.A.S</v>
          </cell>
        </row>
        <row r="810">
          <cell r="D810" t="str">
            <v>AGUJAS GUIA</v>
          </cell>
          <cell r="E810">
            <v>14665</v>
          </cell>
          <cell r="F810">
            <v>0</v>
          </cell>
          <cell r="G810">
            <v>14665</v>
          </cell>
          <cell r="H810" t="str">
            <v>CTO 5666-2021 LOGISTICA PARA DISPOSITIVOS MEDICOS S.A.S</v>
          </cell>
        </row>
        <row r="811">
          <cell r="D811" t="str">
            <v>PLACA BLOQUEADA PARA CONDILOS FEMORALES</v>
          </cell>
          <cell r="E811">
            <v>2688376</v>
          </cell>
          <cell r="F811">
            <v>0</v>
          </cell>
          <cell r="G811">
            <v>2688376</v>
          </cell>
          <cell r="H811" t="str">
            <v>CTO 5666-2021 LOGISTICA PARA DISPOSITIVOS MEDICOS S.A.S</v>
          </cell>
        </row>
        <row r="812">
          <cell r="D812" t="str">
            <v>TORNILLO CORTICAL 4.5 MM X 40 MM</v>
          </cell>
          <cell r="E812">
            <v>60748</v>
          </cell>
          <cell r="F812">
            <v>0</v>
          </cell>
          <cell r="G812">
            <v>60748</v>
          </cell>
          <cell r="H812" t="str">
            <v>CTO 5666-2021 LOGISTICA PARA DISPOSITIVOS MEDICOS S.A.S</v>
          </cell>
        </row>
        <row r="813">
          <cell r="D813" t="str">
            <v>TORNILLOS DE BLOQUEO 4.5 / 5.0</v>
          </cell>
          <cell r="E813">
            <v>164704</v>
          </cell>
          <cell r="F813">
            <v>0</v>
          </cell>
          <cell r="G813">
            <v>164704</v>
          </cell>
          <cell r="H813" t="str">
            <v>CTO 5666-2021 LOGISTICA PARA DISPOSITIVOS MEDICOS S.A.S</v>
          </cell>
        </row>
        <row r="814">
          <cell r="D814" t="str">
            <v>TORNILLOS CANULADOS DE 7.0</v>
          </cell>
          <cell r="E814">
            <v>0</v>
          </cell>
          <cell r="F814">
            <v>0</v>
          </cell>
          <cell r="G814">
            <v>0</v>
          </cell>
          <cell r="H814" t="str">
            <v>CTO 5666-2021 LOGISTICA PARA DISPOSITIVOS MEDICOS S.A.S</v>
          </cell>
        </row>
        <row r="815">
          <cell r="D815" t="str">
            <v>AGUJAS GUIA</v>
          </cell>
          <cell r="E815">
            <v>14665</v>
          </cell>
          <cell r="F815">
            <v>0</v>
          </cell>
          <cell r="G815">
            <v>14665</v>
          </cell>
          <cell r="H815" t="str">
            <v>CTO 5666-2021 LOGISTICA PARA DISPOSITIVOS MEDICOS S.A.S</v>
          </cell>
        </row>
        <row r="816">
          <cell r="D816" t="str">
            <v>TORNILLOS DE CANULADOS COMPRESIÓN INTERCONDILAR X 6.5 / 7.3 MM</v>
          </cell>
          <cell r="E816">
            <v>323014</v>
          </cell>
          <cell r="F816">
            <v>0</v>
          </cell>
          <cell r="G816">
            <v>323014</v>
          </cell>
          <cell r="H816" t="str">
            <v>CTO 5666-2021 LOGISTICA PARA DISPOSITIVOS MEDICOS S.A.S</v>
          </cell>
        </row>
        <row r="817">
          <cell r="D817" t="str">
            <v>ARANDELA</v>
          </cell>
          <cell r="E817">
            <v>55135</v>
          </cell>
          <cell r="F817">
            <v>0</v>
          </cell>
          <cell r="G817">
            <v>55135</v>
          </cell>
          <cell r="H817" t="str">
            <v>CTO 5666-2021 LOGISTICA PARA DISPOSITIVOS MEDICOS S.A.S</v>
          </cell>
        </row>
        <row r="818">
          <cell r="D818" t="str">
            <v>AGUJA GUIA</v>
          </cell>
          <cell r="E818">
            <v>41901</v>
          </cell>
          <cell r="F818">
            <v>0</v>
          </cell>
          <cell r="G818">
            <v>41901</v>
          </cell>
          <cell r="H818" t="str">
            <v>CTO 5666-2021 LOGISTICA PARA DISPOSITIVOS MEDICOS S.A.S</v>
          </cell>
        </row>
        <row r="819">
          <cell r="D819" t="str">
            <v xml:space="preserve">BARRA RADIOLUCIDA </v>
          </cell>
          <cell r="E819">
            <v>298918</v>
          </cell>
          <cell r="F819">
            <v>0</v>
          </cell>
          <cell r="G819">
            <v>298918</v>
          </cell>
          <cell r="H819" t="str">
            <v>CTO 5666-2021 LOGISTICA PARA DISPOSITIVOS MEDICOS S.A.S</v>
          </cell>
        </row>
        <row r="820">
          <cell r="D820" t="str">
            <v>CABEZAL DE BARRA</v>
          </cell>
          <cell r="E820">
            <v>159761</v>
          </cell>
          <cell r="F820">
            <v>0</v>
          </cell>
          <cell r="G820">
            <v>159761</v>
          </cell>
          <cell r="H820" t="str">
            <v>CTO 5666-2021 LOGISTICA PARA DISPOSITIVOS MEDICOS S.A.S</v>
          </cell>
        </row>
        <row r="821">
          <cell r="D821" t="str">
            <v>CABEZAL DE TORNILLO</v>
          </cell>
          <cell r="E821">
            <v>169708</v>
          </cell>
          <cell r="F821">
            <v>0</v>
          </cell>
          <cell r="G821">
            <v>169708</v>
          </cell>
          <cell r="H821" t="str">
            <v>CTO 5666-2021 LOGISTICA PARA DISPOSITIVOS MEDICOS S.A.S</v>
          </cell>
        </row>
        <row r="822">
          <cell r="D822" t="str">
            <v>TORN.  CORTICAL 4.5MM 100/40</v>
          </cell>
          <cell r="E822">
            <v>55775</v>
          </cell>
          <cell r="F822">
            <v>0</v>
          </cell>
          <cell r="G822">
            <v>55775</v>
          </cell>
          <cell r="H822" t="str">
            <v>CTO 5666-2021 LOGISTICA PARA DISPOSITIVOS MEDICOS S.A.S</v>
          </cell>
        </row>
        <row r="823">
          <cell r="D823" t="str">
            <v>LLAVE ALLEN 6MM</v>
          </cell>
          <cell r="E823">
            <v>0</v>
          </cell>
          <cell r="F823">
            <v>0</v>
          </cell>
          <cell r="G823">
            <v>0</v>
          </cell>
          <cell r="H823" t="str">
            <v>CTO 5666-2021 LOGISTICA PARA DISPOSITIVOS MEDICOS S.A.S</v>
          </cell>
        </row>
        <row r="824">
          <cell r="D824" t="str">
            <v>BARRA RADIOLUCIDA 13 MM, 350 MM</v>
          </cell>
          <cell r="E824">
            <v>298918</v>
          </cell>
          <cell r="F824">
            <v>0</v>
          </cell>
          <cell r="G824">
            <v>298918</v>
          </cell>
          <cell r="H824" t="str">
            <v>CTO 5666-2021 LOGISTICA PARA DISPOSITIVOS MEDICOS S.A.S</v>
          </cell>
        </row>
        <row r="825">
          <cell r="D825" t="str">
            <v>CABEZAL DE BARRA</v>
          </cell>
          <cell r="E825">
            <v>159761</v>
          </cell>
          <cell r="F825">
            <v>0</v>
          </cell>
          <cell r="G825">
            <v>159761</v>
          </cell>
          <cell r="H825" t="str">
            <v>CTO 5666-2021 LOGISTICA PARA DISPOSITIVOS MEDICOS S.A.S</v>
          </cell>
        </row>
        <row r="826">
          <cell r="D826" t="str">
            <v>CABEZAL DE TORNILLO</v>
          </cell>
          <cell r="E826">
            <v>169708</v>
          </cell>
          <cell r="F826">
            <v>0</v>
          </cell>
          <cell r="G826">
            <v>169708</v>
          </cell>
          <cell r="H826" t="str">
            <v>CTO 5666-2021 LOGISTICA PARA DISPOSITIVOS MEDICOS S.A.S</v>
          </cell>
        </row>
        <row r="827">
          <cell r="D827" t="str">
            <v>TORN.  CORTICAL 4.5MM 100/40</v>
          </cell>
          <cell r="E827">
            <v>55775</v>
          </cell>
          <cell r="F827">
            <v>0</v>
          </cell>
          <cell r="G827">
            <v>55775</v>
          </cell>
          <cell r="H827" t="str">
            <v>CTO 5666-2021 LOGISTICA PARA DISPOSITIVOS MEDICOS S.A.S</v>
          </cell>
        </row>
        <row r="828">
          <cell r="D828" t="str">
            <v>LLAVE ALLEN 6MM</v>
          </cell>
          <cell r="E828">
            <v>0</v>
          </cell>
          <cell r="F828">
            <v>0</v>
          </cell>
          <cell r="G828">
            <v>0</v>
          </cell>
          <cell r="H828" t="str">
            <v>CTO 5666-2021 LOGISTICA PARA DISPOSITIVOS MEDICOS S.A.S</v>
          </cell>
        </row>
        <row r="829">
          <cell r="D829" t="str">
            <v>BARRA RADIOLUCIDA 15 MM, 350 MM</v>
          </cell>
          <cell r="E829">
            <v>373420</v>
          </cell>
          <cell r="F829">
            <v>0</v>
          </cell>
          <cell r="G829">
            <v>373420</v>
          </cell>
          <cell r="H829" t="str">
            <v>CTO 5666-2021 LOGISTICA PARA DISPOSITIVOS MEDICOS S.A.S</v>
          </cell>
        </row>
        <row r="830">
          <cell r="D830" t="str">
            <v>CABEZAL DE BARRA AZUL</v>
          </cell>
          <cell r="E830">
            <v>587330</v>
          </cell>
          <cell r="F830">
            <v>0</v>
          </cell>
          <cell r="G830">
            <v>587330</v>
          </cell>
          <cell r="H830" t="str">
            <v>CTO 5666-2021 LOGISTICA PARA DISPOSITIVOS MEDICOS S.A.S</v>
          </cell>
        </row>
        <row r="831">
          <cell r="D831" t="str">
            <v>CABEZAL DE TORNILLO AZUL</v>
          </cell>
          <cell r="E831">
            <v>418772</v>
          </cell>
          <cell r="F831">
            <v>0</v>
          </cell>
          <cell r="G831">
            <v>418772</v>
          </cell>
          <cell r="H831" t="str">
            <v>CTO 5666-2021 LOGISTICA PARA DISPOSITIVOS MEDICOS S.A.S</v>
          </cell>
        </row>
        <row r="832">
          <cell r="D832" t="str">
            <v>TORN.  CORTICAL 4.5MM 100/40</v>
          </cell>
          <cell r="E832">
            <v>0</v>
          </cell>
          <cell r="F832">
            <v>0</v>
          </cell>
          <cell r="G832">
            <v>0</v>
          </cell>
          <cell r="H832" t="str">
            <v>CTO 5666-2021 LOGISTICA PARA DISPOSITIVOS MEDICOS S.A.S</v>
          </cell>
        </row>
        <row r="833">
          <cell r="D833" t="str">
            <v>LLAVE ALLEN 6MM</v>
          </cell>
          <cell r="E833">
            <v>0</v>
          </cell>
          <cell r="F833">
            <v>0</v>
          </cell>
          <cell r="G833">
            <v>0</v>
          </cell>
          <cell r="H833" t="str">
            <v>CTO 5666-2021 LOGISTICA PARA DISPOSITIVOS MEDICOS S.A.S</v>
          </cell>
        </row>
        <row r="834">
          <cell r="D834" t="str">
            <v>FIJADOR METAFISIARIO XCALIBUR</v>
          </cell>
          <cell r="E834">
            <v>3811462</v>
          </cell>
          <cell r="F834">
            <v>0</v>
          </cell>
          <cell r="G834">
            <v>3811462</v>
          </cell>
          <cell r="H834" t="str">
            <v>CTO 5666-2021 LOGISTICA PARA DISPOSITIVOS MEDICOS S.A.S</v>
          </cell>
        </row>
        <row r="835">
          <cell r="D835" t="str">
            <v>TORN. CONICO CORTICAL 4.5MM 100/40</v>
          </cell>
          <cell r="E835">
            <v>230506</v>
          </cell>
          <cell r="F835">
            <v>0</v>
          </cell>
          <cell r="G835">
            <v>230506</v>
          </cell>
          <cell r="H835" t="str">
            <v>CTO 5666-2021 LOGISTICA PARA DISPOSITIVOS MEDICOS S.A.S</v>
          </cell>
        </row>
        <row r="836">
          <cell r="D836" t="str">
            <v>FIJADOR METAFICIARIO</v>
          </cell>
          <cell r="E836">
            <v>3811462</v>
          </cell>
          <cell r="F836">
            <v>0</v>
          </cell>
          <cell r="G836">
            <v>3811462</v>
          </cell>
          <cell r="H836" t="str">
            <v>CTO 5666-2021 LOGISTICA PARA DISPOSITIVOS MEDICOS S.A.S</v>
          </cell>
        </row>
        <row r="837">
          <cell r="D837" t="str">
            <v>TORN. CONICO CORTICAL 4.5MM 100/40</v>
          </cell>
          <cell r="E837">
            <v>230506</v>
          </cell>
          <cell r="F837">
            <v>0</v>
          </cell>
          <cell r="G837">
            <v>230506</v>
          </cell>
          <cell r="H837" t="str">
            <v>CTO 5666-2021 LOGISTICA PARA DISPOSITIVOS MEDICOS S.A.S</v>
          </cell>
        </row>
        <row r="838">
          <cell r="D838" t="str">
            <v>ADV TRANSPORTE RADIOLUCIDO ESTANDAR 30CMS</v>
          </cell>
          <cell r="E838">
            <v>4093974</v>
          </cell>
          <cell r="F838">
            <v>0</v>
          </cell>
          <cell r="G838">
            <v>4093974</v>
          </cell>
          <cell r="H838" t="str">
            <v>CTO 5666-2021 LOGISTICA PARA DISPOSITIVOS MEDICOS S.A.S</v>
          </cell>
        </row>
        <row r="839">
          <cell r="D839" t="str">
            <v xml:space="preserve">ADV DINAMIZADOR </v>
          </cell>
          <cell r="E839">
            <v>1289323</v>
          </cell>
          <cell r="F839">
            <v>0</v>
          </cell>
          <cell r="G839">
            <v>1289323</v>
          </cell>
          <cell r="H839" t="str">
            <v>CTO 5666-2021 LOGISTICA PARA DISPOSITIVOS MEDICOS S.A.S</v>
          </cell>
        </row>
        <row r="840">
          <cell r="D840" t="str">
            <v>TORNILLO OSTEOTITE 6MM 150/40</v>
          </cell>
          <cell r="E840">
            <v>336539</v>
          </cell>
          <cell r="F840">
            <v>0</v>
          </cell>
          <cell r="G840">
            <v>336539</v>
          </cell>
          <cell r="H840" t="str">
            <v>CTO 5666-2021 LOGISTICA PARA DISPOSITIVOS MEDICOS S.A.S</v>
          </cell>
        </row>
        <row r="841">
          <cell r="D841" t="str">
            <v>ADV TRANSPORTE RADIOLUCIDO 40 CMS</v>
          </cell>
          <cell r="E841">
            <v>4332548</v>
          </cell>
          <cell r="F841">
            <v>0</v>
          </cell>
          <cell r="G841">
            <v>4332548</v>
          </cell>
          <cell r="H841" t="str">
            <v>CTO 5666-2021 LOGISTICA PARA DISPOSITIVOS MEDICOS S.A.S</v>
          </cell>
        </row>
        <row r="842">
          <cell r="D842" t="str">
            <v xml:space="preserve">ADV DINAMIZADOR </v>
          </cell>
          <cell r="E842">
            <v>1289323</v>
          </cell>
          <cell r="F842">
            <v>0</v>
          </cell>
          <cell r="G842">
            <v>1289323</v>
          </cell>
          <cell r="H842" t="str">
            <v>CTO 5666-2021 LOGISTICA PARA DISPOSITIVOS MEDICOS S.A.S</v>
          </cell>
        </row>
        <row r="843">
          <cell r="D843" t="str">
            <v>TORNILLO OSTEOTITE 6MM 150/40</v>
          </cell>
          <cell r="E843">
            <v>336539</v>
          </cell>
          <cell r="F843">
            <v>0</v>
          </cell>
          <cell r="G843">
            <v>336539</v>
          </cell>
          <cell r="H843" t="str">
            <v>CTO 5666-2021 LOGISTICA PARA DISPOSITIVOS MEDICOS S.A.S</v>
          </cell>
        </row>
        <row r="844">
          <cell r="D844" t="str">
            <v>ADV TRANSPORTE RADIOLUCIDO ESTANDAR 30CMS</v>
          </cell>
          <cell r="E844">
            <v>4093974</v>
          </cell>
          <cell r="F844">
            <v>0</v>
          </cell>
          <cell r="G844">
            <v>4093974</v>
          </cell>
          <cell r="H844" t="str">
            <v>CTO 5666-2021 LOGISTICA PARA DISPOSITIVOS MEDICOS S.A.S</v>
          </cell>
        </row>
        <row r="845">
          <cell r="D845" t="str">
            <v>ARO DIAMETRO-175MM DE 2/3</v>
          </cell>
          <cell r="E845">
            <v>3751442</v>
          </cell>
          <cell r="F845">
            <v>0</v>
          </cell>
          <cell r="G845">
            <v>3751442</v>
          </cell>
          <cell r="H845" t="str">
            <v>CTO 5666-2021 LOGISTICA PARA DISPOSITIVOS MEDICOS S.A.S</v>
          </cell>
        </row>
        <row r="846">
          <cell r="D846" t="str">
            <v>ACOPLAMIENTO PERIARTICULAR PARA FIJADOR</v>
          </cell>
          <cell r="E846">
            <v>2702507</v>
          </cell>
          <cell r="F846">
            <v>0</v>
          </cell>
          <cell r="G846">
            <v>2702507</v>
          </cell>
          <cell r="H846" t="str">
            <v>CTO 5666-2021 LOGISTICA PARA DISPOSITIVOS MEDICOS S.A.S</v>
          </cell>
        </row>
        <row r="847">
          <cell r="D847" t="str">
            <v>ADV ACOPLADOR P/ROTULA ARTICULAR (BALL JOINT)</v>
          </cell>
          <cell r="E847">
            <v>0</v>
          </cell>
          <cell r="F847">
            <v>0</v>
          </cell>
          <cell r="G847">
            <v>0</v>
          </cell>
          <cell r="H847" t="str">
            <v>CTO 5666-2021 LOGISTICA PARA DISPOSITIVOS MEDICOS S.A.S</v>
          </cell>
        </row>
        <row r="848">
          <cell r="D848" t="str">
            <v>CLAMP SLIDER DE 3H</v>
          </cell>
          <cell r="E848">
            <v>0</v>
          </cell>
          <cell r="F848">
            <v>0</v>
          </cell>
          <cell r="G848">
            <v>0</v>
          </cell>
          <cell r="H848" t="str">
            <v>CTO 5666-2021 LOGISTICA PARA DISPOSITIVOS MEDICOS S.A.S</v>
          </cell>
        </row>
        <row r="849">
          <cell r="D849" t="str">
            <v>ASEGURADORES DE KIRSCHNER DE 2H</v>
          </cell>
          <cell r="E849">
            <v>334050</v>
          </cell>
          <cell r="F849">
            <v>0</v>
          </cell>
          <cell r="G849">
            <v>334050</v>
          </cell>
          <cell r="H849" t="str">
            <v>CTO 5666-2021 LOGISTICA PARA DISPOSITIVOS MEDICOS S.A.S</v>
          </cell>
        </row>
        <row r="850">
          <cell r="D850" t="str">
            <v>ALAMBRE DE KIRSCHNER CON OLIVA L 2 X 400MM</v>
          </cell>
          <cell r="E850">
            <v>128896</v>
          </cell>
          <cell r="F850">
            <v>0</v>
          </cell>
          <cell r="G850">
            <v>128896</v>
          </cell>
          <cell r="H850" t="str">
            <v>CTO 5666-2021 LOGISTICA PARA DISPOSITIVOS MEDICOS S.A.S</v>
          </cell>
        </row>
        <row r="851">
          <cell r="D851" t="str">
            <v>TORNILLO OSTEOTITE 6MM 150/40</v>
          </cell>
          <cell r="E851">
            <v>336539</v>
          </cell>
          <cell r="F851">
            <v>0</v>
          </cell>
          <cell r="G851">
            <v>336539</v>
          </cell>
          <cell r="H851" t="str">
            <v>CTO 5666-2021 LOGISTICA PARA DISPOSITIVOS MEDICOS S.A.S</v>
          </cell>
        </row>
        <row r="852">
          <cell r="D852" t="str">
            <v>BARRA REFORZADA DE 300MM</v>
          </cell>
          <cell r="E852">
            <v>80794</v>
          </cell>
          <cell r="F852">
            <v>0</v>
          </cell>
          <cell r="G852">
            <v>80794</v>
          </cell>
          <cell r="H852" t="str">
            <v>CTO 5666-2021 LOGISTICA PARA DISPOSITIVOS MEDICOS S.A.S</v>
          </cell>
        </row>
        <row r="853">
          <cell r="D853" t="str">
            <v>CABEZAL SUPLEMENTARIO DE TORNILLOS</v>
          </cell>
          <cell r="E853">
            <v>2912676</v>
          </cell>
          <cell r="F853">
            <v>0</v>
          </cell>
          <cell r="G853">
            <v>2912676</v>
          </cell>
          <cell r="H853" t="str">
            <v>CTO 5666-2021 LOGISTICA PARA DISPOSITIVOS MEDICOS S.A.S</v>
          </cell>
        </row>
        <row r="854">
          <cell r="D854" t="str">
            <v>POSTE DE 150MM</v>
          </cell>
          <cell r="E854">
            <v>230506</v>
          </cell>
          <cell r="F854">
            <v>0</v>
          </cell>
          <cell r="G854">
            <v>230506</v>
          </cell>
          <cell r="H854" t="str">
            <v>CTO 5666-2021 LOGISTICA PARA DISPOSITIVOS MEDICOS S.A.S</v>
          </cell>
        </row>
        <row r="855">
          <cell r="D855" t="str">
            <v xml:space="preserve">ADV DINAMIZADOR </v>
          </cell>
          <cell r="E855">
            <v>0</v>
          </cell>
          <cell r="F855">
            <v>0</v>
          </cell>
          <cell r="G855">
            <v>0</v>
          </cell>
          <cell r="H855" t="str">
            <v>CTO 5666-2021 LOGISTICA PARA DISPOSITIVOS MEDICOS S.A.S</v>
          </cell>
        </row>
        <row r="856">
          <cell r="D856" t="str">
            <v>ADV TRANSPORTE RADIOLUCIDO 40 CMS</v>
          </cell>
          <cell r="E856">
            <v>4332548</v>
          </cell>
          <cell r="F856">
            <v>0</v>
          </cell>
          <cell r="G856">
            <v>4332548</v>
          </cell>
          <cell r="H856" t="str">
            <v>CTO 5666-2021 LOGISTICA PARA DISPOSITIVOS MEDICOS S.A.S</v>
          </cell>
        </row>
        <row r="857">
          <cell r="D857" t="str">
            <v>ARO DIAMETRO-175MM DE 2/3</v>
          </cell>
          <cell r="E857">
            <v>3751442</v>
          </cell>
          <cell r="F857">
            <v>0</v>
          </cell>
          <cell r="G857">
            <v>3751442</v>
          </cell>
          <cell r="H857" t="str">
            <v>CTO 5666-2021 LOGISTICA PARA DISPOSITIVOS MEDICOS S.A.S</v>
          </cell>
        </row>
        <row r="858">
          <cell r="D858" t="str">
            <v>ACOPLAMIENTO PERIARTICULAR PARA FIJADOR</v>
          </cell>
          <cell r="E858">
            <v>2702507</v>
          </cell>
          <cell r="F858">
            <v>0</v>
          </cell>
          <cell r="G858">
            <v>2702507</v>
          </cell>
          <cell r="H858" t="str">
            <v>CTO 5666-2021 LOGISTICA PARA DISPOSITIVOS MEDICOS S.A.S</v>
          </cell>
        </row>
        <row r="859">
          <cell r="D859" t="str">
            <v>ADV ACOPLADOR P/ROTULA ARTICULAR (BALL JOINT)</v>
          </cell>
          <cell r="E859">
            <v>0</v>
          </cell>
          <cell r="F859">
            <v>0</v>
          </cell>
          <cell r="G859">
            <v>0</v>
          </cell>
          <cell r="H859" t="str">
            <v>CTO 5666-2021 LOGISTICA PARA DISPOSITIVOS MEDICOS S.A.S</v>
          </cell>
        </row>
        <row r="860">
          <cell r="D860" t="str">
            <v>CLAMP SLIDER DE 3H</v>
          </cell>
          <cell r="E860">
            <v>0</v>
          </cell>
          <cell r="F860">
            <v>0</v>
          </cell>
          <cell r="G860">
            <v>0</v>
          </cell>
          <cell r="H860" t="str">
            <v>CTO 5666-2021 LOGISTICA PARA DISPOSITIVOS MEDICOS S.A.S</v>
          </cell>
        </row>
        <row r="861">
          <cell r="D861" t="str">
            <v>ASEGURADORES DE KIRSCHNER DE 2H</v>
          </cell>
          <cell r="E861">
            <v>334050</v>
          </cell>
          <cell r="F861">
            <v>0</v>
          </cell>
          <cell r="G861">
            <v>334050</v>
          </cell>
          <cell r="H861" t="str">
            <v>CTO 5666-2021 LOGISTICA PARA DISPOSITIVOS MEDICOS S.A.S</v>
          </cell>
        </row>
        <row r="862">
          <cell r="D862" t="str">
            <v>ALAMBRE DE KIRSCHNER CON OLIVA L 2 X 400MM</v>
          </cell>
          <cell r="E862">
            <v>128896</v>
          </cell>
          <cell r="F862">
            <v>0</v>
          </cell>
          <cell r="G862">
            <v>128896</v>
          </cell>
          <cell r="H862" t="str">
            <v>CTO 5666-2021 LOGISTICA PARA DISPOSITIVOS MEDICOS S.A.S</v>
          </cell>
        </row>
        <row r="863">
          <cell r="D863" t="str">
            <v>TORNILLO OSTEOTITE 6MM 150/40</v>
          </cell>
          <cell r="E863">
            <v>336539</v>
          </cell>
          <cell r="F863">
            <v>0</v>
          </cell>
          <cell r="G863">
            <v>336539</v>
          </cell>
          <cell r="H863" t="str">
            <v>CTO 5666-2021 LOGISTICA PARA DISPOSITIVOS MEDICOS S.A.S</v>
          </cell>
        </row>
        <row r="864">
          <cell r="D864" t="str">
            <v>BARRA REFORZADA DE 300MM</v>
          </cell>
          <cell r="E864">
            <v>80794</v>
          </cell>
          <cell r="F864">
            <v>0</v>
          </cell>
          <cell r="G864">
            <v>80794</v>
          </cell>
          <cell r="H864" t="str">
            <v>CTO 5666-2021 LOGISTICA PARA DISPOSITIVOS MEDICOS S.A.S</v>
          </cell>
        </row>
        <row r="865">
          <cell r="D865" t="str">
            <v>CABEZAL SUPLEMENTARIO DE TORNILLOS</v>
          </cell>
          <cell r="E865">
            <v>2912676</v>
          </cell>
          <cell r="F865">
            <v>0</v>
          </cell>
          <cell r="G865">
            <v>2912676</v>
          </cell>
          <cell r="H865" t="str">
            <v>CTO 5666-2021 LOGISTICA PARA DISPOSITIVOS MEDICOS S.A.S</v>
          </cell>
        </row>
        <row r="866">
          <cell r="D866" t="str">
            <v>POSTE DE 150MM</v>
          </cell>
          <cell r="E866">
            <v>230506</v>
          </cell>
          <cell r="F866">
            <v>0</v>
          </cell>
          <cell r="G866">
            <v>230506</v>
          </cell>
          <cell r="H866" t="str">
            <v>CTO 5666-2021 LOGISTICA PARA DISPOSITIVOS MEDICOS S.A.S</v>
          </cell>
        </row>
        <row r="867">
          <cell r="D867" t="str">
            <v xml:space="preserve">ADV DINAMIZADOR </v>
          </cell>
          <cell r="E867">
            <v>0</v>
          </cell>
          <cell r="F867">
            <v>0</v>
          </cell>
          <cell r="G867">
            <v>0</v>
          </cell>
          <cell r="H867" t="str">
            <v>CTO 5666-2021 LOGISTICA PARA DISPOSITIVOS MEDICOS S.A.S</v>
          </cell>
        </row>
        <row r="868">
          <cell r="D868" t="str">
            <v>ADV CABEZAL MULTIPLANAR</v>
          </cell>
          <cell r="E868">
            <v>2912676</v>
          </cell>
          <cell r="F868">
            <v>0</v>
          </cell>
          <cell r="G868">
            <v>2912676</v>
          </cell>
          <cell r="H868" t="str">
            <v>CTO 5666-2021 LOGISTICA PARA DISPOSITIVOS MEDICOS S.A.S</v>
          </cell>
        </row>
        <row r="869">
          <cell r="D869" t="str">
            <v>ADV T-GARCHES</v>
          </cell>
          <cell r="E869">
            <v>2605797</v>
          </cell>
          <cell r="F869">
            <v>0</v>
          </cell>
          <cell r="G869">
            <v>2605797</v>
          </cell>
          <cell r="H869" t="str">
            <v>CTO 5666-2021 LOGISTICA PARA DISPOSITIVOS MEDICOS S.A.S</v>
          </cell>
        </row>
        <row r="870">
          <cell r="D870" t="str">
            <v xml:space="preserve">PLACA BLOQUEADA CALCANEO  </v>
          </cell>
          <cell r="E870">
            <v>1344946</v>
          </cell>
          <cell r="F870">
            <v>0</v>
          </cell>
          <cell r="G870">
            <v>1344946</v>
          </cell>
          <cell r="H870" t="str">
            <v>CTO 5666-2021 LOGISTICA PARA DISPOSITIVOS MEDICOS S.A.S</v>
          </cell>
        </row>
        <row r="871">
          <cell r="D871" t="str">
            <v xml:space="preserve">TORNILLOS DE BLOQUEO AUTOPERFORANTES </v>
          </cell>
          <cell r="E871">
            <v>116563</v>
          </cell>
          <cell r="F871">
            <v>0</v>
          </cell>
          <cell r="G871">
            <v>116563</v>
          </cell>
          <cell r="H871" t="str">
            <v>CTO 5666-2021 LOGISTICA PARA DISPOSITIVOS MEDICOS S.A.S</v>
          </cell>
        </row>
        <row r="872">
          <cell r="D872" t="str">
            <v>TORNILLOS DE CORTICAL</v>
          </cell>
          <cell r="E872">
            <v>46776</v>
          </cell>
          <cell r="F872">
            <v>0</v>
          </cell>
          <cell r="G872">
            <v>46776</v>
          </cell>
          <cell r="H872" t="str">
            <v>CTO 5666-2021 LOGISTICA PARA DISPOSITIVOS MEDICOS S.A.S</v>
          </cell>
        </row>
        <row r="873">
          <cell r="D873" t="str">
            <v>AGUJA GUIA (OPCIONAL)</v>
          </cell>
          <cell r="E873">
            <v>14665</v>
          </cell>
          <cell r="F873">
            <v>0</v>
          </cell>
          <cell r="G873">
            <v>14665</v>
          </cell>
          <cell r="H873" t="str">
            <v>CTO 5666-2021 LOGISTICA PARA DISPOSITIVOS MEDICOS S.A.S</v>
          </cell>
        </row>
        <row r="874">
          <cell r="D874" t="str">
            <v>CLAMP DE TOBILLO RADIOLUCIDO</v>
          </cell>
          <cell r="E874">
            <v>0</v>
          </cell>
          <cell r="F874">
            <v>0</v>
          </cell>
          <cell r="G874">
            <v>0</v>
          </cell>
          <cell r="H874" t="str">
            <v>CTO 5666-2021 LOGISTICA PARA DISPOSITIVOS MEDICOS S.A.S</v>
          </cell>
        </row>
        <row r="875">
          <cell r="D875" t="str">
            <v>FIJADOR DE TOBILLO XCALIBUR</v>
          </cell>
          <cell r="E875">
            <v>6007028</v>
          </cell>
          <cell r="F875">
            <v>0</v>
          </cell>
          <cell r="G875">
            <v>6007028</v>
          </cell>
          <cell r="H875" t="str">
            <v>CTO 5666-2021 LOGISTICA PARA DISPOSITIVOS MEDICOS S.A.S</v>
          </cell>
        </row>
        <row r="876">
          <cell r="D876" t="str">
            <v>TORN. CONICO CORTICAL 4.5MM 100/40</v>
          </cell>
          <cell r="E876">
            <v>230506</v>
          </cell>
          <cell r="F876">
            <v>0</v>
          </cell>
          <cell r="G876">
            <v>230506</v>
          </cell>
          <cell r="H876" t="str">
            <v>CTO 5666-2021 LOGISTICA PARA DISPOSITIVOS MEDICOS S.A.S</v>
          </cell>
        </row>
        <row r="877">
          <cell r="D877" t="str">
            <v>PROTESIS DE DISCO CERVICAL DE 4 A 8 MM E ALTURA (SEMICOSTREÑIDA Y/O COSTREÑIDA</v>
          </cell>
          <cell r="E877">
            <v>8443000</v>
          </cell>
          <cell r="F877">
            <v>0</v>
          </cell>
          <cell r="G877">
            <v>8443000</v>
          </cell>
          <cell r="H877" t="str">
            <v>CTO 5667-2021 NEUROSPINE S.A.S</v>
          </cell>
        </row>
        <row r="878">
          <cell r="D878" t="str">
            <v>HOJA DE SIERRA</v>
          </cell>
          <cell r="E878">
            <v>0</v>
          </cell>
          <cell r="F878">
            <v>0</v>
          </cell>
          <cell r="G878">
            <v>0</v>
          </cell>
          <cell r="H878" t="str">
            <v>CTO 5668-2021 PIEMCA S.A.S</v>
          </cell>
        </row>
        <row r="879">
          <cell r="D879" t="str">
            <v>PIN GUIA</v>
          </cell>
          <cell r="E879">
            <v>33600</v>
          </cell>
          <cell r="F879">
            <v>0</v>
          </cell>
          <cell r="G879">
            <v>33600</v>
          </cell>
          <cell r="H879" t="str">
            <v>CTO 5668-2021 PIEMCA S.A.S</v>
          </cell>
        </row>
        <row r="880">
          <cell r="D880" t="str">
            <v>TORNILLOS PARA LATARJET</v>
          </cell>
          <cell r="E880">
            <v>907341</v>
          </cell>
          <cell r="F880">
            <v>0</v>
          </cell>
          <cell r="G880">
            <v>907341</v>
          </cell>
          <cell r="H880" t="str">
            <v>CTO 5668-2021 PIEMCA S.A.S</v>
          </cell>
        </row>
        <row r="881">
          <cell r="D881" t="str">
            <v>INJERTO CUÑA TRICORTICAL</v>
          </cell>
          <cell r="E881">
            <v>0</v>
          </cell>
          <cell r="F881">
            <v>0</v>
          </cell>
          <cell r="G881">
            <v>0</v>
          </cell>
          <cell r="H881" t="str">
            <v>CTO 5668-2021 PIEMCA S.A.S</v>
          </cell>
        </row>
        <row r="882">
          <cell r="D882" t="str">
            <v>KIT PARA CIRUGÍA ARTROSCÓPICA</v>
          </cell>
          <cell r="E882">
            <v>0</v>
          </cell>
          <cell r="F882">
            <v>0</v>
          </cell>
          <cell r="G882">
            <v>0</v>
          </cell>
          <cell r="H882" t="str">
            <v>CTO 5668-2021 PIEMCA S.A.S</v>
          </cell>
        </row>
        <row r="883">
          <cell r="D883" t="str">
            <v>ATM CON CAVIDAD GLENOIDEA</v>
          </cell>
          <cell r="E883">
            <v>18416842</v>
          </cell>
          <cell r="F883">
            <v>0</v>
          </cell>
          <cell r="G883">
            <v>18416842</v>
          </cell>
          <cell r="H883" t="str">
            <v>CTO 5669-2021 PROMED QUIRURGICOS E.U</v>
          </cell>
        </row>
        <row r="884">
          <cell r="D884" t="str">
            <v>ATM CON RAMA MANDIBULAR</v>
          </cell>
          <cell r="E884">
            <v>20071715</v>
          </cell>
          <cell r="F884">
            <v>0</v>
          </cell>
          <cell r="G884">
            <v>20071715</v>
          </cell>
          <cell r="H884" t="str">
            <v>CTO 5669-2021 PROMED QUIRURGICOS E.U</v>
          </cell>
        </row>
        <row r="885">
          <cell r="D885" t="str">
            <v>ATM CON RAMA MANDIBULAR MAS MEDIO CUERPO DE LA HEMIARCADA</v>
          </cell>
          <cell r="E885">
            <v>44072700</v>
          </cell>
          <cell r="F885">
            <v>0</v>
          </cell>
          <cell r="G885">
            <v>44072700</v>
          </cell>
          <cell r="H885" t="str">
            <v>CTO 5669-2021 PROMED QUIRURGICOS E.U</v>
          </cell>
        </row>
        <row r="886">
          <cell r="D886" t="str">
            <v>ATM CON RAMA MANDIBULAR MAS MEDIO CUERPO MANDIBULAR</v>
          </cell>
          <cell r="E886">
            <v>51000000</v>
          </cell>
          <cell r="F886">
            <v>0</v>
          </cell>
          <cell r="G886">
            <v>51000000</v>
          </cell>
          <cell r="H886" t="str">
            <v>CTO 5669-2021 PROMED QUIRURGICOS E.U</v>
          </cell>
        </row>
        <row r="887">
          <cell r="D887" t="str">
            <v>GANCHOS LAMINARES Y/O PEDICULARES</v>
          </cell>
          <cell r="E887">
            <v>911647</v>
          </cell>
          <cell r="F887">
            <v>0</v>
          </cell>
          <cell r="G887">
            <v>911647</v>
          </cell>
          <cell r="H887" t="str">
            <v>CTO 5669-2021 PROMED QUIRURGICOS E.U</v>
          </cell>
        </row>
        <row r="888">
          <cell r="D888" t="str">
            <v>TORNILLO POLIAXIAL</v>
          </cell>
          <cell r="E888">
            <v>902755</v>
          </cell>
          <cell r="F888">
            <v>0</v>
          </cell>
          <cell r="G888">
            <v>902755</v>
          </cell>
          <cell r="H888" t="str">
            <v>CTO 5669-2021 PROMED QUIRURGICOS E.U</v>
          </cell>
        </row>
        <row r="889">
          <cell r="D889" t="str">
            <v>TORNILLO INTERNO</v>
          </cell>
          <cell r="E889">
            <v>122290</v>
          </cell>
          <cell r="F889">
            <v>0</v>
          </cell>
          <cell r="G889">
            <v>122290</v>
          </cell>
          <cell r="H889" t="str">
            <v>CTO 5669-2021 PROMED QUIRURGICOS E.U</v>
          </cell>
        </row>
        <row r="890">
          <cell r="D890" t="str">
            <v>BARRA 600 MM DE 4.5 MM A 5.5 MM</v>
          </cell>
          <cell r="E890">
            <v>340921</v>
          </cell>
          <cell r="F890">
            <v>0</v>
          </cell>
          <cell r="G890">
            <v>340921</v>
          </cell>
          <cell r="H890" t="str">
            <v>CTO 5669-2021 PROMED QUIRURGICOS E.U</v>
          </cell>
        </row>
        <row r="891">
          <cell r="D891" t="str">
            <v>TORNILLOS PARA FIJACIÓN A ILIACO Y SACRO</v>
          </cell>
          <cell r="E891">
            <v>610036</v>
          </cell>
          <cell r="F891">
            <v>0</v>
          </cell>
          <cell r="G891">
            <v>610036</v>
          </cell>
          <cell r="H891" t="str">
            <v>CTO 5669-2021 PROMED QUIRURGICOS E.U</v>
          </cell>
        </row>
        <row r="892">
          <cell r="D892" t="str">
            <v>CONECTRORES PARA TORNILLOS A ILIACOS</v>
          </cell>
          <cell r="E892">
            <v>1399165</v>
          </cell>
          <cell r="F892">
            <v>0</v>
          </cell>
          <cell r="G892">
            <v>1399165</v>
          </cell>
          <cell r="H892" t="str">
            <v>CTO 5669-2021 PROMED QUIRURGICOS E.U</v>
          </cell>
        </row>
        <row r="893">
          <cell r="D893" t="str">
            <v>TORNILLO DE CIERRE PARA CONECTORES A ILIACO</v>
          </cell>
          <cell r="E893">
            <v>0</v>
          </cell>
          <cell r="F893">
            <v>0</v>
          </cell>
          <cell r="G893">
            <v>0</v>
          </cell>
          <cell r="H893" t="str">
            <v>CTO 5669-2021 PROMED QUIRURGICOS E.U</v>
          </cell>
        </row>
        <row r="894">
          <cell r="D894" t="str">
            <v>CONECTOR TRANSVERSO</v>
          </cell>
          <cell r="E894">
            <v>499042</v>
          </cell>
          <cell r="F894">
            <v>0</v>
          </cell>
          <cell r="G894">
            <v>499042</v>
          </cell>
          <cell r="H894" t="str">
            <v>CTO 5669-2021 PROMED QUIRURGICOS E.U</v>
          </cell>
        </row>
        <row r="895">
          <cell r="D895" t="str">
            <v>TORNILLO POLI ESPONJOSO DUAL CORE, Ø 7.0 MM, LONG. 90 MM, ALEACIÓN TIT, TURQUESA</v>
          </cell>
          <cell r="E895">
            <v>610036</v>
          </cell>
          <cell r="F895">
            <v>0</v>
          </cell>
          <cell r="G895">
            <v>610036</v>
          </cell>
          <cell r="H895" t="str">
            <v>CTO 5669-2021 PROMED QUIRURGICOS E.U</v>
          </cell>
        </row>
        <row r="896">
          <cell r="D896" t="str">
            <v>RÓTULA PARA CONECTOR ILÍACO LONGITUD FIJA</v>
          </cell>
          <cell r="E896">
            <v>0</v>
          </cell>
          <cell r="F896">
            <v>0</v>
          </cell>
          <cell r="G896">
            <v>0</v>
          </cell>
          <cell r="H896" t="str">
            <v>CTO 5669-2021 PROMED QUIRURGICOS E.U</v>
          </cell>
        </row>
        <row r="897">
          <cell r="D897" t="str">
            <v>CONECTORES ILIACOS LONGITUD FIJA, LONG. 24 MM</v>
          </cell>
          <cell r="E897">
            <v>1399165</v>
          </cell>
          <cell r="F897">
            <v>0</v>
          </cell>
          <cell r="G897">
            <v>1399165</v>
          </cell>
          <cell r="H897" t="str">
            <v>CTO 5669-2021 PROMED QUIRURGICOS E.U</v>
          </cell>
        </row>
        <row r="898">
          <cell r="D898" t="str">
            <v>MORDAZA DE SUJECIÓN P/CONECTOR ILIACO Y RÓTULA S2 P/TODOS LOS TAMAÑOS</v>
          </cell>
          <cell r="E898">
            <v>0</v>
          </cell>
          <cell r="F898">
            <v>0</v>
          </cell>
          <cell r="G898">
            <v>0</v>
          </cell>
          <cell r="H898" t="str">
            <v>CTO 5669-2021 PROMED QUIRURGICOS E.U</v>
          </cell>
        </row>
        <row r="899">
          <cell r="D899" t="str">
            <v>TUERCA USS-II, ALEACIÓN DE TITANIO (TAN), VERDE</v>
          </cell>
          <cell r="E899">
            <v>0</v>
          </cell>
          <cell r="F899">
            <v>0</v>
          </cell>
          <cell r="G899">
            <v>0</v>
          </cell>
          <cell r="H899" t="str">
            <v>CTO 5669-2021 PROMED QUIRURGICOS E.U</v>
          </cell>
        </row>
        <row r="900">
          <cell r="D900" t="str">
            <v>COMPONENTE GLENOIDEO</v>
          </cell>
          <cell r="E900">
            <v>1266113</v>
          </cell>
          <cell r="F900">
            <v>0</v>
          </cell>
          <cell r="G900">
            <v>1266113</v>
          </cell>
          <cell r="H900" t="str">
            <v>CTO 5669-2021 PROMED QUIRURGICOS E.U</v>
          </cell>
        </row>
        <row r="901">
          <cell r="D901" t="str">
            <v>CABEZA HUMERAL</v>
          </cell>
          <cell r="E901">
            <v>2220887</v>
          </cell>
          <cell r="F901">
            <v>0</v>
          </cell>
          <cell r="G901">
            <v>2220887</v>
          </cell>
          <cell r="H901" t="str">
            <v>CTO 5669-2021 PROMED QUIRURGICOS E.U</v>
          </cell>
        </row>
        <row r="902">
          <cell r="D902" t="str">
            <v xml:space="preserve">COMPONENTE HUMERAL </v>
          </cell>
          <cell r="E902">
            <v>3664908</v>
          </cell>
          <cell r="F902">
            <v>0</v>
          </cell>
          <cell r="G902">
            <v>3664908</v>
          </cell>
          <cell r="H902" t="str">
            <v>CTO 5669-2021 PROMED QUIRURGICOS E.U</v>
          </cell>
        </row>
        <row r="903">
          <cell r="D903" t="str">
            <v xml:space="preserve">CEMENTO QUIRÚRGICO </v>
          </cell>
          <cell r="E903">
            <v>242098</v>
          </cell>
          <cell r="F903">
            <v>0</v>
          </cell>
          <cell r="G903">
            <v>242098</v>
          </cell>
          <cell r="H903" t="str">
            <v>CTO 5669-2021 PROMED QUIRURGICOS E.U</v>
          </cell>
        </row>
        <row r="904">
          <cell r="D904" t="str">
            <v>RESTRICTOR CEMENTO</v>
          </cell>
          <cell r="E904">
            <v>147104</v>
          </cell>
          <cell r="F904">
            <v>0</v>
          </cell>
          <cell r="G904">
            <v>147104</v>
          </cell>
          <cell r="H904" t="str">
            <v>CTO 5669-2021 PROMED QUIRURGICOS E.U</v>
          </cell>
        </row>
        <row r="905">
          <cell r="D905" t="str">
            <v>INYECTOR DE CEMENTO</v>
          </cell>
          <cell r="E905">
            <v>133836</v>
          </cell>
          <cell r="F905">
            <v>0</v>
          </cell>
          <cell r="G905">
            <v>133836</v>
          </cell>
          <cell r="H905" t="str">
            <v>CTO 5669-2021 PROMED QUIRURGICOS E.U</v>
          </cell>
        </row>
        <row r="906">
          <cell r="D906" t="str">
            <v>CABEZA HUMERAL</v>
          </cell>
          <cell r="E906">
            <v>1266113</v>
          </cell>
          <cell r="F906">
            <v>0</v>
          </cell>
          <cell r="G906">
            <v>1266113</v>
          </cell>
          <cell r="H906" t="str">
            <v>CTO 5669-2021 PROMED QUIRURGICOS E.U</v>
          </cell>
        </row>
        <row r="907">
          <cell r="D907" t="str">
            <v xml:space="preserve">COMPONENTE HUMERAL </v>
          </cell>
          <cell r="E907">
            <v>2220887</v>
          </cell>
          <cell r="F907">
            <v>0</v>
          </cell>
          <cell r="G907">
            <v>2220887</v>
          </cell>
          <cell r="H907" t="str">
            <v>CTO 5669-2021 PROMED QUIRURGICOS E.U</v>
          </cell>
        </row>
        <row r="908">
          <cell r="D908" t="str">
            <v xml:space="preserve">CEMENTO QUIRÚRGICO </v>
          </cell>
          <cell r="E908">
            <v>242098</v>
          </cell>
          <cell r="F908">
            <v>0</v>
          </cell>
          <cell r="G908">
            <v>242098</v>
          </cell>
          <cell r="H908" t="str">
            <v>CTO 5669-2021 PROMED QUIRURGICOS E.U</v>
          </cell>
        </row>
        <row r="909">
          <cell r="D909" t="str">
            <v>RESTRICTOR CEMENTO</v>
          </cell>
          <cell r="E909">
            <v>147104</v>
          </cell>
          <cell r="F909">
            <v>0</v>
          </cell>
          <cell r="G909">
            <v>147104</v>
          </cell>
          <cell r="H909" t="str">
            <v>CTO 5669-2021 PROMED QUIRURGICOS E.U</v>
          </cell>
        </row>
        <row r="910">
          <cell r="D910" t="str">
            <v>INYECTOR DE CEMENTO</v>
          </cell>
          <cell r="E910">
            <v>133836</v>
          </cell>
          <cell r="F910">
            <v>0</v>
          </cell>
          <cell r="G910">
            <v>133836</v>
          </cell>
          <cell r="H910" t="str">
            <v>CTO 5669-2021 PROMED QUIRURGICOS E.U</v>
          </cell>
        </row>
        <row r="911">
          <cell r="D911" t="str">
            <v>CABEZA HUMERAL</v>
          </cell>
          <cell r="E911">
            <v>3664908</v>
          </cell>
          <cell r="F911">
            <v>0</v>
          </cell>
          <cell r="G911">
            <v>3664908</v>
          </cell>
          <cell r="H911" t="str">
            <v>CTO 5669-2021 PROMED QUIRURGICOS E.U</v>
          </cell>
        </row>
        <row r="912">
          <cell r="D912" t="str">
            <v xml:space="preserve">COMPONENTE HUMERAL </v>
          </cell>
          <cell r="E912">
            <v>4283139</v>
          </cell>
          <cell r="F912">
            <v>0</v>
          </cell>
          <cell r="G912">
            <v>4283139</v>
          </cell>
          <cell r="H912" t="str">
            <v>CTO 5669-2021 PROMED QUIRURGICOS E.U</v>
          </cell>
        </row>
        <row r="913">
          <cell r="D913" t="str">
            <v xml:space="preserve">CEMENTO QUIRÚRGICO </v>
          </cell>
          <cell r="E913">
            <v>242098</v>
          </cell>
          <cell r="F913">
            <v>0</v>
          </cell>
          <cell r="G913">
            <v>242098</v>
          </cell>
          <cell r="H913" t="str">
            <v>CTO 5669-2021 PROMED QUIRURGICOS E.U</v>
          </cell>
        </row>
        <row r="914">
          <cell r="D914" t="str">
            <v>RESTRICTOR CEMENTO</v>
          </cell>
          <cell r="E914">
            <v>147104</v>
          </cell>
          <cell r="F914">
            <v>0</v>
          </cell>
          <cell r="G914">
            <v>147104</v>
          </cell>
          <cell r="H914" t="str">
            <v>CTO 5669-2021 PROMED QUIRURGICOS E.U</v>
          </cell>
        </row>
        <row r="915">
          <cell r="D915" t="str">
            <v>INYECTOR DE CEMENTO</v>
          </cell>
          <cell r="E915">
            <v>133836</v>
          </cell>
          <cell r="F915">
            <v>0</v>
          </cell>
          <cell r="G915">
            <v>133836</v>
          </cell>
          <cell r="H915" t="str">
            <v>CTO 5669-2021 PROMED QUIRURGICOS E.U</v>
          </cell>
        </row>
        <row r="916">
          <cell r="D916" t="str">
            <v>CABEZA HUMERAL PARA ARTROPATIA DE MANGUITO ROTADOR</v>
          </cell>
          <cell r="E916">
            <v>2220887</v>
          </cell>
          <cell r="F916">
            <v>0</v>
          </cell>
          <cell r="G916">
            <v>2220887</v>
          </cell>
          <cell r="H916" t="str">
            <v>CTO 5669-2021 PROMED QUIRURGICOS E.U</v>
          </cell>
        </row>
        <row r="917">
          <cell r="D917" t="str">
            <v xml:space="preserve">COMPONENTE HUMERAL </v>
          </cell>
          <cell r="E917">
            <v>3664908</v>
          </cell>
          <cell r="F917">
            <v>0</v>
          </cell>
          <cell r="G917">
            <v>3664908</v>
          </cell>
          <cell r="H917" t="str">
            <v>CTO 5669-2021 PROMED QUIRURGICOS E.U</v>
          </cell>
        </row>
        <row r="918">
          <cell r="D918" t="str">
            <v xml:space="preserve">CEMENTO QUIRÚRGICO </v>
          </cell>
          <cell r="E918">
            <v>242098</v>
          </cell>
          <cell r="F918">
            <v>0</v>
          </cell>
          <cell r="G918">
            <v>242098</v>
          </cell>
          <cell r="H918" t="str">
            <v>CTO 5669-2021 PROMED QUIRURGICOS E.U</v>
          </cell>
        </row>
        <row r="919">
          <cell r="D919" t="str">
            <v>RESTRICTOR CEMENTO</v>
          </cell>
          <cell r="E919">
            <v>147104</v>
          </cell>
          <cell r="F919">
            <v>0</v>
          </cell>
          <cell r="G919">
            <v>147104</v>
          </cell>
          <cell r="H919" t="str">
            <v>CTO 5669-2021 PROMED QUIRURGICOS E.U</v>
          </cell>
        </row>
        <row r="920">
          <cell r="D920" t="str">
            <v>INYECTOR DE CEMENTO</v>
          </cell>
          <cell r="E920">
            <v>133836</v>
          </cell>
          <cell r="F920">
            <v>0</v>
          </cell>
          <cell r="G920">
            <v>133836</v>
          </cell>
          <cell r="H920" t="str">
            <v>CTO 5669-2021 PROMED QUIRURGICOS E.U</v>
          </cell>
        </row>
        <row r="921">
          <cell r="D921" t="str">
            <v xml:space="preserve">PLACA ACROMIOCLAVICULAR 3.5MM GANCHO  </v>
          </cell>
          <cell r="E921">
            <v>805193</v>
          </cell>
          <cell r="F921">
            <v>0</v>
          </cell>
          <cell r="G921">
            <v>805193</v>
          </cell>
          <cell r="H921" t="str">
            <v>CTO 5669-2021 PROMED QUIRURGICOS E.U</v>
          </cell>
        </row>
        <row r="922">
          <cell r="D922" t="str">
            <v xml:space="preserve">TORNILLO CORTICAL 3.5 MM X 20 MM </v>
          </cell>
          <cell r="E922">
            <v>62224</v>
          </cell>
          <cell r="F922">
            <v>0</v>
          </cell>
          <cell r="G922">
            <v>62224</v>
          </cell>
          <cell r="H922" t="str">
            <v>CTO 5669-2021 PROMED QUIRURGICOS E.U</v>
          </cell>
        </row>
        <row r="923">
          <cell r="D923" t="str">
            <v>TORNILLO DE BLOQUEO DE 3.5 X 20MM</v>
          </cell>
          <cell r="E923">
            <v>155562</v>
          </cell>
          <cell r="F923">
            <v>0</v>
          </cell>
          <cell r="G923">
            <v>155562</v>
          </cell>
          <cell r="H923" t="str">
            <v>CTO 5669-2021 PROMED QUIRURGICOS E.U</v>
          </cell>
        </row>
        <row r="924">
          <cell r="D924" t="str">
            <v>CÚPULA RADIAL</v>
          </cell>
          <cell r="E924">
            <v>1643605</v>
          </cell>
          <cell r="F924">
            <v>0</v>
          </cell>
          <cell r="G924">
            <v>1643605</v>
          </cell>
          <cell r="H924" t="str">
            <v>CTO 5669-2021 PROMED QUIRURGICOS E.U</v>
          </cell>
        </row>
        <row r="925">
          <cell r="D925" t="str">
            <v>CEMENTO ÓSEO</v>
          </cell>
          <cell r="E925">
            <v>242098</v>
          </cell>
          <cell r="F925">
            <v>0</v>
          </cell>
          <cell r="G925">
            <v>242098</v>
          </cell>
          <cell r="H925" t="str">
            <v>CTO 5669-2021 PROMED QUIRURGICOS E.U</v>
          </cell>
        </row>
        <row r="926">
          <cell r="D926" t="str">
            <v>CABEZAL RECTO FIJADOR PROCALLUS</v>
          </cell>
          <cell r="E926">
            <v>1274031</v>
          </cell>
          <cell r="F926">
            <v>0</v>
          </cell>
          <cell r="G926">
            <v>1274031</v>
          </cell>
          <cell r="H926" t="str">
            <v>CTO 5669-2021 PROMED QUIRURGICOS E.U</v>
          </cell>
        </row>
        <row r="927">
          <cell r="D927" t="str">
            <v>CUERPO CENTRAL FIJADOR DE CODO</v>
          </cell>
          <cell r="E927">
            <v>3906450</v>
          </cell>
          <cell r="F927">
            <v>0</v>
          </cell>
          <cell r="G927">
            <v>3906450</v>
          </cell>
          <cell r="H927" t="str">
            <v>CTO 5669-2021 PROMED QUIRURGICOS E.U</v>
          </cell>
        </row>
        <row r="928">
          <cell r="D928" t="str">
            <v>LLAVE ALLEN 6MM</v>
          </cell>
          <cell r="E928">
            <v>72801</v>
          </cell>
          <cell r="F928">
            <v>0</v>
          </cell>
          <cell r="G928">
            <v>72801</v>
          </cell>
          <cell r="H928" t="str">
            <v>CTO 5669-2021 PROMED QUIRURGICOS E.U</v>
          </cell>
        </row>
        <row r="929">
          <cell r="D929" t="str">
            <v>TORNILLO OSTEOTITE 4.5MM 120/30</v>
          </cell>
          <cell r="E929">
            <v>546013</v>
          </cell>
          <cell r="F929">
            <v>0</v>
          </cell>
          <cell r="G929">
            <v>546013</v>
          </cell>
          <cell r="H929" t="str">
            <v>CTO 5669-2021 PROMED QUIRURGICOS E.U</v>
          </cell>
        </row>
        <row r="930">
          <cell r="D930" t="str">
            <v>COPA ACETABULAR DOBLE MOVILIDAD</v>
          </cell>
          <cell r="E930">
            <v>1694796</v>
          </cell>
          <cell r="F930">
            <v>0</v>
          </cell>
          <cell r="G930">
            <v>1694796</v>
          </cell>
          <cell r="H930" t="str">
            <v>CTO 5669-2021 PROMED QUIRURGICOS E.U</v>
          </cell>
        </row>
        <row r="931">
          <cell r="D931" t="str">
            <v>INSERTO DE POLIETILENO</v>
          </cell>
          <cell r="E931">
            <v>713263</v>
          </cell>
          <cell r="F931">
            <v>0</v>
          </cell>
          <cell r="G931">
            <v>713263</v>
          </cell>
          <cell r="H931" t="str">
            <v>CTO 5669-2021 PROMED QUIRURGICOS E.U</v>
          </cell>
        </row>
        <row r="932">
          <cell r="D932" t="str">
            <v>TORNILLO PARA COPA ACETABULAR</v>
          </cell>
          <cell r="E932">
            <v>266081</v>
          </cell>
          <cell r="F932">
            <v>0</v>
          </cell>
          <cell r="G932">
            <v>266081</v>
          </cell>
          <cell r="H932" t="str">
            <v>CTO 5669-2021 PROMED QUIRURGICOS E.U</v>
          </cell>
        </row>
        <row r="933">
          <cell r="D933" t="str">
            <v>CABEZA FEMORAL 22 O 28 MM</v>
          </cell>
          <cell r="E933">
            <v>660623</v>
          </cell>
          <cell r="F933">
            <v>0</v>
          </cell>
          <cell r="G933">
            <v>660623</v>
          </cell>
          <cell r="H933" t="str">
            <v>CTO 5669-2021 PROMED QUIRURGICOS E.U</v>
          </cell>
        </row>
        <row r="934">
          <cell r="D934" t="str">
            <v>VÁSTAGO FEMORAL NO CEMENTADO DE REVISIÓN CON REEMPLAZO DE CALCAR</v>
          </cell>
          <cell r="E934">
            <v>4772387</v>
          </cell>
          <cell r="F934">
            <v>0</v>
          </cell>
          <cell r="G934">
            <v>4772387</v>
          </cell>
          <cell r="H934" t="str">
            <v>CTO 5669-2021 PROMED QUIRURGICOS E.U</v>
          </cell>
        </row>
        <row r="935">
          <cell r="D935" t="str">
            <v>COPA ACETABULAR COSTREÑIDA</v>
          </cell>
          <cell r="E935">
            <v>1207281</v>
          </cell>
          <cell r="F935">
            <v>0</v>
          </cell>
          <cell r="G935">
            <v>1207281</v>
          </cell>
          <cell r="H935" t="str">
            <v>CTO 5669-2021 PROMED QUIRURGICOS E.U</v>
          </cell>
        </row>
        <row r="936">
          <cell r="D936" t="str">
            <v>TORNILLO PARA COPA COSTREÑIDA</v>
          </cell>
          <cell r="E936">
            <v>1746762</v>
          </cell>
          <cell r="F936">
            <v>0</v>
          </cell>
          <cell r="G936">
            <v>1746762</v>
          </cell>
          <cell r="H936" t="str">
            <v>CTO 5669-2021 PROMED QUIRURGICOS E.U</v>
          </cell>
        </row>
        <row r="937">
          <cell r="D937" t="str">
            <v>PLACA TUBO 150° X 6H</v>
          </cell>
          <cell r="E937">
            <v>670699</v>
          </cell>
          <cell r="F937">
            <v>0</v>
          </cell>
          <cell r="G937">
            <v>670699</v>
          </cell>
          <cell r="H937" t="str">
            <v>CTO 5669-2021 PROMED QUIRURGICOS E.U</v>
          </cell>
        </row>
        <row r="938">
          <cell r="D938" t="str">
            <v>TORNILLO DESLIZANTE X 70 MM ACERO</v>
          </cell>
          <cell r="E938">
            <v>268601</v>
          </cell>
          <cell r="F938">
            <v>0</v>
          </cell>
          <cell r="G938">
            <v>268601</v>
          </cell>
          <cell r="H938" t="str">
            <v>CTO 5669-2021 PROMED QUIRURGICOS E.U</v>
          </cell>
        </row>
        <row r="939">
          <cell r="D939" t="str">
            <v xml:space="preserve">TORNILLO SEGURIDAD </v>
          </cell>
          <cell r="E939">
            <v>60997</v>
          </cell>
          <cell r="F939">
            <v>0</v>
          </cell>
          <cell r="G939">
            <v>60997</v>
          </cell>
          <cell r="H939" t="str">
            <v>CTO 5669-2021 PROMED QUIRURGICOS E.U</v>
          </cell>
        </row>
        <row r="940">
          <cell r="D940" t="str">
            <v>TORNILLO CORTICAL 4.5 MM X 40 MM</v>
          </cell>
          <cell r="E940">
            <v>24430</v>
          </cell>
          <cell r="F940">
            <v>0</v>
          </cell>
          <cell r="G940">
            <v>24430</v>
          </cell>
          <cell r="H940" t="str">
            <v>CTO 5669-2021 PROMED QUIRURGICOS E.U</v>
          </cell>
        </row>
        <row r="941">
          <cell r="D941" t="str">
            <v>GUIA ROSCADA</v>
          </cell>
          <cell r="E941">
            <v>54338</v>
          </cell>
          <cell r="F941">
            <v>10324</v>
          </cell>
          <cell r="G941">
            <v>64662</v>
          </cell>
          <cell r="H941" t="str">
            <v>CTO 5669-2021 PROMED QUIRURGICOS E.U</v>
          </cell>
        </row>
        <row r="942">
          <cell r="D942" t="str">
            <v>TORNILLO PARA DELIZAMIENTO EPIFISIARIO</v>
          </cell>
          <cell r="E942">
            <v>224351</v>
          </cell>
          <cell r="F942">
            <v>0</v>
          </cell>
          <cell r="G942">
            <v>224351</v>
          </cell>
          <cell r="H942" t="str">
            <v>CTO 5669-2021 PROMED QUIRURGICOS E.U</v>
          </cell>
        </row>
        <row r="943">
          <cell r="D943" t="str">
            <v>AGUJAS GUIA</v>
          </cell>
          <cell r="E943">
            <v>50062</v>
          </cell>
          <cell r="F943">
            <v>9512</v>
          </cell>
          <cell r="G943">
            <v>59574</v>
          </cell>
          <cell r="H943" t="str">
            <v>CTO 5669-2021 PROMED QUIRURGICOS E.U</v>
          </cell>
        </row>
        <row r="944">
          <cell r="D944" t="str">
            <v xml:space="preserve">PLACA TUBO BLOQUEADA 135°  X 6 H </v>
          </cell>
          <cell r="E944">
            <v>670699</v>
          </cell>
          <cell r="F944">
            <v>0</v>
          </cell>
          <cell r="G944">
            <v>670699</v>
          </cell>
          <cell r="H944" t="str">
            <v>CTO 5669-2021 PROMED QUIRURGICOS E.U</v>
          </cell>
        </row>
        <row r="945">
          <cell r="D945" t="str">
            <v xml:space="preserve">TORNILLO CORTICAL BLOQUEADO 4.5 MM X 40 MM </v>
          </cell>
          <cell r="E945">
            <v>24430</v>
          </cell>
          <cell r="F945">
            <v>0</v>
          </cell>
          <cell r="G945">
            <v>24430</v>
          </cell>
          <cell r="H945" t="str">
            <v>CTO 5669-2021 PROMED QUIRURGICOS E.U</v>
          </cell>
        </row>
        <row r="946">
          <cell r="D946" t="str">
            <v xml:space="preserve">TORNILLOS DESLIZANTES X 60MM </v>
          </cell>
          <cell r="E946">
            <v>268601</v>
          </cell>
          <cell r="F946">
            <v>0</v>
          </cell>
          <cell r="G946">
            <v>268601</v>
          </cell>
          <cell r="H946" t="str">
            <v>CTO 5669-2021 PROMED QUIRURGICOS E.U</v>
          </cell>
        </row>
        <row r="947">
          <cell r="D947" t="str">
            <v xml:space="preserve">TORNILLO DE COMPRESION </v>
          </cell>
          <cell r="E947">
            <v>60997</v>
          </cell>
          <cell r="F947">
            <v>0</v>
          </cell>
          <cell r="G947">
            <v>60997</v>
          </cell>
          <cell r="H947" t="str">
            <v>CTO 5669-2021 PROMED QUIRURGICOS E.U</v>
          </cell>
        </row>
        <row r="948">
          <cell r="D948" t="str">
            <v>ARO DIAMETRO-190MM DE 2/3</v>
          </cell>
          <cell r="E948">
            <v>910022</v>
          </cell>
          <cell r="F948">
            <v>0</v>
          </cell>
          <cell r="G948">
            <v>910022</v>
          </cell>
          <cell r="H948" t="str">
            <v>CTO 5669-2021 PROMED QUIRURGICOS E.U</v>
          </cell>
        </row>
        <row r="949">
          <cell r="D949" t="str">
            <v>BARRA ROSCADA 160MM</v>
          </cell>
          <cell r="E949">
            <v>45502</v>
          </cell>
          <cell r="F949">
            <v>0</v>
          </cell>
          <cell r="G949">
            <v>45502</v>
          </cell>
          <cell r="H949" t="str">
            <v>CTO 5669-2021 PROMED QUIRURGICOS E.U</v>
          </cell>
        </row>
        <row r="950">
          <cell r="D950" t="str">
            <v>CLAMP SHEFFIELD</v>
          </cell>
          <cell r="E950">
            <v>1684741</v>
          </cell>
          <cell r="F950">
            <v>0</v>
          </cell>
          <cell r="G950">
            <v>1684741</v>
          </cell>
          <cell r="H950" t="str">
            <v>CTO 5669-2021 PROMED QUIRURGICOS E.U</v>
          </cell>
        </row>
        <row r="951">
          <cell r="D951" t="str">
            <v>TORNILLO OSTEOTITE 6MM 150/40</v>
          </cell>
          <cell r="E951">
            <v>546013</v>
          </cell>
          <cell r="F951">
            <v>0</v>
          </cell>
          <cell r="G951">
            <v>546013</v>
          </cell>
          <cell r="H951" t="str">
            <v>CTO 5669-2021 PROMED QUIRURGICOS E.U</v>
          </cell>
        </row>
        <row r="952">
          <cell r="D952" t="str">
            <v>TORNILLO CANULADO (4.5) ROSCA PARCIAL-COMPLETA X 40 MM ACERO</v>
          </cell>
          <cell r="E952">
            <v>147088</v>
          </cell>
          <cell r="F952">
            <v>0</v>
          </cell>
          <cell r="G952">
            <v>147088</v>
          </cell>
          <cell r="H952" t="str">
            <v>CTO 5669-2021 PROMED QUIRURGICOS E.U</v>
          </cell>
        </row>
        <row r="953">
          <cell r="D953" t="str">
            <v>ARANDELA</v>
          </cell>
          <cell r="E953">
            <v>39692</v>
          </cell>
          <cell r="F953">
            <v>0</v>
          </cell>
          <cell r="G953">
            <v>39692</v>
          </cell>
          <cell r="H953" t="str">
            <v>CTO 5669-2021 PROMED QUIRURGICOS E.U</v>
          </cell>
        </row>
        <row r="954">
          <cell r="D954" t="str">
            <v>GUIA ROSCADA</v>
          </cell>
          <cell r="E954">
            <v>47037</v>
          </cell>
          <cell r="F954">
            <v>0</v>
          </cell>
          <cell r="G954">
            <v>47037</v>
          </cell>
          <cell r="H954" t="str">
            <v>CTO 5669-2021 PROMED QUIRURGICOS E.U</v>
          </cell>
        </row>
        <row r="955">
          <cell r="D955" t="str">
            <v>PLACA BLOQUEADA  (3.5/4.0) X 6 H</v>
          </cell>
          <cell r="E955">
            <v>946361</v>
          </cell>
          <cell r="F955">
            <v>0</v>
          </cell>
          <cell r="G955">
            <v>946361</v>
          </cell>
          <cell r="H955" t="str">
            <v>CTO 5669-2021 PROMED QUIRURGICOS E.U</v>
          </cell>
        </row>
        <row r="956">
          <cell r="D956" t="str">
            <v xml:space="preserve">TORNILLO CORTICAL 3.5 MM X 40 MM </v>
          </cell>
          <cell r="E956">
            <v>85709</v>
          </cell>
          <cell r="F956">
            <v>0</v>
          </cell>
          <cell r="G956">
            <v>85709</v>
          </cell>
          <cell r="H956" t="str">
            <v>CTO 5669-2021 PROMED QUIRURGICOS E.U</v>
          </cell>
        </row>
        <row r="957">
          <cell r="D957" t="str">
            <v>TORNILLO DE BLOQUEO DE 3.5</v>
          </cell>
          <cell r="E957">
            <v>213572</v>
          </cell>
          <cell r="F957">
            <v>0</v>
          </cell>
          <cell r="G957">
            <v>213572</v>
          </cell>
          <cell r="H957" t="str">
            <v>CTO 5669-2021 PROMED QUIRURGICOS E.U</v>
          </cell>
        </row>
        <row r="958">
          <cell r="D958" t="str">
            <v>PLACA TIBIA PROXIMAL ANGULO VARIABLE 14 H</v>
          </cell>
          <cell r="E958">
            <v>1453470</v>
          </cell>
          <cell r="F958">
            <v>0</v>
          </cell>
          <cell r="G958">
            <v>1453470</v>
          </cell>
          <cell r="H958" t="str">
            <v>CTO 5669-2021 PROMED QUIRURGICOS E.U</v>
          </cell>
        </row>
        <row r="959">
          <cell r="D959" t="str">
            <v xml:space="preserve">TORNILLO CORTICAL 3.5 MM X 35 MM </v>
          </cell>
          <cell r="E959">
            <v>85709</v>
          </cell>
          <cell r="F959">
            <v>0</v>
          </cell>
          <cell r="G959">
            <v>85709</v>
          </cell>
          <cell r="H959" t="str">
            <v>CTO 5669-2021 PROMED QUIRURGICOS E.U</v>
          </cell>
        </row>
        <row r="960">
          <cell r="D960" t="str">
            <v>TORNILLO DE BLOQUEO DE ANGULO VARIABLE 3.5 X 36MM</v>
          </cell>
          <cell r="E960">
            <v>194452</v>
          </cell>
          <cell r="F960">
            <v>0</v>
          </cell>
          <cell r="G960">
            <v>194452</v>
          </cell>
          <cell r="H960" t="str">
            <v>CTO 5669-2021 PROMED QUIRURGICOS E.U</v>
          </cell>
        </row>
        <row r="961">
          <cell r="D961" t="str">
            <v>PLACA TSOSTÉN CONDILAR 4.5  ANGULO VARIABLE  6H</v>
          </cell>
          <cell r="E961">
            <v>2305107</v>
          </cell>
          <cell r="F961">
            <v>0</v>
          </cell>
          <cell r="G961">
            <v>2305107</v>
          </cell>
          <cell r="H961" t="str">
            <v>CTO 5669-2021 PROMED QUIRURGICOS E.U</v>
          </cell>
        </row>
        <row r="962">
          <cell r="D962" t="str">
            <v xml:space="preserve">TORNILLO CORTICAL 4.5 MM X 40 MM </v>
          </cell>
          <cell r="E962">
            <v>79888</v>
          </cell>
          <cell r="F962">
            <v>0</v>
          </cell>
          <cell r="G962">
            <v>79888</v>
          </cell>
          <cell r="H962" t="str">
            <v>CTO 5669-2021 PROMED QUIRURGICOS E.U</v>
          </cell>
        </row>
        <row r="963">
          <cell r="D963" t="str">
            <v>TORNILLO DE BLOQUEO DE 5 X 36MM</v>
          </cell>
          <cell r="E963">
            <v>217987</v>
          </cell>
          <cell r="F963">
            <v>0</v>
          </cell>
          <cell r="G963">
            <v>217987</v>
          </cell>
          <cell r="H963" t="str">
            <v>CTO 5669-2021 PROMED QUIRURGICOS E.U</v>
          </cell>
        </row>
        <row r="964">
          <cell r="D964" t="str">
            <v>TORNILLO CANULADO 5.0 ANGULO VARIABLE LARGO 65 MM</v>
          </cell>
          <cell r="E964">
            <v>443429</v>
          </cell>
          <cell r="F964">
            <v>0</v>
          </cell>
          <cell r="G964">
            <v>443429</v>
          </cell>
          <cell r="H964" t="str">
            <v>CTO 5669-2021 PROMED QUIRURGICOS E.U</v>
          </cell>
        </row>
        <row r="965">
          <cell r="D965" t="str">
            <v xml:space="preserve">AGUJA GUÍA </v>
          </cell>
          <cell r="E965">
            <v>50062</v>
          </cell>
          <cell r="F965">
            <v>9512</v>
          </cell>
          <cell r="G965">
            <v>59574</v>
          </cell>
          <cell r="H965" t="str">
            <v>CTO 5669-2021 PROMED QUIRURGICOS E.U</v>
          </cell>
        </row>
        <row r="966">
          <cell r="D966" t="str">
            <v xml:space="preserve">BARRA RADIOLUCIDA </v>
          </cell>
          <cell r="E966">
            <v>115626</v>
          </cell>
          <cell r="F966">
            <v>0</v>
          </cell>
          <cell r="G966">
            <v>115626</v>
          </cell>
          <cell r="H966" t="str">
            <v>CTO 5669-2021 PROMED QUIRURGICOS E.U</v>
          </cell>
        </row>
        <row r="967">
          <cell r="D967" t="str">
            <v>CABEZAL DE BARRA AZUL</v>
          </cell>
          <cell r="E967">
            <v>209841</v>
          </cell>
          <cell r="F967">
            <v>0</v>
          </cell>
          <cell r="G967">
            <v>209841</v>
          </cell>
          <cell r="H967" t="str">
            <v>CTO 5669-2021 PROMED QUIRURGICOS E.U</v>
          </cell>
        </row>
        <row r="968">
          <cell r="D968" t="str">
            <v>CABEZAL DE TORNILLO AZUL</v>
          </cell>
          <cell r="E968">
            <v>209841</v>
          </cell>
          <cell r="F968">
            <v>0</v>
          </cell>
          <cell r="G968">
            <v>209841</v>
          </cell>
          <cell r="H968" t="str">
            <v>CTO 5669-2021 PROMED QUIRURGICOS E.U</v>
          </cell>
        </row>
        <row r="969">
          <cell r="D969" t="str">
            <v>TORN.  CORTICAL 4.5MM 100/40</v>
          </cell>
          <cell r="E969">
            <v>159879</v>
          </cell>
          <cell r="F969">
            <v>0</v>
          </cell>
          <cell r="G969">
            <v>159879</v>
          </cell>
          <cell r="H969" t="str">
            <v>CTO 5669-2021 PROMED QUIRURGICOS E.U</v>
          </cell>
        </row>
        <row r="970">
          <cell r="D970" t="str">
            <v>LLAVE ALLEN 6MM</v>
          </cell>
          <cell r="E970">
            <v>159879</v>
          </cell>
          <cell r="F970">
            <v>0</v>
          </cell>
          <cell r="G970">
            <v>159879</v>
          </cell>
          <cell r="H970" t="str">
            <v>CTO 5669-2021 PROMED QUIRURGICOS E.U</v>
          </cell>
        </row>
        <row r="971">
          <cell r="D971" t="str">
            <v xml:space="preserve">BARRA RADIOLUCIDA </v>
          </cell>
          <cell r="E971">
            <v>115626</v>
          </cell>
          <cell r="F971">
            <v>0</v>
          </cell>
          <cell r="G971">
            <v>115626</v>
          </cell>
          <cell r="H971" t="str">
            <v>CTO 5669-2021 PROMED QUIRURGICOS E.U</v>
          </cell>
        </row>
        <row r="972">
          <cell r="D972" t="str">
            <v>CABEZAL LARGO</v>
          </cell>
          <cell r="E972">
            <v>299772</v>
          </cell>
          <cell r="F972">
            <v>0</v>
          </cell>
          <cell r="G972">
            <v>299772</v>
          </cell>
          <cell r="H972" t="str">
            <v>CTO 5669-2021 PROMED QUIRURGICOS E.U</v>
          </cell>
        </row>
        <row r="973">
          <cell r="D973" t="str">
            <v>TORN. CORTICAL 4.5MM 100/40</v>
          </cell>
          <cell r="E973">
            <v>159879</v>
          </cell>
          <cell r="F973">
            <v>0</v>
          </cell>
          <cell r="G973">
            <v>159879</v>
          </cell>
          <cell r="H973" t="str">
            <v>CTO 5669-2021 PROMED QUIRURGICOS E.U</v>
          </cell>
        </row>
        <row r="974">
          <cell r="D974" t="str">
            <v>LLAVE ALLEN 5 MM</v>
          </cell>
          <cell r="E974">
            <v>72801</v>
          </cell>
          <cell r="F974">
            <v>0</v>
          </cell>
          <cell r="G974">
            <v>72801</v>
          </cell>
          <cell r="H974" t="str">
            <v>CTO 5669-2021 PROMED QUIRURGICOS E.U</v>
          </cell>
        </row>
        <row r="975">
          <cell r="D975" t="str">
            <v>FIJADOR  STANDAR 23,5CM</v>
          </cell>
          <cell r="E975">
            <v>591515</v>
          </cell>
          <cell r="F975">
            <v>0</v>
          </cell>
          <cell r="G975">
            <v>591515</v>
          </cell>
          <cell r="H975" t="str">
            <v>CTO 5669-2021 PROMED QUIRURGICOS E.U</v>
          </cell>
        </row>
        <row r="976">
          <cell r="D976" t="str">
            <v>TORN. CONICO CORTICAL 4.5MM 100/40</v>
          </cell>
          <cell r="E976">
            <v>109203</v>
          </cell>
          <cell r="F976">
            <v>0</v>
          </cell>
          <cell r="G976">
            <v>109203</v>
          </cell>
          <cell r="H976" t="str">
            <v>CTO 5669-2021 PROMED QUIRURGICOS E.U</v>
          </cell>
        </row>
        <row r="977">
          <cell r="D977" t="str">
            <v xml:space="preserve">FIJADOR  HIBRIDO </v>
          </cell>
          <cell r="E977">
            <v>0</v>
          </cell>
          <cell r="F977">
            <v>0</v>
          </cell>
          <cell r="G977">
            <v>0</v>
          </cell>
          <cell r="H977" t="str">
            <v>CTO 5669-2021 PROMED QUIRURGICOS E.U</v>
          </cell>
        </row>
        <row r="978">
          <cell r="D978" t="str">
            <v>UNIDAD COMPRESION DINAMICA XCALIBER</v>
          </cell>
          <cell r="E978">
            <v>1092027</v>
          </cell>
          <cell r="F978">
            <v>0</v>
          </cell>
          <cell r="G978">
            <v>1092027</v>
          </cell>
          <cell r="H978" t="str">
            <v>CTO 5669-2021 PROMED QUIRURGICOS E.U</v>
          </cell>
        </row>
        <row r="979">
          <cell r="D979" t="str">
            <v>ARO DIAMETRO-150MM DE 2/3</v>
          </cell>
          <cell r="E979">
            <v>1729042</v>
          </cell>
          <cell r="F979">
            <v>0</v>
          </cell>
          <cell r="G979">
            <v>1729042</v>
          </cell>
          <cell r="H979" t="str">
            <v>CTO 5669-2021 PROMED QUIRURGICOS E.U</v>
          </cell>
        </row>
        <row r="980">
          <cell r="D980" t="str">
            <v>ASEGURADORES DE KIRSCHNER DE 2H</v>
          </cell>
          <cell r="E980">
            <v>136504</v>
          </cell>
          <cell r="F980">
            <v>0</v>
          </cell>
          <cell r="G980">
            <v>136504</v>
          </cell>
          <cell r="H980" t="str">
            <v>CTO 5669-2021 PROMED QUIRURGICOS E.U</v>
          </cell>
        </row>
        <row r="981">
          <cell r="D981" t="str">
            <v>CLAMP SLIDER DE 3H</v>
          </cell>
          <cell r="E981">
            <v>136504</v>
          </cell>
          <cell r="F981">
            <v>0</v>
          </cell>
          <cell r="G981">
            <v>136504</v>
          </cell>
          <cell r="H981" t="str">
            <v>CTO 5669-2021 PROMED QUIRURGICOS E.U</v>
          </cell>
        </row>
        <row r="982">
          <cell r="D982" t="str">
            <v>ALAMBRE DE KIRSCHNER CON OLIVA L 2 X 400MM</v>
          </cell>
          <cell r="E982">
            <v>72801</v>
          </cell>
          <cell r="F982">
            <v>0</v>
          </cell>
          <cell r="G982">
            <v>72801</v>
          </cell>
          <cell r="H982" t="str">
            <v>CTO 5669-2021 PROMED QUIRURGICOS E.U</v>
          </cell>
        </row>
        <row r="983">
          <cell r="D983" t="str">
            <v>BARRA REFORZADA DE 300MM</v>
          </cell>
          <cell r="E983">
            <v>72801</v>
          </cell>
          <cell r="F983">
            <v>0</v>
          </cell>
          <cell r="G983">
            <v>72801</v>
          </cell>
          <cell r="H983" t="str">
            <v>CTO 5669-2021 PROMED QUIRURGICOS E.U</v>
          </cell>
        </row>
        <row r="984">
          <cell r="D984" t="str">
            <v>CABEZAL SUPLEMENTARIO DE TORNILLOS</v>
          </cell>
          <cell r="E984">
            <v>136504</v>
          </cell>
          <cell r="F984">
            <v>0</v>
          </cell>
          <cell r="G984">
            <v>136504</v>
          </cell>
          <cell r="H984" t="str">
            <v>CTO 5669-2021 PROMED QUIRURGICOS E.U</v>
          </cell>
        </row>
        <row r="985">
          <cell r="D985" t="str">
            <v>POSTE DE 150MM</v>
          </cell>
          <cell r="E985">
            <v>227506</v>
          </cell>
          <cell r="F985">
            <v>0</v>
          </cell>
          <cell r="G985">
            <v>227506</v>
          </cell>
          <cell r="H985" t="str">
            <v>CTO 5669-2021 PROMED QUIRURGICOS E.U</v>
          </cell>
        </row>
        <row r="986">
          <cell r="D986" t="str">
            <v>TORN. CONICO CORTICAL 4.5MM 100/40</v>
          </cell>
          <cell r="E986">
            <v>109203</v>
          </cell>
          <cell r="F986">
            <v>0</v>
          </cell>
          <cell r="G986">
            <v>109203</v>
          </cell>
          <cell r="H986" t="str">
            <v>CTO 5669-2021 PROMED QUIRURGICOS E.U</v>
          </cell>
        </row>
        <row r="987">
          <cell r="D987" t="str">
            <v>FIJADOR  HIBRIDO</v>
          </cell>
          <cell r="E987">
            <v>582083</v>
          </cell>
          <cell r="F987">
            <v>0</v>
          </cell>
          <cell r="G987">
            <v>582083</v>
          </cell>
          <cell r="H987" t="str">
            <v>CTO 5669-2021 PROMED QUIRURGICOS E.U</v>
          </cell>
        </row>
        <row r="988">
          <cell r="D988" t="str">
            <v>UNIDAD COMPRESION DINAMICA XCALIBER</v>
          </cell>
          <cell r="E988">
            <v>1094316</v>
          </cell>
          <cell r="F988">
            <v>0</v>
          </cell>
          <cell r="G988">
            <v>1094316</v>
          </cell>
          <cell r="H988" t="str">
            <v>CTO 5669-2021 PROMED QUIRURGICOS E.U</v>
          </cell>
        </row>
        <row r="989">
          <cell r="D989" t="str">
            <v>ARO DIAMETRO-175MM DE 2/3</v>
          </cell>
          <cell r="E989">
            <v>1729042</v>
          </cell>
          <cell r="F989">
            <v>0</v>
          </cell>
          <cell r="G989">
            <v>1729042</v>
          </cell>
          <cell r="H989" t="str">
            <v>CTO 5669-2021 PROMED QUIRURGICOS E.U</v>
          </cell>
        </row>
        <row r="990">
          <cell r="D990" t="str">
            <v>ASEGURADORES DE KIRSCHNER DE 2H</v>
          </cell>
          <cell r="E990">
            <v>136504</v>
          </cell>
          <cell r="F990">
            <v>0</v>
          </cell>
          <cell r="G990">
            <v>136504</v>
          </cell>
          <cell r="H990" t="str">
            <v>CTO 5669-2021 PROMED QUIRURGICOS E.U</v>
          </cell>
        </row>
        <row r="991">
          <cell r="D991" t="str">
            <v>CLAMP SLIDER DE 3H</v>
          </cell>
          <cell r="E991">
            <v>500513</v>
          </cell>
          <cell r="F991">
            <v>0</v>
          </cell>
          <cell r="G991">
            <v>500513</v>
          </cell>
          <cell r="H991" t="str">
            <v>CTO 5669-2021 PROMED QUIRURGICOS E.U</v>
          </cell>
        </row>
        <row r="992">
          <cell r="D992" t="str">
            <v>ALAMBRE DE KIRSCHNER CON OLIVA L 2 X 400MM</v>
          </cell>
          <cell r="E992">
            <v>72801</v>
          </cell>
          <cell r="F992">
            <v>0</v>
          </cell>
          <cell r="G992">
            <v>72801</v>
          </cell>
          <cell r="H992" t="str">
            <v>CTO 5669-2021 PROMED QUIRURGICOS E.U</v>
          </cell>
        </row>
        <row r="993">
          <cell r="D993" t="str">
            <v>BARRA REFORZADA DE 300MM</v>
          </cell>
          <cell r="E993">
            <v>72801</v>
          </cell>
          <cell r="F993">
            <v>0</v>
          </cell>
          <cell r="G993">
            <v>72801</v>
          </cell>
          <cell r="H993" t="str">
            <v>CTO 5669-2021 PROMED QUIRURGICOS E.U</v>
          </cell>
        </row>
        <row r="994">
          <cell r="D994" t="str">
            <v>CABEZAL SUPLEMENTARIO DE TORNILLOS</v>
          </cell>
          <cell r="E994">
            <v>136504</v>
          </cell>
          <cell r="F994">
            <v>0</v>
          </cell>
          <cell r="G994">
            <v>136504</v>
          </cell>
          <cell r="H994" t="str">
            <v>CTO 5669-2021 PROMED QUIRURGICOS E.U</v>
          </cell>
        </row>
        <row r="995">
          <cell r="D995" t="str">
            <v>POSTE DE 150MM</v>
          </cell>
          <cell r="E995">
            <v>227506</v>
          </cell>
          <cell r="F995">
            <v>0</v>
          </cell>
          <cell r="G995">
            <v>227506</v>
          </cell>
          <cell r="H995" t="str">
            <v>CTO 5669-2021 PROMED QUIRURGICOS E.U</v>
          </cell>
        </row>
        <row r="996">
          <cell r="D996" t="str">
            <v>TORN. CONICO CORTICAL 4.5MM 100/40</v>
          </cell>
          <cell r="E996">
            <v>109203</v>
          </cell>
          <cell r="F996">
            <v>0</v>
          </cell>
          <cell r="G996">
            <v>109203</v>
          </cell>
          <cell r="H996" t="str">
            <v>CTO 5669-2021 PROMED QUIRURGICOS E.U</v>
          </cell>
        </row>
        <row r="997">
          <cell r="D997" t="str">
            <v>TRANSPORTADOR STANDAR 30 CM</v>
          </cell>
          <cell r="E997">
            <v>3357229</v>
          </cell>
          <cell r="F997">
            <v>0</v>
          </cell>
          <cell r="G997">
            <v>3357229</v>
          </cell>
          <cell r="H997" t="str">
            <v>CTO 5669-2021 PROMED QUIRURGICOS E.U</v>
          </cell>
        </row>
        <row r="998">
          <cell r="D998" t="str">
            <v>DINA RING CON ADAPTADOR PARA UND. C/D</v>
          </cell>
          <cell r="E998">
            <v>910022</v>
          </cell>
          <cell r="F998">
            <v>0</v>
          </cell>
          <cell r="G998">
            <v>910022</v>
          </cell>
          <cell r="H998" t="str">
            <v>CTO 5669-2021 PROMED QUIRURGICOS E.U</v>
          </cell>
        </row>
        <row r="999">
          <cell r="D999" t="str">
            <v>TORNILLO OSTEOTITE 6MM 150/40</v>
          </cell>
          <cell r="E999">
            <v>546013</v>
          </cell>
          <cell r="F999">
            <v>0</v>
          </cell>
          <cell r="G999">
            <v>546013</v>
          </cell>
          <cell r="H999" t="str">
            <v>CTO 5669-2021 PROMED QUIRURGICOS E.U</v>
          </cell>
        </row>
        <row r="1000">
          <cell r="D1000" t="str">
            <v>TRANSPORTE ADV LRS 30 CMS</v>
          </cell>
          <cell r="E1000">
            <v>3357229</v>
          </cell>
          <cell r="F1000">
            <v>0</v>
          </cell>
          <cell r="G1000">
            <v>3357229</v>
          </cell>
          <cell r="H1000" t="str">
            <v>CTO 5669-2021 PROMED QUIRURGICOS E.U</v>
          </cell>
        </row>
        <row r="1001">
          <cell r="D1001" t="str">
            <v xml:space="preserve">ADV DINAMIZADOR </v>
          </cell>
          <cell r="E1001">
            <v>910022</v>
          </cell>
          <cell r="F1001">
            <v>0</v>
          </cell>
          <cell r="G1001">
            <v>910022</v>
          </cell>
          <cell r="H1001" t="str">
            <v>CTO 5669-2021 PROMED QUIRURGICOS E.U</v>
          </cell>
        </row>
        <row r="1002">
          <cell r="D1002" t="str">
            <v>TORNILLO OSTEOTITE 6MM 150/40</v>
          </cell>
          <cell r="E1002">
            <v>546013</v>
          </cell>
          <cell r="F1002">
            <v>0</v>
          </cell>
          <cell r="G1002">
            <v>546013</v>
          </cell>
          <cell r="H1002" t="str">
            <v>CTO 5669-2021 PROMED QUIRURGICOS E.U</v>
          </cell>
        </row>
        <row r="1003">
          <cell r="D1003" t="str">
            <v>TRANSPORTE ADV LRS 40 CMS</v>
          </cell>
          <cell r="E1003">
            <v>3357229</v>
          </cell>
          <cell r="F1003">
            <v>0</v>
          </cell>
          <cell r="G1003">
            <v>3357229</v>
          </cell>
          <cell r="H1003" t="str">
            <v>CTO 5669-2021 PROMED QUIRURGICOS E.U</v>
          </cell>
        </row>
        <row r="1004">
          <cell r="D1004" t="str">
            <v xml:space="preserve">ADV DINAMIZADOR </v>
          </cell>
          <cell r="E1004">
            <v>910022</v>
          </cell>
          <cell r="F1004">
            <v>0</v>
          </cell>
          <cell r="G1004">
            <v>910022</v>
          </cell>
          <cell r="H1004" t="str">
            <v>CTO 5669-2021 PROMED QUIRURGICOS E.U</v>
          </cell>
        </row>
        <row r="1005">
          <cell r="D1005" t="str">
            <v>TORNILLO OSTEOTITE 6MM 150/40</v>
          </cell>
          <cell r="E1005">
            <v>546013</v>
          </cell>
          <cell r="F1005">
            <v>0</v>
          </cell>
          <cell r="G1005">
            <v>546013</v>
          </cell>
          <cell r="H1005" t="str">
            <v>CTO 5669-2021 PROMED QUIRURGICOS E.U</v>
          </cell>
        </row>
        <row r="1006">
          <cell r="D1006" t="str">
            <v>TRANSPORTE ADV LRS 30 CMS</v>
          </cell>
          <cell r="E1006">
            <v>910022</v>
          </cell>
          <cell r="F1006">
            <v>0</v>
          </cell>
          <cell r="G1006">
            <v>910022</v>
          </cell>
          <cell r="H1006" t="str">
            <v>CTO 5669-2021 PROMED QUIRURGICOS E.U</v>
          </cell>
        </row>
        <row r="1007">
          <cell r="D1007" t="str">
            <v>ARO DIAMETRO-175MM DE 2/3</v>
          </cell>
          <cell r="E1007">
            <v>1729042</v>
          </cell>
          <cell r="F1007">
            <v>0</v>
          </cell>
          <cell r="G1007">
            <v>1729042</v>
          </cell>
          <cell r="H1007" t="str">
            <v>CTO 5669-2021 PROMED QUIRURGICOS E.U</v>
          </cell>
        </row>
        <row r="1008">
          <cell r="D1008" t="str">
            <v>ACOPLAMIENTO PERIARTICULAR PARA FIJADOR</v>
          </cell>
          <cell r="E1008">
            <v>1094316</v>
          </cell>
          <cell r="F1008">
            <v>0</v>
          </cell>
          <cell r="G1008">
            <v>1094316</v>
          </cell>
          <cell r="H1008" t="str">
            <v>CTO 5669-2021 PROMED QUIRURGICOS E.U</v>
          </cell>
        </row>
        <row r="1009">
          <cell r="D1009" t="str">
            <v>ADV ACOPLADOR P/ROTULA ARTICULAR (BALL JOINT)</v>
          </cell>
          <cell r="E1009">
            <v>582083</v>
          </cell>
          <cell r="F1009">
            <v>0</v>
          </cell>
          <cell r="G1009">
            <v>582083</v>
          </cell>
          <cell r="H1009" t="str">
            <v>CTO 5669-2021 PROMED QUIRURGICOS E.U</v>
          </cell>
        </row>
        <row r="1010">
          <cell r="D1010" t="str">
            <v>CLAMP SLIDER DE 3H</v>
          </cell>
          <cell r="E1010">
            <v>500513</v>
          </cell>
          <cell r="F1010">
            <v>0</v>
          </cell>
          <cell r="G1010">
            <v>500513</v>
          </cell>
          <cell r="H1010" t="str">
            <v>CTO 5669-2021 PROMED QUIRURGICOS E.U</v>
          </cell>
        </row>
        <row r="1011">
          <cell r="D1011" t="str">
            <v>ASEGURADORES DE KIRSCHNER DE 2H</v>
          </cell>
          <cell r="E1011">
            <v>1729042</v>
          </cell>
          <cell r="F1011">
            <v>0</v>
          </cell>
          <cell r="G1011">
            <v>1729042</v>
          </cell>
          <cell r="H1011" t="str">
            <v>CTO 5669-2021 PROMED QUIRURGICOS E.U</v>
          </cell>
        </row>
        <row r="1012">
          <cell r="D1012" t="str">
            <v>ALAMBRE DE KIRSCHNER CON OLIVA L 2 X 400MM</v>
          </cell>
          <cell r="E1012">
            <v>72801</v>
          </cell>
          <cell r="F1012">
            <v>0</v>
          </cell>
          <cell r="G1012">
            <v>72801</v>
          </cell>
          <cell r="H1012" t="str">
            <v>CTO 5669-2021 PROMED QUIRURGICOS E.U</v>
          </cell>
        </row>
        <row r="1013">
          <cell r="D1013" t="str">
            <v>TORNILLO OSTEOTITE 6MM 150/40</v>
          </cell>
          <cell r="E1013">
            <v>546013</v>
          </cell>
          <cell r="F1013">
            <v>0</v>
          </cell>
          <cell r="G1013">
            <v>546013</v>
          </cell>
          <cell r="H1013" t="str">
            <v>CTO 5669-2021 PROMED QUIRURGICOS E.U</v>
          </cell>
        </row>
        <row r="1014">
          <cell r="D1014" t="str">
            <v>BARRA REFORZADA DE 300MM</v>
          </cell>
          <cell r="E1014">
            <v>72801</v>
          </cell>
          <cell r="F1014">
            <v>0</v>
          </cell>
          <cell r="G1014">
            <v>72801</v>
          </cell>
          <cell r="H1014" t="str">
            <v>CTO 5669-2021 PROMED QUIRURGICOS E.U</v>
          </cell>
        </row>
        <row r="1015">
          <cell r="D1015" t="str">
            <v>CABEZAL SUPLEMENTARIO DE TORNILLOS</v>
          </cell>
          <cell r="E1015">
            <v>136504</v>
          </cell>
          <cell r="F1015">
            <v>0</v>
          </cell>
          <cell r="G1015">
            <v>136504</v>
          </cell>
          <cell r="H1015" t="str">
            <v>CTO 5669-2021 PROMED QUIRURGICOS E.U</v>
          </cell>
        </row>
        <row r="1016">
          <cell r="D1016" t="str">
            <v>POSTE DE 150MM</v>
          </cell>
          <cell r="E1016">
            <v>227506</v>
          </cell>
          <cell r="F1016">
            <v>0</v>
          </cell>
          <cell r="G1016">
            <v>227506</v>
          </cell>
          <cell r="H1016" t="str">
            <v>CTO 5669-2021 PROMED QUIRURGICOS E.U</v>
          </cell>
        </row>
        <row r="1017">
          <cell r="D1017" t="str">
            <v xml:space="preserve">ADV DINAMIZADOR </v>
          </cell>
          <cell r="E1017">
            <v>910022</v>
          </cell>
          <cell r="F1017">
            <v>0</v>
          </cell>
          <cell r="G1017">
            <v>910022</v>
          </cell>
          <cell r="H1017" t="str">
            <v>CTO 5669-2021 PROMED QUIRURGICOS E.U</v>
          </cell>
        </row>
        <row r="1018">
          <cell r="D1018" t="str">
            <v>TRANSPORTE ADV LRS 40 CMS</v>
          </cell>
          <cell r="E1018">
            <v>910022</v>
          </cell>
          <cell r="F1018">
            <v>0</v>
          </cell>
          <cell r="G1018">
            <v>910022</v>
          </cell>
          <cell r="H1018" t="str">
            <v>CTO 5669-2021 PROMED QUIRURGICOS E.U</v>
          </cell>
        </row>
        <row r="1019">
          <cell r="D1019" t="str">
            <v>ARO DIAMETRO-175MM DE 2/3</v>
          </cell>
          <cell r="E1019">
            <v>1729042</v>
          </cell>
          <cell r="F1019">
            <v>0</v>
          </cell>
          <cell r="G1019">
            <v>1729042</v>
          </cell>
          <cell r="H1019" t="str">
            <v>CTO 5669-2021 PROMED QUIRURGICOS E.U</v>
          </cell>
        </row>
        <row r="1020">
          <cell r="D1020" t="str">
            <v>ACOPLAMIENTO PERIARTICULAR PARA FIJADOR</v>
          </cell>
          <cell r="E1020">
            <v>1094316</v>
          </cell>
          <cell r="F1020">
            <v>0</v>
          </cell>
          <cell r="G1020">
            <v>1094316</v>
          </cell>
          <cell r="H1020" t="str">
            <v>CTO 5669-2021 PROMED QUIRURGICOS E.U</v>
          </cell>
        </row>
        <row r="1021">
          <cell r="D1021" t="str">
            <v>ADV ACOPLADOR P/ROTULA ARTICULAR (BALL JOINT)</v>
          </cell>
          <cell r="E1021">
            <v>582083</v>
          </cell>
          <cell r="F1021">
            <v>0</v>
          </cell>
          <cell r="G1021">
            <v>582083</v>
          </cell>
          <cell r="H1021" t="str">
            <v>CTO 5669-2021 PROMED QUIRURGICOS E.U</v>
          </cell>
        </row>
        <row r="1022">
          <cell r="D1022" t="str">
            <v>CLAMP SLIDER DE 3H</v>
          </cell>
          <cell r="E1022">
            <v>500513</v>
          </cell>
          <cell r="F1022">
            <v>0</v>
          </cell>
          <cell r="G1022">
            <v>500513</v>
          </cell>
          <cell r="H1022" t="str">
            <v>CTO 5669-2021 PROMED QUIRURGICOS E.U</v>
          </cell>
        </row>
        <row r="1023">
          <cell r="D1023" t="str">
            <v>ASEGURADORES DE KIRSCHNER DE 2H</v>
          </cell>
          <cell r="E1023">
            <v>136504</v>
          </cell>
          <cell r="F1023">
            <v>0</v>
          </cell>
          <cell r="G1023">
            <v>136504</v>
          </cell>
          <cell r="H1023" t="str">
            <v>CTO 5669-2021 PROMED QUIRURGICOS E.U</v>
          </cell>
        </row>
        <row r="1024">
          <cell r="D1024" t="str">
            <v>ALAMBRE DE KIRSCHNER CON OLIVA L 2 X 400MM</v>
          </cell>
          <cell r="E1024">
            <v>72801</v>
          </cell>
          <cell r="F1024">
            <v>0</v>
          </cell>
          <cell r="G1024">
            <v>72801</v>
          </cell>
          <cell r="H1024" t="str">
            <v>CTO 5669-2021 PROMED QUIRURGICOS E.U</v>
          </cell>
        </row>
        <row r="1025">
          <cell r="D1025" t="str">
            <v>TORNILLO OSTEOTITE 6MM 150/40</v>
          </cell>
          <cell r="E1025">
            <v>546013</v>
          </cell>
          <cell r="F1025">
            <v>0</v>
          </cell>
          <cell r="G1025">
            <v>546013</v>
          </cell>
          <cell r="H1025" t="str">
            <v>CTO 5669-2021 PROMED QUIRURGICOS E.U</v>
          </cell>
        </row>
        <row r="1026">
          <cell r="D1026" t="str">
            <v>BARRA REFORZADA DE 300MM</v>
          </cell>
          <cell r="E1026">
            <v>72801</v>
          </cell>
          <cell r="F1026">
            <v>0</v>
          </cell>
          <cell r="G1026">
            <v>72801</v>
          </cell>
          <cell r="H1026" t="str">
            <v>CTO 5669-2021 PROMED QUIRURGICOS E.U</v>
          </cell>
        </row>
        <row r="1027">
          <cell r="D1027" t="str">
            <v>CABEZAL SUPLEMENTARIO DE TORNILLOS</v>
          </cell>
          <cell r="E1027">
            <v>136504</v>
          </cell>
          <cell r="F1027">
            <v>0</v>
          </cell>
          <cell r="G1027">
            <v>136504</v>
          </cell>
          <cell r="H1027" t="str">
            <v>CTO 5669-2021 PROMED QUIRURGICOS E.U</v>
          </cell>
        </row>
        <row r="1028">
          <cell r="D1028" t="str">
            <v>POSTE DE 150MM</v>
          </cell>
          <cell r="E1028">
            <v>227506</v>
          </cell>
          <cell r="F1028">
            <v>0</v>
          </cell>
          <cell r="G1028">
            <v>227506</v>
          </cell>
          <cell r="H1028" t="str">
            <v>CTO 5669-2021 PROMED QUIRURGICOS E.U</v>
          </cell>
        </row>
        <row r="1029">
          <cell r="D1029" t="str">
            <v xml:space="preserve">ADV DINAMIZADOR </v>
          </cell>
          <cell r="E1029">
            <v>910022</v>
          </cell>
          <cell r="F1029">
            <v>0</v>
          </cell>
          <cell r="G1029">
            <v>910022</v>
          </cell>
          <cell r="H1029" t="str">
            <v>CTO 5669-2021 PROMED QUIRURGICOS E.U</v>
          </cell>
        </row>
        <row r="1030">
          <cell r="D1030" t="str">
            <v>ADV SWIVELLING CLAMP MICROMETRIC</v>
          </cell>
          <cell r="E1030">
            <v>1365034</v>
          </cell>
          <cell r="F1030">
            <v>0</v>
          </cell>
          <cell r="G1030">
            <v>1365034</v>
          </cell>
          <cell r="H1030" t="str">
            <v>CTO 5669-2021 PROMED QUIRURGICOS E.U</v>
          </cell>
        </row>
        <row r="1031">
          <cell r="D1031" t="str">
            <v>ARO COMPLETO DE 170MM</v>
          </cell>
          <cell r="E1031">
            <v>819021</v>
          </cell>
          <cell r="F1031">
            <v>0</v>
          </cell>
          <cell r="G1031">
            <v>819021</v>
          </cell>
          <cell r="H1031" t="str">
            <v>CTO 5669-2021 PROMED QUIRURGICOS E.U</v>
          </cell>
        </row>
        <row r="1032">
          <cell r="D1032" t="str">
            <v>ALAMBRE DE FIJACION UNIVERSAL</v>
          </cell>
          <cell r="E1032">
            <v>72801</v>
          </cell>
          <cell r="F1032">
            <v>0</v>
          </cell>
          <cell r="G1032">
            <v>72801</v>
          </cell>
          <cell r="H1032" t="str">
            <v>CTO 5669-2021 PROMED QUIRURGICOS E.U</v>
          </cell>
        </row>
        <row r="1033">
          <cell r="D1033" t="str">
            <v>ALAMBRE SIN OLIVA  L 1.8MM</v>
          </cell>
          <cell r="E1033">
            <v>72801</v>
          </cell>
          <cell r="F1033">
            <v>0</v>
          </cell>
          <cell r="G1033">
            <v>72801</v>
          </cell>
          <cell r="H1033" t="str">
            <v>CTO 5669-2021 PROMED QUIRURGICOS E.U</v>
          </cell>
        </row>
        <row r="1034">
          <cell r="D1034" t="str">
            <v>TUERCA PLASTICA</v>
          </cell>
          <cell r="E1034">
            <v>0</v>
          </cell>
          <cell r="F1034">
            <v>0</v>
          </cell>
          <cell r="G1034">
            <v>0</v>
          </cell>
          <cell r="H1034" t="str">
            <v>CTO 5669-2021 PROMED QUIRURGICOS E.U</v>
          </cell>
        </row>
        <row r="1035">
          <cell r="D1035" t="str">
            <v>TUERCA DE 10MM X 8MM</v>
          </cell>
          <cell r="E1035">
            <v>72801</v>
          </cell>
          <cell r="F1035">
            <v>0</v>
          </cell>
          <cell r="G1035">
            <v>72801</v>
          </cell>
          <cell r="H1035" t="str">
            <v>CTO 5669-2021 PROMED QUIRURGICOS E.U</v>
          </cell>
        </row>
        <row r="1036">
          <cell r="D1036" t="str">
            <v>DISTRACTOR ANGULAR DE 150MM</v>
          </cell>
          <cell r="E1036">
            <v>364009</v>
          </cell>
          <cell r="F1036">
            <v>0</v>
          </cell>
          <cell r="G1036">
            <v>364009</v>
          </cell>
          <cell r="H1036" t="str">
            <v>CTO 5669-2021 PROMED QUIRURGICOS E.U</v>
          </cell>
        </row>
        <row r="1037">
          <cell r="D1037" t="str">
            <v>HINGE INLINE 100MM</v>
          </cell>
          <cell r="E1037">
            <v>364009</v>
          </cell>
          <cell r="F1037">
            <v>0</v>
          </cell>
          <cell r="G1037">
            <v>364009</v>
          </cell>
          <cell r="H1037" t="str">
            <v>CTO 5669-2021 PROMED QUIRURGICOS E.U</v>
          </cell>
        </row>
        <row r="1038">
          <cell r="D1038" t="str">
            <v>TORNILLO OSTEOTITE 6MM 150/40</v>
          </cell>
          <cell r="E1038">
            <v>546013</v>
          </cell>
          <cell r="F1038">
            <v>0</v>
          </cell>
          <cell r="G1038">
            <v>546013</v>
          </cell>
          <cell r="H1038" t="str">
            <v>CTO 5669-2021 PROMED QUIRURGICOS E.U</v>
          </cell>
        </row>
        <row r="1039">
          <cell r="D1039" t="str">
            <v>PIN FIJADOR UNIVERSAL</v>
          </cell>
          <cell r="E1039">
            <v>72801</v>
          </cell>
          <cell r="F1039">
            <v>0</v>
          </cell>
          <cell r="G1039">
            <v>72801</v>
          </cell>
          <cell r="H1039" t="str">
            <v>CTO 5669-2021 PROMED QUIRURGICOS E.U</v>
          </cell>
        </row>
        <row r="1040">
          <cell r="D1040" t="str">
            <v>POSTE DE 3 ORIFICIOS 12MM</v>
          </cell>
          <cell r="E1040">
            <v>182004</v>
          </cell>
          <cell r="F1040">
            <v>0</v>
          </cell>
          <cell r="G1040">
            <v>182004</v>
          </cell>
          <cell r="H1040" t="str">
            <v>CTO 5669-2021 PROMED QUIRURGICOS E.U</v>
          </cell>
        </row>
        <row r="1041">
          <cell r="D1041" t="str">
            <v>ARO LARGO DE 90MM</v>
          </cell>
          <cell r="E1041">
            <v>409510</v>
          </cell>
          <cell r="F1041">
            <v>0</v>
          </cell>
          <cell r="G1041">
            <v>409510</v>
          </cell>
          <cell r="H1041" t="str">
            <v>CTO 5669-2021 PROMED QUIRURGICOS E.U</v>
          </cell>
        </row>
        <row r="1042">
          <cell r="D1042" t="str">
            <v>SOPORTE OBLICUO</v>
          </cell>
          <cell r="E1042">
            <v>455011</v>
          </cell>
          <cell r="F1042">
            <v>0</v>
          </cell>
          <cell r="G1042">
            <v>455011</v>
          </cell>
          <cell r="H1042" t="str">
            <v>CTO 5669-2021 PROMED QUIRURGICOS E.U</v>
          </cell>
        </row>
        <row r="1043">
          <cell r="D1043" t="str">
            <v>BARRA ROSCADA 60MM</v>
          </cell>
          <cell r="E1043">
            <v>45502</v>
          </cell>
          <cell r="F1043">
            <v>0</v>
          </cell>
          <cell r="G1043">
            <v>45502</v>
          </cell>
          <cell r="H1043" t="str">
            <v>CTO 5669-2021 PROMED QUIRURGICOS E.U</v>
          </cell>
        </row>
        <row r="1044">
          <cell r="D1044" t="str">
            <v>ESPACIADOR 10MM / 30MM</v>
          </cell>
          <cell r="E1044">
            <v>0</v>
          </cell>
          <cell r="F1044">
            <v>0</v>
          </cell>
          <cell r="G1044">
            <v>0</v>
          </cell>
          <cell r="H1044" t="str">
            <v>CTO 5669-2021 PROMED QUIRURGICOS E.U</v>
          </cell>
        </row>
        <row r="1045">
          <cell r="D1045" t="str">
            <v>TORNILLO 12MM</v>
          </cell>
          <cell r="E1045">
            <v>136504</v>
          </cell>
          <cell r="F1045">
            <v>0</v>
          </cell>
          <cell r="G1045">
            <v>136504</v>
          </cell>
          <cell r="H1045" t="str">
            <v>CTO 5669-2021 PROMED QUIRURGICOS E.U</v>
          </cell>
        </row>
        <row r="1046">
          <cell r="D1046" t="str">
            <v xml:space="preserve">LLAVE ABIERTA 10 MM </v>
          </cell>
          <cell r="E1046">
            <v>182004</v>
          </cell>
          <cell r="F1046">
            <v>0</v>
          </cell>
          <cell r="G1046">
            <v>182004</v>
          </cell>
          <cell r="H1046" t="str">
            <v>CTO 5669-2021 PROMED QUIRURGICOS E.U</v>
          </cell>
        </row>
        <row r="1047">
          <cell r="D1047" t="str">
            <v>ARO COMPLETO DE 170MM</v>
          </cell>
          <cell r="E1047">
            <v>819021</v>
          </cell>
          <cell r="F1047">
            <v>0</v>
          </cell>
          <cell r="G1047">
            <v>819021</v>
          </cell>
          <cell r="H1047" t="str">
            <v>CTO 5669-2021 PROMED QUIRURGICOS E.U</v>
          </cell>
        </row>
        <row r="1048">
          <cell r="D1048" t="str">
            <v>ALAMBRE DE FIJACION UNIVERSAL</v>
          </cell>
          <cell r="E1048">
            <v>72801</v>
          </cell>
          <cell r="F1048">
            <v>0</v>
          </cell>
          <cell r="G1048">
            <v>72801</v>
          </cell>
          <cell r="H1048" t="str">
            <v>CTO 5669-2021 PROMED QUIRURGICOS E.U</v>
          </cell>
        </row>
        <row r="1049">
          <cell r="D1049" t="str">
            <v>ALAMBRE SIN OLIVA  L 1.8MM</v>
          </cell>
          <cell r="E1049">
            <v>72801</v>
          </cell>
          <cell r="F1049">
            <v>0</v>
          </cell>
          <cell r="G1049">
            <v>72801</v>
          </cell>
          <cell r="H1049" t="str">
            <v>CTO 5669-2021 PROMED QUIRURGICOS E.U</v>
          </cell>
        </row>
        <row r="1050">
          <cell r="D1050" t="str">
            <v>TUERCA PLASTICA</v>
          </cell>
          <cell r="E1050">
            <v>0</v>
          </cell>
          <cell r="F1050">
            <v>0</v>
          </cell>
          <cell r="G1050">
            <v>0</v>
          </cell>
          <cell r="H1050" t="str">
            <v>CTO 5669-2021 PROMED QUIRURGICOS E.U</v>
          </cell>
        </row>
        <row r="1051">
          <cell r="D1051" t="str">
            <v>TUERCA DE 10MM X 8MM</v>
          </cell>
          <cell r="E1051">
            <v>72801</v>
          </cell>
          <cell r="F1051">
            <v>0</v>
          </cell>
          <cell r="G1051">
            <v>72801</v>
          </cell>
          <cell r="H1051" t="str">
            <v>CTO 5669-2021 PROMED QUIRURGICOS E.U</v>
          </cell>
        </row>
        <row r="1052">
          <cell r="D1052" t="str">
            <v>BARRA ROSCADA DE 165MM</v>
          </cell>
          <cell r="E1052">
            <v>45502</v>
          </cell>
          <cell r="F1052">
            <v>0</v>
          </cell>
          <cell r="G1052">
            <v>45502</v>
          </cell>
          <cell r="H1052" t="str">
            <v>CTO 5669-2021 PROMED QUIRURGICOS E.U</v>
          </cell>
        </row>
        <row r="1053">
          <cell r="D1053" t="str">
            <v>TORNILLO OSTEOTITE 6MM 150/40</v>
          </cell>
          <cell r="E1053">
            <v>546013</v>
          </cell>
          <cell r="F1053">
            <v>0</v>
          </cell>
          <cell r="G1053">
            <v>546013</v>
          </cell>
          <cell r="H1053" t="str">
            <v>CTO 5669-2021 PROMED QUIRURGICOS E.U</v>
          </cell>
        </row>
        <row r="1054">
          <cell r="D1054" t="str">
            <v>PIN FIJADOR UNIVERSAL</v>
          </cell>
          <cell r="E1054">
            <v>72801</v>
          </cell>
          <cell r="F1054">
            <v>0</v>
          </cell>
          <cell r="G1054">
            <v>72801</v>
          </cell>
          <cell r="H1054" t="str">
            <v>CTO 5669-2021 PROMED QUIRURGICOS E.U</v>
          </cell>
        </row>
        <row r="1055">
          <cell r="D1055" t="str">
            <v>POSTE DE 3 ORIFICIOS 12MM</v>
          </cell>
          <cell r="E1055">
            <v>182004</v>
          </cell>
          <cell r="F1055">
            <v>0</v>
          </cell>
          <cell r="G1055">
            <v>182004</v>
          </cell>
          <cell r="H1055" t="str">
            <v>CTO 5669-2021 PROMED QUIRURGICOS E.U</v>
          </cell>
        </row>
        <row r="1056">
          <cell r="D1056" t="str">
            <v>ARO LARGO DE 90MM</v>
          </cell>
          <cell r="E1056">
            <v>409510</v>
          </cell>
          <cell r="F1056">
            <v>0</v>
          </cell>
          <cell r="G1056">
            <v>409510</v>
          </cell>
          <cell r="H1056" t="str">
            <v>CTO 5669-2021 PROMED QUIRURGICOS E.U</v>
          </cell>
        </row>
        <row r="1057">
          <cell r="D1057" t="str">
            <v>SOPORTE OBLICUO</v>
          </cell>
          <cell r="E1057">
            <v>455011</v>
          </cell>
          <cell r="F1057">
            <v>0</v>
          </cell>
          <cell r="G1057">
            <v>455011</v>
          </cell>
          <cell r="H1057" t="str">
            <v>CTO 5669-2021 PROMED QUIRURGICOS E.U</v>
          </cell>
        </row>
        <row r="1058">
          <cell r="D1058" t="str">
            <v>BARRA ROSCADA 60MM</v>
          </cell>
          <cell r="E1058">
            <v>45502</v>
          </cell>
          <cell r="F1058">
            <v>0</v>
          </cell>
          <cell r="G1058">
            <v>45502</v>
          </cell>
          <cell r="H1058" t="str">
            <v>CTO 5669-2021 PROMED QUIRURGICOS E.U</v>
          </cell>
        </row>
        <row r="1059">
          <cell r="D1059" t="str">
            <v>ESPACIADOR 10MM / 30MM</v>
          </cell>
          <cell r="E1059">
            <v>0</v>
          </cell>
          <cell r="F1059">
            <v>0</v>
          </cell>
          <cell r="G1059">
            <v>0</v>
          </cell>
          <cell r="H1059" t="str">
            <v>CTO 5669-2021 PROMED QUIRURGICOS E.U</v>
          </cell>
        </row>
        <row r="1060">
          <cell r="D1060" t="str">
            <v>TORNILLO 12MM</v>
          </cell>
          <cell r="E1060">
            <v>136504</v>
          </cell>
          <cell r="F1060">
            <v>0</v>
          </cell>
          <cell r="G1060">
            <v>136504</v>
          </cell>
          <cell r="H1060" t="str">
            <v>CTO 5669-2021 PROMED QUIRURGICOS E.U</v>
          </cell>
        </row>
        <row r="1061">
          <cell r="D1061" t="str">
            <v xml:space="preserve">LLAVE ABIERTA 10 MM </v>
          </cell>
          <cell r="E1061">
            <v>182004</v>
          </cell>
          <cell r="F1061">
            <v>0</v>
          </cell>
          <cell r="G1061">
            <v>182004</v>
          </cell>
          <cell r="H1061" t="str">
            <v>CTO 5669-2021 PROMED QUIRURGICOS E.U</v>
          </cell>
        </row>
        <row r="1062">
          <cell r="D1062" t="str">
            <v>ARO COMPLETO DE 150MM</v>
          </cell>
          <cell r="E1062">
            <v>364009</v>
          </cell>
          <cell r="F1062">
            <v>0</v>
          </cell>
          <cell r="G1062">
            <v>364009</v>
          </cell>
          <cell r="H1062" t="str">
            <v>CTO 5669-2021 PROMED QUIRURGICOS E.U</v>
          </cell>
        </row>
        <row r="1063">
          <cell r="D1063" t="str">
            <v>ARO DE PIE DE 150 MM</v>
          </cell>
          <cell r="E1063">
            <v>45502</v>
          </cell>
          <cell r="F1063">
            <v>0</v>
          </cell>
          <cell r="G1063">
            <v>45502</v>
          </cell>
          <cell r="H1063" t="str">
            <v>CTO 5669-2021 PROMED QUIRURGICOS E.U</v>
          </cell>
        </row>
        <row r="1064">
          <cell r="D1064" t="str">
            <v>ARO MEDIO DE 150MM</v>
          </cell>
          <cell r="E1064">
            <v>409510</v>
          </cell>
          <cell r="F1064">
            <v>0</v>
          </cell>
          <cell r="G1064">
            <v>409510</v>
          </cell>
          <cell r="H1064" t="str">
            <v>CTO 5669-2021 PROMED QUIRURGICOS E.U</v>
          </cell>
        </row>
        <row r="1065">
          <cell r="D1065" t="str">
            <v>BARRA ROSCADA DE 85MM</v>
          </cell>
          <cell r="E1065">
            <v>136504</v>
          </cell>
          <cell r="F1065">
            <v>0</v>
          </cell>
          <cell r="G1065">
            <v>136504</v>
          </cell>
          <cell r="H1065" t="str">
            <v>CTO 5669-2021 PROMED QUIRURGICOS E.U</v>
          </cell>
        </row>
        <row r="1066">
          <cell r="D1066" t="str">
            <v>HINGE OUTBOARD 100MM SIN</v>
          </cell>
          <cell r="E1066">
            <v>182004</v>
          </cell>
          <cell r="F1066">
            <v>0</v>
          </cell>
          <cell r="G1066">
            <v>182004</v>
          </cell>
          <cell r="H1066" t="str">
            <v>CTO 5669-2021 PROMED QUIRURGICOS E.U</v>
          </cell>
        </row>
        <row r="1067">
          <cell r="D1067" t="str">
            <v>DISTRACTOR ANGULAR DE 150MM</v>
          </cell>
          <cell r="E1067">
            <v>364009</v>
          </cell>
          <cell r="F1067">
            <v>0</v>
          </cell>
          <cell r="G1067">
            <v>364009</v>
          </cell>
          <cell r="H1067" t="str">
            <v>CTO 5669-2021 PROMED QUIRURGICOS E.U</v>
          </cell>
        </row>
        <row r="1068">
          <cell r="D1068" t="str">
            <v>TUERCA DE 10MM X 8MM</v>
          </cell>
          <cell r="E1068">
            <v>72801</v>
          </cell>
          <cell r="F1068">
            <v>0</v>
          </cell>
          <cell r="G1068">
            <v>72801</v>
          </cell>
          <cell r="H1068" t="str">
            <v>CTO 5669-2021 PROMED QUIRURGICOS E.U</v>
          </cell>
        </row>
        <row r="1069">
          <cell r="D1069" t="str">
            <v>ALAMBRE DE FIJACION UNIVERSAL</v>
          </cell>
          <cell r="E1069">
            <v>72801</v>
          </cell>
          <cell r="F1069">
            <v>0</v>
          </cell>
          <cell r="G1069">
            <v>72801</v>
          </cell>
          <cell r="H1069" t="str">
            <v>CTO 5669-2021 PROMED QUIRURGICOS E.U</v>
          </cell>
        </row>
        <row r="1070">
          <cell r="D1070" t="str">
            <v>TORNILLO 16MM</v>
          </cell>
          <cell r="E1070">
            <v>136504</v>
          </cell>
          <cell r="F1070">
            <v>0</v>
          </cell>
          <cell r="G1070">
            <v>136504</v>
          </cell>
          <cell r="H1070" t="str">
            <v>CTO 5669-2021 PROMED QUIRURGICOS E.U</v>
          </cell>
        </row>
        <row r="1071">
          <cell r="D1071" t="str">
            <v>ALAMBRE SIN OLIVA  L 1.8MM</v>
          </cell>
          <cell r="E1071">
            <v>72801</v>
          </cell>
          <cell r="F1071">
            <v>0</v>
          </cell>
          <cell r="G1071">
            <v>72801</v>
          </cell>
          <cell r="H1071" t="str">
            <v>CTO 5669-2021 PROMED QUIRURGICOS E.U</v>
          </cell>
        </row>
        <row r="1072">
          <cell r="D1072" t="str">
            <v>TORNILLO OSTEOTITE 6MM 150/40</v>
          </cell>
          <cell r="E1072">
            <v>546013</v>
          </cell>
          <cell r="F1072">
            <v>0</v>
          </cell>
          <cell r="G1072">
            <v>546013</v>
          </cell>
          <cell r="H1072" t="str">
            <v>CTO 5669-2021 PROMED QUIRURGICOS E.U</v>
          </cell>
        </row>
        <row r="1073">
          <cell r="D1073" t="str">
            <v>LLAVE ABIERTA</v>
          </cell>
          <cell r="E1073">
            <v>182004</v>
          </cell>
          <cell r="F1073">
            <v>0</v>
          </cell>
          <cell r="G1073">
            <v>182004</v>
          </cell>
          <cell r="H1073" t="str">
            <v>CTO 5669-2021 PROMED QUIRURGICOS E.U</v>
          </cell>
        </row>
        <row r="1074">
          <cell r="D1074" t="str">
            <v>DISTRACTOR ANGULAR 100MM</v>
          </cell>
          <cell r="E1074">
            <v>1365034</v>
          </cell>
          <cell r="F1074">
            <v>0</v>
          </cell>
          <cell r="G1074">
            <v>1365034</v>
          </cell>
          <cell r="H1074" t="str">
            <v>CTO 5669-2021 PROMED QUIRURGICOS E.U</v>
          </cell>
        </row>
        <row r="1075">
          <cell r="D1075" t="str">
            <v xml:space="preserve">FIJADOR DE MUÑECA RADIOLUCIDO </v>
          </cell>
          <cell r="E1075">
            <v>1965379</v>
          </cell>
          <cell r="F1075">
            <v>0</v>
          </cell>
          <cell r="G1075">
            <v>1965379</v>
          </cell>
          <cell r="H1075" t="str">
            <v>CTO 5669-2021 PROMED QUIRURGICOS E.U</v>
          </cell>
        </row>
        <row r="1076">
          <cell r="D1076" t="str">
            <v>MINIFIJADOR PENNIG STANDAR</v>
          </cell>
          <cell r="E1076">
            <v>2197704</v>
          </cell>
          <cell r="F1076">
            <v>0</v>
          </cell>
          <cell r="G1076">
            <v>2197704</v>
          </cell>
          <cell r="H1076" t="str">
            <v>CTO 5669-2021 PROMED QUIRURGICOS E.U</v>
          </cell>
        </row>
        <row r="1077">
          <cell r="D1077" t="str">
            <v>TORN. CORT. AUTOPERF. 2,5MM 40/15</v>
          </cell>
          <cell r="E1077">
            <v>109203</v>
          </cell>
          <cell r="F1077">
            <v>0</v>
          </cell>
          <cell r="G1077">
            <v>109203</v>
          </cell>
          <cell r="H1077" t="str">
            <v>CTO 5669-2021 PROMED QUIRURGICOS E.U</v>
          </cell>
        </row>
        <row r="1078">
          <cell r="D1078" t="str">
            <v>LLAVE ALLEN 3MM</v>
          </cell>
          <cell r="E1078">
            <v>72801</v>
          </cell>
          <cell r="F1078">
            <v>0</v>
          </cell>
          <cell r="G1078">
            <v>72801</v>
          </cell>
          <cell r="H1078" t="str">
            <v>CTO 5669-2021 PROMED QUIRURGICOS E.U</v>
          </cell>
        </row>
        <row r="1079">
          <cell r="D1079" t="str">
            <v>PLACA DE RECONSTR. 2.4 RECTA 12 AGUJEROS L 96 MM TITANIO</v>
          </cell>
          <cell r="E1079">
            <v>681212</v>
          </cell>
          <cell r="F1079">
            <v>0</v>
          </cell>
          <cell r="G1079">
            <v>681212</v>
          </cell>
          <cell r="H1079" t="str">
            <v>CTO 5670-2021 QUIRURGICOS LIMITADA</v>
          </cell>
        </row>
        <row r="1080">
          <cell r="D1080" t="str">
            <v>2.4 TORNILLO DE CORTICAL MF AUTORROSCANTE L 12 MM TITANIO</v>
          </cell>
          <cell r="E1080">
            <v>134016</v>
          </cell>
          <cell r="F1080">
            <v>0</v>
          </cell>
          <cell r="G1080">
            <v>134016</v>
          </cell>
          <cell r="H1080" t="str">
            <v>CTO 5670-2021 QUIRURGICOS LIMITADA</v>
          </cell>
        </row>
        <row r="1081">
          <cell r="D1081" t="str">
            <v>PLACA RECONST. 2.4 ANGULADA 13+5 A L 110/40 MM DER. TITANIO</v>
          </cell>
          <cell r="E1081">
            <v>968334</v>
          </cell>
          <cell r="F1081">
            <v>0</v>
          </cell>
          <cell r="G1081">
            <v>968334</v>
          </cell>
          <cell r="H1081" t="str">
            <v>CTO 5670-2021 QUIRURGICOS LIMITADA</v>
          </cell>
        </row>
        <row r="1082">
          <cell r="D1082" t="str">
            <v>2.4 TORNILLO DE CORTICAL MF AUTORROSCANTE L 12 MM TITANIO</v>
          </cell>
          <cell r="E1082">
            <v>107798</v>
          </cell>
          <cell r="F1082">
            <v>0</v>
          </cell>
          <cell r="G1082">
            <v>107798</v>
          </cell>
          <cell r="H1082" t="str">
            <v>CTO 5670-2021 QUIRURGICOS LIMITADA</v>
          </cell>
        </row>
        <row r="1083">
          <cell r="D1083" t="str">
            <v>PLACA 2.4 LC-DCP 4 AGUJEROS L 36 MM TITANIO</v>
          </cell>
          <cell r="E1083">
            <v>968334</v>
          </cell>
          <cell r="F1083">
            <v>0</v>
          </cell>
          <cell r="G1083">
            <v>968334</v>
          </cell>
          <cell r="H1083" t="str">
            <v>CTO 5670-2021 QUIRURGICOS LIMITADA</v>
          </cell>
        </row>
        <row r="1084">
          <cell r="D1084" t="str">
            <v>2.4 TORNILLO DE CORTICAL MF AUTORROSCANTE L 12 MM TITANIO</v>
          </cell>
          <cell r="E1084">
            <v>107798</v>
          </cell>
          <cell r="F1084">
            <v>0</v>
          </cell>
          <cell r="G1084">
            <v>107798</v>
          </cell>
          <cell r="H1084" t="str">
            <v>CTO 5670-2021 QUIRURGICOS LIMITADA</v>
          </cell>
        </row>
        <row r="1085">
          <cell r="D1085" t="str">
            <v>PLACA 2.4 LC-DCP SEMILUNAR 4 AGUJEROS L 35 MM TITANIO</v>
          </cell>
          <cell r="E1085">
            <v>968334</v>
          </cell>
          <cell r="F1085">
            <v>0</v>
          </cell>
          <cell r="G1085">
            <v>968334</v>
          </cell>
          <cell r="H1085" t="str">
            <v>CTO 5670-2021 QUIRURGICOS LIMITADA</v>
          </cell>
        </row>
        <row r="1086">
          <cell r="D1086" t="str">
            <v>2.4 TORNILLO DE CORTICAL MF AUTORROSCANTE L 12 MM TITANIO</v>
          </cell>
          <cell r="E1086">
            <v>107798</v>
          </cell>
          <cell r="F1086">
            <v>0</v>
          </cell>
          <cell r="G1086">
            <v>107798</v>
          </cell>
          <cell r="H1086" t="str">
            <v>CTO 5670-2021 QUIRURGICOS LIMITADA</v>
          </cell>
        </row>
        <row r="1087">
          <cell r="D1087" t="str">
            <v>PLACA 2.4 RECTA 10 AGUJEROS L 80 MM TITANIO</v>
          </cell>
          <cell r="E1087">
            <v>681212</v>
          </cell>
          <cell r="F1087">
            <v>0</v>
          </cell>
          <cell r="G1087">
            <v>681212</v>
          </cell>
          <cell r="H1087" t="str">
            <v>CTO 5670-2021 QUIRURGICOS LIMITADA</v>
          </cell>
        </row>
        <row r="1088">
          <cell r="D1088" t="str">
            <v>2.4 TORNILLO DE CORTICAL MF AUTORROSCANTE L 12 MM TITANIO</v>
          </cell>
          <cell r="E1088">
            <v>107798</v>
          </cell>
          <cell r="F1088">
            <v>0</v>
          </cell>
          <cell r="G1088">
            <v>107798</v>
          </cell>
          <cell r="H1088" t="str">
            <v>CTO 5670-2021 QUIRURGICOS LIMITADA</v>
          </cell>
        </row>
        <row r="1089">
          <cell r="D1089" t="str">
            <v>PLACA UNIVERSAL 2.4, ANGULADA, 3+3 AGUJEROS L 26/26 MM TITANIO</v>
          </cell>
          <cell r="E1089">
            <v>968334</v>
          </cell>
          <cell r="F1089">
            <v>0</v>
          </cell>
          <cell r="G1089">
            <v>968334</v>
          </cell>
          <cell r="H1089" t="str">
            <v>CTO 5670-2021 QUIRURGICOS LIMITADA</v>
          </cell>
        </row>
        <row r="1090">
          <cell r="D1090" t="str">
            <v>2.4 TORNILLO DE CORTICAL MF AUTORROSCANTE L 12 MM TITANIO</v>
          </cell>
          <cell r="E1090">
            <v>107798</v>
          </cell>
          <cell r="F1090">
            <v>0</v>
          </cell>
          <cell r="G1090">
            <v>107798</v>
          </cell>
          <cell r="H1090" t="str">
            <v>CTO 5670-2021 QUIRURGICOS LIMITADA</v>
          </cell>
        </row>
        <row r="1091">
          <cell r="D1091" t="str">
            <v>PLACA DE RECONSTR.  2.4/3.0 RECTA 14 AG. L 112 MM TITANIO</v>
          </cell>
          <cell r="E1091">
            <v>681212</v>
          </cell>
          <cell r="F1091">
            <v>0</v>
          </cell>
          <cell r="G1091">
            <v>681212</v>
          </cell>
          <cell r="H1091" t="str">
            <v>CTO 5670-2021 QUIRURGICOS LIMITADA</v>
          </cell>
        </row>
        <row r="1092">
          <cell r="D1092" t="str">
            <v>2.4 TORNILLO  AUTORROSCANTE L. 12 MM. TITANIO</v>
          </cell>
          <cell r="E1092">
            <v>107798</v>
          </cell>
          <cell r="F1092">
            <v>0</v>
          </cell>
          <cell r="G1092">
            <v>107798</v>
          </cell>
          <cell r="H1092" t="str">
            <v>CTO 5670-2021 QUIRURGICOS LIMITADA</v>
          </cell>
        </row>
        <row r="1093">
          <cell r="D1093" t="str">
            <v>PLACA  D2.0MM PEQUEÑA 20 AGUJEROS TITANIO</v>
          </cell>
          <cell r="E1093">
            <v>681212</v>
          </cell>
          <cell r="F1093">
            <v>0</v>
          </cell>
          <cell r="G1093">
            <v>681212</v>
          </cell>
          <cell r="H1093" t="str">
            <v>CTO 5670-2021 QUIRURGICOS LIMITADA</v>
          </cell>
        </row>
        <row r="1094">
          <cell r="D1094" t="str">
            <v>TORNILLO LOCK PLUS DRIVE D.2.0 AUTORROSCANTE L.8</v>
          </cell>
          <cell r="E1094">
            <v>182970</v>
          </cell>
          <cell r="F1094">
            <v>0</v>
          </cell>
          <cell r="G1094">
            <v>182970</v>
          </cell>
          <cell r="H1094" t="str">
            <v>CTO 5670-2021 QUIRURGICOS LIMITADA</v>
          </cell>
        </row>
        <row r="1095">
          <cell r="D1095" t="str">
            <v>PLACA  D2.0MM GRANDE SEMILUNAR TITANIO</v>
          </cell>
          <cell r="E1095">
            <v>968334</v>
          </cell>
          <cell r="F1095">
            <v>0</v>
          </cell>
          <cell r="G1095">
            <v>968334</v>
          </cell>
          <cell r="H1095" t="str">
            <v>CTO 5670-2021 QUIRURGICOS LIMITADA</v>
          </cell>
        </row>
        <row r="1096">
          <cell r="D1096" t="str">
            <v>TORNILLOLOCKPLUSDRIVED.2.0AUTORROSCANTEL.10</v>
          </cell>
          <cell r="E1096">
            <v>195074</v>
          </cell>
          <cell r="F1096">
            <v>0</v>
          </cell>
          <cell r="G1096">
            <v>195074</v>
          </cell>
          <cell r="H1096" t="str">
            <v>CTO 5670-2021 QUIRURGICOS LIMITADA</v>
          </cell>
        </row>
        <row r="1097">
          <cell r="D1097" t="str">
            <v>DISTRACTOR DE RAMA - CUERPO MANDIBULAR DE 20 MM</v>
          </cell>
          <cell r="E1097">
            <v>10647450</v>
          </cell>
          <cell r="F1097">
            <v>0</v>
          </cell>
          <cell r="G1097">
            <v>10647450</v>
          </cell>
          <cell r="H1097" t="str">
            <v>CTO 5670-2021 QUIRURGICOS LIMITADA</v>
          </cell>
        </row>
        <row r="1098">
          <cell r="D1098" t="str">
            <v xml:space="preserve">DISTRACTOR BABY MOLINA </v>
          </cell>
          <cell r="E1098">
            <v>5892058</v>
          </cell>
          <cell r="F1098">
            <v>0</v>
          </cell>
          <cell r="G1098">
            <v>5892058</v>
          </cell>
          <cell r="H1098" t="str">
            <v>CTO 5670-2021 QUIRURGICOS LIMITADA</v>
          </cell>
        </row>
        <row r="1099">
          <cell r="D1099" t="str">
            <v xml:space="preserve">PLACA PARA ARTRODESIS </v>
          </cell>
          <cell r="E1099">
            <v>2405214</v>
          </cell>
          <cell r="F1099">
            <v>0</v>
          </cell>
          <cell r="G1099">
            <v>2405214</v>
          </cell>
          <cell r="H1099" t="str">
            <v>CTO 5670-2021 QUIRURGICOS LIMITADA</v>
          </cell>
        </row>
        <row r="1100">
          <cell r="D1100" t="str">
            <v xml:space="preserve">TORNILLO BLOQUEADO </v>
          </cell>
          <cell r="E1100">
            <v>209502</v>
          </cell>
          <cell r="F1100">
            <v>0</v>
          </cell>
          <cell r="G1100">
            <v>209502</v>
          </cell>
          <cell r="H1100" t="str">
            <v>CTO 5670-2021 QUIRURGICOS LIMITADA</v>
          </cell>
        </row>
        <row r="1101">
          <cell r="D1101" t="str">
            <v>TORNILLO CORTICAL</v>
          </cell>
          <cell r="E1101">
            <v>161712</v>
          </cell>
          <cell r="F1101">
            <v>0</v>
          </cell>
          <cell r="G1101">
            <v>161712</v>
          </cell>
          <cell r="H1101" t="str">
            <v>CTO 5670-2021 QUIRURGICOS LIMITADA</v>
          </cell>
        </row>
        <row r="1102">
          <cell r="D1102" t="str">
            <v>AGUJAS GUIA</v>
          </cell>
          <cell r="E1102">
            <v>14200</v>
          </cell>
          <cell r="F1102">
            <v>0</v>
          </cell>
          <cell r="G1102">
            <v>14200</v>
          </cell>
          <cell r="H1102" t="str">
            <v>CTO 5670-2021 QUIRURGICOS LIMITADA</v>
          </cell>
        </row>
        <row r="1103">
          <cell r="D1103" t="str">
            <v xml:space="preserve">BROCA </v>
          </cell>
          <cell r="E1103">
            <v>339700</v>
          </cell>
          <cell r="F1103">
            <v>64543</v>
          </cell>
          <cell r="G1103">
            <v>404243</v>
          </cell>
          <cell r="H1103" t="str">
            <v>CTO 5670-2021 QUIRURGICOS LIMITADA</v>
          </cell>
        </row>
        <row r="1104">
          <cell r="D1104" t="str">
            <v>PLACA  ROTACIONAL</v>
          </cell>
          <cell r="E1104">
            <v>1662804</v>
          </cell>
          <cell r="F1104">
            <v>0</v>
          </cell>
          <cell r="G1104">
            <v>1662804</v>
          </cell>
          <cell r="H1104" t="str">
            <v>CTO 5670-2021 QUIRURGICOS LIMITADA</v>
          </cell>
        </row>
        <row r="1105">
          <cell r="D1105" t="str">
            <v>TORNILLO BLOQUEO AUTORROSCANTE</v>
          </cell>
          <cell r="E1105">
            <v>263412</v>
          </cell>
          <cell r="F1105">
            <v>0</v>
          </cell>
          <cell r="G1105">
            <v>263412</v>
          </cell>
          <cell r="H1105" t="str">
            <v>CTO 5670-2021 QUIRURGICOS LIMITADA</v>
          </cell>
        </row>
        <row r="1106">
          <cell r="D1106" t="str">
            <v>TORNILLO CORTICAL AUTORROSCANTE</v>
          </cell>
          <cell r="E1106">
            <v>137304</v>
          </cell>
          <cell r="F1106">
            <v>0</v>
          </cell>
          <cell r="G1106">
            <v>137304</v>
          </cell>
          <cell r="H1106" t="str">
            <v>CTO 5670-2021 QUIRURGICOS LIMITADA</v>
          </cell>
        </row>
        <row r="1107">
          <cell r="D1107" t="str">
            <v xml:space="preserve">SUTURA DE ANCLAJE 2.7 A 3.2 </v>
          </cell>
          <cell r="E1107">
            <v>1557800</v>
          </cell>
          <cell r="F1107">
            <v>0</v>
          </cell>
          <cell r="G1107">
            <v>1557800</v>
          </cell>
          <cell r="H1107" t="str">
            <v>CTO 5671-2021 SMITH &amp; NEPHEW COLOMBIA S.A.S</v>
          </cell>
        </row>
        <row r="1108">
          <cell r="D1108" t="str">
            <v>SUTURA</v>
          </cell>
          <cell r="E1108">
            <v>102550</v>
          </cell>
          <cell r="F1108">
            <v>0</v>
          </cell>
          <cell r="G1108">
            <v>102550</v>
          </cell>
          <cell r="H1108" t="str">
            <v>CTO 5671-2021 SMITH &amp; NEPHEW COLOMBIA S.A.S</v>
          </cell>
        </row>
        <row r="1109">
          <cell r="D1109" t="str">
            <v>CÁNULA DE ARTROSCOPIA</v>
          </cell>
          <cell r="E1109">
            <v>110355</v>
          </cell>
          <cell r="F1109">
            <v>20967</v>
          </cell>
          <cell r="G1109">
            <v>131322</v>
          </cell>
          <cell r="H1109" t="str">
            <v>CTO 5671-2021 SMITH &amp; NEPHEW COLOMBIA S.A.S</v>
          </cell>
        </row>
        <row r="1110">
          <cell r="D1110" t="str">
            <v xml:space="preserve">PASADOR DE SUTURA </v>
          </cell>
          <cell r="E1110">
            <v>509284</v>
          </cell>
          <cell r="F1110">
            <v>96764</v>
          </cell>
          <cell r="G1110">
            <v>606048</v>
          </cell>
          <cell r="H1110" t="str">
            <v>CTO 5671-2021 SMITH &amp; NEPHEW COLOMBIA S.A.S</v>
          </cell>
        </row>
        <row r="1111">
          <cell r="D1111" t="str">
            <v>SUTURA DE ANCLAJE  AB HA 5.5   2 SUTURAS</v>
          </cell>
          <cell r="E1111">
            <v>777000</v>
          </cell>
          <cell r="F1111">
            <v>0</v>
          </cell>
          <cell r="G1111">
            <v>777000</v>
          </cell>
          <cell r="H1111" t="str">
            <v>CTO 5671-2021 SMITH &amp; NEPHEW COLOMBIA S.A.S</v>
          </cell>
        </row>
        <row r="1112">
          <cell r="D1112" t="str">
            <v>CÁNULA DE ARTROSCOPIA</v>
          </cell>
          <cell r="E1112">
            <v>110355</v>
          </cell>
          <cell r="F1112">
            <v>20967</v>
          </cell>
          <cell r="G1112">
            <v>131322</v>
          </cell>
          <cell r="H1112" t="str">
            <v>CTO 5671-2021 SMITH &amp; NEPHEW COLOMBIA S.A.S</v>
          </cell>
        </row>
        <row r="1113">
          <cell r="D1113" t="str">
            <v xml:space="preserve">AGUJA DE PASO DE SUTURA </v>
          </cell>
          <cell r="E1113">
            <v>457114</v>
          </cell>
          <cell r="F1113">
            <v>86852</v>
          </cell>
          <cell r="G1113">
            <v>543966</v>
          </cell>
          <cell r="H1113" t="str">
            <v>CTO 5671-2021 SMITH &amp; NEPHEW COLOMBIA S.A.S</v>
          </cell>
        </row>
        <row r="1114">
          <cell r="D1114" t="str">
            <v>SUTURA DE ALCLAJE AB 5.0MM CON AGUJA</v>
          </cell>
          <cell r="E1114">
            <v>750000</v>
          </cell>
          <cell r="F1114">
            <v>0</v>
          </cell>
          <cell r="G1114">
            <v>750000</v>
          </cell>
          <cell r="H1114" t="str">
            <v>CTO 5671-2021 SMITH &amp; NEPHEW COLOMBIA S.A.S</v>
          </cell>
        </row>
        <row r="1115">
          <cell r="D1115" t="str">
            <v>CÁNULA DE ARTROSCOPIA</v>
          </cell>
          <cell r="E1115">
            <v>110355</v>
          </cell>
          <cell r="F1115">
            <v>20967</v>
          </cell>
          <cell r="G1115">
            <v>131322</v>
          </cell>
          <cell r="H1115" t="str">
            <v>CTO 5671-2021 SMITH &amp; NEPHEW COLOMBIA S.A.S</v>
          </cell>
        </row>
        <row r="1116">
          <cell r="D1116" t="str">
            <v xml:space="preserve">AGUJA DE PASO DE SUTURA </v>
          </cell>
          <cell r="E1116">
            <v>457114</v>
          </cell>
          <cell r="F1116">
            <v>86852</v>
          </cell>
          <cell r="G1116">
            <v>543966</v>
          </cell>
          <cell r="H1116" t="str">
            <v>CTO 5671-2021 SMITH &amp; NEPHEW COLOMBIA S.A.S</v>
          </cell>
        </row>
        <row r="1117">
          <cell r="D1117" t="str">
            <v>ANCLAJE ULTRA TÉCNICA DOBLE FILA EN PEEK (SIN NUDO)</v>
          </cell>
          <cell r="E1117">
            <v>1203000</v>
          </cell>
          <cell r="F1117">
            <v>0</v>
          </cell>
          <cell r="G1117">
            <v>1203000</v>
          </cell>
          <cell r="H1117" t="str">
            <v>CTO 5671-2021 SMITH &amp; NEPHEW COLOMBIA S.A.S</v>
          </cell>
        </row>
        <row r="1118">
          <cell r="D1118" t="str">
            <v>SUTURA DE ANCLAJE  PEEK ULTRA  5.5 MM (DOBLE HEBRA)</v>
          </cell>
          <cell r="E1118">
            <v>1203000</v>
          </cell>
          <cell r="F1118">
            <v>0</v>
          </cell>
          <cell r="G1118">
            <v>1203000</v>
          </cell>
          <cell r="H1118" t="str">
            <v>CTO 5671-2021 SMITH &amp; NEPHEW COLOMBIA S.A.S</v>
          </cell>
        </row>
        <row r="1119">
          <cell r="D1119" t="str">
            <v>CÁNULA DE ARTROSCOPIA</v>
          </cell>
          <cell r="E1119">
            <v>110355</v>
          </cell>
          <cell r="F1119">
            <v>20967</v>
          </cell>
          <cell r="G1119">
            <v>131322</v>
          </cell>
          <cell r="H1119" t="str">
            <v>CTO 5671-2021 SMITH &amp; NEPHEW COLOMBIA S.A.S</v>
          </cell>
        </row>
        <row r="1120">
          <cell r="D1120" t="str">
            <v xml:space="preserve">AGUJA DE PASO DE SUTURA </v>
          </cell>
          <cell r="E1120">
            <v>457114</v>
          </cell>
          <cell r="F1120">
            <v>86852</v>
          </cell>
          <cell r="G1120">
            <v>543966</v>
          </cell>
          <cell r="H1120" t="str">
            <v>CTO 5671-2021 SMITH &amp; NEPHEW COLOMBIA S.A.S</v>
          </cell>
        </row>
        <row r="1121">
          <cell r="D1121" t="str">
            <v>ANCLAJE ULTRA TÉCNICA DOBLE FILA EN PEEK (SIN NUDO)</v>
          </cell>
          <cell r="E1121">
            <v>1203000</v>
          </cell>
          <cell r="F1121">
            <v>0</v>
          </cell>
          <cell r="G1121">
            <v>1203000</v>
          </cell>
          <cell r="H1121" t="str">
            <v>CTO 5671-2021 SMITH &amp; NEPHEW COLOMBIA S.A.S</v>
          </cell>
        </row>
        <row r="1122">
          <cell r="D1122" t="str">
            <v>SUTURA DE ANCLAJE  5.5MM (DOBLE HEBRA)</v>
          </cell>
          <cell r="E1122">
            <v>880600</v>
          </cell>
          <cell r="F1122">
            <v>0</v>
          </cell>
          <cell r="G1122">
            <v>880600</v>
          </cell>
          <cell r="H1122" t="str">
            <v>CTO 5671-2021 SMITH &amp; NEPHEW COLOMBIA S.A.S</v>
          </cell>
        </row>
        <row r="1123">
          <cell r="D1123" t="str">
            <v>CÁNULA DE ARTROSCOPIA</v>
          </cell>
          <cell r="E1123">
            <v>110355</v>
          </cell>
          <cell r="F1123">
            <v>20967</v>
          </cell>
          <cell r="G1123">
            <v>131322</v>
          </cell>
          <cell r="H1123" t="str">
            <v>CTO 5671-2021 SMITH &amp; NEPHEW COLOMBIA S.A.S</v>
          </cell>
        </row>
        <row r="1124">
          <cell r="D1124" t="str">
            <v xml:space="preserve">AGUJA DE PASO DE SUTURA </v>
          </cell>
          <cell r="E1124">
            <v>457114</v>
          </cell>
          <cell r="F1124">
            <v>86852</v>
          </cell>
          <cell r="G1124">
            <v>543966</v>
          </cell>
          <cell r="H1124" t="str">
            <v>CTO 5671-2021 SMITH &amp; NEPHEW COLOMBIA S.A.S</v>
          </cell>
        </row>
        <row r="1125">
          <cell r="D1125" t="str">
            <v>ANCLAJE  ULTRA TÉCNICA DOBLE FILA EN PEEK (SIN NUDO)</v>
          </cell>
          <cell r="E1125">
            <v>1203000</v>
          </cell>
          <cell r="F1125">
            <v>0</v>
          </cell>
          <cell r="G1125">
            <v>1203000</v>
          </cell>
          <cell r="H1125" t="str">
            <v>CTO 5671-2021 SMITH &amp; NEPHEW COLOMBIA S.A.S</v>
          </cell>
        </row>
        <row r="1126">
          <cell r="D1126" t="str">
            <v>SUTURA DE ANCLAJE HA 5.5   2 SUTURAS</v>
          </cell>
          <cell r="E1126">
            <v>777000</v>
          </cell>
          <cell r="F1126">
            <v>0</v>
          </cell>
          <cell r="G1126">
            <v>777000</v>
          </cell>
          <cell r="H1126" t="str">
            <v>CTO 5671-2021 SMITH &amp; NEPHEW COLOMBIA S.A.S</v>
          </cell>
        </row>
        <row r="1127">
          <cell r="D1127" t="str">
            <v>CÁNULA DE ARTROSCOPIA</v>
          </cell>
          <cell r="E1127">
            <v>110355</v>
          </cell>
          <cell r="F1127">
            <v>20967</v>
          </cell>
          <cell r="G1127">
            <v>131322</v>
          </cell>
          <cell r="H1127" t="str">
            <v>CTO 5671-2021 SMITH &amp; NEPHEW COLOMBIA S.A.S</v>
          </cell>
        </row>
        <row r="1128">
          <cell r="D1128" t="str">
            <v xml:space="preserve">AGUJA DE PASO DE SUTURA </v>
          </cell>
          <cell r="E1128">
            <v>457114</v>
          </cell>
          <cell r="F1128">
            <v>86852</v>
          </cell>
          <cell r="G1128">
            <v>543966</v>
          </cell>
          <cell r="H1128" t="str">
            <v>CTO 5671-2021 SMITH &amp; NEPHEW COLOMBIA S.A.S</v>
          </cell>
        </row>
        <row r="1129">
          <cell r="D1129" t="str">
            <v xml:space="preserve">TORNILLO PARA BIOTENODESIS </v>
          </cell>
          <cell r="E1129">
            <v>850000</v>
          </cell>
          <cell r="F1129">
            <v>0</v>
          </cell>
          <cell r="G1129">
            <v>850000</v>
          </cell>
          <cell r="H1129" t="str">
            <v>CTO 5671-2021 SMITH &amp; NEPHEW COLOMBIA S.A.S</v>
          </cell>
        </row>
        <row r="1130">
          <cell r="D1130" t="str">
            <v xml:space="preserve">1.5MM </v>
          </cell>
          <cell r="E1130">
            <v>0</v>
          </cell>
          <cell r="F1130">
            <v>0</v>
          </cell>
          <cell r="G1130">
            <v>0</v>
          </cell>
          <cell r="H1130" t="str">
            <v>CTO 5671-2021 SMITH &amp; NEPHEW COLOMBIA S.A.S</v>
          </cell>
        </row>
        <row r="1131">
          <cell r="D1131" t="str">
            <v xml:space="preserve">2.4MM </v>
          </cell>
          <cell r="E1131">
            <v>0</v>
          </cell>
          <cell r="F1131">
            <v>0</v>
          </cell>
          <cell r="G1131">
            <v>0</v>
          </cell>
          <cell r="H1131" t="str">
            <v>CTO 5671-2021 SMITH &amp; NEPHEW COLOMBIA S.A.S</v>
          </cell>
        </row>
        <row r="1132">
          <cell r="D1132" t="str">
            <v>CLAVO PARA HUMERO DE 7.0 X 230MM</v>
          </cell>
          <cell r="E1132">
            <v>1500000</v>
          </cell>
          <cell r="F1132">
            <v>0</v>
          </cell>
          <cell r="G1132">
            <v>1500000</v>
          </cell>
          <cell r="H1132" t="str">
            <v>CTO 5671-2021 SMITH &amp; NEPHEW COLOMBIA S.A.S</v>
          </cell>
        </row>
        <row r="1133">
          <cell r="D1133" t="str">
            <v>TORNILLO PARA BLOQUEO DISTAL</v>
          </cell>
          <cell r="E1133">
            <v>220000</v>
          </cell>
          <cell r="F1133">
            <v>0</v>
          </cell>
          <cell r="G1133">
            <v>220000</v>
          </cell>
          <cell r="H1133" t="str">
            <v>CTO 5671-2021 SMITH &amp; NEPHEW COLOMBIA S.A.S</v>
          </cell>
        </row>
        <row r="1134">
          <cell r="D1134" t="str">
            <v>TORNILLO PARA BLOQUEO PROXIMAL</v>
          </cell>
          <cell r="E1134">
            <v>259160</v>
          </cell>
          <cell r="F1134">
            <v>0</v>
          </cell>
          <cell r="G1134">
            <v>259160</v>
          </cell>
          <cell r="H1134" t="str">
            <v>CTO 5671-2021 SMITH &amp; NEPHEW COLOMBIA S.A.S</v>
          </cell>
        </row>
        <row r="1135">
          <cell r="D1135" t="str">
            <v xml:space="preserve">TAPÓN DE CIERRE </v>
          </cell>
          <cell r="E1135">
            <v>0</v>
          </cell>
          <cell r="F1135">
            <v>0</v>
          </cell>
          <cell r="G1135">
            <v>0</v>
          </cell>
          <cell r="H1135" t="str">
            <v>CTO 5671-2021 SMITH &amp; NEPHEW COLOMBIA S.A.S</v>
          </cell>
        </row>
        <row r="1136">
          <cell r="D1136" t="str">
            <v>CLAVO PARA HUMERO PROXIMAL CON MULTIPLES OPCIONES DE BLOQUEO</v>
          </cell>
          <cell r="E1136">
            <v>1500000</v>
          </cell>
          <cell r="F1136">
            <v>0</v>
          </cell>
          <cell r="G1136">
            <v>1500000</v>
          </cell>
          <cell r="H1136" t="str">
            <v>CTO 5671-2021 SMITH &amp; NEPHEW COLOMBIA S.A.S</v>
          </cell>
        </row>
        <row r="1137">
          <cell r="D1137" t="str">
            <v>BLOQUEO DISTAL</v>
          </cell>
          <cell r="E1137">
            <v>220000</v>
          </cell>
          <cell r="F1137">
            <v>0</v>
          </cell>
          <cell r="G1137">
            <v>220000</v>
          </cell>
          <cell r="H1137" t="str">
            <v>CTO 5671-2021 SMITH &amp; NEPHEW COLOMBIA S.A.S</v>
          </cell>
        </row>
        <row r="1138">
          <cell r="D1138" t="str">
            <v>BLOQUEO PROXIMAL</v>
          </cell>
          <cell r="E1138">
            <v>259160</v>
          </cell>
          <cell r="F1138">
            <v>0</v>
          </cell>
          <cell r="G1138">
            <v>259160</v>
          </cell>
          <cell r="H1138" t="str">
            <v>CTO 5671-2021 SMITH &amp; NEPHEW COLOMBIA S.A.S</v>
          </cell>
        </row>
        <row r="1139">
          <cell r="D1139" t="str">
            <v>TAPÓN DE CIERRE</v>
          </cell>
          <cell r="E1139">
            <v>0</v>
          </cell>
          <cell r="F1139">
            <v>0</v>
          </cell>
          <cell r="G1139">
            <v>0</v>
          </cell>
          <cell r="H1139" t="str">
            <v>CTO 5671-2021 SMITH &amp; NEPHEW COLOMBIA S.A.S</v>
          </cell>
        </row>
        <row r="1140">
          <cell r="D1140" t="str">
            <v>PLACA BLOQUEADA PARA OLECRANON  3.5MM</v>
          </cell>
          <cell r="E1140">
            <v>1232000</v>
          </cell>
          <cell r="F1140">
            <v>0</v>
          </cell>
          <cell r="G1140">
            <v>1232000</v>
          </cell>
          <cell r="H1140" t="str">
            <v>CTO 5671-2021 SMITH &amp; NEPHEW COLOMBIA S.A.S</v>
          </cell>
        </row>
        <row r="1141">
          <cell r="D1141" t="str">
            <v xml:space="preserve">TORNILLOS DE BLOQUEO AUTOPERFORANTES DE 3.5MM DE X 18 MM </v>
          </cell>
          <cell r="E1141">
            <v>188188</v>
          </cell>
          <cell r="F1141">
            <v>0</v>
          </cell>
          <cell r="G1141">
            <v>188188</v>
          </cell>
          <cell r="H1141" t="str">
            <v>CTO 5671-2021 SMITH &amp; NEPHEW COLOMBIA S.A.S</v>
          </cell>
        </row>
        <row r="1142">
          <cell r="D1142" t="str">
            <v xml:space="preserve">TORNILLO CORTICAL  3.5 MM X 36 MM </v>
          </cell>
          <cell r="E1142">
            <v>124177</v>
          </cell>
          <cell r="F1142">
            <v>0</v>
          </cell>
          <cell r="G1142">
            <v>124177</v>
          </cell>
          <cell r="H1142" t="str">
            <v>CTO 5671-2021 SMITH &amp; NEPHEW COLOMBIA S.A.S</v>
          </cell>
        </row>
        <row r="1143">
          <cell r="D1143" t="str">
            <v>PLACA BLOQUEADA PARA CUBITO PROXIMAL CON Y SIN GANCHO  3.5MM</v>
          </cell>
          <cell r="E1143">
            <v>1330560</v>
          </cell>
          <cell r="F1143">
            <v>0</v>
          </cell>
          <cell r="G1143">
            <v>1330560</v>
          </cell>
          <cell r="H1143" t="str">
            <v>CTO 5671-2021 SMITH &amp; NEPHEW COLOMBIA S.A.S</v>
          </cell>
        </row>
        <row r="1144">
          <cell r="D1144" t="str">
            <v>TORNILLOS DE BLOQUEO AUTOPERFORANTES DE 2.0</v>
          </cell>
          <cell r="E1144">
            <v>193834</v>
          </cell>
          <cell r="F1144">
            <v>0</v>
          </cell>
          <cell r="G1144">
            <v>193834</v>
          </cell>
          <cell r="H1144" t="str">
            <v>CTO 5671-2021 SMITH &amp; NEPHEW COLOMBIA S.A.S</v>
          </cell>
        </row>
        <row r="1145">
          <cell r="D1145" t="str">
            <v xml:space="preserve">TORNILLO CORTICAL  2.0 MM X 36 MM </v>
          </cell>
          <cell r="E1145">
            <v>124177</v>
          </cell>
          <cell r="F1145">
            <v>0</v>
          </cell>
          <cell r="G1145">
            <v>124177</v>
          </cell>
          <cell r="H1145" t="str">
            <v>CTO 5671-2021 SMITH &amp; NEPHEW COLOMBIA S.A.S</v>
          </cell>
        </row>
        <row r="1146">
          <cell r="D1146" t="str">
            <v>PLACA RADIO PROXIMAL LCP DER/IZQ</v>
          </cell>
          <cell r="E1146">
            <v>815760</v>
          </cell>
          <cell r="F1146">
            <v>0</v>
          </cell>
          <cell r="G1146">
            <v>815760</v>
          </cell>
          <cell r="H1146" t="str">
            <v>CTO 5671-2021 SMITH &amp; NEPHEW COLOMBIA S.A.S</v>
          </cell>
        </row>
        <row r="1147">
          <cell r="D1147" t="str">
            <v xml:space="preserve">TORNILLO CORTICAL 2.4 MM X 16 MM </v>
          </cell>
          <cell r="E1147">
            <v>120560</v>
          </cell>
          <cell r="F1147">
            <v>0</v>
          </cell>
          <cell r="G1147">
            <v>120560</v>
          </cell>
          <cell r="H1147" t="str">
            <v>CTO 5671-2021 SMITH &amp; NEPHEW COLOMBIA S.A.S</v>
          </cell>
        </row>
        <row r="1148">
          <cell r="D1148" t="str">
            <v>TORNILLO DE BLOQUEO DE 2.4 MM X 12MM</v>
          </cell>
          <cell r="E1148">
            <v>188188</v>
          </cell>
          <cell r="F1148">
            <v>0</v>
          </cell>
          <cell r="G1148">
            <v>188188</v>
          </cell>
          <cell r="H1148" t="str">
            <v>CTO 5671-2021 SMITH &amp; NEPHEW COLOMBIA S.A.S</v>
          </cell>
        </row>
        <row r="1149">
          <cell r="D1149" t="str">
            <v xml:space="preserve">AGUJA GUÍA </v>
          </cell>
          <cell r="E1149">
            <v>24100</v>
          </cell>
          <cell r="F1149">
            <v>4579</v>
          </cell>
          <cell r="G1149">
            <v>28679</v>
          </cell>
          <cell r="H1149" t="str">
            <v>CTO 5671-2021 SMITH &amp; NEPHEW COLOMBIA S.A.S</v>
          </cell>
        </row>
        <row r="1150">
          <cell r="D1150" t="str">
            <v>PLACA BLOQUEADA EN T  3.5 X 3 H</v>
          </cell>
          <cell r="E1150">
            <v>1600000</v>
          </cell>
          <cell r="F1150">
            <v>0</v>
          </cell>
          <cell r="G1150">
            <v>1600000</v>
          </cell>
          <cell r="H1150" t="str">
            <v>CTO 5671-2021 SMITH &amp; NEPHEW COLOMBIA S.A.S</v>
          </cell>
        </row>
        <row r="1151">
          <cell r="D1151" t="str">
            <v xml:space="preserve">TORNILLO CORTICAL BLOQUEADO 3.5 MM X 36 MM </v>
          </cell>
          <cell r="E1151">
            <v>179467</v>
          </cell>
          <cell r="F1151">
            <v>0</v>
          </cell>
          <cell r="G1151">
            <v>179467</v>
          </cell>
          <cell r="H1151" t="str">
            <v>CTO 5671-2021 SMITH &amp; NEPHEW COLOMBIA S.A.S</v>
          </cell>
        </row>
        <row r="1152">
          <cell r="D1152" t="str">
            <v xml:space="preserve">TORNILLO CORTICAL 3.5 MM X 30 MM </v>
          </cell>
          <cell r="E1152">
            <v>129000</v>
          </cell>
          <cell r="F1152">
            <v>0</v>
          </cell>
          <cell r="G1152">
            <v>129000</v>
          </cell>
          <cell r="H1152" t="str">
            <v>CTO 5671-2021 SMITH &amp; NEPHEW COLOMBIA S.A.S</v>
          </cell>
        </row>
        <row r="1153">
          <cell r="D1153" t="str">
            <v>COPA ACETABULAR NO CEMENTADA</v>
          </cell>
          <cell r="E1153">
            <v>1043000</v>
          </cell>
          <cell r="F1153">
            <v>0</v>
          </cell>
          <cell r="G1153">
            <v>1043000</v>
          </cell>
          <cell r="H1153" t="str">
            <v>CTO 5671-2021 SMITH &amp; NEPHEW COLOMBIA S.A.S</v>
          </cell>
        </row>
        <row r="1154">
          <cell r="D1154" t="str">
            <v>INSERTO DE CERÁMICA</v>
          </cell>
          <cell r="E1154">
            <v>263120</v>
          </cell>
          <cell r="F1154">
            <v>0</v>
          </cell>
          <cell r="G1154">
            <v>263120</v>
          </cell>
          <cell r="H1154" t="str">
            <v>CTO 5671-2021 SMITH &amp; NEPHEW COLOMBIA S.A.S</v>
          </cell>
        </row>
        <row r="1155">
          <cell r="D1155" t="str">
            <v>TORNILLO PARA COPA ACETABULAR</v>
          </cell>
          <cell r="E1155">
            <v>100000</v>
          </cell>
          <cell r="F1155">
            <v>0</v>
          </cell>
          <cell r="G1155">
            <v>100000</v>
          </cell>
          <cell r="H1155" t="str">
            <v>CTO 5671-2021 SMITH &amp; NEPHEW COLOMBIA S.A.S</v>
          </cell>
        </row>
        <row r="1156">
          <cell r="D1156" t="str">
            <v>CABEZA FEMORAL EN CERÁMICA 22MM O 28 MM</v>
          </cell>
          <cell r="E1156">
            <v>1346800</v>
          </cell>
          <cell r="F1156">
            <v>0</v>
          </cell>
          <cell r="G1156">
            <v>1346800</v>
          </cell>
          <cell r="H1156" t="str">
            <v>CTO 5671-2021 SMITH &amp; NEPHEW COLOMBIA S.A.S</v>
          </cell>
        </row>
        <row r="1157">
          <cell r="D1157" t="str">
            <v>VÁSTAGO FEMORAL CEMENTADO</v>
          </cell>
          <cell r="E1157">
            <v>1600000</v>
          </cell>
          <cell r="F1157">
            <v>0</v>
          </cell>
          <cell r="G1157">
            <v>1600000</v>
          </cell>
          <cell r="H1157" t="str">
            <v>CTO 5671-2021 SMITH &amp; NEPHEW COLOMBIA S.A.S</v>
          </cell>
        </row>
        <row r="1158">
          <cell r="D1158" t="str">
            <v>CENTRALIZADOR DISTAL</v>
          </cell>
          <cell r="E1158">
            <v>0</v>
          </cell>
          <cell r="F1158">
            <v>0</v>
          </cell>
          <cell r="G1158">
            <v>0</v>
          </cell>
          <cell r="H1158" t="str">
            <v>CTO 5671-2021 SMITH &amp; NEPHEW COLOMBIA S.A.S</v>
          </cell>
        </row>
        <row r="1159">
          <cell r="D1159" t="str">
            <v>RESTRICTOR DE CEMENTO</v>
          </cell>
          <cell r="E1159">
            <v>60000</v>
          </cell>
          <cell r="F1159">
            <v>0</v>
          </cell>
          <cell r="G1159">
            <v>60000</v>
          </cell>
          <cell r="H1159" t="str">
            <v>CTO 5671-2021 SMITH &amp; NEPHEW COLOMBIA S.A.S</v>
          </cell>
        </row>
        <row r="1160">
          <cell r="D1160" t="str">
            <v>CEMENTO QUIRÚRGICO</v>
          </cell>
          <cell r="E1160">
            <v>180000</v>
          </cell>
          <cell r="F1160">
            <v>0</v>
          </cell>
          <cell r="G1160">
            <v>180000</v>
          </cell>
          <cell r="H1160" t="str">
            <v>CTO 5671-2021 SMITH &amp; NEPHEW COLOMBIA S.A.S</v>
          </cell>
        </row>
        <row r="1161">
          <cell r="D1161" t="str">
            <v>INYECTOR DE CEMENTO</v>
          </cell>
          <cell r="E1161">
            <v>230000</v>
          </cell>
          <cell r="F1161">
            <v>43700</v>
          </cell>
          <cell r="G1161">
            <v>273700</v>
          </cell>
          <cell r="H1161" t="str">
            <v>CTO 5671-2021 SMITH &amp; NEPHEW COLOMBIA S.A.S</v>
          </cell>
        </row>
        <row r="1162">
          <cell r="D1162" t="str">
            <v>COPA ACETABULAR NO CEMENTADA</v>
          </cell>
          <cell r="E1162">
            <v>1043000</v>
          </cell>
          <cell r="F1162">
            <v>0</v>
          </cell>
          <cell r="G1162">
            <v>1043000</v>
          </cell>
          <cell r="H1162" t="str">
            <v>CTO 5671-2021 SMITH &amp; NEPHEW COLOMBIA S.A.S</v>
          </cell>
        </row>
        <row r="1163">
          <cell r="D1163" t="str">
            <v>INSERTO DE CERÁMICA</v>
          </cell>
          <cell r="E1163">
            <v>263120</v>
          </cell>
          <cell r="F1163">
            <v>0</v>
          </cell>
          <cell r="G1163">
            <v>263120</v>
          </cell>
          <cell r="H1163" t="str">
            <v>CTO 5671-2021 SMITH &amp; NEPHEW COLOMBIA S.A.S</v>
          </cell>
        </row>
        <row r="1164">
          <cell r="D1164" t="str">
            <v>TORNILLO PARA COPA ACETABULAR</v>
          </cell>
          <cell r="E1164">
            <v>100000</v>
          </cell>
          <cell r="F1164">
            <v>0</v>
          </cell>
          <cell r="G1164">
            <v>100000</v>
          </cell>
          <cell r="H1164" t="str">
            <v>CTO 5671-2021 SMITH &amp; NEPHEW COLOMBIA S.A.S</v>
          </cell>
        </row>
        <row r="1165">
          <cell r="D1165" t="str">
            <v>CABEZA FEMORAL DE CERÁMICA22 O 28 MM</v>
          </cell>
          <cell r="E1165">
            <v>1346800</v>
          </cell>
          <cell r="F1165">
            <v>0</v>
          </cell>
          <cell r="G1165">
            <v>1346800</v>
          </cell>
          <cell r="H1165" t="str">
            <v>CTO 5671-2021 SMITH &amp; NEPHEW COLOMBIA S.A.S</v>
          </cell>
        </row>
        <row r="1166">
          <cell r="D1166" t="str">
            <v>VÁSTAGO FEMORAL NO CEMENTADO</v>
          </cell>
          <cell r="E1166">
            <v>1657600</v>
          </cell>
          <cell r="F1166">
            <v>0</v>
          </cell>
          <cell r="G1166">
            <v>1657600</v>
          </cell>
          <cell r="H1166" t="str">
            <v>CTO 5671-2021 SMITH &amp; NEPHEW COLOMBIA S.A.S</v>
          </cell>
        </row>
        <row r="1167">
          <cell r="D1167" t="str">
            <v>COPA ACETABULAR NO CEMENTADA</v>
          </cell>
          <cell r="E1167">
            <v>1043000</v>
          </cell>
          <cell r="F1167">
            <v>0</v>
          </cell>
          <cell r="G1167">
            <v>1043000</v>
          </cell>
          <cell r="H1167" t="str">
            <v>CTO 5671-2021 SMITH &amp; NEPHEW COLOMBIA S.A.S</v>
          </cell>
        </row>
        <row r="1168">
          <cell r="D1168" t="str">
            <v>INSERTO DE CERÁMICA</v>
          </cell>
          <cell r="E1168">
            <v>263120</v>
          </cell>
          <cell r="F1168">
            <v>0</v>
          </cell>
          <cell r="G1168">
            <v>263120</v>
          </cell>
          <cell r="H1168" t="str">
            <v>CTO 5671-2021 SMITH &amp; NEPHEW COLOMBIA S.A.S</v>
          </cell>
        </row>
        <row r="1169">
          <cell r="D1169" t="str">
            <v>TORNILLO PARA COPA ACETABULAR</v>
          </cell>
          <cell r="E1169">
            <v>100000</v>
          </cell>
          <cell r="F1169">
            <v>0</v>
          </cell>
          <cell r="G1169">
            <v>100000</v>
          </cell>
          <cell r="H1169" t="str">
            <v>CTO 5671-2021 SMITH &amp; NEPHEW COLOMBIA S.A.S</v>
          </cell>
        </row>
        <row r="1170">
          <cell r="D1170" t="str">
            <v>CABEZA FEMORAL DE CERÁMICA 22 O 28 MM</v>
          </cell>
          <cell r="E1170">
            <v>1346800</v>
          </cell>
          <cell r="F1170">
            <v>0</v>
          </cell>
          <cell r="G1170">
            <v>1346800</v>
          </cell>
          <cell r="H1170" t="str">
            <v>CTO 5671-2021 SMITH &amp; NEPHEW COLOMBIA S.A.S</v>
          </cell>
        </row>
        <row r="1171">
          <cell r="D1171" t="str">
            <v>VÁSTAGO FEMORAL NO CEMENTADO RECUBRIMIENTO EN HIDROXIAPATITA</v>
          </cell>
          <cell r="E1171">
            <v>1657600</v>
          </cell>
          <cell r="F1171">
            <v>0</v>
          </cell>
          <cell r="G1171">
            <v>1657600</v>
          </cell>
          <cell r="H1171" t="str">
            <v>CTO 5671-2021 SMITH &amp; NEPHEW COLOMBIA S.A.S</v>
          </cell>
        </row>
        <row r="1172">
          <cell r="D1172" t="str">
            <v>COPA ACETABULAR NO CEMENTADA</v>
          </cell>
          <cell r="E1172">
            <v>1043000</v>
          </cell>
          <cell r="F1172">
            <v>0</v>
          </cell>
          <cell r="G1172">
            <v>1043000</v>
          </cell>
          <cell r="H1172" t="str">
            <v>CTO 5671-2021 SMITH &amp; NEPHEW COLOMBIA S.A.S</v>
          </cell>
        </row>
        <row r="1173">
          <cell r="D1173" t="str">
            <v>INSERTO DE POLIETILENO</v>
          </cell>
          <cell r="E1173">
            <v>263120</v>
          </cell>
          <cell r="F1173">
            <v>0</v>
          </cell>
          <cell r="G1173">
            <v>263120</v>
          </cell>
          <cell r="H1173" t="str">
            <v>CTO 5671-2021 SMITH &amp; NEPHEW COLOMBIA S.A.S</v>
          </cell>
        </row>
        <row r="1174">
          <cell r="D1174" t="str">
            <v>TORNILLO PARA COPA ACETABULAR</v>
          </cell>
          <cell r="E1174">
            <v>100000</v>
          </cell>
          <cell r="F1174">
            <v>0</v>
          </cell>
          <cell r="G1174">
            <v>100000</v>
          </cell>
          <cell r="H1174" t="str">
            <v>CTO 5671-2021 SMITH &amp; NEPHEW COLOMBIA S.A.S</v>
          </cell>
        </row>
        <row r="1175">
          <cell r="D1175" t="str">
            <v>CABEZA FEMORAL 22 O 28 MM</v>
          </cell>
          <cell r="E1175">
            <v>484640</v>
          </cell>
          <cell r="F1175">
            <v>0</v>
          </cell>
          <cell r="G1175">
            <v>484640</v>
          </cell>
          <cell r="H1175" t="str">
            <v>CTO 5671-2021 SMITH &amp; NEPHEW COLOMBIA S.A.S</v>
          </cell>
        </row>
        <row r="1176">
          <cell r="D1176" t="str">
            <v>VÁSTAGO FEMORAL NO CEMENTADO DE REVISIÓN CON REEMPLAZO DE CALCAR</v>
          </cell>
          <cell r="E1176">
            <v>3980080</v>
          </cell>
          <cell r="F1176">
            <v>0</v>
          </cell>
          <cell r="G1176">
            <v>3980080</v>
          </cell>
          <cell r="H1176" t="str">
            <v>CTO 5671-2021 SMITH &amp; NEPHEW COLOMBIA S.A.S</v>
          </cell>
        </row>
        <row r="1177">
          <cell r="D1177" t="str">
            <v>COPA ACETABULAR NO CEMENTADA</v>
          </cell>
          <cell r="E1177">
            <v>1043000</v>
          </cell>
          <cell r="F1177">
            <v>0</v>
          </cell>
          <cell r="G1177">
            <v>1043000</v>
          </cell>
          <cell r="H1177" t="str">
            <v>CTO 5671-2021 SMITH &amp; NEPHEW COLOMBIA S.A.S</v>
          </cell>
        </row>
        <row r="1178">
          <cell r="D1178" t="str">
            <v>INSERTO DE CERÁMICA</v>
          </cell>
          <cell r="E1178">
            <v>263120</v>
          </cell>
          <cell r="F1178">
            <v>0</v>
          </cell>
          <cell r="G1178">
            <v>263120</v>
          </cell>
          <cell r="H1178" t="str">
            <v>CTO 5671-2021 SMITH &amp; NEPHEW COLOMBIA S.A.S</v>
          </cell>
        </row>
        <row r="1179">
          <cell r="D1179" t="str">
            <v>TORNILLO PARA COPA ACETABULAR</v>
          </cell>
          <cell r="E1179">
            <v>100000</v>
          </cell>
          <cell r="F1179">
            <v>0</v>
          </cell>
          <cell r="G1179">
            <v>100000</v>
          </cell>
          <cell r="H1179" t="str">
            <v>CTO 5671-2021 SMITH &amp; NEPHEW COLOMBIA S.A.S</v>
          </cell>
        </row>
        <row r="1180">
          <cell r="D1180" t="str">
            <v>CABEZA FEMORAL DE CERÁMICA 22 O 28 MM</v>
          </cell>
          <cell r="E1180">
            <v>1346800</v>
          </cell>
          <cell r="F1180">
            <v>0</v>
          </cell>
          <cell r="G1180">
            <v>1346800</v>
          </cell>
          <cell r="H1180" t="str">
            <v>CTO 5671-2021 SMITH &amp; NEPHEW COLOMBIA S.A.S</v>
          </cell>
        </row>
        <row r="1181">
          <cell r="D1181" t="str">
            <v>VÁSTAGO FEMORAL NO CEMENTADO DE FIJACIÓN METAFISIARIA</v>
          </cell>
          <cell r="E1181">
            <v>1657600</v>
          </cell>
          <cell r="F1181">
            <v>0</v>
          </cell>
          <cell r="G1181">
            <v>1657600</v>
          </cell>
          <cell r="H1181" t="str">
            <v>CTO 5671-2021 SMITH &amp; NEPHEW COLOMBIA S.A.S</v>
          </cell>
        </row>
        <row r="1182">
          <cell r="D1182" t="str">
            <v>CABEZAS FEMORAL 22 O 28 MM OTROS TAPER</v>
          </cell>
          <cell r="E1182">
            <v>484640</v>
          </cell>
          <cell r="F1182">
            <v>0</v>
          </cell>
          <cell r="G1182">
            <v>484640</v>
          </cell>
          <cell r="H1182" t="str">
            <v>CTO 5671-2021 SMITH &amp; NEPHEW COLOMBIA S.A.S</v>
          </cell>
        </row>
        <row r="1183">
          <cell r="D1183" t="str">
            <v xml:space="preserve">CABLE  PARA CERCLAJE FEMORAL </v>
          </cell>
          <cell r="E1183">
            <v>675680</v>
          </cell>
          <cell r="F1183">
            <v>0</v>
          </cell>
          <cell r="G1183">
            <v>675680</v>
          </cell>
          <cell r="H1183" t="str">
            <v>CTO 5671-2021 SMITH &amp; NEPHEW COLOMBIA S.A.S</v>
          </cell>
        </row>
        <row r="1184">
          <cell r="D1184" t="str">
            <v xml:space="preserve">ANILLO PARA COPA </v>
          </cell>
          <cell r="E1184">
            <v>1657787</v>
          </cell>
          <cell r="F1184">
            <v>0</v>
          </cell>
          <cell r="G1184">
            <v>1657787</v>
          </cell>
          <cell r="H1184" t="str">
            <v>CTO 5671-2021 SMITH &amp; NEPHEW COLOMBIA S.A.S</v>
          </cell>
        </row>
        <row r="1185">
          <cell r="D1185" t="str">
            <v>TORNILLO PARA ANILLOS DE RECONSTRUCCIÓN</v>
          </cell>
          <cell r="E1185">
            <v>100000</v>
          </cell>
          <cell r="F1185">
            <v>0</v>
          </cell>
          <cell r="G1185">
            <v>100000</v>
          </cell>
          <cell r="H1185" t="str">
            <v>CTO 5671-2021 SMITH &amp; NEPHEW COLOMBIA S.A.S</v>
          </cell>
        </row>
        <row r="1186">
          <cell r="D1186" t="str">
            <v>TORNILLO PARA ANILLO DE SOPORTE ACETABULAR</v>
          </cell>
          <cell r="E1186">
            <v>100000</v>
          </cell>
          <cell r="F1186">
            <v>0</v>
          </cell>
          <cell r="G1186">
            <v>100000</v>
          </cell>
          <cell r="H1186" t="str">
            <v>CTO 5671-2021 SMITH &amp; NEPHEW COLOMBIA S.A.S</v>
          </cell>
        </row>
        <row r="1187">
          <cell r="D1187" t="str">
            <v>ELIMINADOR DE ORIFICO DE COPA ACETABULAR</v>
          </cell>
          <cell r="E1187">
            <v>98000</v>
          </cell>
          <cell r="F1187">
            <v>0</v>
          </cell>
          <cell r="G1187">
            <v>98000</v>
          </cell>
          <cell r="H1187" t="str">
            <v>CTO 5671-2021 SMITH &amp; NEPHEW COLOMBIA S.A.S</v>
          </cell>
        </row>
        <row r="1188">
          <cell r="D1188" t="str">
            <v xml:space="preserve">CÁNULA FLEXIBE </v>
          </cell>
          <cell r="E1188">
            <v>90000</v>
          </cell>
          <cell r="F1188">
            <v>17100</v>
          </cell>
          <cell r="G1188">
            <v>107100</v>
          </cell>
          <cell r="H1188" t="str">
            <v>CTO 5671-2021 SMITH &amp; NEPHEW COLOMBIA S.A.S</v>
          </cell>
        </row>
        <row r="1189">
          <cell r="D1189" t="str">
            <v>TUBE SET - INFLOW ONLY</v>
          </cell>
          <cell r="E1189">
            <v>308648</v>
          </cell>
          <cell r="F1189">
            <v>58643</v>
          </cell>
          <cell r="G1189">
            <v>367291</v>
          </cell>
          <cell r="H1189" t="str">
            <v>CTO 5671-2021 SMITH &amp; NEPHEW COLOMBIA S.A.S</v>
          </cell>
        </row>
        <row r="1190">
          <cell r="D1190" t="str">
            <v xml:space="preserve">GUÍA DE NITINOL 1.2MM X 18'' </v>
          </cell>
          <cell r="E1190">
            <v>169000</v>
          </cell>
          <cell r="F1190">
            <v>32110</v>
          </cell>
          <cell r="G1190">
            <v>201110</v>
          </cell>
          <cell r="H1190" t="str">
            <v>CTO 5671-2021 SMITH &amp; NEPHEW COLOMBIA S.A.S</v>
          </cell>
        </row>
        <row r="1191">
          <cell r="D1191" t="str">
            <v>AGUJA ARTROSCOPIA CORTA</v>
          </cell>
          <cell r="E1191">
            <v>195950</v>
          </cell>
          <cell r="F1191">
            <v>37231</v>
          </cell>
          <cell r="G1191">
            <v>233181</v>
          </cell>
          <cell r="H1191" t="str">
            <v>CTO 5671-2021 SMITH &amp; NEPHEW COLOMBIA S.A.S</v>
          </cell>
        </row>
        <row r="1192">
          <cell r="D1192" t="str">
            <v xml:space="preserve">AGUJA XL (EXTRA-LONG) </v>
          </cell>
          <cell r="E1192">
            <v>220000</v>
          </cell>
          <cell r="F1192">
            <v>41800</v>
          </cell>
          <cell r="G1192">
            <v>261800</v>
          </cell>
          <cell r="H1192" t="str">
            <v>CTO 5671-2021 SMITH &amp; NEPHEW COLOMBIA S.A.S</v>
          </cell>
        </row>
        <row r="1193">
          <cell r="D1193" t="str">
            <v xml:space="preserve">SUTURA DE ANCLAJE 2.9 </v>
          </cell>
          <cell r="E1193">
            <v>700000</v>
          </cell>
          <cell r="F1193">
            <v>0</v>
          </cell>
          <cell r="G1193">
            <v>700000</v>
          </cell>
          <cell r="H1193" t="str">
            <v>CTO 5671-2021 SMITH &amp; NEPHEW COLOMBIA S.A.S</v>
          </cell>
        </row>
        <row r="1194">
          <cell r="D1194" t="str">
            <v>SUTURA</v>
          </cell>
          <cell r="E1194">
            <v>102550</v>
          </cell>
          <cell r="F1194">
            <v>0</v>
          </cell>
          <cell r="G1194">
            <v>102550</v>
          </cell>
          <cell r="H1194" t="str">
            <v>CTO 5671-2021 SMITH &amp; NEPHEW COLOMBIA S.A.S</v>
          </cell>
        </row>
        <row r="1195">
          <cell r="D1195" t="str">
            <v>COMPONENTE FEMORAL</v>
          </cell>
          <cell r="E1195">
            <v>1648000</v>
          </cell>
          <cell r="F1195">
            <v>0</v>
          </cell>
          <cell r="G1195">
            <v>1648000</v>
          </cell>
          <cell r="H1195" t="str">
            <v>CTO 5671-2021 SMITH &amp; NEPHEW COLOMBIA S.A.S</v>
          </cell>
        </row>
        <row r="1196">
          <cell r="D1196" t="str">
            <v>COMPONENTE TIBIAL</v>
          </cell>
          <cell r="E1196">
            <v>927000</v>
          </cell>
          <cell r="F1196">
            <v>0</v>
          </cell>
          <cell r="G1196">
            <v>927000</v>
          </cell>
          <cell r="H1196" t="str">
            <v>CTO 5671-2021 SMITH &amp; NEPHEW COLOMBIA S.A.S</v>
          </cell>
        </row>
        <row r="1197">
          <cell r="D1197" t="str">
            <v xml:space="preserve">INSERTO TIBIAL </v>
          </cell>
          <cell r="E1197">
            <v>422300</v>
          </cell>
          <cell r="F1197">
            <v>0</v>
          </cell>
          <cell r="G1197">
            <v>422300</v>
          </cell>
          <cell r="H1197" t="str">
            <v>CTO 5671-2021 SMITH &amp; NEPHEW COLOMBIA S.A.S</v>
          </cell>
        </row>
        <row r="1198">
          <cell r="D1198" t="str">
            <v>PATELA</v>
          </cell>
          <cell r="E1198">
            <v>156000</v>
          </cell>
          <cell r="F1198">
            <v>0</v>
          </cell>
          <cell r="G1198">
            <v>156000</v>
          </cell>
          <cell r="H1198" t="str">
            <v>CTO 5671-2021 SMITH &amp; NEPHEW COLOMBIA S.A.S</v>
          </cell>
        </row>
        <row r="1199">
          <cell r="D1199" t="str">
            <v>CEMENTO QUIRÚRGICO</v>
          </cell>
          <cell r="E1199">
            <v>180000</v>
          </cell>
          <cell r="F1199">
            <v>0</v>
          </cell>
          <cell r="G1199">
            <v>180000</v>
          </cell>
          <cell r="H1199" t="str">
            <v>CTO 5671-2021 SMITH &amp; NEPHEW COLOMBIA S.A.S</v>
          </cell>
        </row>
        <row r="1200">
          <cell r="D1200" t="str">
            <v>COMPONENTE FEMORAL</v>
          </cell>
          <cell r="E1200">
            <v>4225000</v>
          </cell>
          <cell r="F1200">
            <v>0</v>
          </cell>
          <cell r="G1200">
            <v>4225000</v>
          </cell>
          <cell r="H1200" t="str">
            <v>CTO 5671-2021 SMITH &amp; NEPHEW COLOMBIA S.A.S</v>
          </cell>
        </row>
        <row r="1201">
          <cell r="D1201" t="str">
            <v>TORNILLO DE FIJACION</v>
          </cell>
          <cell r="E1201">
            <v>180000</v>
          </cell>
          <cell r="F1201">
            <v>0</v>
          </cell>
          <cell r="G1201">
            <v>180000</v>
          </cell>
          <cell r="H1201" t="str">
            <v>CTO 5671-2021 SMITH &amp; NEPHEW COLOMBIA S.A.S</v>
          </cell>
        </row>
        <row r="1202">
          <cell r="D1202" t="str">
            <v>PATELA</v>
          </cell>
          <cell r="E1202">
            <v>156000</v>
          </cell>
          <cell r="F1202">
            <v>0</v>
          </cell>
          <cell r="G1202">
            <v>156000</v>
          </cell>
          <cell r="H1202" t="str">
            <v>CTO 5671-2021 SMITH &amp; NEPHEW COLOMBIA S.A.S</v>
          </cell>
        </row>
        <row r="1203">
          <cell r="D1203" t="str">
            <v>COMPONENTE FEMORAL</v>
          </cell>
          <cell r="E1203">
            <v>2800000</v>
          </cell>
          <cell r="F1203">
            <v>0</v>
          </cell>
          <cell r="G1203">
            <v>2800000</v>
          </cell>
          <cell r="H1203" t="str">
            <v>CTO 5671-2021 SMITH &amp; NEPHEW COLOMBIA S.A.S</v>
          </cell>
        </row>
        <row r="1204">
          <cell r="D1204" t="str">
            <v>COMPONENTE TIBIAL PARA REVISIÓN</v>
          </cell>
          <cell r="E1204">
            <v>1500000</v>
          </cell>
          <cell r="F1204">
            <v>0</v>
          </cell>
          <cell r="G1204">
            <v>1500000</v>
          </cell>
          <cell r="H1204" t="str">
            <v>CTO 5671-2021 SMITH &amp; NEPHEW COLOMBIA S.A.S</v>
          </cell>
        </row>
        <row r="1205">
          <cell r="D1205" t="str">
            <v>INSERTO TIBIAL PARA REVISIÓN</v>
          </cell>
          <cell r="E1205">
            <v>824000</v>
          </cell>
          <cell r="F1205">
            <v>0</v>
          </cell>
          <cell r="G1205">
            <v>824000</v>
          </cell>
          <cell r="H1205" t="str">
            <v>CTO 5671-2021 SMITH &amp; NEPHEW COLOMBIA S.A.S</v>
          </cell>
        </row>
        <row r="1206">
          <cell r="D1206" t="str">
            <v>PATELA</v>
          </cell>
          <cell r="E1206">
            <v>156000</v>
          </cell>
          <cell r="F1206">
            <v>0</v>
          </cell>
          <cell r="G1206">
            <v>156000</v>
          </cell>
          <cell r="H1206" t="str">
            <v>CTO 5671-2021 SMITH &amp; NEPHEW COLOMBIA S.A.S</v>
          </cell>
        </row>
        <row r="1207">
          <cell r="D1207" t="str">
            <v>CUÑA TIBIAL NO CEMENTADA</v>
          </cell>
          <cell r="E1207">
            <v>1200000</v>
          </cell>
          <cell r="F1207">
            <v>0</v>
          </cell>
          <cell r="G1207">
            <v>1200000</v>
          </cell>
          <cell r="H1207" t="str">
            <v>CTO 5671-2021 SMITH &amp; NEPHEW COLOMBIA S.A.S</v>
          </cell>
        </row>
        <row r="1208">
          <cell r="D1208" t="str">
            <v>VÁSTAGO TIBIAL  CEMENTADO</v>
          </cell>
          <cell r="E1208">
            <v>1400000</v>
          </cell>
          <cell r="F1208">
            <v>0</v>
          </cell>
          <cell r="G1208">
            <v>1400000</v>
          </cell>
          <cell r="H1208" t="str">
            <v>CTO 5671-2021 SMITH &amp; NEPHEW COLOMBIA S.A.S</v>
          </cell>
        </row>
        <row r="1209">
          <cell r="D1209" t="str">
            <v xml:space="preserve">VÁSTAGO FEMORAL  CEMENTADO </v>
          </cell>
          <cell r="E1209">
            <v>1400000</v>
          </cell>
          <cell r="F1209">
            <v>0</v>
          </cell>
          <cell r="G1209">
            <v>1400000</v>
          </cell>
          <cell r="H1209" t="str">
            <v>CTO 5671-2021 SMITH &amp; NEPHEW COLOMBIA S.A.S</v>
          </cell>
        </row>
        <row r="1210">
          <cell r="D1210" t="str">
            <v>TUERCA VÁSTAGO FEMORAL</v>
          </cell>
          <cell r="E1210">
            <v>0</v>
          </cell>
          <cell r="F1210">
            <v>0</v>
          </cell>
          <cell r="G1210">
            <v>0</v>
          </cell>
          <cell r="H1210" t="str">
            <v>CTO 5671-2021 SMITH &amp; NEPHEW COLOMBIA S.A.S</v>
          </cell>
        </row>
        <row r="1211">
          <cell r="D1211" t="str">
            <v xml:space="preserve">AUMENTO FEMORAL DISTAL </v>
          </cell>
          <cell r="E1211">
            <v>850000</v>
          </cell>
          <cell r="F1211">
            <v>0</v>
          </cell>
          <cell r="G1211">
            <v>850000</v>
          </cell>
          <cell r="H1211" t="str">
            <v>CTO 5671-2021 SMITH &amp; NEPHEW COLOMBIA S.A.S</v>
          </cell>
        </row>
        <row r="1212">
          <cell r="D1212" t="str">
            <v xml:space="preserve">AUMENTO FEMORAL POSTERIOR </v>
          </cell>
          <cell r="E1212">
            <v>850000</v>
          </cell>
          <cell r="F1212">
            <v>0</v>
          </cell>
          <cell r="G1212">
            <v>850000</v>
          </cell>
          <cell r="H1212" t="str">
            <v>CTO 5671-2021 SMITH &amp; NEPHEW COLOMBIA S.A.S</v>
          </cell>
        </row>
        <row r="1213">
          <cell r="D1213" t="str">
            <v>CEMENTO QUIRÚRGICO CON ANTIBIÓTICO</v>
          </cell>
          <cell r="E1213">
            <v>250000</v>
          </cell>
          <cell r="F1213">
            <v>0</v>
          </cell>
          <cell r="G1213">
            <v>250000</v>
          </cell>
          <cell r="H1213" t="str">
            <v>CTO 5671-2021 SMITH &amp; NEPHEW COLOMBIA S.A.S</v>
          </cell>
        </row>
        <row r="1214">
          <cell r="D1214" t="str">
            <v>COMPONENTE FEMORAL</v>
          </cell>
          <cell r="E1214">
            <v>2800000</v>
          </cell>
          <cell r="F1214">
            <v>0</v>
          </cell>
          <cell r="G1214">
            <v>2800000</v>
          </cell>
          <cell r="H1214" t="str">
            <v>CTO 5671-2021 SMITH &amp; NEPHEW COLOMBIA S.A.S</v>
          </cell>
        </row>
        <row r="1215">
          <cell r="D1215" t="str">
            <v>COMPONENTE TIBIAL PARA REVISIÓN</v>
          </cell>
          <cell r="E1215">
            <v>1500000</v>
          </cell>
          <cell r="F1215">
            <v>0</v>
          </cell>
          <cell r="G1215">
            <v>1500000</v>
          </cell>
          <cell r="H1215" t="str">
            <v>CTO 5671-2021 SMITH &amp; NEPHEW COLOMBIA S.A.S</v>
          </cell>
        </row>
        <row r="1216">
          <cell r="D1216" t="str">
            <v>INSERTO TIBIAL PARA REVISIÓN</v>
          </cell>
          <cell r="E1216">
            <v>824000</v>
          </cell>
          <cell r="F1216">
            <v>0</v>
          </cell>
          <cell r="G1216">
            <v>824000</v>
          </cell>
          <cell r="H1216" t="str">
            <v>CTO 5671-2021 SMITH &amp; NEPHEW COLOMBIA S.A.S</v>
          </cell>
        </row>
        <row r="1217">
          <cell r="D1217" t="str">
            <v>PATELA</v>
          </cell>
          <cell r="E1217">
            <v>156000</v>
          </cell>
          <cell r="F1217">
            <v>0</v>
          </cell>
          <cell r="G1217">
            <v>156000</v>
          </cell>
          <cell r="H1217" t="str">
            <v>CTO 5671-2021 SMITH &amp; NEPHEW COLOMBIA S.A.S</v>
          </cell>
        </row>
        <row r="1218">
          <cell r="D1218" t="str">
            <v>CUÑA TIBIAL NO CEMENTADA</v>
          </cell>
          <cell r="E1218">
            <v>1200000</v>
          </cell>
          <cell r="F1218">
            <v>0</v>
          </cell>
          <cell r="G1218">
            <v>1200000</v>
          </cell>
          <cell r="H1218" t="str">
            <v>CTO 5671-2021 SMITH &amp; NEPHEW COLOMBIA S.A.S</v>
          </cell>
        </row>
        <row r="1219">
          <cell r="D1219" t="str">
            <v>VÁSTAGO TIBIAL NO CEMENTADO</v>
          </cell>
          <cell r="E1219">
            <v>1400000</v>
          </cell>
          <cell r="F1219">
            <v>0</v>
          </cell>
          <cell r="G1219">
            <v>1400000</v>
          </cell>
          <cell r="H1219" t="str">
            <v>CTO 5671-2021 SMITH &amp; NEPHEW COLOMBIA S.A.S</v>
          </cell>
        </row>
        <row r="1220">
          <cell r="D1220" t="str">
            <v xml:space="preserve">VÁSTAGO FEMORAL NO CEMENTADO </v>
          </cell>
          <cell r="E1220">
            <v>1400000</v>
          </cell>
          <cell r="F1220">
            <v>0</v>
          </cell>
          <cell r="G1220">
            <v>1400000</v>
          </cell>
          <cell r="H1220" t="str">
            <v>CTO 5671-2021 SMITH &amp; NEPHEW COLOMBIA S.A.S</v>
          </cell>
        </row>
        <row r="1221">
          <cell r="D1221" t="str">
            <v>TUERCA VÁSTAGO FEMORAL</v>
          </cell>
          <cell r="E1221">
            <v>0</v>
          </cell>
          <cell r="F1221">
            <v>0</v>
          </cell>
          <cell r="G1221">
            <v>0</v>
          </cell>
          <cell r="H1221" t="str">
            <v>CTO 5671-2021 SMITH &amp; NEPHEW COLOMBIA S.A.S</v>
          </cell>
        </row>
        <row r="1222">
          <cell r="D1222" t="str">
            <v xml:space="preserve">AUMENTO FEMORAL DISTAL </v>
          </cell>
          <cell r="E1222">
            <v>850000</v>
          </cell>
          <cell r="F1222">
            <v>0</v>
          </cell>
          <cell r="G1222">
            <v>850000</v>
          </cell>
          <cell r="H1222" t="str">
            <v>CTO 5671-2021 SMITH &amp; NEPHEW COLOMBIA S.A.S</v>
          </cell>
        </row>
        <row r="1223">
          <cell r="D1223" t="str">
            <v xml:space="preserve">AUMENTO FEMORAL POSTERIOR </v>
          </cell>
          <cell r="E1223">
            <v>850000</v>
          </cell>
          <cell r="F1223">
            <v>0</v>
          </cell>
          <cell r="G1223">
            <v>850000</v>
          </cell>
          <cell r="H1223" t="str">
            <v>CTO 5671-2021 SMITH &amp; NEPHEW COLOMBIA S.A.S</v>
          </cell>
        </row>
        <row r="1224">
          <cell r="D1224" t="str">
            <v>CEMENTO QUIRÚRGICO CON ANTIBIÓTICO</v>
          </cell>
          <cell r="E1224">
            <v>250000</v>
          </cell>
          <cell r="F1224">
            <v>0</v>
          </cell>
          <cell r="G1224">
            <v>250000</v>
          </cell>
          <cell r="H1224" t="str">
            <v>CTO 5671-2021 SMITH &amp; NEPHEW COLOMBIA S.A.S</v>
          </cell>
        </row>
        <row r="1225">
          <cell r="D1225" t="str">
            <v>COMPONENTE FEMORAL</v>
          </cell>
          <cell r="E1225">
            <v>2800000</v>
          </cell>
          <cell r="F1225">
            <v>0</v>
          </cell>
          <cell r="G1225">
            <v>2800000</v>
          </cell>
          <cell r="H1225" t="str">
            <v>CTO 5671-2021 SMITH &amp; NEPHEW COLOMBIA S.A.S</v>
          </cell>
        </row>
        <row r="1226">
          <cell r="D1226" t="str">
            <v>COMPONENTE TIBIAL PARA REVISIÓN</v>
          </cell>
          <cell r="E1226">
            <v>1500000</v>
          </cell>
          <cell r="F1226">
            <v>0</v>
          </cell>
          <cell r="G1226">
            <v>1500000</v>
          </cell>
          <cell r="H1226" t="str">
            <v>CTO 5671-2021 SMITH &amp; NEPHEW COLOMBIA S.A.S</v>
          </cell>
        </row>
        <row r="1227">
          <cell r="D1227" t="str">
            <v>INSERTO TIBIAL PARA REVISIÓN CONSTREÑIDO</v>
          </cell>
          <cell r="E1227">
            <v>824000</v>
          </cell>
          <cell r="F1227">
            <v>0</v>
          </cell>
          <cell r="G1227">
            <v>824000</v>
          </cell>
          <cell r="H1227" t="str">
            <v>CTO 5671-2021 SMITH &amp; NEPHEW COLOMBIA S.A.S</v>
          </cell>
        </row>
        <row r="1228">
          <cell r="D1228" t="str">
            <v>PATELA</v>
          </cell>
          <cell r="E1228">
            <v>156000</v>
          </cell>
          <cell r="F1228">
            <v>0</v>
          </cell>
          <cell r="G1228">
            <v>156000</v>
          </cell>
          <cell r="H1228" t="str">
            <v>CTO 5671-2021 SMITH &amp; NEPHEW COLOMBIA S.A.S</v>
          </cell>
        </row>
        <row r="1229">
          <cell r="D1229" t="str">
            <v>CUÑA TIBIAL NO CEMENTADA</v>
          </cell>
          <cell r="E1229">
            <v>1200000</v>
          </cell>
          <cell r="F1229">
            <v>0</v>
          </cell>
          <cell r="G1229">
            <v>1200000</v>
          </cell>
          <cell r="H1229" t="str">
            <v>CTO 5671-2021 SMITH &amp; NEPHEW COLOMBIA S.A.S</v>
          </cell>
        </row>
        <row r="1230">
          <cell r="D1230" t="str">
            <v>VÁSTAGO TIBIAL  CEMENTADO</v>
          </cell>
          <cell r="E1230">
            <v>1400000</v>
          </cell>
          <cell r="F1230">
            <v>0</v>
          </cell>
          <cell r="G1230">
            <v>1400000</v>
          </cell>
          <cell r="H1230" t="str">
            <v>CTO 5671-2021 SMITH &amp; NEPHEW COLOMBIA S.A.S</v>
          </cell>
        </row>
        <row r="1231">
          <cell r="D1231" t="str">
            <v xml:space="preserve">VÁSTAGO FEMORAL  CEMENTADO </v>
          </cell>
          <cell r="E1231">
            <v>1400000</v>
          </cell>
          <cell r="F1231">
            <v>0</v>
          </cell>
          <cell r="G1231">
            <v>1400000</v>
          </cell>
          <cell r="H1231" t="str">
            <v>CTO 5671-2021 SMITH &amp; NEPHEW COLOMBIA S.A.S</v>
          </cell>
        </row>
        <row r="1232">
          <cell r="D1232" t="str">
            <v>TUERCA VÁSTAGO FEMORAL</v>
          </cell>
          <cell r="E1232">
            <v>0</v>
          </cell>
          <cell r="F1232">
            <v>0</v>
          </cell>
          <cell r="G1232">
            <v>0</v>
          </cell>
          <cell r="H1232" t="str">
            <v>CTO 5671-2021 SMITH &amp; NEPHEW COLOMBIA S.A.S</v>
          </cell>
        </row>
        <row r="1233">
          <cell r="D1233" t="str">
            <v xml:space="preserve">AUMENTO FEMORAL DISTAL </v>
          </cell>
          <cell r="E1233">
            <v>850000</v>
          </cell>
          <cell r="F1233">
            <v>0</v>
          </cell>
          <cell r="G1233">
            <v>850000</v>
          </cell>
          <cell r="H1233" t="str">
            <v>CTO 5671-2021 SMITH &amp; NEPHEW COLOMBIA S.A.S</v>
          </cell>
        </row>
        <row r="1234">
          <cell r="D1234" t="str">
            <v xml:space="preserve">AUMENTO FEMORAL POSTERIOR </v>
          </cell>
          <cell r="E1234">
            <v>850000</v>
          </cell>
          <cell r="F1234">
            <v>0</v>
          </cell>
          <cell r="G1234">
            <v>850000</v>
          </cell>
          <cell r="H1234" t="str">
            <v>CTO 5671-2021 SMITH &amp; NEPHEW COLOMBIA S.A.S</v>
          </cell>
        </row>
        <row r="1235">
          <cell r="D1235" t="str">
            <v>CEMENTO QUIRÚRGICO CON ANTIBIÓTICO</v>
          </cell>
          <cell r="E1235">
            <v>250000</v>
          </cell>
          <cell r="F1235">
            <v>0</v>
          </cell>
          <cell r="G1235">
            <v>250000</v>
          </cell>
          <cell r="H1235" t="str">
            <v>CTO 5671-2021 SMITH &amp; NEPHEW COLOMBIA S.A.S</v>
          </cell>
        </row>
        <row r="1236">
          <cell r="D1236" t="str">
            <v>COMPONENTE FEMORAL</v>
          </cell>
          <cell r="E1236">
            <v>2800000</v>
          </cell>
          <cell r="F1236">
            <v>0</v>
          </cell>
          <cell r="G1236">
            <v>2800000</v>
          </cell>
          <cell r="H1236" t="str">
            <v>CTO 5671-2021 SMITH &amp; NEPHEW COLOMBIA S.A.S</v>
          </cell>
        </row>
        <row r="1237">
          <cell r="D1237" t="str">
            <v>COMPONENTE TIBIAL PARA REVISIÓN</v>
          </cell>
          <cell r="E1237">
            <v>1500000</v>
          </cell>
          <cell r="F1237">
            <v>0</v>
          </cell>
          <cell r="G1237">
            <v>1500000</v>
          </cell>
          <cell r="H1237" t="str">
            <v>CTO 5671-2021 SMITH &amp; NEPHEW COLOMBIA S.A.S</v>
          </cell>
        </row>
        <row r="1238">
          <cell r="D1238" t="str">
            <v>INSERTO TIBIAL PARA REVISIÓN CONSTREÑIDO</v>
          </cell>
          <cell r="E1238">
            <v>824000</v>
          </cell>
          <cell r="F1238">
            <v>0</v>
          </cell>
          <cell r="G1238">
            <v>824000</v>
          </cell>
          <cell r="H1238" t="str">
            <v>CTO 5671-2021 SMITH &amp; NEPHEW COLOMBIA S.A.S</v>
          </cell>
        </row>
        <row r="1239">
          <cell r="D1239" t="str">
            <v>PATELA</v>
          </cell>
          <cell r="E1239">
            <v>156000</v>
          </cell>
          <cell r="F1239">
            <v>0</v>
          </cell>
          <cell r="G1239">
            <v>156000</v>
          </cell>
          <cell r="H1239" t="str">
            <v>CTO 5671-2021 SMITH &amp; NEPHEW COLOMBIA S.A.S</v>
          </cell>
        </row>
        <row r="1240">
          <cell r="D1240" t="str">
            <v>CUÑA TIBIAL NO CEMENTADA</v>
          </cell>
          <cell r="E1240">
            <v>1200000</v>
          </cell>
          <cell r="F1240">
            <v>0</v>
          </cell>
          <cell r="G1240">
            <v>1200000</v>
          </cell>
          <cell r="H1240" t="str">
            <v>CTO 5671-2021 SMITH &amp; NEPHEW COLOMBIA S.A.S</v>
          </cell>
        </row>
        <row r="1241">
          <cell r="D1241" t="str">
            <v>VÁSTAGO TIBIAL NO CEMENTADO</v>
          </cell>
          <cell r="E1241">
            <v>1400000</v>
          </cell>
          <cell r="F1241">
            <v>0</v>
          </cell>
          <cell r="G1241">
            <v>1400000</v>
          </cell>
          <cell r="H1241" t="str">
            <v>CTO 5671-2021 SMITH &amp; NEPHEW COLOMBIA S.A.S</v>
          </cell>
        </row>
        <row r="1242">
          <cell r="D1242" t="str">
            <v xml:space="preserve">VÁSTAGO FEMORAL NO CEMENTADO </v>
          </cell>
          <cell r="E1242">
            <v>1400000</v>
          </cell>
          <cell r="F1242">
            <v>0</v>
          </cell>
          <cell r="G1242">
            <v>1400000</v>
          </cell>
          <cell r="H1242" t="str">
            <v>CTO 5671-2021 SMITH &amp; NEPHEW COLOMBIA S.A.S</v>
          </cell>
        </row>
        <row r="1243">
          <cell r="D1243" t="str">
            <v>TUERCA VÁSTAGO FEMORAL</v>
          </cell>
          <cell r="E1243">
            <v>0</v>
          </cell>
          <cell r="F1243">
            <v>0</v>
          </cell>
          <cell r="G1243">
            <v>0</v>
          </cell>
          <cell r="H1243" t="str">
            <v>CTO 5671-2021 SMITH &amp; NEPHEW COLOMBIA S.A.S</v>
          </cell>
        </row>
        <row r="1244">
          <cell r="D1244" t="str">
            <v xml:space="preserve">AUMENTO FEMORAL DISTAL </v>
          </cell>
          <cell r="E1244">
            <v>850000</v>
          </cell>
          <cell r="F1244">
            <v>0</v>
          </cell>
          <cell r="G1244">
            <v>850000</v>
          </cell>
          <cell r="H1244" t="str">
            <v>CTO 5671-2021 SMITH &amp; NEPHEW COLOMBIA S.A.S</v>
          </cell>
        </row>
        <row r="1245">
          <cell r="D1245" t="str">
            <v xml:space="preserve">AUMENTO FEMORAL POSTERIOR </v>
          </cell>
          <cell r="E1245">
            <v>850000</v>
          </cell>
          <cell r="F1245">
            <v>0</v>
          </cell>
          <cell r="G1245">
            <v>850000</v>
          </cell>
          <cell r="H1245" t="str">
            <v>CTO 5671-2021 SMITH &amp; NEPHEW COLOMBIA S.A.S</v>
          </cell>
        </row>
        <row r="1246">
          <cell r="D1246" t="str">
            <v>CEMENTO QUIRÚRGICO CON ANTIBIÓTICO</v>
          </cell>
          <cell r="E1246">
            <v>250000</v>
          </cell>
          <cell r="F1246">
            <v>0</v>
          </cell>
          <cell r="G1246">
            <v>250000</v>
          </cell>
          <cell r="H1246" t="str">
            <v>CTO 5671-2021 SMITH &amp; NEPHEW COLOMBIA S.A.S</v>
          </cell>
        </row>
        <row r="1247">
          <cell r="D1247" t="str">
            <v>COMPONENTE FEMORAL</v>
          </cell>
          <cell r="E1247">
            <v>2800000</v>
          </cell>
          <cell r="F1247">
            <v>0</v>
          </cell>
          <cell r="G1247">
            <v>2800000</v>
          </cell>
          <cell r="H1247" t="str">
            <v>CTO 5671-2021 SMITH &amp; NEPHEW COLOMBIA S.A.S</v>
          </cell>
        </row>
        <row r="1248">
          <cell r="D1248" t="str">
            <v>COMPONENTE TIBIAL PARA REVISIÓN  CON OFFSET</v>
          </cell>
          <cell r="E1248">
            <v>2700000</v>
          </cell>
          <cell r="F1248">
            <v>0</v>
          </cell>
          <cell r="G1248">
            <v>2700000</v>
          </cell>
          <cell r="H1248" t="str">
            <v>CTO 5671-2021 SMITH &amp; NEPHEW COLOMBIA S.A.S</v>
          </cell>
        </row>
        <row r="1249">
          <cell r="D1249" t="str">
            <v>INSERTO TIBIAL PARA REVISIÓN</v>
          </cell>
          <cell r="E1249">
            <v>824000</v>
          </cell>
          <cell r="F1249">
            <v>0</v>
          </cell>
          <cell r="G1249">
            <v>824000</v>
          </cell>
          <cell r="H1249" t="str">
            <v>CTO 5671-2021 SMITH &amp; NEPHEW COLOMBIA S.A.S</v>
          </cell>
        </row>
        <row r="1250">
          <cell r="D1250" t="str">
            <v>PATELA</v>
          </cell>
          <cell r="E1250">
            <v>156000</v>
          </cell>
          <cell r="F1250">
            <v>0</v>
          </cell>
          <cell r="G1250">
            <v>156000</v>
          </cell>
          <cell r="H1250" t="str">
            <v>CTO 5671-2021 SMITH &amp; NEPHEW COLOMBIA S.A.S</v>
          </cell>
        </row>
        <row r="1251">
          <cell r="D1251" t="str">
            <v>CUÑA TIBIAL NO CEMENTADA</v>
          </cell>
          <cell r="E1251">
            <v>1200000</v>
          </cell>
          <cell r="F1251">
            <v>0</v>
          </cell>
          <cell r="G1251">
            <v>1200000</v>
          </cell>
          <cell r="H1251" t="str">
            <v>CTO 5671-2021 SMITH &amp; NEPHEW COLOMBIA S.A.S</v>
          </cell>
        </row>
        <row r="1252">
          <cell r="D1252" t="str">
            <v>VÁSTAGO TIBIAL  CEMENTADO</v>
          </cell>
          <cell r="E1252">
            <v>1400000</v>
          </cell>
          <cell r="F1252">
            <v>0</v>
          </cell>
          <cell r="G1252">
            <v>1400000</v>
          </cell>
          <cell r="H1252" t="str">
            <v>CTO 5671-2021 SMITH &amp; NEPHEW COLOMBIA S.A.S</v>
          </cell>
        </row>
        <row r="1253">
          <cell r="D1253" t="str">
            <v xml:space="preserve">VÁSTAGO FEMORAL  CEMENTADO </v>
          </cell>
          <cell r="E1253">
            <v>1400000</v>
          </cell>
          <cell r="F1253">
            <v>0</v>
          </cell>
          <cell r="G1253">
            <v>1400000</v>
          </cell>
          <cell r="H1253" t="str">
            <v>CTO 5671-2021 SMITH &amp; NEPHEW COLOMBIA S.A.S</v>
          </cell>
        </row>
        <row r="1254">
          <cell r="D1254" t="str">
            <v>TUERCA VÁSTAGO FEMORAL</v>
          </cell>
          <cell r="E1254">
            <v>0</v>
          </cell>
          <cell r="F1254">
            <v>0</v>
          </cell>
          <cell r="G1254">
            <v>0</v>
          </cell>
          <cell r="H1254" t="str">
            <v>CTO 5671-2021 SMITH &amp; NEPHEW COLOMBIA S.A.S</v>
          </cell>
        </row>
        <row r="1255">
          <cell r="D1255" t="str">
            <v xml:space="preserve">AUMENTO FEMORAL DISTAL </v>
          </cell>
          <cell r="E1255">
            <v>850000</v>
          </cell>
          <cell r="F1255">
            <v>0</v>
          </cell>
          <cell r="G1255">
            <v>850000</v>
          </cell>
          <cell r="H1255" t="str">
            <v>CTO 5671-2021 SMITH &amp; NEPHEW COLOMBIA S.A.S</v>
          </cell>
        </row>
        <row r="1256">
          <cell r="D1256" t="str">
            <v xml:space="preserve">AUMENTO FEMORAL POSTERIOR </v>
          </cell>
          <cell r="E1256">
            <v>850000</v>
          </cell>
          <cell r="F1256">
            <v>0</v>
          </cell>
          <cell r="G1256">
            <v>850000</v>
          </cell>
          <cell r="H1256" t="str">
            <v>CTO 5671-2021 SMITH &amp; NEPHEW COLOMBIA S.A.S</v>
          </cell>
        </row>
        <row r="1257">
          <cell r="D1257" t="str">
            <v>CEMENTO QUIRÚRGICO CON ANTIBIÓTICO</v>
          </cell>
          <cell r="E1257">
            <v>250000</v>
          </cell>
          <cell r="F1257">
            <v>0</v>
          </cell>
          <cell r="G1257">
            <v>250000</v>
          </cell>
          <cell r="H1257" t="str">
            <v>CTO 5671-2021 SMITH &amp; NEPHEW COLOMBIA S.A.S</v>
          </cell>
        </row>
        <row r="1258">
          <cell r="D1258" t="str">
            <v>COMPONENTE FEMORAL</v>
          </cell>
          <cell r="E1258">
            <v>2800000</v>
          </cell>
          <cell r="F1258">
            <v>0</v>
          </cell>
          <cell r="G1258">
            <v>2800000</v>
          </cell>
          <cell r="H1258" t="str">
            <v>CTO 5671-2021 SMITH &amp; NEPHEW COLOMBIA S.A.S</v>
          </cell>
        </row>
        <row r="1259">
          <cell r="D1259" t="str">
            <v>COMPONENTE TIBIAL PARA REVISIÓN  CON OFFSET</v>
          </cell>
          <cell r="E1259">
            <v>2700000</v>
          </cell>
          <cell r="F1259">
            <v>0</v>
          </cell>
          <cell r="G1259">
            <v>2700000</v>
          </cell>
          <cell r="H1259" t="str">
            <v>CTO 5671-2021 SMITH &amp; NEPHEW COLOMBIA S.A.S</v>
          </cell>
        </row>
        <row r="1260">
          <cell r="D1260" t="str">
            <v>INSERTO TIBIAL PARA REVISIÓN</v>
          </cell>
          <cell r="E1260">
            <v>824000</v>
          </cell>
          <cell r="F1260">
            <v>0</v>
          </cell>
          <cell r="G1260">
            <v>824000</v>
          </cell>
          <cell r="H1260" t="str">
            <v>CTO 5671-2021 SMITH &amp; NEPHEW COLOMBIA S.A.S</v>
          </cell>
        </row>
        <row r="1261">
          <cell r="D1261" t="str">
            <v>PATELA</v>
          </cell>
          <cell r="E1261">
            <v>156000</v>
          </cell>
          <cell r="F1261">
            <v>0</v>
          </cell>
          <cell r="G1261">
            <v>156000</v>
          </cell>
          <cell r="H1261" t="str">
            <v>CTO 5671-2021 SMITH &amp; NEPHEW COLOMBIA S.A.S</v>
          </cell>
        </row>
        <row r="1262">
          <cell r="D1262" t="str">
            <v>CUÑA TIBIAL NO CEMENTADA</v>
          </cell>
          <cell r="E1262">
            <v>1200000</v>
          </cell>
          <cell r="F1262">
            <v>0</v>
          </cell>
          <cell r="G1262">
            <v>1200000</v>
          </cell>
          <cell r="H1262" t="str">
            <v>CTO 5671-2021 SMITH &amp; NEPHEW COLOMBIA S.A.S</v>
          </cell>
        </row>
        <row r="1263">
          <cell r="D1263" t="str">
            <v>VÁSTAGO TIBIAL NO CEMENTADO</v>
          </cell>
          <cell r="E1263">
            <v>1400000</v>
          </cell>
          <cell r="F1263">
            <v>0</v>
          </cell>
          <cell r="G1263">
            <v>1400000</v>
          </cell>
          <cell r="H1263" t="str">
            <v>CTO 5671-2021 SMITH &amp; NEPHEW COLOMBIA S.A.S</v>
          </cell>
        </row>
        <row r="1264">
          <cell r="D1264" t="str">
            <v xml:space="preserve">VÁSTAGO FEMORAL NO CEMENTADO </v>
          </cell>
          <cell r="E1264">
            <v>1400000</v>
          </cell>
          <cell r="F1264">
            <v>0</v>
          </cell>
          <cell r="G1264">
            <v>1400000</v>
          </cell>
          <cell r="H1264" t="str">
            <v>CTO 5671-2021 SMITH &amp; NEPHEW COLOMBIA S.A.S</v>
          </cell>
        </row>
        <row r="1265">
          <cell r="D1265" t="str">
            <v>TUERCA VÁSTAGO FEMORAL</v>
          </cell>
          <cell r="E1265">
            <v>0</v>
          </cell>
          <cell r="F1265">
            <v>0</v>
          </cell>
          <cell r="G1265">
            <v>0</v>
          </cell>
          <cell r="H1265" t="str">
            <v>CTO 5671-2021 SMITH &amp; NEPHEW COLOMBIA S.A.S</v>
          </cell>
        </row>
        <row r="1266">
          <cell r="D1266" t="str">
            <v xml:space="preserve">AUMENTO FEMORAL DISTAL </v>
          </cell>
          <cell r="E1266">
            <v>850000</v>
          </cell>
          <cell r="F1266">
            <v>0</v>
          </cell>
          <cell r="G1266">
            <v>850000</v>
          </cell>
          <cell r="H1266" t="str">
            <v>CTO 5671-2021 SMITH &amp; NEPHEW COLOMBIA S.A.S</v>
          </cell>
        </row>
        <row r="1267">
          <cell r="D1267" t="str">
            <v xml:space="preserve">AUMENTO FEMORAL POSTERIOR </v>
          </cell>
          <cell r="E1267">
            <v>850000</v>
          </cell>
          <cell r="F1267">
            <v>0</v>
          </cell>
          <cell r="G1267">
            <v>850000</v>
          </cell>
          <cell r="H1267" t="str">
            <v>CTO 5671-2021 SMITH &amp; NEPHEW COLOMBIA S.A.S</v>
          </cell>
        </row>
        <row r="1268">
          <cell r="D1268" t="str">
            <v>CEMENTO QUIRÚRGICO CON ANTIBIÓTICO</v>
          </cell>
          <cell r="E1268">
            <v>250000</v>
          </cell>
          <cell r="F1268">
            <v>0</v>
          </cell>
          <cell r="G1268">
            <v>250000</v>
          </cell>
          <cell r="H1268" t="str">
            <v>CTO 5671-2021 SMITH &amp; NEPHEW COLOMBIA S.A.S</v>
          </cell>
        </row>
        <row r="1269">
          <cell r="D1269" t="str">
            <v>TORNILLO DE INTERFERENCIA BIOABSORBIBLE(FIJACION TIBIAL)</v>
          </cell>
          <cell r="E1269">
            <v>505000</v>
          </cell>
          <cell r="F1269">
            <v>0</v>
          </cell>
          <cell r="G1269">
            <v>505000</v>
          </cell>
          <cell r="H1269" t="str">
            <v>CTO 5671-2021 SMITH &amp; NEPHEW COLOMBIA S.A.S</v>
          </cell>
        </row>
        <row r="1270">
          <cell r="D1270" t="str">
            <v>FIJACION FEMORAL</v>
          </cell>
          <cell r="E1270">
            <v>505000</v>
          </cell>
          <cell r="F1270">
            <v>0</v>
          </cell>
          <cell r="G1270">
            <v>505000</v>
          </cell>
          <cell r="H1270" t="str">
            <v>CTO 5671-2021 SMITH &amp; NEPHEW COLOMBIA S.A.S</v>
          </cell>
        </row>
        <row r="1271">
          <cell r="D1271" t="str">
            <v>GUÍA CON OJAL DE 2.4MM X 17"</v>
          </cell>
          <cell r="E1271">
            <v>200000</v>
          </cell>
          <cell r="F1271">
            <v>38000</v>
          </cell>
          <cell r="G1271">
            <v>238000</v>
          </cell>
          <cell r="H1271" t="str">
            <v>CTO 5671-2021 SMITH &amp; NEPHEW COLOMBIA S.A.S</v>
          </cell>
        </row>
        <row r="1272">
          <cell r="D1272" t="str">
            <v>ALAMBRE GUÍA 1.5MM X 12"</v>
          </cell>
          <cell r="E1272">
            <v>130000</v>
          </cell>
          <cell r="F1272">
            <v>24700</v>
          </cell>
          <cell r="G1272">
            <v>154700</v>
          </cell>
          <cell r="H1272" t="str">
            <v>CTO 5671-2021 SMITH &amp; NEPHEW COLOMBIA S.A.S</v>
          </cell>
        </row>
        <row r="1273">
          <cell r="D1273" t="str">
            <v>SISTEMA DE REPARACIÓN DE MENISCO - TODO ADENTRO</v>
          </cell>
          <cell r="E1273">
            <v>1000000</v>
          </cell>
          <cell r="F1273">
            <v>190000</v>
          </cell>
          <cell r="G1273">
            <v>1190000</v>
          </cell>
          <cell r="H1273" t="str">
            <v>CTO 5671-2021 SMITH &amp; NEPHEW COLOMBIA S.A.S</v>
          </cell>
        </row>
        <row r="1274">
          <cell r="D1274" t="str">
            <v>EMPUJADOR Y CORTADOR DE SUTURA</v>
          </cell>
          <cell r="E1274">
            <v>510000</v>
          </cell>
          <cell r="F1274">
            <v>96900</v>
          </cell>
          <cell r="G1274">
            <v>606900</v>
          </cell>
          <cell r="H1274" t="str">
            <v>CTO 5671-2021 SMITH &amp; NEPHEW COLOMBIA S.A.S</v>
          </cell>
        </row>
        <row r="1275">
          <cell r="D1275" t="str">
            <v>KIT DE MOSAICOPLASTIA</v>
          </cell>
          <cell r="E1275">
            <v>1700000</v>
          </cell>
          <cell r="F1275">
            <v>323000</v>
          </cell>
          <cell r="G1275">
            <v>2023000</v>
          </cell>
          <cell r="H1275" t="str">
            <v>CTO 5671-2021 SMITH &amp; NEPHEW COLOMBIA S.A.S</v>
          </cell>
        </row>
        <row r="1276">
          <cell r="D1276" t="str">
            <v>PLACA BLOQUEADA DE SOSTEN PARA FEMUR PROXIMAL</v>
          </cell>
          <cell r="E1276">
            <v>2420000</v>
          </cell>
          <cell r="F1276">
            <v>0</v>
          </cell>
          <cell r="G1276">
            <v>2420000</v>
          </cell>
          <cell r="H1276" t="str">
            <v>CTO 5671-2021 SMITH &amp; NEPHEW COLOMBIA S.A.S</v>
          </cell>
        </row>
        <row r="1277">
          <cell r="D1277" t="str">
            <v>TORNILLO CORTICAL 4.5 MM X 40 MM</v>
          </cell>
          <cell r="E1277">
            <v>148000</v>
          </cell>
          <cell r="F1277">
            <v>0</v>
          </cell>
          <cell r="G1277">
            <v>148000</v>
          </cell>
          <cell r="H1277" t="str">
            <v>CTO 5671-2021 SMITH &amp; NEPHEW COLOMBIA S.A.S</v>
          </cell>
        </row>
        <row r="1278">
          <cell r="D1278" t="str">
            <v>TORNILLOS DE BLOQUEO 4.5 / 5.0</v>
          </cell>
          <cell r="E1278">
            <v>211000</v>
          </cell>
          <cell r="F1278">
            <v>0</v>
          </cell>
          <cell r="G1278">
            <v>211000</v>
          </cell>
          <cell r="H1278" t="str">
            <v>CTO 5671-2021 SMITH &amp; NEPHEW COLOMBIA S.A.S</v>
          </cell>
        </row>
        <row r="1279">
          <cell r="D1279" t="str">
            <v>TORNILLOS CANULADOS DE 7.0</v>
          </cell>
          <cell r="E1279">
            <v>280984</v>
          </cell>
          <cell r="F1279">
            <v>0</v>
          </cell>
          <cell r="G1279">
            <v>280984</v>
          </cell>
          <cell r="H1279" t="str">
            <v>CTO 5671-2021 SMITH &amp; NEPHEW COLOMBIA S.A.S</v>
          </cell>
        </row>
        <row r="1280">
          <cell r="D1280" t="str">
            <v>AGUJAS GUIA</v>
          </cell>
          <cell r="E1280">
            <v>77200</v>
          </cell>
          <cell r="F1280">
            <v>14668</v>
          </cell>
          <cell r="G1280">
            <v>91868</v>
          </cell>
          <cell r="H1280" t="str">
            <v>CTO 5671-2021 SMITH &amp; NEPHEW COLOMBIA S.A.S</v>
          </cell>
        </row>
        <row r="1281">
          <cell r="D1281" t="str">
            <v>PLACA  EN Y  TITANIO</v>
          </cell>
          <cell r="E1281">
            <v>1139345</v>
          </cell>
          <cell r="F1281">
            <v>0</v>
          </cell>
          <cell r="G1281">
            <v>1139345</v>
          </cell>
          <cell r="H1281" t="str">
            <v>CTO 5671-2021 SMITH &amp; NEPHEW COLOMBIA S.A.S</v>
          </cell>
        </row>
        <row r="1282">
          <cell r="D1282" t="str">
            <v>TORNILLO BLOQUEO AUTORROSCANTE</v>
          </cell>
          <cell r="E1282">
            <v>188188</v>
          </cell>
          <cell r="F1282">
            <v>0</v>
          </cell>
          <cell r="G1282">
            <v>188188</v>
          </cell>
          <cell r="H1282" t="str">
            <v>CTO 5671-2021 SMITH &amp; NEPHEW COLOMBIA S.A.S</v>
          </cell>
        </row>
        <row r="1283">
          <cell r="D1283" t="str">
            <v>TORNILLO CORTICAL AUTORROSCANTE</v>
          </cell>
          <cell r="E1283">
            <v>172216</v>
          </cell>
          <cell r="F1283">
            <v>0</v>
          </cell>
          <cell r="G1283">
            <v>172216</v>
          </cell>
          <cell r="H1283" t="str">
            <v>CTO 5671-2021 SMITH &amp; NEPHEW COLOMBIA S.A.S</v>
          </cell>
        </row>
        <row r="1284">
          <cell r="D1284" t="str">
            <v>TORNILLO AUTOPERFOFORANTE DE  ALTA COMPRESION</v>
          </cell>
          <cell r="E1284">
            <v>272800</v>
          </cell>
          <cell r="F1284">
            <v>0</v>
          </cell>
          <cell r="G1284">
            <v>272800</v>
          </cell>
          <cell r="H1284" t="str">
            <v>CTO 5671-2021 SMITH &amp; NEPHEW COLOMBIA S.A.S</v>
          </cell>
        </row>
        <row r="1285">
          <cell r="D1285" t="str">
            <v>AGUJA GUIA</v>
          </cell>
          <cell r="E1285">
            <v>24100</v>
          </cell>
          <cell r="F1285">
            <v>4579</v>
          </cell>
          <cell r="G1285">
            <v>28679</v>
          </cell>
          <cell r="H1285" t="str">
            <v>CTO 5671-2021 SMITH &amp; NEPHEW COLOMBIA S.A.S</v>
          </cell>
        </row>
        <row r="1286">
          <cell r="D1286" t="str">
            <v>TORNILLO AUTOPERFOFORANTE DE  ALTA COMPRESION</v>
          </cell>
          <cell r="E1286">
            <v>272800</v>
          </cell>
          <cell r="F1286">
            <v>0</v>
          </cell>
          <cell r="G1286">
            <v>272800</v>
          </cell>
          <cell r="H1286" t="str">
            <v>CTO 5671-2021 SMITH &amp; NEPHEW COLOMBIA S.A.S</v>
          </cell>
        </row>
        <row r="1287">
          <cell r="D1287" t="str">
            <v>AGUJA GUIA</v>
          </cell>
          <cell r="E1287">
            <v>24100</v>
          </cell>
          <cell r="F1287">
            <v>4579</v>
          </cell>
          <cell r="G1287">
            <v>28679</v>
          </cell>
          <cell r="H1287" t="str">
            <v>CTO 5671-2021 SMITH &amp; NEPHEW COLOMBIA S.A.S</v>
          </cell>
        </row>
        <row r="1288">
          <cell r="D1288" t="str">
            <v>PLACA DE FIJACION</v>
          </cell>
          <cell r="E1288">
            <v>1335840</v>
          </cell>
          <cell r="F1288">
            <v>0</v>
          </cell>
          <cell r="G1288">
            <v>1335840</v>
          </cell>
          <cell r="H1288" t="str">
            <v>CTO 5671-2021 SMITH &amp; NEPHEW COLOMBIA S.A.S</v>
          </cell>
        </row>
        <row r="1289">
          <cell r="D1289" t="str">
            <v>TORNILLO DE BLOQUEO ANGULO VARIABLE</v>
          </cell>
          <cell r="E1289">
            <v>172216</v>
          </cell>
          <cell r="F1289">
            <v>0</v>
          </cell>
          <cell r="G1289">
            <v>172216</v>
          </cell>
          <cell r="H1289" t="str">
            <v>CTO 5671-2021 SMITH &amp; NEPHEW COLOMBIA S.A.S</v>
          </cell>
        </row>
        <row r="1290">
          <cell r="D1290" t="str">
            <v>AGUJA GUIA (OPCIONAL)</v>
          </cell>
          <cell r="E1290">
            <v>34700</v>
          </cell>
          <cell r="F1290">
            <v>6593</v>
          </cell>
          <cell r="G1290">
            <v>41293</v>
          </cell>
          <cell r="H1290" t="str">
            <v>CTO 5671-2021 SMITH &amp; NEPHEW COLOMBIA S.A.S</v>
          </cell>
        </row>
        <row r="1291">
          <cell r="D1291" t="str">
            <v>PLACA RECTA BLOQUEADA</v>
          </cell>
          <cell r="E1291">
            <v>815760</v>
          </cell>
          <cell r="F1291">
            <v>0</v>
          </cell>
          <cell r="G1291">
            <v>815760</v>
          </cell>
          <cell r="H1291" t="str">
            <v>CTO 5671-2021 SMITH &amp; NEPHEW COLOMBIA S.A.S</v>
          </cell>
        </row>
        <row r="1292">
          <cell r="D1292" t="str">
            <v>TORNILLO CORTICAL</v>
          </cell>
          <cell r="E1292">
            <v>124177</v>
          </cell>
          <cell r="F1292">
            <v>0</v>
          </cell>
          <cell r="G1292">
            <v>124177</v>
          </cell>
          <cell r="H1292" t="str">
            <v>CTO 5671-2021 SMITH &amp; NEPHEW COLOMBIA S.A.S</v>
          </cell>
        </row>
        <row r="1293">
          <cell r="D1293" t="str">
            <v>TORNILLO DE BLOQUEO</v>
          </cell>
          <cell r="E1293">
            <v>188188</v>
          </cell>
          <cell r="F1293">
            <v>0</v>
          </cell>
          <cell r="G1293">
            <v>188188</v>
          </cell>
          <cell r="H1293" t="str">
            <v>CTO 5671-2021 SMITH &amp; NEPHEW COLOMBIA S.A.S</v>
          </cell>
        </row>
        <row r="1294">
          <cell r="D1294" t="str">
            <v>AGUJA GUIA (OPCIONAL)</v>
          </cell>
          <cell r="E1294">
            <v>34700</v>
          </cell>
          <cell r="F1294">
            <v>6593</v>
          </cell>
          <cell r="G1294">
            <v>41293</v>
          </cell>
          <cell r="H1294" t="str">
            <v>CTO 5671-2021 SMITH &amp; NEPHEW COLOMBIA S.A.S</v>
          </cell>
        </row>
        <row r="1295">
          <cell r="D1295" t="str">
            <v>PLACA  BLOQUEADA EN T</v>
          </cell>
          <cell r="E1295">
            <v>815760</v>
          </cell>
          <cell r="F1295">
            <v>0</v>
          </cell>
          <cell r="G1295">
            <v>815760</v>
          </cell>
          <cell r="H1295" t="str">
            <v>CTO 5671-2021 SMITH &amp; NEPHEW COLOMBIA S.A.S</v>
          </cell>
        </row>
        <row r="1296">
          <cell r="D1296" t="str">
            <v>TORNILLO CORTICAL</v>
          </cell>
          <cell r="E1296">
            <v>124177</v>
          </cell>
          <cell r="F1296">
            <v>0</v>
          </cell>
          <cell r="G1296">
            <v>124177</v>
          </cell>
          <cell r="H1296" t="str">
            <v>CTO 5671-2021 SMITH &amp; NEPHEW COLOMBIA S.A.S</v>
          </cell>
        </row>
        <row r="1297">
          <cell r="D1297" t="str">
            <v>TORNILLO DE BLOQUEO</v>
          </cell>
          <cell r="E1297">
            <v>188188</v>
          </cell>
          <cell r="F1297">
            <v>0</v>
          </cell>
          <cell r="G1297">
            <v>188188</v>
          </cell>
          <cell r="H1297" t="str">
            <v>CTO 5671-2021 SMITH &amp; NEPHEW COLOMBIA S.A.S</v>
          </cell>
        </row>
        <row r="1298">
          <cell r="D1298" t="str">
            <v>AGUJA GUIA (OPCIONAL)</v>
          </cell>
          <cell r="E1298">
            <v>34700</v>
          </cell>
          <cell r="F1298">
            <v>6593</v>
          </cell>
          <cell r="G1298">
            <v>41293</v>
          </cell>
          <cell r="H1298" t="str">
            <v>CTO 5671-2021 SMITH &amp; NEPHEW COLOMBIA S.A.S</v>
          </cell>
        </row>
        <row r="1299">
          <cell r="D1299" t="str">
            <v>PLACA BLOQUEADA PARA NAVICULAR, CUBOIDE Y ASTRAGALO</v>
          </cell>
          <cell r="E1299">
            <v>1568600</v>
          </cell>
          <cell r="F1299">
            <v>0</v>
          </cell>
          <cell r="G1299">
            <v>1568600</v>
          </cell>
          <cell r="H1299" t="str">
            <v>CTO 5671-2021 SMITH &amp; NEPHEW COLOMBIA S.A.S</v>
          </cell>
        </row>
        <row r="1300">
          <cell r="D1300" t="str">
            <v>TORNILLO CORTICAL</v>
          </cell>
          <cell r="E1300">
            <v>120560</v>
          </cell>
          <cell r="F1300">
            <v>0</v>
          </cell>
          <cell r="G1300">
            <v>120560</v>
          </cell>
          <cell r="H1300" t="str">
            <v>CTO 5671-2021 SMITH &amp; NEPHEW COLOMBIA S.A.S</v>
          </cell>
        </row>
        <row r="1301">
          <cell r="D1301" t="str">
            <v>TORNILLO DE BLOQUEO</v>
          </cell>
          <cell r="E1301">
            <v>188188</v>
          </cell>
          <cell r="F1301">
            <v>0</v>
          </cell>
          <cell r="G1301">
            <v>188188</v>
          </cell>
          <cell r="H1301" t="str">
            <v>CTO 5671-2021 SMITH &amp; NEPHEW COLOMBIA S.A.S</v>
          </cell>
        </row>
        <row r="1302">
          <cell r="D1302" t="str">
            <v>AGUJA GUIA (OPCIONAL)</v>
          </cell>
          <cell r="E1302">
            <v>34700</v>
          </cell>
          <cell r="F1302">
            <v>6593</v>
          </cell>
          <cell r="G1302">
            <v>41293</v>
          </cell>
          <cell r="H1302" t="str">
            <v>CTO 5671-2021 SMITH &amp; NEPHEW COLOMBIA S.A.S</v>
          </cell>
        </row>
        <row r="1303">
          <cell r="D1303" t="str">
            <v>PLACA  BLOQUEADA EN T</v>
          </cell>
          <cell r="E1303">
            <v>944240</v>
          </cell>
          <cell r="F1303">
            <v>0</v>
          </cell>
          <cell r="G1303">
            <v>944240</v>
          </cell>
          <cell r="H1303" t="str">
            <v>CTO 5671-2021 SMITH &amp; NEPHEW COLOMBIA S.A.S</v>
          </cell>
        </row>
        <row r="1304">
          <cell r="D1304" t="str">
            <v>TORNILLO CORTICAL</v>
          </cell>
          <cell r="E1304">
            <v>198000</v>
          </cell>
          <cell r="F1304">
            <v>0</v>
          </cell>
          <cell r="G1304">
            <v>198000</v>
          </cell>
          <cell r="H1304" t="str">
            <v>CTO 5671-2021 SMITH &amp; NEPHEW COLOMBIA S.A.S</v>
          </cell>
        </row>
        <row r="1305">
          <cell r="D1305" t="str">
            <v>TORNILLO DE BLOQUEO</v>
          </cell>
          <cell r="E1305">
            <v>172216</v>
          </cell>
          <cell r="F1305">
            <v>0</v>
          </cell>
          <cell r="G1305">
            <v>172216</v>
          </cell>
          <cell r="H1305" t="str">
            <v>CTO 5671-2021 SMITH &amp; NEPHEW COLOMBIA S.A.S</v>
          </cell>
        </row>
        <row r="1306">
          <cell r="D1306" t="str">
            <v>AGUJA GUIA (OPCIONAL)</v>
          </cell>
          <cell r="E1306">
            <v>34700</v>
          </cell>
          <cell r="F1306">
            <v>6593</v>
          </cell>
          <cell r="G1306">
            <v>41293</v>
          </cell>
          <cell r="H1306" t="str">
            <v>CTO 5671-2021 SMITH &amp; NEPHEW COLOMBIA S.A.S</v>
          </cell>
        </row>
        <row r="1307">
          <cell r="D1307" t="str">
            <v>CLAVO PARA PIE RETROGRADO</v>
          </cell>
          <cell r="E1307">
            <v>2420000</v>
          </cell>
          <cell r="F1307">
            <v>0</v>
          </cell>
          <cell r="G1307">
            <v>2420000</v>
          </cell>
          <cell r="H1307" t="str">
            <v>CTO 5671-2021 SMITH &amp; NEPHEW COLOMBIA S.A.S</v>
          </cell>
        </row>
        <row r="1308">
          <cell r="D1308" t="str">
            <v>BLOQUEO DISTAL</v>
          </cell>
          <cell r="E1308">
            <v>200000</v>
          </cell>
          <cell r="F1308">
            <v>0</v>
          </cell>
          <cell r="G1308">
            <v>200000</v>
          </cell>
          <cell r="H1308" t="str">
            <v>CTO 5671-2021 SMITH &amp; NEPHEW COLOMBIA S.A.S</v>
          </cell>
        </row>
        <row r="1309">
          <cell r="D1309" t="str">
            <v>BLOQUEO PROXIMAL</v>
          </cell>
          <cell r="E1309">
            <v>200000</v>
          </cell>
          <cell r="F1309">
            <v>0</v>
          </cell>
          <cell r="G1309">
            <v>200000</v>
          </cell>
          <cell r="H1309" t="str">
            <v>CTO 5671-2021 SMITH &amp; NEPHEW COLOMBIA S.A.S</v>
          </cell>
        </row>
        <row r="1310">
          <cell r="D1310" t="str">
            <v>BLOQUEO ESTÁNDAR</v>
          </cell>
          <cell r="E1310">
            <v>200000</v>
          </cell>
          <cell r="F1310">
            <v>0</v>
          </cell>
          <cell r="G1310">
            <v>200000</v>
          </cell>
          <cell r="H1310" t="str">
            <v>CTO 5671-2021 SMITH &amp; NEPHEW COLOMBIA S.A.S</v>
          </cell>
        </row>
        <row r="1311">
          <cell r="D1311" t="str">
            <v>TAPÓN DE CIERRE</v>
          </cell>
          <cell r="E1311">
            <v>0</v>
          </cell>
          <cell r="F1311">
            <v>0</v>
          </cell>
          <cell r="G1311">
            <v>0</v>
          </cell>
          <cell r="H1311" t="str">
            <v>CTO 5671-2021 SMITH &amp; NEPHEW COLOMBIA S.A.S</v>
          </cell>
        </row>
        <row r="1312">
          <cell r="D1312" t="str">
            <v>ANCLAJE 2.8</v>
          </cell>
          <cell r="E1312">
            <v>867000</v>
          </cell>
          <cell r="F1312">
            <v>0</v>
          </cell>
          <cell r="G1312">
            <v>867000</v>
          </cell>
          <cell r="H1312" t="str">
            <v>CTO 5671-2021 SMITH &amp; NEPHEW COLOMBIA S.A.S</v>
          </cell>
        </row>
        <row r="1313">
          <cell r="D1313" t="str">
            <v>MINIANCLA ABSORBIBLE DE 1.6</v>
          </cell>
          <cell r="E1313">
            <v>1216700</v>
          </cell>
          <cell r="F1313">
            <v>0</v>
          </cell>
          <cell r="G1313">
            <v>1216700</v>
          </cell>
          <cell r="H1313" t="str">
            <v>CTO 5671-2021 SMITH &amp; NEPHEW COLOMBIA S.A.S</v>
          </cell>
        </row>
        <row r="1314">
          <cell r="D1314" t="str">
            <v>MINIANCLA EN TITANIO DE 1.8</v>
          </cell>
          <cell r="E1314">
            <v>1216700</v>
          </cell>
          <cell r="F1314">
            <v>0</v>
          </cell>
          <cell r="G1314">
            <v>1216700</v>
          </cell>
          <cell r="H1314" t="str">
            <v>CTO 5671-2021 SMITH &amp; NEPHEW COLOMBIA S.A.S</v>
          </cell>
        </row>
        <row r="1315">
          <cell r="D1315" t="str">
            <v>MINIANCLA EN TITANIO DE 2.0</v>
          </cell>
          <cell r="E1315">
            <v>1216700</v>
          </cell>
          <cell r="F1315">
            <v>0</v>
          </cell>
          <cell r="G1315">
            <v>1216700</v>
          </cell>
          <cell r="H1315" t="str">
            <v>CTO 5671-2021 SMITH &amp; NEPHEW COLOMBIA S.A.S</v>
          </cell>
        </row>
        <row r="1316">
          <cell r="D1316" t="str">
            <v>MINIANCLA EN TITANIO DE 2.3</v>
          </cell>
          <cell r="E1316">
            <v>1216700</v>
          </cell>
          <cell r="F1316">
            <v>0</v>
          </cell>
          <cell r="G1316">
            <v>1216700</v>
          </cell>
          <cell r="H1316" t="str">
            <v>CTO 5671-2021 SMITH &amp; NEPHEW COLOMBIA S.A.S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O1575"/>
  <sheetViews>
    <sheetView tabSelected="1" zoomScale="91" zoomScaleNormal="91" zoomScaleSheetLayoutView="24" workbookViewId="0">
      <pane xSplit="4" ySplit="7" topLeftCell="E11" activePane="bottomRight" state="frozen"/>
      <selection pane="topRight" activeCell="E1" sqref="E1"/>
      <selection pane="bottomLeft" activeCell="A8" sqref="A8"/>
      <selection pane="bottomRight" activeCell="B13" sqref="B13"/>
    </sheetView>
  </sheetViews>
  <sheetFormatPr baseColWidth="10" defaultRowHeight="15"/>
  <cols>
    <col min="1" max="1" width="7.5703125" style="1" customWidth="1"/>
    <col min="2" max="2" width="36.28515625" style="1" customWidth="1"/>
    <col min="3" max="3" width="71.42578125" style="1" customWidth="1"/>
    <col min="4" max="4" width="24" style="1" customWidth="1"/>
    <col min="5" max="6" width="16" style="1" customWidth="1"/>
    <col min="7" max="7" width="14.28515625" style="1" customWidth="1"/>
    <col min="8" max="8" width="9.5703125" style="1" customWidth="1"/>
    <col min="9" max="9" width="15.7109375" style="1" customWidth="1"/>
    <col min="10" max="10" width="12.42578125" style="1" customWidth="1"/>
    <col min="11" max="11" width="17.28515625" style="1" customWidth="1"/>
    <col min="12" max="12" width="15.5703125" style="1" customWidth="1"/>
    <col min="13" max="13" width="11.140625" style="1" customWidth="1"/>
    <col min="14" max="14" width="15.140625" style="1" customWidth="1"/>
    <col min="15" max="15" width="13.5703125" style="1" customWidth="1"/>
    <col min="16" max="16" width="14.7109375" style="1" customWidth="1"/>
    <col min="17" max="33" width="13.5703125" style="1" customWidth="1"/>
    <col min="34" max="34" width="15" style="1" customWidth="1"/>
    <col min="35" max="35" width="13.5703125" style="1" customWidth="1"/>
    <col min="36" max="36" width="14.7109375" style="1" customWidth="1"/>
    <col min="37" max="37" width="13.5703125" style="1" customWidth="1"/>
    <col min="38" max="38" width="15.28515625" style="1" customWidth="1"/>
    <col min="39" max="39" width="16" style="1" customWidth="1"/>
    <col min="40" max="87" width="13.5703125" style="1" customWidth="1"/>
    <col min="88" max="88" width="16.140625" style="1" customWidth="1"/>
    <col min="89" max="89" width="13.7109375" style="1" customWidth="1"/>
    <col min="90" max="90" width="18.7109375" style="1" hidden="1" customWidth="1"/>
    <col min="91" max="91" width="20.7109375" style="1" customWidth="1"/>
    <col min="92" max="92" width="21.42578125" style="1" customWidth="1"/>
    <col min="93" max="93" width="18.28515625" style="1" customWidth="1"/>
    <col min="94" max="95" width="11.42578125" style="1"/>
    <col min="96" max="97" width="21.42578125" style="1" customWidth="1"/>
    <col min="98" max="16384" width="11.42578125" style="1"/>
  </cols>
  <sheetData>
    <row r="1" spans="1:93" ht="15" customHeight="1">
      <c r="A1" s="113"/>
      <c r="B1" s="114"/>
      <c r="C1" s="114"/>
      <c r="D1" s="115"/>
      <c r="E1" s="100" t="s">
        <v>30</v>
      </c>
      <c r="F1" s="101"/>
      <c r="G1" s="101"/>
      <c r="H1" s="101"/>
      <c r="I1" s="101"/>
      <c r="J1" s="101"/>
      <c r="K1" s="101"/>
      <c r="L1" s="101"/>
      <c r="M1" s="101"/>
      <c r="N1" s="101"/>
      <c r="O1" s="101"/>
      <c r="P1" s="101"/>
      <c r="Q1" s="101"/>
      <c r="R1" s="101"/>
      <c r="S1" s="101"/>
      <c r="T1" s="101"/>
      <c r="U1" s="101"/>
      <c r="V1" s="101"/>
      <c r="W1" s="101"/>
      <c r="X1" s="101"/>
      <c r="Y1" s="101"/>
      <c r="Z1" s="101"/>
      <c r="AA1" s="101"/>
      <c r="AB1" s="101"/>
      <c r="AC1" s="101"/>
      <c r="AD1" s="101"/>
      <c r="AE1" s="101"/>
      <c r="AF1" s="101"/>
      <c r="AG1" s="101"/>
      <c r="AH1" s="101"/>
      <c r="AI1" s="101"/>
      <c r="AJ1" s="101"/>
      <c r="AK1" s="101"/>
      <c r="AL1" s="101"/>
      <c r="AM1" s="101"/>
      <c r="AN1" s="101"/>
      <c r="AO1" s="101"/>
      <c r="AP1" s="101"/>
      <c r="AQ1" s="101"/>
      <c r="AR1" s="101"/>
      <c r="AS1" s="101"/>
      <c r="AT1" s="101"/>
      <c r="AU1" s="101"/>
      <c r="AV1" s="101"/>
      <c r="AW1" s="101"/>
      <c r="AX1" s="101"/>
      <c r="AY1" s="101"/>
      <c r="AZ1" s="101"/>
      <c r="BA1" s="101"/>
      <c r="BB1" s="101"/>
      <c r="BC1" s="101"/>
      <c r="BD1" s="101"/>
      <c r="BE1" s="101"/>
      <c r="BF1" s="101"/>
      <c r="BG1" s="101"/>
      <c r="BH1" s="101"/>
      <c r="BI1" s="101"/>
      <c r="BJ1" s="101"/>
      <c r="BK1" s="101"/>
      <c r="BL1" s="101"/>
      <c r="BM1" s="101"/>
      <c r="BN1" s="101"/>
      <c r="BO1" s="101"/>
      <c r="BP1" s="101"/>
      <c r="BQ1" s="101"/>
      <c r="BR1" s="101"/>
      <c r="BS1" s="101"/>
      <c r="BT1" s="101"/>
      <c r="BU1" s="101"/>
      <c r="BV1" s="101"/>
      <c r="BW1" s="101"/>
      <c r="BX1" s="101"/>
      <c r="BY1" s="101"/>
      <c r="BZ1" s="101"/>
      <c r="CA1" s="101"/>
      <c r="CB1" s="101"/>
      <c r="CC1" s="101"/>
      <c r="CD1" s="101"/>
      <c r="CE1" s="101"/>
      <c r="CF1" s="101"/>
      <c r="CG1" s="101"/>
      <c r="CH1" s="101"/>
      <c r="CI1" s="101"/>
      <c r="CJ1" s="101"/>
      <c r="CK1" s="101"/>
      <c r="CL1" s="62"/>
      <c r="CM1" s="25" t="s">
        <v>17</v>
      </c>
      <c r="CN1" s="26">
        <v>1</v>
      </c>
      <c r="CO1" s="104"/>
    </row>
    <row r="2" spans="1:93" ht="33.75" customHeight="1">
      <c r="A2" s="113"/>
      <c r="B2" s="114"/>
      <c r="C2" s="114"/>
      <c r="D2" s="115"/>
      <c r="E2" s="100"/>
      <c r="F2" s="101"/>
      <c r="G2" s="101"/>
      <c r="H2" s="101"/>
      <c r="I2" s="101"/>
      <c r="J2" s="101"/>
      <c r="K2" s="101"/>
      <c r="L2" s="101"/>
      <c r="M2" s="101"/>
      <c r="N2" s="101"/>
      <c r="O2" s="101"/>
      <c r="P2" s="101"/>
      <c r="Q2" s="101"/>
      <c r="R2" s="101"/>
      <c r="S2" s="101"/>
      <c r="T2" s="101"/>
      <c r="U2" s="101"/>
      <c r="V2" s="101"/>
      <c r="W2" s="101"/>
      <c r="X2" s="101"/>
      <c r="Y2" s="101"/>
      <c r="Z2" s="101"/>
      <c r="AA2" s="101"/>
      <c r="AB2" s="101"/>
      <c r="AC2" s="101"/>
      <c r="AD2" s="101"/>
      <c r="AE2" s="101"/>
      <c r="AF2" s="101"/>
      <c r="AG2" s="101"/>
      <c r="AH2" s="101"/>
      <c r="AI2" s="101"/>
      <c r="AJ2" s="101"/>
      <c r="AK2" s="101"/>
      <c r="AL2" s="101"/>
      <c r="AM2" s="101"/>
      <c r="AN2" s="101"/>
      <c r="AO2" s="101"/>
      <c r="AP2" s="101"/>
      <c r="AQ2" s="101"/>
      <c r="AR2" s="101"/>
      <c r="AS2" s="101"/>
      <c r="AT2" s="101"/>
      <c r="AU2" s="101"/>
      <c r="AV2" s="101"/>
      <c r="AW2" s="101"/>
      <c r="AX2" s="101"/>
      <c r="AY2" s="101"/>
      <c r="AZ2" s="101"/>
      <c r="BA2" s="101"/>
      <c r="BB2" s="101"/>
      <c r="BC2" s="101"/>
      <c r="BD2" s="101"/>
      <c r="BE2" s="101"/>
      <c r="BF2" s="101"/>
      <c r="BG2" s="101"/>
      <c r="BH2" s="101"/>
      <c r="BI2" s="101"/>
      <c r="BJ2" s="101"/>
      <c r="BK2" s="101"/>
      <c r="BL2" s="101"/>
      <c r="BM2" s="101"/>
      <c r="BN2" s="101"/>
      <c r="BO2" s="101"/>
      <c r="BP2" s="101"/>
      <c r="BQ2" s="101"/>
      <c r="BR2" s="101"/>
      <c r="BS2" s="101"/>
      <c r="BT2" s="101"/>
      <c r="BU2" s="101"/>
      <c r="BV2" s="101"/>
      <c r="BW2" s="101"/>
      <c r="BX2" s="101"/>
      <c r="BY2" s="101"/>
      <c r="BZ2" s="101"/>
      <c r="CA2" s="101"/>
      <c r="CB2" s="101"/>
      <c r="CC2" s="101"/>
      <c r="CD2" s="101"/>
      <c r="CE2" s="101"/>
      <c r="CF2" s="101"/>
      <c r="CG2" s="101"/>
      <c r="CH2" s="101"/>
      <c r="CI2" s="101"/>
      <c r="CJ2" s="101"/>
      <c r="CK2" s="101"/>
      <c r="CL2" s="62"/>
      <c r="CM2" s="27" t="s">
        <v>18</v>
      </c>
      <c r="CN2" s="26">
        <v>43131</v>
      </c>
      <c r="CO2" s="105"/>
    </row>
    <row r="3" spans="1:93" ht="19.5" customHeight="1">
      <c r="A3" s="116"/>
      <c r="B3" s="117"/>
      <c r="C3" s="117"/>
      <c r="D3" s="118"/>
      <c r="E3" s="102"/>
      <c r="F3" s="103"/>
      <c r="G3" s="103"/>
      <c r="H3" s="103"/>
      <c r="I3" s="103"/>
      <c r="J3" s="103"/>
      <c r="K3" s="103"/>
      <c r="L3" s="103"/>
      <c r="M3" s="103"/>
      <c r="N3" s="103"/>
      <c r="O3" s="103"/>
      <c r="P3" s="103"/>
      <c r="Q3" s="103"/>
      <c r="R3" s="103"/>
      <c r="S3" s="103"/>
      <c r="T3" s="103"/>
      <c r="U3" s="103"/>
      <c r="V3" s="103"/>
      <c r="W3" s="103"/>
      <c r="X3" s="103"/>
      <c r="Y3" s="103"/>
      <c r="Z3" s="103"/>
      <c r="AA3" s="103"/>
      <c r="AB3" s="103"/>
      <c r="AC3" s="103"/>
      <c r="AD3" s="103"/>
      <c r="AE3" s="103"/>
      <c r="AF3" s="103"/>
      <c r="AG3" s="103"/>
      <c r="AH3" s="103"/>
      <c r="AI3" s="103"/>
      <c r="AJ3" s="103"/>
      <c r="AK3" s="103"/>
      <c r="AL3" s="103"/>
      <c r="AM3" s="103"/>
      <c r="AN3" s="103"/>
      <c r="AO3" s="103"/>
      <c r="AP3" s="103"/>
      <c r="AQ3" s="103"/>
      <c r="AR3" s="103"/>
      <c r="AS3" s="103"/>
      <c r="AT3" s="103"/>
      <c r="AU3" s="103"/>
      <c r="AV3" s="103"/>
      <c r="AW3" s="103"/>
      <c r="AX3" s="103"/>
      <c r="AY3" s="103"/>
      <c r="AZ3" s="103"/>
      <c r="BA3" s="103"/>
      <c r="BB3" s="103"/>
      <c r="BC3" s="103"/>
      <c r="BD3" s="103"/>
      <c r="BE3" s="103"/>
      <c r="BF3" s="103"/>
      <c r="BG3" s="103"/>
      <c r="BH3" s="103"/>
      <c r="BI3" s="103"/>
      <c r="BJ3" s="103"/>
      <c r="BK3" s="103"/>
      <c r="BL3" s="103"/>
      <c r="BM3" s="103"/>
      <c r="BN3" s="103"/>
      <c r="BO3" s="103"/>
      <c r="BP3" s="103"/>
      <c r="BQ3" s="103"/>
      <c r="BR3" s="103"/>
      <c r="BS3" s="103"/>
      <c r="BT3" s="103"/>
      <c r="BU3" s="103"/>
      <c r="BV3" s="103"/>
      <c r="BW3" s="103"/>
      <c r="BX3" s="103"/>
      <c r="BY3" s="103"/>
      <c r="BZ3" s="103"/>
      <c r="CA3" s="103"/>
      <c r="CB3" s="103"/>
      <c r="CC3" s="103"/>
      <c r="CD3" s="103"/>
      <c r="CE3" s="103"/>
      <c r="CF3" s="103"/>
      <c r="CG3" s="103"/>
      <c r="CH3" s="103"/>
      <c r="CI3" s="103"/>
      <c r="CJ3" s="103"/>
      <c r="CK3" s="103"/>
      <c r="CL3" s="63"/>
      <c r="CM3" s="27" t="s">
        <v>19</v>
      </c>
      <c r="CN3" s="26" t="s">
        <v>0</v>
      </c>
      <c r="CO3" s="106"/>
    </row>
    <row r="4" spans="1:93" ht="20.25">
      <c r="A4" s="97" t="s">
        <v>1</v>
      </c>
      <c r="B4" s="98"/>
      <c r="C4" s="98"/>
      <c r="D4" s="99"/>
      <c r="E4" s="108" t="s">
        <v>1320</v>
      </c>
      <c r="F4" s="108"/>
      <c r="G4" s="108"/>
      <c r="H4" s="108"/>
      <c r="I4" s="108"/>
      <c r="J4" s="108"/>
      <c r="K4" s="108"/>
      <c r="L4" s="108"/>
      <c r="M4" s="108"/>
      <c r="N4" s="108"/>
      <c r="O4" s="108"/>
      <c r="P4" s="108"/>
      <c r="Q4" s="108"/>
      <c r="R4" s="108"/>
      <c r="S4" s="108"/>
      <c r="T4" s="108"/>
      <c r="U4" s="108"/>
      <c r="V4" s="108"/>
      <c r="W4" s="108"/>
      <c r="X4" s="108"/>
      <c r="Y4" s="108"/>
      <c r="Z4" s="108"/>
      <c r="AA4" s="108"/>
      <c r="AB4" s="108"/>
      <c r="AC4" s="108"/>
      <c r="AD4" s="108"/>
      <c r="AE4" s="108"/>
      <c r="AF4" s="108"/>
      <c r="AG4" s="108"/>
      <c r="AH4" s="108"/>
      <c r="AI4" s="108"/>
      <c r="AJ4" s="108"/>
      <c r="AK4" s="108"/>
      <c r="AL4" s="108"/>
      <c r="AM4" s="108"/>
      <c r="AN4" s="108"/>
      <c r="AO4" s="108"/>
      <c r="AP4" s="108"/>
      <c r="AQ4" s="108"/>
      <c r="AR4" s="108"/>
      <c r="AS4" s="108"/>
      <c r="AT4" s="108"/>
      <c r="AU4" s="108"/>
      <c r="AV4" s="108"/>
      <c r="AW4" s="108"/>
      <c r="AX4" s="108"/>
      <c r="AY4" s="108"/>
      <c r="AZ4" s="108"/>
      <c r="BA4" s="108"/>
      <c r="BB4" s="108"/>
      <c r="BC4" s="108"/>
      <c r="BD4" s="108"/>
      <c r="BE4" s="108"/>
      <c r="BF4" s="108"/>
      <c r="BG4" s="108"/>
      <c r="BH4" s="108"/>
      <c r="BI4" s="108"/>
      <c r="BJ4" s="108"/>
      <c r="BK4" s="108"/>
      <c r="BL4" s="108"/>
      <c r="BM4" s="108"/>
      <c r="BN4" s="108"/>
      <c r="BO4" s="108"/>
      <c r="BP4" s="108"/>
      <c r="BQ4" s="108"/>
      <c r="BR4" s="108"/>
      <c r="BS4" s="108"/>
      <c r="BT4" s="108"/>
      <c r="BU4" s="108"/>
      <c r="BV4" s="108"/>
      <c r="BW4" s="108"/>
      <c r="BX4" s="108"/>
      <c r="BY4" s="108"/>
      <c r="BZ4" s="108"/>
      <c r="CA4" s="108"/>
      <c r="CB4" s="108"/>
      <c r="CC4" s="108"/>
      <c r="CD4" s="108"/>
      <c r="CE4" s="108"/>
      <c r="CF4" s="108"/>
      <c r="CG4" s="108"/>
      <c r="CH4" s="108"/>
      <c r="CI4" s="108"/>
      <c r="CJ4" s="108"/>
      <c r="CK4" s="108"/>
      <c r="CL4" s="108"/>
      <c r="CM4" s="108"/>
      <c r="CN4" s="108"/>
      <c r="CO4" s="108"/>
    </row>
    <row r="5" spans="1:93" ht="44.25" customHeight="1">
      <c r="A5" s="97" t="s">
        <v>2</v>
      </c>
      <c r="B5" s="98"/>
      <c r="C5" s="98"/>
      <c r="D5" s="99"/>
      <c r="E5" s="107" t="s">
        <v>1321</v>
      </c>
      <c r="F5" s="107"/>
      <c r="G5" s="107"/>
      <c r="H5" s="107"/>
      <c r="I5" s="107"/>
      <c r="J5" s="107"/>
      <c r="K5" s="107"/>
      <c r="L5" s="107"/>
      <c r="M5" s="107"/>
      <c r="N5" s="10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row>
    <row r="6" spans="1:93" ht="21.75" customHeight="1">
      <c r="A6" s="97" t="s">
        <v>3</v>
      </c>
      <c r="B6" s="98"/>
      <c r="C6" s="98"/>
      <c r="D6" s="99"/>
      <c r="E6" s="107" t="s">
        <v>1322</v>
      </c>
      <c r="F6" s="107"/>
      <c r="G6" s="107"/>
      <c r="H6" s="107"/>
      <c r="I6" s="107"/>
      <c r="J6" s="107"/>
      <c r="K6" s="107"/>
      <c r="L6" s="107"/>
      <c r="M6" s="107"/>
      <c r="N6" s="10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row>
    <row r="7" spans="1:93" ht="57" customHeight="1">
      <c r="A7" s="97" t="s">
        <v>4</v>
      </c>
      <c r="B7" s="98"/>
      <c r="C7" s="98"/>
      <c r="D7" s="99"/>
      <c r="E7" s="107" t="s">
        <v>1323</v>
      </c>
      <c r="F7" s="107"/>
      <c r="G7" s="107"/>
      <c r="H7" s="107"/>
      <c r="I7" s="107"/>
      <c r="J7" s="107"/>
      <c r="K7" s="107"/>
      <c r="L7" s="107"/>
      <c r="M7" s="107"/>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row>
    <row r="8" spans="1:93" s="31" customFormat="1" ht="30.75" customHeight="1">
      <c r="A8" s="28"/>
      <c r="B8" s="28"/>
      <c r="C8" s="28"/>
      <c r="D8" s="28"/>
      <c r="E8" s="29"/>
      <c r="F8" s="29"/>
      <c r="G8" s="29"/>
      <c r="H8" s="29"/>
      <c r="I8" s="29"/>
      <c r="J8" s="29"/>
      <c r="K8" s="29"/>
      <c r="L8" s="29"/>
      <c r="M8" s="29"/>
      <c r="N8" s="29"/>
      <c r="O8" s="29"/>
      <c r="P8" s="29"/>
      <c r="Q8" s="29"/>
      <c r="R8" s="29"/>
      <c r="S8" s="29"/>
      <c r="T8" s="29"/>
      <c r="U8" s="29"/>
      <c r="V8" s="29"/>
      <c r="W8" s="29"/>
      <c r="X8" s="29"/>
      <c r="Y8" s="29"/>
      <c r="Z8" s="29"/>
      <c r="AA8" s="29"/>
      <c r="AB8" s="29"/>
      <c r="AC8" s="29"/>
      <c r="AD8" s="29"/>
      <c r="AE8" s="29"/>
      <c r="AF8" s="29"/>
      <c r="AG8" s="29"/>
      <c r="AH8" s="29"/>
      <c r="AI8" s="29"/>
      <c r="AJ8" s="29"/>
      <c r="AK8" s="29"/>
      <c r="AL8" s="29"/>
      <c r="AM8" s="29"/>
      <c r="AN8" s="29"/>
      <c r="AO8" s="29"/>
      <c r="AP8" s="29"/>
      <c r="AQ8" s="29"/>
      <c r="AR8" s="29"/>
      <c r="AS8" s="29"/>
      <c r="AT8" s="29"/>
      <c r="AU8" s="29"/>
      <c r="AV8" s="29"/>
      <c r="AW8" s="29"/>
      <c r="AX8" s="29"/>
      <c r="AY8" s="29"/>
      <c r="AZ8" s="29"/>
      <c r="BA8" s="29"/>
      <c r="BB8" s="29"/>
      <c r="BC8" s="29"/>
      <c r="BD8" s="29"/>
      <c r="BE8" s="29"/>
      <c r="BF8" s="29"/>
      <c r="BG8" s="29"/>
      <c r="BH8" s="29"/>
      <c r="BI8" s="29"/>
      <c r="BJ8" s="29"/>
      <c r="BK8" s="29"/>
      <c r="BL8" s="29"/>
      <c r="BM8" s="29"/>
      <c r="BN8" s="29"/>
      <c r="BO8" s="29"/>
      <c r="BP8" s="29"/>
      <c r="BQ8" s="29"/>
      <c r="BR8" s="29"/>
      <c r="BS8" s="29"/>
      <c r="BT8" s="29"/>
      <c r="BU8" s="29"/>
      <c r="BV8" s="29"/>
      <c r="BW8" s="29"/>
      <c r="BX8" s="29"/>
      <c r="BY8" s="29"/>
      <c r="BZ8" s="29"/>
      <c r="CA8" s="29"/>
      <c r="CB8" s="29"/>
      <c r="CC8" s="29"/>
      <c r="CD8" s="29"/>
      <c r="CE8" s="29"/>
      <c r="CF8" s="29"/>
      <c r="CG8" s="29"/>
      <c r="CH8" s="29"/>
      <c r="CI8" s="29"/>
      <c r="CJ8" s="29"/>
      <c r="CK8" s="30"/>
      <c r="CL8" s="30"/>
      <c r="CM8" s="30"/>
      <c r="CN8" s="30"/>
      <c r="CO8" s="30"/>
    </row>
    <row r="9" spans="1:93" s="31" customFormat="1" ht="27" customHeight="1">
      <c r="A9" s="109" t="s">
        <v>5</v>
      </c>
      <c r="B9" s="110" t="s">
        <v>10</v>
      </c>
      <c r="C9" s="122" t="s">
        <v>1251</v>
      </c>
      <c r="D9" s="124" t="s">
        <v>1252</v>
      </c>
      <c r="E9" s="110" t="s">
        <v>21</v>
      </c>
      <c r="F9" s="124" t="s">
        <v>1315</v>
      </c>
      <c r="G9" s="110" t="s">
        <v>9</v>
      </c>
      <c r="H9" s="126" t="s">
        <v>11</v>
      </c>
      <c r="I9" s="126" t="s">
        <v>12</v>
      </c>
      <c r="J9" s="126" t="s">
        <v>8</v>
      </c>
      <c r="K9" s="122" t="s">
        <v>25</v>
      </c>
      <c r="L9" s="109" t="s">
        <v>1253</v>
      </c>
      <c r="M9" s="109"/>
      <c r="N9" s="109"/>
      <c r="O9" s="109"/>
      <c r="P9" s="109" t="s">
        <v>1254</v>
      </c>
      <c r="Q9" s="109"/>
      <c r="R9" s="109"/>
      <c r="S9" s="109"/>
      <c r="T9" s="109" t="s">
        <v>1255</v>
      </c>
      <c r="U9" s="109"/>
      <c r="V9" s="109"/>
      <c r="W9" s="109"/>
      <c r="X9" s="109" t="s">
        <v>1256</v>
      </c>
      <c r="Y9" s="109"/>
      <c r="Z9" s="109"/>
      <c r="AA9" s="109"/>
      <c r="AB9" s="109" t="s">
        <v>1258</v>
      </c>
      <c r="AC9" s="109"/>
      <c r="AD9" s="109"/>
      <c r="AE9" s="109"/>
      <c r="AF9" s="109" t="s">
        <v>1259</v>
      </c>
      <c r="AG9" s="109"/>
      <c r="AH9" s="109"/>
      <c r="AI9" s="109"/>
      <c r="AJ9" s="109" t="s">
        <v>1260</v>
      </c>
      <c r="AK9" s="109"/>
      <c r="AL9" s="109"/>
      <c r="AM9" s="109"/>
      <c r="AN9" s="109" t="s">
        <v>1261</v>
      </c>
      <c r="AO9" s="109"/>
      <c r="AP9" s="109"/>
      <c r="AQ9" s="109"/>
      <c r="AR9" s="109" t="s">
        <v>1262</v>
      </c>
      <c r="AS9" s="109"/>
      <c r="AT9" s="109"/>
      <c r="AU9" s="119"/>
      <c r="AV9" s="109" t="s">
        <v>1263</v>
      </c>
      <c r="AW9" s="109"/>
      <c r="AX9" s="109"/>
      <c r="AY9" s="109"/>
      <c r="AZ9" s="109" t="s">
        <v>1267</v>
      </c>
      <c r="BA9" s="109"/>
      <c r="BB9" s="109"/>
      <c r="BC9" s="109"/>
      <c r="BD9" s="109" t="s">
        <v>1268</v>
      </c>
      <c r="BE9" s="109"/>
      <c r="BF9" s="109"/>
      <c r="BG9" s="109"/>
      <c r="BH9" s="109" t="s">
        <v>1269</v>
      </c>
      <c r="BI9" s="109"/>
      <c r="BJ9" s="109"/>
      <c r="BK9" s="109"/>
      <c r="BL9" s="109" t="s">
        <v>1270</v>
      </c>
      <c r="BM9" s="109"/>
      <c r="BN9" s="109"/>
      <c r="BO9" s="109"/>
      <c r="BP9" s="109" t="s">
        <v>1271</v>
      </c>
      <c r="BQ9" s="109"/>
      <c r="BR9" s="109"/>
      <c r="BS9" s="109"/>
      <c r="BT9" s="109" t="s">
        <v>1311</v>
      </c>
      <c r="BU9" s="109"/>
      <c r="BV9" s="109"/>
      <c r="BW9" s="109"/>
      <c r="BX9" s="109" t="s">
        <v>1312</v>
      </c>
      <c r="BY9" s="109"/>
      <c r="BZ9" s="109"/>
      <c r="CA9" s="109"/>
      <c r="CB9" s="109" t="s">
        <v>1313</v>
      </c>
      <c r="CC9" s="109"/>
      <c r="CD9" s="109"/>
      <c r="CE9" s="109"/>
      <c r="CF9" s="109" t="s">
        <v>1314</v>
      </c>
      <c r="CG9" s="109"/>
      <c r="CH9" s="109"/>
      <c r="CI9" s="109"/>
      <c r="CJ9" s="61"/>
      <c r="CK9" s="112" t="s">
        <v>26</v>
      </c>
      <c r="CL9" s="112"/>
      <c r="CM9" s="112"/>
      <c r="CN9" s="112"/>
      <c r="CO9" s="112"/>
    </row>
    <row r="10" spans="1:93" s="31" customFormat="1" ht="65.25" customHeight="1">
      <c r="A10" s="109"/>
      <c r="B10" s="111"/>
      <c r="C10" s="123"/>
      <c r="D10" s="125"/>
      <c r="E10" s="111"/>
      <c r="F10" s="125"/>
      <c r="G10" s="111"/>
      <c r="H10" s="127"/>
      <c r="I10" s="127"/>
      <c r="J10" s="127"/>
      <c r="K10" s="123"/>
      <c r="L10" s="59" t="s">
        <v>9</v>
      </c>
      <c r="M10" s="59" t="s">
        <v>11</v>
      </c>
      <c r="N10" s="59" t="s">
        <v>12</v>
      </c>
      <c r="O10" s="59" t="s">
        <v>1319</v>
      </c>
      <c r="P10" s="59" t="s">
        <v>9</v>
      </c>
      <c r="Q10" s="59" t="s">
        <v>11</v>
      </c>
      <c r="R10" s="59" t="s">
        <v>12</v>
      </c>
      <c r="S10" s="59" t="s">
        <v>1319</v>
      </c>
      <c r="T10" s="59" t="s">
        <v>9</v>
      </c>
      <c r="U10" s="59" t="s">
        <v>11</v>
      </c>
      <c r="V10" s="59" t="s">
        <v>12</v>
      </c>
      <c r="W10" s="59" t="s">
        <v>1319</v>
      </c>
      <c r="X10" s="59" t="s">
        <v>9</v>
      </c>
      <c r="Y10" s="59" t="s">
        <v>11</v>
      </c>
      <c r="Z10" s="59" t="s">
        <v>12</v>
      </c>
      <c r="AA10" s="59" t="s">
        <v>1319</v>
      </c>
      <c r="AB10" s="59" t="s">
        <v>9</v>
      </c>
      <c r="AC10" s="59" t="s">
        <v>11</v>
      </c>
      <c r="AD10" s="59" t="s">
        <v>12</v>
      </c>
      <c r="AE10" s="59" t="s">
        <v>1319</v>
      </c>
      <c r="AF10" s="59" t="s">
        <v>9</v>
      </c>
      <c r="AG10" s="59" t="s">
        <v>11</v>
      </c>
      <c r="AH10" s="59" t="s">
        <v>12</v>
      </c>
      <c r="AI10" s="59" t="s">
        <v>1319</v>
      </c>
      <c r="AJ10" s="59" t="s">
        <v>9</v>
      </c>
      <c r="AK10" s="59" t="s">
        <v>11</v>
      </c>
      <c r="AL10" s="59" t="s">
        <v>12</v>
      </c>
      <c r="AM10" s="59" t="s">
        <v>1319</v>
      </c>
      <c r="AN10" s="59" t="s">
        <v>9</v>
      </c>
      <c r="AO10" s="59" t="s">
        <v>11</v>
      </c>
      <c r="AP10" s="59" t="s">
        <v>12</v>
      </c>
      <c r="AQ10" s="59" t="s">
        <v>1319</v>
      </c>
      <c r="AR10" s="59" t="s">
        <v>9</v>
      </c>
      <c r="AS10" s="59" t="s">
        <v>11</v>
      </c>
      <c r="AT10" s="59" t="s">
        <v>12</v>
      </c>
      <c r="AU10" s="59" t="s">
        <v>1319</v>
      </c>
      <c r="AV10" s="60" t="s">
        <v>9</v>
      </c>
      <c r="AW10" s="60" t="s">
        <v>11</v>
      </c>
      <c r="AX10" s="60" t="s">
        <v>12</v>
      </c>
      <c r="AY10" s="59" t="s">
        <v>1319</v>
      </c>
      <c r="AZ10" s="60" t="s">
        <v>9</v>
      </c>
      <c r="BA10" s="60" t="s">
        <v>11</v>
      </c>
      <c r="BB10" s="60" t="s">
        <v>12</v>
      </c>
      <c r="BC10" s="59" t="s">
        <v>1319</v>
      </c>
      <c r="BD10" s="60" t="s">
        <v>9</v>
      </c>
      <c r="BE10" s="60" t="s">
        <v>11</v>
      </c>
      <c r="BF10" s="60" t="s">
        <v>12</v>
      </c>
      <c r="BG10" s="59" t="s">
        <v>1319</v>
      </c>
      <c r="BH10" s="60" t="s">
        <v>9</v>
      </c>
      <c r="BI10" s="60" t="s">
        <v>11</v>
      </c>
      <c r="BJ10" s="60" t="s">
        <v>12</v>
      </c>
      <c r="BK10" s="59" t="s">
        <v>1319</v>
      </c>
      <c r="BL10" s="60" t="s">
        <v>9</v>
      </c>
      <c r="BM10" s="60" t="s">
        <v>11</v>
      </c>
      <c r="BN10" s="60" t="s">
        <v>12</v>
      </c>
      <c r="BO10" s="59" t="s">
        <v>1319</v>
      </c>
      <c r="BP10" s="60" t="s">
        <v>9</v>
      </c>
      <c r="BQ10" s="60" t="s">
        <v>11</v>
      </c>
      <c r="BR10" s="60" t="s">
        <v>12</v>
      </c>
      <c r="BS10" s="59" t="s">
        <v>1319</v>
      </c>
      <c r="BT10" s="60" t="s">
        <v>9</v>
      </c>
      <c r="BU10" s="60" t="s">
        <v>11</v>
      </c>
      <c r="BV10" s="60" t="s">
        <v>12</v>
      </c>
      <c r="BW10" s="59" t="s">
        <v>1319</v>
      </c>
      <c r="BX10" s="60" t="s">
        <v>9</v>
      </c>
      <c r="BY10" s="60" t="s">
        <v>11</v>
      </c>
      <c r="BZ10" s="60" t="s">
        <v>12</v>
      </c>
      <c r="CA10" s="59" t="s">
        <v>1319</v>
      </c>
      <c r="CB10" s="60" t="s">
        <v>9</v>
      </c>
      <c r="CC10" s="60" t="s">
        <v>11</v>
      </c>
      <c r="CD10" s="60" t="s">
        <v>12</v>
      </c>
      <c r="CE10" s="59" t="s">
        <v>1319</v>
      </c>
      <c r="CF10" s="60" t="s">
        <v>9</v>
      </c>
      <c r="CG10" s="60" t="s">
        <v>11</v>
      </c>
      <c r="CH10" s="60" t="s">
        <v>12</v>
      </c>
      <c r="CI10" s="59" t="s">
        <v>1319</v>
      </c>
      <c r="CJ10" s="60" t="s">
        <v>1316</v>
      </c>
      <c r="CK10" s="59" t="s">
        <v>20</v>
      </c>
      <c r="CL10" s="59" t="s">
        <v>22</v>
      </c>
      <c r="CM10" s="59" t="s">
        <v>28</v>
      </c>
      <c r="CN10" s="59" t="s">
        <v>29</v>
      </c>
      <c r="CO10" s="59" t="s">
        <v>1317</v>
      </c>
    </row>
    <row r="11" spans="1:93" s="19" customFormat="1" ht="30">
      <c r="A11" s="17">
        <v>1</v>
      </c>
      <c r="B11" s="64" t="s">
        <v>31</v>
      </c>
      <c r="C11" s="64" t="s">
        <v>98</v>
      </c>
      <c r="D11" s="65" t="s">
        <v>1242</v>
      </c>
      <c r="E11" s="37">
        <v>1</v>
      </c>
      <c r="F11" s="37" t="str">
        <f>+VLOOKUP(B11,'[1]AMAREY NOVA MEDICAL S.A'!$D:$H,5,0)</f>
        <v xml:space="preserve">CTO 5660-2021 DISORTHO SA </v>
      </c>
      <c r="G11" s="34">
        <f>+VLOOKUP(B11,'[1]AMAREY NOVA MEDICAL S.A'!$D:$H,2,0)</f>
        <v>204287</v>
      </c>
      <c r="H11" s="32">
        <f>+VLOOKUP(B11,'[1]AMAREY NOVA MEDICAL S.A'!$D:$H,3,0)</f>
        <v>0</v>
      </c>
      <c r="I11" s="32">
        <f>+VLOOKUP(B11,'[1]AMAREY NOVA MEDICAL S.A'!$D:$H,4,0)</f>
        <v>204287</v>
      </c>
      <c r="J11" s="32">
        <f>+I11*E11</f>
        <v>204287</v>
      </c>
      <c r="K11" s="32">
        <f>+J11*1.0562</f>
        <v>215767.92939999999</v>
      </c>
      <c r="L11" s="32"/>
      <c r="M11" s="32"/>
      <c r="N11" s="32"/>
      <c r="O11" s="32"/>
      <c r="P11" s="66"/>
      <c r="Q11" s="67"/>
      <c r="R11" s="68"/>
      <c r="S11" s="32"/>
      <c r="T11" s="32"/>
      <c r="U11" s="32"/>
      <c r="V11" s="32"/>
      <c r="W11" s="32"/>
      <c r="X11" s="32">
        <v>404414</v>
      </c>
      <c r="Y11" s="32"/>
      <c r="Z11" s="32">
        <v>404414</v>
      </c>
      <c r="AA11" s="32">
        <f>+Z11*1.0562</f>
        <v>427142.06680000003</v>
      </c>
      <c r="AB11" s="32"/>
      <c r="AC11" s="32"/>
      <c r="AD11" s="32"/>
      <c r="AE11" s="32"/>
      <c r="AF11" s="32">
        <v>506153.50199999998</v>
      </c>
      <c r="AG11" s="32"/>
      <c r="AH11" s="32">
        <v>506153.50199999998</v>
      </c>
      <c r="AI11" s="32">
        <f>+AH11*1.0562</f>
        <v>534599.3288124</v>
      </c>
      <c r="AJ11" s="32">
        <v>3863300</v>
      </c>
      <c r="AK11" s="32"/>
      <c r="AL11" s="32">
        <v>3863300</v>
      </c>
      <c r="AM11" s="32">
        <f>+AL11*1.0562</f>
        <v>4080417.46</v>
      </c>
      <c r="AN11" s="32">
        <v>381200</v>
      </c>
      <c r="AO11" s="32">
        <f>+AN11-AP11</f>
        <v>0</v>
      </c>
      <c r="AP11" s="32">
        <v>381200</v>
      </c>
      <c r="AQ11" s="32">
        <f>+AP11*1.0562</f>
        <v>402623.44</v>
      </c>
      <c r="AR11" s="32"/>
      <c r="AS11" s="32"/>
      <c r="AT11" s="32"/>
      <c r="AU11" s="32"/>
      <c r="AV11" s="32"/>
      <c r="AW11" s="32"/>
      <c r="AX11" s="32"/>
      <c r="AY11" s="32"/>
      <c r="AZ11" s="32"/>
      <c r="BA11" s="32"/>
      <c r="BB11" s="32"/>
      <c r="BC11" s="32"/>
      <c r="BD11" s="32"/>
      <c r="BE11" s="32"/>
      <c r="BF11" s="32"/>
      <c r="BG11" s="32"/>
      <c r="BH11" s="32"/>
      <c r="BI11" s="32"/>
      <c r="BJ11" s="32"/>
      <c r="BK11" s="32"/>
      <c r="BL11" s="32"/>
      <c r="BM11" s="32"/>
      <c r="BN11" s="32"/>
      <c r="BO11" s="32"/>
      <c r="BP11" s="32"/>
      <c r="BQ11" s="32"/>
      <c r="BR11" s="32"/>
      <c r="BS11" s="32"/>
      <c r="BT11" s="32">
        <v>796736</v>
      </c>
      <c r="BU11" s="32"/>
      <c r="BV11" s="32">
        <v>796736</v>
      </c>
      <c r="BW11" s="32">
        <f>+BV11*1.0562</f>
        <v>841512.56319999998</v>
      </c>
      <c r="BX11" s="32"/>
      <c r="BY11" s="32"/>
      <c r="BZ11" s="32"/>
      <c r="CA11" s="32"/>
      <c r="CB11" s="32"/>
      <c r="CC11" s="32"/>
      <c r="CD11" s="32"/>
      <c r="CE11" s="32"/>
      <c r="CF11" s="32"/>
      <c r="CG11" s="32"/>
      <c r="CH11" s="32"/>
      <c r="CI11" s="32"/>
      <c r="CJ11" s="32">
        <f>+AVERAGE(K11,O11,S11,W11,AA11,AE11,AI11,AM11,AQ11,AU11,AY11,BC11,BG11,BK11,BO11,BS11,BW11,CA11,CE11,CI11)</f>
        <v>1083677.1313687332</v>
      </c>
      <c r="CK11" s="32">
        <f>+SMALL((K11,O11,S11,W11,AA11,AE11,AI11,AM11,AQ11,AU11,AY11,BC11,BG11,BK11,BO11,BS11,BW11,CA11,CE11,CI11),1)</f>
        <v>215767.92939999999</v>
      </c>
      <c r="CL11" s="18"/>
      <c r="CM11" s="18">
        <f>+K11-CK11</f>
        <v>0</v>
      </c>
      <c r="CN11" s="35">
        <f>+((K11-CK11)/CK11)</f>
        <v>0</v>
      </c>
      <c r="CO11" s="39">
        <f>+CK11</f>
        <v>215767.92939999999</v>
      </c>
    </row>
    <row r="12" spans="1:93" s="19" customFormat="1" ht="30">
      <c r="A12" s="17">
        <v>2</v>
      </c>
      <c r="B12" s="64" t="s">
        <v>32</v>
      </c>
      <c r="C12" s="64" t="s">
        <v>98</v>
      </c>
      <c r="D12" s="65" t="s">
        <v>1242</v>
      </c>
      <c r="E12" s="37">
        <v>1</v>
      </c>
      <c r="F12" s="37" t="str">
        <f>+VLOOKUP(B12,'[1]AMAREY NOVA MEDICAL S.A'!$D:$H,5,0)</f>
        <v xml:space="preserve">CTO 5660-2021 DISORTHO SA </v>
      </c>
      <c r="G12" s="34">
        <f>+VLOOKUP(B12,'[1]AMAREY NOVA MEDICAL S.A'!$D:$H,2,0)</f>
        <v>70484</v>
      </c>
      <c r="H12" s="32">
        <f>+VLOOKUP(B12,'[1]AMAREY NOVA MEDICAL S.A'!$D:$H,3,0)</f>
        <v>0</v>
      </c>
      <c r="I12" s="32">
        <f>+VLOOKUP(B12,'[1]AMAREY NOVA MEDICAL S.A'!$D:$H,4,0)</f>
        <v>70484</v>
      </c>
      <c r="J12" s="32">
        <f t="shared" ref="J12:J75" si="0">+I12*E12</f>
        <v>70484</v>
      </c>
      <c r="K12" s="32">
        <f t="shared" ref="K12:K75" si="1">+J12*1.0562</f>
        <v>74445.200800000006</v>
      </c>
      <c r="L12" s="32"/>
      <c r="M12" s="32"/>
      <c r="N12" s="32"/>
      <c r="O12" s="32"/>
      <c r="P12" s="67"/>
      <c r="Q12" s="67"/>
      <c r="R12" s="68"/>
      <c r="S12" s="32"/>
      <c r="T12" s="32"/>
      <c r="U12" s="32"/>
      <c r="V12" s="32"/>
      <c r="W12" s="32"/>
      <c r="X12" s="32">
        <v>70484</v>
      </c>
      <c r="Y12" s="32"/>
      <c r="Z12" s="32">
        <v>70484</v>
      </c>
      <c r="AA12" s="32">
        <f t="shared" ref="AA12:AA75" si="2">+Z12*1.0562</f>
        <v>74445.200800000006</v>
      </c>
      <c r="AB12" s="32"/>
      <c r="AC12" s="32"/>
      <c r="AD12" s="32"/>
      <c r="AE12" s="32"/>
      <c r="AF12" s="32">
        <v>95112.800133750003</v>
      </c>
      <c r="AG12" s="32"/>
      <c r="AH12" s="32">
        <v>95112.800133750003</v>
      </c>
      <c r="AI12" s="32">
        <f t="shared" ref="AI12:AI50" si="3">+AH12*1.0562</f>
        <v>100458.13950126675</v>
      </c>
      <c r="AJ12" s="32">
        <v>3863300</v>
      </c>
      <c r="AK12" s="32"/>
      <c r="AL12" s="32">
        <v>3863300</v>
      </c>
      <c r="AM12" s="32">
        <f t="shared" ref="AM12:AM75" si="4">+AL12*1.0562</f>
        <v>4080417.46</v>
      </c>
      <c r="AN12" s="32">
        <v>91800</v>
      </c>
      <c r="AO12" s="32">
        <f t="shared" ref="AO12:AO75" si="5">+AN12-AP12</f>
        <v>0</v>
      </c>
      <c r="AP12" s="32">
        <v>91800</v>
      </c>
      <c r="AQ12" s="32">
        <f t="shared" ref="AQ12:AQ75" si="6">+AP12*1.0562</f>
        <v>96959.16</v>
      </c>
      <c r="AR12" s="32"/>
      <c r="AS12" s="32"/>
      <c r="AT12" s="32"/>
      <c r="AU12" s="32"/>
      <c r="AV12" s="32"/>
      <c r="AW12" s="32"/>
      <c r="AX12" s="32"/>
      <c r="AY12" s="32"/>
      <c r="AZ12" s="32"/>
      <c r="BA12" s="32"/>
      <c r="BB12" s="32"/>
      <c r="BC12" s="32"/>
      <c r="BD12" s="32"/>
      <c r="BE12" s="32"/>
      <c r="BF12" s="32"/>
      <c r="BG12" s="32"/>
      <c r="BH12" s="32"/>
      <c r="BI12" s="32"/>
      <c r="BJ12" s="32"/>
      <c r="BK12" s="32"/>
      <c r="BL12" s="32"/>
      <c r="BM12" s="32"/>
      <c r="BN12" s="32"/>
      <c r="BO12" s="32"/>
      <c r="BP12" s="32"/>
      <c r="BQ12" s="32"/>
      <c r="BR12" s="32"/>
      <c r="BS12" s="32"/>
      <c r="BT12" s="32">
        <v>168480</v>
      </c>
      <c r="BU12" s="32"/>
      <c r="BV12" s="32">
        <v>168480</v>
      </c>
      <c r="BW12" s="32">
        <f t="shared" ref="BW12:BW75" si="7">+BV12*1.0562</f>
        <v>177948.576</v>
      </c>
      <c r="BX12" s="32"/>
      <c r="BY12" s="32"/>
      <c r="BZ12" s="32"/>
      <c r="CA12" s="32"/>
      <c r="CB12" s="32"/>
      <c r="CC12" s="32"/>
      <c r="CD12" s="32"/>
      <c r="CE12" s="32"/>
      <c r="CF12" s="32"/>
      <c r="CG12" s="32"/>
      <c r="CH12" s="32"/>
      <c r="CI12" s="32"/>
      <c r="CJ12" s="32">
        <f t="shared" ref="CJ12:CJ75" si="8">+AVERAGE(K12,O12,S12,W12,AA12,AE12,AI12,AM12,AQ12,AU12,AY12,BC12,BG12,BK12,BO12,BS12,BW12,CA12,CE12,CI12)</f>
        <v>767445.62285021122</v>
      </c>
      <c r="CK12" s="32">
        <f>+SMALL((K12,O12,S12,W12,AA12,AE12,AI12,AM12,AQ12,AU12,AY12,BC12,BG12,BK12,BO12,BS12,BW12,CA12,CE12,CI12),1)</f>
        <v>74445.200800000006</v>
      </c>
      <c r="CL12" s="18" t="e">
        <f>+IF(CK12=K12,#REF!,IF(CK12=N12,$L$9))</f>
        <v>#REF!</v>
      </c>
      <c r="CM12" s="18">
        <f t="shared" ref="CM12:CM75" si="9">+K12-CK12</f>
        <v>0</v>
      </c>
      <c r="CN12" s="35">
        <f>+((K12-CK12)/CK12)</f>
        <v>0</v>
      </c>
      <c r="CO12" s="39">
        <f t="shared" ref="CO12:CO75" si="10">+CK12</f>
        <v>74445.200800000006</v>
      </c>
    </row>
    <row r="13" spans="1:93" s="19" customFormat="1" ht="30">
      <c r="A13" s="17">
        <v>3</v>
      </c>
      <c r="B13" s="64" t="s">
        <v>33</v>
      </c>
      <c r="C13" s="64" t="s">
        <v>99</v>
      </c>
      <c r="D13" s="65" t="s">
        <v>1242</v>
      </c>
      <c r="E13" s="37">
        <v>1</v>
      </c>
      <c r="F13" s="37" t="str">
        <f>+VLOOKUP(B13,'[1]AMAREY NOVA MEDICAL S.A'!$D:$H,5,0)</f>
        <v xml:space="preserve">CTO 5660-2021 DISORTHO SA </v>
      </c>
      <c r="G13" s="34">
        <f>+VLOOKUP(B13,'[1]AMAREY NOVA MEDICAL S.A'!$D:$H,2,0)</f>
        <v>239644</v>
      </c>
      <c r="H13" s="32">
        <f>+VLOOKUP(B13,'[1]AMAREY NOVA MEDICAL S.A'!$D:$H,3,0)</f>
        <v>0</v>
      </c>
      <c r="I13" s="32">
        <f>+VLOOKUP(B13,'[1]AMAREY NOVA MEDICAL S.A'!$D:$H,4,0)</f>
        <v>239644</v>
      </c>
      <c r="J13" s="32">
        <f t="shared" si="0"/>
        <v>239644</v>
      </c>
      <c r="K13" s="32">
        <f t="shared" si="1"/>
        <v>253111.99280000001</v>
      </c>
      <c r="L13" s="32"/>
      <c r="M13" s="32"/>
      <c r="N13" s="32"/>
      <c r="O13" s="32"/>
      <c r="P13" s="67"/>
      <c r="Q13" s="67"/>
      <c r="R13" s="68"/>
      <c r="S13" s="32"/>
      <c r="T13" s="32"/>
      <c r="U13" s="32"/>
      <c r="V13" s="32"/>
      <c r="W13" s="32"/>
      <c r="X13" s="32">
        <v>239644</v>
      </c>
      <c r="Y13" s="32"/>
      <c r="Z13" s="32">
        <v>239644</v>
      </c>
      <c r="AA13" s="32">
        <f t="shared" si="2"/>
        <v>253111.99280000001</v>
      </c>
      <c r="AB13" s="32"/>
      <c r="AC13" s="32"/>
      <c r="AD13" s="32"/>
      <c r="AE13" s="32"/>
      <c r="AF13" s="32">
        <v>384895.8</v>
      </c>
      <c r="AG13" s="32"/>
      <c r="AH13" s="32">
        <v>384895.8</v>
      </c>
      <c r="AI13" s="32">
        <f t="shared" si="3"/>
        <v>406526.94396</v>
      </c>
      <c r="AJ13" s="32">
        <v>3863300</v>
      </c>
      <c r="AK13" s="32"/>
      <c r="AL13" s="32">
        <v>3863300</v>
      </c>
      <c r="AM13" s="32">
        <f t="shared" si="4"/>
        <v>4080417.46</v>
      </c>
      <c r="AN13" s="32">
        <v>468400</v>
      </c>
      <c r="AO13" s="32">
        <f t="shared" si="5"/>
        <v>0</v>
      </c>
      <c r="AP13" s="32">
        <v>468400</v>
      </c>
      <c r="AQ13" s="32">
        <f t="shared" si="6"/>
        <v>494724.08</v>
      </c>
      <c r="AR13" s="32"/>
      <c r="AS13" s="32"/>
      <c r="AT13" s="32"/>
      <c r="AU13" s="32"/>
      <c r="AV13" s="32"/>
      <c r="AW13" s="32"/>
      <c r="AX13" s="32"/>
      <c r="AY13" s="32"/>
      <c r="AZ13" s="32"/>
      <c r="BA13" s="32"/>
      <c r="BB13" s="32"/>
      <c r="BC13" s="32"/>
      <c r="BD13" s="32"/>
      <c r="BE13" s="32"/>
      <c r="BF13" s="32"/>
      <c r="BG13" s="32"/>
      <c r="BH13" s="32"/>
      <c r="BI13" s="32"/>
      <c r="BJ13" s="32"/>
      <c r="BK13" s="32"/>
      <c r="BL13" s="32"/>
      <c r="BM13" s="32"/>
      <c r="BN13" s="32"/>
      <c r="BO13" s="32"/>
      <c r="BP13" s="32"/>
      <c r="BQ13" s="32"/>
      <c r="BR13" s="32"/>
      <c r="BS13" s="32"/>
      <c r="BT13" s="32">
        <v>716590</v>
      </c>
      <c r="BU13" s="32"/>
      <c r="BV13" s="32">
        <v>716590</v>
      </c>
      <c r="BW13" s="32">
        <f t="shared" si="7"/>
        <v>756862.35800000001</v>
      </c>
      <c r="BX13" s="32"/>
      <c r="BY13" s="32"/>
      <c r="BZ13" s="32"/>
      <c r="CA13" s="32"/>
      <c r="CB13" s="32"/>
      <c r="CC13" s="32"/>
      <c r="CD13" s="32"/>
      <c r="CE13" s="32"/>
      <c r="CF13" s="32"/>
      <c r="CG13" s="32"/>
      <c r="CH13" s="32"/>
      <c r="CI13" s="32"/>
      <c r="CJ13" s="32">
        <f t="shared" si="8"/>
        <v>1040792.47126</v>
      </c>
      <c r="CK13" s="32">
        <f>+SMALL((K13,O13,S13,W13,AA13,AE13,AI13,AM13,AQ13,AU13,AY13,BC13,BG13,BK13,BO13,BS13,BW13,CA13,CE13,CI13),1)</f>
        <v>253111.99280000001</v>
      </c>
      <c r="CL13" s="18" t="e">
        <f>+IF(CK13=K13,#REF!,IF(CK13=N13,$L$9))</f>
        <v>#REF!</v>
      </c>
      <c r="CM13" s="18">
        <f t="shared" si="9"/>
        <v>0</v>
      </c>
      <c r="CN13" s="35">
        <f t="shared" ref="CN13:CN75" si="11">+((K13-CK13)/CK13)</f>
        <v>0</v>
      </c>
      <c r="CO13" s="39">
        <f t="shared" si="10"/>
        <v>253111.99280000001</v>
      </c>
    </row>
    <row r="14" spans="1:93" s="19" customFormat="1" ht="30">
      <c r="A14" s="17">
        <v>4</v>
      </c>
      <c r="B14" s="64" t="s">
        <v>34</v>
      </c>
      <c r="C14" s="64" t="s">
        <v>99</v>
      </c>
      <c r="D14" s="65" t="s">
        <v>1242</v>
      </c>
      <c r="E14" s="37">
        <v>1</v>
      </c>
      <c r="F14" s="37" t="str">
        <f>+VLOOKUP(B14,'[1]AMAREY NOVA MEDICAL S.A'!$D:$H,5,0)</f>
        <v xml:space="preserve">CTO 5660-2021 DISORTHO SA </v>
      </c>
      <c r="G14" s="34">
        <f>+VLOOKUP(B14,'[1]AMAREY NOVA MEDICAL S.A'!$D:$H,2,0)</f>
        <v>70484</v>
      </c>
      <c r="H14" s="32">
        <f>+VLOOKUP(B14,'[1]AMAREY NOVA MEDICAL S.A'!$D:$H,3,0)</f>
        <v>0</v>
      </c>
      <c r="I14" s="32">
        <f>+VLOOKUP(B14,'[1]AMAREY NOVA MEDICAL S.A'!$D:$H,4,0)</f>
        <v>70484</v>
      </c>
      <c r="J14" s="32">
        <f t="shared" si="0"/>
        <v>70484</v>
      </c>
      <c r="K14" s="32">
        <f t="shared" si="1"/>
        <v>74445.200800000006</v>
      </c>
      <c r="L14" s="32"/>
      <c r="M14" s="32"/>
      <c r="N14" s="32"/>
      <c r="O14" s="32"/>
      <c r="P14" s="67"/>
      <c r="Q14" s="67"/>
      <c r="R14" s="68"/>
      <c r="S14" s="32"/>
      <c r="T14" s="32"/>
      <c r="U14" s="32"/>
      <c r="V14" s="32"/>
      <c r="W14" s="32"/>
      <c r="X14" s="32">
        <v>70484</v>
      </c>
      <c r="Y14" s="32"/>
      <c r="Z14" s="32">
        <v>70484</v>
      </c>
      <c r="AA14" s="32">
        <f t="shared" si="2"/>
        <v>74445.200800000006</v>
      </c>
      <c r="AB14" s="32"/>
      <c r="AC14" s="32"/>
      <c r="AD14" s="32"/>
      <c r="AE14" s="32"/>
      <c r="AF14" s="32">
        <v>95112.800133750003</v>
      </c>
      <c r="AG14" s="32"/>
      <c r="AH14" s="32">
        <v>95112.800133750003</v>
      </c>
      <c r="AI14" s="32">
        <f t="shared" si="3"/>
        <v>100458.13950126675</v>
      </c>
      <c r="AJ14" s="32">
        <v>3863300</v>
      </c>
      <c r="AK14" s="32"/>
      <c r="AL14" s="32">
        <v>3863300</v>
      </c>
      <c r="AM14" s="32">
        <f t="shared" si="4"/>
        <v>4080417.46</v>
      </c>
      <c r="AN14" s="32">
        <v>91800</v>
      </c>
      <c r="AO14" s="32">
        <f t="shared" si="5"/>
        <v>0</v>
      </c>
      <c r="AP14" s="32">
        <v>91800</v>
      </c>
      <c r="AQ14" s="32">
        <f t="shared" si="6"/>
        <v>96959.16</v>
      </c>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v>168480</v>
      </c>
      <c r="BU14" s="32"/>
      <c r="BV14" s="32">
        <v>168480</v>
      </c>
      <c r="BW14" s="32">
        <f t="shared" si="7"/>
        <v>177948.576</v>
      </c>
      <c r="BX14" s="32"/>
      <c r="BY14" s="32"/>
      <c r="BZ14" s="32"/>
      <c r="CA14" s="32"/>
      <c r="CB14" s="32"/>
      <c r="CC14" s="32"/>
      <c r="CD14" s="32"/>
      <c r="CE14" s="32"/>
      <c r="CF14" s="32"/>
      <c r="CG14" s="32"/>
      <c r="CH14" s="32"/>
      <c r="CI14" s="32"/>
      <c r="CJ14" s="32">
        <f t="shared" si="8"/>
        <v>767445.62285021122</v>
      </c>
      <c r="CK14" s="32">
        <f>+SMALL((K14,O14,S14,W14,AA14,AE14,AI14,AM14,AQ14,AU14,AY14,BC14,BG14,BK14,BO14,BS14,BW14,CA14,CE14,CI14),1)</f>
        <v>74445.200800000006</v>
      </c>
      <c r="CL14" s="18" t="e">
        <f>+IF(CK14=K14,#REF!,IF(CK14=N14,$L$9))</f>
        <v>#REF!</v>
      </c>
      <c r="CM14" s="18">
        <f t="shared" si="9"/>
        <v>0</v>
      </c>
      <c r="CN14" s="35">
        <f t="shared" si="11"/>
        <v>0</v>
      </c>
      <c r="CO14" s="39">
        <f t="shared" si="10"/>
        <v>74445.200800000006</v>
      </c>
    </row>
    <row r="15" spans="1:93" s="19" customFormat="1" ht="30">
      <c r="A15" s="17">
        <v>5</v>
      </c>
      <c r="B15" s="33" t="s">
        <v>35</v>
      </c>
      <c r="C15" s="69" t="s">
        <v>100</v>
      </c>
      <c r="D15" s="65" t="s">
        <v>1242</v>
      </c>
      <c r="E15" s="37">
        <v>1</v>
      </c>
      <c r="F15" s="37" t="str">
        <f>+VLOOKUP(B15,'[1]AMAREY NOVA MEDICAL S.A'!$D:$H,5,0)</f>
        <v xml:space="preserve">CTO 5660-2021 DISORTHO SA </v>
      </c>
      <c r="G15" s="34">
        <f>+VLOOKUP(B15,'[1]AMAREY NOVA MEDICAL S.A'!$D:$H,2,0)</f>
        <v>239644</v>
      </c>
      <c r="H15" s="32">
        <f>+VLOOKUP(B15,'[1]AMAREY NOVA MEDICAL S.A'!$D:$H,3,0)</f>
        <v>0</v>
      </c>
      <c r="I15" s="32">
        <f>+VLOOKUP(B15,'[1]AMAREY NOVA MEDICAL S.A'!$D:$H,4,0)</f>
        <v>239644</v>
      </c>
      <c r="J15" s="32">
        <f t="shared" si="0"/>
        <v>239644</v>
      </c>
      <c r="K15" s="32">
        <f t="shared" si="1"/>
        <v>253111.99280000001</v>
      </c>
      <c r="L15" s="32"/>
      <c r="M15" s="32"/>
      <c r="N15" s="32"/>
      <c r="O15" s="32"/>
      <c r="P15" s="67"/>
      <c r="Q15" s="67"/>
      <c r="R15" s="68"/>
      <c r="S15" s="32"/>
      <c r="T15" s="32"/>
      <c r="U15" s="32"/>
      <c r="V15" s="32"/>
      <c r="W15" s="32"/>
      <c r="X15" s="32">
        <v>239644</v>
      </c>
      <c r="Y15" s="32"/>
      <c r="Z15" s="32">
        <v>239644</v>
      </c>
      <c r="AA15" s="32">
        <f t="shared" si="2"/>
        <v>253111.99280000001</v>
      </c>
      <c r="AB15" s="32"/>
      <c r="AC15" s="32"/>
      <c r="AD15" s="32"/>
      <c r="AE15" s="32"/>
      <c r="AF15" s="32">
        <v>482144.39999999997</v>
      </c>
      <c r="AG15" s="32"/>
      <c r="AH15" s="32">
        <v>482144.39999999997</v>
      </c>
      <c r="AI15" s="32">
        <f t="shared" si="3"/>
        <v>509240.91527999996</v>
      </c>
      <c r="AJ15" s="32">
        <v>3863300</v>
      </c>
      <c r="AK15" s="32"/>
      <c r="AL15" s="32">
        <v>3863300</v>
      </c>
      <c r="AM15" s="32">
        <f t="shared" si="4"/>
        <v>4080417.46</v>
      </c>
      <c r="AN15" s="32">
        <v>548800</v>
      </c>
      <c r="AO15" s="32">
        <f t="shared" si="5"/>
        <v>0</v>
      </c>
      <c r="AP15" s="32">
        <v>548800</v>
      </c>
      <c r="AQ15" s="32">
        <f t="shared" si="6"/>
        <v>579642.56000000006</v>
      </c>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c r="BP15" s="32"/>
      <c r="BQ15" s="32"/>
      <c r="BR15" s="32"/>
      <c r="BS15" s="32"/>
      <c r="BT15" s="32">
        <v>881838</v>
      </c>
      <c r="BU15" s="32"/>
      <c r="BV15" s="32">
        <v>881838</v>
      </c>
      <c r="BW15" s="32">
        <f t="shared" si="7"/>
        <v>931397.29560000007</v>
      </c>
      <c r="BX15" s="32"/>
      <c r="BY15" s="32"/>
      <c r="BZ15" s="32"/>
      <c r="CA15" s="32"/>
      <c r="CB15" s="32"/>
      <c r="CC15" s="32"/>
      <c r="CD15" s="32"/>
      <c r="CE15" s="32"/>
      <c r="CF15" s="32"/>
      <c r="CG15" s="32"/>
      <c r="CH15" s="32"/>
      <c r="CI15" s="32"/>
      <c r="CJ15" s="32">
        <f t="shared" si="8"/>
        <v>1101153.7027466665</v>
      </c>
      <c r="CK15" s="32">
        <f>+SMALL((K15,O15,S15,W15,AA15,AE15,AI15,AM15,AQ15,AU15,AY15,BC15,BG15,BK15,BO15,BS15,BW15,CA15,CE15,CI15),1)</f>
        <v>253111.99280000001</v>
      </c>
      <c r="CL15" s="18" t="e">
        <f>+IF(CK15=K15,#REF!,IF(CK15=N15,$L$9))</f>
        <v>#REF!</v>
      </c>
      <c r="CM15" s="18">
        <f t="shared" si="9"/>
        <v>0</v>
      </c>
      <c r="CN15" s="35">
        <f t="shared" si="11"/>
        <v>0</v>
      </c>
      <c r="CO15" s="39">
        <f t="shared" si="10"/>
        <v>253111.99280000001</v>
      </c>
    </row>
    <row r="16" spans="1:93" s="19" customFormat="1" ht="30">
      <c r="A16" s="17">
        <v>6</v>
      </c>
      <c r="B16" s="33" t="s">
        <v>34</v>
      </c>
      <c r="C16" s="69" t="s">
        <v>100</v>
      </c>
      <c r="D16" s="65" t="s">
        <v>1242</v>
      </c>
      <c r="E16" s="37">
        <v>1</v>
      </c>
      <c r="F16" s="37" t="str">
        <f>+VLOOKUP(B16,'[1]AMAREY NOVA MEDICAL S.A'!$D:$H,5,0)</f>
        <v xml:space="preserve">CTO 5660-2021 DISORTHO SA </v>
      </c>
      <c r="G16" s="34">
        <f>+VLOOKUP(B16,'[1]AMAREY NOVA MEDICAL S.A'!$D:$H,2,0)</f>
        <v>70484</v>
      </c>
      <c r="H16" s="32">
        <f>+VLOOKUP(B16,'[1]AMAREY NOVA MEDICAL S.A'!$D:$H,3,0)</f>
        <v>0</v>
      </c>
      <c r="I16" s="32">
        <f>+VLOOKUP(B16,'[1]AMAREY NOVA MEDICAL S.A'!$D:$H,4,0)</f>
        <v>70484</v>
      </c>
      <c r="J16" s="32">
        <f t="shared" si="0"/>
        <v>70484</v>
      </c>
      <c r="K16" s="32">
        <f t="shared" si="1"/>
        <v>74445.200800000006</v>
      </c>
      <c r="L16" s="32"/>
      <c r="M16" s="32"/>
      <c r="N16" s="32"/>
      <c r="O16" s="32"/>
      <c r="P16" s="67"/>
      <c r="Q16" s="67"/>
      <c r="R16" s="68"/>
      <c r="S16" s="32"/>
      <c r="T16" s="32"/>
      <c r="U16" s="32"/>
      <c r="V16" s="32"/>
      <c r="W16" s="32"/>
      <c r="X16" s="32">
        <v>70484</v>
      </c>
      <c r="Y16" s="32"/>
      <c r="Z16" s="32">
        <v>70484</v>
      </c>
      <c r="AA16" s="32">
        <f t="shared" si="2"/>
        <v>74445.200800000006</v>
      </c>
      <c r="AB16" s="32"/>
      <c r="AC16" s="32"/>
      <c r="AD16" s="32"/>
      <c r="AE16" s="32"/>
      <c r="AF16" s="32">
        <v>95112.800133750003</v>
      </c>
      <c r="AG16" s="32"/>
      <c r="AH16" s="32">
        <v>95112.800133750003</v>
      </c>
      <c r="AI16" s="32">
        <f t="shared" si="3"/>
        <v>100458.13950126675</v>
      </c>
      <c r="AJ16" s="32">
        <v>3863300</v>
      </c>
      <c r="AK16" s="32"/>
      <c r="AL16" s="32">
        <v>3863300</v>
      </c>
      <c r="AM16" s="32">
        <f t="shared" si="4"/>
        <v>4080417.46</v>
      </c>
      <c r="AN16" s="32">
        <v>91800</v>
      </c>
      <c r="AO16" s="32">
        <f t="shared" si="5"/>
        <v>0</v>
      </c>
      <c r="AP16" s="32">
        <v>91800</v>
      </c>
      <c r="AQ16" s="32">
        <f t="shared" si="6"/>
        <v>96959.16</v>
      </c>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c r="BP16" s="32"/>
      <c r="BQ16" s="32"/>
      <c r="BR16" s="32"/>
      <c r="BS16" s="32"/>
      <c r="BT16" s="32">
        <v>168480</v>
      </c>
      <c r="BU16" s="32"/>
      <c r="BV16" s="32">
        <v>168480</v>
      </c>
      <c r="BW16" s="32">
        <f t="shared" si="7"/>
        <v>177948.576</v>
      </c>
      <c r="BX16" s="32"/>
      <c r="BY16" s="32"/>
      <c r="BZ16" s="32"/>
      <c r="CA16" s="32"/>
      <c r="CB16" s="32"/>
      <c r="CC16" s="32"/>
      <c r="CD16" s="32"/>
      <c r="CE16" s="32"/>
      <c r="CF16" s="32"/>
      <c r="CG16" s="32"/>
      <c r="CH16" s="32"/>
      <c r="CI16" s="32"/>
      <c r="CJ16" s="32">
        <f t="shared" si="8"/>
        <v>767445.62285021122</v>
      </c>
      <c r="CK16" s="32">
        <f>+SMALL((K16,O16,S16,W16,AA16,AE16,AI16,AM16,AQ16,AU16,AY16,BC16,BG16,BK16,BO16,BS16,BW16,CA16,CE16,CI16),1)</f>
        <v>74445.200800000006</v>
      </c>
      <c r="CL16" s="18"/>
      <c r="CM16" s="18">
        <f t="shared" si="9"/>
        <v>0</v>
      </c>
      <c r="CN16" s="35">
        <f t="shared" si="11"/>
        <v>0</v>
      </c>
      <c r="CO16" s="39">
        <f t="shared" si="10"/>
        <v>74445.200800000006</v>
      </c>
    </row>
    <row r="17" spans="1:93" s="19" customFormat="1" ht="30">
      <c r="A17" s="17">
        <v>7</v>
      </c>
      <c r="B17" s="33" t="s">
        <v>36</v>
      </c>
      <c r="C17" s="69" t="s">
        <v>101</v>
      </c>
      <c r="D17" s="65" t="s">
        <v>1242</v>
      </c>
      <c r="E17" s="37">
        <v>1</v>
      </c>
      <c r="F17" s="37" t="str">
        <f>+VLOOKUP(B17,'[1]AMAREY NOVA MEDICAL S.A'!$D:$H,5,0)</f>
        <v xml:space="preserve">CTO 5660-2021 DISORTHO SA </v>
      </c>
      <c r="G17" s="34">
        <f>+VLOOKUP(B17,'[1]AMAREY NOVA MEDICAL S.A'!$D:$H,2,0)</f>
        <v>239644</v>
      </c>
      <c r="H17" s="32">
        <f>+VLOOKUP(B17,'[1]AMAREY NOVA MEDICAL S.A'!$D:$H,3,0)</f>
        <v>0</v>
      </c>
      <c r="I17" s="32">
        <f>+VLOOKUP(B17,'[1]AMAREY NOVA MEDICAL S.A'!$D:$H,4,0)</f>
        <v>239644</v>
      </c>
      <c r="J17" s="32">
        <f t="shared" si="0"/>
        <v>239644</v>
      </c>
      <c r="K17" s="32">
        <f t="shared" si="1"/>
        <v>253111.99280000001</v>
      </c>
      <c r="L17" s="32"/>
      <c r="M17" s="32"/>
      <c r="N17" s="32"/>
      <c r="O17" s="32"/>
      <c r="P17" s="67"/>
      <c r="Q17" s="67"/>
      <c r="R17" s="68"/>
      <c r="S17" s="32"/>
      <c r="T17" s="32"/>
      <c r="U17" s="32"/>
      <c r="V17" s="32"/>
      <c r="W17" s="32"/>
      <c r="X17" s="32">
        <v>239644</v>
      </c>
      <c r="Y17" s="32"/>
      <c r="Z17" s="32">
        <v>239644</v>
      </c>
      <c r="AA17" s="32">
        <f t="shared" si="2"/>
        <v>253111.99280000001</v>
      </c>
      <c r="AB17" s="32"/>
      <c r="AC17" s="32"/>
      <c r="AD17" s="32"/>
      <c r="AE17" s="32"/>
      <c r="AF17" s="32">
        <v>482144.39999999997</v>
      </c>
      <c r="AG17" s="32"/>
      <c r="AH17" s="32">
        <v>482144.39999999997</v>
      </c>
      <c r="AI17" s="32">
        <f t="shared" si="3"/>
        <v>509240.91527999996</v>
      </c>
      <c r="AJ17" s="32">
        <v>3863300</v>
      </c>
      <c r="AK17" s="32"/>
      <c r="AL17" s="32">
        <v>3863300</v>
      </c>
      <c r="AM17" s="32">
        <f t="shared" si="4"/>
        <v>4080417.46</v>
      </c>
      <c r="AN17" s="32">
        <v>555800</v>
      </c>
      <c r="AO17" s="32">
        <f t="shared" si="5"/>
        <v>0</v>
      </c>
      <c r="AP17" s="32">
        <v>555800</v>
      </c>
      <c r="AQ17" s="32">
        <f t="shared" si="6"/>
        <v>587035.96</v>
      </c>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c r="BP17" s="32"/>
      <c r="BQ17" s="32"/>
      <c r="BR17" s="32"/>
      <c r="BS17" s="32"/>
      <c r="BT17" s="32">
        <v>1071770</v>
      </c>
      <c r="BU17" s="32"/>
      <c r="BV17" s="32">
        <v>1071770</v>
      </c>
      <c r="BW17" s="32">
        <f t="shared" si="7"/>
        <v>1132003.4739999999</v>
      </c>
      <c r="BX17" s="32"/>
      <c r="BY17" s="32"/>
      <c r="BZ17" s="32"/>
      <c r="CA17" s="32"/>
      <c r="CB17" s="32"/>
      <c r="CC17" s="32"/>
      <c r="CD17" s="32"/>
      <c r="CE17" s="32"/>
      <c r="CF17" s="32"/>
      <c r="CG17" s="32"/>
      <c r="CH17" s="32"/>
      <c r="CI17" s="32"/>
      <c r="CJ17" s="32">
        <f t="shared" si="8"/>
        <v>1135820.2991466664</v>
      </c>
      <c r="CK17" s="32">
        <f>+SMALL((K17,O17,S17,W17,AA17,AE17,AI17,AM17,AQ17,AU17,AY17,BC17,BG17,BK17,BO17,BS17,BW17,CA17,CE17,CI17),1)</f>
        <v>253111.99280000001</v>
      </c>
      <c r="CL17" s="18"/>
      <c r="CM17" s="18">
        <f t="shared" si="9"/>
        <v>0</v>
      </c>
      <c r="CN17" s="35">
        <f t="shared" si="11"/>
        <v>0</v>
      </c>
      <c r="CO17" s="39">
        <f t="shared" si="10"/>
        <v>253111.99280000001</v>
      </c>
    </row>
    <row r="18" spans="1:93" s="19" customFormat="1" ht="30">
      <c r="A18" s="17">
        <v>8</v>
      </c>
      <c r="B18" s="33" t="s">
        <v>34</v>
      </c>
      <c r="C18" s="69" t="s">
        <v>101</v>
      </c>
      <c r="D18" s="65" t="s">
        <v>1242</v>
      </c>
      <c r="E18" s="37">
        <v>1</v>
      </c>
      <c r="F18" s="37" t="str">
        <f>+VLOOKUP(B18,'[1]AMAREY NOVA MEDICAL S.A'!$D:$H,5,0)</f>
        <v xml:space="preserve">CTO 5660-2021 DISORTHO SA </v>
      </c>
      <c r="G18" s="34">
        <f>+VLOOKUP(B18,'[1]AMAREY NOVA MEDICAL S.A'!$D:$H,2,0)</f>
        <v>70484</v>
      </c>
      <c r="H18" s="32">
        <f>+VLOOKUP(B18,'[1]AMAREY NOVA MEDICAL S.A'!$D:$H,3,0)</f>
        <v>0</v>
      </c>
      <c r="I18" s="32">
        <f>+VLOOKUP(B18,'[1]AMAREY NOVA MEDICAL S.A'!$D:$H,4,0)</f>
        <v>70484</v>
      </c>
      <c r="J18" s="32">
        <f t="shared" si="0"/>
        <v>70484</v>
      </c>
      <c r="K18" s="32">
        <f t="shared" si="1"/>
        <v>74445.200800000006</v>
      </c>
      <c r="L18" s="32"/>
      <c r="M18" s="32"/>
      <c r="N18" s="32"/>
      <c r="O18" s="32"/>
      <c r="P18" s="67"/>
      <c r="Q18" s="67"/>
      <c r="R18" s="68"/>
      <c r="S18" s="32"/>
      <c r="T18" s="32"/>
      <c r="U18" s="32"/>
      <c r="V18" s="32"/>
      <c r="W18" s="32"/>
      <c r="X18" s="32">
        <v>70484</v>
      </c>
      <c r="Y18" s="32"/>
      <c r="Z18" s="32">
        <v>70484</v>
      </c>
      <c r="AA18" s="32">
        <f t="shared" si="2"/>
        <v>74445.200800000006</v>
      </c>
      <c r="AB18" s="32"/>
      <c r="AC18" s="32"/>
      <c r="AD18" s="32"/>
      <c r="AE18" s="32"/>
      <c r="AF18" s="32">
        <v>95112.800133750003</v>
      </c>
      <c r="AG18" s="32"/>
      <c r="AH18" s="32">
        <v>95112.800133750003</v>
      </c>
      <c r="AI18" s="32">
        <f t="shared" si="3"/>
        <v>100458.13950126675</v>
      </c>
      <c r="AJ18" s="32">
        <v>3863300</v>
      </c>
      <c r="AK18" s="32"/>
      <c r="AL18" s="32">
        <v>3863300</v>
      </c>
      <c r="AM18" s="32">
        <f t="shared" si="4"/>
        <v>4080417.46</v>
      </c>
      <c r="AN18" s="32">
        <v>91800</v>
      </c>
      <c r="AO18" s="32">
        <f t="shared" si="5"/>
        <v>0</v>
      </c>
      <c r="AP18" s="32">
        <v>91800</v>
      </c>
      <c r="AQ18" s="32">
        <f t="shared" si="6"/>
        <v>96959.16</v>
      </c>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c r="BP18" s="32"/>
      <c r="BQ18" s="32"/>
      <c r="BR18" s="32"/>
      <c r="BS18" s="32"/>
      <c r="BT18" s="32">
        <v>168480</v>
      </c>
      <c r="BU18" s="32"/>
      <c r="BV18" s="32">
        <v>168480</v>
      </c>
      <c r="BW18" s="32">
        <f t="shared" si="7"/>
        <v>177948.576</v>
      </c>
      <c r="BX18" s="32"/>
      <c r="BY18" s="32"/>
      <c r="BZ18" s="32"/>
      <c r="CA18" s="32"/>
      <c r="CB18" s="32"/>
      <c r="CC18" s="32"/>
      <c r="CD18" s="32"/>
      <c r="CE18" s="32"/>
      <c r="CF18" s="32"/>
      <c r="CG18" s="32"/>
      <c r="CH18" s="32"/>
      <c r="CI18" s="32"/>
      <c r="CJ18" s="32">
        <f t="shared" si="8"/>
        <v>767445.62285021122</v>
      </c>
      <c r="CK18" s="32">
        <f>+SMALL((K18,O18,S18,W18,AA18,AE18,AI18,AM18,AQ18,AU18,AY18,BC18,BG18,BK18,BO18,BS18,BW18,CA18,CE18,CI18),1)</f>
        <v>74445.200800000006</v>
      </c>
      <c r="CL18" s="18"/>
      <c r="CM18" s="18">
        <f t="shared" si="9"/>
        <v>0</v>
      </c>
      <c r="CN18" s="35">
        <f t="shared" si="11"/>
        <v>0</v>
      </c>
      <c r="CO18" s="39">
        <f t="shared" si="10"/>
        <v>74445.200800000006</v>
      </c>
    </row>
    <row r="19" spans="1:93" s="19" customFormat="1" ht="30">
      <c r="A19" s="17">
        <v>9</v>
      </c>
      <c r="B19" s="33" t="s">
        <v>37</v>
      </c>
      <c r="C19" s="69" t="s">
        <v>102</v>
      </c>
      <c r="D19" s="65" t="s">
        <v>1242</v>
      </c>
      <c r="E19" s="37">
        <v>1</v>
      </c>
      <c r="F19" s="37" t="str">
        <f>+VLOOKUP(B19,'[1]AMAREY NOVA MEDICAL S.A'!$D:$H,5,0)</f>
        <v xml:space="preserve">CTO 5660-2021 DISORTHO SA </v>
      </c>
      <c r="G19" s="34">
        <f>+VLOOKUP(B19,'[1]AMAREY NOVA MEDICAL S.A'!$D:$H,2,0)</f>
        <v>204287</v>
      </c>
      <c r="H19" s="32">
        <f>+VLOOKUP(B19,'[1]AMAREY NOVA MEDICAL S.A'!$D:$H,3,0)</f>
        <v>0</v>
      </c>
      <c r="I19" s="32">
        <f>+VLOOKUP(B19,'[1]AMAREY NOVA MEDICAL S.A'!$D:$H,4,0)</f>
        <v>204287</v>
      </c>
      <c r="J19" s="32">
        <f t="shared" si="0"/>
        <v>204287</v>
      </c>
      <c r="K19" s="32">
        <f t="shared" si="1"/>
        <v>215767.92939999999</v>
      </c>
      <c r="L19" s="32"/>
      <c r="M19" s="32"/>
      <c r="N19" s="32"/>
      <c r="O19" s="32"/>
      <c r="P19" s="67"/>
      <c r="Q19" s="67"/>
      <c r="R19" s="68"/>
      <c r="S19" s="32"/>
      <c r="T19" s="32"/>
      <c r="U19" s="32"/>
      <c r="V19" s="32"/>
      <c r="W19" s="32"/>
      <c r="X19" s="32">
        <v>204287</v>
      </c>
      <c r="Y19" s="32"/>
      <c r="Z19" s="32">
        <v>204287</v>
      </c>
      <c r="AA19" s="32">
        <f t="shared" si="2"/>
        <v>215767.92939999999</v>
      </c>
      <c r="AB19" s="32"/>
      <c r="AC19" s="32"/>
      <c r="AD19" s="32"/>
      <c r="AE19" s="32"/>
      <c r="AF19" s="32">
        <v>357199.2</v>
      </c>
      <c r="AG19" s="32"/>
      <c r="AH19" s="32">
        <v>357199.2</v>
      </c>
      <c r="AI19" s="32">
        <f t="shared" si="3"/>
        <v>377273.79504</v>
      </c>
      <c r="AJ19" s="32">
        <v>3863300</v>
      </c>
      <c r="AK19" s="32"/>
      <c r="AL19" s="32">
        <v>3863300</v>
      </c>
      <c r="AM19" s="32">
        <f t="shared" si="4"/>
        <v>4080417.46</v>
      </c>
      <c r="AN19" s="32">
        <v>510400</v>
      </c>
      <c r="AO19" s="32">
        <f t="shared" si="5"/>
        <v>0</v>
      </c>
      <c r="AP19" s="32">
        <v>510400</v>
      </c>
      <c r="AQ19" s="32">
        <f t="shared" si="6"/>
        <v>539084.48</v>
      </c>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c r="BP19" s="32"/>
      <c r="BQ19" s="32"/>
      <c r="BR19" s="32"/>
      <c r="BS19" s="32"/>
      <c r="BT19" s="32">
        <v>677108</v>
      </c>
      <c r="BU19" s="32"/>
      <c r="BV19" s="32">
        <v>677108</v>
      </c>
      <c r="BW19" s="32">
        <f t="shared" si="7"/>
        <v>715161.46960000007</v>
      </c>
      <c r="BX19" s="32"/>
      <c r="BY19" s="32"/>
      <c r="BZ19" s="32"/>
      <c r="CA19" s="32"/>
      <c r="CB19" s="32"/>
      <c r="CC19" s="32"/>
      <c r="CD19" s="32"/>
      <c r="CE19" s="32"/>
      <c r="CF19" s="32"/>
      <c r="CG19" s="32"/>
      <c r="CH19" s="32"/>
      <c r="CI19" s="32"/>
      <c r="CJ19" s="32">
        <f t="shared" si="8"/>
        <v>1023912.17724</v>
      </c>
      <c r="CK19" s="32">
        <f>+SMALL((K19,O19,S19,W19,AA19,AE19,AI19,AM19,AQ19,AU19,AY19,BC19,BG19,BK19,BO19,BS19,BW19,CA19,CE19,CI19),1)</f>
        <v>215767.92939999999</v>
      </c>
      <c r="CL19" s="18"/>
      <c r="CM19" s="18">
        <f t="shared" si="9"/>
        <v>0</v>
      </c>
      <c r="CN19" s="35">
        <f t="shared" si="11"/>
        <v>0</v>
      </c>
      <c r="CO19" s="39">
        <f t="shared" si="10"/>
        <v>215767.92939999999</v>
      </c>
    </row>
    <row r="20" spans="1:93" s="19" customFormat="1" ht="30">
      <c r="A20" s="17">
        <v>10</v>
      </c>
      <c r="B20" s="33" t="s">
        <v>34</v>
      </c>
      <c r="C20" s="69" t="s">
        <v>102</v>
      </c>
      <c r="D20" s="65" t="s">
        <v>1242</v>
      </c>
      <c r="E20" s="37">
        <v>1</v>
      </c>
      <c r="F20" s="37" t="str">
        <f>+VLOOKUP(B20,'[1]AMAREY NOVA MEDICAL S.A'!$D:$H,5,0)</f>
        <v xml:space="preserve">CTO 5660-2021 DISORTHO SA </v>
      </c>
      <c r="G20" s="34">
        <f>+VLOOKUP(B20,'[1]AMAREY NOVA MEDICAL S.A'!$D:$H,2,0)</f>
        <v>70484</v>
      </c>
      <c r="H20" s="32">
        <f>+VLOOKUP(B20,'[1]AMAREY NOVA MEDICAL S.A'!$D:$H,3,0)</f>
        <v>0</v>
      </c>
      <c r="I20" s="32">
        <f>+VLOOKUP(B20,'[1]AMAREY NOVA MEDICAL S.A'!$D:$H,4,0)</f>
        <v>70484</v>
      </c>
      <c r="J20" s="32">
        <f t="shared" si="0"/>
        <v>70484</v>
      </c>
      <c r="K20" s="32">
        <f t="shared" si="1"/>
        <v>74445.200800000006</v>
      </c>
      <c r="L20" s="32"/>
      <c r="M20" s="32"/>
      <c r="N20" s="32"/>
      <c r="O20" s="32"/>
      <c r="P20" s="67"/>
      <c r="Q20" s="67"/>
      <c r="R20" s="68"/>
      <c r="S20" s="32"/>
      <c r="T20" s="32"/>
      <c r="U20" s="32"/>
      <c r="V20" s="32"/>
      <c r="W20" s="32"/>
      <c r="X20" s="32">
        <v>70484</v>
      </c>
      <c r="Y20" s="32"/>
      <c r="Z20" s="32">
        <v>70484</v>
      </c>
      <c r="AA20" s="32">
        <f t="shared" si="2"/>
        <v>74445.200800000006</v>
      </c>
      <c r="AB20" s="32"/>
      <c r="AC20" s="32"/>
      <c r="AD20" s="32"/>
      <c r="AE20" s="32"/>
      <c r="AF20" s="32">
        <v>95112.800133750003</v>
      </c>
      <c r="AG20" s="32"/>
      <c r="AH20" s="32">
        <v>95112.800133750003</v>
      </c>
      <c r="AI20" s="32">
        <f t="shared" si="3"/>
        <v>100458.13950126675</v>
      </c>
      <c r="AJ20" s="32">
        <v>3863300</v>
      </c>
      <c r="AK20" s="32"/>
      <c r="AL20" s="32">
        <v>3863300</v>
      </c>
      <c r="AM20" s="32">
        <f t="shared" si="4"/>
        <v>4080417.46</v>
      </c>
      <c r="AN20" s="32">
        <v>91800</v>
      </c>
      <c r="AO20" s="32">
        <f t="shared" si="5"/>
        <v>0</v>
      </c>
      <c r="AP20" s="32">
        <v>91800</v>
      </c>
      <c r="AQ20" s="32">
        <f t="shared" si="6"/>
        <v>96959.16</v>
      </c>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c r="BP20" s="32"/>
      <c r="BQ20" s="32"/>
      <c r="BR20" s="32"/>
      <c r="BS20" s="32"/>
      <c r="BT20" s="32">
        <v>168480</v>
      </c>
      <c r="BU20" s="32"/>
      <c r="BV20" s="32">
        <v>168480</v>
      </c>
      <c r="BW20" s="32">
        <f t="shared" si="7"/>
        <v>177948.576</v>
      </c>
      <c r="BX20" s="32"/>
      <c r="BY20" s="32"/>
      <c r="BZ20" s="32"/>
      <c r="CA20" s="32"/>
      <c r="CB20" s="32"/>
      <c r="CC20" s="32"/>
      <c r="CD20" s="32"/>
      <c r="CE20" s="32"/>
      <c r="CF20" s="32"/>
      <c r="CG20" s="32"/>
      <c r="CH20" s="32"/>
      <c r="CI20" s="32"/>
      <c r="CJ20" s="32">
        <f t="shared" si="8"/>
        <v>767445.62285021122</v>
      </c>
      <c r="CK20" s="32">
        <f>+SMALL((K20,O20,S20,W20,AA20,AE20,AI20,AM20,AQ20,AU20,AY20,BC20,BG20,BK20,BO20,BS20,BW20,CA20,CE20,CI20),1)</f>
        <v>74445.200800000006</v>
      </c>
      <c r="CL20" s="18"/>
      <c r="CM20" s="18">
        <f t="shared" si="9"/>
        <v>0</v>
      </c>
      <c r="CN20" s="35">
        <f t="shared" si="11"/>
        <v>0</v>
      </c>
      <c r="CO20" s="39">
        <f t="shared" si="10"/>
        <v>74445.200800000006</v>
      </c>
    </row>
    <row r="21" spans="1:93" s="19" customFormat="1" ht="30">
      <c r="A21" s="17">
        <v>11</v>
      </c>
      <c r="B21" s="33" t="s">
        <v>38</v>
      </c>
      <c r="C21" s="69" t="s">
        <v>103</v>
      </c>
      <c r="D21" s="65" t="s">
        <v>1242</v>
      </c>
      <c r="E21" s="37">
        <v>1</v>
      </c>
      <c r="F21" s="37" t="str">
        <f>+VLOOKUP(B21,'[1]AMAREY NOVA MEDICAL S.A'!$D:$H,5,0)</f>
        <v xml:space="preserve">CTO 5660-2021 DISORTHO SA </v>
      </c>
      <c r="G21" s="34">
        <f>+VLOOKUP(B21,'[1]AMAREY NOVA MEDICAL S.A'!$D:$H,2,0)</f>
        <v>641250</v>
      </c>
      <c r="H21" s="32">
        <f>+VLOOKUP(B21,'[1]AMAREY NOVA MEDICAL S.A'!$D:$H,3,0)</f>
        <v>0</v>
      </c>
      <c r="I21" s="32">
        <f>+VLOOKUP(B21,'[1]AMAREY NOVA MEDICAL S.A'!$D:$H,4,0)</f>
        <v>641250</v>
      </c>
      <c r="J21" s="32">
        <f t="shared" si="0"/>
        <v>641250</v>
      </c>
      <c r="K21" s="32">
        <f t="shared" si="1"/>
        <v>677288.25</v>
      </c>
      <c r="L21" s="32"/>
      <c r="M21" s="32"/>
      <c r="N21" s="32"/>
      <c r="O21" s="32"/>
      <c r="P21" s="67"/>
      <c r="Q21" s="67"/>
      <c r="R21" s="68"/>
      <c r="S21" s="32"/>
      <c r="T21" s="32"/>
      <c r="U21" s="32"/>
      <c r="V21" s="32"/>
      <c r="W21" s="32"/>
      <c r="X21" s="32" t="s">
        <v>1257</v>
      </c>
      <c r="Y21" s="32"/>
      <c r="Z21" s="32"/>
      <c r="AA21" s="32"/>
      <c r="AB21" s="32"/>
      <c r="AC21" s="32"/>
      <c r="AD21" s="32"/>
      <c r="AE21" s="32"/>
      <c r="AF21" s="32">
        <v>1017315.1733849997</v>
      </c>
      <c r="AG21" s="32"/>
      <c r="AH21" s="32">
        <v>1017315.1733849997</v>
      </c>
      <c r="AI21" s="32">
        <f t="shared" si="3"/>
        <v>1074488.2861292367</v>
      </c>
      <c r="AJ21" s="32">
        <v>3863300</v>
      </c>
      <c r="AK21" s="32"/>
      <c r="AL21" s="32">
        <v>3863300</v>
      </c>
      <c r="AM21" s="32">
        <f t="shared" si="4"/>
        <v>4080417.46</v>
      </c>
      <c r="AN21" s="32">
        <v>979600</v>
      </c>
      <c r="AO21" s="32">
        <f t="shared" si="5"/>
        <v>0</v>
      </c>
      <c r="AP21" s="32">
        <v>979600</v>
      </c>
      <c r="AQ21" s="32">
        <f t="shared" si="6"/>
        <v>1034653.52</v>
      </c>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c r="BP21" s="32"/>
      <c r="BQ21" s="32"/>
      <c r="BR21" s="32"/>
      <c r="BS21" s="32"/>
      <c r="BT21" s="32">
        <v>1162678</v>
      </c>
      <c r="BU21" s="32"/>
      <c r="BV21" s="32">
        <v>1162678</v>
      </c>
      <c r="BW21" s="32">
        <f t="shared" si="7"/>
        <v>1228020.5035999999</v>
      </c>
      <c r="BX21" s="32"/>
      <c r="BY21" s="32"/>
      <c r="BZ21" s="32"/>
      <c r="CA21" s="32"/>
      <c r="CB21" s="32"/>
      <c r="CC21" s="32"/>
      <c r="CD21" s="32"/>
      <c r="CE21" s="32"/>
      <c r="CF21" s="32"/>
      <c r="CG21" s="32"/>
      <c r="CH21" s="32"/>
      <c r="CI21" s="32"/>
      <c r="CJ21" s="32">
        <f t="shared" si="8"/>
        <v>1618973.6039458471</v>
      </c>
      <c r="CK21" s="32">
        <f>+SMALL((K21,O21,S21,W21,AA21,AE21,AI21,AM21,AQ21,AU21,AY21,BC21,BG21,BK21,BO21,BS21,BW21,CA21,CE21,CI21),1)</f>
        <v>677288.25</v>
      </c>
      <c r="CL21" s="18"/>
      <c r="CM21" s="18">
        <f t="shared" si="9"/>
        <v>0</v>
      </c>
      <c r="CN21" s="35">
        <f t="shared" si="11"/>
        <v>0</v>
      </c>
      <c r="CO21" s="39">
        <f t="shared" si="10"/>
        <v>677288.25</v>
      </c>
    </row>
    <row r="22" spans="1:93" s="19" customFormat="1" ht="30">
      <c r="A22" s="17">
        <v>12</v>
      </c>
      <c r="B22" s="33" t="s">
        <v>34</v>
      </c>
      <c r="C22" s="69" t="s">
        <v>103</v>
      </c>
      <c r="D22" s="65" t="s">
        <v>1242</v>
      </c>
      <c r="E22" s="37">
        <v>1</v>
      </c>
      <c r="F22" s="37" t="str">
        <f>+VLOOKUP(B22,'[1]AMAREY NOVA MEDICAL S.A'!$D:$H,5,0)</f>
        <v xml:space="preserve">CTO 5660-2021 DISORTHO SA </v>
      </c>
      <c r="G22" s="34">
        <f>+VLOOKUP(B22,'[1]AMAREY NOVA MEDICAL S.A'!$D:$H,2,0)</f>
        <v>70484</v>
      </c>
      <c r="H22" s="32">
        <f>+VLOOKUP(B22,'[1]AMAREY NOVA MEDICAL S.A'!$D:$H,3,0)</f>
        <v>0</v>
      </c>
      <c r="I22" s="32">
        <f>+VLOOKUP(B22,'[1]AMAREY NOVA MEDICAL S.A'!$D:$H,4,0)</f>
        <v>70484</v>
      </c>
      <c r="J22" s="32">
        <f t="shared" si="0"/>
        <v>70484</v>
      </c>
      <c r="K22" s="32">
        <f t="shared" si="1"/>
        <v>74445.200800000006</v>
      </c>
      <c r="L22" s="32"/>
      <c r="M22" s="32"/>
      <c r="N22" s="32"/>
      <c r="O22" s="32"/>
      <c r="P22" s="67"/>
      <c r="Q22" s="67"/>
      <c r="R22" s="68"/>
      <c r="S22" s="32"/>
      <c r="T22" s="32"/>
      <c r="U22" s="32"/>
      <c r="V22" s="32"/>
      <c r="W22" s="32"/>
      <c r="X22" s="32">
        <v>70484</v>
      </c>
      <c r="Y22" s="32"/>
      <c r="Z22" s="32">
        <v>70484</v>
      </c>
      <c r="AA22" s="32">
        <f t="shared" si="2"/>
        <v>74445.200800000006</v>
      </c>
      <c r="AB22" s="32"/>
      <c r="AC22" s="32"/>
      <c r="AD22" s="32"/>
      <c r="AE22" s="32"/>
      <c r="AF22" s="32">
        <v>95112.800133750003</v>
      </c>
      <c r="AG22" s="32"/>
      <c r="AH22" s="32">
        <v>95112.800133750003</v>
      </c>
      <c r="AI22" s="32">
        <f t="shared" si="3"/>
        <v>100458.13950126675</v>
      </c>
      <c r="AJ22" s="32">
        <v>3863300</v>
      </c>
      <c r="AK22" s="32"/>
      <c r="AL22" s="32">
        <v>3863300</v>
      </c>
      <c r="AM22" s="32">
        <f t="shared" si="4"/>
        <v>4080417.46</v>
      </c>
      <c r="AN22" s="32">
        <v>119800</v>
      </c>
      <c r="AO22" s="32">
        <f t="shared" si="5"/>
        <v>0</v>
      </c>
      <c r="AP22" s="32">
        <v>119800</v>
      </c>
      <c r="AQ22" s="32">
        <f t="shared" si="6"/>
        <v>126532.76000000001</v>
      </c>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c r="BP22" s="32"/>
      <c r="BQ22" s="32"/>
      <c r="BR22" s="32"/>
      <c r="BS22" s="32"/>
      <c r="BT22" s="32">
        <v>168480</v>
      </c>
      <c r="BU22" s="32"/>
      <c r="BV22" s="32">
        <v>168480</v>
      </c>
      <c r="BW22" s="32">
        <f t="shared" si="7"/>
        <v>177948.576</v>
      </c>
      <c r="BX22" s="32"/>
      <c r="BY22" s="32"/>
      <c r="BZ22" s="32"/>
      <c r="CA22" s="32"/>
      <c r="CB22" s="32"/>
      <c r="CC22" s="32"/>
      <c r="CD22" s="32"/>
      <c r="CE22" s="32"/>
      <c r="CF22" s="32"/>
      <c r="CG22" s="32"/>
      <c r="CH22" s="32"/>
      <c r="CI22" s="32"/>
      <c r="CJ22" s="32">
        <f t="shared" si="8"/>
        <v>772374.55618354445</v>
      </c>
      <c r="CK22" s="32">
        <f>+SMALL((K22,O22,S22,W22,AA22,AE22,AI22,AM22,AQ22,AU22,AY22,BC22,BG22,BK22,BO22,BS22,BW22,CA22,CE22,CI22),1)</f>
        <v>74445.200800000006</v>
      </c>
      <c r="CL22" s="18"/>
      <c r="CM22" s="18">
        <f t="shared" si="9"/>
        <v>0</v>
      </c>
      <c r="CN22" s="35">
        <f t="shared" si="11"/>
        <v>0</v>
      </c>
      <c r="CO22" s="39">
        <f t="shared" si="10"/>
        <v>74445.200800000006</v>
      </c>
    </row>
    <row r="23" spans="1:93" s="19" customFormat="1" ht="30">
      <c r="A23" s="17">
        <v>13</v>
      </c>
      <c r="B23" s="33" t="s">
        <v>39</v>
      </c>
      <c r="C23" s="69" t="s">
        <v>104</v>
      </c>
      <c r="D23" s="65" t="s">
        <v>1242</v>
      </c>
      <c r="E23" s="37">
        <v>1</v>
      </c>
      <c r="F23" s="37" t="str">
        <f>+VLOOKUP(B23,'[1]AMAREY NOVA MEDICAL S.A'!$D:$H,5,0)</f>
        <v xml:space="preserve">CTO 5660-2021 DISORTHO SA </v>
      </c>
      <c r="G23" s="34">
        <f>+VLOOKUP(B23,'[1]AMAREY NOVA MEDICAL S.A'!$D:$H,2,0)</f>
        <v>2120250</v>
      </c>
      <c r="H23" s="32">
        <f>+VLOOKUP(B23,'[1]AMAREY NOVA MEDICAL S.A'!$D:$H,3,0)</f>
        <v>0</v>
      </c>
      <c r="I23" s="32">
        <f>+VLOOKUP(B23,'[1]AMAREY NOVA MEDICAL S.A'!$D:$H,4,0)</f>
        <v>2120250</v>
      </c>
      <c r="J23" s="32">
        <f t="shared" si="0"/>
        <v>2120250</v>
      </c>
      <c r="K23" s="32">
        <f t="shared" si="1"/>
        <v>2239408.0500000003</v>
      </c>
      <c r="L23" s="32"/>
      <c r="M23" s="32"/>
      <c r="N23" s="32"/>
      <c r="O23" s="32"/>
      <c r="P23" s="67"/>
      <c r="Q23" s="67"/>
      <c r="R23" s="68"/>
      <c r="S23" s="32"/>
      <c r="T23" s="32"/>
      <c r="U23" s="32"/>
      <c r="V23" s="32"/>
      <c r="W23" s="32"/>
      <c r="X23" s="32" t="s">
        <v>1257</v>
      </c>
      <c r="Y23" s="32"/>
      <c r="Z23" s="32"/>
      <c r="AA23" s="32"/>
      <c r="AB23" s="32"/>
      <c r="AC23" s="32"/>
      <c r="AD23" s="32"/>
      <c r="AE23" s="32"/>
      <c r="AF23" s="32">
        <v>4137516</v>
      </c>
      <c r="AG23" s="32"/>
      <c r="AH23" s="32">
        <v>4137516</v>
      </c>
      <c r="AI23" s="32">
        <f t="shared" si="3"/>
        <v>4370044.3991999999</v>
      </c>
      <c r="AJ23" s="32">
        <v>8676405</v>
      </c>
      <c r="AK23" s="32"/>
      <c r="AL23" s="32">
        <v>8676405</v>
      </c>
      <c r="AM23" s="32">
        <f t="shared" si="4"/>
        <v>9164018.9610000011</v>
      </c>
      <c r="AN23" s="32">
        <v>1824000</v>
      </c>
      <c r="AO23" s="32">
        <f t="shared" si="5"/>
        <v>0</v>
      </c>
      <c r="AP23" s="32">
        <v>1824000</v>
      </c>
      <c r="AQ23" s="32">
        <f t="shared" si="6"/>
        <v>1926508.8</v>
      </c>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c r="BP23" s="32"/>
      <c r="BQ23" s="32"/>
      <c r="BR23" s="32"/>
      <c r="BS23" s="32"/>
      <c r="BT23" s="32">
        <v>1524772</v>
      </c>
      <c r="BU23" s="32"/>
      <c r="BV23" s="32">
        <v>1524772</v>
      </c>
      <c r="BW23" s="32">
        <f t="shared" si="7"/>
        <v>1610464.1864</v>
      </c>
      <c r="BX23" s="32"/>
      <c r="BY23" s="32"/>
      <c r="BZ23" s="32"/>
      <c r="CA23" s="32"/>
      <c r="CB23" s="32"/>
      <c r="CC23" s="32"/>
      <c r="CD23" s="32"/>
      <c r="CE23" s="32"/>
      <c r="CF23" s="32"/>
      <c r="CG23" s="32"/>
      <c r="CH23" s="32"/>
      <c r="CI23" s="32"/>
      <c r="CJ23" s="32">
        <f t="shared" si="8"/>
        <v>3862088.8793200003</v>
      </c>
      <c r="CK23" s="32">
        <f>+SMALL((K23,O23,S23,W23,AA23,AE23,AI23,AM23,AQ23,AU23,AY23,BC23,BG23,BK23,BO23,BS23,BW23,CA23,CE23,CI23),1)</f>
        <v>1610464.1864</v>
      </c>
      <c r="CL23" s="18"/>
      <c r="CM23" s="18">
        <f t="shared" si="9"/>
        <v>628943.86360000027</v>
      </c>
      <c r="CN23" s="35">
        <f t="shared" si="11"/>
        <v>0.39053576534721274</v>
      </c>
      <c r="CO23" s="39">
        <f t="shared" si="10"/>
        <v>1610464.1864</v>
      </c>
    </row>
    <row r="24" spans="1:93" s="19" customFormat="1" ht="30">
      <c r="A24" s="17">
        <v>14</v>
      </c>
      <c r="B24" s="33" t="s">
        <v>40</v>
      </c>
      <c r="C24" s="69" t="s">
        <v>104</v>
      </c>
      <c r="D24" s="65" t="s">
        <v>1242</v>
      </c>
      <c r="E24" s="37">
        <v>1</v>
      </c>
      <c r="F24" s="37" t="str">
        <f>+VLOOKUP(B24,'[1]AMAREY NOVA MEDICAL S.A'!$D:$H,5,0)</f>
        <v xml:space="preserve">CTO 5660-2021 DISORTHO SA </v>
      </c>
      <c r="G24" s="34">
        <f>+VLOOKUP(B24,'[1]AMAREY NOVA MEDICAL S.A'!$D:$H,2,0)</f>
        <v>70484</v>
      </c>
      <c r="H24" s="32">
        <f>+VLOOKUP(B24,'[1]AMAREY NOVA MEDICAL S.A'!$D:$H,3,0)</f>
        <v>0</v>
      </c>
      <c r="I24" s="32">
        <f>+VLOOKUP(B24,'[1]AMAREY NOVA MEDICAL S.A'!$D:$H,4,0)</f>
        <v>70484</v>
      </c>
      <c r="J24" s="32">
        <f t="shared" si="0"/>
        <v>70484</v>
      </c>
      <c r="K24" s="32">
        <f t="shared" si="1"/>
        <v>74445.200800000006</v>
      </c>
      <c r="L24" s="32"/>
      <c r="M24" s="32"/>
      <c r="N24" s="32"/>
      <c r="O24" s="32"/>
      <c r="P24" s="67"/>
      <c r="Q24" s="67"/>
      <c r="R24" s="68"/>
      <c r="S24" s="32"/>
      <c r="T24" s="32"/>
      <c r="U24" s="32"/>
      <c r="V24" s="32"/>
      <c r="W24" s="32"/>
      <c r="X24" s="32">
        <v>70484</v>
      </c>
      <c r="Y24" s="32"/>
      <c r="Z24" s="32">
        <v>70484</v>
      </c>
      <c r="AA24" s="32">
        <f t="shared" si="2"/>
        <v>74445.200800000006</v>
      </c>
      <c r="AB24" s="32"/>
      <c r="AC24" s="32"/>
      <c r="AD24" s="32"/>
      <c r="AE24" s="32"/>
      <c r="AF24" s="32">
        <v>95112.800133750003</v>
      </c>
      <c r="AG24" s="32"/>
      <c r="AH24" s="32">
        <v>95112.800133750003</v>
      </c>
      <c r="AI24" s="32">
        <f t="shared" si="3"/>
        <v>100458.13950126675</v>
      </c>
      <c r="AJ24" s="32">
        <v>7544700</v>
      </c>
      <c r="AK24" s="32"/>
      <c r="AL24" s="32">
        <v>7544700</v>
      </c>
      <c r="AM24" s="32">
        <f t="shared" si="4"/>
        <v>7968712.1400000006</v>
      </c>
      <c r="AN24" s="32">
        <v>109600</v>
      </c>
      <c r="AO24" s="32">
        <f t="shared" si="5"/>
        <v>0</v>
      </c>
      <c r="AP24" s="32">
        <v>109600</v>
      </c>
      <c r="AQ24" s="32">
        <f t="shared" si="6"/>
        <v>115759.52</v>
      </c>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c r="BP24" s="32"/>
      <c r="BQ24" s="32"/>
      <c r="BR24" s="32"/>
      <c r="BS24" s="32"/>
      <c r="BT24" s="32">
        <v>168480</v>
      </c>
      <c r="BU24" s="32"/>
      <c r="BV24" s="32">
        <v>168480</v>
      </c>
      <c r="BW24" s="32">
        <f t="shared" si="7"/>
        <v>177948.576</v>
      </c>
      <c r="BX24" s="32"/>
      <c r="BY24" s="32"/>
      <c r="BZ24" s="32"/>
      <c r="CA24" s="32"/>
      <c r="CB24" s="32"/>
      <c r="CC24" s="32"/>
      <c r="CD24" s="32"/>
      <c r="CE24" s="32"/>
      <c r="CF24" s="32"/>
      <c r="CG24" s="32"/>
      <c r="CH24" s="32"/>
      <c r="CI24" s="32"/>
      <c r="CJ24" s="32">
        <f t="shared" si="8"/>
        <v>1418628.1295168779</v>
      </c>
      <c r="CK24" s="32">
        <f>+SMALL((K24,O24,S24,W24,AA24,AE24,AI24,AM24,AQ24,AU24,AY24,BC24,BG24,BK24,BO24,BS24,BW24,CA24,CE24,CI24),1)</f>
        <v>74445.200800000006</v>
      </c>
      <c r="CL24" s="18"/>
      <c r="CM24" s="18">
        <f t="shared" si="9"/>
        <v>0</v>
      </c>
      <c r="CN24" s="35">
        <f t="shared" si="11"/>
        <v>0</v>
      </c>
      <c r="CO24" s="39">
        <f t="shared" si="10"/>
        <v>74445.200800000006</v>
      </c>
    </row>
    <row r="25" spans="1:93" s="19" customFormat="1" ht="60">
      <c r="A25" s="17">
        <v>15</v>
      </c>
      <c r="B25" s="33" t="s">
        <v>41</v>
      </c>
      <c r="C25" s="69" t="s">
        <v>105</v>
      </c>
      <c r="D25" s="65" t="s">
        <v>1242</v>
      </c>
      <c r="E25" s="37">
        <v>1</v>
      </c>
      <c r="F25" s="37" t="str">
        <f>+VLOOKUP(B25,'[1]AMAREY NOVA MEDICAL S.A'!$D:$H,5,0)</f>
        <v>CTO 5665-2021 LA INSTRUMENTADORA S.A.S</v>
      </c>
      <c r="G25" s="34">
        <f>+VLOOKUP(B25,'[1]AMAREY NOVA MEDICAL S.A'!$D:$H,2,0)</f>
        <v>492600</v>
      </c>
      <c r="H25" s="32">
        <f>+VLOOKUP(B25,'[1]AMAREY NOVA MEDICAL S.A'!$D:$H,3,0)</f>
        <v>0</v>
      </c>
      <c r="I25" s="32">
        <f>+VLOOKUP(B25,'[1]AMAREY NOVA MEDICAL S.A'!$D:$H,4,0)</f>
        <v>492600</v>
      </c>
      <c r="J25" s="32">
        <f t="shared" si="0"/>
        <v>492600</v>
      </c>
      <c r="K25" s="32">
        <f t="shared" si="1"/>
        <v>520284.12</v>
      </c>
      <c r="L25" s="32"/>
      <c r="M25" s="32"/>
      <c r="N25" s="32"/>
      <c r="O25" s="32"/>
      <c r="P25" s="67"/>
      <c r="Q25" s="67"/>
      <c r="R25" s="68"/>
      <c r="S25" s="32"/>
      <c r="T25" s="32"/>
      <c r="U25" s="32"/>
      <c r="V25" s="32"/>
      <c r="W25" s="32"/>
      <c r="X25" s="32" t="s">
        <v>1257</v>
      </c>
      <c r="Y25" s="32"/>
      <c r="Z25" s="32"/>
      <c r="AA25" s="32"/>
      <c r="AB25" s="32"/>
      <c r="AC25" s="32"/>
      <c r="AD25" s="32"/>
      <c r="AE25" s="32"/>
      <c r="AF25" s="32">
        <v>524412.46769624983</v>
      </c>
      <c r="AG25" s="32"/>
      <c r="AH25" s="32">
        <v>524412.46769624983</v>
      </c>
      <c r="AI25" s="32">
        <f t="shared" si="3"/>
        <v>553884.44838077913</v>
      </c>
      <c r="AJ25" s="32">
        <v>3863300</v>
      </c>
      <c r="AK25" s="32"/>
      <c r="AL25" s="32">
        <v>3863300</v>
      </c>
      <c r="AM25" s="32">
        <f t="shared" si="4"/>
        <v>4080417.46</v>
      </c>
      <c r="AN25" s="32">
        <v>314100</v>
      </c>
      <c r="AO25" s="32">
        <f t="shared" si="5"/>
        <v>0</v>
      </c>
      <c r="AP25" s="32">
        <v>314100</v>
      </c>
      <c r="AQ25" s="32">
        <f t="shared" si="6"/>
        <v>331752.42</v>
      </c>
      <c r="AR25" s="32"/>
      <c r="AS25" s="32"/>
      <c r="AT25" s="32"/>
      <c r="AU25" s="32"/>
      <c r="AV25" s="32"/>
      <c r="AW25" s="32"/>
      <c r="AX25" s="32"/>
      <c r="AY25" s="32"/>
      <c r="AZ25" s="32"/>
      <c r="BA25" s="32"/>
      <c r="BB25" s="32"/>
      <c r="BC25" s="32"/>
      <c r="BD25" s="32"/>
      <c r="BE25" s="32"/>
      <c r="BF25" s="32"/>
      <c r="BG25" s="32"/>
      <c r="BH25" s="32"/>
      <c r="BI25" s="32"/>
      <c r="BJ25" s="32"/>
      <c r="BK25" s="32"/>
      <c r="BL25" s="32"/>
      <c r="BM25" s="32"/>
      <c r="BN25" s="32"/>
      <c r="BO25" s="32"/>
      <c r="BP25" s="32"/>
      <c r="BQ25" s="32"/>
      <c r="BR25" s="32"/>
      <c r="BS25" s="32"/>
      <c r="BT25" s="32">
        <v>1008027</v>
      </c>
      <c r="BU25" s="32"/>
      <c r="BV25" s="32">
        <v>1008027</v>
      </c>
      <c r="BW25" s="32">
        <f t="shared" si="7"/>
        <v>1064678.1174000001</v>
      </c>
      <c r="BX25" s="32"/>
      <c r="BY25" s="32"/>
      <c r="BZ25" s="32"/>
      <c r="CA25" s="32"/>
      <c r="CB25" s="32"/>
      <c r="CC25" s="32"/>
      <c r="CD25" s="32"/>
      <c r="CE25" s="32"/>
      <c r="CF25" s="32"/>
      <c r="CG25" s="32"/>
      <c r="CH25" s="32"/>
      <c r="CI25" s="32"/>
      <c r="CJ25" s="32">
        <f t="shared" si="8"/>
        <v>1310203.3131561559</v>
      </c>
      <c r="CK25" s="32">
        <f>+SMALL((K25,O25,S25,W25,AA25,AE25,AI25,AM25,AQ25,AU25,AY25,BC25,BG25,BK25,BO25,BS25,BW25,CA25,CE25,CI25),1)</f>
        <v>331752.42</v>
      </c>
      <c r="CL25" s="18"/>
      <c r="CM25" s="18">
        <f t="shared" si="9"/>
        <v>188531.7</v>
      </c>
      <c r="CN25" s="35">
        <f t="shared" si="11"/>
        <v>0.56829035339063994</v>
      </c>
      <c r="CO25" s="39">
        <f t="shared" si="10"/>
        <v>331752.42</v>
      </c>
    </row>
    <row r="26" spans="1:93" s="19" customFormat="1" ht="60">
      <c r="A26" s="17">
        <v>16</v>
      </c>
      <c r="B26" s="33" t="s">
        <v>42</v>
      </c>
      <c r="C26" s="69" t="s">
        <v>105</v>
      </c>
      <c r="D26" s="65" t="s">
        <v>1242</v>
      </c>
      <c r="E26" s="37">
        <v>1</v>
      </c>
      <c r="F26" s="37" t="str">
        <f>+VLOOKUP(B26,'[1]AMAREY NOVA MEDICAL S.A'!$D:$H,5,0)</f>
        <v>CTO 5665-2021 LA INSTRUMENTADORA S.A.S</v>
      </c>
      <c r="G26" s="34">
        <f>+VLOOKUP(B26,'[1]AMAREY NOVA MEDICAL S.A'!$D:$H,2,0)</f>
        <v>79400</v>
      </c>
      <c r="H26" s="32">
        <f>+VLOOKUP(B26,'[1]AMAREY NOVA MEDICAL S.A'!$D:$H,3,0)</f>
        <v>0</v>
      </c>
      <c r="I26" s="32">
        <f>+VLOOKUP(B26,'[1]AMAREY NOVA MEDICAL S.A'!$D:$H,4,0)</f>
        <v>79400</v>
      </c>
      <c r="J26" s="32">
        <f t="shared" si="0"/>
        <v>79400</v>
      </c>
      <c r="K26" s="32">
        <f t="shared" si="1"/>
        <v>83862.28</v>
      </c>
      <c r="L26" s="32"/>
      <c r="M26" s="32"/>
      <c r="N26" s="32"/>
      <c r="O26" s="32"/>
      <c r="P26" s="67"/>
      <c r="Q26" s="67"/>
      <c r="R26" s="68"/>
      <c r="S26" s="32"/>
      <c r="T26" s="32"/>
      <c r="U26" s="32"/>
      <c r="V26" s="32"/>
      <c r="W26" s="32"/>
      <c r="X26" s="32">
        <v>70484</v>
      </c>
      <c r="Y26" s="32"/>
      <c r="Z26" s="32">
        <v>70484</v>
      </c>
      <c r="AA26" s="32">
        <f t="shared" si="2"/>
        <v>74445.200800000006</v>
      </c>
      <c r="AB26" s="32"/>
      <c r="AC26" s="32"/>
      <c r="AD26" s="32"/>
      <c r="AE26" s="32"/>
      <c r="AF26" s="32">
        <v>122287.88588624996</v>
      </c>
      <c r="AG26" s="32"/>
      <c r="AH26" s="32">
        <v>122287.88588624996</v>
      </c>
      <c r="AI26" s="32">
        <f t="shared" si="3"/>
        <v>129160.46507305722</v>
      </c>
      <c r="AJ26" s="32">
        <v>3863300</v>
      </c>
      <c r="AK26" s="32"/>
      <c r="AL26" s="32">
        <v>3863300</v>
      </c>
      <c r="AM26" s="32">
        <f t="shared" si="4"/>
        <v>4080417.46</v>
      </c>
      <c r="AN26" s="32">
        <v>74700</v>
      </c>
      <c r="AO26" s="32">
        <f t="shared" si="5"/>
        <v>0</v>
      </c>
      <c r="AP26" s="32">
        <v>74700</v>
      </c>
      <c r="AQ26" s="32">
        <f t="shared" si="6"/>
        <v>78898.14</v>
      </c>
      <c r="AR26" s="32"/>
      <c r="AS26" s="32"/>
      <c r="AT26" s="32"/>
      <c r="AU26" s="32"/>
      <c r="AV26" s="32"/>
      <c r="AW26" s="32"/>
      <c r="AX26" s="32"/>
      <c r="AY26" s="32"/>
      <c r="AZ26" s="32"/>
      <c r="BA26" s="32"/>
      <c r="BB26" s="32"/>
      <c r="BC26" s="32"/>
      <c r="BD26" s="32"/>
      <c r="BE26" s="32"/>
      <c r="BF26" s="32"/>
      <c r="BG26" s="32"/>
      <c r="BH26" s="32"/>
      <c r="BI26" s="32"/>
      <c r="BJ26" s="32"/>
      <c r="BK26" s="32"/>
      <c r="BL26" s="32"/>
      <c r="BM26" s="32"/>
      <c r="BN26" s="32"/>
      <c r="BO26" s="32"/>
      <c r="BP26" s="32"/>
      <c r="BQ26" s="32"/>
      <c r="BR26" s="32"/>
      <c r="BS26" s="32"/>
      <c r="BT26" s="32">
        <v>268969</v>
      </c>
      <c r="BU26" s="32"/>
      <c r="BV26" s="32">
        <v>268969</v>
      </c>
      <c r="BW26" s="32">
        <f t="shared" si="7"/>
        <v>284085.05780000001</v>
      </c>
      <c r="BX26" s="32"/>
      <c r="BY26" s="32"/>
      <c r="BZ26" s="32"/>
      <c r="CA26" s="32"/>
      <c r="CB26" s="32"/>
      <c r="CC26" s="32"/>
      <c r="CD26" s="32"/>
      <c r="CE26" s="32"/>
      <c r="CF26" s="32"/>
      <c r="CG26" s="32"/>
      <c r="CH26" s="32"/>
      <c r="CI26" s="32"/>
      <c r="CJ26" s="32">
        <f t="shared" si="8"/>
        <v>788478.10061217612</v>
      </c>
      <c r="CK26" s="32">
        <f>+SMALL((K26,O26,S26,W26,AA26,AE26,AI26,AM26,AQ26,AU26,AY26,BC26,BG26,BK26,BO26,BS26,BW26,CA26,CE26,CI26),1)</f>
        <v>74445.200800000006</v>
      </c>
      <c r="CL26" s="18"/>
      <c r="CM26" s="18">
        <f t="shared" si="9"/>
        <v>9417.0791999999929</v>
      </c>
      <c r="CN26" s="35">
        <f t="shared" si="11"/>
        <v>0.12649679359854707</v>
      </c>
      <c r="CO26" s="39">
        <f t="shared" si="10"/>
        <v>74445.200800000006</v>
      </c>
    </row>
    <row r="27" spans="1:93" s="19" customFormat="1" ht="60">
      <c r="A27" s="17">
        <v>17</v>
      </c>
      <c r="B27" s="33" t="s">
        <v>43</v>
      </c>
      <c r="C27" s="69" t="s">
        <v>106</v>
      </c>
      <c r="D27" s="65" t="s">
        <v>1242</v>
      </c>
      <c r="E27" s="37">
        <v>1</v>
      </c>
      <c r="F27" s="37" t="str">
        <f>+VLOOKUP(B27,'[1]AMAREY NOVA MEDICAL S.A'!$D:$H,5,0)</f>
        <v>CTO 5665-2021 LA INSTRUMENTADORA S.A.S</v>
      </c>
      <c r="G27" s="34">
        <f>+VLOOKUP(B27,'[1]AMAREY NOVA MEDICAL S.A'!$D:$H,2,0)</f>
        <v>391900</v>
      </c>
      <c r="H27" s="32">
        <f>+VLOOKUP(B27,'[1]AMAREY NOVA MEDICAL S.A'!$D:$H,3,0)</f>
        <v>0</v>
      </c>
      <c r="I27" s="32">
        <f>+VLOOKUP(B27,'[1]AMAREY NOVA MEDICAL S.A'!$D:$H,4,0)</f>
        <v>391900</v>
      </c>
      <c r="J27" s="32">
        <f t="shared" si="0"/>
        <v>391900</v>
      </c>
      <c r="K27" s="32">
        <f t="shared" si="1"/>
        <v>413924.78</v>
      </c>
      <c r="L27" s="32"/>
      <c r="M27" s="32"/>
      <c r="N27" s="32"/>
      <c r="O27" s="32"/>
      <c r="P27" s="67"/>
      <c r="Q27" s="67"/>
      <c r="R27" s="68"/>
      <c r="S27" s="32"/>
      <c r="T27" s="32"/>
      <c r="U27" s="32"/>
      <c r="V27" s="32"/>
      <c r="W27" s="32"/>
      <c r="X27" s="32">
        <v>239644</v>
      </c>
      <c r="Y27" s="32"/>
      <c r="Z27" s="32">
        <v>239644</v>
      </c>
      <c r="AA27" s="32">
        <f t="shared" si="2"/>
        <v>253111.99280000001</v>
      </c>
      <c r="AB27" s="32"/>
      <c r="AC27" s="32"/>
      <c r="AD27" s="32"/>
      <c r="AE27" s="32"/>
      <c r="AF27" s="32">
        <v>455509.58111999999</v>
      </c>
      <c r="AG27" s="32"/>
      <c r="AH27" s="32">
        <v>455509.58111999999</v>
      </c>
      <c r="AI27" s="32">
        <f t="shared" si="3"/>
        <v>481109.21957894397</v>
      </c>
      <c r="AJ27" s="32">
        <v>3863300</v>
      </c>
      <c r="AK27" s="32"/>
      <c r="AL27" s="32">
        <v>3863300</v>
      </c>
      <c r="AM27" s="32">
        <f t="shared" si="4"/>
        <v>4080417.46</v>
      </c>
      <c r="AN27" s="32">
        <v>542200</v>
      </c>
      <c r="AO27" s="32">
        <f t="shared" si="5"/>
        <v>0</v>
      </c>
      <c r="AP27" s="32">
        <v>542200</v>
      </c>
      <c r="AQ27" s="32">
        <f t="shared" si="6"/>
        <v>572671.64</v>
      </c>
      <c r="AR27" s="32"/>
      <c r="AS27" s="32"/>
      <c r="AT27" s="32"/>
      <c r="AU27" s="32"/>
      <c r="AV27" s="32"/>
      <c r="AW27" s="32"/>
      <c r="AX27" s="32"/>
      <c r="AY27" s="32"/>
      <c r="AZ27" s="32"/>
      <c r="BA27" s="32"/>
      <c r="BB27" s="32"/>
      <c r="BC27" s="32"/>
      <c r="BD27" s="32"/>
      <c r="BE27" s="32"/>
      <c r="BF27" s="32"/>
      <c r="BG27" s="32"/>
      <c r="BH27" s="32"/>
      <c r="BI27" s="32"/>
      <c r="BJ27" s="32"/>
      <c r="BK27" s="32"/>
      <c r="BL27" s="32"/>
      <c r="BM27" s="32"/>
      <c r="BN27" s="32"/>
      <c r="BO27" s="32"/>
      <c r="BP27" s="32"/>
      <c r="BQ27" s="32"/>
      <c r="BR27" s="32"/>
      <c r="BS27" s="32"/>
      <c r="BT27" s="32">
        <v>987471</v>
      </c>
      <c r="BU27" s="32"/>
      <c r="BV27" s="32">
        <v>987471</v>
      </c>
      <c r="BW27" s="32">
        <f t="shared" si="7"/>
        <v>1042966.8702</v>
      </c>
      <c r="BX27" s="32"/>
      <c r="BY27" s="32"/>
      <c r="BZ27" s="32"/>
      <c r="CA27" s="32"/>
      <c r="CB27" s="32"/>
      <c r="CC27" s="32"/>
      <c r="CD27" s="32"/>
      <c r="CE27" s="32"/>
      <c r="CF27" s="32"/>
      <c r="CG27" s="32"/>
      <c r="CH27" s="32"/>
      <c r="CI27" s="32"/>
      <c r="CJ27" s="32">
        <f t="shared" si="8"/>
        <v>1140700.3270964904</v>
      </c>
      <c r="CK27" s="32">
        <f>+SMALL((K27,O27,S27,W27,AA27,AE27,AI27,AM27,AQ27,AU27,AY27,BC27,BG27,BK27,BO27,BS27,BW27,CA27,CE27,CI27),1)</f>
        <v>253111.99280000001</v>
      </c>
      <c r="CL27" s="18"/>
      <c r="CM27" s="18">
        <f t="shared" si="9"/>
        <v>160812.78720000002</v>
      </c>
      <c r="CN27" s="35">
        <f t="shared" si="11"/>
        <v>0.63534242459648482</v>
      </c>
      <c r="CO27" s="39">
        <f t="shared" si="10"/>
        <v>253111.99280000001</v>
      </c>
    </row>
    <row r="28" spans="1:93" s="19" customFormat="1" ht="60">
      <c r="A28" s="17">
        <v>18</v>
      </c>
      <c r="B28" s="33" t="s">
        <v>44</v>
      </c>
      <c r="C28" s="69" t="s">
        <v>106</v>
      </c>
      <c r="D28" s="65" t="s">
        <v>1242</v>
      </c>
      <c r="E28" s="37">
        <v>1</v>
      </c>
      <c r="F28" s="37" t="str">
        <f>+VLOOKUP(B28,'[1]AMAREY NOVA MEDICAL S.A'!$D:$H,5,0)</f>
        <v>CTO 5665-2021 LA INSTRUMENTADORA S.A.S</v>
      </c>
      <c r="G28" s="34">
        <f>+VLOOKUP(B28,'[1]AMAREY NOVA MEDICAL S.A'!$D:$H,2,0)</f>
        <v>79400</v>
      </c>
      <c r="H28" s="32">
        <f>+VLOOKUP(B28,'[1]AMAREY NOVA MEDICAL S.A'!$D:$H,3,0)</f>
        <v>0</v>
      </c>
      <c r="I28" s="32">
        <f>+VLOOKUP(B28,'[1]AMAREY NOVA MEDICAL S.A'!$D:$H,4,0)</f>
        <v>79400</v>
      </c>
      <c r="J28" s="32">
        <f t="shared" si="0"/>
        <v>79400</v>
      </c>
      <c r="K28" s="32">
        <f t="shared" si="1"/>
        <v>83862.28</v>
      </c>
      <c r="L28" s="32"/>
      <c r="M28" s="32"/>
      <c r="N28" s="32"/>
      <c r="O28" s="32"/>
      <c r="P28" s="67"/>
      <c r="Q28" s="67"/>
      <c r="R28" s="68"/>
      <c r="S28" s="32"/>
      <c r="T28" s="32"/>
      <c r="U28" s="32"/>
      <c r="V28" s="32"/>
      <c r="W28" s="32"/>
      <c r="X28" s="32">
        <v>70484</v>
      </c>
      <c r="Y28" s="32"/>
      <c r="Z28" s="32">
        <v>70484</v>
      </c>
      <c r="AA28" s="32">
        <f t="shared" si="2"/>
        <v>74445.200800000006</v>
      </c>
      <c r="AB28" s="32"/>
      <c r="AC28" s="32"/>
      <c r="AD28" s="32"/>
      <c r="AE28" s="32"/>
      <c r="AF28" s="32">
        <v>122287.88588624996</v>
      </c>
      <c r="AG28" s="32"/>
      <c r="AH28" s="32">
        <v>122287.88588624996</v>
      </c>
      <c r="AI28" s="32">
        <f t="shared" si="3"/>
        <v>129160.46507305722</v>
      </c>
      <c r="AJ28" s="32">
        <v>7544700</v>
      </c>
      <c r="AK28" s="32"/>
      <c r="AL28" s="32">
        <v>7544700</v>
      </c>
      <c r="AM28" s="32">
        <f t="shared" si="4"/>
        <v>7968712.1400000006</v>
      </c>
      <c r="AN28" s="32">
        <v>74700</v>
      </c>
      <c r="AO28" s="32">
        <f t="shared" si="5"/>
        <v>0</v>
      </c>
      <c r="AP28" s="32">
        <v>74700</v>
      </c>
      <c r="AQ28" s="32">
        <f t="shared" si="6"/>
        <v>78898.14</v>
      </c>
      <c r="AR28" s="32"/>
      <c r="AS28" s="32"/>
      <c r="AT28" s="32"/>
      <c r="AU28" s="32"/>
      <c r="AV28" s="32"/>
      <c r="AW28" s="32"/>
      <c r="AX28" s="32"/>
      <c r="AY28" s="32"/>
      <c r="AZ28" s="32"/>
      <c r="BA28" s="32"/>
      <c r="BB28" s="32"/>
      <c r="BC28" s="32"/>
      <c r="BD28" s="32"/>
      <c r="BE28" s="32"/>
      <c r="BF28" s="32"/>
      <c r="BG28" s="32"/>
      <c r="BH28" s="32"/>
      <c r="BI28" s="32"/>
      <c r="BJ28" s="32"/>
      <c r="BK28" s="32"/>
      <c r="BL28" s="32"/>
      <c r="BM28" s="32"/>
      <c r="BN28" s="32"/>
      <c r="BO28" s="32"/>
      <c r="BP28" s="32"/>
      <c r="BQ28" s="32"/>
      <c r="BR28" s="32"/>
      <c r="BS28" s="32"/>
      <c r="BT28" s="32">
        <v>268969</v>
      </c>
      <c r="BU28" s="32"/>
      <c r="BV28" s="32">
        <v>268969</v>
      </c>
      <c r="BW28" s="32">
        <f t="shared" si="7"/>
        <v>284085.05780000001</v>
      </c>
      <c r="BX28" s="32"/>
      <c r="BY28" s="32"/>
      <c r="BZ28" s="32"/>
      <c r="CA28" s="32"/>
      <c r="CB28" s="32"/>
      <c r="CC28" s="32"/>
      <c r="CD28" s="32"/>
      <c r="CE28" s="32"/>
      <c r="CF28" s="32"/>
      <c r="CG28" s="32"/>
      <c r="CH28" s="32"/>
      <c r="CI28" s="32"/>
      <c r="CJ28" s="32">
        <f t="shared" si="8"/>
        <v>1436527.2139455096</v>
      </c>
      <c r="CK28" s="32">
        <f>+SMALL((K28,O28,S28,W28,AA28,AE28,AI28,AM28,AQ28,AU28,AY28,BC28,BG28,BK28,BO28,BS28,BW28,CA28,CE28,CI28),1)</f>
        <v>74445.200800000006</v>
      </c>
      <c r="CL28" s="18"/>
      <c r="CM28" s="18">
        <f t="shared" si="9"/>
        <v>9417.0791999999929</v>
      </c>
      <c r="CN28" s="35">
        <f t="shared" si="11"/>
        <v>0.12649679359854707</v>
      </c>
      <c r="CO28" s="39">
        <f t="shared" si="10"/>
        <v>74445.200800000006</v>
      </c>
    </row>
    <row r="29" spans="1:93" s="19" customFormat="1" ht="60">
      <c r="A29" s="17">
        <v>19</v>
      </c>
      <c r="B29" s="33" t="s">
        <v>45</v>
      </c>
      <c r="C29" s="69" t="s">
        <v>107</v>
      </c>
      <c r="D29" s="65" t="s">
        <v>1242</v>
      </c>
      <c r="E29" s="37">
        <v>1</v>
      </c>
      <c r="F29" s="37" t="str">
        <f>+VLOOKUP(B29,'[1]AMAREY NOVA MEDICAL S.A'!$D:$H,5,0)</f>
        <v>CTO 5665-2021 LA INSTRUMENTADORA S.A.S</v>
      </c>
      <c r="G29" s="34">
        <f>+VLOOKUP(B29,'[1]AMAREY NOVA MEDICAL S.A'!$D:$H,2,0)</f>
        <v>465600</v>
      </c>
      <c r="H29" s="32">
        <f>+VLOOKUP(B29,'[1]AMAREY NOVA MEDICAL S.A'!$D:$H,3,0)</f>
        <v>0</v>
      </c>
      <c r="I29" s="32">
        <f>+VLOOKUP(B29,'[1]AMAREY NOVA MEDICAL S.A'!$D:$H,4,0)</f>
        <v>465600</v>
      </c>
      <c r="J29" s="32">
        <f t="shared" si="0"/>
        <v>465600</v>
      </c>
      <c r="K29" s="32">
        <f t="shared" si="1"/>
        <v>491766.72000000003</v>
      </c>
      <c r="L29" s="32"/>
      <c r="M29" s="32"/>
      <c r="N29" s="32"/>
      <c r="O29" s="32"/>
      <c r="P29" s="67"/>
      <c r="Q29" s="67"/>
      <c r="R29" s="68"/>
      <c r="S29" s="32"/>
      <c r="T29" s="32"/>
      <c r="U29" s="32"/>
      <c r="V29" s="32"/>
      <c r="W29" s="32"/>
      <c r="X29" s="32">
        <v>239644</v>
      </c>
      <c r="Y29" s="32"/>
      <c r="Z29" s="32">
        <v>239644</v>
      </c>
      <c r="AA29" s="32">
        <f t="shared" si="2"/>
        <v>253111.99280000001</v>
      </c>
      <c r="AB29" s="32"/>
      <c r="AC29" s="32"/>
      <c r="AD29" s="32"/>
      <c r="AE29" s="32"/>
      <c r="AF29" s="32">
        <v>495153.40297499986</v>
      </c>
      <c r="AG29" s="32"/>
      <c r="AH29" s="32">
        <v>495153.40297499986</v>
      </c>
      <c r="AI29" s="32">
        <f t="shared" si="3"/>
        <v>522981.02422219486</v>
      </c>
      <c r="AJ29" s="32">
        <v>3863300</v>
      </c>
      <c r="AK29" s="32"/>
      <c r="AL29" s="32">
        <v>3863300</v>
      </c>
      <c r="AM29" s="32">
        <f t="shared" si="4"/>
        <v>4080417.46</v>
      </c>
      <c r="AN29" s="32">
        <v>395100</v>
      </c>
      <c r="AO29" s="32">
        <f t="shared" si="5"/>
        <v>0</v>
      </c>
      <c r="AP29" s="32">
        <v>395100</v>
      </c>
      <c r="AQ29" s="32">
        <f t="shared" si="6"/>
        <v>417304.62</v>
      </c>
      <c r="AR29" s="32"/>
      <c r="AS29" s="32"/>
      <c r="AT29" s="32"/>
      <c r="AU29" s="32"/>
      <c r="AV29" s="32"/>
      <c r="AW29" s="32"/>
      <c r="AX29" s="32"/>
      <c r="AY29" s="32"/>
      <c r="AZ29" s="32"/>
      <c r="BA29" s="32"/>
      <c r="BB29" s="32"/>
      <c r="BC29" s="32"/>
      <c r="BD29" s="32"/>
      <c r="BE29" s="32"/>
      <c r="BF29" s="32"/>
      <c r="BG29" s="32"/>
      <c r="BH29" s="32"/>
      <c r="BI29" s="32"/>
      <c r="BJ29" s="32"/>
      <c r="BK29" s="32"/>
      <c r="BL29" s="32"/>
      <c r="BM29" s="32"/>
      <c r="BN29" s="32"/>
      <c r="BO29" s="32"/>
      <c r="BP29" s="32"/>
      <c r="BQ29" s="32"/>
      <c r="BR29" s="32"/>
      <c r="BS29" s="32"/>
      <c r="BT29" s="32">
        <v>1023367</v>
      </c>
      <c r="BU29" s="32"/>
      <c r="BV29" s="32">
        <v>1023367</v>
      </c>
      <c r="BW29" s="32">
        <f t="shared" si="7"/>
        <v>1080880.2254000001</v>
      </c>
      <c r="BX29" s="32"/>
      <c r="BY29" s="32"/>
      <c r="BZ29" s="32"/>
      <c r="CA29" s="32"/>
      <c r="CB29" s="32"/>
      <c r="CC29" s="32"/>
      <c r="CD29" s="32"/>
      <c r="CE29" s="32"/>
      <c r="CF29" s="32"/>
      <c r="CG29" s="32"/>
      <c r="CH29" s="32"/>
      <c r="CI29" s="32"/>
      <c r="CJ29" s="32">
        <f t="shared" si="8"/>
        <v>1141077.0070703658</v>
      </c>
      <c r="CK29" s="32">
        <f>+SMALL((K29,O29,S29,W29,AA29,AE29,AI29,AM29,AQ29,AU29,AY29,BC29,BG29,BK29,BO29,BS29,BW29,CA29,CE29,CI29),1)</f>
        <v>253111.99280000001</v>
      </c>
      <c r="CL29" s="18"/>
      <c r="CM29" s="18">
        <f t="shared" si="9"/>
        <v>238654.72720000002</v>
      </c>
      <c r="CN29" s="35">
        <f t="shared" si="11"/>
        <v>0.94288194154662752</v>
      </c>
      <c r="CO29" s="39">
        <f t="shared" si="10"/>
        <v>253111.99280000001</v>
      </c>
    </row>
    <row r="30" spans="1:93" s="19" customFormat="1" ht="60">
      <c r="A30" s="17">
        <v>20</v>
      </c>
      <c r="B30" s="33" t="s">
        <v>44</v>
      </c>
      <c r="C30" s="69" t="s">
        <v>107</v>
      </c>
      <c r="D30" s="65" t="s">
        <v>1242</v>
      </c>
      <c r="E30" s="37">
        <v>1</v>
      </c>
      <c r="F30" s="37" t="str">
        <f>+VLOOKUP(B30,'[1]AMAREY NOVA MEDICAL S.A'!$D:$H,5,0)</f>
        <v>CTO 5665-2021 LA INSTRUMENTADORA S.A.S</v>
      </c>
      <c r="G30" s="34">
        <f>+VLOOKUP(B30,'[1]AMAREY NOVA MEDICAL S.A'!$D:$H,2,0)</f>
        <v>79400</v>
      </c>
      <c r="H30" s="32">
        <f>+VLOOKUP(B30,'[1]AMAREY NOVA MEDICAL S.A'!$D:$H,3,0)</f>
        <v>0</v>
      </c>
      <c r="I30" s="32">
        <f>+VLOOKUP(B30,'[1]AMAREY NOVA MEDICAL S.A'!$D:$H,4,0)</f>
        <v>79400</v>
      </c>
      <c r="J30" s="32">
        <f t="shared" si="0"/>
        <v>79400</v>
      </c>
      <c r="K30" s="32">
        <f t="shared" si="1"/>
        <v>83862.28</v>
      </c>
      <c r="L30" s="32"/>
      <c r="M30" s="32"/>
      <c r="N30" s="32"/>
      <c r="O30" s="32"/>
      <c r="P30" s="67"/>
      <c r="Q30" s="67"/>
      <c r="R30" s="68"/>
      <c r="S30" s="32"/>
      <c r="T30" s="32"/>
      <c r="U30" s="32"/>
      <c r="V30" s="32"/>
      <c r="W30" s="32"/>
      <c r="X30" s="32">
        <v>70484</v>
      </c>
      <c r="Y30" s="32"/>
      <c r="Z30" s="32">
        <v>70484</v>
      </c>
      <c r="AA30" s="32">
        <f t="shared" si="2"/>
        <v>74445.200800000006</v>
      </c>
      <c r="AB30" s="32"/>
      <c r="AC30" s="32"/>
      <c r="AD30" s="32"/>
      <c r="AE30" s="32"/>
      <c r="AF30" s="32">
        <v>122287.88588624996</v>
      </c>
      <c r="AG30" s="32"/>
      <c r="AH30" s="32">
        <v>122287.88588624996</v>
      </c>
      <c r="AI30" s="32">
        <f t="shared" si="3"/>
        <v>129160.46507305722</v>
      </c>
      <c r="AJ30" s="32">
        <v>7544700</v>
      </c>
      <c r="AK30" s="32"/>
      <c r="AL30" s="32">
        <v>7544700</v>
      </c>
      <c r="AM30" s="32">
        <f t="shared" si="4"/>
        <v>7968712.1400000006</v>
      </c>
      <c r="AN30" s="32">
        <v>74700</v>
      </c>
      <c r="AO30" s="32">
        <f t="shared" si="5"/>
        <v>0</v>
      </c>
      <c r="AP30" s="32">
        <v>74700</v>
      </c>
      <c r="AQ30" s="32">
        <f t="shared" si="6"/>
        <v>78898.14</v>
      </c>
      <c r="AR30" s="32"/>
      <c r="AS30" s="32"/>
      <c r="AT30" s="32"/>
      <c r="AU30" s="32"/>
      <c r="AV30" s="32"/>
      <c r="AW30" s="32"/>
      <c r="AX30" s="32"/>
      <c r="AY30" s="32"/>
      <c r="AZ30" s="32"/>
      <c r="BA30" s="32"/>
      <c r="BB30" s="32"/>
      <c r="BC30" s="32"/>
      <c r="BD30" s="32"/>
      <c r="BE30" s="32"/>
      <c r="BF30" s="32"/>
      <c r="BG30" s="32"/>
      <c r="BH30" s="32"/>
      <c r="BI30" s="32"/>
      <c r="BJ30" s="32"/>
      <c r="BK30" s="32"/>
      <c r="BL30" s="32"/>
      <c r="BM30" s="32"/>
      <c r="BN30" s="32"/>
      <c r="BO30" s="32"/>
      <c r="BP30" s="32"/>
      <c r="BQ30" s="32"/>
      <c r="BR30" s="32"/>
      <c r="BS30" s="32"/>
      <c r="BT30" s="32">
        <v>283082</v>
      </c>
      <c r="BU30" s="32"/>
      <c r="BV30" s="32">
        <v>283082</v>
      </c>
      <c r="BW30" s="32">
        <f t="shared" si="7"/>
        <v>298991.2084</v>
      </c>
      <c r="BX30" s="32"/>
      <c r="BY30" s="32"/>
      <c r="BZ30" s="32"/>
      <c r="CA30" s="32"/>
      <c r="CB30" s="32"/>
      <c r="CC30" s="32"/>
      <c r="CD30" s="32"/>
      <c r="CE30" s="32"/>
      <c r="CF30" s="32"/>
      <c r="CG30" s="32"/>
      <c r="CH30" s="32"/>
      <c r="CI30" s="32"/>
      <c r="CJ30" s="32">
        <f t="shared" si="8"/>
        <v>1439011.5723788431</v>
      </c>
      <c r="CK30" s="32">
        <f>+SMALL((K30,O30,S30,W30,AA30,AE30,AI30,AM30,AQ30,AU30,AY30,BC30,BG30,BK30,BO30,BS30,BW30,CA30,CE30,CI30),1)</f>
        <v>74445.200800000006</v>
      </c>
      <c r="CL30" s="18"/>
      <c r="CM30" s="18">
        <f t="shared" si="9"/>
        <v>9417.0791999999929</v>
      </c>
      <c r="CN30" s="35">
        <f t="shared" si="11"/>
        <v>0.12649679359854707</v>
      </c>
      <c r="CO30" s="39">
        <f t="shared" si="10"/>
        <v>74445.200800000006</v>
      </c>
    </row>
    <row r="31" spans="1:93" s="19" customFormat="1" ht="60">
      <c r="A31" s="17">
        <v>21</v>
      </c>
      <c r="B31" s="33" t="s">
        <v>46</v>
      </c>
      <c r="C31" s="69" t="s">
        <v>108</v>
      </c>
      <c r="D31" s="65" t="s">
        <v>1242</v>
      </c>
      <c r="E31" s="37">
        <v>1</v>
      </c>
      <c r="F31" s="37" t="str">
        <f>+VLOOKUP(B31,'[1]AMAREY NOVA MEDICAL S.A'!$D:$H,5,0)</f>
        <v>CTO 5665-2021 LA INSTRUMENTADORA S.A.S</v>
      </c>
      <c r="G31" s="34">
        <f>+VLOOKUP(B31,'[1]AMAREY NOVA MEDICAL S.A'!$D:$H,2,0)</f>
        <v>492600</v>
      </c>
      <c r="H31" s="32">
        <f>+VLOOKUP(B31,'[1]AMAREY NOVA MEDICAL S.A'!$D:$H,3,0)</f>
        <v>0</v>
      </c>
      <c r="I31" s="32">
        <f>+VLOOKUP(B31,'[1]AMAREY NOVA MEDICAL S.A'!$D:$H,4,0)</f>
        <v>492600</v>
      </c>
      <c r="J31" s="32">
        <f t="shared" si="0"/>
        <v>492600</v>
      </c>
      <c r="K31" s="32">
        <f t="shared" si="1"/>
        <v>520284.12</v>
      </c>
      <c r="L31" s="32"/>
      <c r="M31" s="32"/>
      <c r="N31" s="32"/>
      <c r="O31" s="32"/>
      <c r="P31" s="67"/>
      <c r="Q31" s="67"/>
      <c r="R31" s="68"/>
      <c r="S31" s="32"/>
      <c r="T31" s="32"/>
      <c r="U31" s="32"/>
      <c r="V31" s="32"/>
      <c r="W31" s="32"/>
      <c r="X31" s="32" t="s">
        <v>1257</v>
      </c>
      <c r="Y31" s="32"/>
      <c r="Z31" s="32"/>
      <c r="AA31" s="32"/>
      <c r="AB31" s="32"/>
      <c r="AC31" s="32"/>
      <c r="AD31" s="32"/>
      <c r="AE31" s="32"/>
      <c r="AF31" s="32"/>
      <c r="AG31" s="32"/>
      <c r="AH31" s="32"/>
      <c r="AI31" s="32"/>
      <c r="AJ31" s="32">
        <v>3863300</v>
      </c>
      <c r="AK31" s="32"/>
      <c r="AL31" s="32">
        <v>3863300</v>
      </c>
      <c r="AM31" s="32">
        <f t="shared" si="4"/>
        <v>4080417.46</v>
      </c>
      <c r="AN31" s="32">
        <v>562000</v>
      </c>
      <c r="AO31" s="32">
        <f t="shared" si="5"/>
        <v>0</v>
      </c>
      <c r="AP31" s="32">
        <v>562000</v>
      </c>
      <c r="AQ31" s="32">
        <f t="shared" si="6"/>
        <v>593584.4</v>
      </c>
      <c r="AR31" s="32"/>
      <c r="AS31" s="32"/>
      <c r="AT31" s="32"/>
      <c r="AU31" s="32"/>
      <c r="AV31" s="32"/>
      <c r="AW31" s="32"/>
      <c r="AX31" s="32"/>
      <c r="AY31" s="32"/>
      <c r="AZ31" s="32"/>
      <c r="BA31" s="32"/>
      <c r="BB31" s="32"/>
      <c r="BC31" s="32"/>
      <c r="BD31" s="32"/>
      <c r="BE31" s="32"/>
      <c r="BF31" s="32"/>
      <c r="BG31" s="32"/>
      <c r="BH31" s="32"/>
      <c r="BI31" s="32"/>
      <c r="BJ31" s="32"/>
      <c r="BK31" s="32"/>
      <c r="BL31" s="32"/>
      <c r="BM31" s="32"/>
      <c r="BN31" s="32"/>
      <c r="BO31" s="32"/>
      <c r="BP31" s="32"/>
      <c r="BQ31" s="32"/>
      <c r="BR31" s="32"/>
      <c r="BS31" s="32"/>
      <c r="BT31" s="32">
        <v>796736</v>
      </c>
      <c r="BU31" s="32"/>
      <c r="BV31" s="32">
        <v>796736</v>
      </c>
      <c r="BW31" s="32">
        <f t="shared" si="7"/>
        <v>841512.56319999998</v>
      </c>
      <c r="BX31" s="32"/>
      <c r="BY31" s="32"/>
      <c r="BZ31" s="32"/>
      <c r="CA31" s="32"/>
      <c r="CB31" s="32"/>
      <c r="CC31" s="32"/>
      <c r="CD31" s="32"/>
      <c r="CE31" s="32"/>
      <c r="CF31" s="32"/>
      <c r="CG31" s="32"/>
      <c r="CH31" s="32"/>
      <c r="CI31" s="32"/>
      <c r="CJ31" s="32">
        <f t="shared" si="8"/>
        <v>1508949.6358</v>
      </c>
      <c r="CK31" s="32">
        <f>+SMALL((K31,O31,S31,W31,AA31,AE31,AI31,AM31,AQ31,AU31,AY31,BC31,BG31,BK31,BO31,BS31,BW31,CA31,CE31,CI31),1)</f>
        <v>520284.12</v>
      </c>
      <c r="CL31" s="18"/>
      <c r="CM31" s="18">
        <f t="shared" si="9"/>
        <v>0</v>
      </c>
      <c r="CN31" s="35">
        <f t="shared" si="11"/>
        <v>0</v>
      </c>
      <c r="CO31" s="39">
        <f t="shared" si="10"/>
        <v>520284.12</v>
      </c>
    </row>
    <row r="32" spans="1:93" s="19" customFormat="1" ht="30">
      <c r="A32" s="17">
        <v>22</v>
      </c>
      <c r="B32" s="33" t="s">
        <v>47</v>
      </c>
      <c r="C32" s="69" t="s">
        <v>108</v>
      </c>
      <c r="D32" s="65" t="s">
        <v>1242</v>
      </c>
      <c r="E32" s="37">
        <v>1</v>
      </c>
      <c r="F32" s="37" t="str">
        <f>+VLOOKUP(B32,'[1]AMAREY NOVA MEDICAL S.A'!$D:$H,5,0)</f>
        <v xml:space="preserve">CTO 5660-2021 DISORTHO SA </v>
      </c>
      <c r="G32" s="34">
        <f>+VLOOKUP(B32,'[1]AMAREY NOVA MEDICAL S.A'!$D:$H,2,0)</f>
        <v>70484</v>
      </c>
      <c r="H32" s="32">
        <f>+VLOOKUP(B32,'[1]AMAREY NOVA MEDICAL S.A'!$D:$H,3,0)</f>
        <v>0</v>
      </c>
      <c r="I32" s="32">
        <f>+VLOOKUP(B32,'[1]AMAREY NOVA MEDICAL S.A'!$D:$H,4,0)</f>
        <v>70484</v>
      </c>
      <c r="J32" s="32">
        <f t="shared" si="0"/>
        <v>70484</v>
      </c>
      <c r="K32" s="32">
        <f t="shared" si="1"/>
        <v>74445.200800000006</v>
      </c>
      <c r="L32" s="32"/>
      <c r="M32" s="32"/>
      <c r="N32" s="32"/>
      <c r="O32" s="32"/>
      <c r="P32" s="67"/>
      <c r="Q32" s="67"/>
      <c r="R32" s="68"/>
      <c r="S32" s="32"/>
      <c r="T32" s="32"/>
      <c r="U32" s="32"/>
      <c r="V32" s="32"/>
      <c r="W32" s="32"/>
      <c r="X32" s="32">
        <v>70484</v>
      </c>
      <c r="Y32" s="32"/>
      <c r="Z32" s="32">
        <v>70484</v>
      </c>
      <c r="AA32" s="32">
        <f t="shared" si="2"/>
        <v>74445.200800000006</v>
      </c>
      <c r="AB32" s="32"/>
      <c r="AC32" s="32"/>
      <c r="AD32" s="32"/>
      <c r="AE32" s="32"/>
      <c r="AF32" s="32">
        <v>122287.88588624996</v>
      </c>
      <c r="AG32" s="32"/>
      <c r="AH32" s="32">
        <v>122287.88588624996</v>
      </c>
      <c r="AI32" s="32">
        <f t="shared" si="3"/>
        <v>129160.46507305722</v>
      </c>
      <c r="AJ32" s="32">
        <v>7544700</v>
      </c>
      <c r="AK32" s="32"/>
      <c r="AL32" s="32">
        <v>7544700</v>
      </c>
      <c r="AM32" s="32">
        <f t="shared" si="4"/>
        <v>7968712.1400000006</v>
      </c>
      <c r="AN32" s="32">
        <v>74700</v>
      </c>
      <c r="AO32" s="32">
        <f t="shared" si="5"/>
        <v>0</v>
      </c>
      <c r="AP32" s="32">
        <v>74700</v>
      </c>
      <c r="AQ32" s="32">
        <f t="shared" si="6"/>
        <v>78898.14</v>
      </c>
      <c r="AR32" s="32"/>
      <c r="AS32" s="32"/>
      <c r="AT32" s="32"/>
      <c r="AU32" s="32"/>
      <c r="AV32" s="32"/>
      <c r="AW32" s="32"/>
      <c r="AX32" s="32"/>
      <c r="AY32" s="32"/>
      <c r="AZ32" s="32"/>
      <c r="BA32" s="32"/>
      <c r="BB32" s="32"/>
      <c r="BC32" s="32"/>
      <c r="BD32" s="32"/>
      <c r="BE32" s="32"/>
      <c r="BF32" s="32"/>
      <c r="BG32" s="32"/>
      <c r="BH32" s="32"/>
      <c r="BI32" s="32"/>
      <c r="BJ32" s="32"/>
      <c r="BK32" s="32"/>
      <c r="BL32" s="32"/>
      <c r="BM32" s="32"/>
      <c r="BN32" s="32"/>
      <c r="BO32" s="32"/>
      <c r="BP32" s="32"/>
      <c r="BQ32" s="32"/>
      <c r="BR32" s="32"/>
      <c r="BS32" s="32"/>
      <c r="BT32" s="32">
        <v>190664</v>
      </c>
      <c r="BU32" s="32"/>
      <c r="BV32" s="32">
        <v>190664</v>
      </c>
      <c r="BW32" s="32">
        <f t="shared" si="7"/>
        <v>201379.3168</v>
      </c>
      <c r="BX32" s="32"/>
      <c r="BY32" s="32"/>
      <c r="BZ32" s="32"/>
      <c r="CA32" s="32"/>
      <c r="CB32" s="32"/>
      <c r="CC32" s="32"/>
      <c r="CD32" s="32"/>
      <c r="CE32" s="32"/>
      <c r="CF32" s="32"/>
      <c r="CG32" s="32"/>
      <c r="CH32" s="32"/>
      <c r="CI32" s="32"/>
      <c r="CJ32" s="32">
        <f t="shared" si="8"/>
        <v>1421173.410578843</v>
      </c>
      <c r="CK32" s="32">
        <f>+SMALL((K32,O32,S32,W32,AA32,AE32,AI32,AM32,AQ32,AU32,AY32,BC32,BG32,BK32,BO32,BS32,BW32,CA32,CE32,CI32),1)</f>
        <v>74445.200800000006</v>
      </c>
      <c r="CL32" s="18"/>
      <c r="CM32" s="18">
        <f t="shared" si="9"/>
        <v>0</v>
      </c>
      <c r="CN32" s="35">
        <f t="shared" si="11"/>
        <v>0</v>
      </c>
      <c r="CO32" s="39">
        <f t="shared" si="10"/>
        <v>74445.200800000006</v>
      </c>
    </row>
    <row r="33" spans="1:93" s="19" customFormat="1" ht="30">
      <c r="A33" s="17">
        <v>23</v>
      </c>
      <c r="B33" s="33" t="s">
        <v>48</v>
      </c>
      <c r="C33" s="69" t="s">
        <v>109</v>
      </c>
      <c r="D33" s="65" t="s">
        <v>1242</v>
      </c>
      <c r="E33" s="37">
        <v>1</v>
      </c>
      <c r="F33" s="37" t="str">
        <f>+VLOOKUP(B33,'[1]AMAREY NOVA MEDICAL S.A'!$D:$H,5,0)</f>
        <v xml:space="preserve">CTO 5660-2021 DISORTHO SA </v>
      </c>
      <c r="G33" s="34">
        <f>+VLOOKUP(B33,'[1]AMAREY NOVA MEDICAL S.A'!$D:$H,2,0)</f>
        <v>204287</v>
      </c>
      <c r="H33" s="32">
        <f>+VLOOKUP(B33,'[1]AMAREY NOVA MEDICAL S.A'!$D:$H,3,0)</f>
        <v>0</v>
      </c>
      <c r="I33" s="32">
        <f>+VLOOKUP(B33,'[1]AMAREY NOVA MEDICAL S.A'!$D:$H,4,0)</f>
        <v>204287</v>
      </c>
      <c r="J33" s="32">
        <f t="shared" si="0"/>
        <v>204287</v>
      </c>
      <c r="K33" s="32">
        <f t="shared" si="1"/>
        <v>215767.92939999999</v>
      </c>
      <c r="L33" s="32"/>
      <c r="M33" s="32"/>
      <c r="N33" s="32"/>
      <c r="O33" s="32"/>
      <c r="P33" s="67"/>
      <c r="Q33" s="67"/>
      <c r="R33" s="68"/>
      <c r="S33" s="32"/>
      <c r="T33" s="32"/>
      <c r="U33" s="32"/>
      <c r="V33" s="32"/>
      <c r="W33" s="32"/>
      <c r="X33" s="32">
        <v>204287</v>
      </c>
      <c r="Y33" s="32"/>
      <c r="Z33" s="32">
        <v>204287</v>
      </c>
      <c r="AA33" s="32">
        <f t="shared" si="2"/>
        <v>215767.92939999999</v>
      </c>
      <c r="AB33" s="32"/>
      <c r="AC33" s="32"/>
      <c r="AD33" s="32"/>
      <c r="AE33" s="32"/>
      <c r="AF33" s="32">
        <v>357199.2</v>
      </c>
      <c r="AG33" s="32"/>
      <c r="AH33" s="32">
        <v>357199.2</v>
      </c>
      <c r="AI33" s="32">
        <f t="shared" si="3"/>
        <v>377273.79504</v>
      </c>
      <c r="AJ33" s="32">
        <v>3863300</v>
      </c>
      <c r="AK33" s="32"/>
      <c r="AL33" s="32">
        <v>3863300</v>
      </c>
      <c r="AM33" s="32">
        <f t="shared" si="4"/>
        <v>4080417.46</v>
      </c>
      <c r="AN33" s="32">
        <v>664400</v>
      </c>
      <c r="AO33" s="32">
        <f t="shared" si="5"/>
        <v>0</v>
      </c>
      <c r="AP33" s="32">
        <v>664400</v>
      </c>
      <c r="AQ33" s="32">
        <f t="shared" si="6"/>
        <v>701739.28</v>
      </c>
      <c r="AR33" s="32"/>
      <c r="AS33" s="32"/>
      <c r="AT33" s="32"/>
      <c r="AU33" s="32"/>
      <c r="AV33" s="32"/>
      <c r="AW33" s="32"/>
      <c r="AX33" s="32"/>
      <c r="AY33" s="32"/>
      <c r="AZ33" s="32"/>
      <c r="BA33" s="32"/>
      <c r="BB33" s="32"/>
      <c r="BC33" s="32"/>
      <c r="BD33" s="32"/>
      <c r="BE33" s="32"/>
      <c r="BF33" s="32"/>
      <c r="BG33" s="32"/>
      <c r="BH33" s="32"/>
      <c r="BI33" s="32"/>
      <c r="BJ33" s="32"/>
      <c r="BK33" s="32"/>
      <c r="BL33" s="32"/>
      <c r="BM33" s="32"/>
      <c r="BN33" s="32"/>
      <c r="BO33" s="32"/>
      <c r="BP33" s="32"/>
      <c r="BQ33" s="32"/>
      <c r="BR33" s="32"/>
      <c r="BS33" s="32"/>
      <c r="BT33" s="32">
        <v>453875</v>
      </c>
      <c r="BU33" s="32"/>
      <c r="BV33" s="32">
        <v>453875</v>
      </c>
      <c r="BW33" s="32">
        <f t="shared" si="7"/>
        <v>479382.77500000002</v>
      </c>
      <c r="BX33" s="32"/>
      <c r="BY33" s="32"/>
      <c r="BZ33" s="32"/>
      <c r="CA33" s="32"/>
      <c r="CB33" s="32"/>
      <c r="CC33" s="32"/>
      <c r="CD33" s="32"/>
      <c r="CE33" s="32"/>
      <c r="CF33" s="32"/>
      <c r="CG33" s="32"/>
      <c r="CH33" s="32"/>
      <c r="CI33" s="32"/>
      <c r="CJ33" s="32">
        <f t="shared" si="8"/>
        <v>1011724.8614733334</v>
      </c>
      <c r="CK33" s="32">
        <f>+SMALL((K33,O33,S33,W33,AA33,AE33,AI33,AM33,AQ33,AU33,AY33,BC33,BG33,BK33,BO33,BS33,BW33,CA33,CE33,CI33),1)</f>
        <v>215767.92939999999</v>
      </c>
      <c r="CL33" s="18"/>
      <c r="CM33" s="18">
        <f t="shared" si="9"/>
        <v>0</v>
      </c>
      <c r="CN33" s="35">
        <f t="shared" si="11"/>
        <v>0</v>
      </c>
      <c r="CO33" s="39">
        <f t="shared" si="10"/>
        <v>215767.92939999999</v>
      </c>
    </row>
    <row r="34" spans="1:93" s="19" customFormat="1" ht="30">
      <c r="A34" s="17">
        <v>24</v>
      </c>
      <c r="B34" s="33" t="s">
        <v>47</v>
      </c>
      <c r="C34" s="69" t="s">
        <v>109</v>
      </c>
      <c r="D34" s="65" t="s">
        <v>1242</v>
      </c>
      <c r="E34" s="37">
        <v>1</v>
      </c>
      <c r="F34" s="37" t="str">
        <f>+VLOOKUP(B34,'[1]AMAREY NOVA MEDICAL S.A'!$D:$H,5,0)</f>
        <v xml:space="preserve">CTO 5660-2021 DISORTHO SA </v>
      </c>
      <c r="G34" s="34">
        <f>+VLOOKUP(B34,'[1]AMAREY NOVA MEDICAL S.A'!$D:$H,2,0)</f>
        <v>70484</v>
      </c>
      <c r="H34" s="32">
        <f>+VLOOKUP(B34,'[1]AMAREY NOVA MEDICAL S.A'!$D:$H,3,0)</f>
        <v>0</v>
      </c>
      <c r="I34" s="32">
        <f>+VLOOKUP(B34,'[1]AMAREY NOVA MEDICAL S.A'!$D:$H,4,0)</f>
        <v>70484</v>
      </c>
      <c r="J34" s="32">
        <f t="shared" si="0"/>
        <v>70484</v>
      </c>
      <c r="K34" s="32">
        <f t="shared" si="1"/>
        <v>74445.200800000006</v>
      </c>
      <c r="L34" s="32"/>
      <c r="M34" s="32"/>
      <c r="N34" s="32"/>
      <c r="O34" s="32"/>
      <c r="P34" s="67"/>
      <c r="Q34" s="67"/>
      <c r="R34" s="68"/>
      <c r="S34" s="32"/>
      <c r="T34" s="32"/>
      <c r="U34" s="32"/>
      <c r="V34" s="32"/>
      <c r="W34" s="32"/>
      <c r="X34" s="32">
        <v>70484</v>
      </c>
      <c r="Y34" s="32"/>
      <c r="Z34" s="32">
        <v>70484</v>
      </c>
      <c r="AA34" s="32">
        <f t="shared" si="2"/>
        <v>74445.200800000006</v>
      </c>
      <c r="AB34" s="32"/>
      <c r="AC34" s="32"/>
      <c r="AD34" s="32"/>
      <c r="AE34" s="32"/>
      <c r="AF34" s="32">
        <v>122287.88588624996</v>
      </c>
      <c r="AG34" s="32"/>
      <c r="AH34" s="32">
        <v>122287.88588624996</v>
      </c>
      <c r="AI34" s="32">
        <f t="shared" si="3"/>
        <v>129160.46507305722</v>
      </c>
      <c r="AJ34" s="32">
        <v>7544700</v>
      </c>
      <c r="AK34" s="32"/>
      <c r="AL34" s="32">
        <v>7544700</v>
      </c>
      <c r="AM34" s="32">
        <f t="shared" si="4"/>
        <v>7968712.1400000006</v>
      </c>
      <c r="AN34" s="32">
        <v>74700</v>
      </c>
      <c r="AO34" s="32">
        <f t="shared" si="5"/>
        <v>0</v>
      </c>
      <c r="AP34" s="32">
        <v>74700</v>
      </c>
      <c r="AQ34" s="32">
        <f t="shared" si="6"/>
        <v>78898.14</v>
      </c>
      <c r="AR34" s="32"/>
      <c r="AS34" s="32"/>
      <c r="AT34" s="32"/>
      <c r="AU34" s="32"/>
      <c r="AV34" s="32"/>
      <c r="AW34" s="32"/>
      <c r="AX34" s="32"/>
      <c r="AY34" s="32"/>
      <c r="AZ34" s="32"/>
      <c r="BA34" s="32"/>
      <c r="BB34" s="32"/>
      <c r="BC34" s="32"/>
      <c r="BD34" s="32"/>
      <c r="BE34" s="32"/>
      <c r="BF34" s="32"/>
      <c r="BG34" s="32"/>
      <c r="BH34" s="32"/>
      <c r="BI34" s="32"/>
      <c r="BJ34" s="32"/>
      <c r="BK34" s="32"/>
      <c r="BL34" s="32"/>
      <c r="BM34" s="32"/>
      <c r="BN34" s="32"/>
      <c r="BO34" s="32"/>
      <c r="BP34" s="32"/>
      <c r="BQ34" s="32"/>
      <c r="BR34" s="32"/>
      <c r="BS34" s="32"/>
      <c r="BT34" s="32">
        <v>190664</v>
      </c>
      <c r="BU34" s="32"/>
      <c r="BV34" s="32">
        <v>190664</v>
      </c>
      <c r="BW34" s="32">
        <f t="shared" si="7"/>
        <v>201379.3168</v>
      </c>
      <c r="BX34" s="32"/>
      <c r="BY34" s="32"/>
      <c r="BZ34" s="32"/>
      <c r="CA34" s="32"/>
      <c r="CB34" s="32"/>
      <c r="CC34" s="32"/>
      <c r="CD34" s="32"/>
      <c r="CE34" s="32"/>
      <c r="CF34" s="32"/>
      <c r="CG34" s="32"/>
      <c r="CH34" s="32"/>
      <c r="CI34" s="32"/>
      <c r="CJ34" s="32">
        <f t="shared" si="8"/>
        <v>1421173.410578843</v>
      </c>
      <c r="CK34" s="32">
        <f>+SMALL((K34,O34,S34,W34,AA34,AE34,AI34,AM34,AQ34,AU34,AY34,BC34,BG34,BK34,BO34,BS34,BW34,CA34,CE34,CI34),1)</f>
        <v>74445.200800000006</v>
      </c>
      <c r="CL34" s="18"/>
      <c r="CM34" s="18">
        <f t="shared" si="9"/>
        <v>0</v>
      </c>
      <c r="CN34" s="35">
        <f t="shared" si="11"/>
        <v>0</v>
      </c>
      <c r="CO34" s="39">
        <f t="shared" si="10"/>
        <v>74445.200800000006</v>
      </c>
    </row>
    <row r="35" spans="1:93" s="19" customFormat="1" ht="45">
      <c r="A35" s="17">
        <v>25</v>
      </c>
      <c r="B35" s="33" t="s">
        <v>49</v>
      </c>
      <c r="C35" s="69" t="s">
        <v>110</v>
      </c>
      <c r="D35" s="65" t="s">
        <v>1242</v>
      </c>
      <c r="E35" s="37">
        <v>1</v>
      </c>
      <c r="F35" s="37" t="str">
        <f>+VLOOKUP(B35,'[1]AMAREY NOVA MEDICAL S.A'!$D:$H,5,0)</f>
        <v xml:space="preserve">CTO 5660-2021 DISORTHO SA </v>
      </c>
      <c r="G35" s="34">
        <f>+VLOOKUP(B35,'[1]AMAREY NOVA MEDICAL S.A'!$D:$H,2,0)</f>
        <v>239644</v>
      </c>
      <c r="H35" s="32">
        <f>+VLOOKUP(B35,'[1]AMAREY NOVA MEDICAL S.A'!$D:$H,3,0)</f>
        <v>0</v>
      </c>
      <c r="I35" s="32">
        <f>+VLOOKUP(B35,'[1]AMAREY NOVA MEDICAL S.A'!$D:$H,4,0)</f>
        <v>239644</v>
      </c>
      <c r="J35" s="32">
        <f t="shared" si="0"/>
        <v>239644</v>
      </c>
      <c r="K35" s="32">
        <f t="shared" si="1"/>
        <v>253111.99280000001</v>
      </c>
      <c r="L35" s="32"/>
      <c r="M35" s="32"/>
      <c r="N35" s="32"/>
      <c r="O35" s="32"/>
      <c r="P35" s="67"/>
      <c r="Q35" s="67"/>
      <c r="R35" s="68"/>
      <c r="S35" s="32"/>
      <c r="T35" s="32"/>
      <c r="U35" s="32"/>
      <c r="V35" s="32"/>
      <c r="W35" s="32"/>
      <c r="X35" s="32">
        <v>239644</v>
      </c>
      <c r="Y35" s="32"/>
      <c r="Z35" s="32">
        <v>239644</v>
      </c>
      <c r="AA35" s="32">
        <f t="shared" si="2"/>
        <v>253111.99280000001</v>
      </c>
      <c r="AB35" s="32"/>
      <c r="AC35" s="32"/>
      <c r="AD35" s="32"/>
      <c r="AE35" s="32"/>
      <c r="AF35" s="32">
        <v>418680.43559999991</v>
      </c>
      <c r="AG35" s="32"/>
      <c r="AH35" s="32">
        <v>418680.43559999991</v>
      </c>
      <c r="AI35" s="32">
        <f t="shared" si="3"/>
        <v>442210.27608071989</v>
      </c>
      <c r="AJ35" s="32">
        <v>3863300</v>
      </c>
      <c r="AK35" s="32"/>
      <c r="AL35" s="32">
        <v>3863300</v>
      </c>
      <c r="AM35" s="32">
        <f t="shared" si="4"/>
        <v>4080417.46</v>
      </c>
      <c r="AN35" s="32">
        <v>522300</v>
      </c>
      <c r="AO35" s="32">
        <f t="shared" si="5"/>
        <v>0</v>
      </c>
      <c r="AP35" s="32">
        <v>522300</v>
      </c>
      <c r="AQ35" s="32">
        <f t="shared" si="6"/>
        <v>551653.26</v>
      </c>
      <c r="AR35" s="32"/>
      <c r="AS35" s="32"/>
      <c r="AT35" s="32"/>
      <c r="AU35" s="32"/>
      <c r="AV35" s="32"/>
      <c r="AW35" s="32"/>
      <c r="AX35" s="32"/>
      <c r="AY35" s="32"/>
      <c r="AZ35" s="32"/>
      <c r="BA35" s="32"/>
      <c r="BB35" s="32"/>
      <c r="BC35" s="32"/>
      <c r="BD35" s="32"/>
      <c r="BE35" s="32"/>
      <c r="BF35" s="32"/>
      <c r="BG35" s="32"/>
      <c r="BH35" s="32"/>
      <c r="BI35" s="32"/>
      <c r="BJ35" s="32"/>
      <c r="BK35" s="32"/>
      <c r="BL35" s="32"/>
      <c r="BM35" s="32"/>
      <c r="BN35" s="32"/>
      <c r="BO35" s="32"/>
      <c r="BP35" s="32"/>
      <c r="BQ35" s="32"/>
      <c r="BR35" s="32"/>
      <c r="BS35" s="32"/>
      <c r="BT35" s="32">
        <v>716590</v>
      </c>
      <c r="BU35" s="32"/>
      <c r="BV35" s="32">
        <v>716590</v>
      </c>
      <c r="BW35" s="32">
        <f t="shared" si="7"/>
        <v>756862.35800000001</v>
      </c>
      <c r="BX35" s="32"/>
      <c r="BY35" s="32"/>
      <c r="BZ35" s="32"/>
      <c r="CA35" s="32"/>
      <c r="CB35" s="32"/>
      <c r="CC35" s="32"/>
      <c r="CD35" s="32"/>
      <c r="CE35" s="32"/>
      <c r="CF35" s="32"/>
      <c r="CG35" s="32"/>
      <c r="CH35" s="32"/>
      <c r="CI35" s="32"/>
      <c r="CJ35" s="32">
        <f t="shared" si="8"/>
        <v>1056227.8899467865</v>
      </c>
      <c r="CK35" s="32">
        <f>+SMALL((K35,O35,S35,W35,AA35,AE35,AI35,AM35,AQ35,AU35,AY35,BC35,BG35,BK35,BO35,BS35,BW35,CA35,CE35,CI35),1)</f>
        <v>253111.99280000001</v>
      </c>
      <c r="CL35" s="18"/>
      <c r="CM35" s="18">
        <f t="shared" si="9"/>
        <v>0</v>
      </c>
      <c r="CN35" s="35">
        <f t="shared" si="11"/>
        <v>0</v>
      </c>
      <c r="CO35" s="39">
        <f t="shared" si="10"/>
        <v>253111.99280000001</v>
      </c>
    </row>
    <row r="36" spans="1:93" s="19" customFormat="1" ht="30">
      <c r="A36" s="17">
        <v>26</v>
      </c>
      <c r="B36" s="33" t="s">
        <v>47</v>
      </c>
      <c r="C36" s="69" t="s">
        <v>110</v>
      </c>
      <c r="D36" s="65" t="s">
        <v>1242</v>
      </c>
      <c r="E36" s="37">
        <v>1</v>
      </c>
      <c r="F36" s="37" t="str">
        <f>+VLOOKUP(B36,'[1]AMAREY NOVA MEDICAL S.A'!$D:$H,5,0)</f>
        <v xml:space="preserve">CTO 5660-2021 DISORTHO SA </v>
      </c>
      <c r="G36" s="34">
        <f>+VLOOKUP(B36,'[1]AMAREY NOVA MEDICAL S.A'!$D:$H,2,0)</f>
        <v>70484</v>
      </c>
      <c r="H36" s="32">
        <f>+VLOOKUP(B36,'[1]AMAREY NOVA MEDICAL S.A'!$D:$H,3,0)</f>
        <v>0</v>
      </c>
      <c r="I36" s="32">
        <f>+VLOOKUP(B36,'[1]AMAREY NOVA MEDICAL S.A'!$D:$H,4,0)</f>
        <v>70484</v>
      </c>
      <c r="J36" s="32">
        <f t="shared" si="0"/>
        <v>70484</v>
      </c>
      <c r="K36" s="32">
        <f t="shared" si="1"/>
        <v>74445.200800000006</v>
      </c>
      <c r="L36" s="32"/>
      <c r="M36" s="32"/>
      <c r="N36" s="32"/>
      <c r="O36" s="32"/>
      <c r="P36" s="67"/>
      <c r="Q36" s="67"/>
      <c r="R36" s="68"/>
      <c r="S36" s="32"/>
      <c r="T36" s="32"/>
      <c r="U36" s="32"/>
      <c r="V36" s="32"/>
      <c r="W36" s="32"/>
      <c r="X36" s="32">
        <v>70484</v>
      </c>
      <c r="Y36" s="32"/>
      <c r="Z36" s="32">
        <v>70484</v>
      </c>
      <c r="AA36" s="32">
        <f t="shared" si="2"/>
        <v>74445.200800000006</v>
      </c>
      <c r="AB36" s="32"/>
      <c r="AC36" s="32"/>
      <c r="AD36" s="32"/>
      <c r="AE36" s="32"/>
      <c r="AF36" s="32">
        <v>122287.88588624996</v>
      </c>
      <c r="AG36" s="32"/>
      <c r="AH36" s="32">
        <v>122287.88588624996</v>
      </c>
      <c r="AI36" s="32">
        <f t="shared" si="3"/>
        <v>129160.46507305722</v>
      </c>
      <c r="AJ36" s="32">
        <v>7544700</v>
      </c>
      <c r="AK36" s="32"/>
      <c r="AL36" s="32">
        <v>7544700</v>
      </c>
      <c r="AM36" s="32">
        <f t="shared" si="4"/>
        <v>7968712.1400000006</v>
      </c>
      <c r="AN36" s="32">
        <v>91800</v>
      </c>
      <c r="AO36" s="32">
        <f t="shared" si="5"/>
        <v>0</v>
      </c>
      <c r="AP36" s="32">
        <v>91800</v>
      </c>
      <c r="AQ36" s="32">
        <f t="shared" si="6"/>
        <v>96959.16</v>
      </c>
      <c r="AR36" s="32"/>
      <c r="AS36" s="32"/>
      <c r="AT36" s="32"/>
      <c r="AU36" s="32"/>
      <c r="AV36" s="32"/>
      <c r="AW36" s="32"/>
      <c r="AX36" s="32"/>
      <c r="AY36" s="32"/>
      <c r="AZ36" s="32"/>
      <c r="BA36" s="32"/>
      <c r="BB36" s="32"/>
      <c r="BC36" s="32"/>
      <c r="BD36" s="32"/>
      <c r="BE36" s="32"/>
      <c r="BF36" s="32"/>
      <c r="BG36" s="32"/>
      <c r="BH36" s="32"/>
      <c r="BI36" s="32"/>
      <c r="BJ36" s="32"/>
      <c r="BK36" s="32"/>
      <c r="BL36" s="32"/>
      <c r="BM36" s="32"/>
      <c r="BN36" s="32"/>
      <c r="BO36" s="32"/>
      <c r="BP36" s="32"/>
      <c r="BQ36" s="32"/>
      <c r="BR36" s="32"/>
      <c r="BS36" s="32"/>
      <c r="BT36" s="32">
        <v>190664</v>
      </c>
      <c r="BU36" s="32"/>
      <c r="BV36" s="32">
        <v>190664</v>
      </c>
      <c r="BW36" s="32">
        <f t="shared" si="7"/>
        <v>201379.3168</v>
      </c>
      <c r="BX36" s="32"/>
      <c r="BY36" s="32"/>
      <c r="BZ36" s="32"/>
      <c r="CA36" s="32"/>
      <c r="CB36" s="32"/>
      <c r="CC36" s="32"/>
      <c r="CD36" s="32"/>
      <c r="CE36" s="32"/>
      <c r="CF36" s="32"/>
      <c r="CG36" s="32"/>
      <c r="CH36" s="32"/>
      <c r="CI36" s="32"/>
      <c r="CJ36" s="32">
        <f t="shared" si="8"/>
        <v>1424183.5805788429</v>
      </c>
      <c r="CK36" s="32">
        <f>+SMALL((K36,O36,S36,W36,AA36,AE36,AI36,AM36,AQ36,AU36,AY36,BC36,BG36,BK36,BO36,BS36,BW36,CA36,CE36,CI36),1)</f>
        <v>74445.200800000006</v>
      </c>
      <c r="CL36" s="18"/>
      <c r="CM36" s="18">
        <f t="shared" si="9"/>
        <v>0</v>
      </c>
      <c r="CN36" s="35">
        <f t="shared" si="11"/>
        <v>0</v>
      </c>
      <c r="CO36" s="39">
        <f t="shared" si="10"/>
        <v>74445.200800000006</v>
      </c>
    </row>
    <row r="37" spans="1:93" s="19" customFormat="1" ht="30">
      <c r="A37" s="17">
        <v>27</v>
      </c>
      <c r="B37" s="33" t="s">
        <v>50</v>
      </c>
      <c r="C37" s="69" t="s">
        <v>111</v>
      </c>
      <c r="D37" s="65" t="s">
        <v>1242</v>
      </c>
      <c r="E37" s="37">
        <v>1</v>
      </c>
      <c r="F37" s="37" t="str">
        <f>+VLOOKUP(B37,'[1]AMAREY NOVA MEDICAL S.A'!$D:$H,5,0)</f>
        <v xml:space="preserve">CTO 5660-2021 DISORTHO SA </v>
      </c>
      <c r="G37" s="34">
        <f>+VLOOKUP(B37,'[1]AMAREY NOVA MEDICAL S.A'!$D:$H,2,0)</f>
        <v>239644</v>
      </c>
      <c r="H37" s="32">
        <f>+VLOOKUP(B37,'[1]AMAREY NOVA MEDICAL S.A'!$D:$H,3,0)</f>
        <v>0</v>
      </c>
      <c r="I37" s="32">
        <f>+VLOOKUP(B37,'[1]AMAREY NOVA MEDICAL S.A'!$D:$H,4,0)</f>
        <v>239644</v>
      </c>
      <c r="J37" s="32">
        <f t="shared" si="0"/>
        <v>239644</v>
      </c>
      <c r="K37" s="32">
        <f t="shared" si="1"/>
        <v>253111.99280000001</v>
      </c>
      <c r="L37" s="32"/>
      <c r="M37" s="32"/>
      <c r="N37" s="32"/>
      <c r="O37" s="32"/>
      <c r="P37" s="67"/>
      <c r="Q37" s="67"/>
      <c r="R37" s="68"/>
      <c r="S37" s="32"/>
      <c r="T37" s="32"/>
      <c r="U37" s="32"/>
      <c r="V37" s="32"/>
      <c r="W37" s="32"/>
      <c r="X37" s="32">
        <v>239644</v>
      </c>
      <c r="Y37" s="32"/>
      <c r="Z37" s="32">
        <v>239644</v>
      </c>
      <c r="AA37" s="32">
        <f t="shared" si="2"/>
        <v>253111.99280000001</v>
      </c>
      <c r="AB37" s="32"/>
      <c r="AC37" s="32"/>
      <c r="AD37" s="32"/>
      <c r="AE37" s="32"/>
      <c r="AF37" s="32">
        <v>442833.85800000001</v>
      </c>
      <c r="AG37" s="32"/>
      <c r="AH37" s="32">
        <v>442833.85800000001</v>
      </c>
      <c r="AI37" s="32">
        <f t="shared" si="3"/>
        <v>467721.12081960001</v>
      </c>
      <c r="AJ37" s="32">
        <v>3863300</v>
      </c>
      <c r="AK37" s="32"/>
      <c r="AL37" s="32">
        <v>3863300</v>
      </c>
      <c r="AM37" s="32">
        <f t="shared" si="4"/>
        <v>4080417.46</v>
      </c>
      <c r="AN37" s="32">
        <v>548800</v>
      </c>
      <c r="AO37" s="32">
        <f t="shared" si="5"/>
        <v>0</v>
      </c>
      <c r="AP37" s="32">
        <v>548800</v>
      </c>
      <c r="AQ37" s="32">
        <f t="shared" si="6"/>
        <v>579642.56000000006</v>
      </c>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v>881838</v>
      </c>
      <c r="BU37" s="32"/>
      <c r="BV37" s="32">
        <v>881838</v>
      </c>
      <c r="BW37" s="32">
        <f t="shared" si="7"/>
        <v>931397.29560000007</v>
      </c>
      <c r="BX37" s="32"/>
      <c r="BY37" s="32"/>
      <c r="BZ37" s="32"/>
      <c r="CA37" s="32"/>
      <c r="CB37" s="32"/>
      <c r="CC37" s="32"/>
      <c r="CD37" s="32"/>
      <c r="CE37" s="32"/>
      <c r="CF37" s="32"/>
      <c r="CG37" s="32"/>
      <c r="CH37" s="32"/>
      <c r="CI37" s="32"/>
      <c r="CJ37" s="32">
        <f t="shared" si="8"/>
        <v>1094233.7370032666</v>
      </c>
      <c r="CK37" s="32">
        <f>+SMALL((K37,O37,S37,W37,AA37,AE37,AI37,AM37,AQ37,AU37,AY37,BC37,BG37,BK37,BO37,BS37,BW37,CA37,CE37,CI37),1)</f>
        <v>253111.99280000001</v>
      </c>
      <c r="CL37" s="18"/>
      <c r="CM37" s="18">
        <f t="shared" si="9"/>
        <v>0</v>
      </c>
      <c r="CN37" s="35">
        <f t="shared" si="11"/>
        <v>0</v>
      </c>
      <c r="CO37" s="39">
        <f t="shared" si="10"/>
        <v>253111.99280000001</v>
      </c>
    </row>
    <row r="38" spans="1:93" s="19" customFormat="1" ht="30">
      <c r="A38" s="17">
        <v>28</v>
      </c>
      <c r="B38" s="33" t="s">
        <v>47</v>
      </c>
      <c r="C38" s="69" t="s">
        <v>111</v>
      </c>
      <c r="D38" s="65" t="s">
        <v>1242</v>
      </c>
      <c r="E38" s="37">
        <v>1</v>
      </c>
      <c r="F38" s="37" t="str">
        <f>+VLOOKUP(B38,'[1]AMAREY NOVA MEDICAL S.A'!$D:$H,5,0)</f>
        <v xml:space="preserve">CTO 5660-2021 DISORTHO SA </v>
      </c>
      <c r="G38" s="34">
        <f>+VLOOKUP(B38,'[1]AMAREY NOVA MEDICAL S.A'!$D:$H,2,0)</f>
        <v>70484</v>
      </c>
      <c r="H38" s="32">
        <f>+VLOOKUP(B38,'[1]AMAREY NOVA MEDICAL S.A'!$D:$H,3,0)</f>
        <v>0</v>
      </c>
      <c r="I38" s="32">
        <f>+VLOOKUP(B38,'[1]AMAREY NOVA MEDICAL S.A'!$D:$H,4,0)</f>
        <v>70484</v>
      </c>
      <c r="J38" s="32">
        <f t="shared" si="0"/>
        <v>70484</v>
      </c>
      <c r="K38" s="32">
        <f t="shared" si="1"/>
        <v>74445.200800000006</v>
      </c>
      <c r="L38" s="32"/>
      <c r="M38" s="32"/>
      <c r="N38" s="32"/>
      <c r="O38" s="32"/>
      <c r="P38" s="67"/>
      <c r="Q38" s="67"/>
      <c r="R38" s="68"/>
      <c r="S38" s="32"/>
      <c r="T38" s="32"/>
      <c r="U38" s="32"/>
      <c r="V38" s="32"/>
      <c r="W38" s="32"/>
      <c r="X38" s="32">
        <v>70484</v>
      </c>
      <c r="Y38" s="32"/>
      <c r="Z38" s="32">
        <v>70484</v>
      </c>
      <c r="AA38" s="32">
        <f t="shared" si="2"/>
        <v>74445.200800000006</v>
      </c>
      <c r="AB38" s="32"/>
      <c r="AC38" s="32"/>
      <c r="AD38" s="32"/>
      <c r="AE38" s="32"/>
      <c r="AF38" s="32">
        <v>122287.88588624996</v>
      </c>
      <c r="AG38" s="32"/>
      <c r="AH38" s="32">
        <v>122287.88588624996</v>
      </c>
      <c r="AI38" s="32">
        <f t="shared" si="3"/>
        <v>129160.46507305722</v>
      </c>
      <c r="AJ38" s="32">
        <v>7544700</v>
      </c>
      <c r="AK38" s="32"/>
      <c r="AL38" s="32">
        <v>7544700</v>
      </c>
      <c r="AM38" s="32">
        <f t="shared" si="4"/>
        <v>7968712.1400000006</v>
      </c>
      <c r="AN38" s="32">
        <v>91800</v>
      </c>
      <c r="AO38" s="32">
        <f t="shared" si="5"/>
        <v>0</v>
      </c>
      <c r="AP38" s="32">
        <v>91800</v>
      </c>
      <c r="AQ38" s="32">
        <f t="shared" si="6"/>
        <v>96959.16</v>
      </c>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v>190664</v>
      </c>
      <c r="BU38" s="32"/>
      <c r="BV38" s="32">
        <v>190664</v>
      </c>
      <c r="BW38" s="32">
        <f t="shared" si="7"/>
        <v>201379.3168</v>
      </c>
      <c r="BX38" s="32"/>
      <c r="BY38" s="32"/>
      <c r="BZ38" s="32"/>
      <c r="CA38" s="32"/>
      <c r="CB38" s="32"/>
      <c r="CC38" s="32"/>
      <c r="CD38" s="32"/>
      <c r="CE38" s="32"/>
      <c r="CF38" s="32"/>
      <c r="CG38" s="32"/>
      <c r="CH38" s="32"/>
      <c r="CI38" s="32"/>
      <c r="CJ38" s="32">
        <f t="shared" si="8"/>
        <v>1424183.5805788429</v>
      </c>
      <c r="CK38" s="32">
        <f>+SMALL((K38,O38,S38,W38,AA38,AE38,AI38,AM38,AQ38,AU38,AY38,BC38,BG38,BK38,BO38,BS38,BW38,CA38,CE38,CI38),1)</f>
        <v>74445.200800000006</v>
      </c>
      <c r="CL38" s="18"/>
      <c r="CM38" s="18">
        <f t="shared" si="9"/>
        <v>0</v>
      </c>
      <c r="CN38" s="35">
        <f t="shared" si="11"/>
        <v>0</v>
      </c>
      <c r="CO38" s="39">
        <f t="shared" si="10"/>
        <v>74445.200800000006</v>
      </c>
    </row>
    <row r="39" spans="1:93" s="19" customFormat="1" ht="30">
      <c r="A39" s="17">
        <v>29</v>
      </c>
      <c r="B39" s="33" t="s">
        <v>51</v>
      </c>
      <c r="C39" s="69" t="s">
        <v>112</v>
      </c>
      <c r="D39" s="65" t="s">
        <v>1242</v>
      </c>
      <c r="E39" s="37">
        <v>1</v>
      </c>
      <c r="F39" s="37" t="str">
        <f>+VLOOKUP(B39,'[1]AMAREY NOVA MEDICAL S.A'!$D:$H,5,0)</f>
        <v xml:space="preserve">CTO 5660-2021 DISORTHO SA </v>
      </c>
      <c r="G39" s="34">
        <f>+VLOOKUP(B39,'[1]AMAREY NOVA MEDICAL S.A'!$D:$H,2,0)</f>
        <v>204287</v>
      </c>
      <c r="H39" s="32">
        <f>+VLOOKUP(B39,'[1]AMAREY NOVA MEDICAL S.A'!$D:$H,3,0)</f>
        <v>0</v>
      </c>
      <c r="I39" s="32">
        <f>+VLOOKUP(B39,'[1]AMAREY NOVA MEDICAL S.A'!$D:$H,4,0)</f>
        <v>204287</v>
      </c>
      <c r="J39" s="32">
        <f t="shared" si="0"/>
        <v>204287</v>
      </c>
      <c r="K39" s="32">
        <f t="shared" si="1"/>
        <v>215767.92939999999</v>
      </c>
      <c r="L39" s="32"/>
      <c r="M39" s="32"/>
      <c r="N39" s="32"/>
      <c r="O39" s="32"/>
      <c r="P39" s="67"/>
      <c r="Q39" s="67"/>
      <c r="R39" s="68"/>
      <c r="S39" s="32"/>
      <c r="T39" s="32"/>
      <c r="U39" s="32"/>
      <c r="V39" s="32"/>
      <c r="W39" s="32"/>
      <c r="X39" s="32">
        <v>204287</v>
      </c>
      <c r="Y39" s="32"/>
      <c r="Z39" s="32">
        <v>204287</v>
      </c>
      <c r="AA39" s="32">
        <f t="shared" si="2"/>
        <v>215767.92939999999</v>
      </c>
      <c r="AB39" s="32"/>
      <c r="AC39" s="32"/>
      <c r="AD39" s="32"/>
      <c r="AE39" s="32"/>
      <c r="AF39" s="32">
        <v>357199.2</v>
      </c>
      <c r="AG39" s="32"/>
      <c r="AH39" s="32">
        <v>357199.2</v>
      </c>
      <c r="AI39" s="32">
        <f t="shared" si="3"/>
        <v>377273.79504</v>
      </c>
      <c r="AJ39" s="32">
        <v>3863300</v>
      </c>
      <c r="AK39" s="32"/>
      <c r="AL39" s="32">
        <v>3863300</v>
      </c>
      <c r="AM39" s="32">
        <f t="shared" si="4"/>
        <v>4080417.46</v>
      </c>
      <c r="AN39" s="32">
        <v>510400</v>
      </c>
      <c r="AO39" s="32">
        <f t="shared" si="5"/>
        <v>0</v>
      </c>
      <c r="AP39" s="32">
        <v>510400</v>
      </c>
      <c r="AQ39" s="32">
        <f t="shared" si="6"/>
        <v>539084.48</v>
      </c>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c r="BP39" s="32"/>
      <c r="BQ39" s="32"/>
      <c r="BR39" s="32"/>
      <c r="BS39" s="32"/>
      <c r="BT39" s="32">
        <v>677108</v>
      </c>
      <c r="BU39" s="32"/>
      <c r="BV39" s="32">
        <v>677108</v>
      </c>
      <c r="BW39" s="32">
        <f t="shared" si="7"/>
        <v>715161.46960000007</v>
      </c>
      <c r="BX39" s="32"/>
      <c r="BY39" s="32"/>
      <c r="BZ39" s="32"/>
      <c r="CA39" s="32"/>
      <c r="CB39" s="32"/>
      <c r="CC39" s="32"/>
      <c r="CD39" s="32"/>
      <c r="CE39" s="32"/>
      <c r="CF39" s="32"/>
      <c r="CG39" s="32"/>
      <c r="CH39" s="32"/>
      <c r="CI39" s="32"/>
      <c r="CJ39" s="32">
        <f t="shared" si="8"/>
        <v>1023912.17724</v>
      </c>
      <c r="CK39" s="32">
        <f>+SMALL((K39,O39,S39,W39,AA39,AE39,AI39,AM39,AQ39,AU39,AY39,BC39,BG39,BK39,BO39,BS39,BW39,CA39,CE39,CI39),1)</f>
        <v>215767.92939999999</v>
      </c>
      <c r="CL39" s="18"/>
      <c r="CM39" s="18">
        <f t="shared" si="9"/>
        <v>0</v>
      </c>
      <c r="CN39" s="35">
        <f t="shared" si="11"/>
        <v>0</v>
      </c>
      <c r="CO39" s="39">
        <f t="shared" si="10"/>
        <v>215767.92939999999</v>
      </c>
    </row>
    <row r="40" spans="1:93" s="19" customFormat="1" ht="30">
      <c r="A40" s="17">
        <v>30</v>
      </c>
      <c r="B40" s="33" t="s">
        <v>47</v>
      </c>
      <c r="C40" s="69" t="s">
        <v>112</v>
      </c>
      <c r="D40" s="65" t="s">
        <v>1242</v>
      </c>
      <c r="E40" s="37">
        <v>1</v>
      </c>
      <c r="F40" s="37" t="str">
        <f>+VLOOKUP(B40,'[1]AMAREY NOVA MEDICAL S.A'!$D:$H,5,0)</f>
        <v xml:space="preserve">CTO 5660-2021 DISORTHO SA </v>
      </c>
      <c r="G40" s="34">
        <f>+VLOOKUP(B40,'[1]AMAREY NOVA MEDICAL S.A'!$D:$H,2,0)</f>
        <v>70484</v>
      </c>
      <c r="H40" s="32">
        <f>+VLOOKUP(B40,'[1]AMAREY NOVA MEDICAL S.A'!$D:$H,3,0)</f>
        <v>0</v>
      </c>
      <c r="I40" s="32">
        <f>+VLOOKUP(B40,'[1]AMAREY NOVA MEDICAL S.A'!$D:$H,4,0)</f>
        <v>70484</v>
      </c>
      <c r="J40" s="32">
        <f t="shared" si="0"/>
        <v>70484</v>
      </c>
      <c r="K40" s="32">
        <f t="shared" si="1"/>
        <v>74445.200800000006</v>
      </c>
      <c r="L40" s="32"/>
      <c r="M40" s="32"/>
      <c r="N40" s="32"/>
      <c r="O40" s="32"/>
      <c r="P40" s="67"/>
      <c r="Q40" s="67"/>
      <c r="R40" s="68"/>
      <c r="S40" s="32"/>
      <c r="T40" s="32"/>
      <c r="U40" s="32"/>
      <c r="V40" s="32"/>
      <c r="W40" s="32"/>
      <c r="X40" s="32">
        <v>70484</v>
      </c>
      <c r="Y40" s="32"/>
      <c r="Z40" s="32">
        <v>70484</v>
      </c>
      <c r="AA40" s="32">
        <f t="shared" si="2"/>
        <v>74445.200800000006</v>
      </c>
      <c r="AB40" s="32"/>
      <c r="AC40" s="32"/>
      <c r="AD40" s="32"/>
      <c r="AE40" s="32"/>
      <c r="AF40" s="32">
        <v>122287.88588624996</v>
      </c>
      <c r="AG40" s="32"/>
      <c r="AH40" s="32">
        <v>122287.88588624996</v>
      </c>
      <c r="AI40" s="32">
        <f t="shared" si="3"/>
        <v>129160.46507305722</v>
      </c>
      <c r="AJ40" s="32">
        <v>7544700</v>
      </c>
      <c r="AK40" s="32"/>
      <c r="AL40" s="32">
        <v>7544700</v>
      </c>
      <c r="AM40" s="32">
        <f t="shared" si="4"/>
        <v>7968712.1400000006</v>
      </c>
      <c r="AN40" s="32">
        <v>91800</v>
      </c>
      <c r="AO40" s="32">
        <f t="shared" si="5"/>
        <v>0</v>
      </c>
      <c r="AP40" s="32">
        <v>91800</v>
      </c>
      <c r="AQ40" s="32">
        <f t="shared" si="6"/>
        <v>96959.16</v>
      </c>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c r="BP40" s="32"/>
      <c r="BQ40" s="32"/>
      <c r="BR40" s="32"/>
      <c r="BS40" s="32"/>
      <c r="BT40" s="32">
        <v>190664</v>
      </c>
      <c r="BU40" s="32"/>
      <c r="BV40" s="32">
        <v>190664</v>
      </c>
      <c r="BW40" s="32">
        <f t="shared" si="7"/>
        <v>201379.3168</v>
      </c>
      <c r="BX40" s="32"/>
      <c r="BY40" s="32"/>
      <c r="BZ40" s="32"/>
      <c r="CA40" s="32"/>
      <c r="CB40" s="32"/>
      <c r="CC40" s="32"/>
      <c r="CD40" s="32"/>
      <c r="CE40" s="32"/>
      <c r="CF40" s="32"/>
      <c r="CG40" s="32"/>
      <c r="CH40" s="32"/>
      <c r="CI40" s="32"/>
      <c r="CJ40" s="32">
        <f t="shared" si="8"/>
        <v>1424183.5805788429</v>
      </c>
      <c r="CK40" s="32">
        <f>+SMALL((K40,O40,S40,W40,AA40,AE40,AI40,AM40,AQ40,AU40,AY40,BC40,BG40,BK40,BO40,BS40,BW40,CA40,CE40,CI40),1)</f>
        <v>74445.200800000006</v>
      </c>
      <c r="CL40" s="18"/>
      <c r="CM40" s="18">
        <f t="shared" si="9"/>
        <v>0</v>
      </c>
      <c r="CN40" s="35">
        <f t="shared" si="11"/>
        <v>0</v>
      </c>
      <c r="CO40" s="39">
        <f t="shared" si="10"/>
        <v>74445.200800000006</v>
      </c>
    </row>
    <row r="41" spans="1:93" s="19" customFormat="1" ht="30">
      <c r="A41" s="17">
        <v>31</v>
      </c>
      <c r="B41" s="33" t="s">
        <v>52</v>
      </c>
      <c r="C41" s="69" t="s">
        <v>113</v>
      </c>
      <c r="D41" s="65" t="s">
        <v>1242</v>
      </c>
      <c r="E41" s="37">
        <v>1</v>
      </c>
      <c r="F41" s="37" t="str">
        <f>+VLOOKUP(B41,'[1]AMAREY NOVA MEDICAL S.A'!$D:$H,5,0)</f>
        <v xml:space="preserve">CTO 5660-2021 DISORTHO SA </v>
      </c>
      <c r="G41" s="34">
        <f>+VLOOKUP(B41,'[1]AMAREY NOVA MEDICAL S.A'!$D:$H,2,0)</f>
        <v>239644</v>
      </c>
      <c r="H41" s="32">
        <f>+VLOOKUP(B41,'[1]AMAREY NOVA MEDICAL S.A'!$D:$H,3,0)</f>
        <v>0</v>
      </c>
      <c r="I41" s="32">
        <f>+VLOOKUP(B41,'[1]AMAREY NOVA MEDICAL S.A'!$D:$H,4,0)</f>
        <v>239644</v>
      </c>
      <c r="J41" s="32">
        <f t="shared" si="0"/>
        <v>239644</v>
      </c>
      <c r="K41" s="32">
        <f t="shared" si="1"/>
        <v>253111.99280000001</v>
      </c>
      <c r="L41" s="32"/>
      <c r="M41" s="32"/>
      <c r="N41" s="32"/>
      <c r="O41" s="32"/>
      <c r="P41" s="67"/>
      <c r="Q41" s="67"/>
      <c r="R41" s="68"/>
      <c r="S41" s="32"/>
      <c r="T41" s="32"/>
      <c r="U41" s="32"/>
      <c r="V41" s="32"/>
      <c r="W41" s="32"/>
      <c r="X41" s="32">
        <v>239644</v>
      </c>
      <c r="Y41" s="32"/>
      <c r="Z41" s="32">
        <v>239644</v>
      </c>
      <c r="AA41" s="32">
        <f t="shared" si="2"/>
        <v>253111.99280000001</v>
      </c>
      <c r="AB41" s="32"/>
      <c r="AC41" s="32"/>
      <c r="AD41" s="32"/>
      <c r="AE41" s="32"/>
      <c r="AF41" s="32">
        <v>494121.6</v>
      </c>
      <c r="AG41" s="32"/>
      <c r="AH41" s="32">
        <v>494121.6</v>
      </c>
      <c r="AI41" s="32">
        <f t="shared" si="3"/>
        <v>521891.23391999997</v>
      </c>
      <c r="AJ41" s="32">
        <v>3863300</v>
      </c>
      <c r="AK41" s="32"/>
      <c r="AL41" s="32">
        <v>3863300</v>
      </c>
      <c r="AM41" s="32">
        <f t="shared" si="4"/>
        <v>4080417.46</v>
      </c>
      <c r="AN41" s="32">
        <v>555800</v>
      </c>
      <c r="AO41" s="32">
        <f t="shared" si="5"/>
        <v>0</v>
      </c>
      <c r="AP41" s="32">
        <v>555800</v>
      </c>
      <c r="AQ41" s="32">
        <f t="shared" si="6"/>
        <v>587035.96</v>
      </c>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c r="BP41" s="32"/>
      <c r="BQ41" s="32"/>
      <c r="BR41" s="32"/>
      <c r="BS41" s="32"/>
      <c r="BT41" s="32">
        <v>1029857</v>
      </c>
      <c r="BU41" s="32"/>
      <c r="BV41" s="32">
        <v>1029857</v>
      </c>
      <c r="BW41" s="32">
        <f t="shared" si="7"/>
        <v>1087734.9634</v>
      </c>
      <c r="BX41" s="32"/>
      <c r="BY41" s="32"/>
      <c r="BZ41" s="32"/>
      <c r="CA41" s="32"/>
      <c r="CB41" s="32"/>
      <c r="CC41" s="32"/>
      <c r="CD41" s="32"/>
      <c r="CE41" s="32"/>
      <c r="CF41" s="32"/>
      <c r="CG41" s="32"/>
      <c r="CH41" s="32"/>
      <c r="CI41" s="32"/>
      <c r="CJ41" s="32">
        <f t="shared" si="8"/>
        <v>1130550.6004866667</v>
      </c>
      <c r="CK41" s="32">
        <f>+SMALL((K41,O41,S41,W41,AA41,AE41,AI41,AM41,AQ41,AU41,AY41,BC41,BG41,BK41,BO41,BS41,BW41,CA41,CE41,CI41),1)</f>
        <v>253111.99280000001</v>
      </c>
      <c r="CL41" s="18"/>
      <c r="CM41" s="18">
        <f t="shared" si="9"/>
        <v>0</v>
      </c>
      <c r="CN41" s="35">
        <f t="shared" si="11"/>
        <v>0</v>
      </c>
      <c r="CO41" s="39">
        <f t="shared" si="10"/>
        <v>253111.99280000001</v>
      </c>
    </row>
    <row r="42" spans="1:93" s="19" customFormat="1" ht="30">
      <c r="A42" s="17">
        <v>32</v>
      </c>
      <c r="B42" s="33" t="s">
        <v>47</v>
      </c>
      <c r="C42" s="69" t="s">
        <v>113</v>
      </c>
      <c r="D42" s="65" t="s">
        <v>1242</v>
      </c>
      <c r="E42" s="37">
        <v>1</v>
      </c>
      <c r="F42" s="37" t="str">
        <f>+VLOOKUP(B42,'[1]AMAREY NOVA MEDICAL S.A'!$D:$H,5,0)</f>
        <v xml:space="preserve">CTO 5660-2021 DISORTHO SA </v>
      </c>
      <c r="G42" s="34">
        <f>+VLOOKUP(B42,'[1]AMAREY NOVA MEDICAL S.A'!$D:$H,2,0)</f>
        <v>70484</v>
      </c>
      <c r="H42" s="32">
        <f>+VLOOKUP(B42,'[1]AMAREY NOVA MEDICAL S.A'!$D:$H,3,0)</f>
        <v>0</v>
      </c>
      <c r="I42" s="32">
        <f>+VLOOKUP(B42,'[1]AMAREY NOVA MEDICAL S.A'!$D:$H,4,0)</f>
        <v>70484</v>
      </c>
      <c r="J42" s="32">
        <f t="shared" si="0"/>
        <v>70484</v>
      </c>
      <c r="K42" s="32">
        <f t="shared" si="1"/>
        <v>74445.200800000006</v>
      </c>
      <c r="L42" s="32"/>
      <c r="M42" s="32"/>
      <c r="N42" s="32"/>
      <c r="O42" s="32"/>
      <c r="P42" s="67"/>
      <c r="Q42" s="67"/>
      <c r="R42" s="68"/>
      <c r="S42" s="32"/>
      <c r="T42" s="32"/>
      <c r="U42" s="32"/>
      <c r="V42" s="32"/>
      <c r="W42" s="32"/>
      <c r="X42" s="32">
        <v>70484</v>
      </c>
      <c r="Y42" s="32"/>
      <c r="Z42" s="32">
        <v>70484</v>
      </c>
      <c r="AA42" s="32">
        <f t="shared" si="2"/>
        <v>74445.200800000006</v>
      </c>
      <c r="AB42" s="32"/>
      <c r="AC42" s="32"/>
      <c r="AD42" s="32"/>
      <c r="AE42" s="32"/>
      <c r="AF42" s="32">
        <v>122287.88588624996</v>
      </c>
      <c r="AG42" s="32"/>
      <c r="AH42" s="32">
        <v>122287.88588624996</v>
      </c>
      <c r="AI42" s="32">
        <f t="shared" si="3"/>
        <v>129160.46507305722</v>
      </c>
      <c r="AJ42" s="32">
        <v>7544700</v>
      </c>
      <c r="AK42" s="32"/>
      <c r="AL42" s="32">
        <v>7544700</v>
      </c>
      <c r="AM42" s="32">
        <f t="shared" si="4"/>
        <v>7968712.1400000006</v>
      </c>
      <c r="AN42" s="32">
        <v>91800</v>
      </c>
      <c r="AO42" s="32">
        <f t="shared" si="5"/>
        <v>0</v>
      </c>
      <c r="AP42" s="32">
        <v>91800</v>
      </c>
      <c r="AQ42" s="32">
        <f t="shared" si="6"/>
        <v>96959.16</v>
      </c>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c r="BP42" s="32"/>
      <c r="BQ42" s="32"/>
      <c r="BR42" s="32"/>
      <c r="BS42" s="32"/>
      <c r="BT42" s="32">
        <v>190664</v>
      </c>
      <c r="BU42" s="32"/>
      <c r="BV42" s="32">
        <v>190664</v>
      </c>
      <c r="BW42" s="32">
        <f t="shared" si="7"/>
        <v>201379.3168</v>
      </c>
      <c r="BX42" s="32"/>
      <c r="BY42" s="32"/>
      <c r="BZ42" s="32"/>
      <c r="CA42" s="32"/>
      <c r="CB42" s="32"/>
      <c r="CC42" s="32"/>
      <c r="CD42" s="32"/>
      <c r="CE42" s="32"/>
      <c r="CF42" s="32"/>
      <c r="CG42" s="32"/>
      <c r="CH42" s="32"/>
      <c r="CI42" s="32"/>
      <c r="CJ42" s="32">
        <f t="shared" si="8"/>
        <v>1424183.5805788429</v>
      </c>
      <c r="CK42" s="32">
        <f>+SMALL((K42,O42,S42,W42,AA42,AE42,AI42,AM42,AQ42,AU42,AY42,BC42,BG42,BK42,BO42,BS42,BW42,CA42,CE42,CI42),1)</f>
        <v>74445.200800000006</v>
      </c>
      <c r="CL42" s="18"/>
      <c r="CM42" s="18">
        <f t="shared" si="9"/>
        <v>0</v>
      </c>
      <c r="CN42" s="35">
        <f t="shared" si="11"/>
        <v>0</v>
      </c>
      <c r="CO42" s="39">
        <f t="shared" si="10"/>
        <v>74445.200800000006</v>
      </c>
    </row>
    <row r="43" spans="1:93" s="19" customFormat="1" ht="60">
      <c r="A43" s="17">
        <v>33</v>
      </c>
      <c r="B43" s="33" t="s">
        <v>53</v>
      </c>
      <c r="C43" s="69" t="s">
        <v>114</v>
      </c>
      <c r="D43" s="65" t="s">
        <v>1242</v>
      </c>
      <c r="E43" s="37">
        <v>1</v>
      </c>
      <c r="F43" s="37" t="str">
        <f>+VLOOKUP(B43,'[1]AMAREY NOVA MEDICAL S.A'!$D:$H,5,0)</f>
        <v>CTO 5665-2021 LA INSTRUMENTADORA S.A.S</v>
      </c>
      <c r="G43" s="34">
        <f>+VLOOKUP(B43,'[1]AMAREY NOVA MEDICAL S.A'!$D:$H,2,0)</f>
        <v>391900</v>
      </c>
      <c r="H43" s="32">
        <f>+VLOOKUP(B43,'[1]AMAREY NOVA MEDICAL S.A'!$D:$H,3,0)</f>
        <v>0</v>
      </c>
      <c r="I43" s="32">
        <f>+VLOOKUP(B43,'[1]AMAREY NOVA MEDICAL S.A'!$D:$H,4,0)</f>
        <v>391900</v>
      </c>
      <c r="J43" s="32">
        <f t="shared" si="0"/>
        <v>391900</v>
      </c>
      <c r="K43" s="32">
        <f t="shared" si="1"/>
        <v>413924.78</v>
      </c>
      <c r="L43" s="32"/>
      <c r="M43" s="32"/>
      <c r="N43" s="32"/>
      <c r="O43" s="32"/>
      <c r="P43" s="67"/>
      <c r="Q43" s="67"/>
      <c r="R43" s="68"/>
      <c r="S43" s="32"/>
      <c r="T43" s="32"/>
      <c r="U43" s="32"/>
      <c r="V43" s="32"/>
      <c r="W43" s="32"/>
      <c r="X43" s="32" t="s">
        <v>1257</v>
      </c>
      <c r="Y43" s="32"/>
      <c r="Z43" s="32"/>
      <c r="AA43" s="32"/>
      <c r="AB43" s="32"/>
      <c r="AC43" s="32"/>
      <c r="AD43" s="32"/>
      <c r="AE43" s="32"/>
      <c r="AF43" s="32">
        <v>1017315.1733849997</v>
      </c>
      <c r="AG43" s="32"/>
      <c r="AH43" s="32">
        <v>1017315.1733849997</v>
      </c>
      <c r="AI43" s="32">
        <f t="shared" si="3"/>
        <v>1074488.2861292367</v>
      </c>
      <c r="AJ43" s="32">
        <v>3863300</v>
      </c>
      <c r="AK43" s="32"/>
      <c r="AL43" s="32">
        <v>3863300</v>
      </c>
      <c r="AM43" s="32">
        <f t="shared" si="4"/>
        <v>4080417.46</v>
      </c>
      <c r="AN43" s="32">
        <v>1164000</v>
      </c>
      <c r="AO43" s="32">
        <f t="shared" si="5"/>
        <v>0</v>
      </c>
      <c r="AP43" s="32">
        <v>1164000</v>
      </c>
      <c r="AQ43" s="32">
        <f t="shared" si="6"/>
        <v>1229416.8</v>
      </c>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c r="BP43" s="32"/>
      <c r="BQ43" s="32"/>
      <c r="BR43" s="32"/>
      <c r="BS43" s="32"/>
      <c r="BT43" s="32">
        <v>2771537</v>
      </c>
      <c r="BU43" s="32"/>
      <c r="BV43" s="32">
        <v>2771537</v>
      </c>
      <c r="BW43" s="32">
        <f t="shared" si="7"/>
        <v>2927297.3794</v>
      </c>
      <c r="BX43" s="32"/>
      <c r="BY43" s="32"/>
      <c r="BZ43" s="32"/>
      <c r="CA43" s="32"/>
      <c r="CB43" s="32"/>
      <c r="CC43" s="32"/>
      <c r="CD43" s="32"/>
      <c r="CE43" s="32"/>
      <c r="CF43" s="32"/>
      <c r="CG43" s="32"/>
      <c r="CH43" s="32"/>
      <c r="CI43" s="32"/>
      <c r="CJ43" s="32">
        <f t="shared" si="8"/>
        <v>1945108.941105847</v>
      </c>
      <c r="CK43" s="32">
        <f>+SMALL((K43,O43,S43,W43,AA43,AE43,AI43,AM43,AQ43,AU43,AY43,BC43,BG43,BK43,BO43,BS43,BW43,CA43,CE43,CI43),1)</f>
        <v>413924.78</v>
      </c>
      <c r="CL43" s="18"/>
      <c r="CM43" s="18">
        <f t="shared" si="9"/>
        <v>0</v>
      </c>
      <c r="CN43" s="35">
        <f t="shared" si="11"/>
        <v>0</v>
      </c>
      <c r="CO43" s="39">
        <f t="shared" si="10"/>
        <v>413924.78</v>
      </c>
    </row>
    <row r="44" spans="1:93" s="19" customFormat="1" ht="60">
      <c r="A44" s="17">
        <v>34</v>
      </c>
      <c r="B44" s="33" t="s">
        <v>54</v>
      </c>
      <c r="C44" s="69" t="s">
        <v>114</v>
      </c>
      <c r="D44" s="65" t="s">
        <v>1242</v>
      </c>
      <c r="E44" s="37">
        <v>1</v>
      </c>
      <c r="F44" s="37" t="str">
        <f>+VLOOKUP(B44,'[1]AMAREY NOVA MEDICAL S.A'!$D:$H,5,0)</f>
        <v>CTO 5665-2021 LA INSTRUMENTADORA S.A.S</v>
      </c>
      <c r="G44" s="34">
        <f>+VLOOKUP(B44,'[1]AMAREY NOVA MEDICAL S.A'!$D:$H,2,0)</f>
        <v>79400</v>
      </c>
      <c r="H44" s="32">
        <f>+VLOOKUP(B44,'[1]AMAREY NOVA MEDICAL S.A'!$D:$H,3,0)</f>
        <v>0</v>
      </c>
      <c r="I44" s="32">
        <f>+VLOOKUP(B44,'[1]AMAREY NOVA MEDICAL S.A'!$D:$H,4,0)</f>
        <v>79400</v>
      </c>
      <c r="J44" s="32">
        <f t="shared" si="0"/>
        <v>79400</v>
      </c>
      <c r="K44" s="32">
        <f t="shared" si="1"/>
        <v>83862.28</v>
      </c>
      <c r="L44" s="32"/>
      <c r="M44" s="32"/>
      <c r="N44" s="32"/>
      <c r="O44" s="32"/>
      <c r="P44" s="67"/>
      <c r="Q44" s="67"/>
      <c r="R44" s="68"/>
      <c r="S44" s="32"/>
      <c r="T44" s="32"/>
      <c r="U44" s="32"/>
      <c r="V44" s="32"/>
      <c r="W44" s="32"/>
      <c r="X44" s="32">
        <v>70484</v>
      </c>
      <c r="Y44" s="32"/>
      <c r="Z44" s="32">
        <v>70484</v>
      </c>
      <c r="AA44" s="32">
        <f t="shared" si="2"/>
        <v>74445.200800000006</v>
      </c>
      <c r="AB44" s="32"/>
      <c r="AC44" s="32"/>
      <c r="AD44" s="32"/>
      <c r="AE44" s="32"/>
      <c r="AF44" s="32">
        <v>95113.2</v>
      </c>
      <c r="AG44" s="32"/>
      <c r="AH44" s="32">
        <v>95113.2</v>
      </c>
      <c r="AI44" s="32">
        <f t="shared" si="3"/>
        <v>100458.56183999999</v>
      </c>
      <c r="AJ44" s="32">
        <v>7544700</v>
      </c>
      <c r="AK44" s="32"/>
      <c r="AL44" s="32">
        <v>7544700</v>
      </c>
      <c r="AM44" s="32">
        <f t="shared" si="4"/>
        <v>7968712.1400000006</v>
      </c>
      <c r="AN44" s="32">
        <v>109600</v>
      </c>
      <c r="AO44" s="32">
        <f t="shared" si="5"/>
        <v>0</v>
      </c>
      <c r="AP44" s="32">
        <v>109600</v>
      </c>
      <c r="AQ44" s="32">
        <f t="shared" si="6"/>
        <v>115759.52</v>
      </c>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c r="BP44" s="32"/>
      <c r="BQ44" s="32"/>
      <c r="BR44" s="32"/>
      <c r="BS44" s="32"/>
      <c r="BT44" s="32">
        <v>190664</v>
      </c>
      <c r="BU44" s="32"/>
      <c r="BV44" s="32">
        <v>190664</v>
      </c>
      <c r="BW44" s="32">
        <f t="shared" si="7"/>
        <v>201379.3168</v>
      </c>
      <c r="BX44" s="32"/>
      <c r="BY44" s="32"/>
      <c r="BZ44" s="32"/>
      <c r="CA44" s="32"/>
      <c r="CB44" s="32"/>
      <c r="CC44" s="32"/>
      <c r="CD44" s="32"/>
      <c r="CE44" s="32"/>
      <c r="CF44" s="32"/>
      <c r="CG44" s="32"/>
      <c r="CH44" s="32"/>
      <c r="CI44" s="32"/>
      <c r="CJ44" s="32">
        <f t="shared" si="8"/>
        <v>1424102.8365733332</v>
      </c>
      <c r="CK44" s="32">
        <f>+SMALL((K44,O44,S44,W44,AA44,AE44,AI44,AM44,AQ44,AU44,AY44,BC44,BG44,BK44,BO44,BS44,BW44,CA44,CE44,CI44),1)</f>
        <v>74445.200800000006</v>
      </c>
      <c r="CL44" s="18"/>
      <c r="CM44" s="18">
        <f t="shared" si="9"/>
        <v>9417.0791999999929</v>
      </c>
      <c r="CN44" s="35">
        <f t="shared" si="11"/>
        <v>0.12649679359854707</v>
      </c>
      <c r="CO44" s="39">
        <f t="shared" si="10"/>
        <v>74445.200800000006</v>
      </c>
    </row>
    <row r="45" spans="1:93" s="19" customFormat="1" ht="30">
      <c r="A45" s="17">
        <v>35</v>
      </c>
      <c r="B45" s="33" t="s">
        <v>55</v>
      </c>
      <c r="C45" s="69" t="s">
        <v>115</v>
      </c>
      <c r="D45" s="65" t="s">
        <v>1242</v>
      </c>
      <c r="E45" s="37">
        <v>1</v>
      </c>
      <c r="F45" s="37" t="str">
        <f>+VLOOKUP(B45,'[1]AMAREY NOVA MEDICAL S.A'!$D:$H,5,0)</f>
        <v xml:space="preserve">CTO 5660-2021 DISORTHO SA </v>
      </c>
      <c r="G45" s="34">
        <f>+VLOOKUP(B45,'[1]AMAREY NOVA MEDICAL S.A'!$D:$H,2,0)</f>
        <v>361529</v>
      </c>
      <c r="H45" s="32">
        <f>+VLOOKUP(B45,'[1]AMAREY NOVA MEDICAL S.A'!$D:$H,3,0)</f>
        <v>0</v>
      </c>
      <c r="I45" s="32">
        <f>+VLOOKUP(B45,'[1]AMAREY NOVA MEDICAL S.A'!$D:$H,4,0)</f>
        <v>361529</v>
      </c>
      <c r="J45" s="32">
        <f t="shared" si="0"/>
        <v>361529</v>
      </c>
      <c r="K45" s="32">
        <f t="shared" si="1"/>
        <v>381846.92979999998</v>
      </c>
      <c r="L45" s="32"/>
      <c r="M45" s="32"/>
      <c r="N45" s="32"/>
      <c r="O45" s="32"/>
      <c r="P45" s="67"/>
      <c r="Q45" s="67"/>
      <c r="R45" s="68"/>
      <c r="S45" s="32"/>
      <c r="T45" s="32"/>
      <c r="U45" s="32"/>
      <c r="V45" s="32"/>
      <c r="W45" s="32"/>
      <c r="X45" s="32" t="s">
        <v>1257</v>
      </c>
      <c r="Y45" s="32"/>
      <c r="Z45" s="32"/>
      <c r="AA45" s="32"/>
      <c r="AB45" s="32"/>
      <c r="AC45" s="32"/>
      <c r="AD45" s="32"/>
      <c r="AE45" s="32"/>
      <c r="AF45" s="32"/>
      <c r="AG45" s="32"/>
      <c r="AH45" s="32"/>
      <c r="AI45" s="32"/>
      <c r="AJ45" s="32">
        <v>2831600</v>
      </c>
      <c r="AK45" s="32"/>
      <c r="AL45" s="32">
        <v>2831600</v>
      </c>
      <c r="AM45" s="32">
        <f t="shared" si="4"/>
        <v>2990735.92</v>
      </c>
      <c r="AN45" s="32">
        <v>314100</v>
      </c>
      <c r="AO45" s="32">
        <f t="shared" si="5"/>
        <v>0</v>
      </c>
      <c r="AP45" s="32">
        <v>314100</v>
      </c>
      <c r="AQ45" s="32">
        <f t="shared" si="6"/>
        <v>331752.42</v>
      </c>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c r="BP45" s="32"/>
      <c r="BQ45" s="32"/>
      <c r="BR45" s="32"/>
      <c r="BS45" s="32"/>
      <c r="BT45" s="32">
        <v>347817</v>
      </c>
      <c r="BU45" s="32"/>
      <c r="BV45" s="32">
        <v>347817</v>
      </c>
      <c r="BW45" s="32">
        <f t="shared" si="7"/>
        <v>367364.31540000002</v>
      </c>
      <c r="BX45" s="32"/>
      <c r="BY45" s="32"/>
      <c r="BZ45" s="32"/>
      <c r="CA45" s="32"/>
      <c r="CB45" s="32"/>
      <c r="CC45" s="32"/>
      <c r="CD45" s="32"/>
      <c r="CE45" s="32"/>
      <c r="CF45" s="32"/>
      <c r="CG45" s="32"/>
      <c r="CH45" s="32"/>
      <c r="CI45" s="32"/>
      <c r="CJ45" s="32">
        <f t="shared" si="8"/>
        <v>1017924.8963</v>
      </c>
      <c r="CK45" s="32">
        <f>+SMALL((K45,O45,S45,W45,AA45,AE45,AI45,AM45,AQ45,AU45,AY45,BC45,BG45,BK45,BO45,BS45,BW45,CA45,CE45,CI45),1)</f>
        <v>331752.42</v>
      </c>
      <c r="CL45" s="18"/>
      <c r="CM45" s="18">
        <f t="shared" si="9"/>
        <v>50094.5098</v>
      </c>
      <c r="CN45" s="35">
        <f t="shared" si="11"/>
        <v>0.15099968163005412</v>
      </c>
      <c r="CO45" s="39">
        <f t="shared" si="10"/>
        <v>331752.42</v>
      </c>
    </row>
    <row r="46" spans="1:93" s="19" customFormat="1" ht="30">
      <c r="A46" s="17">
        <v>36</v>
      </c>
      <c r="B46" s="33" t="s">
        <v>56</v>
      </c>
      <c r="C46" s="69" t="s">
        <v>116</v>
      </c>
      <c r="D46" s="65" t="s">
        <v>1242</v>
      </c>
      <c r="E46" s="37">
        <v>1</v>
      </c>
      <c r="F46" s="37" t="str">
        <f>+VLOOKUP(B46,'[1]AMAREY NOVA MEDICAL S.A'!$D:$H,5,0)</f>
        <v xml:space="preserve">CTO 5660-2021 DISORTHO SA </v>
      </c>
      <c r="G46" s="34">
        <f>+VLOOKUP(B46,'[1]AMAREY NOVA MEDICAL S.A'!$D:$H,2,0)</f>
        <v>70484</v>
      </c>
      <c r="H46" s="32">
        <f>+VLOOKUP(B46,'[1]AMAREY NOVA MEDICAL S.A'!$D:$H,3,0)</f>
        <v>0</v>
      </c>
      <c r="I46" s="32">
        <f>+VLOOKUP(B46,'[1]AMAREY NOVA MEDICAL S.A'!$D:$H,4,0)</f>
        <v>70484</v>
      </c>
      <c r="J46" s="32">
        <f t="shared" si="0"/>
        <v>70484</v>
      </c>
      <c r="K46" s="32">
        <f t="shared" si="1"/>
        <v>74445.200800000006</v>
      </c>
      <c r="L46" s="32"/>
      <c r="M46" s="32"/>
      <c r="N46" s="32"/>
      <c r="O46" s="32"/>
      <c r="P46" s="67"/>
      <c r="Q46" s="67"/>
      <c r="R46" s="68"/>
      <c r="S46" s="32"/>
      <c r="T46" s="32"/>
      <c r="U46" s="32"/>
      <c r="V46" s="32"/>
      <c r="W46" s="32"/>
      <c r="X46" s="32">
        <v>61586</v>
      </c>
      <c r="Y46" s="32"/>
      <c r="Z46" s="32">
        <v>61586</v>
      </c>
      <c r="AA46" s="32">
        <f t="shared" si="2"/>
        <v>65047.133200000004</v>
      </c>
      <c r="AB46" s="32"/>
      <c r="AC46" s="32"/>
      <c r="AD46" s="32"/>
      <c r="AE46" s="32"/>
      <c r="AF46" s="32">
        <v>74939.796000000002</v>
      </c>
      <c r="AG46" s="32"/>
      <c r="AH46" s="32">
        <v>74939.796000000002</v>
      </c>
      <c r="AI46" s="32">
        <f t="shared" si="3"/>
        <v>79151.412535199997</v>
      </c>
      <c r="AJ46" s="32">
        <v>2831600</v>
      </c>
      <c r="AK46" s="32"/>
      <c r="AL46" s="32">
        <v>2831600</v>
      </c>
      <c r="AM46" s="32">
        <f t="shared" si="4"/>
        <v>2990735.92</v>
      </c>
      <c r="AN46" s="32">
        <v>69700</v>
      </c>
      <c r="AO46" s="32">
        <f t="shared" si="5"/>
        <v>0</v>
      </c>
      <c r="AP46" s="32">
        <v>69700</v>
      </c>
      <c r="AQ46" s="32">
        <f t="shared" si="6"/>
        <v>73617.14</v>
      </c>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c r="BP46" s="32"/>
      <c r="BQ46" s="32"/>
      <c r="BR46" s="32"/>
      <c r="BS46" s="32"/>
      <c r="BT46" s="32">
        <v>133930</v>
      </c>
      <c r="BU46" s="32"/>
      <c r="BV46" s="32">
        <v>133930</v>
      </c>
      <c r="BW46" s="32">
        <f t="shared" si="7"/>
        <v>141456.86600000001</v>
      </c>
      <c r="BX46" s="32"/>
      <c r="BY46" s="32"/>
      <c r="BZ46" s="32"/>
      <c r="CA46" s="32"/>
      <c r="CB46" s="32"/>
      <c r="CC46" s="32"/>
      <c r="CD46" s="32"/>
      <c r="CE46" s="32"/>
      <c r="CF46" s="32"/>
      <c r="CG46" s="32"/>
      <c r="CH46" s="32"/>
      <c r="CI46" s="32"/>
      <c r="CJ46" s="32">
        <f t="shared" si="8"/>
        <v>570742.27875586669</v>
      </c>
      <c r="CK46" s="32">
        <f>+SMALL((K46,O46,S46,W46,AA46,AE46,AI46,AM46,AQ46,AU46,AY46,BC46,BG46,BK46,BO46,BS46,BW46,CA46,CE46,CI46),1)</f>
        <v>65047.133200000004</v>
      </c>
      <c r="CL46" s="18"/>
      <c r="CM46" s="18">
        <f t="shared" si="9"/>
        <v>9398.0676000000021</v>
      </c>
      <c r="CN46" s="35">
        <f t="shared" si="11"/>
        <v>0.14448088851362326</v>
      </c>
      <c r="CO46" s="39">
        <f t="shared" si="10"/>
        <v>65047.133200000004</v>
      </c>
    </row>
    <row r="47" spans="1:93" s="19" customFormat="1" ht="30">
      <c r="A47" s="17">
        <v>37</v>
      </c>
      <c r="B47" s="33" t="s">
        <v>57</v>
      </c>
      <c r="C47" s="69" t="s">
        <v>117</v>
      </c>
      <c r="D47" s="65" t="s">
        <v>1242</v>
      </c>
      <c r="E47" s="37">
        <v>1</v>
      </c>
      <c r="F47" s="37" t="str">
        <f>+VLOOKUP(B47,'[1]AMAREY NOVA MEDICAL S.A'!$D:$H,5,0)</f>
        <v xml:space="preserve">CTO 5660-2021 DISORTHO SA </v>
      </c>
      <c r="G47" s="34">
        <f>+VLOOKUP(B47,'[1]AMAREY NOVA MEDICAL S.A'!$D:$H,2,0)</f>
        <v>179675</v>
      </c>
      <c r="H47" s="32">
        <f>+VLOOKUP(B47,'[1]AMAREY NOVA MEDICAL S.A'!$D:$H,3,0)</f>
        <v>0</v>
      </c>
      <c r="I47" s="32">
        <f>+VLOOKUP(B47,'[1]AMAREY NOVA MEDICAL S.A'!$D:$H,4,0)</f>
        <v>179675</v>
      </c>
      <c r="J47" s="32">
        <f t="shared" si="0"/>
        <v>179675</v>
      </c>
      <c r="K47" s="32">
        <f t="shared" si="1"/>
        <v>189772.73500000002</v>
      </c>
      <c r="L47" s="32"/>
      <c r="M47" s="32"/>
      <c r="N47" s="32"/>
      <c r="O47" s="32"/>
      <c r="P47" s="67"/>
      <c r="Q47" s="67"/>
      <c r="R47" s="68"/>
      <c r="S47" s="32"/>
      <c r="T47" s="32"/>
      <c r="U47" s="32"/>
      <c r="V47" s="32"/>
      <c r="W47" s="32"/>
      <c r="X47" s="32">
        <v>179675</v>
      </c>
      <c r="Y47" s="32"/>
      <c r="Z47" s="32">
        <v>179675</v>
      </c>
      <c r="AA47" s="32">
        <f t="shared" si="2"/>
        <v>189772.73500000002</v>
      </c>
      <c r="AB47" s="32"/>
      <c r="AC47" s="32"/>
      <c r="AD47" s="32"/>
      <c r="AE47" s="32"/>
      <c r="AF47" s="32"/>
      <c r="AG47" s="32"/>
      <c r="AH47" s="32"/>
      <c r="AI47" s="32"/>
      <c r="AJ47" s="32">
        <v>2831600</v>
      </c>
      <c r="AK47" s="32"/>
      <c r="AL47" s="32">
        <v>2831600</v>
      </c>
      <c r="AM47" s="32">
        <f t="shared" si="4"/>
        <v>2990735.92</v>
      </c>
      <c r="AN47" s="32">
        <v>213100</v>
      </c>
      <c r="AO47" s="32">
        <f t="shared" si="5"/>
        <v>0</v>
      </c>
      <c r="AP47" s="32">
        <v>213100</v>
      </c>
      <c r="AQ47" s="32">
        <f t="shared" si="6"/>
        <v>225076.22</v>
      </c>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c r="BP47" s="32"/>
      <c r="BQ47" s="32"/>
      <c r="BR47" s="32"/>
      <c r="BS47" s="32"/>
      <c r="BT47" s="32">
        <v>392138</v>
      </c>
      <c r="BU47" s="32"/>
      <c r="BV47" s="32">
        <v>392138</v>
      </c>
      <c r="BW47" s="32">
        <f t="shared" si="7"/>
        <v>414176.1556</v>
      </c>
      <c r="BX47" s="32"/>
      <c r="BY47" s="32"/>
      <c r="BZ47" s="32"/>
      <c r="CA47" s="32"/>
      <c r="CB47" s="32"/>
      <c r="CC47" s="32"/>
      <c r="CD47" s="32"/>
      <c r="CE47" s="32"/>
      <c r="CF47" s="32"/>
      <c r="CG47" s="32"/>
      <c r="CH47" s="32"/>
      <c r="CI47" s="32"/>
      <c r="CJ47" s="32">
        <f t="shared" si="8"/>
        <v>801906.75312000012</v>
      </c>
      <c r="CK47" s="32">
        <f>+SMALL((K47,O47,S47,W47,AA47,AE47,AI47,AM47,AQ47,AU47,AY47,BC47,BG47,BK47,BO47,BS47,BW47,CA47,CE47,CI47),1)</f>
        <v>189772.73500000002</v>
      </c>
      <c r="CL47" s="18"/>
      <c r="CM47" s="18">
        <f t="shared" si="9"/>
        <v>0</v>
      </c>
      <c r="CN47" s="35">
        <f t="shared" si="11"/>
        <v>0</v>
      </c>
      <c r="CO47" s="39">
        <f t="shared" si="10"/>
        <v>189772.73500000002</v>
      </c>
    </row>
    <row r="48" spans="1:93" s="19" customFormat="1" ht="30">
      <c r="A48" s="17">
        <v>38</v>
      </c>
      <c r="B48" s="33" t="s">
        <v>56</v>
      </c>
      <c r="C48" s="69" t="s">
        <v>117</v>
      </c>
      <c r="D48" s="65" t="s">
        <v>1242</v>
      </c>
      <c r="E48" s="37">
        <v>1</v>
      </c>
      <c r="F48" s="37" t="str">
        <f>+VLOOKUP(B48,'[1]AMAREY NOVA MEDICAL S.A'!$D:$H,5,0)</f>
        <v xml:space="preserve">CTO 5660-2021 DISORTHO SA </v>
      </c>
      <c r="G48" s="34">
        <f>+VLOOKUP(B48,'[1]AMAREY NOVA MEDICAL S.A'!$D:$H,2,0)</f>
        <v>70484</v>
      </c>
      <c r="H48" s="32">
        <f>+VLOOKUP(B48,'[1]AMAREY NOVA MEDICAL S.A'!$D:$H,3,0)</f>
        <v>0</v>
      </c>
      <c r="I48" s="32">
        <f>+VLOOKUP(B48,'[1]AMAREY NOVA MEDICAL S.A'!$D:$H,4,0)</f>
        <v>70484</v>
      </c>
      <c r="J48" s="32">
        <f t="shared" si="0"/>
        <v>70484</v>
      </c>
      <c r="K48" s="32">
        <f t="shared" si="1"/>
        <v>74445.200800000006</v>
      </c>
      <c r="L48" s="32"/>
      <c r="M48" s="32"/>
      <c r="N48" s="32"/>
      <c r="O48" s="32"/>
      <c r="P48" s="67"/>
      <c r="Q48" s="67"/>
      <c r="R48" s="68"/>
      <c r="S48" s="32"/>
      <c r="T48" s="32"/>
      <c r="U48" s="32"/>
      <c r="V48" s="32"/>
      <c r="W48" s="32"/>
      <c r="X48" s="32">
        <v>61586</v>
      </c>
      <c r="Y48" s="32"/>
      <c r="Z48" s="32">
        <v>61586</v>
      </c>
      <c r="AA48" s="32">
        <f t="shared" si="2"/>
        <v>65047.133200000004</v>
      </c>
      <c r="AB48" s="32"/>
      <c r="AC48" s="32"/>
      <c r="AD48" s="32"/>
      <c r="AE48" s="32"/>
      <c r="AF48" s="32">
        <v>74939.796000000002</v>
      </c>
      <c r="AG48" s="32"/>
      <c r="AH48" s="32">
        <v>74939.796000000002</v>
      </c>
      <c r="AI48" s="32">
        <f t="shared" si="3"/>
        <v>79151.412535199997</v>
      </c>
      <c r="AJ48" s="32">
        <v>2831600</v>
      </c>
      <c r="AK48" s="32"/>
      <c r="AL48" s="32">
        <v>2831600</v>
      </c>
      <c r="AM48" s="32">
        <f t="shared" si="4"/>
        <v>2990735.92</v>
      </c>
      <c r="AN48" s="32">
        <v>69700</v>
      </c>
      <c r="AO48" s="32">
        <f t="shared" si="5"/>
        <v>0</v>
      </c>
      <c r="AP48" s="32">
        <v>69700</v>
      </c>
      <c r="AQ48" s="32">
        <f t="shared" si="6"/>
        <v>73617.14</v>
      </c>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c r="BP48" s="32"/>
      <c r="BQ48" s="32"/>
      <c r="BR48" s="32"/>
      <c r="BS48" s="32"/>
      <c r="BT48" s="32">
        <v>133930</v>
      </c>
      <c r="BU48" s="32"/>
      <c r="BV48" s="32">
        <v>133930</v>
      </c>
      <c r="BW48" s="32">
        <f t="shared" si="7"/>
        <v>141456.86600000001</v>
      </c>
      <c r="BX48" s="32"/>
      <c r="BY48" s="32"/>
      <c r="BZ48" s="32"/>
      <c r="CA48" s="32"/>
      <c r="CB48" s="32"/>
      <c r="CC48" s="32"/>
      <c r="CD48" s="32"/>
      <c r="CE48" s="32"/>
      <c r="CF48" s="32"/>
      <c r="CG48" s="32"/>
      <c r="CH48" s="32"/>
      <c r="CI48" s="32"/>
      <c r="CJ48" s="32">
        <f t="shared" si="8"/>
        <v>570742.27875586669</v>
      </c>
      <c r="CK48" s="32">
        <f>+SMALL((K48,O48,S48,W48,AA48,AE48,AI48,AM48,AQ48,AU48,AY48,BC48,BG48,BK48,BO48,BS48,BW48,CA48,CE48,CI48),1)</f>
        <v>65047.133200000004</v>
      </c>
      <c r="CL48" s="18"/>
      <c r="CM48" s="18">
        <f t="shared" si="9"/>
        <v>9398.0676000000021</v>
      </c>
      <c r="CN48" s="35">
        <f t="shared" si="11"/>
        <v>0.14448088851362326</v>
      </c>
      <c r="CO48" s="39">
        <f t="shared" si="10"/>
        <v>65047.133200000004</v>
      </c>
    </row>
    <row r="49" spans="1:93" s="19" customFormat="1" ht="30">
      <c r="A49" s="17">
        <v>39</v>
      </c>
      <c r="B49" s="33" t="s">
        <v>58</v>
      </c>
      <c r="C49" s="69" t="s">
        <v>118</v>
      </c>
      <c r="D49" s="65" t="s">
        <v>1242</v>
      </c>
      <c r="E49" s="37">
        <v>1</v>
      </c>
      <c r="F49" s="37" t="str">
        <f>+VLOOKUP(B49,'[1]AMAREY NOVA MEDICAL S.A'!$D:$H,5,0)</f>
        <v xml:space="preserve">CTO 5660-2021 DISORTHO SA </v>
      </c>
      <c r="G49" s="34">
        <f>+VLOOKUP(B49,'[1]AMAREY NOVA MEDICAL S.A'!$D:$H,2,0)</f>
        <v>179675</v>
      </c>
      <c r="H49" s="32">
        <f>+VLOOKUP(B49,'[1]AMAREY NOVA MEDICAL S.A'!$D:$H,3,0)</f>
        <v>0</v>
      </c>
      <c r="I49" s="32">
        <f>+VLOOKUP(B49,'[1]AMAREY NOVA MEDICAL S.A'!$D:$H,4,0)</f>
        <v>179675</v>
      </c>
      <c r="J49" s="32">
        <f t="shared" si="0"/>
        <v>179675</v>
      </c>
      <c r="K49" s="32">
        <f t="shared" si="1"/>
        <v>189772.73500000002</v>
      </c>
      <c r="L49" s="32"/>
      <c r="M49" s="32"/>
      <c r="N49" s="32"/>
      <c r="O49" s="32"/>
      <c r="P49" s="67"/>
      <c r="Q49" s="67"/>
      <c r="R49" s="68"/>
      <c r="S49" s="32"/>
      <c r="T49" s="32"/>
      <c r="U49" s="32"/>
      <c r="V49" s="32"/>
      <c r="W49" s="32"/>
      <c r="X49" s="32">
        <v>179675</v>
      </c>
      <c r="Y49" s="32"/>
      <c r="Z49" s="32">
        <v>179675</v>
      </c>
      <c r="AA49" s="32">
        <f t="shared" si="2"/>
        <v>189772.73500000002</v>
      </c>
      <c r="AB49" s="32"/>
      <c r="AC49" s="32"/>
      <c r="AD49" s="32"/>
      <c r="AE49" s="32"/>
      <c r="AF49" s="32"/>
      <c r="AG49" s="32"/>
      <c r="AH49" s="32"/>
      <c r="AI49" s="32"/>
      <c r="AJ49" s="32">
        <v>2831600</v>
      </c>
      <c r="AK49" s="32"/>
      <c r="AL49" s="32">
        <v>2831600</v>
      </c>
      <c r="AM49" s="32">
        <f t="shared" si="4"/>
        <v>2990735.92</v>
      </c>
      <c r="AN49" s="32">
        <v>223100</v>
      </c>
      <c r="AO49" s="32">
        <f t="shared" si="5"/>
        <v>0</v>
      </c>
      <c r="AP49" s="32">
        <v>223100</v>
      </c>
      <c r="AQ49" s="32">
        <f t="shared" si="6"/>
        <v>235638.22</v>
      </c>
      <c r="AR49" s="32"/>
      <c r="AS49" s="32"/>
      <c r="AT49" s="32"/>
      <c r="AU49" s="32"/>
      <c r="AV49" s="32"/>
      <c r="AW49" s="32"/>
      <c r="AX49" s="32"/>
      <c r="AY49" s="32"/>
      <c r="AZ49" s="32"/>
      <c r="BA49" s="32"/>
      <c r="BB49" s="32"/>
      <c r="BC49" s="32"/>
      <c r="BD49" s="32"/>
      <c r="BE49" s="32"/>
      <c r="BF49" s="32"/>
      <c r="BG49" s="32"/>
      <c r="BH49" s="32"/>
      <c r="BI49" s="32"/>
      <c r="BJ49" s="32"/>
      <c r="BK49" s="32"/>
      <c r="BL49" s="32"/>
      <c r="BM49" s="32"/>
      <c r="BN49" s="32"/>
      <c r="BO49" s="32"/>
      <c r="BP49" s="32"/>
      <c r="BQ49" s="32"/>
      <c r="BR49" s="32"/>
      <c r="BS49" s="32"/>
      <c r="BT49" s="32">
        <v>428505</v>
      </c>
      <c r="BU49" s="32"/>
      <c r="BV49" s="32">
        <v>428505</v>
      </c>
      <c r="BW49" s="32">
        <f t="shared" si="7"/>
        <v>452586.98100000003</v>
      </c>
      <c r="BX49" s="32"/>
      <c r="BY49" s="32"/>
      <c r="BZ49" s="32"/>
      <c r="CA49" s="32"/>
      <c r="CB49" s="32"/>
      <c r="CC49" s="32"/>
      <c r="CD49" s="32"/>
      <c r="CE49" s="32"/>
      <c r="CF49" s="32"/>
      <c r="CG49" s="32"/>
      <c r="CH49" s="32"/>
      <c r="CI49" s="32"/>
      <c r="CJ49" s="32">
        <f t="shared" si="8"/>
        <v>811701.3182000001</v>
      </c>
      <c r="CK49" s="32">
        <f>+SMALL((K49,O49,S49,W49,AA49,AE49,AI49,AM49,AQ49,AU49,AY49,BC49,BG49,BK49,BO49,BS49,BW49,CA49,CE49,CI49),1)</f>
        <v>189772.73500000002</v>
      </c>
      <c r="CL49" s="18"/>
      <c r="CM49" s="18">
        <f t="shared" si="9"/>
        <v>0</v>
      </c>
      <c r="CN49" s="35">
        <f t="shared" si="11"/>
        <v>0</v>
      </c>
      <c r="CO49" s="39">
        <f t="shared" si="10"/>
        <v>189772.73500000002</v>
      </c>
    </row>
    <row r="50" spans="1:93" s="19" customFormat="1" ht="30">
      <c r="A50" s="17">
        <v>40</v>
      </c>
      <c r="B50" s="33" t="s">
        <v>56</v>
      </c>
      <c r="C50" s="69" t="s">
        <v>118</v>
      </c>
      <c r="D50" s="65" t="s">
        <v>1242</v>
      </c>
      <c r="E50" s="37">
        <v>1</v>
      </c>
      <c r="F50" s="37" t="str">
        <f>+VLOOKUP(B50,'[1]AMAREY NOVA MEDICAL S.A'!$D:$H,5,0)</f>
        <v xml:space="preserve">CTO 5660-2021 DISORTHO SA </v>
      </c>
      <c r="G50" s="34">
        <f>+VLOOKUP(B50,'[1]AMAREY NOVA MEDICAL S.A'!$D:$H,2,0)</f>
        <v>70484</v>
      </c>
      <c r="H50" s="32">
        <f>+VLOOKUP(B50,'[1]AMAREY NOVA MEDICAL S.A'!$D:$H,3,0)</f>
        <v>0</v>
      </c>
      <c r="I50" s="32">
        <f>+VLOOKUP(B50,'[1]AMAREY NOVA MEDICAL S.A'!$D:$H,4,0)</f>
        <v>70484</v>
      </c>
      <c r="J50" s="32">
        <f t="shared" si="0"/>
        <v>70484</v>
      </c>
      <c r="K50" s="32">
        <f t="shared" si="1"/>
        <v>74445.200800000006</v>
      </c>
      <c r="L50" s="32"/>
      <c r="M50" s="32"/>
      <c r="N50" s="32"/>
      <c r="O50" s="32"/>
      <c r="P50" s="67"/>
      <c r="Q50" s="67"/>
      <c r="R50" s="68"/>
      <c r="S50" s="32"/>
      <c r="T50" s="32"/>
      <c r="U50" s="32"/>
      <c r="V50" s="32"/>
      <c r="W50" s="32"/>
      <c r="X50" s="32">
        <v>61586</v>
      </c>
      <c r="Y50" s="32"/>
      <c r="Z50" s="32">
        <v>61586</v>
      </c>
      <c r="AA50" s="32">
        <f t="shared" si="2"/>
        <v>65047.133200000004</v>
      </c>
      <c r="AB50" s="32"/>
      <c r="AC50" s="32"/>
      <c r="AD50" s="32"/>
      <c r="AE50" s="32"/>
      <c r="AF50" s="32">
        <v>74939.796000000002</v>
      </c>
      <c r="AG50" s="32"/>
      <c r="AH50" s="32">
        <v>74939.796000000002</v>
      </c>
      <c r="AI50" s="32">
        <f t="shared" si="3"/>
        <v>79151.412535199997</v>
      </c>
      <c r="AJ50" s="32">
        <v>2831600</v>
      </c>
      <c r="AK50" s="32"/>
      <c r="AL50" s="32">
        <v>2831600</v>
      </c>
      <c r="AM50" s="32">
        <f t="shared" si="4"/>
        <v>2990735.92</v>
      </c>
      <c r="AN50" s="32">
        <v>69700</v>
      </c>
      <c r="AO50" s="32">
        <f t="shared" si="5"/>
        <v>0</v>
      </c>
      <c r="AP50" s="32">
        <v>69700</v>
      </c>
      <c r="AQ50" s="32">
        <f t="shared" si="6"/>
        <v>73617.14</v>
      </c>
      <c r="AR50" s="32"/>
      <c r="AS50" s="32"/>
      <c r="AT50" s="32"/>
      <c r="AU50" s="32"/>
      <c r="AV50" s="32"/>
      <c r="AW50" s="32"/>
      <c r="AX50" s="32"/>
      <c r="AY50" s="32"/>
      <c r="AZ50" s="32"/>
      <c r="BA50" s="32"/>
      <c r="BB50" s="32"/>
      <c r="BC50" s="32"/>
      <c r="BD50" s="32"/>
      <c r="BE50" s="32"/>
      <c r="BF50" s="32"/>
      <c r="BG50" s="32"/>
      <c r="BH50" s="32"/>
      <c r="BI50" s="32"/>
      <c r="BJ50" s="32"/>
      <c r="BK50" s="32"/>
      <c r="BL50" s="32"/>
      <c r="BM50" s="32"/>
      <c r="BN50" s="32"/>
      <c r="BO50" s="32"/>
      <c r="BP50" s="32"/>
      <c r="BQ50" s="32"/>
      <c r="BR50" s="32"/>
      <c r="BS50" s="32"/>
      <c r="BT50" s="32">
        <v>133930</v>
      </c>
      <c r="BU50" s="32"/>
      <c r="BV50" s="32">
        <v>133930</v>
      </c>
      <c r="BW50" s="32">
        <f t="shared" si="7"/>
        <v>141456.86600000001</v>
      </c>
      <c r="BX50" s="32"/>
      <c r="BY50" s="32"/>
      <c r="BZ50" s="32"/>
      <c r="CA50" s="32"/>
      <c r="CB50" s="32"/>
      <c r="CC50" s="32"/>
      <c r="CD50" s="32"/>
      <c r="CE50" s="32"/>
      <c r="CF50" s="32"/>
      <c r="CG50" s="32"/>
      <c r="CH50" s="32"/>
      <c r="CI50" s="32"/>
      <c r="CJ50" s="32">
        <f t="shared" si="8"/>
        <v>570742.27875586669</v>
      </c>
      <c r="CK50" s="32">
        <f>+SMALL((K50,O50,S50,W50,AA50,AE50,AI50,AM50,AQ50,AU50,AY50,BC50,BG50,BK50,BO50,BS50,BW50,CA50,CE50,CI50),1)</f>
        <v>65047.133200000004</v>
      </c>
      <c r="CL50" s="18"/>
      <c r="CM50" s="18">
        <f t="shared" si="9"/>
        <v>9398.0676000000021</v>
      </c>
      <c r="CN50" s="35">
        <f t="shared" si="11"/>
        <v>0.14448088851362326</v>
      </c>
      <c r="CO50" s="39">
        <f t="shared" si="10"/>
        <v>65047.133200000004</v>
      </c>
    </row>
    <row r="51" spans="1:93" s="19" customFormat="1" ht="60">
      <c r="A51" s="17">
        <v>41</v>
      </c>
      <c r="B51" s="33" t="s">
        <v>59</v>
      </c>
      <c r="C51" s="69" t="s">
        <v>119</v>
      </c>
      <c r="D51" s="65" t="s">
        <v>1242</v>
      </c>
      <c r="E51" s="37">
        <v>1</v>
      </c>
      <c r="F51" s="37" t="str">
        <f>+VLOOKUP(B51,'[1]AMAREY NOVA MEDICAL S.A'!$D:$H,5,0)</f>
        <v>CTO 5665-2021 LA INSTRUMENTADORA S.A.S</v>
      </c>
      <c r="G51" s="34">
        <f>+VLOOKUP(B51,'[1]AMAREY NOVA MEDICAL S.A'!$D:$H,2,0)</f>
        <v>263900</v>
      </c>
      <c r="H51" s="32">
        <f>+VLOOKUP(B51,'[1]AMAREY NOVA MEDICAL S.A'!$D:$H,3,0)</f>
        <v>0</v>
      </c>
      <c r="I51" s="32">
        <f>+VLOOKUP(B51,'[1]AMAREY NOVA MEDICAL S.A'!$D:$H,4,0)</f>
        <v>263900</v>
      </c>
      <c r="J51" s="32">
        <f t="shared" si="0"/>
        <v>263900</v>
      </c>
      <c r="K51" s="32">
        <f t="shared" si="1"/>
        <v>278731.18</v>
      </c>
      <c r="L51" s="32"/>
      <c r="M51" s="32"/>
      <c r="N51" s="32"/>
      <c r="O51" s="32"/>
      <c r="P51" s="67"/>
      <c r="Q51" s="67"/>
      <c r="R51" s="68"/>
      <c r="S51" s="32"/>
      <c r="T51" s="32"/>
      <c r="U51" s="32"/>
      <c r="V51" s="32"/>
      <c r="W51" s="32"/>
      <c r="X51" s="32">
        <v>179675</v>
      </c>
      <c r="Y51" s="32"/>
      <c r="Z51" s="32">
        <v>179675</v>
      </c>
      <c r="AA51" s="32">
        <f t="shared" si="2"/>
        <v>189772.73500000002</v>
      </c>
      <c r="AB51" s="32"/>
      <c r="AC51" s="32"/>
      <c r="AD51" s="32"/>
      <c r="AE51" s="32"/>
      <c r="AF51" s="32"/>
      <c r="AG51" s="32"/>
      <c r="AH51" s="32"/>
      <c r="AI51" s="32"/>
      <c r="AJ51" s="32">
        <v>2831600</v>
      </c>
      <c r="AK51" s="32"/>
      <c r="AL51" s="32">
        <v>2831600</v>
      </c>
      <c r="AM51" s="32">
        <f t="shared" si="4"/>
        <v>2990735.92</v>
      </c>
      <c r="AN51" s="32">
        <v>356000</v>
      </c>
      <c r="AO51" s="32">
        <f t="shared" si="5"/>
        <v>0</v>
      </c>
      <c r="AP51" s="32">
        <v>356000</v>
      </c>
      <c r="AQ51" s="32">
        <f t="shared" si="6"/>
        <v>376007.2</v>
      </c>
      <c r="AR51" s="32"/>
      <c r="AS51" s="32"/>
      <c r="AT51" s="32"/>
      <c r="AU51" s="32"/>
      <c r="AV51" s="32"/>
      <c r="AW51" s="32"/>
      <c r="AX51" s="32"/>
      <c r="AY51" s="32"/>
      <c r="AZ51" s="32"/>
      <c r="BA51" s="32"/>
      <c r="BB51" s="32"/>
      <c r="BC51" s="32"/>
      <c r="BD51" s="32"/>
      <c r="BE51" s="32"/>
      <c r="BF51" s="32"/>
      <c r="BG51" s="32"/>
      <c r="BH51" s="32"/>
      <c r="BI51" s="32"/>
      <c r="BJ51" s="32"/>
      <c r="BK51" s="32"/>
      <c r="BL51" s="32"/>
      <c r="BM51" s="32"/>
      <c r="BN51" s="32"/>
      <c r="BO51" s="32"/>
      <c r="BP51" s="32"/>
      <c r="BQ51" s="32"/>
      <c r="BR51" s="32"/>
      <c r="BS51" s="32"/>
      <c r="BT51" s="32">
        <v>392138</v>
      </c>
      <c r="BU51" s="32"/>
      <c r="BV51" s="32">
        <v>392138</v>
      </c>
      <c r="BW51" s="32">
        <f t="shared" si="7"/>
        <v>414176.1556</v>
      </c>
      <c r="BX51" s="32"/>
      <c r="BY51" s="32"/>
      <c r="BZ51" s="32"/>
      <c r="CA51" s="32"/>
      <c r="CB51" s="32"/>
      <c r="CC51" s="32"/>
      <c r="CD51" s="32"/>
      <c r="CE51" s="32"/>
      <c r="CF51" s="32"/>
      <c r="CG51" s="32"/>
      <c r="CH51" s="32"/>
      <c r="CI51" s="32"/>
      <c r="CJ51" s="32">
        <f t="shared" si="8"/>
        <v>849884.63812000002</v>
      </c>
      <c r="CK51" s="32">
        <f>+SMALL((K51,O51,S51,W51,AA51,AE51,AI51,AM51,AQ51,AU51,AY51,BC51,BG51,BK51,BO51,BS51,BW51,CA51,CE51,CI51),1)</f>
        <v>189772.73500000002</v>
      </c>
      <c r="CL51" s="18"/>
      <c r="CM51" s="18">
        <f t="shared" si="9"/>
        <v>88958.444999999978</v>
      </c>
      <c r="CN51" s="35">
        <f t="shared" si="11"/>
        <v>0.46876304438569621</v>
      </c>
      <c r="CO51" s="39">
        <f t="shared" si="10"/>
        <v>189772.73500000002</v>
      </c>
    </row>
    <row r="52" spans="1:93" s="19" customFormat="1" ht="30">
      <c r="A52" s="17">
        <v>42</v>
      </c>
      <c r="B52" s="33" t="s">
        <v>56</v>
      </c>
      <c r="C52" s="69" t="s">
        <v>119</v>
      </c>
      <c r="D52" s="65" t="s">
        <v>1242</v>
      </c>
      <c r="E52" s="37">
        <v>1</v>
      </c>
      <c r="F52" s="37" t="str">
        <f>+VLOOKUP(B52,'[1]AMAREY NOVA MEDICAL S.A'!$D:$H,5,0)</f>
        <v xml:space="preserve">CTO 5660-2021 DISORTHO SA </v>
      </c>
      <c r="G52" s="34">
        <f>+VLOOKUP(B52,'[1]AMAREY NOVA MEDICAL S.A'!$D:$H,2,0)</f>
        <v>70484</v>
      </c>
      <c r="H52" s="32">
        <f>+VLOOKUP(B52,'[1]AMAREY NOVA MEDICAL S.A'!$D:$H,3,0)</f>
        <v>0</v>
      </c>
      <c r="I52" s="32">
        <f>+VLOOKUP(B52,'[1]AMAREY NOVA MEDICAL S.A'!$D:$H,4,0)</f>
        <v>70484</v>
      </c>
      <c r="J52" s="32">
        <f t="shared" si="0"/>
        <v>70484</v>
      </c>
      <c r="K52" s="32">
        <f t="shared" si="1"/>
        <v>74445.200800000006</v>
      </c>
      <c r="L52" s="32"/>
      <c r="M52" s="32"/>
      <c r="N52" s="32"/>
      <c r="O52" s="32"/>
      <c r="P52" s="67"/>
      <c r="Q52" s="67"/>
      <c r="R52" s="68"/>
      <c r="S52" s="32"/>
      <c r="T52" s="32"/>
      <c r="U52" s="32"/>
      <c r="V52" s="32"/>
      <c r="W52" s="32"/>
      <c r="X52" s="32">
        <v>61586</v>
      </c>
      <c r="Y52" s="32"/>
      <c r="Z52" s="32">
        <v>61586</v>
      </c>
      <c r="AA52" s="32">
        <f t="shared" si="2"/>
        <v>65047.133200000004</v>
      </c>
      <c r="AB52" s="32"/>
      <c r="AC52" s="32"/>
      <c r="AD52" s="32"/>
      <c r="AE52" s="32"/>
      <c r="AF52" s="32"/>
      <c r="AG52" s="32"/>
      <c r="AH52" s="32"/>
      <c r="AI52" s="32"/>
      <c r="AJ52" s="32">
        <v>2831600</v>
      </c>
      <c r="AK52" s="32"/>
      <c r="AL52" s="32">
        <v>2831600</v>
      </c>
      <c r="AM52" s="32">
        <f t="shared" si="4"/>
        <v>2990735.92</v>
      </c>
      <c r="AN52" s="32">
        <v>69700</v>
      </c>
      <c r="AO52" s="32">
        <f t="shared" si="5"/>
        <v>0</v>
      </c>
      <c r="AP52" s="32">
        <v>69700</v>
      </c>
      <c r="AQ52" s="32">
        <f t="shared" si="6"/>
        <v>73617.14</v>
      </c>
      <c r="AR52" s="32"/>
      <c r="AS52" s="32"/>
      <c r="AT52" s="32"/>
      <c r="AU52" s="32"/>
      <c r="AV52" s="32"/>
      <c r="AW52" s="32"/>
      <c r="AX52" s="32"/>
      <c r="AY52" s="32"/>
      <c r="AZ52" s="32"/>
      <c r="BA52" s="32"/>
      <c r="BB52" s="32"/>
      <c r="BC52" s="32"/>
      <c r="BD52" s="32"/>
      <c r="BE52" s="32"/>
      <c r="BF52" s="32"/>
      <c r="BG52" s="32"/>
      <c r="BH52" s="32"/>
      <c r="BI52" s="32"/>
      <c r="BJ52" s="32"/>
      <c r="BK52" s="32"/>
      <c r="BL52" s="32"/>
      <c r="BM52" s="32"/>
      <c r="BN52" s="32"/>
      <c r="BO52" s="32"/>
      <c r="BP52" s="32"/>
      <c r="BQ52" s="32"/>
      <c r="BR52" s="32"/>
      <c r="BS52" s="32"/>
      <c r="BT52" s="32">
        <v>133930</v>
      </c>
      <c r="BU52" s="32"/>
      <c r="BV52" s="32">
        <v>133930</v>
      </c>
      <c r="BW52" s="32">
        <f t="shared" si="7"/>
        <v>141456.86600000001</v>
      </c>
      <c r="BX52" s="32"/>
      <c r="BY52" s="32"/>
      <c r="BZ52" s="32"/>
      <c r="CA52" s="32"/>
      <c r="CB52" s="32"/>
      <c r="CC52" s="32"/>
      <c r="CD52" s="32"/>
      <c r="CE52" s="32"/>
      <c r="CF52" s="32"/>
      <c r="CG52" s="32"/>
      <c r="CH52" s="32"/>
      <c r="CI52" s="32"/>
      <c r="CJ52" s="32">
        <f t="shared" si="8"/>
        <v>669060.45199999993</v>
      </c>
      <c r="CK52" s="32">
        <f>+SMALL((K52,O52,S52,W52,AA52,AE52,AI52,AM52,AQ52,AU52,AY52,BC52,BG52,BK52,BO52,BS52,BW52,CA52,CE52,CI52),1)</f>
        <v>65047.133200000004</v>
      </c>
      <c r="CL52" s="18"/>
      <c r="CM52" s="18">
        <f t="shared" si="9"/>
        <v>9398.0676000000021</v>
      </c>
      <c r="CN52" s="35">
        <f t="shared" si="11"/>
        <v>0.14448088851362326</v>
      </c>
      <c r="CO52" s="39">
        <f t="shared" si="10"/>
        <v>65047.133200000004</v>
      </c>
    </row>
    <row r="53" spans="1:93" s="19" customFormat="1" ht="60">
      <c r="A53" s="17">
        <v>43</v>
      </c>
      <c r="B53" s="33" t="s">
        <v>60</v>
      </c>
      <c r="C53" s="69" t="s">
        <v>120</v>
      </c>
      <c r="D53" s="65" t="s">
        <v>1242</v>
      </c>
      <c r="E53" s="37">
        <v>1</v>
      </c>
      <c r="F53" s="37" t="str">
        <f>+VLOOKUP(B53,'[1]AMAREY NOVA MEDICAL S.A'!$D:$H,5,0)</f>
        <v>CTO 5665-2021 LA INSTRUMENTADORA S.A.S</v>
      </c>
      <c r="G53" s="34">
        <f>+VLOOKUP(B53,'[1]AMAREY NOVA MEDICAL S.A'!$D:$H,2,0)</f>
        <v>1017900</v>
      </c>
      <c r="H53" s="32">
        <f>+VLOOKUP(B53,'[1]AMAREY NOVA MEDICAL S.A'!$D:$H,3,0)</f>
        <v>0</v>
      </c>
      <c r="I53" s="32">
        <f>+VLOOKUP(B53,'[1]AMAREY NOVA MEDICAL S.A'!$D:$H,4,0)</f>
        <v>1017900</v>
      </c>
      <c r="J53" s="32">
        <f t="shared" si="0"/>
        <v>1017900</v>
      </c>
      <c r="K53" s="32">
        <f t="shared" si="1"/>
        <v>1075105.98</v>
      </c>
      <c r="L53" s="32"/>
      <c r="M53" s="32"/>
      <c r="N53" s="32"/>
      <c r="O53" s="32"/>
      <c r="P53" s="67"/>
      <c r="Q53" s="67"/>
      <c r="R53" s="68"/>
      <c r="S53" s="32"/>
      <c r="T53" s="32"/>
      <c r="U53" s="32"/>
      <c r="V53" s="32"/>
      <c r="W53" s="32"/>
      <c r="X53" s="32">
        <v>1163750</v>
      </c>
      <c r="Y53" s="32"/>
      <c r="Z53" s="32">
        <v>1163750</v>
      </c>
      <c r="AA53" s="32">
        <f t="shared" si="2"/>
        <v>1229152.75</v>
      </c>
      <c r="AB53" s="32"/>
      <c r="AC53" s="32"/>
      <c r="AD53" s="32"/>
      <c r="AE53" s="32"/>
      <c r="AF53" s="32"/>
      <c r="AG53" s="32"/>
      <c r="AH53" s="32"/>
      <c r="AI53" s="32"/>
      <c r="AJ53" s="32">
        <v>2831600</v>
      </c>
      <c r="AK53" s="32"/>
      <c r="AL53" s="32">
        <v>2831600</v>
      </c>
      <c r="AM53" s="32">
        <f t="shared" si="4"/>
        <v>2990735.92</v>
      </c>
      <c r="AN53" s="32">
        <v>1175700</v>
      </c>
      <c r="AO53" s="32">
        <f t="shared" si="5"/>
        <v>0</v>
      </c>
      <c r="AP53" s="32">
        <v>1175700</v>
      </c>
      <c r="AQ53" s="32">
        <f t="shared" si="6"/>
        <v>1241774.3400000001</v>
      </c>
      <c r="AR53" s="32"/>
      <c r="AS53" s="32"/>
      <c r="AT53" s="32"/>
      <c r="AU53" s="32"/>
      <c r="AV53" s="32"/>
      <c r="AW53" s="32"/>
      <c r="AX53" s="32"/>
      <c r="AY53" s="32"/>
      <c r="AZ53" s="32"/>
      <c r="BA53" s="32"/>
      <c r="BB53" s="32"/>
      <c r="BC53" s="32"/>
      <c r="BD53" s="32"/>
      <c r="BE53" s="32"/>
      <c r="BF53" s="32"/>
      <c r="BG53" s="32"/>
      <c r="BH53" s="32"/>
      <c r="BI53" s="32"/>
      <c r="BJ53" s="32"/>
      <c r="BK53" s="32"/>
      <c r="BL53" s="32"/>
      <c r="BM53" s="32"/>
      <c r="BN53" s="32"/>
      <c r="BO53" s="32"/>
      <c r="BP53" s="32"/>
      <c r="BQ53" s="32"/>
      <c r="BR53" s="32"/>
      <c r="BS53" s="32"/>
      <c r="BT53" s="32">
        <v>1320302</v>
      </c>
      <c r="BU53" s="32"/>
      <c r="BV53" s="32">
        <v>1320302</v>
      </c>
      <c r="BW53" s="32">
        <f t="shared" si="7"/>
        <v>1394502.9724000001</v>
      </c>
      <c r="BX53" s="32"/>
      <c r="BY53" s="32"/>
      <c r="BZ53" s="32"/>
      <c r="CA53" s="32"/>
      <c r="CB53" s="32"/>
      <c r="CC53" s="32"/>
      <c r="CD53" s="32"/>
      <c r="CE53" s="32"/>
      <c r="CF53" s="32"/>
      <c r="CG53" s="32"/>
      <c r="CH53" s="32"/>
      <c r="CI53" s="32"/>
      <c r="CJ53" s="32">
        <f t="shared" si="8"/>
        <v>1586254.3924800002</v>
      </c>
      <c r="CK53" s="32">
        <f>+SMALL((K53,O53,S53,W53,AA53,AE53,AI53,AM53,AQ53,AU53,AY53,BC53,BG53,BK53,BO53,BS53,BW53,CA53,CE53,CI53),1)</f>
        <v>1075105.98</v>
      </c>
      <c r="CL53" s="18"/>
      <c r="CM53" s="18">
        <f t="shared" si="9"/>
        <v>0</v>
      </c>
      <c r="CN53" s="35">
        <f t="shared" si="11"/>
        <v>0</v>
      </c>
      <c r="CO53" s="39">
        <f t="shared" si="10"/>
        <v>1075105.98</v>
      </c>
    </row>
    <row r="54" spans="1:93" s="19" customFormat="1" ht="60">
      <c r="A54" s="17">
        <v>44</v>
      </c>
      <c r="B54" s="33" t="s">
        <v>61</v>
      </c>
      <c r="C54" s="69" t="s">
        <v>120</v>
      </c>
      <c r="D54" s="65" t="s">
        <v>1242</v>
      </c>
      <c r="E54" s="37">
        <v>1</v>
      </c>
      <c r="F54" s="37" t="str">
        <f>+VLOOKUP(B54,'[1]AMAREY NOVA MEDICAL S.A'!$D:$H,5,0)</f>
        <v>CTO 5665-2021 LA INSTRUMENTADORA S.A.S</v>
      </c>
      <c r="G54" s="34">
        <f>+VLOOKUP(B54,'[1]AMAREY NOVA MEDICAL S.A'!$D:$H,2,0)</f>
        <v>60000</v>
      </c>
      <c r="H54" s="32">
        <f>+VLOOKUP(B54,'[1]AMAREY NOVA MEDICAL S.A'!$D:$H,3,0)</f>
        <v>0</v>
      </c>
      <c r="I54" s="32">
        <f>+VLOOKUP(B54,'[1]AMAREY NOVA MEDICAL S.A'!$D:$H,4,0)</f>
        <v>60000</v>
      </c>
      <c r="J54" s="32">
        <f t="shared" si="0"/>
        <v>60000</v>
      </c>
      <c r="K54" s="32">
        <f t="shared" si="1"/>
        <v>63372</v>
      </c>
      <c r="L54" s="32"/>
      <c r="M54" s="32"/>
      <c r="N54" s="32"/>
      <c r="O54" s="32"/>
      <c r="P54" s="67"/>
      <c r="Q54" s="67"/>
      <c r="R54" s="68"/>
      <c r="S54" s="32"/>
      <c r="T54" s="32"/>
      <c r="U54" s="32"/>
      <c r="V54" s="32"/>
      <c r="W54" s="32"/>
      <c r="X54" s="32">
        <v>79625</v>
      </c>
      <c r="Y54" s="32"/>
      <c r="Z54" s="32">
        <v>79625</v>
      </c>
      <c r="AA54" s="32">
        <f t="shared" si="2"/>
        <v>84099.925000000003</v>
      </c>
      <c r="AB54" s="32"/>
      <c r="AC54" s="32"/>
      <c r="AD54" s="32"/>
      <c r="AE54" s="32"/>
      <c r="AF54" s="32"/>
      <c r="AG54" s="32"/>
      <c r="AH54" s="32"/>
      <c r="AI54" s="32"/>
      <c r="AJ54" s="32">
        <v>3282800</v>
      </c>
      <c r="AK54" s="32"/>
      <c r="AL54" s="32">
        <v>3282800</v>
      </c>
      <c r="AM54" s="32">
        <f t="shared" si="4"/>
        <v>3467293.36</v>
      </c>
      <c r="AN54" s="32">
        <v>102900</v>
      </c>
      <c r="AO54" s="32">
        <f t="shared" si="5"/>
        <v>0</v>
      </c>
      <c r="AP54" s="32">
        <v>102900</v>
      </c>
      <c r="AQ54" s="32">
        <f t="shared" si="6"/>
        <v>108682.98</v>
      </c>
      <c r="AR54" s="32"/>
      <c r="AS54" s="32"/>
      <c r="AT54" s="32"/>
      <c r="AU54" s="32"/>
      <c r="AV54" s="32"/>
      <c r="AW54" s="32"/>
      <c r="AX54" s="32"/>
      <c r="AY54" s="32"/>
      <c r="AZ54" s="32"/>
      <c r="BA54" s="32"/>
      <c r="BB54" s="32"/>
      <c r="BC54" s="32"/>
      <c r="BD54" s="32"/>
      <c r="BE54" s="32"/>
      <c r="BF54" s="32"/>
      <c r="BG54" s="32"/>
      <c r="BH54" s="32"/>
      <c r="BI54" s="32"/>
      <c r="BJ54" s="32"/>
      <c r="BK54" s="32"/>
      <c r="BL54" s="32"/>
      <c r="BM54" s="32"/>
      <c r="BN54" s="32"/>
      <c r="BO54" s="32"/>
      <c r="BP54" s="32"/>
      <c r="BQ54" s="32"/>
      <c r="BR54" s="32"/>
      <c r="BS54" s="32"/>
      <c r="BT54" s="32">
        <v>166522</v>
      </c>
      <c r="BU54" s="32"/>
      <c r="BV54" s="32">
        <v>166522</v>
      </c>
      <c r="BW54" s="32">
        <f t="shared" si="7"/>
        <v>175880.53640000001</v>
      </c>
      <c r="BX54" s="32"/>
      <c r="BY54" s="32"/>
      <c r="BZ54" s="32"/>
      <c r="CA54" s="32"/>
      <c r="CB54" s="32"/>
      <c r="CC54" s="32"/>
      <c r="CD54" s="32"/>
      <c r="CE54" s="32"/>
      <c r="CF54" s="32"/>
      <c r="CG54" s="32"/>
      <c r="CH54" s="32"/>
      <c r="CI54" s="32"/>
      <c r="CJ54" s="32">
        <f t="shared" si="8"/>
        <v>779865.76027999993</v>
      </c>
      <c r="CK54" s="32">
        <f>+SMALL((K54,O54,S54,W54,AA54,AE54,AI54,AM54,AQ54,AU54,AY54,BC54,BG54,BK54,BO54,BS54,BW54,CA54,CE54,CI54),1)</f>
        <v>63372</v>
      </c>
      <c r="CL54" s="18"/>
      <c r="CM54" s="18">
        <f t="shared" si="9"/>
        <v>0</v>
      </c>
      <c r="CN54" s="35">
        <f t="shared" si="11"/>
        <v>0</v>
      </c>
      <c r="CO54" s="39">
        <f t="shared" si="10"/>
        <v>63372</v>
      </c>
    </row>
    <row r="55" spans="1:93" s="19" customFormat="1" ht="45">
      <c r="A55" s="17">
        <v>45</v>
      </c>
      <c r="B55" s="33" t="s">
        <v>62</v>
      </c>
      <c r="C55" s="69" t="s">
        <v>121</v>
      </c>
      <c r="D55" s="65" t="s">
        <v>1242</v>
      </c>
      <c r="E55" s="37">
        <v>1</v>
      </c>
      <c r="F55" s="37" t="str">
        <f>+VLOOKUP(B55,'[1]AMAREY NOVA MEDICAL S.A'!$D:$H,5,0)</f>
        <v>CTO 5670-2021 QUIRURGICOS LIMITADA</v>
      </c>
      <c r="G55" s="34">
        <f>+VLOOKUP(B55,'[1]AMAREY NOVA MEDICAL S.A'!$D:$H,2,0)</f>
        <v>681212</v>
      </c>
      <c r="H55" s="32">
        <f>+VLOOKUP(B55,'[1]AMAREY NOVA MEDICAL S.A'!$D:$H,3,0)</f>
        <v>0</v>
      </c>
      <c r="I55" s="32">
        <f>+VLOOKUP(B55,'[1]AMAREY NOVA MEDICAL S.A'!$D:$H,4,0)</f>
        <v>681212</v>
      </c>
      <c r="J55" s="32">
        <f t="shared" si="0"/>
        <v>681212</v>
      </c>
      <c r="K55" s="32">
        <f t="shared" si="1"/>
        <v>719496.11439999996</v>
      </c>
      <c r="L55" s="32"/>
      <c r="M55" s="32"/>
      <c r="N55" s="32"/>
      <c r="O55" s="32"/>
      <c r="P55" s="67"/>
      <c r="Q55" s="67"/>
      <c r="R55" s="68"/>
      <c r="S55" s="32"/>
      <c r="T55" s="32"/>
      <c r="U55" s="32"/>
      <c r="V55" s="32"/>
      <c r="W55" s="32"/>
      <c r="X55" s="32">
        <v>1330000</v>
      </c>
      <c r="Y55" s="32"/>
      <c r="Z55" s="32">
        <v>1330000</v>
      </c>
      <c r="AA55" s="32">
        <f t="shared" si="2"/>
        <v>1404746</v>
      </c>
      <c r="AB55" s="32"/>
      <c r="AC55" s="32"/>
      <c r="AD55" s="32"/>
      <c r="AE55" s="32"/>
      <c r="AF55" s="32"/>
      <c r="AG55" s="32"/>
      <c r="AH55" s="32"/>
      <c r="AI55" s="32"/>
      <c r="AJ55" s="32">
        <v>2831600</v>
      </c>
      <c r="AK55" s="32"/>
      <c r="AL55" s="32">
        <v>2831600</v>
      </c>
      <c r="AM55" s="32">
        <f t="shared" si="4"/>
        <v>2990735.92</v>
      </c>
      <c r="AN55" s="32">
        <v>1051800</v>
      </c>
      <c r="AO55" s="32">
        <f t="shared" si="5"/>
        <v>0</v>
      </c>
      <c r="AP55" s="32">
        <v>1051800</v>
      </c>
      <c r="AQ55" s="32">
        <f t="shared" si="6"/>
        <v>1110911.1599999999</v>
      </c>
      <c r="AR55" s="32"/>
      <c r="AS55" s="32"/>
      <c r="AT55" s="32"/>
      <c r="AU55" s="32"/>
      <c r="AV55" s="32"/>
      <c r="AW55" s="32"/>
      <c r="AX55" s="32"/>
      <c r="AY55" s="32"/>
      <c r="AZ55" s="32"/>
      <c r="BA55" s="32"/>
      <c r="BB55" s="32"/>
      <c r="BC55" s="32"/>
      <c r="BD55" s="32"/>
      <c r="BE55" s="32"/>
      <c r="BF55" s="32"/>
      <c r="BG55" s="32"/>
      <c r="BH55" s="32"/>
      <c r="BI55" s="32"/>
      <c r="BJ55" s="32"/>
      <c r="BK55" s="32"/>
      <c r="BL55" s="32"/>
      <c r="BM55" s="32"/>
      <c r="BN55" s="32"/>
      <c r="BO55" s="32"/>
      <c r="BP55" s="32"/>
      <c r="BQ55" s="32"/>
      <c r="BR55" s="32"/>
      <c r="BS55" s="32"/>
      <c r="BT55" s="32">
        <v>765301</v>
      </c>
      <c r="BU55" s="32"/>
      <c r="BV55" s="32">
        <v>765301</v>
      </c>
      <c r="BW55" s="32">
        <f t="shared" si="7"/>
        <v>808310.91619999998</v>
      </c>
      <c r="BX55" s="32"/>
      <c r="BY55" s="32"/>
      <c r="BZ55" s="32"/>
      <c r="CA55" s="32"/>
      <c r="CB55" s="32"/>
      <c r="CC55" s="32"/>
      <c r="CD55" s="32"/>
      <c r="CE55" s="32"/>
      <c r="CF55" s="32"/>
      <c r="CG55" s="32"/>
      <c r="CH55" s="32"/>
      <c r="CI55" s="32"/>
      <c r="CJ55" s="32">
        <f t="shared" si="8"/>
        <v>1406840.0221199999</v>
      </c>
      <c r="CK55" s="32">
        <f>+SMALL((K55,O55,S55,W55,AA55,AE55,AI55,AM55,AQ55,AU55,AY55,BC55,BG55,BK55,BO55,BS55,BW55,CA55,CE55,CI55),1)</f>
        <v>719496.11439999996</v>
      </c>
      <c r="CL55" s="18"/>
      <c r="CM55" s="18">
        <f t="shared" si="9"/>
        <v>0</v>
      </c>
      <c r="CN55" s="35">
        <f t="shared" si="11"/>
        <v>0</v>
      </c>
      <c r="CO55" s="39">
        <f t="shared" si="10"/>
        <v>719496.11439999996</v>
      </c>
    </row>
    <row r="56" spans="1:93" s="19" customFormat="1" ht="60">
      <c r="A56" s="17">
        <v>46</v>
      </c>
      <c r="B56" s="33" t="s">
        <v>63</v>
      </c>
      <c r="C56" s="69" t="s">
        <v>121</v>
      </c>
      <c r="D56" s="65" t="s">
        <v>1242</v>
      </c>
      <c r="E56" s="37">
        <v>1</v>
      </c>
      <c r="F56" s="37" t="str">
        <f>+VLOOKUP(B56,'[1]AMAREY NOVA MEDICAL S.A'!$D:$H,5,0)</f>
        <v>CTO 5665-2021 LA INSTRUMENTADORA S.A.S</v>
      </c>
      <c r="G56" s="34">
        <f>+VLOOKUP(B56,'[1]AMAREY NOVA MEDICAL S.A'!$D:$H,2,0)</f>
        <v>89000</v>
      </c>
      <c r="H56" s="32">
        <f>+VLOOKUP(B56,'[1]AMAREY NOVA MEDICAL S.A'!$D:$H,3,0)</f>
        <v>0</v>
      </c>
      <c r="I56" s="32">
        <f>+VLOOKUP(B56,'[1]AMAREY NOVA MEDICAL S.A'!$D:$H,4,0)</f>
        <v>89000</v>
      </c>
      <c r="J56" s="32">
        <f t="shared" si="0"/>
        <v>89000</v>
      </c>
      <c r="K56" s="32">
        <f t="shared" si="1"/>
        <v>94001.8</v>
      </c>
      <c r="L56" s="32"/>
      <c r="M56" s="32"/>
      <c r="N56" s="32"/>
      <c r="O56" s="32"/>
      <c r="P56" s="67"/>
      <c r="Q56" s="67"/>
      <c r="R56" s="68"/>
      <c r="S56" s="32"/>
      <c r="T56" s="32"/>
      <c r="U56" s="32"/>
      <c r="V56" s="32"/>
      <c r="W56" s="32"/>
      <c r="X56" s="32">
        <v>79625</v>
      </c>
      <c r="Y56" s="32"/>
      <c r="Z56" s="32">
        <v>79625</v>
      </c>
      <c r="AA56" s="32">
        <f t="shared" si="2"/>
        <v>84099.925000000003</v>
      </c>
      <c r="AB56" s="32"/>
      <c r="AC56" s="32"/>
      <c r="AD56" s="32"/>
      <c r="AE56" s="32"/>
      <c r="AF56" s="32"/>
      <c r="AG56" s="32"/>
      <c r="AH56" s="32"/>
      <c r="AI56" s="32"/>
      <c r="AJ56" s="32">
        <v>3282800</v>
      </c>
      <c r="AK56" s="32"/>
      <c r="AL56" s="32">
        <v>3282800</v>
      </c>
      <c r="AM56" s="32">
        <f t="shared" si="4"/>
        <v>3467293.36</v>
      </c>
      <c r="AN56" s="32">
        <v>265100</v>
      </c>
      <c r="AO56" s="32">
        <f t="shared" si="5"/>
        <v>0</v>
      </c>
      <c r="AP56" s="32">
        <v>265100</v>
      </c>
      <c r="AQ56" s="32">
        <f t="shared" si="6"/>
        <v>279998.62</v>
      </c>
      <c r="AR56" s="32"/>
      <c r="AS56" s="32"/>
      <c r="AT56" s="32"/>
      <c r="AU56" s="32"/>
      <c r="AV56" s="32"/>
      <c r="AW56" s="32"/>
      <c r="AX56" s="32"/>
      <c r="AY56" s="32"/>
      <c r="AZ56" s="32"/>
      <c r="BA56" s="32"/>
      <c r="BB56" s="32"/>
      <c r="BC56" s="32"/>
      <c r="BD56" s="32"/>
      <c r="BE56" s="32"/>
      <c r="BF56" s="32"/>
      <c r="BG56" s="32"/>
      <c r="BH56" s="32"/>
      <c r="BI56" s="32"/>
      <c r="BJ56" s="32"/>
      <c r="BK56" s="32"/>
      <c r="BL56" s="32"/>
      <c r="BM56" s="32"/>
      <c r="BN56" s="32"/>
      <c r="BO56" s="32"/>
      <c r="BP56" s="32"/>
      <c r="BQ56" s="32"/>
      <c r="BR56" s="32"/>
      <c r="BS56" s="32"/>
      <c r="BT56" s="32">
        <v>133930</v>
      </c>
      <c r="BU56" s="32"/>
      <c r="BV56" s="32">
        <v>133930</v>
      </c>
      <c r="BW56" s="32">
        <f t="shared" si="7"/>
        <v>141456.86600000001</v>
      </c>
      <c r="BX56" s="32"/>
      <c r="BY56" s="32"/>
      <c r="BZ56" s="32"/>
      <c r="CA56" s="32"/>
      <c r="CB56" s="32"/>
      <c r="CC56" s="32"/>
      <c r="CD56" s="32"/>
      <c r="CE56" s="32"/>
      <c r="CF56" s="32"/>
      <c r="CG56" s="32"/>
      <c r="CH56" s="32"/>
      <c r="CI56" s="32"/>
      <c r="CJ56" s="32">
        <f t="shared" si="8"/>
        <v>813370.11419999995</v>
      </c>
      <c r="CK56" s="32">
        <f>+SMALL((K56,O56,S56,W56,AA56,AE56,AI56,AM56,AQ56,AU56,AY56,BC56,BG56,BK56,BO56,BS56,BW56,CA56,CE56,CI56),1)</f>
        <v>84099.925000000003</v>
      </c>
      <c r="CL56" s="18"/>
      <c r="CM56" s="18">
        <f t="shared" si="9"/>
        <v>9901.875</v>
      </c>
      <c r="CN56" s="35">
        <f t="shared" si="11"/>
        <v>0.11773940345368916</v>
      </c>
      <c r="CO56" s="39">
        <f t="shared" si="10"/>
        <v>84099.925000000003</v>
      </c>
    </row>
    <row r="57" spans="1:93" s="19" customFormat="1" ht="45">
      <c r="A57" s="17">
        <v>47</v>
      </c>
      <c r="B57" s="33" t="s">
        <v>64</v>
      </c>
      <c r="C57" s="69" t="s">
        <v>122</v>
      </c>
      <c r="D57" s="65" t="s">
        <v>1242</v>
      </c>
      <c r="E57" s="37">
        <v>1</v>
      </c>
      <c r="F57" s="37" t="str">
        <f>+VLOOKUP(B57,'[1]AMAREY NOVA MEDICAL S.A'!$D:$H,5,0)</f>
        <v>CTO 5670-2021 QUIRURGICOS LIMITADA</v>
      </c>
      <c r="G57" s="34">
        <f>+VLOOKUP(B57,'[1]AMAREY NOVA MEDICAL S.A'!$D:$H,2,0)</f>
        <v>968334</v>
      </c>
      <c r="H57" s="32">
        <f>+VLOOKUP(B57,'[1]AMAREY NOVA MEDICAL S.A'!$D:$H,3,0)</f>
        <v>0</v>
      </c>
      <c r="I57" s="32">
        <f>+VLOOKUP(B57,'[1]AMAREY NOVA MEDICAL S.A'!$D:$H,4,0)</f>
        <v>968334</v>
      </c>
      <c r="J57" s="32">
        <f t="shared" si="0"/>
        <v>968334</v>
      </c>
      <c r="K57" s="32">
        <f t="shared" si="1"/>
        <v>1022754.3708</v>
      </c>
      <c r="L57" s="32"/>
      <c r="M57" s="32"/>
      <c r="N57" s="32"/>
      <c r="O57" s="32"/>
      <c r="P57" s="67"/>
      <c r="Q57" s="67"/>
      <c r="R57" s="68"/>
      <c r="S57" s="32"/>
      <c r="T57" s="32"/>
      <c r="U57" s="32"/>
      <c r="V57" s="32"/>
      <c r="W57" s="32"/>
      <c r="X57" s="32">
        <v>1855000</v>
      </c>
      <c r="Y57" s="32"/>
      <c r="Z57" s="32">
        <v>1855000</v>
      </c>
      <c r="AA57" s="32">
        <f t="shared" si="2"/>
        <v>1959251</v>
      </c>
      <c r="AB57" s="32"/>
      <c r="AC57" s="32"/>
      <c r="AD57" s="32"/>
      <c r="AE57" s="32"/>
      <c r="AF57" s="32"/>
      <c r="AG57" s="32"/>
      <c r="AH57" s="32"/>
      <c r="AI57" s="32"/>
      <c r="AJ57" s="32">
        <v>3256340</v>
      </c>
      <c r="AK57" s="32"/>
      <c r="AL57" s="32">
        <v>3256340</v>
      </c>
      <c r="AM57" s="32">
        <f t="shared" si="4"/>
        <v>3439346.3080000002</v>
      </c>
      <c r="AN57" s="32">
        <v>1626300</v>
      </c>
      <c r="AO57" s="32">
        <f t="shared" si="5"/>
        <v>0</v>
      </c>
      <c r="AP57" s="32">
        <v>1626300</v>
      </c>
      <c r="AQ57" s="32">
        <f t="shared" si="6"/>
        <v>1717698.06</v>
      </c>
      <c r="AR57" s="32"/>
      <c r="AS57" s="32"/>
      <c r="AT57" s="32"/>
      <c r="AU57" s="32"/>
      <c r="AV57" s="32"/>
      <c r="AW57" s="32"/>
      <c r="AX57" s="32"/>
      <c r="AY57" s="32"/>
      <c r="AZ57" s="32"/>
      <c r="BA57" s="32"/>
      <c r="BB57" s="32"/>
      <c r="BC57" s="32"/>
      <c r="BD57" s="32"/>
      <c r="BE57" s="32"/>
      <c r="BF57" s="32"/>
      <c r="BG57" s="32"/>
      <c r="BH57" s="32"/>
      <c r="BI57" s="32"/>
      <c r="BJ57" s="32"/>
      <c r="BK57" s="32"/>
      <c r="BL57" s="32"/>
      <c r="BM57" s="32"/>
      <c r="BN57" s="32"/>
      <c r="BO57" s="32"/>
      <c r="BP57" s="32"/>
      <c r="BQ57" s="32"/>
      <c r="BR57" s="32"/>
      <c r="BS57" s="32"/>
      <c r="BT57" s="32">
        <v>3288896</v>
      </c>
      <c r="BU57" s="32"/>
      <c r="BV57" s="32">
        <v>3288896</v>
      </c>
      <c r="BW57" s="32">
        <f t="shared" si="7"/>
        <v>3473731.9552000002</v>
      </c>
      <c r="BX57" s="32"/>
      <c r="BY57" s="32"/>
      <c r="BZ57" s="32"/>
      <c r="CA57" s="32"/>
      <c r="CB57" s="32"/>
      <c r="CC57" s="32"/>
      <c r="CD57" s="32"/>
      <c r="CE57" s="32"/>
      <c r="CF57" s="32"/>
      <c r="CG57" s="32"/>
      <c r="CH57" s="32"/>
      <c r="CI57" s="32"/>
      <c r="CJ57" s="32">
        <f t="shared" si="8"/>
        <v>2322556.3388</v>
      </c>
      <c r="CK57" s="32">
        <f>+SMALL((K57,O57,S57,W57,AA57,AE57,AI57,AM57,AQ57,AU57,AY57,BC57,BG57,BK57,BO57,BS57,BW57,CA57,CE57,CI57),1)</f>
        <v>1022754.3708</v>
      </c>
      <c r="CL57" s="18"/>
      <c r="CM57" s="18">
        <f t="shared" si="9"/>
        <v>0</v>
      </c>
      <c r="CN57" s="35">
        <f t="shared" si="11"/>
        <v>0</v>
      </c>
      <c r="CO57" s="39">
        <f t="shared" si="10"/>
        <v>1022754.3708</v>
      </c>
    </row>
    <row r="58" spans="1:93" s="19" customFormat="1" ht="60">
      <c r="A58" s="17">
        <v>48</v>
      </c>
      <c r="B58" s="33" t="s">
        <v>63</v>
      </c>
      <c r="C58" s="69" t="s">
        <v>122</v>
      </c>
      <c r="D58" s="65" t="s">
        <v>1242</v>
      </c>
      <c r="E58" s="37">
        <v>1</v>
      </c>
      <c r="F58" s="37" t="str">
        <f>+VLOOKUP(B58,'[1]AMAREY NOVA MEDICAL S.A'!$D:$H,5,0)</f>
        <v>CTO 5665-2021 LA INSTRUMENTADORA S.A.S</v>
      </c>
      <c r="G58" s="34">
        <f>+VLOOKUP(B58,'[1]AMAREY NOVA MEDICAL S.A'!$D:$H,2,0)</f>
        <v>89000</v>
      </c>
      <c r="H58" s="32">
        <f>+VLOOKUP(B58,'[1]AMAREY NOVA MEDICAL S.A'!$D:$H,3,0)</f>
        <v>0</v>
      </c>
      <c r="I58" s="32">
        <f>+VLOOKUP(B58,'[1]AMAREY NOVA MEDICAL S.A'!$D:$H,4,0)</f>
        <v>89000</v>
      </c>
      <c r="J58" s="32">
        <f t="shared" si="0"/>
        <v>89000</v>
      </c>
      <c r="K58" s="32">
        <f t="shared" si="1"/>
        <v>94001.8</v>
      </c>
      <c r="L58" s="32"/>
      <c r="M58" s="32"/>
      <c r="N58" s="32"/>
      <c r="O58" s="32"/>
      <c r="P58" s="67"/>
      <c r="Q58" s="67"/>
      <c r="R58" s="68"/>
      <c r="S58" s="32"/>
      <c r="T58" s="32"/>
      <c r="U58" s="32"/>
      <c r="V58" s="32"/>
      <c r="W58" s="32"/>
      <c r="X58" s="32">
        <v>79625</v>
      </c>
      <c r="Y58" s="32"/>
      <c r="Z58" s="32">
        <v>79625</v>
      </c>
      <c r="AA58" s="32">
        <f t="shared" si="2"/>
        <v>84099.925000000003</v>
      </c>
      <c r="AB58" s="32"/>
      <c r="AC58" s="32"/>
      <c r="AD58" s="32"/>
      <c r="AE58" s="32"/>
      <c r="AF58" s="32"/>
      <c r="AG58" s="32"/>
      <c r="AH58" s="32"/>
      <c r="AI58" s="32"/>
      <c r="AJ58" s="32">
        <v>3282800</v>
      </c>
      <c r="AK58" s="32"/>
      <c r="AL58" s="32">
        <v>3282800</v>
      </c>
      <c r="AM58" s="32">
        <f t="shared" si="4"/>
        <v>3467293.36</v>
      </c>
      <c r="AN58" s="32">
        <v>265100</v>
      </c>
      <c r="AO58" s="32">
        <f t="shared" si="5"/>
        <v>0</v>
      </c>
      <c r="AP58" s="32">
        <v>265100</v>
      </c>
      <c r="AQ58" s="32">
        <f t="shared" si="6"/>
        <v>279998.62</v>
      </c>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c r="BP58" s="32"/>
      <c r="BQ58" s="32"/>
      <c r="BR58" s="32"/>
      <c r="BS58" s="32"/>
      <c r="BT58" s="32">
        <v>133930</v>
      </c>
      <c r="BU58" s="32"/>
      <c r="BV58" s="32">
        <v>133930</v>
      </c>
      <c r="BW58" s="32">
        <f t="shared" si="7"/>
        <v>141456.86600000001</v>
      </c>
      <c r="BX58" s="32"/>
      <c r="BY58" s="32"/>
      <c r="BZ58" s="32"/>
      <c r="CA58" s="32"/>
      <c r="CB58" s="32"/>
      <c r="CC58" s="32"/>
      <c r="CD58" s="32"/>
      <c r="CE58" s="32"/>
      <c r="CF58" s="32"/>
      <c r="CG58" s="32"/>
      <c r="CH58" s="32"/>
      <c r="CI58" s="32"/>
      <c r="CJ58" s="32">
        <f t="shared" si="8"/>
        <v>813370.11419999995</v>
      </c>
      <c r="CK58" s="32">
        <f>+SMALL((K58,O58,S58,W58,AA58,AE58,AI58,AM58,AQ58,AU58,AY58,BC58,BG58,BK58,BO58,BS58,BW58,CA58,CE58,CI58),1)</f>
        <v>84099.925000000003</v>
      </c>
      <c r="CL58" s="18"/>
      <c r="CM58" s="18">
        <f t="shared" si="9"/>
        <v>9901.875</v>
      </c>
      <c r="CN58" s="35">
        <f t="shared" si="11"/>
        <v>0.11773940345368916</v>
      </c>
      <c r="CO58" s="39">
        <f t="shared" si="10"/>
        <v>84099.925000000003</v>
      </c>
    </row>
    <row r="59" spans="1:93" s="19" customFormat="1" ht="45">
      <c r="A59" s="17">
        <v>49</v>
      </c>
      <c r="B59" s="33" t="s">
        <v>65</v>
      </c>
      <c r="C59" s="69" t="s">
        <v>123</v>
      </c>
      <c r="D59" s="65" t="s">
        <v>1242</v>
      </c>
      <c r="E59" s="37">
        <v>1</v>
      </c>
      <c r="F59" s="37" t="str">
        <f>+VLOOKUP(B59,'[1]AMAREY NOVA MEDICAL S.A'!$D:$H,5,0)</f>
        <v>CTO 5670-2021 QUIRURGICOS LIMITADA</v>
      </c>
      <c r="G59" s="34">
        <f>+VLOOKUP(B59,'[1]AMAREY NOVA MEDICAL S.A'!$D:$H,2,0)</f>
        <v>968334</v>
      </c>
      <c r="H59" s="32">
        <f>+VLOOKUP(B59,'[1]AMAREY NOVA MEDICAL S.A'!$D:$H,3,0)</f>
        <v>0</v>
      </c>
      <c r="I59" s="32">
        <f>+VLOOKUP(B59,'[1]AMAREY NOVA MEDICAL S.A'!$D:$H,4,0)</f>
        <v>968334</v>
      </c>
      <c r="J59" s="32">
        <f t="shared" si="0"/>
        <v>968334</v>
      </c>
      <c r="K59" s="32">
        <f t="shared" si="1"/>
        <v>1022754.3708</v>
      </c>
      <c r="L59" s="32"/>
      <c r="M59" s="32"/>
      <c r="N59" s="32"/>
      <c r="O59" s="32"/>
      <c r="P59" s="67"/>
      <c r="Q59" s="67"/>
      <c r="R59" s="68"/>
      <c r="S59" s="32"/>
      <c r="T59" s="32"/>
      <c r="U59" s="32"/>
      <c r="V59" s="32"/>
      <c r="W59" s="32"/>
      <c r="X59" s="32">
        <v>997500</v>
      </c>
      <c r="Y59" s="32"/>
      <c r="Z59" s="32">
        <v>997500</v>
      </c>
      <c r="AA59" s="32">
        <f t="shared" si="2"/>
        <v>1053559.5</v>
      </c>
      <c r="AB59" s="32"/>
      <c r="AC59" s="32"/>
      <c r="AD59" s="32"/>
      <c r="AE59" s="32"/>
      <c r="AF59" s="32"/>
      <c r="AG59" s="32"/>
      <c r="AH59" s="32"/>
      <c r="AI59" s="32"/>
      <c r="AJ59" s="32">
        <v>2831600</v>
      </c>
      <c r="AK59" s="32"/>
      <c r="AL59" s="32">
        <v>2831600</v>
      </c>
      <c r="AM59" s="32">
        <f t="shared" si="4"/>
        <v>2990735.92</v>
      </c>
      <c r="AN59" s="32">
        <v>729300</v>
      </c>
      <c r="AO59" s="32">
        <f t="shared" si="5"/>
        <v>0</v>
      </c>
      <c r="AP59" s="32">
        <v>729300</v>
      </c>
      <c r="AQ59" s="32">
        <f t="shared" si="6"/>
        <v>770286.66</v>
      </c>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c r="BP59" s="32"/>
      <c r="BQ59" s="32"/>
      <c r="BR59" s="32"/>
      <c r="BS59" s="32"/>
      <c r="BT59" s="32">
        <v>1087866</v>
      </c>
      <c r="BU59" s="32"/>
      <c r="BV59" s="32">
        <v>1087866</v>
      </c>
      <c r="BW59" s="32">
        <f t="shared" si="7"/>
        <v>1149004.0692</v>
      </c>
      <c r="BX59" s="32"/>
      <c r="BY59" s="32"/>
      <c r="BZ59" s="32"/>
      <c r="CA59" s="32"/>
      <c r="CB59" s="32"/>
      <c r="CC59" s="32"/>
      <c r="CD59" s="32"/>
      <c r="CE59" s="32"/>
      <c r="CF59" s="32"/>
      <c r="CG59" s="32"/>
      <c r="CH59" s="32"/>
      <c r="CI59" s="32"/>
      <c r="CJ59" s="32">
        <f t="shared" si="8"/>
        <v>1397268.1039999998</v>
      </c>
      <c r="CK59" s="32">
        <f>+SMALL((K59,O59,S59,W59,AA59,AE59,AI59,AM59,AQ59,AU59,AY59,BC59,BG59,BK59,BO59,BS59,BW59,CA59,CE59,CI59),1)</f>
        <v>770286.66</v>
      </c>
      <c r="CL59" s="18"/>
      <c r="CM59" s="18">
        <f t="shared" si="9"/>
        <v>252467.7108</v>
      </c>
      <c r="CN59" s="35">
        <f t="shared" si="11"/>
        <v>0.32775812422871248</v>
      </c>
      <c r="CO59" s="39">
        <f t="shared" si="10"/>
        <v>770286.66</v>
      </c>
    </row>
    <row r="60" spans="1:93" s="19" customFormat="1" ht="60">
      <c r="A60" s="17">
        <v>50</v>
      </c>
      <c r="B60" s="33" t="s">
        <v>63</v>
      </c>
      <c r="C60" s="69" t="s">
        <v>123</v>
      </c>
      <c r="D60" s="65" t="s">
        <v>1242</v>
      </c>
      <c r="E60" s="37">
        <v>1</v>
      </c>
      <c r="F60" s="37" t="str">
        <f>+VLOOKUP(B60,'[1]AMAREY NOVA MEDICAL S.A'!$D:$H,5,0)</f>
        <v>CTO 5665-2021 LA INSTRUMENTADORA S.A.S</v>
      </c>
      <c r="G60" s="34">
        <f>+VLOOKUP(B60,'[1]AMAREY NOVA MEDICAL S.A'!$D:$H,2,0)</f>
        <v>89000</v>
      </c>
      <c r="H60" s="32">
        <f>+VLOOKUP(B60,'[1]AMAREY NOVA MEDICAL S.A'!$D:$H,3,0)</f>
        <v>0</v>
      </c>
      <c r="I60" s="32">
        <f>+VLOOKUP(B60,'[1]AMAREY NOVA MEDICAL S.A'!$D:$H,4,0)</f>
        <v>89000</v>
      </c>
      <c r="J60" s="32">
        <f t="shared" si="0"/>
        <v>89000</v>
      </c>
      <c r="K60" s="32">
        <f t="shared" si="1"/>
        <v>94001.8</v>
      </c>
      <c r="L60" s="32"/>
      <c r="M60" s="32"/>
      <c r="N60" s="32"/>
      <c r="O60" s="32"/>
      <c r="P60" s="67"/>
      <c r="Q60" s="67"/>
      <c r="R60" s="68"/>
      <c r="S60" s="32"/>
      <c r="T60" s="32"/>
      <c r="U60" s="32"/>
      <c r="V60" s="32"/>
      <c r="W60" s="32"/>
      <c r="X60" s="32">
        <v>79625</v>
      </c>
      <c r="Y60" s="32"/>
      <c r="Z60" s="32">
        <v>79625</v>
      </c>
      <c r="AA60" s="32">
        <f t="shared" si="2"/>
        <v>84099.925000000003</v>
      </c>
      <c r="AB60" s="32"/>
      <c r="AC60" s="32"/>
      <c r="AD60" s="32"/>
      <c r="AE60" s="32"/>
      <c r="AF60" s="32"/>
      <c r="AG60" s="32"/>
      <c r="AH60" s="32"/>
      <c r="AI60" s="32"/>
      <c r="AJ60" s="32">
        <v>3282800</v>
      </c>
      <c r="AK60" s="32"/>
      <c r="AL60" s="32">
        <v>3282800</v>
      </c>
      <c r="AM60" s="32">
        <f t="shared" si="4"/>
        <v>3467293.36</v>
      </c>
      <c r="AN60" s="32">
        <v>102900</v>
      </c>
      <c r="AO60" s="32">
        <f t="shared" si="5"/>
        <v>0</v>
      </c>
      <c r="AP60" s="32">
        <v>102900</v>
      </c>
      <c r="AQ60" s="32">
        <f t="shared" si="6"/>
        <v>108682.98</v>
      </c>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c r="BP60" s="32"/>
      <c r="BQ60" s="32"/>
      <c r="BR60" s="32"/>
      <c r="BS60" s="32"/>
      <c r="BT60" s="32">
        <v>133930</v>
      </c>
      <c r="BU60" s="32"/>
      <c r="BV60" s="32">
        <v>133930</v>
      </c>
      <c r="BW60" s="32">
        <f t="shared" si="7"/>
        <v>141456.86600000001</v>
      </c>
      <c r="BX60" s="32"/>
      <c r="BY60" s="32"/>
      <c r="BZ60" s="32"/>
      <c r="CA60" s="32"/>
      <c r="CB60" s="32"/>
      <c r="CC60" s="32"/>
      <c r="CD60" s="32"/>
      <c r="CE60" s="32"/>
      <c r="CF60" s="32"/>
      <c r="CG60" s="32"/>
      <c r="CH60" s="32"/>
      <c r="CI60" s="32"/>
      <c r="CJ60" s="32">
        <f t="shared" si="8"/>
        <v>779106.98619999993</v>
      </c>
      <c r="CK60" s="32">
        <f>+SMALL((K60,O60,S60,W60,AA60,AE60,AI60,AM60,AQ60,AU60,AY60,BC60,BG60,BK60,BO60,BS60,BW60,CA60,CE60,CI60),1)</f>
        <v>84099.925000000003</v>
      </c>
      <c r="CL60" s="18"/>
      <c r="CM60" s="18">
        <f t="shared" si="9"/>
        <v>9901.875</v>
      </c>
      <c r="CN60" s="35">
        <f t="shared" si="11"/>
        <v>0.11773940345368916</v>
      </c>
      <c r="CO60" s="39">
        <f t="shared" si="10"/>
        <v>84099.925000000003</v>
      </c>
    </row>
    <row r="61" spans="1:93" s="19" customFormat="1" ht="60">
      <c r="A61" s="17">
        <v>51</v>
      </c>
      <c r="B61" s="33" t="s">
        <v>66</v>
      </c>
      <c r="C61" s="69" t="s">
        <v>124</v>
      </c>
      <c r="D61" s="65" t="s">
        <v>1242</v>
      </c>
      <c r="E61" s="37">
        <v>1</v>
      </c>
      <c r="F61" s="37" t="str">
        <f>+VLOOKUP(B61,'[1]AMAREY NOVA MEDICAL S.A'!$D:$H,5,0)</f>
        <v>CTO 5665-2021 LA INSTRUMENTADORA S.A.S</v>
      </c>
      <c r="G61" s="34">
        <f>+VLOOKUP(B61,'[1]AMAREY NOVA MEDICAL S.A'!$D:$H,2,0)</f>
        <v>837600</v>
      </c>
      <c r="H61" s="32">
        <f>+VLOOKUP(B61,'[1]AMAREY NOVA MEDICAL S.A'!$D:$H,3,0)</f>
        <v>0</v>
      </c>
      <c r="I61" s="32">
        <f>+VLOOKUP(B61,'[1]AMAREY NOVA MEDICAL S.A'!$D:$H,4,0)</f>
        <v>837600</v>
      </c>
      <c r="J61" s="32">
        <f t="shared" si="0"/>
        <v>837600</v>
      </c>
      <c r="K61" s="32">
        <f t="shared" si="1"/>
        <v>884673.12</v>
      </c>
      <c r="L61" s="32"/>
      <c r="M61" s="32"/>
      <c r="N61" s="32"/>
      <c r="O61" s="32"/>
      <c r="P61" s="67"/>
      <c r="Q61" s="67"/>
      <c r="R61" s="68"/>
      <c r="S61" s="32"/>
      <c r="T61" s="32"/>
      <c r="U61" s="32"/>
      <c r="V61" s="32"/>
      <c r="W61" s="32"/>
      <c r="X61" s="32">
        <v>257000</v>
      </c>
      <c r="Y61" s="32"/>
      <c r="Z61" s="32">
        <v>257000</v>
      </c>
      <c r="AA61" s="32">
        <f t="shared" si="2"/>
        <v>271443.40000000002</v>
      </c>
      <c r="AB61" s="32"/>
      <c r="AC61" s="32"/>
      <c r="AD61" s="32"/>
      <c r="AE61" s="32"/>
      <c r="AF61" s="32"/>
      <c r="AG61" s="32"/>
      <c r="AH61" s="32"/>
      <c r="AI61" s="32"/>
      <c r="AJ61" s="32"/>
      <c r="AK61" s="32"/>
      <c r="AL61" s="32"/>
      <c r="AM61" s="32"/>
      <c r="AN61" s="32">
        <v>967500</v>
      </c>
      <c r="AO61" s="32">
        <f t="shared" si="5"/>
        <v>0</v>
      </c>
      <c r="AP61" s="32">
        <v>967500</v>
      </c>
      <c r="AQ61" s="32">
        <f t="shared" si="6"/>
        <v>1021873.5</v>
      </c>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c r="BP61" s="32"/>
      <c r="BQ61" s="32"/>
      <c r="BR61" s="32"/>
      <c r="BS61" s="32"/>
      <c r="BT61" s="32">
        <v>1087866</v>
      </c>
      <c r="BU61" s="32"/>
      <c r="BV61" s="32">
        <v>1087866</v>
      </c>
      <c r="BW61" s="32">
        <f t="shared" si="7"/>
        <v>1149004.0692</v>
      </c>
      <c r="BX61" s="32"/>
      <c r="BY61" s="32"/>
      <c r="BZ61" s="32"/>
      <c r="CA61" s="32"/>
      <c r="CB61" s="32"/>
      <c r="CC61" s="32"/>
      <c r="CD61" s="32"/>
      <c r="CE61" s="32"/>
      <c r="CF61" s="32"/>
      <c r="CG61" s="32"/>
      <c r="CH61" s="32"/>
      <c r="CI61" s="32"/>
      <c r="CJ61" s="32">
        <f t="shared" si="8"/>
        <v>831748.52230000007</v>
      </c>
      <c r="CK61" s="32">
        <f>+SMALL((K61,O61,S61,W61,AA61,AE61,AI61,AM61,AQ61,AU61,AY61,BC61,BG61,BK61,BO61,BS61,BW61,CA61,CE61,CI61),1)</f>
        <v>271443.40000000002</v>
      </c>
      <c r="CL61" s="18"/>
      <c r="CM61" s="18">
        <f t="shared" si="9"/>
        <v>613229.72</v>
      </c>
      <c r="CN61" s="35">
        <f>+((K61-CK61)/CK61)</f>
        <v>2.2591439688715949</v>
      </c>
      <c r="CO61" s="39">
        <f t="shared" si="10"/>
        <v>271443.40000000002</v>
      </c>
    </row>
    <row r="62" spans="1:93" s="19" customFormat="1" ht="60">
      <c r="A62" s="17">
        <v>52</v>
      </c>
      <c r="B62" s="33" t="s">
        <v>63</v>
      </c>
      <c r="C62" s="69" t="s">
        <v>124</v>
      </c>
      <c r="D62" s="65" t="s">
        <v>1242</v>
      </c>
      <c r="E62" s="37">
        <v>1</v>
      </c>
      <c r="F62" s="37" t="str">
        <f>+VLOOKUP(B62,'[1]AMAREY NOVA MEDICAL S.A'!$D:$H,5,0)</f>
        <v>CTO 5665-2021 LA INSTRUMENTADORA S.A.S</v>
      </c>
      <c r="G62" s="34">
        <f>+VLOOKUP(B62,'[1]AMAREY NOVA MEDICAL S.A'!$D:$H,2,0)</f>
        <v>89000</v>
      </c>
      <c r="H62" s="32">
        <f>+VLOOKUP(B62,'[1]AMAREY NOVA MEDICAL S.A'!$D:$H,3,0)</f>
        <v>0</v>
      </c>
      <c r="I62" s="32">
        <f>+VLOOKUP(B62,'[1]AMAREY NOVA MEDICAL S.A'!$D:$H,4,0)</f>
        <v>89000</v>
      </c>
      <c r="J62" s="32">
        <f t="shared" si="0"/>
        <v>89000</v>
      </c>
      <c r="K62" s="32">
        <f t="shared" si="1"/>
        <v>94001.8</v>
      </c>
      <c r="L62" s="32"/>
      <c r="M62" s="32"/>
      <c r="N62" s="32"/>
      <c r="O62" s="32"/>
      <c r="P62" s="67"/>
      <c r="Q62" s="67"/>
      <c r="R62" s="68"/>
      <c r="S62" s="32"/>
      <c r="T62" s="32"/>
      <c r="U62" s="32"/>
      <c r="V62" s="32"/>
      <c r="W62" s="32"/>
      <c r="X62" s="32">
        <v>79625</v>
      </c>
      <c r="Y62" s="32"/>
      <c r="Z62" s="32">
        <v>79625</v>
      </c>
      <c r="AA62" s="32">
        <f t="shared" si="2"/>
        <v>84099.925000000003</v>
      </c>
      <c r="AB62" s="32"/>
      <c r="AC62" s="32"/>
      <c r="AD62" s="32"/>
      <c r="AE62" s="32"/>
      <c r="AF62" s="32"/>
      <c r="AG62" s="32"/>
      <c r="AH62" s="32"/>
      <c r="AI62" s="32"/>
      <c r="AJ62" s="32"/>
      <c r="AK62" s="32"/>
      <c r="AL62" s="32"/>
      <c r="AM62" s="32"/>
      <c r="AN62" s="32">
        <v>102900</v>
      </c>
      <c r="AO62" s="32">
        <f t="shared" si="5"/>
        <v>0</v>
      </c>
      <c r="AP62" s="32">
        <v>102900</v>
      </c>
      <c r="AQ62" s="32">
        <f t="shared" si="6"/>
        <v>108682.98</v>
      </c>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c r="BP62" s="32"/>
      <c r="BQ62" s="32"/>
      <c r="BR62" s="32"/>
      <c r="BS62" s="32"/>
      <c r="BT62" s="32">
        <v>133930</v>
      </c>
      <c r="BU62" s="32"/>
      <c r="BV62" s="32">
        <v>133930</v>
      </c>
      <c r="BW62" s="32">
        <f t="shared" si="7"/>
        <v>141456.86600000001</v>
      </c>
      <c r="BX62" s="32"/>
      <c r="BY62" s="32"/>
      <c r="BZ62" s="32"/>
      <c r="CA62" s="32"/>
      <c r="CB62" s="32"/>
      <c r="CC62" s="32"/>
      <c r="CD62" s="32"/>
      <c r="CE62" s="32"/>
      <c r="CF62" s="32"/>
      <c r="CG62" s="32"/>
      <c r="CH62" s="32"/>
      <c r="CI62" s="32"/>
      <c r="CJ62" s="32">
        <f t="shared" si="8"/>
        <v>107060.39275</v>
      </c>
      <c r="CK62" s="32">
        <f>+SMALL((K62,O62,S62,W62,AA62,AE62,AI62,AM62,AQ62,AU62,AY62,BC62,BG62,BK62,BO62,BS62,BW62,CA62,CE62,CI62),1)</f>
        <v>84099.925000000003</v>
      </c>
      <c r="CL62" s="18"/>
      <c r="CM62" s="18">
        <f t="shared" si="9"/>
        <v>9901.875</v>
      </c>
      <c r="CN62" s="35">
        <f t="shared" si="11"/>
        <v>0.11773940345368916</v>
      </c>
      <c r="CO62" s="39">
        <f t="shared" si="10"/>
        <v>84099.925000000003</v>
      </c>
    </row>
    <row r="63" spans="1:93" s="19" customFormat="1" ht="45">
      <c r="A63" s="17">
        <v>53</v>
      </c>
      <c r="B63" s="33" t="s">
        <v>67</v>
      </c>
      <c r="C63" s="69" t="s">
        <v>125</v>
      </c>
      <c r="D63" s="65" t="s">
        <v>1242</v>
      </c>
      <c r="E63" s="37">
        <v>1</v>
      </c>
      <c r="F63" s="37" t="str">
        <f>+VLOOKUP(B63,'[1]AMAREY NOVA MEDICAL S.A'!$D:$H,5,0)</f>
        <v>CTO 5670-2021 QUIRURGICOS LIMITADA</v>
      </c>
      <c r="G63" s="34">
        <f>+VLOOKUP(B63,'[1]AMAREY NOVA MEDICAL S.A'!$D:$H,2,0)</f>
        <v>968334</v>
      </c>
      <c r="H63" s="32">
        <f>+VLOOKUP(B63,'[1]AMAREY NOVA MEDICAL S.A'!$D:$H,3,0)</f>
        <v>0</v>
      </c>
      <c r="I63" s="32">
        <f>+VLOOKUP(B63,'[1]AMAREY NOVA MEDICAL S.A'!$D:$H,4,0)</f>
        <v>968334</v>
      </c>
      <c r="J63" s="32">
        <f t="shared" si="0"/>
        <v>968334</v>
      </c>
      <c r="K63" s="32">
        <f t="shared" si="1"/>
        <v>1022754.3708</v>
      </c>
      <c r="L63" s="32"/>
      <c r="M63" s="32"/>
      <c r="N63" s="32"/>
      <c r="O63" s="32"/>
      <c r="P63" s="67"/>
      <c r="Q63" s="67"/>
      <c r="R63" s="68"/>
      <c r="S63" s="32"/>
      <c r="T63" s="32"/>
      <c r="U63" s="32"/>
      <c r="V63" s="32"/>
      <c r="W63" s="32"/>
      <c r="X63" s="32">
        <v>997500</v>
      </c>
      <c r="Y63" s="32"/>
      <c r="Z63" s="32">
        <v>997500</v>
      </c>
      <c r="AA63" s="32">
        <f t="shared" si="2"/>
        <v>1053559.5</v>
      </c>
      <c r="AB63" s="32"/>
      <c r="AC63" s="32"/>
      <c r="AD63" s="32"/>
      <c r="AE63" s="32"/>
      <c r="AF63" s="32"/>
      <c r="AG63" s="32"/>
      <c r="AH63" s="32"/>
      <c r="AI63" s="32"/>
      <c r="AJ63" s="32"/>
      <c r="AK63" s="32"/>
      <c r="AL63" s="32"/>
      <c r="AM63" s="32"/>
      <c r="AN63" s="32">
        <v>1213500</v>
      </c>
      <c r="AO63" s="32">
        <f t="shared" si="5"/>
        <v>0</v>
      </c>
      <c r="AP63" s="32">
        <v>1213500</v>
      </c>
      <c r="AQ63" s="32">
        <f t="shared" si="6"/>
        <v>1281698.7</v>
      </c>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c r="BP63" s="32"/>
      <c r="BQ63" s="32"/>
      <c r="BR63" s="32"/>
      <c r="BS63" s="32"/>
      <c r="BT63" s="32">
        <v>1087866</v>
      </c>
      <c r="BU63" s="32"/>
      <c r="BV63" s="32">
        <v>1087866</v>
      </c>
      <c r="BW63" s="32">
        <f t="shared" si="7"/>
        <v>1149004.0692</v>
      </c>
      <c r="BX63" s="32"/>
      <c r="BY63" s="32"/>
      <c r="BZ63" s="32"/>
      <c r="CA63" s="32"/>
      <c r="CB63" s="32"/>
      <c r="CC63" s="32"/>
      <c r="CD63" s="32"/>
      <c r="CE63" s="32"/>
      <c r="CF63" s="32"/>
      <c r="CG63" s="32"/>
      <c r="CH63" s="32"/>
      <c r="CI63" s="32"/>
      <c r="CJ63" s="32">
        <f t="shared" si="8"/>
        <v>1126754.1599999999</v>
      </c>
      <c r="CK63" s="32">
        <f>+SMALL((K63,O63,S63,W63,AA63,AE63,AI63,AM63,AQ63,AU63,AY63,BC63,BG63,BK63,BO63,BS63,BW63,CA63,CE63,CI63),1)</f>
        <v>1022754.3708</v>
      </c>
      <c r="CL63" s="18"/>
      <c r="CM63" s="18">
        <f t="shared" si="9"/>
        <v>0</v>
      </c>
      <c r="CN63" s="35">
        <f t="shared" si="11"/>
        <v>0</v>
      </c>
      <c r="CO63" s="39">
        <f t="shared" si="10"/>
        <v>1022754.3708</v>
      </c>
    </row>
    <row r="64" spans="1:93" s="19" customFormat="1" ht="60">
      <c r="A64" s="17">
        <v>54</v>
      </c>
      <c r="B64" s="33" t="s">
        <v>63</v>
      </c>
      <c r="C64" s="69" t="s">
        <v>125</v>
      </c>
      <c r="D64" s="65" t="s">
        <v>1242</v>
      </c>
      <c r="E64" s="37">
        <v>1</v>
      </c>
      <c r="F64" s="37" t="str">
        <f>+VLOOKUP(B64,'[1]AMAREY NOVA MEDICAL S.A'!$D:$H,5,0)</f>
        <v>CTO 5665-2021 LA INSTRUMENTADORA S.A.S</v>
      </c>
      <c r="G64" s="34">
        <f>+VLOOKUP(B64,'[1]AMAREY NOVA MEDICAL S.A'!$D:$H,2,0)</f>
        <v>89000</v>
      </c>
      <c r="H64" s="32">
        <f>+VLOOKUP(B64,'[1]AMAREY NOVA MEDICAL S.A'!$D:$H,3,0)</f>
        <v>0</v>
      </c>
      <c r="I64" s="32">
        <f>+VLOOKUP(B64,'[1]AMAREY NOVA MEDICAL S.A'!$D:$H,4,0)</f>
        <v>89000</v>
      </c>
      <c r="J64" s="32">
        <f t="shared" si="0"/>
        <v>89000</v>
      </c>
      <c r="K64" s="32">
        <f t="shared" si="1"/>
        <v>94001.8</v>
      </c>
      <c r="L64" s="32"/>
      <c r="M64" s="32"/>
      <c r="N64" s="32"/>
      <c r="O64" s="32"/>
      <c r="P64" s="67"/>
      <c r="Q64" s="67"/>
      <c r="R64" s="68"/>
      <c r="S64" s="32"/>
      <c r="T64" s="32"/>
      <c r="U64" s="32"/>
      <c r="V64" s="32"/>
      <c r="W64" s="32"/>
      <c r="X64" s="32">
        <v>79625</v>
      </c>
      <c r="Y64" s="32"/>
      <c r="Z64" s="32">
        <v>79625</v>
      </c>
      <c r="AA64" s="32">
        <f t="shared" si="2"/>
        <v>84099.925000000003</v>
      </c>
      <c r="AB64" s="32"/>
      <c r="AC64" s="32"/>
      <c r="AD64" s="32"/>
      <c r="AE64" s="32"/>
      <c r="AF64" s="32"/>
      <c r="AG64" s="32"/>
      <c r="AH64" s="32"/>
      <c r="AI64" s="32"/>
      <c r="AJ64" s="32"/>
      <c r="AK64" s="32"/>
      <c r="AL64" s="32"/>
      <c r="AM64" s="32"/>
      <c r="AN64" s="32">
        <v>102900</v>
      </c>
      <c r="AO64" s="32">
        <f t="shared" si="5"/>
        <v>0</v>
      </c>
      <c r="AP64" s="32">
        <v>102900</v>
      </c>
      <c r="AQ64" s="32">
        <f t="shared" si="6"/>
        <v>108682.98</v>
      </c>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c r="BP64" s="32"/>
      <c r="BQ64" s="32"/>
      <c r="BR64" s="32"/>
      <c r="BS64" s="32"/>
      <c r="BT64" s="32">
        <v>133930</v>
      </c>
      <c r="BU64" s="32"/>
      <c r="BV64" s="32">
        <v>133930</v>
      </c>
      <c r="BW64" s="32">
        <f t="shared" si="7"/>
        <v>141456.86600000001</v>
      </c>
      <c r="BX64" s="32"/>
      <c r="BY64" s="32"/>
      <c r="BZ64" s="32"/>
      <c r="CA64" s="32"/>
      <c r="CB64" s="32"/>
      <c r="CC64" s="32"/>
      <c r="CD64" s="32"/>
      <c r="CE64" s="32"/>
      <c r="CF64" s="32"/>
      <c r="CG64" s="32"/>
      <c r="CH64" s="32"/>
      <c r="CI64" s="32"/>
      <c r="CJ64" s="32">
        <f t="shared" si="8"/>
        <v>107060.39275</v>
      </c>
      <c r="CK64" s="32">
        <f>+SMALL((K64,O64,S64,W64,AA64,AE64,AI64,AM64,AQ64,AU64,AY64,BC64,BG64,BK64,BO64,BS64,BW64,CA64,CE64,CI64),1)</f>
        <v>84099.925000000003</v>
      </c>
      <c r="CL64" s="18"/>
      <c r="CM64" s="18">
        <f t="shared" si="9"/>
        <v>9901.875</v>
      </c>
      <c r="CN64" s="35">
        <f t="shared" si="11"/>
        <v>0.11773940345368916</v>
      </c>
      <c r="CO64" s="39">
        <f t="shared" si="10"/>
        <v>84099.925000000003</v>
      </c>
    </row>
    <row r="65" spans="1:93" s="19" customFormat="1" ht="45">
      <c r="A65" s="17">
        <v>55</v>
      </c>
      <c r="B65" s="33" t="s">
        <v>68</v>
      </c>
      <c r="C65" s="69" t="s">
        <v>126</v>
      </c>
      <c r="D65" s="65" t="s">
        <v>1242</v>
      </c>
      <c r="E65" s="37">
        <v>1</v>
      </c>
      <c r="F65" s="37" t="str">
        <f>+VLOOKUP(B65,'[1]AMAREY NOVA MEDICAL S.A'!$D:$H,5,0)</f>
        <v>CTO 5670-2021 QUIRURGICOS LIMITADA</v>
      </c>
      <c r="G65" s="34">
        <f>+VLOOKUP(B65,'[1]AMAREY NOVA MEDICAL S.A'!$D:$H,2,0)</f>
        <v>681212</v>
      </c>
      <c r="H65" s="32">
        <f>+VLOOKUP(B65,'[1]AMAREY NOVA MEDICAL S.A'!$D:$H,3,0)</f>
        <v>0</v>
      </c>
      <c r="I65" s="32">
        <f>+VLOOKUP(B65,'[1]AMAREY NOVA MEDICAL S.A'!$D:$H,4,0)</f>
        <v>681212</v>
      </c>
      <c r="J65" s="32">
        <f t="shared" si="0"/>
        <v>681212</v>
      </c>
      <c r="K65" s="32">
        <f t="shared" si="1"/>
        <v>719496.11439999996</v>
      </c>
      <c r="L65" s="32"/>
      <c r="M65" s="32"/>
      <c r="N65" s="32"/>
      <c r="O65" s="32"/>
      <c r="P65" s="67"/>
      <c r="Q65" s="67"/>
      <c r="R65" s="68"/>
      <c r="S65" s="32"/>
      <c r="T65" s="32"/>
      <c r="U65" s="32"/>
      <c r="V65" s="32"/>
      <c r="W65" s="32"/>
      <c r="X65" s="32">
        <v>1163750</v>
      </c>
      <c r="Y65" s="32"/>
      <c r="Z65" s="32">
        <v>1163750</v>
      </c>
      <c r="AA65" s="32">
        <f t="shared" si="2"/>
        <v>1229152.75</v>
      </c>
      <c r="AB65" s="32"/>
      <c r="AC65" s="32"/>
      <c r="AD65" s="32"/>
      <c r="AE65" s="32"/>
      <c r="AF65" s="32"/>
      <c r="AG65" s="32"/>
      <c r="AH65" s="32"/>
      <c r="AI65" s="32"/>
      <c r="AJ65" s="32">
        <v>2831600</v>
      </c>
      <c r="AK65" s="32"/>
      <c r="AL65" s="32">
        <v>2831600</v>
      </c>
      <c r="AM65" s="32">
        <f t="shared" si="4"/>
        <v>2990735.92</v>
      </c>
      <c r="AN65" s="32">
        <v>1175700</v>
      </c>
      <c r="AO65" s="32">
        <f t="shared" si="5"/>
        <v>0</v>
      </c>
      <c r="AP65" s="32">
        <v>1175700</v>
      </c>
      <c r="AQ65" s="32">
        <f t="shared" si="6"/>
        <v>1241774.3400000001</v>
      </c>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c r="BP65" s="32"/>
      <c r="BQ65" s="32"/>
      <c r="BR65" s="32"/>
      <c r="BS65" s="32"/>
      <c r="BT65" s="32">
        <v>1087866</v>
      </c>
      <c r="BU65" s="32"/>
      <c r="BV65" s="32">
        <v>1087866</v>
      </c>
      <c r="BW65" s="32">
        <f t="shared" si="7"/>
        <v>1149004.0692</v>
      </c>
      <c r="BX65" s="32"/>
      <c r="BY65" s="32"/>
      <c r="BZ65" s="32"/>
      <c r="CA65" s="32"/>
      <c r="CB65" s="32"/>
      <c r="CC65" s="32"/>
      <c r="CD65" s="32"/>
      <c r="CE65" s="32"/>
      <c r="CF65" s="32"/>
      <c r="CG65" s="32"/>
      <c r="CH65" s="32"/>
      <c r="CI65" s="32"/>
      <c r="CJ65" s="32">
        <f t="shared" si="8"/>
        <v>1466032.6387199997</v>
      </c>
      <c r="CK65" s="32">
        <f>+SMALL((K65,O65,S65,W65,AA65,AE65,AI65,AM65,AQ65,AU65,AY65,BC65,BG65,BK65,BO65,BS65,BW65,CA65,CE65,CI65),1)</f>
        <v>719496.11439999996</v>
      </c>
      <c r="CL65" s="18"/>
      <c r="CM65" s="18">
        <f t="shared" si="9"/>
        <v>0</v>
      </c>
      <c r="CN65" s="35">
        <f t="shared" si="11"/>
        <v>0</v>
      </c>
      <c r="CO65" s="39">
        <f t="shared" si="10"/>
        <v>719496.11439999996</v>
      </c>
    </row>
    <row r="66" spans="1:93" s="19" customFormat="1" ht="60">
      <c r="A66" s="17">
        <v>56</v>
      </c>
      <c r="B66" s="33" t="s">
        <v>63</v>
      </c>
      <c r="C66" s="69" t="s">
        <v>126</v>
      </c>
      <c r="D66" s="65" t="s">
        <v>1242</v>
      </c>
      <c r="E66" s="37">
        <v>1</v>
      </c>
      <c r="F66" s="37" t="str">
        <f>+VLOOKUP(B66,'[1]AMAREY NOVA MEDICAL S.A'!$D:$H,5,0)</f>
        <v>CTO 5665-2021 LA INSTRUMENTADORA S.A.S</v>
      </c>
      <c r="G66" s="34">
        <f>+VLOOKUP(B66,'[1]AMAREY NOVA MEDICAL S.A'!$D:$H,2,0)</f>
        <v>89000</v>
      </c>
      <c r="H66" s="32">
        <f>+VLOOKUP(B66,'[1]AMAREY NOVA MEDICAL S.A'!$D:$H,3,0)</f>
        <v>0</v>
      </c>
      <c r="I66" s="32">
        <f>+VLOOKUP(B66,'[1]AMAREY NOVA MEDICAL S.A'!$D:$H,4,0)</f>
        <v>89000</v>
      </c>
      <c r="J66" s="32">
        <f t="shared" si="0"/>
        <v>89000</v>
      </c>
      <c r="K66" s="32">
        <f t="shared" si="1"/>
        <v>94001.8</v>
      </c>
      <c r="L66" s="32"/>
      <c r="M66" s="32"/>
      <c r="N66" s="32"/>
      <c r="O66" s="32"/>
      <c r="P66" s="67"/>
      <c r="Q66" s="67"/>
      <c r="R66" s="68"/>
      <c r="S66" s="32"/>
      <c r="T66" s="32"/>
      <c r="U66" s="32"/>
      <c r="V66" s="32"/>
      <c r="W66" s="32"/>
      <c r="X66" s="32">
        <v>79625</v>
      </c>
      <c r="Y66" s="32"/>
      <c r="Z66" s="32">
        <v>79625</v>
      </c>
      <c r="AA66" s="32">
        <f t="shared" si="2"/>
        <v>84099.925000000003</v>
      </c>
      <c r="AB66" s="32"/>
      <c r="AC66" s="32"/>
      <c r="AD66" s="32"/>
      <c r="AE66" s="32"/>
      <c r="AF66" s="32"/>
      <c r="AG66" s="32"/>
      <c r="AH66" s="32"/>
      <c r="AI66" s="32"/>
      <c r="AJ66" s="32">
        <v>3282800</v>
      </c>
      <c r="AK66" s="32"/>
      <c r="AL66" s="32">
        <v>3282800</v>
      </c>
      <c r="AM66" s="32">
        <f t="shared" si="4"/>
        <v>3467293.36</v>
      </c>
      <c r="AN66" s="32">
        <v>102900</v>
      </c>
      <c r="AO66" s="32">
        <f t="shared" si="5"/>
        <v>0</v>
      </c>
      <c r="AP66" s="32">
        <v>102900</v>
      </c>
      <c r="AQ66" s="32">
        <f t="shared" si="6"/>
        <v>108682.98</v>
      </c>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c r="BP66" s="32"/>
      <c r="BQ66" s="32"/>
      <c r="BR66" s="32"/>
      <c r="BS66" s="32"/>
      <c r="BT66" s="32">
        <v>133930</v>
      </c>
      <c r="BU66" s="32"/>
      <c r="BV66" s="32">
        <v>133930</v>
      </c>
      <c r="BW66" s="32">
        <f t="shared" si="7"/>
        <v>141456.86600000001</v>
      </c>
      <c r="BX66" s="32"/>
      <c r="BY66" s="32"/>
      <c r="BZ66" s="32"/>
      <c r="CA66" s="32"/>
      <c r="CB66" s="32"/>
      <c r="CC66" s="32"/>
      <c r="CD66" s="32"/>
      <c r="CE66" s="32"/>
      <c r="CF66" s="32"/>
      <c r="CG66" s="32"/>
      <c r="CH66" s="32"/>
      <c r="CI66" s="32"/>
      <c r="CJ66" s="32">
        <f t="shared" si="8"/>
        <v>779106.98619999993</v>
      </c>
      <c r="CK66" s="32">
        <f>+SMALL((K66,O66,S66,W66,AA66,AE66,AI66,AM66,AQ66,AU66,AY66,BC66,BG66,BK66,BO66,BS66,BW66,CA66,CE66,CI66),1)</f>
        <v>84099.925000000003</v>
      </c>
      <c r="CL66" s="18"/>
      <c r="CM66" s="18">
        <f t="shared" si="9"/>
        <v>9901.875</v>
      </c>
      <c r="CN66" s="35">
        <f t="shared" si="11"/>
        <v>0.11773940345368916</v>
      </c>
      <c r="CO66" s="39">
        <f t="shared" si="10"/>
        <v>84099.925000000003</v>
      </c>
    </row>
    <row r="67" spans="1:93" s="19" customFormat="1" ht="45">
      <c r="A67" s="17">
        <v>57</v>
      </c>
      <c r="B67" s="33" t="s">
        <v>69</v>
      </c>
      <c r="C67" s="69" t="s">
        <v>127</v>
      </c>
      <c r="D67" s="65" t="s">
        <v>1242</v>
      </c>
      <c r="E67" s="37">
        <v>1</v>
      </c>
      <c r="F67" s="37" t="str">
        <f>+VLOOKUP(B67,'[1]AMAREY NOVA MEDICAL S.A'!$D:$H,5,0)</f>
        <v>CTO 5670-2021 QUIRURGICOS LIMITADA</v>
      </c>
      <c r="G67" s="34">
        <f>+VLOOKUP(B67,'[1]AMAREY NOVA MEDICAL S.A'!$D:$H,2,0)</f>
        <v>968334</v>
      </c>
      <c r="H67" s="32">
        <f>+VLOOKUP(B67,'[1]AMAREY NOVA MEDICAL S.A'!$D:$H,3,0)</f>
        <v>0</v>
      </c>
      <c r="I67" s="32">
        <f>+VLOOKUP(B67,'[1]AMAREY NOVA MEDICAL S.A'!$D:$H,4,0)</f>
        <v>968334</v>
      </c>
      <c r="J67" s="32">
        <f t="shared" si="0"/>
        <v>968334</v>
      </c>
      <c r="K67" s="32">
        <f t="shared" si="1"/>
        <v>1022754.3708</v>
      </c>
      <c r="L67" s="32"/>
      <c r="M67" s="32"/>
      <c r="N67" s="32"/>
      <c r="O67" s="32"/>
      <c r="P67" s="67"/>
      <c r="Q67" s="67"/>
      <c r="R67" s="68"/>
      <c r="S67" s="32"/>
      <c r="T67" s="32"/>
      <c r="U67" s="32"/>
      <c r="V67" s="32"/>
      <c r="W67" s="32"/>
      <c r="X67" s="32">
        <v>997500</v>
      </c>
      <c r="Y67" s="32"/>
      <c r="Z67" s="32">
        <v>997500</v>
      </c>
      <c r="AA67" s="32">
        <f t="shared" si="2"/>
        <v>1053559.5</v>
      </c>
      <c r="AB67" s="32"/>
      <c r="AC67" s="32"/>
      <c r="AD67" s="32"/>
      <c r="AE67" s="32"/>
      <c r="AF67" s="32"/>
      <c r="AG67" s="32"/>
      <c r="AH67" s="32"/>
      <c r="AI67" s="32"/>
      <c r="AJ67" s="32">
        <v>2831600</v>
      </c>
      <c r="AK67" s="32"/>
      <c r="AL67" s="32">
        <v>2831600</v>
      </c>
      <c r="AM67" s="32">
        <f t="shared" si="4"/>
        <v>2990735.92</v>
      </c>
      <c r="AN67" s="32">
        <v>1146100</v>
      </c>
      <c r="AO67" s="32">
        <f t="shared" si="5"/>
        <v>0</v>
      </c>
      <c r="AP67" s="32">
        <v>1146100</v>
      </c>
      <c r="AQ67" s="32">
        <f t="shared" si="6"/>
        <v>1210510.82</v>
      </c>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c r="BP67" s="32"/>
      <c r="BQ67" s="32"/>
      <c r="BR67" s="32"/>
      <c r="BS67" s="32"/>
      <c r="BT67" s="32">
        <v>1660260</v>
      </c>
      <c r="BU67" s="32"/>
      <c r="BV67" s="32">
        <v>1660260</v>
      </c>
      <c r="BW67" s="32">
        <f t="shared" si="7"/>
        <v>1753566.612</v>
      </c>
      <c r="BX67" s="32"/>
      <c r="BY67" s="32"/>
      <c r="BZ67" s="32"/>
      <c r="CA67" s="32"/>
      <c r="CB67" s="32"/>
      <c r="CC67" s="32"/>
      <c r="CD67" s="32"/>
      <c r="CE67" s="32"/>
      <c r="CF67" s="32"/>
      <c r="CG67" s="32"/>
      <c r="CH67" s="32"/>
      <c r="CI67" s="32"/>
      <c r="CJ67" s="32">
        <f t="shared" si="8"/>
        <v>1606225.44456</v>
      </c>
      <c r="CK67" s="32">
        <f>+SMALL((K67,O67,S67,W67,AA67,AE67,AI67,AM67,AQ67,AU67,AY67,BC67,BG67,BK67,BO67,BS67,BW67,CA67,CE67,CI67),1)</f>
        <v>1022754.3708</v>
      </c>
      <c r="CL67" s="18"/>
      <c r="CM67" s="18">
        <f t="shared" si="9"/>
        <v>0</v>
      </c>
      <c r="CN67" s="35">
        <f t="shared" si="11"/>
        <v>0</v>
      </c>
      <c r="CO67" s="39">
        <f t="shared" si="10"/>
        <v>1022754.3708</v>
      </c>
    </row>
    <row r="68" spans="1:93" s="19" customFormat="1" ht="60">
      <c r="A68" s="17">
        <v>58</v>
      </c>
      <c r="B68" s="33" t="s">
        <v>63</v>
      </c>
      <c r="C68" s="69" t="s">
        <v>127</v>
      </c>
      <c r="D68" s="65" t="s">
        <v>1242</v>
      </c>
      <c r="E68" s="37">
        <v>1</v>
      </c>
      <c r="F68" s="37" t="str">
        <f>+VLOOKUP(B68,'[1]AMAREY NOVA MEDICAL S.A'!$D:$H,5,0)</f>
        <v>CTO 5665-2021 LA INSTRUMENTADORA S.A.S</v>
      </c>
      <c r="G68" s="34">
        <f>+VLOOKUP(B68,'[1]AMAREY NOVA MEDICAL S.A'!$D:$H,2,0)</f>
        <v>89000</v>
      </c>
      <c r="H68" s="32">
        <f>+VLOOKUP(B68,'[1]AMAREY NOVA MEDICAL S.A'!$D:$H,3,0)</f>
        <v>0</v>
      </c>
      <c r="I68" s="32">
        <f>+VLOOKUP(B68,'[1]AMAREY NOVA MEDICAL S.A'!$D:$H,4,0)</f>
        <v>89000</v>
      </c>
      <c r="J68" s="32">
        <f t="shared" si="0"/>
        <v>89000</v>
      </c>
      <c r="K68" s="32">
        <f t="shared" si="1"/>
        <v>94001.8</v>
      </c>
      <c r="L68" s="32"/>
      <c r="M68" s="32"/>
      <c r="N68" s="32"/>
      <c r="O68" s="32"/>
      <c r="P68" s="67"/>
      <c r="Q68" s="67"/>
      <c r="R68" s="68"/>
      <c r="S68" s="32"/>
      <c r="T68" s="32"/>
      <c r="U68" s="32"/>
      <c r="V68" s="32"/>
      <c r="W68" s="32"/>
      <c r="X68" s="32">
        <v>79625</v>
      </c>
      <c r="Y68" s="32"/>
      <c r="Z68" s="32">
        <v>79625</v>
      </c>
      <c r="AA68" s="32">
        <f t="shared" si="2"/>
        <v>84099.925000000003</v>
      </c>
      <c r="AB68" s="32"/>
      <c r="AC68" s="32"/>
      <c r="AD68" s="32"/>
      <c r="AE68" s="32"/>
      <c r="AF68" s="32"/>
      <c r="AG68" s="32"/>
      <c r="AH68" s="32"/>
      <c r="AI68" s="32"/>
      <c r="AJ68" s="32">
        <v>3282800</v>
      </c>
      <c r="AK68" s="32"/>
      <c r="AL68" s="32">
        <v>3282800</v>
      </c>
      <c r="AM68" s="32">
        <f t="shared" si="4"/>
        <v>3467293.36</v>
      </c>
      <c r="AN68" s="32">
        <v>102900</v>
      </c>
      <c r="AO68" s="32">
        <f t="shared" si="5"/>
        <v>0</v>
      </c>
      <c r="AP68" s="32">
        <v>102900</v>
      </c>
      <c r="AQ68" s="32">
        <f t="shared" si="6"/>
        <v>108682.98</v>
      </c>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c r="BP68" s="32"/>
      <c r="BQ68" s="32"/>
      <c r="BR68" s="32"/>
      <c r="BS68" s="32"/>
      <c r="BT68" s="32">
        <v>133930</v>
      </c>
      <c r="BU68" s="32"/>
      <c r="BV68" s="32">
        <v>133930</v>
      </c>
      <c r="BW68" s="32">
        <f t="shared" si="7"/>
        <v>141456.86600000001</v>
      </c>
      <c r="BX68" s="32"/>
      <c r="BY68" s="32"/>
      <c r="BZ68" s="32"/>
      <c r="CA68" s="32"/>
      <c r="CB68" s="32"/>
      <c r="CC68" s="32"/>
      <c r="CD68" s="32"/>
      <c r="CE68" s="32"/>
      <c r="CF68" s="32"/>
      <c r="CG68" s="32"/>
      <c r="CH68" s="32"/>
      <c r="CI68" s="32"/>
      <c r="CJ68" s="32">
        <f t="shared" si="8"/>
        <v>779106.98619999993</v>
      </c>
      <c r="CK68" s="32">
        <f>+SMALL((K68,O68,S68,W68,AA68,AE68,AI68,AM68,AQ68,AU68,AY68,BC68,BG68,BK68,BO68,BS68,BW68,CA68,CE68,CI68),1)</f>
        <v>84099.925000000003</v>
      </c>
      <c r="CL68" s="18"/>
      <c r="CM68" s="18">
        <f t="shared" si="9"/>
        <v>9901.875</v>
      </c>
      <c r="CN68" s="35">
        <f t="shared" si="11"/>
        <v>0.11773940345368916</v>
      </c>
      <c r="CO68" s="39">
        <f t="shared" si="10"/>
        <v>84099.925000000003</v>
      </c>
    </row>
    <row r="69" spans="1:93" s="19" customFormat="1" ht="45">
      <c r="A69" s="17">
        <v>59</v>
      </c>
      <c r="B69" s="33" t="s">
        <v>70</v>
      </c>
      <c r="C69" s="69" t="s">
        <v>128</v>
      </c>
      <c r="D69" s="65" t="s">
        <v>1242</v>
      </c>
      <c r="E69" s="37">
        <v>1</v>
      </c>
      <c r="F69" s="37" t="str">
        <f>+VLOOKUP(B69,'[1]AMAREY NOVA MEDICAL S.A'!$D:$H,5,0)</f>
        <v>CTO 5670-2021 QUIRURGICOS LIMITADA</v>
      </c>
      <c r="G69" s="34">
        <f>+VLOOKUP(B69,'[1]AMAREY NOVA MEDICAL S.A'!$D:$H,2,0)</f>
        <v>681212</v>
      </c>
      <c r="H69" s="32">
        <f>+VLOOKUP(B69,'[1]AMAREY NOVA MEDICAL S.A'!$D:$H,3,0)</f>
        <v>0</v>
      </c>
      <c r="I69" s="32">
        <f>+VLOOKUP(B69,'[1]AMAREY NOVA MEDICAL S.A'!$D:$H,4,0)</f>
        <v>681212</v>
      </c>
      <c r="J69" s="32">
        <f t="shared" si="0"/>
        <v>681212</v>
      </c>
      <c r="K69" s="32">
        <f t="shared" si="1"/>
        <v>719496.11439999996</v>
      </c>
      <c r="L69" s="32"/>
      <c r="M69" s="32"/>
      <c r="N69" s="32"/>
      <c r="O69" s="32"/>
      <c r="P69" s="67"/>
      <c r="Q69" s="67"/>
      <c r="R69" s="68"/>
      <c r="S69" s="32"/>
      <c r="T69" s="32"/>
      <c r="U69" s="32"/>
      <c r="V69" s="32"/>
      <c r="W69" s="32"/>
      <c r="X69" s="32">
        <v>1330000</v>
      </c>
      <c r="Y69" s="32"/>
      <c r="Z69" s="32">
        <v>1330000</v>
      </c>
      <c r="AA69" s="32">
        <f t="shared" si="2"/>
        <v>1404746</v>
      </c>
      <c r="AB69" s="32"/>
      <c r="AC69" s="32"/>
      <c r="AD69" s="32"/>
      <c r="AE69" s="32"/>
      <c r="AF69" s="32"/>
      <c r="AG69" s="32"/>
      <c r="AH69" s="32"/>
      <c r="AI69" s="32"/>
      <c r="AJ69" s="32">
        <v>2831600</v>
      </c>
      <c r="AK69" s="32"/>
      <c r="AL69" s="32">
        <v>2831600</v>
      </c>
      <c r="AM69" s="32">
        <f t="shared" si="4"/>
        <v>2990735.92</v>
      </c>
      <c r="AN69" s="32">
        <v>824600</v>
      </c>
      <c r="AO69" s="32">
        <f t="shared" si="5"/>
        <v>0</v>
      </c>
      <c r="AP69" s="32">
        <v>824600</v>
      </c>
      <c r="AQ69" s="32">
        <f t="shared" si="6"/>
        <v>870942.52</v>
      </c>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c r="BP69" s="32"/>
      <c r="BQ69" s="32"/>
      <c r="BR69" s="32"/>
      <c r="BS69" s="32"/>
      <c r="BT69" s="32">
        <v>1087866</v>
      </c>
      <c r="BU69" s="32"/>
      <c r="BV69" s="32">
        <v>1087866</v>
      </c>
      <c r="BW69" s="32">
        <f t="shared" si="7"/>
        <v>1149004.0692</v>
      </c>
      <c r="BX69" s="32"/>
      <c r="BY69" s="32"/>
      <c r="BZ69" s="32"/>
      <c r="CA69" s="32"/>
      <c r="CB69" s="32"/>
      <c r="CC69" s="32"/>
      <c r="CD69" s="32"/>
      <c r="CE69" s="32"/>
      <c r="CF69" s="32"/>
      <c r="CG69" s="32"/>
      <c r="CH69" s="32"/>
      <c r="CI69" s="32"/>
      <c r="CJ69" s="32">
        <f t="shared" si="8"/>
        <v>1426984.9247199998</v>
      </c>
      <c r="CK69" s="32">
        <f>+SMALL((K69,O69,S69,W69,AA69,AE69,AI69,AM69,AQ69,AU69,AY69,BC69,BG69,BK69,BO69,BS69,BW69,CA69,CE69,CI69),1)</f>
        <v>719496.11439999996</v>
      </c>
      <c r="CL69" s="18"/>
      <c r="CM69" s="18">
        <f t="shared" si="9"/>
        <v>0</v>
      </c>
      <c r="CN69" s="35">
        <f t="shared" si="11"/>
        <v>0</v>
      </c>
      <c r="CO69" s="39">
        <f t="shared" si="10"/>
        <v>719496.11439999996</v>
      </c>
    </row>
    <row r="70" spans="1:93" s="19" customFormat="1" ht="30">
      <c r="A70" s="17">
        <v>60</v>
      </c>
      <c r="B70" s="33" t="s">
        <v>71</v>
      </c>
      <c r="C70" s="69" t="s">
        <v>128</v>
      </c>
      <c r="D70" s="65" t="s">
        <v>1242</v>
      </c>
      <c r="E70" s="37">
        <v>1</v>
      </c>
      <c r="F70" s="37" t="str">
        <f>+VLOOKUP(B70,'[1]AMAREY NOVA MEDICAL S.A'!$D:$H,5,0)</f>
        <v xml:space="preserve">CTO 5660-2021 DISORTHO SA </v>
      </c>
      <c r="G70" s="34">
        <f>+VLOOKUP(B70,'[1]AMAREY NOVA MEDICAL S.A'!$D:$H,2,0)</f>
        <v>79625</v>
      </c>
      <c r="H70" s="32">
        <f>+VLOOKUP(B70,'[1]AMAREY NOVA MEDICAL S.A'!$D:$H,3,0)</f>
        <v>0</v>
      </c>
      <c r="I70" s="32">
        <f>+VLOOKUP(B70,'[1]AMAREY NOVA MEDICAL S.A'!$D:$H,4,0)</f>
        <v>79625</v>
      </c>
      <c r="J70" s="32">
        <f t="shared" si="0"/>
        <v>79625</v>
      </c>
      <c r="K70" s="32">
        <f t="shared" si="1"/>
        <v>84099.925000000003</v>
      </c>
      <c r="L70" s="32"/>
      <c r="M70" s="32"/>
      <c r="N70" s="32"/>
      <c r="O70" s="32"/>
      <c r="P70" s="67"/>
      <c r="Q70" s="67"/>
      <c r="R70" s="68"/>
      <c r="S70" s="32"/>
      <c r="T70" s="32"/>
      <c r="U70" s="32"/>
      <c r="V70" s="32"/>
      <c r="W70" s="32"/>
      <c r="X70" s="32">
        <v>79625</v>
      </c>
      <c r="Y70" s="32"/>
      <c r="Z70" s="32">
        <v>79625</v>
      </c>
      <c r="AA70" s="32">
        <f t="shared" si="2"/>
        <v>84099.925000000003</v>
      </c>
      <c r="AB70" s="32"/>
      <c r="AC70" s="32"/>
      <c r="AD70" s="32"/>
      <c r="AE70" s="32"/>
      <c r="AF70" s="32"/>
      <c r="AG70" s="32"/>
      <c r="AH70" s="32"/>
      <c r="AI70" s="32"/>
      <c r="AJ70" s="32">
        <v>3282800</v>
      </c>
      <c r="AK70" s="32"/>
      <c r="AL70" s="32">
        <v>3282800</v>
      </c>
      <c r="AM70" s="32">
        <f t="shared" si="4"/>
        <v>3467293.36</v>
      </c>
      <c r="AN70" s="32">
        <v>265100</v>
      </c>
      <c r="AO70" s="32">
        <f t="shared" si="5"/>
        <v>0</v>
      </c>
      <c r="AP70" s="32">
        <v>265100</v>
      </c>
      <c r="AQ70" s="32">
        <f t="shared" si="6"/>
        <v>279998.62</v>
      </c>
      <c r="AR70" s="32"/>
      <c r="AS70" s="32"/>
      <c r="AT70" s="32"/>
      <c r="AU70" s="32"/>
      <c r="AV70" s="32"/>
      <c r="AW70" s="32"/>
      <c r="AX70" s="32"/>
      <c r="AY70" s="32"/>
      <c r="AZ70" s="32"/>
      <c r="BA70" s="32"/>
      <c r="BB70" s="32"/>
      <c r="BC70" s="32"/>
      <c r="BD70" s="32"/>
      <c r="BE70" s="32"/>
      <c r="BF70" s="32"/>
      <c r="BG70" s="32"/>
      <c r="BH70" s="32"/>
      <c r="BI70" s="32"/>
      <c r="BJ70" s="32"/>
      <c r="BK70" s="32"/>
      <c r="BL70" s="32"/>
      <c r="BM70" s="32"/>
      <c r="BN70" s="32"/>
      <c r="BO70" s="32"/>
      <c r="BP70" s="32"/>
      <c r="BQ70" s="32"/>
      <c r="BR70" s="32"/>
      <c r="BS70" s="32"/>
      <c r="BT70" s="32">
        <v>133930</v>
      </c>
      <c r="BU70" s="32"/>
      <c r="BV70" s="32">
        <v>133930</v>
      </c>
      <c r="BW70" s="32">
        <f t="shared" si="7"/>
        <v>141456.86600000001</v>
      </c>
      <c r="BX70" s="32"/>
      <c r="BY70" s="32"/>
      <c r="BZ70" s="32"/>
      <c r="CA70" s="32"/>
      <c r="CB70" s="32"/>
      <c r="CC70" s="32"/>
      <c r="CD70" s="32"/>
      <c r="CE70" s="32"/>
      <c r="CF70" s="32"/>
      <c r="CG70" s="32"/>
      <c r="CH70" s="32"/>
      <c r="CI70" s="32"/>
      <c r="CJ70" s="32">
        <f t="shared" si="8"/>
        <v>811389.73919999995</v>
      </c>
      <c r="CK70" s="32">
        <f>+SMALL((K70,O70,S70,W70,AA70,AE70,AI70,AM70,AQ70,AU70,AY70,BC70,BG70,BK70,BO70,BS70,BW70,CA70,CE70,CI70),1)</f>
        <v>84099.925000000003</v>
      </c>
      <c r="CL70" s="18"/>
      <c r="CM70" s="18">
        <f t="shared" si="9"/>
        <v>0</v>
      </c>
      <c r="CN70" s="35">
        <f t="shared" si="11"/>
        <v>0</v>
      </c>
      <c r="CO70" s="39">
        <f t="shared" si="10"/>
        <v>84099.925000000003</v>
      </c>
    </row>
    <row r="71" spans="1:93" s="19" customFormat="1" ht="30">
      <c r="A71" s="17">
        <v>61</v>
      </c>
      <c r="B71" s="33" t="s">
        <v>72</v>
      </c>
      <c r="C71" s="69" t="s">
        <v>129</v>
      </c>
      <c r="D71" s="65" t="s">
        <v>1242</v>
      </c>
      <c r="E71" s="37">
        <v>1</v>
      </c>
      <c r="F71" s="37" t="str">
        <f>+VLOOKUP(B71,'[1]AMAREY NOVA MEDICAL S.A'!$D:$H,5,0)</f>
        <v xml:space="preserve">CTO 5660-2021 DISORTHO SA </v>
      </c>
      <c r="G71" s="34">
        <f>+VLOOKUP(B71,'[1]AMAREY NOVA MEDICAL S.A'!$D:$H,2,0)</f>
        <v>1855000</v>
      </c>
      <c r="H71" s="32">
        <f>+VLOOKUP(B71,'[1]AMAREY NOVA MEDICAL S.A'!$D:$H,3,0)</f>
        <v>0</v>
      </c>
      <c r="I71" s="32">
        <f>+VLOOKUP(B71,'[1]AMAREY NOVA MEDICAL S.A'!$D:$H,4,0)</f>
        <v>1855000</v>
      </c>
      <c r="J71" s="32">
        <f t="shared" si="0"/>
        <v>1855000</v>
      </c>
      <c r="K71" s="32">
        <f t="shared" si="1"/>
        <v>1959251</v>
      </c>
      <c r="L71" s="32"/>
      <c r="M71" s="32"/>
      <c r="N71" s="32"/>
      <c r="O71" s="32"/>
      <c r="P71" s="67"/>
      <c r="Q71" s="67"/>
      <c r="R71" s="68"/>
      <c r="S71" s="32"/>
      <c r="T71" s="32"/>
      <c r="U71" s="32"/>
      <c r="V71" s="32"/>
      <c r="W71" s="32"/>
      <c r="X71" s="32">
        <v>1855000</v>
      </c>
      <c r="Y71" s="32"/>
      <c r="Z71" s="32">
        <v>1855000</v>
      </c>
      <c r="AA71" s="32">
        <f t="shared" si="2"/>
        <v>1959251</v>
      </c>
      <c r="AB71" s="32"/>
      <c r="AC71" s="32"/>
      <c r="AD71" s="32"/>
      <c r="AE71" s="32"/>
      <c r="AF71" s="32"/>
      <c r="AG71" s="32"/>
      <c r="AH71" s="32"/>
      <c r="AI71" s="32"/>
      <c r="AJ71" s="32">
        <v>3282800</v>
      </c>
      <c r="AK71" s="32"/>
      <c r="AL71" s="32">
        <v>3282800</v>
      </c>
      <c r="AM71" s="32">
        <f t="shared" si="4"/>
        <v>3467293.36</v>
      </c>
      <c r="AN71" s="32">
        <v>3044300</v>
      </c>
      <c r="AO71" s="32">
        <f t="shared" si="5"/>
        <v>0</v>
      </c>
      <c r="AP71" s="32">
        <v>3044300</v>
      </c>
      <c r="AQ71" s="32">
        <f t="shared" si="6"/>
        <v>3215389.66</v>
      </c>
      <c r="AR71" s="32"/>
      <c r="AS71" s="32"/>
      <c r="AT71" s="32"/>
      <c r="AU71" s="32"/>
      <c r="AV71" s="32"/>
      <c r="AW71" s="32"/>
      <c r="AX71" s="32"/>
      <c r="AY71" s="32"/>
      <c r="AZ71" s="32"/>
      <c r="BA71" s="32"/>
      <c r="BB71" s="32"/>
      <c r="BC71" s="32"/>
      <c r="BD71" s="32"/>
      <c r="BE71" s="32"/>
      <c r="BF71" s="32"/>
      <c r="BG71" s="32"/>
      <c r="BH71" s="32"/>
      <c r="BI71" s="32"/>
      <c r="BJ71" s="32"/>
      <c r="BK71" s="32"/>
      <c r="BL71" s="32"/>
      <c r="BM71" s="32"/>
      <c r="BN71" s="32"/>
      <c r="BO71" s="32"/>
      <c r="BP71" s="32"/>
      <c r="BQ71" s="32"/>
      <c r="BR71" s="32"/>
      <c r="BS71" s="32"/>
      <c r="BT71" s="32">
        <v>3288896</v>
      </c>
      <c r="BU71" s="32"/>
      <c r="BV71" s="32">
        <v>3288896</v>
      </c>
      <c r="BW71" s="32">
        <f t="shared" si="7"/>
        <v>3473731.9552000002</v>
      </c>
      <c r="BX71" s="32"/>
      <c r="BY71" s="32"/>
      <c r="BZ71" s="32"/>
      <c r="CA71" s="32"/>
      <c r="CB71" s="32"/>
      <c r="CC71" s="32"/>
      <c r="CD71" s="32"/>
      <c r="CE71" s="32"/>
      <c r="CF71" s="32"/>
      <c r="CG71" s="32"/>
      <c r="CH71" s="32"/>
      <c r="CI71" s="32"/>
      <c r="CJ71" s="32">
        <f t="shared" si="8"/>
        <v>2814983.3950399999</v>
      </c>
      <c r="CK71" s="32">
        <f>+SMALL((K71,O71,S71,W71,AA71,AE71,AI71,AM71,AQ71,AU71,AY71,BC71,BG71,BK71,BO71,BS71,BW71,CA71,CE71,CI71),1)</f>
        <v>1959251</v>
      </c>
      <c r="CL71" s="18"/>
      <c r="CM71" s="18">
        <f t="shared" si="9"/>
        <v>0</v>
      </c>
      <c r="CN71" s="35">
        <f t="shared" si="11"/>
        <v>0</v>
      </c>
      <c r="CO71" s="39">
        <f t="shared" si="10"/>
        <v>1959251</v>
      </c>
    </row>
    <row r="72" spans="1:93" s="19" customFormat="1" ht="30">
      <c r="A72" s="17">
        <v>62</v>
      </c>
      <c r="B72" s="33" t="s">
        <v>71</v>
      </c>
      <c r="C72" s="69" t="s">
        <v>129</v>
      </c>
      <c r="D72" s="65" t="s">
        <v>1242</v>
      </c>
      <c r="E72" s="37">
        <v>1</v>
      </c>
      <c r="F72" s="37" t="str">
        <f>+VLOOKUP(B72,'[1]AMAREY NOVA MEDICAL S.A'!$D:$H,5,0)</f>
        <v xml:space="preserve">CTO 5660-2021 DISORTHO SA </v>
      </c>
      <c r="G72" s="34">
        <f>+VLOOKUP(B72,'[1]AMAREY NOVA MEDICAL S.A'!$D:$H,2,0)</f>
        <v>79625</v>
      </c>
      <c r="H72" s="32">
        <f>+VLOOKUP(B72,'[1]AMAREY NOVA MEDICAL S.A'!$D:$H,3,0)</f>
        <v>0</v>
      </c>
      <c r="I72" s="32">
        <f>+VLOOKUP(B72,'[1]AMAREY NOVA MEDICAL S.A'!$D:$H,4,0)</f>
        <v>79625</v>
      </c>
      <c r="J72" s="32">
        <f t="shared" si="0"/>
        <v>79625</v>
      </c>
      <c r="K72" s="32">
        <f t="shared" si="1"/>
        <v>84099.925000000003</v>
      </c>
      <c r="L72" s="32"/>
      <c r="M72" s="32"/>
      <c r="N72" s="32"/>
      <c r="O72" s="32"/>
      <c r="P72" s="67"/>
      <c r="Q72" s="67"/>
      <c r="R72" s="68"/>
      <c r="S72" s="32"/>
      <c r="T72" s="32"/>
      <c r="U72" s="32"/>
      <c r="V72" s="32"/>
      <c r="W72" s="32"/>
      <c r="X72" s="32">
        <v>61586</v>
      </c>
      <c r="Y72" s="32"/>
      <c r="Z72" s="32">
        <v>61586</v>
      </c>
      <c r="AA72" s="32">
        <f t="shared" si="2"/>
        <v>65047.133200000004</v>
      </c>
      <c r="AB72" s="32"/>
      <c r="AC72" s="32"/>
      <c r="AD72" s="32"/>
      <c r="AE72" s="32"/>
      <c r="AF72" s="32"/>
      <c r="AG72" s="32"/>
      <c r="AH72" s="32"/>
      <c r="AI72" s="32"/>
      <c r="AJ72" s="32">
        <v>3282800</v>
      </c>
      <c r="AK72" s="32"/>
      <c r="AL72" s="32">
        <v>3282800</v>
      </c>
      <c r="AM72" s="32">
        <f t="shared" si="4"/>
        <v>3467293.36</v>
      </c>
      <c r="AN72" s="32">
        <v>265100</v>
      </c>
      <c r="AO72" s="32">
        <f t="shared" si="5"/>
        <v>0</v>
      </c>
      <c r="AP72" s="32">
        <v>265100</v>
      </c>
      <c r="AQ72" s="32">
        <f t="shared" si="6"/>
        <v>279998.62</v>
      </c>
      <c r="AR72" s="32"/>
      <c r="AS72" s="32"/>
      <c r="AT72" s="32"/>
      <c r="AU72" s="32"/>
      <c r="AV72" s="32"/>
      <c r="AW72" s="32"/>
      <c r="AX72" s="32"/>
      <c r="AY72" s="32"/>
      <c r="AZ72" s="32"/>
      <c r="BA72" s="32"/>
      <c r="BB72" s="32"/>
      <c r="BC72" s="32"/>
      <c r="BD72" s="32"/>
      <c r="BE72" s="32"/>
      <c r="BF72" s="32"/>
      <c r="BG72" s="32"/>
      <c r="BH72" s="32"/>
      <c r="BI72" s="32"/>
      <c r="BJ72" s="32"/>
      <c r="BK72" s="32"/>
      <c r="BL72" s="32"/>
      <c r="BM72" s="32"/>
      <c r="BN72" s="32"/>
      <c r="BO72" s="32"/>
      <c r="BP72" s="32"/>
      <c r="BQ72" s="32"/>
      <c r="BR72" s="32"/>
      <c r="BS72" s="32"/>
      <c r="BT72" s="32">
        <v>133930</v>
      </c>
      <c r="BU72" s="32"/>
      <c r="BV72" s="32">
        <v>133930</v>
      </c>
      <c r="BW72" s="32">
        <f t="shared" si="7"/>
        <v>141456.86600000001</v>
      </c>
      <c r="BX72" s="32"/>
      <c r="BY72" s="32"/>
      <c r="BZ72" s="32"/>
      <c r="CA72" s="32"/>
      <c r="CB72" s="32"/>
      <c r="CC72" s="32"/>
      <c r="CD72" s="32"/>
      <c r="CE72" s="32"/>
      <c r="CF72" s="32"/>
      <c r="CG72" s="32"/>
      <c r="CH72" s="32"/>
      <c r="CI72" s="32"/>
      <c r="CJ72" s="32">
        <f t="shared" si="8"/>
        <v>807579.18083999993</v>
      </c>
      <c r="CK72" s="32">
        <f>+SMALL((K72,O72,S72,W72,AA72,AE72,AI72,AM72,AQ72,AU72,AY72,BC72,BG72,BK72,BO72,BS72,BW72,CA72,CE72,CI72),1)</f>
        <v>65047.133200000004</v>
      </c>
      <c r="CL72" s="18"/>
      <c r="CM72" s="18">
        <f t="shared" si="9"/>
        <v>19052.791799999999</v>
      </c>
      <c r="CN72" s="35">
        <f t="shared" si="11"/>
        <v>0.2929074789724937</v>
      </c>
      <c r="CO72" s="39">
        <f t="shared" si="10"/>
        <v>65047.133200000004</v>
      </c>
    </row>
    <row r="73" spans="1:93" s="19" customFormat="1" ht="45">
      <c r="A73" s="17">
        <v>63</v>
      </c>
      <c r="B73" s="33" t="s">
        <v>73</v>
      </c>
      <c r="C73" s="69" t="s">
        <v>130</v>
      </c>
      <c r="D73" s="65" t="s">
        <v>1242</v>
      </c>
      <c r="E73" s="37">
        <v>1</v>
      </c>
      <c r="F73" s="37" t="str">
        <f>+VLOOKUP(B73,'[1]AMAREY NOVA MEDICAL S.A'!$D:$H,5,0)</f>
        <v xml:space="preserve">CTO 5660-2021 DISORTHO SA </v>
      </c>
      <c r="G73" s="34">
        <f>+VLOOKUP(B73,'[1]AMAREY NOVA MEDICAL S.A'!$D:$H,2,0)</f>
        <v>2257500</v>
      </c>
      <c r="H73" s="32">
        <f>+VLOOKUP(B73,'[1]AMAREY NOVA MEDICAL S.A'!$D:$H,3,0)</f>
        <v>0</v>
      </c>
      <c r="I73" s="32">
        <f>+VLOOKUP(B73,'[1]AMAREY NOVA MEDICAL S.A'!$D:$H,4,0)</f>
        <v>2257500</v>
      </c>
      <c r="J73" s="32">
        <f t="shared" si="0"/>
        <v>2257500</v>
      </c>
      <c r="K73" s="32">
        <f t="shared" si="1"/>
        <v>2384371.5</v>
      </c>
      <c r="L73" s="32"/>
      <c r="M73" s="32"/>
      <c r="N73" s="32"/>
      <c r="O73" s="32"/>
      <c r="P73" s="67"/>
      <c r="Q73" s="67"/>
      <c r="R73" s="68"/>
      <c r="S73" s="32"/>
      <c r="T73" s="32"/>
      <c r="U73" s="32"/>
      <c r="V73" s="32"/>
      <c r="W73" s="32"/>
      <c r="X73" s="32" t="s">
        <v>1257</v>
      </c>
      <c r="Y73" s="32"/>
      <c r="Z73" s="32"/>
      <c r="AA73" s="32"/>
      <c r="AB73" s="32"/>
      <c r="AC73" s="32"/>
      <c r="AD73" s="32"/>
      <c r="AE73" s="32"/>
      <c r="AF73" s="32"/>
      <c r="AG73" s="32"/>
      <c r="AH73" s="32"/>
      <c r="AI73" s="32"/>
      <c r="AJ73" s="32">
        <v>13131200</v>
      </c>
      <c r="AK73" s="32"/>
      <c r="AL73" s="32">
        <v>13131200</v>
      </c>
      <c r="AM73" s="32">
        <f t="shared" si="4"/>
        <v>13869173.439999999</v>
      </c>
      <c r="AN73" s="32">
        <v>4017700</v>
      </c>
      <c r="AO73" s="32">
        <f t="shared" si="5"/>
        <v>0</v>
      </c>
      <c r="AP73" s="32">
        <v>4017700</v>
      </c>
      <c r="AQ73" s="32">
        <f t="shared" si="6"/>
        <v>4243494.74</v>
      </c>
      <c r="AR73" s="32"/>
      <c r="AS73" s="32"/>
      <c r="AT73" s="32"/>
      <c r="AU73" s="32"/>
      <c r="AV73" s="32"/>
      <c r="AW73" s="32"/>
      <c r="AX73" s="32"/>
      <c r="AY73" s="32"/>
      <c r="AZ73" s="32"/>
      <c r="BA73" s="32"/>
      <c r="BB73" s="32"/>
      <c r="BC73" s="32"/>
      <c r="BD73" s="32"/>
      <c r="BE73" s="32"/>
      <c r="BF73" s="32"/>
      <c r="BG73" s="32"/>
      <c r="BH73" s="32"/>
      <c r="BI73" s="32"/>
      <c r="BJ73" s="32"/>
      <c r="BK73" s="32"/>
      <c r="BL73" s="32"/>
      <c r="BM73" s="32"/>
      <c r="BN73" s="32"/>
      <c r="BO73" s="32"/>
      <c r="BP73" s="32"/>
      <c r="BQ73" s="32"/>
      <c r="BR73" s="32"/>
      <c r="BS73" s="32"/>
      <c r="BT73" s="32">
        <v>3288896</v>
      </c>
      <c r="BU73" s="32"/>
      <c r="BV73" s="32">
        <v>3288896</v>
      </c>
      <c r="BW73" s="32">
        <f t="shared" si="7"/>
        <v>3473731.9552000002</v>
      </c>
      <c r="BX73" s="32"/>
      <c r="BY73" s="32"/>
      <c r="BZ73" s="32"/>
      <c r="CA73" s="32"/>
      <c r="CB73" s="32"/>
      <c r="CC73" s="32"/>
      <c r="CD73" s="32"/>
      <c r="CE73" s="32"/>
      <c r="CF73" s="32"/>
      <c r="CG73" s="32"/>
      <c r="CH73" s="32"/>
      <c r="CI73" s="32"/>
      <c r="CJ73" s="32">
        <f t="shared" si="8"/>
        <v>5992692.9088000003</v>
      </c>
      <c r="CK73" s="32">
        <f>+SMALL((K73,O73,S73,W73,AA73,AE73,AI73,AM73,AQ73,AU73,AY73,BC73,BG73,BK73,BO73,BS73,BW73,CA73,CE73,CI73),1)</f>
        <v>2384371.5</v>
      </c>
      <c r="CL73" s="18"/>
      <c r="CM73" s="18">
        <f t="shared" si="9"/>
        <v>0</v>
      </c>
      <c r="CN73" s="35">
        <f t="shared" si="11"/>
        <v>0</v>
      </c>
      <c r="CO73" s="39">
        <f t="shared" si="10"/>
        <v>2384371.5</v>
      </c>
    </row>
    <row r="74" spans="1:93" s="19" customFormat="1" ht="30">
      <c r="A74" s="17">
        <v>64</v>
      </c>
      <c r="B74" s="33" t="s">
        <v>71</v>
      </c>
      <c r="C74" s="69" t="s">
        <v>130</v>
      </c>
      <c r="D74" s="65" t="s">
        <v>1242</v>
      </c>
      <c r="E74" s="37">
        <v>1</v>
      </c>
      <c r="F74" s="37" t="str">
        <f>+VLOOKUP(B74,'[1]AMAREY NOVA MEDICAL S.A'!$D:$H,5,0)</f>
        <v xml:space="preserve">CTO 5660-2021 DISORTHO SA </v>
      </c>
      <c r="G74" s="34">
        <f>+VLOOKUP(B74,'[1]AMAREY NOVA MEDICAL S.A'!$D:$H,2,0)</f>
        <v>79625</v>
      </c>
      <c r="H74" s="32">
        <f>+VLOOKUP(B74,'[1]AMAREY NOVA MEDICAL S.A'!$D:$H,3,0)</f>
        <v>0</v>
      </c>
      <c r="I74" s="32">
        <f>+VLOOKUP(B74,'[1]AMAREY NOVA MEDICAL S.A'!$D:$H,4,0)</f>
        <v>79625</v>
      </c>
      <c r="J74" s="32">
        <f t="shared" si="0"/>
        <v>79625</v>
      </c>
      <c r="K74" s="32">
        <f t="shared" si="1"/>
        <v>84099.925000000003</v>
      </c>
      <c r="L74" s="32"/>
      <c r="M74" s="32"/>
      <c r="N74" s="32"/>
      <c r="O74" s="32"/>
      <c r="P74" s="67"/>
      <c r="Q74" s="67"/>
      <c r="R74" s="68"/>
      <c r="S74" s="32"/>
      <c r="T74" s="32"/>
      <c r="U74" s="32"/>
      <c r="V74" s="32"/>
      <c r="W74" s="32"/>
      <c r="X74" s="32">
        <v>61586</v>
      </c>
      <c r="Y74" s="32"/>
      <c r="Z74" s="32">
        <v>61586</v>
      </c>
      <c r="AA74" s="32">
        <f t="shared" si="2"/>
        <v>65047.133200000004</v>
      </c>
      <c r="AB74" s="32"/>
      <c r="AC74" s="32"/>
      <c r="AD74" s="32"/>
      <c r="AE74" s="32"/>
      <c r="AF74" s="32"/>
      <c r="AG74" s="32"/>
      <c r="AH74" s="32"/>
      <c r="AI74" s="32"/>
      <c r="AJ74" s="32">
        <v>3282800</v>
      </c>
      <c r="AK74" s="32"/>
      <c r="AL74" s="32">
        <v>3282800</v>
      </c>
      <c r="AM74" s="32">
        <f t="shared" si="4"/>
        <v>3467293.36</v>
      </c>
      <c r="AN74" s="32">
        <v>127800</v>
      </c>
      <c r="AO74" s="32">
        <f t="shared" si="5"/>
        <v>0</v>
      </c>
      <c r="AP74" s="32">
        <v>127800</v>
      </c>
      <c r="AQ74" s="32">
        <f t="shared" si="6"/>
        <v>134982.36000000002</v>
      </c>
      <c r="AR74" s="32"/>
      <c r="AS74" s="32"/>
      <c r="AT74" s="32"/>
      <c r="AU74" s="32"/>
      <c r="AV74" s="32"/>
      <c r="AW74" s="32"/>
      <c r="AX74" s="32"/>
      <c r="AY74" s="32"/>
      <c r="AZ74" s="32"/>
      <c r="BA74" s="32"/>
      <c r="BB74" s="32"/>
      <c r="BC74" s="32"/>
      <c r="BD74" s="32"/>
      <c r="BE74" s="32"/>
      <c r="BF74" s="32"/>
      <c r="BG74" s="32"/>
      <c r="BH74" s="32"/>
      <c r="BI74" s="32"/>
      <c r="BJ74" s="32"/>
      <c r="BK74" s="32"/>
      <c r="BL74" s="32"/>
      <c r="BM74" s="32"/>
      <c r="BN74" s="32"/>
      <c r="BO74" s="32"/>
      <c r="BP74" s="32"/>
      <c r="BQ74" s="32"/>
      <c r="BR74" s="32"/>
      <c r="BS74" s="32"/>
      <c r="BT74" s="32">
        <v>219173</v>
      </c>
      <c r="BU74" s="32"/>
      <c r="BV74" s="32">
        <v>219173</v>
      </c>
      <c r="BW74" s="32">
        <f t="shared" si="7"/>
        <v>231490.5226</v>
      </c>
      <c r="BX74" s="32"/>
      <c r="BY74" s="32"/>
      <c r="BZ74" s="32"/>
      <c r="CA74" s="32"/>
      <c r="CB74" s="32"/>
      <c r="CC74" s="32"/>
      <c r="CD74" s="32"/>
      <c r="CE74" s="32"/>
      <c r="CF74" s="32"/>
      <c r="CG74" s="32"/>
      <c r="CH74" s="32"/>
      <c r="CI74" s="32"/>
      <c r="CJ74" s="32">
        <f t="shared" si="8"/>
        <v>796582.66015999985</v>
      </c>
      <c r="CK74" s="32">
        <f>+SMALL((K74,O74,S74,W74,AA74,AE74,AI74,AM74,AQ74,AU74,AY74,BC74,BG74,BK74,BO74,BS74,BW74,CA74,CE74,CI74),1)</f>
        <v>65047.133200000004</v>
      </c>
      <c r="CL74" s="18"/>
      <c r="CM74" s="18">
        <f t="shared" si="9"/>
        <v>19052.791799999999</v>
      </c>
      <c r="CN74" s="35">
        <f t="shared" si="11"/>
        <v>0.2929074789724937</v>
      </c>
      <c r="CO74" s="39">
        <f t="shared" si="10"/>
        <v>65047.133200000004</v>
      </c>
    </row>
    <row r="75" spans="1:93" s="19" customFormat="1" ht="60">
      <c r="A75" s="17">
        <v>65</v>
      </c>
      <c r="B75" s="33" t="s">
        <v>74</v>
      </c>
      <c r="C75" s="69" t="s">
        <v>131</v>
      </c>
      <c r="D75" s="65" t="s">
        <v>1242</v>
      </c>
      <c r="E75" s="37">
        <v>1</v>
      </c>
      <c r="F75" s="37" t="str">
        <f>+VLOOKUP(B75,'[1]AMAREY NOVA MEDICAL S.A'!$D:$H,5,0)</f>
        <v>CTO 5665-2021 LA INSTRUMENTADORA S.A.S</v>
      </c>
      <c r="G75" s="34">
        <f>+VLOOKUP(B75,'[1]AMAREY NOVA MEDICAL S.A'!$D:$H,2,0)</f>
        <v>692600</v>
      </c>
      <c r="H75" s="32">
        <f>+VLOOKUP(B75,'[1]AMAREY NOVA MEDICAL S.A'!$D:$H,3,0)</f>
        <v>0</v>
      </c>
      <c r="I75" s="32">
        <f>+VLOOKUP(B75,'[1]AMAREY NOVA MEDICAL S.A'!$D:$H,4,0)</f>
        <v>692600</v>
      </c>
      <c r="J75" s="32">
        <f t="shared" si="0"/>
        <v>692600</v>
      </c>
      <c r="K75" s="32">
        <f t="shared" si="1"/>
        <v>731524.12</v>
      </c>
      <c r="L75" s="32"/>
      <c r="M75" s="32"/>
      <c r="N75" s="32"/>
      <c r="O75" s="32"/>
      <c r="P75" s="67"/>
      <c r="Q75" s="67"/>
      <c r="R75" s="68"/>
      <c r="S75" s="32"/>
      <c r="T75" s="32"/>
      <c r="U75" s="32"/>
      <c r="V75" s="32"/>
      <c r="W75" s="32"/>
      <c r="X75" s="32">
        <v>179675</v>
      </c>
      <c r="Y75" s="32"/>
      <c r="Z75" s="32">
        <v>179675</v>
      </c>
      <c r="AA75" s="32">
        <f t="shared" si="2"/>
        <v>189772.73500000002</v>
      </c>
      <c r="AB75" s="32"/>
      <c r="AC75" s="32"/>
      <c r="AD75" s="32"/>
      <c r="AE75" s="32"/>
      <c r="AF75" s="32"/>
      <c r="AG75" s="32"/>
      <c r="AH75" s="32"/>
      <c r="AI75" s="32"/>
      <c r="AJ75" s="32">
        <v>2831600</v>
      </c>
      <c r="AK75" s="32"/>
      <c r="AL75" s="32">
        <v>2831600</v>
      </c>
      <c r="AM75" s="32">
        <f t="shared" si="4"/>
        <v>2990735.92</v>
      </c>
      <c r="AN75" s="32">
        <v>1456000</v>
      </c>
      <c r="AO75" s="32">
        <f t="shared" si="5"/>
        <v>0</v>
      </c>
      <c r="AP75" s="32">
        <v>1456000</v>
      </c>
      <c r="AQ75" s="32">
        <f t="shared" si="6"/>
        <v>1537827.2</v>
      </c>
      <c r="AR75" s="32"/>
      <c r="AS75" s="32"/>
      <c r="AT75" s="32"/>
      <c r="AU75" s="32"/>
      <c r="AV75" s="32"/>
      <c r="AW75" s="32"/>
      <c r="AX75" s="32"/>
      <c r="AY75" s="32"/>
      <c r="AZ75" s="32"/>
      <c r="BA75" s="32"/>
      <c r="BB75" s="32"/>
      <c r="BC75" s="32"/>
      <c r="BD75" s="32"/>
      <c r="BE75" s="32"/>
      <c r="BF75" s="32"/>
      <c r="BG75" s="32"/>
      <c r="BH75" s="32"/>
      <c r="BI75" s="32"/>
      <c r="BJ75" s="32"/>
      <c r="BK75" s="32"/>
      <c r="BL75" s="32"/>
      <c r="BM75" s="32"/>
      <c r="BN75" s="32"/>
      <c r="BO75" s="32"/>
      <c r="BP75" s="32"/>
      <c r="BQ75" s="32"/>
      <c r="BR75" s="32"/>
      <c r="BS75" s="32"/>
      <c r="BT75" s="32">
        <v>1660260</v>
      </c>
      <c r="BU75" s="32"/>
      <c r="BV75" s="32">
        <v>1660260</v>
      </c>
      <c r="BW75" s="32">
        <f t="shared" si="7"/>
        <v>1753566.612</v>
      </c>
      <c r="BX75" s="32"/>
      <c r="BY75" s="32"/>
      <c r="BZ75" s="32"/>
      <c r="CA75" s="32"/>
      <c r="CB75" s="32"/>
      <c r="CC75" s="32"/>
      <c r="CD75" s="32"/>
      <c r="CE75" s="32"/>
      <c r="CF75" s="32"/>
      <c r="CG75" s="32"/>
      <c r="CH75" s="32"/>
      <c r="CI75" s="32"/>
      <c r="CJ75" s="32">
        <f t="shared" si="8"/>
        <v>1440685.3173999998</v>
      </c>
      <c r="CK75" s="32">
        <f>+SMALL((K75,O75,S75,W75,AA75,AE75,AI75,AM75,AQ75,AU75,AY75,BC75,BG75,BK75,BO75,BS75,BW75,CA75,CE75,CI75),1)</f>
        <v>189772.73500000002</v>
      </c>
      <c r="CL75" s="18"/>
      <c r="CM75" s="18">
        <f t="shared" si="9"/>
        <v>541751.38500000001</v>
      </c>
      <c r="CN75" s="35">
        <f t="shared" si="11"/>
        <v>2.8547377208849309</v>
      </c>
      <c r="CO75" s="39">
        <f t="shared" si="10"/>
        <v>189772.73500000002</v>
      </c>
    </row>
    <row r="76" spans="1:93" s="19" customFormat="1" ht="60">
      <c r="A76" s="17">
        <v>66</v>
      </c>
      <c r="B76" s="33" t="s">
        <v>75</v>
      </c>
      <c r="C76" s="69" t="s">
        <v>131</v>
      </c>
      <c r="D76" s="65" t="s">
        <v>1242</v>
      </c>
      <c r="E76" s="37">
        <v>1</v>
      </c>
      <c r="F76" s="37" t="str">
        <f>+VLOOKUP(B76,'[1]AMAREY NOVA MEDICAL S.A'!$D:$H,5,0)</f>
        <v>CTO 5665-2021 LA INSTRUMENTADORA S.A.S</v>
      </c>
      <c r="G76" s="34">
        <f>+VLOOKUP(B76,'[1]AMAREY NOVA MEDICAL S.A'!$D:$H,2,0)</f>
        <v>82000</v>
      </c>
      <c r="H76" s="32">
        <f>+VLOOKUP(B76,'[1]AMAREY NOVA MEDICAL S.A'!$D:$H,3,0)</f>
        <v>0</v>
      </c>
      <c r="I76" s="32">
        <f>+VLOOKUP(B76,'[1]AMAREY NOVA MEDICAL S.A'!$D:$H,4,0)</f>
        <v>82000</v>
      </c>
      <c r="J76" s="32">
        <f t="shared" ref="J76:J138" si="12">+I76*E76</f>
        <v>82000</v>
      </c>
      <c r="K76" s="32">
        <f t="shared" ref="K76:K138" si="13">+J76*1.0562</f>
        <v>86608.400000000009</v>
      </c>
      <c r="L76" s="32"/>
      <c r="M76" s="32"/>
      <c r="N76" s="32"/>
      <c r="O76" s="32"/>
      <c r="P76" s="67"/>
      <c r="Q76" s="67"/>
      <c r="R76" s="68"/>
      <c r="S76" s="32"/>
      <c r="T76" s="32"/>
      <c r="U76" s="32"/>
      <c r="V76" s="32"/>
      <c r="W76" s="32"/>
      <c r="X76" s="32">
        <v>61586</v>
      </c>
      <c r="Y76" s="32"/>
      <c r="Z76" s="32">
        <v>61586</v>
      </c>
      <c r="AA76" s="32">
        <f t="shared" ref="AA76:AA139" si="14">+Z76*1.0562</f>
        <v>65047.133200000004</v>
      </c>
      <c r="AB76" s="32"/>
      <c r="AC76" s="32"/>
      <c r="AD76" s="32"/>
      <c r="AE76" s="32"/>
      <c r="AF76" s="32"/>
      <c r="AG76" s="32"/>
      <c r="AH76" s="32"/>
      <c r="AI76" s="32"/>
      <c r="AJ76" s="32">
        <v>2831600</v>
      </c>
      <c r="AK76" s="32"/>
      <c r="AL76" s="32">
        <v>2831600</v>
      </c>
      <c r="AM76" s="32">
        <f t="shared" ref="AM76:AM139" si="15">+AL76*1.0562</f>
        <v>2990735.92</v>
      </c>
      <c r="AN76" s="32">
        <v>94800</v>
      </c>
      <c r="AO76" s="32">
        <f t="shared" ref="AO76:AO101" si="16">+AN76-AP76</f>
        <v>0</v>
      </c>
      <c r="AP76" s="32">
        <v>94800</v>
      </c>
      <c r="AQ76" s="32">
        <f t="shared" ref="AQ76:AQ117" si="17">+AP76*1.0562</f>
        <v>100127.76000000001</v>
      </c>
      <c r="AR76" s="32"/>
      <c r="AS76" s="32"/>
      <c r="AT76" s="32"/>
      <c r="AU76" s="32"/>
      <c r="AV76" s="32"/>
      <c r="AW76" s="32"/>
      <c r="AX76" s="32"/>
      <c r="AY76" s="32"/>
      <c r="AZ76" s="32"/>
      <c r="BA76" s="32"/>
      <c r="BB76" s="32"/>
      <c r="BC76" s="32"/>
      <c r="BD76" s="32"/>
      <c r="BE76" s="32"/>
      <c r="BF76" s="32"/>
      <c r="BG76" s="32"/>
      <c r="BH76" s="32"/>
      <c r="BI76" s="32"/>
      <c r="BJ76" s="32"/>
      <c r="BK76" s="32"/>
      <c r="BL76" s="32"/>
      <c r="BM76" s="32"/>
      <c r="BN76" s="32"/>
      <c r="BO76" s="32"/>
      <c r="BP76" s="32"/>
      <c r="BQ76" s="32"/>
      <c r="BR76" s="32"/>
      <c r="BS76" s="32"/>
      <c r="BT76" s="32">
        <v>219173</v>
      </c>
      <c r="BU76" s="32"/>
      <c r="BV76" s="32">
        <v>219173</v>
      </c>
      <c r="BW76" s="32">
        <f t="shared" ref="BW76:BW102" si="18">+BV76*1.0562</f>
        <v>231490.5226</v>
      </c>
      <c r="BX76" s="32"/>
      <c r="BY76" s="32"/>
      <c r="BZ76" s="32"/>
      <c r="CA76" s="32"/>
      <c r="CB76" s="32"/>
      <c r="CC76" s="32"/>
      <c r="CD76" s="32"/>
      <c r="CE76" s="32"/>
      <c r="CF76" s="32"/>
      <c r="CG76" s="32"/>
      <c r="CH76" s="32"/>
      <c r="CI76" s="32"/>
      <c r="CJ76" s="32">
        <f t="shared" ref="CJ76:CJ139" si="19">+AVERAGE(K76,O76,S76,W76,AA76,AE76,AI76,AM76,AQ76,AU76,AY76,BC76,BG76,BK76,BO76,BS76,BW76,CA76,CE76,CI76)</f>
        <v>694801.94715999998</v>
      </c>
      <c r="CK76" s="32">
        <f>+SMALL((K76,O76,S76,W76,AA76,AE76,AI76,AM76,AQ76,AU76,AY76,BC76,BG76,BK76,BO76,BS76,BW76,CA76,CE76,CI76),1)</f>
        <v>65047.133200000004</v>
      </c>
      <c r="CL76" s="18"/>
      <c r="CM76" s="18">
        <f t="shared" ref="CM76:CM139" si="20">+K76-CK76</f>
        <v>21561.266800000005</v>
      </c>
      <c r="CN76" s="35">
        <f t="shared" ref="CN76:CN139" si="21">+((K76-CK76)/CK76)</f>
        <v>0.33147143831390258</v>
      </c>
      <c r="CO76" s="39">
        <f t="shared" ref="CO76:CO139" si="22">+CK76</f>
        <v>65047.133200000004</v>
      </c>
    </row>
    <row r="77" spans="1:93" s="19" customFormat="1" ht="45">
      <c r="A77" s="17">
        <v>67</v>
      </c>
      <c r="B77" s="33" t="s">
        <v>76</v>
      </c>
      <c r="C77" s="69" t="s">
        <v>132</v>
      </c>
      <c r="D77" s="65" t="s">
        <v>1242</v>
      </c>
      <c r="E77" s="37">
        <v>1</v>
      </c>
      <c r="F77" s="37" t="str">
        <f>+VLOOKUP(B77,'[1]AMAREY NOVA MEDICAL S.A'!$D:$H,5,0)</f>
        <v>CTO 5670-2021 QUIRURGICOS LIMITADA</v>
      </c>
      <c r="G77" s="34">
        <f>+VLOOKUP(B77,'[1]AMAREY NOVA MEDICAL S.A'!$D:$H,2,0)</f>
        <v>681212</v>
      </c>
      <c r="H77" s="32">
        <f>+VLOOKUP(B77,'[1]AMAREY NOVA MEDICAL S.A'!$D:$H,3,0)</f>
        <v>0</v>
      </c>
      <c r="I77" s="32">
        <f>+VLOOKUP(B77,'[1]AMAREY NOVA MEDICAL S.A'!$D:$H,4,0)</f>
        <v>681212</v>
      </c>
      <c r="J77" s="32">
        <f t="shared" si="12"/>
        <v>681212</v>
      </c>
      <c r="K77" s="32">
        <f t="shared" si="13"/>
        <v>719496.11439999996</v>
      </c>
      <c r="L77" s="32"/>
      <c r="M77" s="32"/>
      <c r="N77" s="32"/>
      <c r="O77" s="32"/>
      <c r="P77" s="67"/>
      <c r="Q77" s="67"/>
      <c r="R77" s="68"/>
      <c r="S77" s="32"/>
      <c r="T77" s="32"/>
      <c r="U77" s="32"/>
      <c r="V77" s="32"/>
      <c r="W77" s="32"/>
      <c r="X77" s="32">
        <v>359350</v>
      </c>
      <c r="Y77" s="32"/>
      <c r="Z77" s="32">
        <v>359350</v>
      </c>
      <c r="AA77" s="32">
        <f t="shared" si="14"/>
        <v>379545.47000000003</v>
      </c>
      <c r="AB77" s="32"/>
      <c r="AC77" s="32"/>
      <c r="AD77" s="32"/>
      <c r="AE77" s="32"/>
      <c r="AF77" s="32"/>
      <c r="AG77" s="32"/>
      <c r="AH77" s="32"/>
      <c r="AI77" s="32"/>
      <c r="AJ77" s="32">
        <v>2831600</v>
      </c>
      <c r="AK77" s="32"/>
      <c r="AL77" s="32">
        <v>2831600</v>
      </c>
      <c r="AM77" s="32">
        <f t="shared" si="15"/>
        <v>2990735.92</v>
      </c>
      <c r="AN77" s="32">
        <v>1771800</v>
      </c>
      <c r="AO77" s="32">
        <f t="shared" si="16"/>
        <v>0</v>
      </c>
      <c r="AP77" s="32">
        <v>1771800</v>
      </c>
      <c r="AQ77" s="32">
        <f t="shared" si="17"/>
        <v>1871375.1600000001</v>
      </c>
      <c r="AR77" s="32"/>
      <c r="AS77" s="32"/>
      <c r="AT77" s="32"/>
      <c r="AU77" s="32"/>
      <c r="AV77" s="32"/>
      <c r="AW77" s="32"/>
      <c r="AX77" s="32"/>
      <c r="AY77" s="32"/>
      <c r="AZ77" s="32"/>
      <c r="BA77" s="32"/>
      <c r="BB77" s="32"/>
      <c r="BC77" s="32"/>
      <c r="BD77" s="32"/>
      <c r="BE77" s="32"/>
      <c r="BF77" s="32"/>
      <c r="BG77" s="32"/>
      <c r="BH77" s="32"/>
      <c r="BI77" s="32"/>
      <c r="BJ77" s="32"/>
      <c r="BK77" s="32"/>
      <c r="BL77" s="32"/>
      <c r="BM77" s="32"/>
      <c r="BN77" s="32"/>
      <c r="BO77" s="32"/>
      <c r="BP77" s="32"/>
      <c r="BQ77" s="32"/>
      <c r="BR77" s="32"/>
      <c r="BS77" s="32"/>
      <c r="BT77" s="32">
        <v>1320302</v>
      </c>
      <c r="BU77" s="32"/>
      <c r="BV77" s="32">
        <v>1320302</v>
      </c>
      <c r="BW77" s="32">
        <f t="shared" si="18"/>
        <v>1394502.9724000001</v>
      </c>
      <c r="BX77" s="32"/>
      <c r="BY77" s="32"/>
      <c r="BZ77" s="32"/>
      <c r="CA77" s="32"/>
      <c r="CB77" s="32"/>
      <c r="CC77" s="32"/>
      <c r="CD77" s="32"/>
      <c r="CE77" s="32"/>
      <c r="CF77" s="32"/>
      <c r="CG77" s="32"/>
      <c r="CH77" s="32"/>
      <c r="CI77" s="32"/>
      <c r="CJ77" s="32">
        <f t="shared" si="19"/>
        <v>1471131.12736</v>
      </c>
      <c r="CK77" s="32">
        <f>+SMALL((K77,O77,S77,W77,AA77,AE77,AI77,AM77,AQ77,AU77,AY77,BC77,BG77,BK77,BO77,BS77,BW77,CA77,CE77,CI77),1)</f>
        <v>379545.47000000003</v>
      </c>
      <c r="CL77" s="18"/>
      <c r="CM77" s="18">
        <f t="shared" si="20"/>
        <v>339950.64439999993</v>
      </c>
      <c r="CN77" s="35">
        <f t="shared" si="21"/>
        <v>0.8956783080562124</v>
      </c>
      <c r="CO77" s="39">
        <f>+CK77</f>
        <v>379545.47000000003</v>
      </c>
    </row>
    <row r="78" spans="1:93" s="19" customFormat="1" ht="45">
      <c r="A78" s="17">
        <v>68</v>
      </c>
      <c r="B78" s="33" t="s">
        <v>77</v>
      </c>
      <c r="C78" s="69" t="s">
        <v>132</v>
      </c>
      <c r="D78" s="65" t="s">
        <v>1242</v>
      </c>
      <c r="E78" s="37">
        <v>1</v>
      </c>
      <c r="F78" s="37" t="str">
        <f>+VLOOKUP(B78,'[1]AMAREY NOVA MEDICAL S.A'!$D:$H,5,0)</f>
        <v>CTO 5670-2021 QUIRURGICOS LIMITADA</v>
      </c>
      <c r="G78" s="34">
        <f>+VLOOKUP(B78,'[1]AMAREY NOVA MEDICAL S.A'!$D:$H,2,0)</f>
        <v>182970</v>
      </c>
      <c r="H78" s="32">
        <f>+VLOOKUP(B78,'[1]AMAREY NOVA MEDICAL S.A'!$D:$H,3,0)</f>
        <v>0</v>
      </c>
      <c r="I78" s="32">
        <f>+VLOOKUP(B78,'[1]AMAREY NOVA MEDICAL S.A'!$D:$H,4,0)</f>
        <v>182970</v>
      </c>
      <c r="J78" s="32">
        <f t="shared" si="12"/>
        <v>182970</v>
      </c>
      <c r="K78" s="32">
        <f t="shared" si="13"/>
        <v>193252.91400000002</v>
      </c>
      <c r="L78" s="32"/>
      <c r="M78" s="32"/>
      <c r="N78" s="32"/>
      <c r="O78" s="32"/>
      <c r="P78" s="67"/>
      <c r="Q78" s="67"/>
      <c r="R78" s="68"/>
      <c r="S78" s="32"/>
      <c r="T78" s="32"/>
      <c r="U78" s="32"/>
      <c r="V78" s="32"/>
      <c r="W78" s="32"/>
      <c r="X78" s="32">
        <v>79625</v>
      </c>
      <c r="Y78" s="32"/>
      <c r="Z78" s="32">
        <v>79625</v>
      </c>
      <c r="AA78" s="32">
        <f t="shared" si="14"/>
        <v>84099.925000000003</v>
      </c>
      <c r="AB78" s="32"/>
      <c r="AC78" s="32"/>
      <c r="AD78" s="32"/>
      <c r="AE78" s="32"/>
      <c r="AF78" s="32"/>
      <c r="AG78" s="32"/>
      <c r="AH78" s="32"/>
      <c r="AI78" s="32"/>
      <c r="AJ78" s="32">
        <v>2831600</v>
      </c>
      <c r="AK78" s="32"/>
      <c r="AL78" s="32">
        <v>2831600</v>
      </c>
      <c r="AM78" s="32">
        <f t="shared" si="15"/>
        <v>2990735.92</v>
      </c>
      <c r="AN78" s="32">
        <v>94800</v>
      </c>
      <c r="AO78" s="32">
        <f t="shared" si="16"/>
        <v>0</v>
      </c>
      <c r="AP78" s="32">
        <v>94800</v>
      </c>
      <c r="AQ78" s="32">
        <f t="shared" si="17"/>
        <v>100127.76000000001</v>
      </c>
      <c r="AR78" s="32"/>
      <c r="AS78" s="32"/>
      <c r="AT78" s="32"/>
      <c r="AU78" s="32"/>
      <c r="AV78" s="32"/>
      <c r="AW78" s="32"/>
      <c r="AX78" s="32"/>
      <c r="AY78" s="32"/>
      <c r="AZ78" s="32"/>
      <c r="BA78" s="32"/>
      <c r="BB78" s="32"/>
      <c r="BC78" s="32"/>
      <c r="BD78" s="32"/>
      <c r="BE78" s="32"/>
      <c r="BF78" s="32"/>
      <c r="BG78" s="32"/>
      <c r="BH78" s="32"/>
      <c r="BI78" s="32"/>
      <c r="BJ78" s="32"/>
      <c r="BK78" s="32"/>
      <c r="BL78" s="32"/>
      <c r="BM78" s="32"/>
      <c r="BN78" s="32"/>
      <c r="BO78" s="32"/>
      <c r="BP78" s="32"/>
      <c r="BQ78" s="32"/>
      <c r="BR78" s="32"/>
      <c r="BS78" s="32"/>
      <c r="BT78" s="32">
        <v>119888</v>
      </c>
      <c r="BU78" s="32"/>
      <c r="BV78" s="32">
        <v>119888</v>
      </c>
      <c r="BW78" s="32">
        <f t="shared" si="18"/>
        <v>126625.7056</v>
      </c>
      <c r="BX78" s="32"/>
      <c r="BY78" s="32"/>
      <c r="BZ78" s="32"/>
      <c r="CA78" s="32"/>
      <c r="CB78" s="32"/>
      <c r="CC78" s="32"/>
      <c r="CD78" s="32"/>
      <c r="CE78" s="32"/>
      <c r="CF78" s="32"/>
      <c r="CG78" s="32"/>
      <c r="CH78" s="32"/>
      <c r="CI78" s="32"/>
      <c r="CJ78" s="32">
        <f t="shared" si="19"/>
        <v>698968.44492000004</v>
      </c>
      <c r="CK78" s="32">
        <f>+SMALL((K78,O78,S78,W78,AA78,AE78,AI78,AM78,AQ78,AU78,AY78,BC78,BG78,BK78,BO78,BS78,BW78,CA78,CE78,CI78),1)</f>
        <v>84099.925000000003</v>
      </c>
      <c r="CL78" s="18"/>
      <c r="CM78" s="18">
        <f t="shared" si="20"/>
        <v>109152.98900000002</v>
      </c>
      <c r="CN78" s="35">
        <f t="shared" si="21"/>
        <v>1.2978963893249609</v>
      </c>
      <c r="CO78" s="39">
        <f t="shared" si="22"/>
        <v>84099.925000000003</v>
      </c>
    </row>
    <row r="79" spans="1:93" s="19" customFormat="1" ht="45">
      <c r="A79" s="17">
        <v>69</v>
      </c>
      <c r="B79" s="33" t="s">
        <v>78</v>
      </c>
      <c r="C79" s="69" t="s">
        <v>133</v>
      </c>
      <c r="D79" s="65" t="s">
        <v>1242</v>
      </c>
      <c r="E79" s="37">
        <v>1</v>
      </c>
      <c r="F79" s="37" t="str">
        <f>+VLOOKUP(B79,'[1]AMAREY NOVA MEDICAL S.A'!$D:$H,5,0)</f>
        <v>CTO 5670-2021 QUIRURGICOS LIMITADA</v>
      </c>
      <c r="G79" s="34">
        <f>+VLOOKUP(B79,'[1]AMAREY NOVA MEDICAL S.A'!$D:$H,2,0)</f>
        <v>968334</v>
      </c>
      <c r="H79" s="32">
        <f>+VLOOKUP(B79,'[1]AMAREY NOVA MEDICAL S.A'!$D:$H,3,0)</f>
        <v>0</v>
      </c>
      <c r="I79" s="32">
        <f>+VLOOKUP(B79,'[1]AMAREY NOVA MEDICAL S.A'!$D:$H,4,0)</f>
        <v>968334</v>
      </c>
      <c r="J79" s="32">
        <f t="shared" si="12"/>
        <v>968334</v>
      </c>
      <c r="K79" s="32">
        <f t="shared" si="13"/>
        <v>1022754.3708</v>
      </c>
      <c r="L79" s="32"/>
      <c r="M79" s="32"/>
      <c r="N79" s="32"/>
      <c r="O79" s="32"/>
      <c r="P79" s="67"/>
      <c r="Q79" s="67"/>
      <c r="R79" s="68"/>
      <c r="S79" s="32"/>
      <c r="T79" s="32"/>
      <c r="U79" s="32"/>
      <c r="V79" s="32"/>
      <c r="W79" s="32"/>
      <c r="X79" s="32">
        <v>997500</v>
      </c>
      <c r="Y79" s="32"/>
      <c r="Z79" s="32">
        <v>997500</v>
      </c>
      <c r="AA79" s="32">
        <f t="shared" si="14"/>
        <v>1053559.5</v>
      </c>
      <c r="AB79" s="32"/>
      <c r="AC79" s="32"/>
      <c r="AD79" s="32"/>
      <c r="AE79" s="32"/>
      <c r="AF79" s="32"/>
      <c r="AG79" s="32"/>
      <c r="AH79" s="32"/>
      <c r="AI79" s="32"/>
      <c r="AJ79" s="32">
        <v>2831600</v>
      </c>
      <c r="AK79" s="32"/>
      <c r="AL79" s="32">
        <v>2831600</v>
      </c>
      <c r="AM79" s="32">
        <f t="shared" si="15"/>
        <v>2990735.92</v>
      </c>
      <c r="AN79" s="32">
        <v>1324000</v>
      </c>
      <c r="AO79" s="32">
        <f t="shared" si="16"/>
        <v>0</v>
      </c>
      <c r="AP79" s="32">
        <v>1324000</v>
      </c>
      <c r="AQ79" s="32">
        <f t="shared" si="17"/>
        <v>1398408.8</v>
      </c>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c r="BP79" s="32"/>
      <c r="BQ79" s="32"/>
      <c r="BR79" s="32"/>
      <c r="BS79" s="32"/>
      <c r="BT79" s="32">
        <v>1087866</v>
      </c>
      <c r="BU79" s="32"/>
      <c r="BV79" s="32">
        <v>1087866</v>
      </c>
      <c r="BW79" s="32">
        <f t="shared" si="18"/>
        <v>1149004.0692</v>
      </c>
      <c r="BX79" s="32"/>
      <c r="BY79" s="32"/>
      <c r="BZ79" s="32"/>
      <c r="CA79" s="32"/>
      <c r="CB79" s="32"/>
      <c r="CC79" s="32"/>
      <c r="CD79" s="32"/>
      <c r="CE79" s="32"/>
      <c r="CF79" s="32"/>
      <c r="CG79" s="32"/>
      <c r="CH79" s="32"/>
      <c r="CI79" s="32"/>
      <c r="CJ79" s="32">
        <f t="shared" si="19"/>
        <v>1522892.5319999999</v>
      </c>
      <c r="CK79" s="32">
        <f>+SMALL((K79,O79,S79,W79,AA79,AE79,AI79,AM79,AQ79,AU79,AY79,BC79,BG79,BK79,BO79,BS79,BW79,CA79,CE79,CI79),1)</f>
        <v>1022754.3708</v>
      </c>
      <c r="CL79" s="18"/>
      <c r="CM79" s="18">
        <f t="shared" si="20"/>
        <v>0</v>
      </c>
      <c r="CN79" s="35">
        <f t="shared" si="21"/>
        <v>0</v>
      </c>
      <c r="CO79" s="39">
        <f t="shared" si="22"/>
        <v>1022754.3708</v>
      </c>
    </row>
    <row r="80" spans="1:93" s="19" customFormat="1" ht="45">
      <c r="A80" s="17">
        <v>70</v>
      </c>
      <c r="B80" s="33" t="s">
        <v>79</v>
      </c>
      <c r="C80" s="69" t="s">
        <v>133</v>
      </c>
      <c r="D80" s="65" t="s">
        <v>1242</v>
      </c>
      <c r="E80" s="37">
        <v>1</v>
      </c>
      <c r="F80" s="37" t="str">
        <f>+VLOOKUP(B80,'[1]AMAREY NOVA MEDICAL S.A'!$D:$H,5,0)</f>
        <v>CTO 5670-2021 QUIRURGICOS LIMITADA</v>
      </c>
      <c r="G80" s="34">
        <f>+VLOOKUP(B80,'[1]AMAREY NOVA MEDICAL S.A'!$D:$H,2,0)</f>
        <v>195074</v>
      </c>
      <c r="H80" s="32">
        <f>+VLOOKUP(B80,'[1]AMAREY NOVA MEDICAL S.A'!$D:$H,3,0)</f>
        <v>0</v>
      </c>
      <c r="I80" s="32">
        <f>+VLOOKUP(B80,'[1]AMAREY NOVA MEDICAL S.A'!$D:$H,4,0)</f>
        <v>195074</v>
      </c>
      <c r="J80" s="32">
        <f t="shared" si="12"/>
        <v>195074</v>
      </c>
      <c r="K80" s="32">
        <f t="shared" si="13"/>
        <v>206037.1588</v>
      </c>
      <c r="L80" s="32"/>
      <c r="M80" s="32"/>
      <c r="N80" s="32"/>
      <c r="O80" s="32"/>
      <c r="P80" s="67"/>
      <c r="Q80" s="67"/>
      <c r="R80" s="68"/>
      <c r="S80" s="32"/>
      <c r="T80" s="32"/>
      <c r="U80" s="32"/>
      <c r="V80" s="32"/>
      <c r="W80" s="32"/>
      <c r="X80" s="32">
        <v>79625</v>
      </c>
      <c r="Y80" s="32"/>
      <c r="Z80" s="32">
        <v>79625</v>
      </c>
      <c r="AA80" s="32">
        <f t="shared" si="14"/>
        <v>84099.925000000003</v>
      </c>
      <c r="AB80" s="32"/>
      <c r="AC80" s="32"/>
      <c r="AD80" s="32"/>
      <c r="AE80" s="32"/>
      <c r="AF80" s="32"/>
      <c r="AG80" s="32"/>
      <c r="AH80" s="32"/>
      <c r="AI80" s="32"/>
      <c r="AJ80" s="32">
        <v>2831600</v>
      </c>
      <c r="AK80" s="32"/>
      <c r="AL80" s="32">
        <v>2831600</v>
      </c>
      <c r="AM80" s="32">
        <f t="shared" si="15"/>
        <v>2990735.92</v>
      </c>
      <c r="AN80" s="32">
        <v>94800</v>
      </c>
      <c r="AO80" s="32">
        <f t="shared" si="16"/>
        <v>0</v>
      </c>
      <c r="AP80" s="32">
        <v>94800</v>
      </c>
      <c r="AQ80" s="32">
        <f t="shared" si="17"/>
        <v>100127.76000000001</v>
      </c>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c r="BP80" s="32"/>
      <c r="BQ80" s="32"/>
      <c r="BR80" s="32"/>
      <c r="BS80" s="32"/>
      <c r="BT80" s="32">
        <v>205556</v>
      </c>
      <c r="BU80" s="32"/>
      <c r="BV80" s="32">
        <v>205556</v>
      </c>
      <c r="BW80" s="32">
        <f t="shared" si="18"/>
        <v>217108.24720000001</v>
      </c>
      <c r="BX80" s="32"/>
      <c r="BY80" s="32"/>
      <c r="BZ80" s="32"/>
      <c r="CA80" s="32"/>
      <c r="CB80" s="32"/>
      <c r="CC80" s="32"/>
      <c r="CD80" s="32"/>
      <c r="CE80" s="32"/>
      <c r="CF80" s="32"/>
      <c r="CG80" s="32"/>
      <c r="CH80" s="32"/>
      <c r="CI80" s="32"/>
      <c r="CJ80" s="32">
        <f t="shared" si="19"/>
        <v>719621.80220000003</v>
      </c>
      <c r="CK80" s="32">
        <f>+SMALL((K80,O80,S80,W80,AA80,AE80,AI80,AM80,AQ80,AU80,AY80,BC80,BG80,BK80,BO80,BS80,BW80,CA80,CE80,CI80),1)</f>
        <v>84099.925000000003</v>
      </c>
      <c r="CL80" s="18"/>
      <c r="CM80" s="18">
        <f t="shared" si="20"/>
        <v>121937.2338</v>
      </c>
      <c r="CN80" s="35">
        <f t="shared" si="21"/>
        <v>1.4499089481946625</v>
      </c>
      <c r="CO80" s="39">
        <f t="shared" si="22"/>
        <v>84099.925000000003</v>
      </c>
    </row>
    <row r="81" spans="1:93" s="19" customFormat="1" ht="30">
      <c r="A81" s="17">
        <v>71</v>
      </c>
      <c r="B81" s="33" t="s">
        <v>80</v>
      </c>
      <c r="C81" s="69" t="s">
        <v>134</v>
      </c>
      <c r="D81" s="65" t="s">
        <v>1242</v>
      </c>
      <c r="E81" s="37">
        <v>1</v>
      </c>
      <c r="F81" s="37" t="str">
        <f>+VLOOKUP(B81,'[1]AMAREY NOVA MEDICAL S.A'!$D:$H,5,0)</f>
        <v xml:space="preserve">CTO 5660-2021 DISORTHO SA </v>
      </c>
      <c r="G81" s="34">
        <f>+VLOOKUP(B81,'[1]AMAREY NOVA MEDICAL S.A'!$D:$H,2,0)</f>
        <v>173320</v>
      </c>
      <c r="H81" s="32">
        <f>+VLOOKUP(B81,'[1]AMAREY NOVA MEDICAL S.A'!$D:$H,3,0)</f>
        <v>0</v>
      </c>
      <c r="I81" s="32">
        <f>+VLOOKUP(B81,'[1]AMAREY NOVA MEDICAL S.A'!$D:$H,4,0)</f>
        <v>173320</v>
      </c>
      <c r="J81" s="32">
        <f t="shared" si="12"/>
        <v>173320</v>
      </c>
      <c r="K81" s="32">
        <f t="shared" si="13"/>
        <v>183060.584</v>
      </c>
      <c r="L81" s="32"/>
      <c r="M81" s="32"/>
      <c r="N81" s="32"/>
      <c r="O81" s="32"/>
      <c r="P81" s="67"/>
      <c r="Q81" s="67"/>
      <c r="R81" s="68"/>
      <c r="S81" s="32"/>
      <c r="T81" s="32"/>
      <c r="U81" s="32"/>
      <c r="V81" s="32"/>
      <c r="W81" s="32"/>
      <c r="X81" s="32">
        <v>173320</v>
      </c>
      <c r="Y81" s="32"/>
      <c r="Z81" s="32">
        <v>173320</v>
      </c>
      <c r="AA81" s="32">
        <f t="shared" si="14"/>
        <v>183060.584</v>
      </c>
      <c r="AB81" s="32"/>
      <c r="AC81" s="32"/>
      <c r="AD81" s="32"/>
      <c r="AE81" s="32"/>
      <c r="AF81" s="32">
        <v>126559.79999999999</v>
      </c>
      <c r="AG81" s="32"/>
      <c r="AH81" s="32">
        <v>126559.79999999999</v>
      </c>
      <c r="AI81" s="32">
        <f t="shared" ref="AI81:AI100" si="23">+AH81*1.0562</f>
        <v>133672.46075999999</v>
      </c>
      <c r="AJ81" s="32">
        <v>3282800</v>
      </c>
      <c r="AK81" s="32"/>
      <c r="AL81" s="32">
        <v>3282800</v>
      </c>
      <c r="AM81" s="32">
        <f t="shared" si="15"/>
        <v>3467293.36</v>
      </c>
      <c r="AN81" s="32">
        <v>114400</v>
      </c>
      <c r="AO81" s="32">
        <f t="shared" si="16"/>
        <v>0</v>
      </c>
      <c r="AP81" s="32">
        <v>114400</v>
      </c>
      <c r="AQ81" s="32">
        <f t="shared" si="17"/>
        <v>120829.28</v>
      </c>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c r="BP81" s="32"/>
      <c r="BQ81" s="32"/>
      <c r="BR81" s="32"/>
      <c r="BS81" s="32"/>
      <c r="BT81" s="32">
        <v>338377</v>
      </c>
      <c r="BU81" s="32"/>
      <c r="BV81" s="32">
        <v>338377</v>
      </c>
      <c r="BW81" s="32">
        <f t="shared" si="18"/>
        <v>357393.78740000003</v>
      </c>
      <c r="BX81" s="32"/>
      <c r="BY81" s="32"/>
      <c r="BZ81" s="32"/>
      <c r="CA81" s="32"/>
      <c r="CB81" s="32"/>
      <c r="CC81" s="32"/>
      <c r="CD81" s="32"/>
      <c r="CE81" s="32"/>
      <c r="CF81" s="32"/>
      <c r="CG81" s="32"/>
      <c r="CH81" s="32"/>
      <c r="CI81" s="32"/>
      <c r="CJ81" s="32">
        <f t="shared" si="19"/>
        <v>740885.00936000003</v>
      </c>
      <c r="CK81" s="32">
        <f>+SMALL((K81,O81,S81,W81,AA81,AE81,AI81,AM81,AQ81,AU81,AY81,BC81,BG81,BK81,BO81,BS81,BW81,CA81,CE81,CI81),1)</f>
        <v>120829.28</v>
      </c>
      <c r="CL81" s="18"/>
      <c r="CM81" s="18">
        <f t="shared" si="20"/>
        <v>62231.304000000004</v>
      </c>
      <c r="CN81" s="35">
        <f t="shared" si="21"/>
        <v>0.51503496503496504</v>
      </c>
      <c r="CO81" s="39">
        <f t="shared" si="22"/>
        <v>120829.28</v>
      </c>
    </row>
    <row r="82" spans="1:93" s="19" customFormat="1" ht="30">
      <c r="A82" s="17">
        <v>72</v>
      </c>
      <c r="B82" s="33" t="s">
        <v>81</v>
      </c>
      <c r="C82" s="69" t="s">
        <v>134</v>
      </c>
      <c r="D82" s="65" t="s">
        <v>1242</v>
      </c>
      <c r="E82" s="37">
        <v>1</v>
      </c>
      <c r="F82" s="37" t="str">
        <f>+VLOOKUP(B82,'[1]AMAREY NOVA MEDICAL S.A'!$D:$H,5,0)</f>
        <v xml:space="preserve">CTO 5660-2021 DISORTHO SA </v>
      </c>
      <c r="G82" s="34">
        <f>+VLOOKUP(B82,'[1]AMAREY NOVA MEDICAL S.A'!$D:$H,2,0)</f>
        <v>6500</v>
      </c>
      <c r="H82" s="32">
        <f>+VLOOKUP(B82,'[1]AMAREY NOVA MEDICAL S.A'!$D:$H,3,0)</f>
        <v>0</v>
      </c>
      <c r="I82" s="32">
        <f>+VLOOKUP(B82,'[1]AMAREY NOVA MEDICAL S.A'!$D:$H,4,0)</f>
        <v>6500</v>
      </c>
      <c r="J82" s="32">
        <f t="shared" si="12"/>
        <v>6500</v>
      </c>
      <c r="K82" s="32">
        <f t="shared" si="13"/>
        <v>6865.3</v>
      </c>
      <c r="L82" s="32"/>
      <c r="M82" s="32"/>
      <c r="N82" s="32"/>
      <c r="O82" s="32"/>
      <c r="P82" s="67"/>
      <c r="Q82" s="67"/>
      <c r="R82" s="68"/>
      <c r="S82" s="32"/>
      <c r="T82" s="32"/>
      <c r="U82" s="32"/>
      <c r="V82" s="32"/>
      <c r="W82" s="32"/>
      <c r="X82" s="32">
        <v>6500</v>
      </c>
      <c r="Y82" s="32"/>
      <c r="Z82" s="32">
        <v>6500</v>
      </c>
      <c r="AA82" s="32">
        <f t="shared" si="14"/>
        <v>6865.3</v>
      </c>
      <c r="AB82" s="32"/>
      <c r="AC82" s="32"/>
      <c r="AD82" s="32"/>
      <c r="AE82" s="32"/>
      <c r="AF82" s="32">
        <v>8626.7999999999993</v>
      </c>
      <c r="AG82" s="32">
        <f>+AF82*19%</f>
        <v>1639.0919999999999</v>
      </c>
      <c r="AH82" s="32">
        <v>10226</v>
      </c>
      <c r="AI82" s="32">
        <f t="shared" si="23"/>
        <v>10800.7012</v>
      </c>
      <c r="AJ82" s="32">
        <v>97750</v>
      </c>
      <c r="AK82" s="32"/>
      <c r="AL82" s="32">
        <v>97750</v>
      </c>
      <c r="AM82" s="32">
        <f t="shared" si="15"/>
        <v>103243.55</v>
      </c>
      <c r="AN82" s="32">
        <v>11600</v>
      </c>
      <c r="AO82" s="32">
        <f>+AN82*19%</f>
        <v>2204</v>
      </c>
      <c r="AP82" s="32">
        <v>13804</v>
      </c>
      <c r="AQ82" s="32">
        <f t="shared" si="17"/>
        <v>14579.784800000001</v>
      </c>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c r="BP82" s="32"/>
      <c r="BQ82" s="32"/>
      <c r="BR82" s="32"/>
      <c r="BS82" s="32"/>
      <c r="BT82" s="32">
        <v>7606</v>
      </c>
      <c r="BU82" s="32"/>
      <c r="BV82" s="32">
        <v>7606</v>
      </c>
      <c r="BW82" s="32">
        <f t="shared" si="18"/>
        <v>8033.4571999999998</v>
      </c>
      <c r="BX82" s="32"/>
      <c r="BY82" s="32"/>
      <c r="BZ82" s="32"/>
      <c r="CA82" s="32"/>
      <c r="CB82" s="32"/>
      <c r="CC82" s="32"/>
      <c r="CD82" s="32"/>
      <c r="CE82" s="32"/>
      <c r="CF82" s="32"/>
      <c r="CG82" s="32"/>
      <c r="CH82" s="32"/>
      <c r="CI82" s="32"/>
      <c r="CJ82" s="32">
        <f t="shared" si="19"/>
        <v>25064.682199999999</v>
      </c>
      <c r="CK82" s="32">
        <f>+SMALL((K82,O82,S82,W82,AA82,AE82,AI82,AM82,AQ82,AU82,AY82,BC82,BG82,BK82,BO82,BS82,BW82,CA82,CE82,CI82),1)</f>
        <v>6865.3</v>
      </c>
      <c r="CL82" s="18"/>
      <c r="CM82" s="18">
        <f t="shared" si="20"/>
        <v>0</v>
      </c>
      <c r="CN82" s="35">
        <f t="shared" si="21"/>
        <v>0</v>
      </c>
      <c r="CO82" s="39">
        <f t="shared" si="22"/>
        <v>6865.3</v>
      </c>
    </row>
    <row r="83" spans="1:93" s="19" customFormat="1" ht="30">
      <c r="A83" s="17">
        <v>73</v>
      </c>
      <c r="B83" s="33" t="s">
        <v>81</v>
      </c>
      <c r="C83" s="69" t="s">
        <v>135</v>
      </c>
      <c r="D83" s="65" t="s">
        <v>1242</v>
      </c>
      <c r="E83" s="37">
        <v>1</v>
      </c>
      <c r="F83" s="37" t="str">
        <f>+VLOOKUP(B83,'[1]AMAREY NOVA MEDICAL S.A'!$D:$H,5,0)</f>
        <v xml:space="preserve">CTO 5660-2021 DISORTHO SA </v>
      </c>
      <c r="G83" s="34">
        <f>+VLOOKUP(B83,'[1]AMAREY NOVA MEDICAL S.A'!$D:$H,2,0)</f>
        <v>6500</v>
      </c>
      <c r="H83" s="32">
        <f>+VLOOKUP(B83,'[1]AMAREY NOVA MEDICAL S.A'!$D:$H,3,0)</f>
        <v>0</v>
      </c>
      <c r="I83" s="32">
        <f>+VLOOKUP(B83,'[1]AMAREY NOVA MEDICAL S.A'!$D:$H,4,0)</f>
        <v>6500</v>
      </c>
      <c r="J83" s="32">
        <f t="shared" si="12"/>
        <v>6500</v>
      </c>
      <c r="K83" s="32">
        <f t="shared" si="13"/>
        <v>6865.3</v>
      </c>
      <c r="L83" s="32"/>
      <c r="M83" s="32"/>
      <c r="N83" s="32"/>
      <c r="O83" s="32"/>
      <c r="P83" s="67"/>
      <c r="Q83" s="67"/>
      <c r="R83" s="68"/>
      <c r="S83" s="32"/>
      <c r="T83" s="32"/>
      <c r="U83" s="32"/>
      <c r="V83" s="32"/>
      <c r="W83" s="32"/>
      <c r="X83" s="32">
        <v>6500</v>
      </c>
      <c r="Y83" s="32"/>
      <c r="Z83" s="32">
        <v>6500</v>
      </c>
      <c r="AA83" s="32">
        <f t="shared" si="14"/>
        <v>6865.3</v>
      </c>
      <c r="AB83" s="32"/>
      <c r="AC83" s="32"/>
      <c r="AD83" s="32"/>
      <c r="AE83" s="32"/>
      <c r="AF83" s="32">
        <v>8626.7999999999993</v>
      </c>
      <c r="AG83" s="32">
        <f t="shared" ref="AG83:AG84" si="24">+AF83*19%</f>
        <v>1639.0919999999999</v>
      </c>
      <c r="AH83" s="32">
        <v>10226</v>
      </c>
      <c r="AI83" s="32">
        <f t="shared" si="23"/>
        <v>10800.7012</v>
      </c>
      <c r="AJ83" s="32">
        <v>97750</v>
      </c>
      <c r="AK83" s="32"/>
      <c r="AL83" s="32">
        <v>97750</v>
      </c>
      <c r="AM83" s="32">
        <f t="shared" si="15"/>
        <v>103243.55</v>
      </c>
      <c r="AN83" s="32">
        <v>11600</v>
      </c>
      <c r="AO83" s="32">
        <f>+AN83*19%</f>
        <v>2204</v>
      </c>
      <c r="AP83" s="32">
        <v>13804</v>
      </c>
      <c r="AQ83" s="32">
        <f t="shared" si="17"/>
        <v>14579.784800000001</v>
      </c>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c r="BP83" s="32"/>
      <c r="BQ83" s="32"/>
      <c r="BR83" s="32"/>
      <c r="BS83" s="32"/>
      <c r="BT83" s="32">
        <v>7606</v>
      </c>
      <c r="BU83" s="32"/>
      <c r="BV83" s="32">
        <v>7606</v>
      </c>
      <c r="BW83" s="32">
        <f t="shared" si="18"/>
        <v>8033.4571999999998</v>
      </c>
      <c r="BX83" s="32"/>
      <c r="BY83" s="32"/>
      <c r="BZ83" s="32"/>
      <c r="CA83" s="32"/>
      <c r="CB83" s="32"/>
      <c r="CC83" s="32"/>
      <c r="CD83" s="32"/>
      <c r="CE83" s="32"/>
      <c r="CF83" s="32"/>
      <c r="CG83" s="32"/>
      <c r="CH83" s="32"/>
      <c r="CI83" s="32"/>
      <c r="CJ83" s="32">
        <f t="shared" si="19"/>
        <v>25064.682199999999</v>
      </c>
      <c r="CK83" s="32">
        <f>+SMALL((K83,O83,S83,W83,AA83,AE83,AI83,AM83,AQ83,AU83,AY83,BC83,BG83,BK83,BO83,BS83,BW83,CA83,CE83,CI83),1)</f>
        <v>6865.3</v>
      </c>
      <c r="CL83" s="18"/>
      <c r="CM83" s="18">
        <f t="shared" si="20"/>
        <v>0</v>
      </c>
      <c r="CN83" s="35">
        <f t="shared" si="21"/>
        <v>0</v>
      </c>
      <c r="CO83" s="39">
        <f t="shared" si="22"/>
        <v>6865.3</v>
      </c>
    </row>
    <row r="84" spans="1:93" s="19" customFormat="1" ht="30">
      <c r="A84" s="17">
        <v>74</v>
      </c>
      <c r="B84" s="33" t="s">
        <v>82</v>
      </c>
      <c r="C84" s="69" t="s">
        <v>136</v>
      </c>
      <c r="D84" s="65" t="s">
        <v>1242</v>
      </c>
      <c r="E84" s="37">
        <v>1</v>
      </c>
      <c r="F84" s="37" t="str">
        <f>+VLOOKUP(B84,'[1]AMAREY NOVA MEDICAL S.A'!$D:$H,5,0)</f>
        <v xml:space="preserve">CTO 5660-2021 DISORTHO SA </v>
      </c>
      <c r="G84" s="34">
        <f>+VLOOKUP(B84,'[1]AMAREY NOVA MEDICAL S.A'!$D:$H,2,0)</f>
        <v>19550</v>
      </c>
      <c r="H84" s="32">
        <f>+VLOOKUP(B84,'[1]AMAREY NOVA MEDICAL S.A'!$D:$H,3,0)</f>
        <v>0</v>
      </c>
      <c r="I84" s="32">
        <f>+VLOOKUP(B84,'[1]AMAREY NOVA MEDICAL S.A'!$D:$H,4,0)</f>
        <v>19550</v>
      </c>
      <c r="J84" s="32">
        <f t="shared" si="12"/>
        <v>19550</v>
      </c>
      <c r="K84" s="32">
        <f t="shared" si="13"/>
        <v>20648.71</v>
      </c>
      <c r="L84" s="32"/>
      <c r="M84" s="32"/>
      <c r="N84" s="32"/>
      <c r="O84" s="32"/>
      <c r="P84" s="67"/>
      <c r="Q84" s="67"/>
      <c r="R84" s="68"/>
      <c r="S84" s="32"/>
      <c r="T84" s="32"/>
      <c r="U84" s="32"/>
      <c r="V84" s="32"/>
      <c r="W84" s="32"/>
      <c r="X84" s="32">
        <v>19550</v>
      </c>
      <c r="Y84" s="32"/>
      <c r="Z84" s="32">
        <v>19550</v>
      </c>
      <c r="AA84" s="32">
        <f t="shared" si="14"/>
        <v>20648.71</v>
      </c>
      <c r="AB84" s="32"/>
      <c r="AC84" s="32"/>
      <c r="AD84" s="32"/>
      <c r="AE84" s="32"/>
      <c r="AF84" s="32">
        <v>25880.399999999998</v>
      </c>
      <c r="AG84" s="32">
        <f t="shared" si="24"/>
        <v>4917.2759999999998</v>
      </c>
      <c r="AH84" s="32">
        <v>30798</v>
      </c>
      <c r="AI84" s="32">
        <f t="shared" si="23"/>
        <v>32528.847600000001</v>
      </c>
      <c r="AJ84" s="32">
        <v>3282800</v>
      </c>
      <c r="AK84" s="32"/>
      <c r="AL84" s="32">
        <v>3282800</v>
      </c>
      <c r="AM84" s="32">
        <f t="shared" si="15"/>
        <v>3467293.36</v>
      </c>
      <c r="AN84" s="32">
        <v>35500</v>
      </c>
      <c r="AO84" s="32">
        <f t="shared" si="16"/>
        <v>0</v>
      </c>
      <c r="AP84" s="32">
        <v>35500</v>
      </c>
      <c r="AQ84" s="32">
        <f t="shared" si="17"/>
        <v>37495.1</v>
      </c>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c r="BP84" s="32"/>
      <c r="BQ84" s="32"/>
      <c r="BR84" s="32"/>
      <c r="BS84" s="32"/>
      <c r="BT84" s="32">
        <v>30680</v>
      </c>
      <c r="BU84" s="32"/>
      <c r="BV84" s="32">
        <v>30680</v>
      </c>
      <c r="BW84" s="32">
        <f t="shared" si="18"/>
        <v>32404.216</v>
      </c>
      <c r="BX84" s="32"/>
      <c r="BY84" s="32"/>
      <c r="BZ84" s="32"/>
      <c r="CA84" s="32"/>
      <c r="CB84" s="32"/>
      <c r="CC84" s="32"/>
      <c r="CD84" s="32"/>
      <c r="CE84" s="32"/>
      <c r="CF84" s="32"/>
      <c r="CG84" s="32"/>
      <c r="CH84" s="32"/>
      <c r="CI84" s="32"/>
      <c r="CJ84" s="32">
        <f t="shared" si="19"/>
        <v>601836.49060000002</v>
      </c>
      <c r="CK84" s="32">
        <f>+SMALL((K84,O84,S84,W84,AA84,AE84,AI84,AM84,AQ84,AU84,AY84,BC84,BG84,BK84,BO84,BS84,BW84,CA84,CE84,CI84),1)</f>
        <v>20648.71</v>
      </c>
      <c r="CL84" s="18"/>
      <c r="CM84" s="18">
        <f t="shared" si="20"/>
        <v>0</v>
      </c>
      <c r="CN84" s="35">
        <f t="shared" si="21"/>
        <v>0</v>
      </c>
      <c r="CO84" s="39">
        <f t="shared" si="22"/>
        <v>20648.71</v>
      </c>
    </row>
    <row r="85" spans="1:93" s="19" customFormat="1" ht="60">
      <c r="A85" s="17">
        <v>75</v>
      </c>
      <c r="B85" s="33" t="s">
        <v>83</v>
      </c>
      <c r="C85" s="69" t="s">
        <v>137</v>
      </c>
      <c r="D85" s="65" t="s">
        <v>1242</v>
      </c>
      <c r="E85" s="37">
        <v>1</v>
      </c>
      <c r="F85" s="37" t="str">
        <f>+VLOOKUP(B85,'[1]AMAREY NOVA MEDICAL S.A'!$D:$H,5,0)</f>
        <v>CTO 5665-2021 LA INSTRUMENTADORA S.A.S</v>
      </c>
      <c r="G85" s="34">
        <f>+VLOOKUP(B85,'[1]AMAREY NOVA MEDICAL S.A'!$D:$H,2,0)</f>
        <v>30803850</v>
      </c>
      <c r="H85" s="32">
        <f>+VLOOKUP(B85,'[1]AMAREY NOVA MEDICAL S.A'!$D:$H,3,0)</f>
        <v>0</v>
      </c>
      <c r="I85" s="32">
        <f>+VLOOKUP(B85,'[1]AMAREY NOVA MEDICAL S.A'!$D:$H,4,0)</f>
        <v>30803850</v>
      </c>
      <c r="J85" s="32">
        <f t="shared" si="12"/>
        <v>30803850</v>
      </c>
      <c r="K85" s="32">
        <f t="shared" si="13"/>
        <v>32535026.370000001</v>
      </c>
      <c r="L85" s="32"/>
      <c r="M85" s="32"/>
      <c r="N85" s="32"/>
      <c r="O85" s="32"/>
      <c r="P85" s="67"/>
      <c r="Q85" s="67"/>
      <c r="R85" s="68"/>
      <c r="S85" s="32"/>
      <c r="T85" s="32"/>
      <c r="U85" s="32"/>
      <c r="V85" s="32"/>
      <c r="W85" s="32"/>
      <c r="X85" s="32" t="s">
        <v>1257</v>
      </c>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v>18500000</v>
      </c>
      <c r="BE85" s="32">
        <f t="shared" ref="BE85:BE96" si="25">+BD85-BF85</f>
        <v>0</v>
      </c>
      <c r="BF85" s="32">
        <v>18500000</v>
      </c>
      <c r="BG85" s="32">
        <f t="shared" ref="BG85:BG96" si="26">+BF85*1.0562</f>
        <v>19539700</v>
      </c>
      <c r="BH85" s="32"/>
      <c r="BI85" s="32"/>
      <c r="BJ85" s="32"/>
      <c r="BK85" s="32"/>
      <c r="BL85" s="32"/>
      <c r="BM85" s="32"/>
      <c r="BN85" s="32"/>
      <c r="BO85" s="32"/>
      <c r="BP85" s="32"/>
      <c r="BQ85" s="32"/>
      <c r="BR85" s="32"/>
      <c r="BS85" s="32"/>
      <c r="BT85" s="32"/>
      <c r="BU85" s="32"/>
      <c r="BV85" s="32"/>
      <c r="BW85" s="32"/>
      <c r="BX85" s="32"/>
      <c r="BY85" s="32"/>
      <c r="BZ85" s="32"/>
      <c r="CA85" s="32"/>
      <c r="CB85" s="32"/>
      <c r="CC85" s="32"/>
      <c r="CD85" s="32"/>
      <c r="CE85" s="32"/>
      <c r="CF85" s="32"/>
      <c r="CG85" s="32"/>
      <c r="CH85" s="32"/>
      <c r="CI85" s="32"/>
      <c r="CJ85" s="32">
        <f t="shared" si="19"/>
        <v>26037363.185000002</v>
      </c>
      <c r="CK85" s="32">
        <f>+SMALL((K85,O85,S85,W85,AA85,AE85,AI85,AM85,AQ85,AU85,AY85,BC85,BG85,BK85,BO85,BS85,BW85,CA85,CE85,CI85),1)</f>
        <v>19539700</v>
      </c>
      <c r="CL85" s="18"/>
      <c r="CM85" s="18">
        <f>+K85-CK85</f>
        <v>12995326.370000001</v>
      </c>
      <c r="CN85" s="35">
        <f t="shared" si="21"/>
        <v>0.66507297297297308</v>
      </c>
      <c r="CO85" s="39">
        <f t="shared" si="22"/>
        <v>19539700</v>
      </c>
    </row>
    <row r="86" spans="1:93" s="19" customFormat="1" ht="60">
      <c r="A86" s="17">
        <v>76</v>
      </c>
      <c r="B86" s="33" t="s">
        <v>84</v>
      </c>
      <c r="C86" s="69" t="s">
        <v>138</v>
      </c>
      <c r="D86" s="65" t="s">
        <v>1242</v>
      </c>
      <c r="E86" s="37">
        <v>1</v>
      </c>
      <c r="F86" s="37" t="str">
        <f>+VLOOKUP(B86,'[1]AMAREY NOVA MEDICAL S.A'!$D:$H,5,0)</f>
        <v>CTO 5665-2021 LA INSTRUMENTADORA S.A.S</v>
      </c>
      <c r="G86" s="34">
        <f>+VLOOKUP(B86,'[1]AMAREY NOVA MEDICAL S.A'!$D:$H,2,0)</f>
        <v>30803850</v>
      </c>
      <c r="H86" s="32">
        <f>+VLOOKUP(B86,'[1]AMAREY NOVA MEDICAL S.A'!$D:$H,3,0)</f>
        <v>0</v>
      </c>
      <c r="I86" s="32">
        <f>+VLOOKUP(B86,'[1]AMAREY NOVA MEDICAL S.A'!$D:$H,4,0)</f>
        <v>30803850</v>
      </c>
      <c r="J86" s="32">
        <f t="shared" si="12"/>
        <v>30803850</v>
      </c>
      <c r="K86" s="32">
        <f t="shared" si="13"/>
        <v>32535026.370000001</v>
      </c>
      <c r="L86" s="32"/>
      <c r="M86" s="32"/>
      <c r="N86" s="32"/>
      <c r="O86" s="32"/>
      <c r="P86" s="67"/>
      <c r="Q86" s="67"/>
      <c r="R86" s="68"/>
      <c r="S86" s="32"/>
      <c r="T86" s="32"/>
      <c r="U86" s="32"/>
      <c r="V86" s="32"/>
      <c r="W86" s="32"/>
      <c r="X86" s="32" t="s">
        <v>1257</v>
      </c>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v>18500000</v>
      </c>
      <c r="BE86" s="32">
        <f t="shared" si="25"/>
        <v>0</v>
      </c>
      <c r="BF86" s="32">
        <v>18500000</v>
      </c>
      <c r="BG86" s="32">
        <f t="shared" si="26"/>
        <v>19539700</v>
      </c>
      <c r="BH86" s="32"/>
      <c r="BI86" s="32"/>
      <c r="BJ86" s="32"/>
      <c r="BK86" s="32"/>
      <c r="BL86" s="32"/>
      <c r="BM86" s="32"/>
      <c r="BN86" s="32"/>
      <c r="BO86" s="32"/>
      <c r="BP86" s="32"/>
      <c r="BQ86" s="32"/>
      <c r="BR86" s="32"/>
      <c r="BS86" s="32"/>
      <c r="BT86" s="32"/>
      <c r="BU86" s="32"/>
      <c r="BV86" s="32"/>
      <c r="BW86" s="32"/>
      <c r="BX86" s="32"/>
      <c r="BY86" s="32"/>
      <c r="BZ86" s="32"/>
      <c r="CA86" s="32"/>
      <c r="CB86" s="32"/>
      <c r="CC86" s="32"/>
      <c r="CD86" s="32"/>
      <c r="CE86" s="32"/>
      <c r="CF86" s="32"/>
      <c r="CG86" s="32"/>
      <c r="CH86" s="32"/>
      <c r="CI86" s="32"/>
      <c r="CJ86" s="32">
        <f t="shared" si="19"/>
        <v>26037363.185000002</v>
      </c>
      <c r="CK86" s="32">
        <f>+SMALL((K86,O86,S86,W86,AA86,AE86,AI86,AM86,AQ86,AU86,AY86,BC86,BG86,BK86,BO86,BS86,BW86,CA86,CE86,CI86),1)</f>
        <v>19539700</v>
      </c>
      <c r="CL86" s="18"/>
      <c r="CM86" s="18">
        <f t="shared" si="20"/>
        <v>12995326.370000001</v>
      </c>
      <c r="CN86" s="35">
        <f t="shared" si="21"/>
        <v>0.66507297297297308</v>
      </c>
      <c r="CO86" s="39">
        <f t="shared" si="22"/>
        <v>19539700</v>
      </c>
    </row>
    <row r="87" spans="1:93" s="19" customFormat="1" ht="60">
      <c r="A87" s="17">
        <v>77</v>
      </c>
      <c r="B87" s="33" t="s">
        <v>85</v>
      </c>
      <c r="C87" s="69" t="s">
        <v>139</v>
      </c>
      <c r="D87" s="65" t="s">
        <v>1242</v>
      </c>
      <c r="E87" s="37">
        <v>1</v>
      </c>
      <c r="F87" s="37" t="str">
        <f>+VLOOKUP(B87,'[1]AMAREY NOVA MEDICAL S.A'!$D:$H,5,0)</f>
        <v>CTO 5665-2021 LA INSTRUMENTADORA S.A.S</v>
      </c>
      <c r="G87" s="34">
        <f>+VLOOKUP(B87,'[1]AMAREY NOVA MEDICAL S.A'!$D:$H,2,0)</f>
        <v>30803850</v>
      </c>
      <c r="H87" s="32">
        <f>+VLOOKUP(B87,'[1]AMAREY NOVA MEDICAL S.A'!$D:$H,3,0)</f>
        <v>0</v>
      </c>
      <c r="I87" s="32">
        <f>+VLOOKUP(B87,'[1]AMAREY NOVA MEDICAL S.A'!$D:$H,4,0)</f>
        <v>30803850</v>
      </c>
      <c r="J87" s="32">
        <f t="shared" si="12"/>
        <v>30803850</v>
      </c>
      <c r="K87" s="32">
        <f t="shared" si="13"/>
        <v>32535026.370000001</v>
      </c>
      <c r="L87" s="32"/>
      <c r="M87" s="32"/>
      <c r="N87" s="32"/>
      <c r="O87" s="32"/>
      <c r="P87" s="67"/>
      <c r="Q87" s="67"/>
      <c r="R87" s="68"/>
      <c r="S87" s="32"/>
      <c r="T87" s="32"/>
      <c r="U87" s="32"/>
      <c r="V87" s="32"/>
      <c r="W87" s="32"/>
      <c r="X87" s="32" t="s">
        <v>1257</v>
      </c>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v>18500000</v>
      </c>
      <c r="BE87" s="32">
        <f t="shared" si="25"/>
        <v>0</v>
      </c>
      <c r="BF87" s="32">
        <v>18500000</v>
      </c>
      <c r="BG87" s="32">
        <f t="shared" si="26"/>
        <v>19539700</v>
      </c>
      <c r="BH87" s="32"/>
      <c r="BI87" s="32"/>
      <c r="BJ87" s="32"/>
      <c r="BK87" s="32"/>
      <c r="BL87" s="32"/>
      <c r="BM87" s="32"/>
      <c r="BN87" s="32"/>
      <c r="BO87" s="32"/>
      <c r="BP87" s="32"/>
      <c r="BQ87" s="32"/>
      <c r="BR87" s="32"/>
      <c r="BS87" s="32"/>
      <c r="BT87" s="32"/>
      <c r="BU87" s="32"/>
      <c r="BV87" s="32"/>
      <c r="BW87" s="32"/>
      <c r="BX87" s="32"/>
      <c r="BY87" s="32"/>
      <c r="BZ87" s="32"/>
      <c r="CA87" s="32"/>
      <c r="CB87" s="32"/>
      <c r="CC87" s="32"/>
      <c r="CD87" s="32"/>
      <c r="CE87" s="32"/>
      <c r="CF87" s="32"/>
      <c r="CG87" s="32"/>
      <c r="CH87" s="32"/>
      <c r="CI87" s="32"/>
      <c r="CJ87" s="32">
        <f t="shared" si="19"/>
        <v>26037363.185000002</v>
      </c>
      <c r="CK87" s="32">
        <f>+SMALL((K87,O87,S87,W87,AA87,AE87,AI87,AM87,AQ87,AU87,AY87,BC87,BG87,BK87,BO87,BS87,BW87,CA87,CE87,CI87),1)</f>
        <v>19539700</v>
      </c>
      <c r="CL87" s="18"/>
      <c r="CM87" s="18">
        <f t="shared" si="20"/>
        <v>12995326.370000001</v>
      </c>
      <c r="CN87" s="35">
        <f t="shared" si="21"/>
        <v>0.66507297297297308</v>
      </c>
      <c r="CO87" s="39">
        <f t="shared" si="22"/>
        <v>19539700</v>
      </c>
    </row>
    <row r="88" spans="1:93" s="19" customFormat="1" ht="60">
      <c r="A88" s="17">
        <v>78</v>
      </c>
      <c r="B88" s="33" t="s">
        <v>86</v>
      </c>
      <c r="C88" s="69" t="s">
        <v>140</v>
      </c>
      <c r="D88" s="65" t="s">
        <v>1242</v>
      </c>
      <c r="E88" s="37">
        <v>1</v>
      </c>
      <c r="F88" s="37" t="str">
        <f>+VLOOKUP(B88,'[1]AMAREY NOVA MEDICAL S.A'!$D:$H,5,0)</f>
        <v>CTO 5665-2021 LA INSTRUMENTADORA S.A.S</v>
      </c>
      <c r="G88" s="34">
        <f>+VLOOKUP(B88,'[1]AMAREY NOVA MEDICAL S.A'!$D:$H,2,0)</f>
        <v>30803850</v>
      </c>
      <c r="H88" s="32">
        <f>+VLOOKUP(B88,'[1]AMAREY NOVA MEDICAL S.A'!$D:$H,3,0)</f>
        <v>0</v>
      </c>
      <c r="I88" s="32">
        <f>+VLOOKUP(B88,'[1]AMAREY NOVA MEDICAL S.A'!$D:$H,4,0)</f>
        <v>30803850</v>
      </c>
      <c r="J88" s="32">
        <f t="shared" si="12"/>
        <v>30803850</v>
      </c>
      <c r="K88" s="32">
        <f t="shared" si="13"/>
        <v>32535026.370000001</v>
      </c>
      <c r="L88" s="32"/>
      <c r="M88" s="32"/>
      <c r="N88" s="32"/>
      <c r="O88" s="32"/>
      <c r="P88" s="67"/>
      <c r="Q88" s="67"/>
      <c r="R88" s="68"/>
      <c r="S88" s="32"/>
      <c r="T88" s="32"/>
      <c r="U88" s="32"/>
      <c r="V88" s="32"/>
      <c r="W88" s="32"/>
      <c r="X88" s="32" t="s">
        <v>1257</v>
      </c>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v>18500000</v>
      </c>
      <c r="BE88" s="32">
        <f t="shared" si="25"/>
        <v>0</v>
      </c>
      <c r="BF88" s="32">
        <v>18500000</v>
      </c>
      <c r="BG88" s="32">
        <f t="shared" si="26"/>
        <v>19539700</v>
      </c>
      <c r="BH88" s="32"/>
      <c r="BI88" s="32"/>
      <c r="BJ88" s="32"/>
      <c r="BK88" s="32"/>
      <c r="BL88" s="32"/>
      <c r="BM88" s="32"/>
      <c r="BN88" s="32"/>
      <c r="BO88" s="32"/>
      <c r="BP88" s="32"/>
      <c r="BQ88" s="32"/>
      <c r="BR88" s="32"/>
      <c r="BS88" s="32"/>
      <c r="BT88" s="32">
        <v>50000000</v>
      </c>
      <c r="BU88" s="32"/>
      <c r="BV88" s="32">
        <v>50000000</v>
      </c>
      <c r="BW88" s="32">
        <f t="shared" si="18"/>
        <v>52810000</v>
      </c>
      <c r="BX88" s="32"/>
      <c r="BY88" s="32"/>
      <c r="BZ88" s="32"/>
      <c r="CA88" s="32"/>
      <c r="CB88" s="32"/>
      <c r="CC88" s="32"/>
      <c r="CD88" s="32"/>
      <c r="CE88" s="32"/>
      <c r="CF88" s="32"/>
      <c r="CG88" s="32"/>
      <c r="CH88" s="32"/>
      <c r="CI88" s="32"/>
      <c r="CJ88" s="32">
        <f t="shared" si="19"/>
        <v>34961575.456666671</v>
      </c>
      <c r="CK88" s="32">
        <f>+SMALL((K88,O88,S88,W88,AA88,AE88,AI88,AM88,AQ88,AU88,AY88,BC88,BG88,BK88,BO88,BS88,BW88,CA88,CE88,CI88),1)</f>
        <v>19539700</v>
      </c>
      <c r="CL88" s="18"/>
      <c r="CM88" s="18">
        <f t="shared" si="20"/>
        <v>12995326.370000001</v>
      </c>
      <c r="CN88" s="35">
        <f t="shared" si="21"/>
        <v>0.66507297297297308</v>
      </c>
      <c r="CO88" s="39">
        <f t="shared" si="22"/>
        <v>19539700</v>
      </c>
    </row>
    <row r="89" spans="1:93" s="19" customFormat="1" ht="30">
      <c r="A89" s="17">
        <v>79</v>
      </c>
      <c r="B89" s="33" t="s">
        <v>87</v>
      </c>
      <c r="C89" s="69" t="s">
        <v>140</v>
      </c>
      <c r="D89" s="65" t="s">
        <v>1242</v>
      </c>
      <c r="E89" s="37">
        <v>1</v>
      </c>
      <c r="F89" s="37"/>
      <c r="G89" s="34"/>
      <c r="H89" s="32"/>
      <c r="I89" s="32"/>
      <c r="J89" s="32"/>
      <c r="K89" s="32"/>
      <c r="L89" s="32"/>
      <c r="M89" s="32"/>
      <c r="N89" s="32"/>
      <c r="O89" s="32"/>
      <c r="P89" s="67"/>
      <c r="Q89" s="67"/>
      <c r="R89" s="68"/>
      <c r="S89" s="32"/>
      <c r="T89" s="32"/>
      <c r="U89" s="32"/>
      <c r="V89" s="32"/>
      <c r="W89" s="32"/>
      <c r="X89" s="32" t="s">
        <v>1257</v>
      </c>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v>18500000</v>
      </c>
      <c r="BE89" s="32">
        <f t="shared" si="25"/>
        <v>0</v>
      </c>
      <c r="BF89" s="32">
        <v>18500000</v>
      </c>
      <c r="BG89" s="32">
        <f t="shared" si="26"/>
        <v>19539700</v>
      </c>
      <c r="BH89" s="32"/>
      <c r="BI89" s="32"/>
      <c r="BJ89" s="32"/>
      <c r="BK89" s="32"/>
      <c r="BL89" s="32"/>
      <c r="BM89" s="32"/>
      <c r="BN89" s="32"/>
      <c r="BO89" s="32"/>
      <c r="BP89" s="32"/>
      <c r="BQ89" s="32"/>
      <c r="BR89" s="32"/>
      <c r="BS89" s="32"/>
      <c r="BT89" s="32"/>
      <c r="BU89" s="32"/>
      <c r="BV89" s="32"/>
      <c r="BW89" s="32"/>
      <c r="BX89" s="32"/>
      <c r="BY89" s="32"/>
      <c r="BZ89" s="32"/>
      <c r="CA89" s="32"/>
      <c r="CB89" s="32"/>
      <c r="CC89" s="32"/>
      <c r="CD89" s="32"/>
      <c r="CE89" s="32"/>
      <c r="CF89" s="32"/>
      <c r="CG89" s="32"/>
      <c r="CH89" s="32"/>
      <c r="CI89" s="32"/>
      <c r="CJ89" s="32">
        <f t="shared" si="19"/>
        <v>19539700</v>
      </c>
      <c r="CK89" s="32">
        <f>+SMALL((K89,O89,S89,W89,AA89,AE89,AI89,AM89,AQ89,AU89,AY89,BC89,BG89,BK89,BO89,BS89,BW89,CA89,CE89,CI89),1)</f>
        <v>19539700</v>
      </c>
      <c r="CL89" s="18"/>
      <c r="CM89" s="18"/>
      <c r="CN89" s="35"/>
      <c r="CO89" s="39">
        <f t="shared" si="22"/>
        <v>19539700</v>
      </c>
    </row>
    <row r="90" spans="1:93" s="19" customFormat="1" ht="60">
      <c r="A90" s="17">
        <v>80</v>
      </c>
      <c r="B90" s="33" t="s">
        <v>88</v>
      </c>
      <c r="C90" s="69" t="s">
        <v>141</v>
      </c>
      <c r="D90" s="65" t="s">
        <v>1242</v>
      </c>
      <c r="E90" s="37">
        <v>1</v>
      </c>
      <c r="F90" s="37" t="str">
        <f>+VLOOKUP(B90,'[1]AMAREY NOVA MEDICAL S.A'!$D:$H,5,0)</f>
        <v>CTO 5665-2021 LA INSTRUMENTADORA S.A.S</v>
      </c>
      <c r="G90" s="34">
        <f>+VLOOKUP(B90,'[1]AMAREY NOVA MEDICAL S.A'!$D:$H,2,0)</f>
        <v>30803850</v>
      </c>
      <c r="H90" s="32">
        <f>+VLOOKUP(B90,'[1]AMAREY NOVA MEDICAL S.A'!$D:$H,3,0)</f>
        <v>0</v>
      </c>
      <c r="I90" s="32">
        <f>+VLOOKUP(B90,'[1]AMAREY NOVA MEDICAL S.A'!$D:$H,4,0)</f>
        <v>30803850</v>
      </c>
      <c r="J90" s="32">
        <f t="shared" si="12"/>
        <v>30803850</v>
      </c>
      <c r="K90" s="32">
        <f t="shared" si="13"/>
        <v>32535026.370000001</v>
      </c>
      <c r="L90" s="32"/>
      <c r="M90" s="32"/>
      <c r="N90" s="32"/>
      <c r="O90" s="32"/>
      <c r="P90" s="67"/>
      <c r="Q90" s="67"/>
      <c r="R90" s="68"/>
      <c r="S90" s="32"/>
      <c r="T90" s="32"/>
      <c r="U90" s="32"/>
      <c r="V90" s="32"/>
      <c r="W90" s="32"/>
      <c r="X90" s="32" t="s">
        <v>1257</v>
      </c>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v>18500000</v>
      </c>
      <c r="BE90" s="32">
        <f t="shared" si="25"/>
        <v>0</v>
      </c>
      <c r="BF90" s="32">
        <v>18500000</v>
      </c>
      <c r="BG90" s="32">
        <f t="shared" si="26"/>
        <v>19539700</v>
      </c>
      <c r="BH90" s="32"/>
      <c r="BI90" s="32"/>
      <c r="BJ90" s="32"/>
      <c r="BK90" s="32"/>
      <c r="BL90" s="32"/>
      <c r="BM90" s="32"/>
      <c r="BN90" s="32"/>
      <c r="BO90" s="32"/>
      <c r="BP90" s="32"/>
      <c r="BQ90" s="32"/>
      <c r="BR90" s="32"/>
      <c r="BS90" s="32"/>
      <c r="BT90" s="32">
        <v>90000000</v>
      </c>
      <c r="BU90" s="32"/>
      <c r="BV90" s="32">
        <v>90000000</v>
      </c>
      <c r="BW90" s="32">
        <f t="shared" si="18"/>
        <v>95058000</v>
      </c>
      <c r="BX90" s="32"/>
      <c r="BY90" s="32"/>
      <c r="BZ90" s="32"/>
      <c r="CA90" s="32"/>
      <c r="CB90" s="32"/>
      <c r="CC90" s="32"/>
      <c r="CD90" s="32"/>
      <c r="CE90" s="32"/>
      <c r="CF90" s="32"/>
      <c r="CG90" s="32"/>
      <c r="CH90" s="32"/>
      <c r="CI90" s="32"/>
      <c r="CJ90" s="32">
        <f t="shared" si="19"/>
        <v>49044242.123333335</v>
      </c>
      <c r="CK90" s="32">
        <f>+SMALL((K90,O90,S90,W90,AA90,AE90,AI90,AM90,AQ90,AU90,AY90,BC90,BG90,BK90,BO90,BS90,BW90,CA90,CE90,CI90),1)</f>
        <v>19539700</v>
      </c>
      <c r="CL90" s="18"/>
      <c r="CM90" s="18">
        <f t="shared" si="20"/>
        <v>12995326.370000001</v>
      </c>
      <c r="CN90" s="35">
        <f t="shared" si="21"/>
        <v>0.66507297297297308</v>
      </c>
      <c r="CO90" s="39">
        <f t="shared" si="22"/>
        <v>19539700</v>
      </c>
    </row>
    <row r="91" spans="1:93" s="19" customFormat="1" ht="30">
      <c r="A91" s="17">
        <v>81</v>
      </c>
      <c r="B91" s="33" t="s">
        <v>89</v>
      </c>
      <c r="C91" s="69" t="s">
        <v>141</v>
      </c>
      <c r="D91" s="65" t="s">
        <v>1242</v>
      </c>
      <c r="E91" s="37">
        <v>1</v>
      </c>
      <c r="F91" s="37"/>
      <c r="G91" s="34"/>
      <c r="H91" s="32"/>
      <c r="I91" s="32"/>
      <c r="J91" s="32"/>
      <c r="K91" s="32"/>
      <c r="L91" s="32"/>
      <c r="M91" s="32"/>
      <c r="N91" s="32"/>
      <c r="O91" s="32"/>
      <c r="P91" s="67"/>
      <c r="Q91" s="67"/>
      <c r="R91" s="68"/>
      <c r="S91" s="32"/>
      <c r="T91" s="32"/>
      <c r="U91" s="32"/>
      <c r="V91" s="32"/>
      <c r="W91" s="32"/>
      <c r="X91" s="32" t="s">
        <v>1257</v>
      </c>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2"/>
      <c r="AW91" s="32"/>
      <c r="AX91" s="32"/>
      <c r="AY91" s="32"/>
      <c r="AZ91" s="32"/>
      <c r="BA91" s="32"/>
      <c r="BB91" s="32"/>
      <c r="BC91" s="32"/>
      <c r="BD91" s="32">
        <v>18500000</v>
      </c>
      <c r="BE91" s="32">
        <f t="shared" si="25"/>
        <v>0</v>
      </c>
      <c r="BF91" s="32">
        <v>18500000</v>
      </c>
      <c r="BG91" s="32">
        <f t="shared" si="26"/>
        <v>19539700</v>
      </c>
      <c r="BH91" s="32"/>
      <c r="BI91" s="32"/>
      <c r="BJ91" s="32"/>
      <c r="BK91" s="32"/>
      <c r="BL91" s="32"/>
      <c r="BM91" s="32"/>
      <c r="BN91" s="32"/>
      <c r="BO91" s="32"/>
      <c r="BP91" s="32"/>
      <c r="BQ91" s="32"/>
      <c r="BR91" s="32"/>
      <c r="BS91" s="32"/>
      <c r="BT91" s="32"/>
      <c r="BU91" s="32"/>
      <c r="BV91" s="32"/>
      <c r="BW91" s="32"/>
      <c r="BX91" s="32"/>
      <c r="BY91" s="32"/>
      <c r="BZ91" s="32"/>
      <c r="CA91" s="32"/>
      <c r="CB91" s="32"/>
      <c r="CC91" s="32"/>
      <c r="CD91" s="32"/>
      <c r="CE91" s="32"/>
      <c r="CF91" s="32"/>
      <c r="CG91" s="32"/>
      <c r="CH91" s="32"/>
      <c r="CI91" s="32"/>
      <c r="CJ91" s="32">
        <f t="shared" si="19"/>
        <v>19539700</v>
      </c>
      <c r="CK91" s="32">
        <f>+SMALL((K91,O91,S91,W91,AA91,AE91,AI91,AM91,AQ91,AU91,AY91,BC91,BG91,BK91,BO91,BS91,BW91,CA91,CE91,CI91),1)</f>
        <v>19539700</v>
      </c>
      <c r="CL91" s="18"/>
      <c r="CM91" s="18"/>
      <c r="CN91" s="35"/>
      <c r="CO91" s="39">
        <f t="shared" si="22"/>
        <v>19539700</v>
      </c>
    </row>
    <row r="92" spans="1:93" s="19" customFormat="1" ht="60">
      <c r="A92" s="17">
        <v>82</v>
      </c>
      <c r="B92" s="33" t="s">
        <v>90</v>
      </c>
      <c r="C92" s="69" t="s">
        <v>142</v>
      </c>
      <c r="D92" s="65" t="s">
        <v>1242</v>
      </c>
      <c r="E92" s="37">
        <v>1</v>
      </c>
      <c r="F92" s="37" t="str">
        <f>+VLOOKUP(B92,'[1]AMAREY NOVA MEDICAL S.A'!$D:$H,5,0)</f>
        <v>CTO 5665-2021 LA INSTRUMENTADORA S.A.S</v>
      </c>
      <c r="G92" s="34">
        <f>+VLOOKUP(B92,'[1]AMAREY NOVA MEDICAL S.A'!$D:$H,2,0)</f>
        <v>30803850</v>
      </c>
      <c r="H92" s="32">
        <f>+VLOOKUP(B92,'[1]AMAREY NOVA MEDICAL S.A'!$D:$H,3,0)</f>
        <v>0</v>
      </c>
      <c r="I92" s="32">
        <f>+VLOOKUP(B92,'[1]AMAREY NOVA MEDICAL S.A'!$D:$H,4,0)</f>
        <v>30803850</v>
      </c>
      <c r="J92" s="32">
        <f t="shared" si="12"/>
        <v>30803850</v>
      </c>
      <c r="K92" s="32">
        <f t="shared" si="13"/>
        <v>32535026.370000001</v>
      </c>
      <c r="L92" s="32"/>
      <c r="M92" s="32"/>
      <c r="N92" s="32"/>
      <c r="O92" s="32"/>
      <c r="P92" s="67"/>
      <c r="Q92" s="67"/>
      <c r="R92" s="68"/>
      <c r="S92" s="32"/>
      <c r="T92" s="32"/>
      <c r="U92" s="32"/>
      <c r="V92" s="32"/>
      <c r="W92" s="32"/>
      <c r="X92" s="32" t="s">
        <v>1257</v>
      </c>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2"/>
      <c r="AW92" s="32"/>
      <c r="AX92" s="32"/>
      <c r="AY92" s="32"/>
      <c r="AZ92" s="32"/>
      <c r="BA92" s="32"/>
      <c r="BB92" s="32"/>
      <c r="BC92" s="32"/>
      <c r="BD92" s="32">
        <v>18500000</v>
      </c>
      <c r="BE92" s="32">
        <f t="shared" si="25"/>
        <v>0</v>
      </c>
      <c r="BF92" s="32">
        <v>18500000</v>
      </c>
      <c r="BG92" s="32">
        <f t="shared" si="26"/>
        <v>19539700</v>
      </c>
      <c r="BH92" s="32"/>
      <c r="BI92" s="32"/>
      <c r="BJ92" s="32"/>
      <c r="BK92" s="32"/>
      <c r="BL92" s="32"/>
      <c r="BM92" s="32"/>
      <c r="BN92" s="32"/>
      <c r="BO92" s="32"/>
      <c r="BP92" s="32"/>
      <c r="BQ92" s="32"/>
      <c r="BR92" s="32"/>
      <c r="BS92" s="32"/>
      <c r="BT92" s="32">
        <v>120000000</v>
      </c>
      <c r="BU92" s="32"/>
      <c r="BV92" s="32">
        <v>120000000</v>
      </c>
      <c r="BW92" s="32">
        <f t="shared" si="18"/>
        <v>126744000</v>
      </c>
      <c r="BX92" s="32"/>
      <c r="BY92" s="32"/>
      <c r="BZ92" s="32"/>
      <c r="CA92" s="32"/>
      <c r="CB92" s="32"/>
      <c r="CC92" s="32"/>
      <c r="CD92" s="32"/>
      <c r="CE92" s="32"/>
      <c r="CF92" s="32"/>
      <c r="CG92" s="32"/>
      <c r="CH92" s="32"/>
      <c r="CI92" s="32"/>
      <c r="CJ92" s="32">
        <f t="shared" si="19"/>
        <v>59606242.123333335</v>
      </c>
      <c r="CK92" s="32">
        <f>+SMALL((K92,O92,S92,W92,AA92,AE92,AI92,AM92,AQ92,AU92,AY92,BC92,BG92,BK92,BO92,BS92,BW92,CA92,CE92,CI92),1)</f>
        <v>19539700</v>
      </c>
      <c r="CL92" s="18"/>
      <c r="CM92" s="18">
        <f t="shared" si="20"/>
        <v>12995326.370000001</v>
      </c>
      <c r="CN92" s="35">
        <f t="shared" si="21"/>
        <v>0.66507297297297308</v>
      </c>
      <c r="CO92" s="39">
        <f t="shared" si="22"/>
        <v>19539700</v>
      </c>
    </row>
    <row r="93" spans="1:93" s="19" customFormat="1" ht="30">
      <c r="A93" s="17">
        <v>83</v>
      </c>
      <c r="B93" s="33" t="s">
        <v>91</v>
      </c>
      <c r="C93" s="69" t="s">
        <v>142</v>
      </c>
      <c r="D93" s="65" t="s">
        <v>1242</v>
      </c>
      <c r="E93" s="37">
        <v>1</v>
      </c>
      <c r="F93" s="37"/>
      <c r="G93" s="34"/>
      <c r="H93" s="32"/>
      <c r="I93" s="32"/>
      <c r="J93" s="32"/>
      <c r="K93" s="32"/>
      <c r="L93" s="32"/>
      <c r="M93" s="32"/>
      <c r="N93" s="32"/>
      <c r="O93" s="32"/>
      <c r="P93" s="67"/>
      <c r="Q93" s="67"/>
      <c r="R93" s="68"/>
      <c r="S93" s="32"/>
      <c r="T93" s="32"/>
      <c r="U93" s="32"/>
      <c r="V93" s="32"/>
      <c r="W93" s="32"/>
      <c r="X93" s="32" t="s">
        <v>1257</v>
      </c>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2"/>
      <c r="AW93" s="32"/>
      <c r="AX93" s="32"/>
      <c r="AY93" s="32"/>
      <c r="AZ93" s="32"/>
      <c r="BA93" s="32"/>
      <c r="BB93" s="32"/>
      <c r="BC93" s="32"/>
      <c r="BD93" s="32">
        <v>18500000</v>
      </c>
      <c r="BE93" s="32">
        <f t="shared" si="25"/>
        <v>0</v>
      </c>
      <c r="BF93" s="32">
        <v>18500000</v>
      </c>
      <c r="BG93" s="32">
        <f t="shared" si="26"/>
        <v>19539700</v>
      </c>
      <c r="BH93" s="32"/>
      <c r="BI93" s="32"/>
      <c r="BJ93" s="32"/>
      <c r="BK93" s="32"/>
      <c r="BL93" s="32"/>
      <c r="BM93" s="32"/>
      <c r="BN93" s="32"/>
      <c r="BO93" s="32"/>
      <c r="BP93" s="32"/>
      <c r="BQ93" s="32"/>
      <c r="BR93" s="32"/>
      <c r="BS93" s="32"/>
      <c r="BT93" s="32"/>
      <c r="BU93" s="32"/>
      <c r="BV93" s="32"/>
      <c r="BW93" s="32"/>
      <c r="BX93" s="32"/>
      <c r="BY93" s="32"/>
      <c r="BZ93" s="32"/>
      <c r="CA93" s="32"/>
      <c r="CB93" s="32"/>
      <c r="CC93" s="32"/>
      <c r="CD93" s="32"/>
      <c r="CE93" s="32"/>
      <c r="CF93" s="32"/>
      <c r="CG93" s="32"/>
      <c r="CH93" s="32"/>
      <c r="CI93" s="32"/>
      <c r="CJ93" s="32">
        <f t="shared" si="19"/>
        <v>19539700</v>
      </c>
      <c r="CK93" s="32">
        <f>+SMALL((K93,O93,S93,W93,AA93,AE93,AI93,AM93,AQ93,AU93,AY93,BC93,BG93,BK93,BO93,BS93,BW93,CA93,CE93,CI93),1)</f>
        <v>19539700</v>
      </c>
      <c r="CL93" s="18"/>
      <c r="CM93" s="18"/>
      <c r="CN93" s="35"/>
      <c r="CO93" s="39">
        <f t="shared" si="22"/>
        <v>19539700</v>
      </c>
    </row>
    <row r="94" spans="1:93" s="19" customFormat="1" ht="60">
      <c r="A94" s="17">
        <v>84</v>
      </c>
      <c r="B94" s="33" t="s">
        <v>86</v>
      </c>
      <c r="C94" s="69" t="s">
        <v>143</v>
      </c>
      <c r="D94" s="65" t="s">
        <v>1242</v>
      </c>
      <c r="E94" s="37">
        <v>1</v>
      </c>
      <c r="F94" s="37" t="str">
        <f>+VLOOKUP(B94,'[1]AMAREY NOVA MEDICAL S.A'!$D:$H,5,0)</f>
        <v>CTO 5665-2021 LA INSTRUMENTADORA S.A.S</v>
      </c>
      <c r="G94" s="34">
        <f>+VLOOKUP(B94,'[1]AMAREY NOVA MEDICAL S.A'!$D:$H,2,0)</f>
        <v>30803850</v>
      </c>
      <c r="H94" s="32">
        <f>+VLOOKUP(B94,'[1]AMAREY NOVA MEDICAL S.A'!$D:$H,3,0)</f>
        <v>0</v>
      </c>
      <c r="I94" s="32">
        <f>+VLOOKUP(B94,'[1]AMAREY NOVA MEDICAL S.A'!$D:$H,4,0)</f>
        <v>30803850</v>
      </c>
      <c r="J94" s="32">
        <f t="shared" si="12"/>
        <v>30803850</v>
      </c>
      <c r="K94" s="32">
        <f t="shared" si="13"/>
        <v>32535026.370000001</v>
      </c>
      <c r="L94" s="32"/>
      <c r="M94" s="32"/>
      <c r="N94" s="32"/>
      <c r="O94" s="32"/>
      <c r="P94" s="67"/>
      <c r="Q94" s="67"/>
      <c r="R94" s="68"/>
      <c r="S94" s="32"/>
      <c r="T94" s="32"/>
      <c r="U94" s="32"/>
      <c r="V94" s="32"/>
      <c r="W94" s="32"/>
      <c r="X94" s="32" t="s">
        <v>1257</v>
      </c>
      <c r="Y94" s="32"/>
      <c r="Z94" s="32"/>
      <c r="AA94" s="32"/>
      <c r="AB94" s="32"/>
      <c r="AC94" s="32"/>
      <c r="AD94" s="32"/>
      <c r="AE94" s="32"/>
      <c r="AF94" s="32">
        <v>13727830.347000001</v>
      </c>
      <c r="AG94" s="32"/>
      <c r="AH94" s="32">
        <v>13727830.347000001</v>
      </c>
      <c r="AI94" s="32">
        <f t="shared" si="23"/>
        <v>14499334.412501402</v>
      </c>
      <c r="AJ94" s="32"/>
      <c r="AK94" s="32"/>
      <c r="AL94" s="32"/>
      <c r="AM94" s="32"/>
      <c r="AN94" s="32"/>
      <c r="AO94" s="32"/>
      <c r="AP94" s="32"/>
      <c r="AQ94" s="32"/>
      <c r="AR94" s="32"/>
      <c r="AS94" s="32"/>
      <c r="AT94" s="32"/>
      <c r="AU94" s="32"/>
      <c r="AV94" s="32"/>
      <c r="AW94" s="32"/>
      <c r="AX94" s="32"/>
      <c r="AY94" s="32"/>
      <c r="AZ94" s="32"/>
      <c r="BA94" s="32"/>
      <c r="BB94" s="32"/>
      <c r="BC94" s="32"/>
      <c r="BD94" s="32">
        <v>18500000</v>
      </c>
      <c r="BE94" s="32">
        <f t="shared" si="25"/>
        <v>0</v>
      </c>
      <c r="BF94" s="32">
        <v>18500000</v>
      </c>
      <c r="BG94" s="32">
        <f t="shared" si="26"/>
        <v>19539700</v>
      </c>
      <c r="BH94" s="32"/>
      <c r="BI94" s="32"/>
      <c r="BJ94" s="32"/>
      <c r="BK94" s="32"/>
      <c r="BL94" s="32"/>
      <c r="BM94" s="32"/>
      <c r="BN94" s="32"/>
      <c r="BO94" s="32"/>
      <c r="BP94" s="32"/>
      <c r="BQ94" s="32"/>
      <c r="BR94" s="32"/>
      <c r="BS94" s="32"/>
      <c r="BT94" s="32">
        <v>50000000</v>
      </c>
      <c r="BU94" s="32"/>
      <c r="BV94" s="32">
        <v>50000000</v>
      </c>
      <c r="BW94" s="32">
        <f t="shared" si="18"/>
        <v>52810000</v>
      </c>
      <c r="BX94" s="32"/>
      <c r="BY94" s="32"/>
      <c r="BZ94" s="32"/>
      <c r="CA94" s="32"/>
      <c r="CB94" s="32"/>
      <c r="CC94" s="32"/>
      <c r="CD94" s="32"/>
      <c r="CE94" s="32"/>
      <c r="CF94" s="32"/>
      <c r="CG94" s="32"/>
      <c r="CH94" s="32"/>
      <c r="CI94" s="32"/>
      <c r="CJ94" s="32">
        <f t="shared" si="19"/>
        <v>29846015.19562535</v>
      </c>
      <c r="CK94" s="32">
        <f>+SMALL((K94,O94,S94,W94,AA94,AE94,AI94,AM94,AQ94,AU94,AY94,BC94,BG94,BK94,BO94,BS94,BW94,CA94,CE94,CI94),1)</f>
        <v>14499334.412501402</v>
      </c>
      <c r="CL94" s="18"/>
      <c r="CM94" s="18">
        <f t="shared" si="20"/>
        <v>18035691.957498599</v>
      </c>
      <c r="CN94" s="35">
        <f t="shared" si="21"/>
        <v>1.2438979227865887</v>
      </c>
      <c r="CO94" s="39">
        <f t="shared" si="22"/>
        <v>14499334.412501402</v>
      </c>
    </row>
    <row r="95" spans="1:93" s="19" customFormat="1" ht="60">
      <c r="A95" s="17">
        <v>85</v>
      </c>
      <c r="B95" s="33" t="s">
        <v>88</v>
      </c>
      <c r="C95" s="69" t="s">
        <v>144</v>
      </c>
      <c r="D95" s="65" t="s">
        <v>1242</v>
      </c>
      <c r="E95" s="37">
        <v>1</v>
      </c>
      <c r="F95" s="37" t="str">
        <f>+VLOOKUP(B95,'[1]AMAREY NOVA MEDICAL S.A'!$D:$H,5,0)</f>
        <v>CTO 5665-2021 LA INSTRUMENTADORA S.A.S</v>
      </c>
      <c r="G95" s="34">
        <f>+VLOOKUP(B95,'[1]AMAREY NOVA MEDICAL S.A'!$D:$H,2,0)</f>
        <v>30803850</v>
      </c>
      <c r="H95" s="32">
        <f>+VLOOKUP(B95,'[1]AMAREY NOVA MEDICAL S.A'!$D:$H,3,0)</f>
        <v>0</v>
      </c>
      <c r="I95" s="32">
        <f>+VLOOKUP(B95,'[1]AMAREY NOVA MEDICAL S.A'!$D:$H,4,0)</f>
        <v>30803850</v>
      </c>
      <c r="J95" s="32">
        <f t="shared" si="12"/>
        <v>30803850</v>
      </c>
      <c r="K95" s="32">
        <f t="shared" si="13"/>
        <v>32535026.370000001</v>
      </c>
      <c r="L95" s="32"/>
      <c r="M95" s="32"/>
      <c r="N95" s="32"/>
      <c r="O95" s="32"/>
      <c r="P95" s="67"/>
      <c r="Q95" s="67"/>
      <c r="R95" s="68"/>
      <c r="S95" s="32"/>
      <c r="T95" s="32"/>
      <c r="U95" s="32"/>
      <c r="V95" s="32"/>
      <c r="W95" s="32"/>
      <c r="X95" s="32" t="s">
        <v>1257</v>
      </c>
      <c r="Y95" s="32"/>
      <c r="Z95" s="32"/>
      <c r="AA95" s="32"/>
      <c r="AB95" s="32"/>
      <c r="AC95" s="32"/>
      <c r="AD95" s="32"/>
      <c r="AE95" s="32"/>
      <c r="AF95" s="32">
        <v>20591745.520500001</v>
      </c>
      <c r="AG95" s="32"/>
      <c r="AH95" s="32">
        <v>20591745.520500001</v>
      </c>
      <c r="AI95" s="32">
        <f t="shared" si="23"/>
        <v>21749001.6187521</v>
      </c>
      <c r="AJ95" s="32"/>
      <c r="AK95" s="32"/>
      <c r="AL95" s="32"/>
      <c r="AM95" s="32"/>
      <c r="AN95" s="32"/>
      <c r="AO95" s="32"/>
      <c r="AP95" s="32"/>
      <c r="AQ95" s="32"/>
      <c r="AR95" s="32"/>
      <c r="AS95" s="32"/>
      <c r="AT95" s="32"/>
      <c r="AU95" s="32"/>
      <c r="AV95" s="32"/>
      <c r="AW95" s="32"/>
      <c r="AX95" s="32"/>
      <c r="AY95" s="32"/>
      <c r="AZ95" s="32"/>
      <c r="BA95" s="32"/>
      <c r="BB95" s="32"/>
      <c r="BC95" s="32"/>
      <c r="BD95" s="32">
        <v>18500000</v>
      </c>
      <c r="BE95" s="32">
        <f t="shared" si="25"/>
        <v>0</v>
      </c>
      <c r="BF95" s="32">
        <v>18500000</v>
      </c>
      <c r="BG95" s="32">
        <f t="shared" si="26"/>
        <v>19539700</v>
      </c>
      <c r="BH95" s="32"/>
      <c r="BI95" s="32"/>
      <c r="BJ95" s="32"/>
      <c r="BK95" s="32"/>
      <c r="BL95" s="32"/>
      <c r="BM95" s="32"/>
      <c r="BN95" s="32"/>
      <c r="BO95" s="32"/>
      <c r="BP95" s="32"/>
      <c r="BQ95" s="32"/>
      <c r="BR95" s="32"/>
      <c r="BS95" s="32"/>
      <c r="BT95" s="32">
        <v>90000000</v>
      </c>
      <c r="BU95" s="32"/>
      <c r="BV95" s="32">
        <v>90000000</v>
      </c>
      <c r="BW95" s="32">
        <f t="shared" si="18"/>
        <v>95058000</v>
      </c>
      <c r="BX95" s="32"/>
      <c r="BY95" s="32"/>
      <c r="BZ95" s="32"/>
      <c r="CA95" s="32"/>
      <c r="CB95" s="32"/>
      <c r="CC95" s="32"/>
      <c r="CD95" s="32"/>
      <c r="CE95" s="32"/>
      <c r="CF95" s="32"/>
      <c r="CG95" s="32"/>
      <c r="CH95" s="32"/>
      <c r="CI95" s="32"/>
      <c r="CJ95" s="32">
        <f t="shared" si="19"/>
        <v>42220431.997188024</v>
      </c>
      <c r="CK95" s="32">
        <f>+SMALL((K95,O95,S95,W95,AA95,AE95,AI95,AM95,AQ95,AU95,AY95,BC95,BG95,BK95,BO95,BS95,BW95,CA95,CE95,CI95),1)</f>
        <v>19539700</v>
      </c>
      <c r="CL95" s="18"/>
      <c r="CM95" s="18">
        <f t="shared" si="20"/>
        <v>12995326.370000001</v>
      </c>
      <c r="CN95" s="35">
        <f t="shared" si="21"/>
        <v>0.66507297297297308</v>
      </c>
      <c r="CO95" s="39">
        <f t="shared" si="22"/>
        <v>19539700</v>
      </c>
    </row>
    <row r="96" spans="1:93" s="19" customFormat="1" ht="60">
      <c r="A96" s="17">
        <v>86</v>
      </c>
      <c r="B96" s="33" t="s">
        <v>90</v>
      </c>
      <c r="C96" s="69" t="s">
        <v>145</v>
      </c>
      <c r="D96" s="65" t="s">
        <v>1242</v>
      </c>
      <c r="E96" s="37">
        <v>1</v>
      </c>
      <c r="F96" s="37" t="str">
        <f>+VLOOKUP(B96,'[1]AMAREY NOVA MEDICAL S.A'!$D:$H,5,0)</f>
        <v>CTO 5665-2021 LA INSTRUMENTADORA S.A.S</v>
      </c>
      <c r="G96" s="34">
        <f>+VLOOKUP(B96,'[1]AMAREY NOVA MEDICAL S.A'!$D:$H,2,0)</f>
        <v>30803850</v>
      </c>
      <c r="H96" s="32">
        <f>+VLOOKUP(B96,'[1]AMAREY NOVA MEDICAL S.A'!$D:$H,3,0)</f>
        <v>0</v>
      </c>
      <c r="I96" s="32">
        <f>+VLOOKUP(B96,'[1]AMAREY NOVA MEDICAL S.A'!$D:$H,4,0)</f>
        <v>30803850</v>
      </c>
      <c r="J96" s="32">
        <f t="shared" si="12"/>
        <v>30803850</v>
      </c>
      <c r="K96" s="32">
        <f t="shared" si="13"/>
        <v>32535026.370000001</v>
      </c>
      <c r="L96" s="32"/>
      <c r="M96" s="32"/>
      <c r="N96" s="32"/>
      <c r="O96" s="32"/>
      <c r="P96" s="67"/>
      <c r="Q96" s="67"/>
      <c r="R96" s="68"/>
      <c r="S96" s="32"/>
      <c r="T96" s="32"/>
      <c r="U96" s="32"/>
      <c r="V96" s="32"/>
      <c r="W96" s="32"/>
      <c r="X96" s="32" t="s">
        <v>1257</v>
      </c>
      <c r="Y96" s="32"/>
      <c r="Z96" s="32"/>
      <c r="AA96" s="32"/>
      <c r="AB96" s="32"/>
      <c r="AC96" s="32"/>
      <c r="AD96" s="32"/>
      <c r="AE96" s="32"/>
      <c r="AF96" s="32">
        <v>30887618.280749999</v>
      </c>
      <c r="AG96" s="32"/>
      <c r="AH96" s="32">
        <v>30887618.280749999</v>
      </c>
      <c r="AI96" s="32">
        <f t="shared" si="23"/>
        <v>32623502.428128149</v>
      </c>
      <c r="AJ96" s="32"/>
      <c r="AK96" s="32"/>
      <c r="AL96" s="32"/>
      <c r="AM96" s="32"/>
      <c r="AN96" s="32"/>
      <c r="AO96" s="32"/>
      <c r="AP96" s="32"/>
      <c r="AQ96" s="32"/>
      <c r="AR96" s="32"/>
      <c r="AS96" s="32"/>
      <c r="AT96" s="32"/>
      <c r="AU96" s="32"/>
      <c r="AV96" s="32"/>
      <c r="AW96" s="32"/>
      <c r="AX96" s="32"/>
      <c r="AY96" s="32"/>
      <c r="AZ96" s="32"/>
      <c r="BA96" s="32"/>
      <c r="BB96" s="32"/>
      <c r="BC96" s="32"/>
      <c r="BD96" s="32">
        <v>18500000</v>
      </c>
      <c r="BE96" s="32">
        <f t="shared" si="25"/>
        <v>0</v>
      </c>
      <c r="BF96" s="32">
        <v>18500000</v>
      </c>
      <c r="BG96" s="32">
        <f t="shared" si="26"/>
        <v>19539700</v>
      </c>
      <c r="BH96" s="32"/>
      <c r="BI96" s="32"/>
      <c r="BJ96" s="32"/>
      <c r="BK96" s="32"/>
      <c r="BL96" s="32"/>
      <c r="BM96" s="32"/>
      <c r="BN96" s="32"/>
      <c r="BO96" s="32"/>
      <c r="BP96" s="32"/>
      <c r="BQ96" s="32"/>
      <c r="BR96" s="32"/>
      <c r="BS96" s="32"/>
      <c r="BT96" s="32">
        <v>120000000</v>
      </c>
      <c r="BU96" s="32"/>
      <c r="BV96" s="32">
        <v>120000000</v>
      </c>
      <c r="BW96" s="32">
        <f t="shared" si="18"/>
        <v>126744000</v>
      </c>
      <c r="BX96" s="32"/>
      <c r="BY96" s="32"/>
      <c r="BZ96" s="32"/>
      <c r="CA96" s="32"/>
      <c r="CB96" s="32"/>
      <c r="CC96" s="32"/>
      <c r="CD96" s="32"/>
      <c r="CE96" s="32"/>
      <c r="CF96" s="32"/>
      <c r="CG96" s="32"/>
      <c r="CH96" s="32"/>
      <c r="CI96" s="32"/>
      <c r="CJ96" s="32">
        <f t="shared" si="19"/>
        <v>52860557.199532039</v>
      </c>
      <c r="CK96" s="32">
        <f>+SMALL((K96,O96,S96,W96,AA96,AE96,AI96,AM96,AQ96,AU96,AY96,BC96,BG96,BK96,BO96,BS96,BW96,CA96,CE96,CI96),1)</f>
        <v>19539700</v>
      </c>
      <c r="CL96" s="18"/>
      <c r="CM96" s="18">
        <f t="shared" si="20"/>
        <v>12995326.370000001</v>
      </c>
      <c r="CN96" s="35">
        <f t="shared" si="21"/>
        <v>0.66507297297297308</v>
      </c>
      <c r="CO96" s="39">
        <f t="shared" si="22"/>
        <v>19539700</v>
      </c>
    </row>
    <row r="97" spans="1:93" s="19" customFormat="1" ht="60">
      <c r="A97" s="17">
        <v>87</v>
      </c>
      <c r="B97" s="33" t="s">
        <v>92</v>
      </c>
      <c r="C97" s="69" t="s">
        <v>146</v>
      </c>
      <c r="D97" s="65" t="s">
        <v>1242</v>
      </c>
      <c r="E97" s="37">
        <v>1</v>
      </c>
      <c r="F97" s="37" t="str">
        <f>+VLOOKUP(B97,'[1]AMAREY NOVA MEDICAL S.A'!$D:$H,5,0)</f>
        <v>CTO 5669-2021 PROMED QUIRURGICOS E.U</v>
      </c>
      <c r="G97" s="34">
        <f>+VLOOKUP(B97,'[1]AMAREY NOVA MEDICAL S.A'!$D:$H,2,0)</f>
        <v>18416842</v>
      </c>
      <c r="H97" s="32">
        <f>+VLOOKUP(B97,'[1]AMAREY NOVA MEDICAL S.A'!$D:$H,3,0)</f>
        <v>0</v>
      </c>
      <c r="I97" s="32">
        <f>+VLOOKUP(B97,'[1]AMAREY NOVA MEDICAL S.A'!$D:$H,4,0)</f>
        <v>18416842</v>
      </c>
      <c r="J97" s="32">
        <f t="shared" si="12"/>
        <v>18416842</v>
      </c>
      <c r="K97" s="32">
        <f t="shared" si="13"/>
        <v>19451868.520399999</v>
      </c>
      <c r="L97" s="32"/>
      <c r="M97" s="32"/>
      <c r="N97" s="32"/>
      <c r="O97" s="32"/>
      <c r="P97" s="67"/>
      <c r="Q97" s="67"/>
      <c r="R97" s="68"/>
      <c r="S97" s="32"/>
      <c r="T97" s="32"/>
      <c r="U97" s="32"/>
      <c r="V97" s="32"/>
      <c r="W97" s="32"/>
      <c r="X97" s="32" t="s">
        <v>1257</v>
      </c>
      <c r="Y97" s="32"/>
      <c r="Z97" s="32"/>
      <c r="AA97" s="32"/>
      <c r="AB97" s="32"/>
      <c r="AC97" s="32"/>
      <c r="AD97" s="32"/>
      <c r="AE97" s="32"/>
      <c r="AF97" s="32"/>
      <c r="AG97" s="32"/>
      <c r="AH97" s="32"/>
      <c r="AI97" s="32"/>
      <c r="AJ97" s="32"/>
      <c r="AK97" s="32"/>
      <c r="AL97" s="32"/>
      <c r="AM97" s="32"/>
      <c r="AN97" s="32">
        <v>38650000</v>
      </c>
      <c r="AO97" s="32">
        <f t="shared" si="16"/>
        <v>0</v>
      </c>
      <c r="AP97" s="32">
        <v>38650000</v>
      </c>
      <c r="AQ97" s="32">
        <f t="shared" si="17"/>
        <v>40822130</v>
      </c>
      <c r="AR97" s="32"/>
      <c r="AS97" s="32"/>
      <c r="AT97" s="32"/>
      <c r="AU97" s="32"/>
      <c r="AV97" s="32"/>
      <c r="AW97" s="32"/>
      <c r="AX97" s="32"/>
      <c r="AY97" s="32"/>
      <c r="AZ97" s="32"/>
      <c r="BA97" s="32"/>
      <c r="BB97" s="32"/>
      <c r="BC97" s="32"/>
      <c r="BD97" s="32"/>
      <c r="BE97" s="32"/>
      <c r="BF97" s="32"/>
      <c r="BG97" s="32"/>
      <c r="BH97" s="32"/>
      <c r="BI97" s="32"/>
      <c r="BJ97" s="32"/>
      <c r="BK97" s="32"/>
      <c r="BL97" s="32"/>
      <c r="BM97" s="32"/>
      <c r="BN97" s="32"/>
      <c r="BO97" s="32"/>
      <c r="BP97" s="32"/>
      <c r="BQ97" s="32"/>
      <c r="BR97" s="32"/>
      <c r="BS97" s="32"/>
      <c r="BT97" s="32"/>
      <c r="BU97" s="32"/>
      <c r="BV97" s="32"/>
      <c r="BW97" s="32"/>
      <c r="BX97" s="32"/>
      <c r="BY97" s="32"/>
      <c r="BZ97" s="32"/>
      <c r="CA97" s="32"/>
      <c r="CB97" s="32"/>
      <c r="CC97" s="32"/>
      <c r="CD97" s="32"/>
      <c r="CE97" s="32"/>
      <c r="CF97" s="32"/>
      <c r="CG97" s="32"/>
      <c r="CH97" s="32"/>
      <c r="CI97" s="32"/>
      <c r="CJ97" s="32">
        <f t="shared" si="19"/>
        <v>30136999.260200001</v>
      </c>
      <c r="CK97" s="32">
        <f>+SMALL((K97,O97,S97,W97,AA97,AE97,AI97,AM97,AQ97,AU97,AY97,BC97,BG97,BK97,BO97,BS97,BW97,CA97,CE97,CI97),1)</f>
        <v>19451868.520399999</v>
      </c>
      <c r="CL97" s="18"/>
      <c r="CM97" s="18">
        <f t="shared" si="20"/>
        <v>0</v>
      </c>
      <c r="CN97" s="35">
        <f t="shared" si="21"/>
        <v>0</v>
      </c>
      <c r="CO97" s="39">
        <f t="shared" si="22"/>
        <v>19451868.520399999</v>
      </c>
    </row>
    <row r="98" spans="1:93" s="19" customFormat="1" ht="60">
      <c r="A98" s="17">
        <v>88</v>
      </c>
      <c r="B98" s="33" t="s">
        <v>93</v>
      </c>
      <c r="C98" s="69" t="s">
        <v>147</v>
      </c>
      <c r="D98" s="65" t="s">
        <v>1242</v>
      </c>
      <c r="E98" s="37">
        <v>1</v>
      </c>
      <c r="F98" s="37" t="str">
        <f>+VLOOKUP(B98,'[1]AMAREY NOVA MEDICAL S.A'!$D:$H,5,0)</f>
        <v>CTO 5669-2021 PROMED QUIRURGICOS E.U</v>
      </c>
      <c r="G98" s="34">
        <f>+VLOOKUP(B98,'[1]AMAREY NOVA MEDICAL S.A'!$D:$H,2,0)</f>
        <v>20071715</v>
      </c>
      <c r="H98" s="32">
        <f>+VLOOKUP(B98,'[1]AMAREY NOVA MEDICAL S.A'!$D:$H,3,0)</f>
        <v>0</v>
      </c>
      <c r="I98" s="32">
        <f>+VLOOKUP(B98,'[1]AMAREY NOVA MEDICAL S.A'!$D:$H,4,0)</f>
        <v>20071715</v>
      </c>
      <c r="J98" s="32">
        <f t="shared" si="12"/>
        <v>20071715</v>
      </c>
      <c r="K98" s="32">
        <f t="shared" si="13"/>
        <v>21199745.383000001</v>
      </c>
      <c r="L98" s="32"/>
      <c r="M98" s="32"/>
      <c r="N98" s="32"/>
      <c r="O98" s="32"/>
      <c r="P98" s="67"/>
      <c r="Q98" s="67"/>
      <c r="R98" s="68"/>
      <c r="S98" s="32"/>
      <c r="T98" s="32"/>
      <c r="U98" s="32"/>
      <c r="V98" s="32"/>
      <c r="W98" s="32"/>
      <c r="X98" s="32" t="s">
        <v>1257</v>
      </c>
      <c r="Y98" s="32"/>
      <c r="Z98" s="32"/>
      <c r="AA98" s="32"/>
      <c r="AB98" s="32"/>
      <c r="AC98" s="32"/>
      <c r="AD98" s="32"/>
      <c r="AE98" s="32"/>
      <c r="AF98" s="32"/>
      <c r="AG98" s="32"/>
      <c r="AH98" s="32"/>
      <c r="AI98" s="32"/>
      <c r="AJ98" s="32"/>
      <c r="AK98" s="32"/>
      <c r="AL98" s="32"/>
      <c r="AM98" s="32"/>
      <c r="AN98" s="32">
        <v>38650000</v>
      </c>
      <c r="AO98" s="32">
        <f t="shared" si="16"/>
        <v>0</v>
      </c>
      <c r="AP98" s="32">
        <v>38650000</v>
      </c>
      <c r="AQ98" s="32">
        <f t="shared" si="17"/>
        <v>40822130</v>
      </c>
      <c r="AR98" s="32"/>
      <c r="AS98" s="32"/>
      <c r="AT98" s="32"/>
      <c r="AU98" s="32"/>
      <c r="AV98" s="32"/>
      <c r="AW98" s="32"/>
      <c r="AX98" s="32"/>
      <c r="AY98" s="32"/>
      <c r="AZ98" s="32"/>
      <c r="BA98" s="32"/>
      <c r="BB98" s="32"/>
      <c r="BC98" s="32"/>
      <c r="BD98" s="32"/>
      <c r="BE98" s="32"/>
      <c r="BF98" s="32"/>
      <c r="BG98" s="32"/>
      <c r="BH98" s="32"/>
      <c r="BI98" s="32"/>
      <c r="BJ98" s="32"/>
      <c r="BK98" s="32"/>
      <c r="BL98" s="32"/>
      <c r="BM98" s="32"/>
      <c r="BN98" s="32"/>
      <c r="BO98" s="32"/>
      <c r="BP98" s="32"/>
      <c r="BQ98" s="32"/>
      <c r="BR98" s="32"/>
      <c r="BS98" s="32"/>
      <c r="BT98" s="32"/>
      <c r="BU98" s="32"/>
      <c r="BV98" s="32"/>
      <c r="BW98" s="32"/>
      <c r="BX98" s="32"/>
      <c r="BY98" s="32"/>
      <c r="BZ98" s="32"/>
      <c r="CA98" s="32"/>
      <c r="CB98" s="32"/>
      <c r="CC98" s="32"/>
      <c r="CD98" s="32"/>
      <c r="CE98" s="32"/>
      <c r="CF98" s="32"/>
      <c r="CG98" s="32"/>
      <c r="CH98" s="32"/>
      <c r="CI98" s="32"/>
      <c r="CJ98" s="32">
        <f t="shared" si="19"/>
        <v>31010937.691500001</v>
      </c>
      <c r="CK98" s="32">
        <f>+SMALL((K98,O98,S98,W98,AA98,AE98,AI98,AM98,AQ98,AU98,AY98,BC98,BG98,BK98,BO98,BS98,BW98,CA98,CE98,CI98),1)</f>
        <v>21199745.383000001</v>
      </c>
      <c r="CL98" s="18"/>
      <c r="CM98" s="18">
        <f t="shared" si="20"/>
        <v>0</v>
      </c>
      <c r="CN98" s="35">
        <f t="shared" si="21"/>
        <v>0</v>
      </c>
      <c r="CO98" s="39">
        <f t="shared" si="22"/>
        <v>21199745.383000001</v>
      </c>
    </row>
    <row r="99" spans="1:93" s="19" customFormat="1" ht="60">
      <c r="A99" s="17">
        <v>89</v>
      </c>
      <c r="B99" s="33" t="s">
        <v>94</v>
      </c>
      <c r="C99" s="69" t="s">
        <v>148</v>
      </c>
      <c r="D99" s="65" t="s">
        <v>1242</v>
      </c>
      <c r="E99" s="37">
        <v>1</v>
      </c>
      <c r="F99" s="37" t="str">
        <f>+VLOOKUP(B99,'[1]AMAREY NOVA MEDICAL S.A'!$D:$H,5,0)</f>
        <v>CTO 5669-2021 PROMED QUIRURGICOS E.U</v>
      </c>
      <c r="G99" s="34">
        <f>+VLOOKUP(B99,'[1]AMAREY NOVA MEDICAL S.A'!$D:$H,2,0)</f>
        <v>44072700</v>
      </c>
      <c r="H99" s="32">
        <f>+VLOOKUP(B99,'[1]AMAREY NOVA MEDICAL S.A'!$D:$H,3,0)</f>
        <v>0</v>
      </c>
      <c r="I99" s="32">
        <f>+VLOOKUP(B99,'[1]AMAREY NOVA MEDICAL S.A'!$D:$H,4,0)</f>
        <v>44072700</v>
      </c>
      <c r="J99" s="32">
        <f t="shared" si="12"/>
        <v>44072700</v>
      </c>
      <c r="K99" s="32">
        <f t="shared" si="13"/>
        <v>46549585.740000002</v>
      </c>
      <c r="L99" s="32"/>
      <c r="M99" s="32"/>
      <c r="N99" s="32"/>
      <c r="O99" s="32"/>
      <c r="P99" s="67"/>
      <c r="Q99" s="67"/>
      <c r="R99" s="68"/>
      <c r="S99" s="32"/>
      <c r="T99" s="32"/>
      <c r="U99" s="32"/>
      <c r="V99" s="32"/>
      <c r="W99" s="32"/>
      <c r="X99" s="32" t="s">
        <v>1257</v>
      </c>
      <c r="Y99" s="32"/>
      <c r="Z99" s="32"/>
      <c r="AA99" s="32"/>
      <c r="AB99" s="32"/>
      <c r="AC99" s="32"/>
      <c r="AD99" s="32"/>
      <c r="AE99" s="32"/>
      <c r="AF99" s="32"/>
      <c r="AG99" s="32"/>
      <c r="AH99" s="32"/>
      <c r="AI99" s="32"/>
      <c r="AJ99" s="32"/>
      <c r="AK99" s="32"/>
      <c r="AL99" s="32"/>
      <c r="AM99" s="32"/>
      <c r="AN99" s="32">
        <v>38650000</v>
      </c>
      <c r="AO99" s="32">
        <f t="shared" si="16"/>
        <v>0</v>
      </c>
      <c r="AP99" s="32">
        <v>38650000</v>
      </c>
      <c r="AQ99" s="32">
        <f t="shared" si="17"/>
        <v>40822130</v>
      </c>
      <c r="AR99" s="32"/>
      <c r="AS99" s="32"/>
      <c r="AT99" s="32"/>
      <c r="AU99" s="32"/>
      <c r="AV99" s="32"/>
      <c r="AW99" s="32"/>
      <c r="AX99" s="32"/>
      <c r="AY99" s="32"/>
      <c r="AZ99" s="32"/>
      <c r="BA99" s="32"/>
      <c r="BB99" s="32"/>
      <c r="BC99" s="32"/>
      <c r="BD99" s="32"/>
      <c r="BE99" s="32"/>
      <c r="BF99" s="32"/>
      <c r="BG99" s="32"/>
      <c r="BH99" s="32"/>
      <c r="BI99" s="32"/>
      <c r="BJ99" s="32"/>
      <c r="BK99" s="32"/>
      <c r="BL99" s="32"/>
      <c r="BM99" s="32"/>
      <c r="BN99" s="32"/>
      <c r="BO99" s="32"/>
      <c r="BP99" s="32"/>
      <c r="BQ99" s="32"/>
      <c r="BR99" s="32"/>
      <c r="BS99" s="32"/>
      <c r="BT99" s="32"/>
      <c r="BU99" s="32"/>
      <c r="BV99" s="32"/>
      <c r="BW99" s="32"/>
      <c r="BX99" s="32"/>
      <c r="BY99" s="32"/>
      <c r="BZ99" s="32"/>
      <c r="CA99" s="32"/>
      <c r="CB99" s="32"/>
      <c r="CC99" s="32"/>
      <c r="CD99" s="32"/>
      <c r="CE99" s="32"/>
      <c r="CF99" s="32"/>
      <c r="CG99" s="32"/>
      <c r="CH99" s="32"/>
      <c r="CI99" s="32"/>
      <c r="CJ99" s="32">
        <f t="shared" si="19"/>
        <v>43685857.870000005</v>
      </c>
      <c r="CK99" s="32">
        <f>+SMALL((K99,O99,S99,W99,AA99,AE99,AI99,AM99,AQ99,AU99,AY99,BC99,BG99,BK99,BO99,BS99,BW99,CA99,CE99,CI99),1)</f>
        <v>40822130</v>
      </c>
      <c r="CL99" s="18"/>
      <c r="CM99" s="18">
        <f t="shared" si="20"/>
        <v>5727455.7400000021</v>
      </c>
      <c r="CN99" s="35">
        <f t="shared" si="21"/>
        <v>0.14030271668822775</v>
      </c>
      <c r="CO99" s="39">
        <f t="shared" si="22"/>
        <v>40822130</v>
      </c>
    </row>
    <row r="100" spans="1:93" s="19" customFormat="1" ht="60">
      <c r="A100" s="17">
        <v>90</v>
      </c>
      <c r="B100" s="33" t="s">
        <v>95</v>
      </c>
      <c r="C100" s="69" t="s">
        <v>149</v>
      </c>
      <c r="D100" s="65" t="s">
        <v>1242</v>
      </c>
      <c r="E100" s="37">
        <v>1</v>
      </c>
      <c r="F100" s="37" t="str">
        <f>+VLOOKUP(B100,'[1]AMAREY NOVA MEDICAL S.A'!$D:$H,5,0)</f>
        <v>CTO 5669-2021 PROMED QUIRURGICOS E.U</v>
      </c>
      <c r="G100" s="34">
        <f>+VLOOKUP(B100,'[1]AMAREY NOVA MEDICAL S.A'!$D:$H,2,0)</f>
        <v>51000000</v>
      </c>
      <c r="H100" s="32">
        <f>+VLOOKUP(B100,'[1]AMAREY NOVA MEDICAL S.A'!$D:$H,3,0)</f>
        <v>0</v>
      </c>
      <c r="I100" s="32">
        <f>+VLOOKUP(B100,'[1]AMAREY NOVA MEDICAL S.A'!$D:$H,4,0)</f>
        <v>51000000</v>
      </c>
      <c r="J100" s="32">
        <f t="shared" si="12"/>
        <v>51000000</v>
      </c>
      <c r="K100" s="32">
        <f t="shared" si="13"/>
        <v>53866200</v>
      </c>
      <c r="L100" s="32"/>
      <c r="M100" s="32"/>
      <c r="N100" s="32"/>
      <c r="O100" s="32"/>
      <c r="P100" s="67"/>
      <c r="Q100" s="67"/>
      <c r="R100" s="68"/>
      <c r="S100" s="32"/>
      <c r="T100" s="32"/>
      <c r="U100" s="32"/>
      <c r="V100" s="32"/>
      <c r="W100" s="32"/>
      <c r="X100" s="32" t="s">
        <v>1257</v>
      </c>
      <c r="Y100" s="32"/>
      <c r="Z100" s="32"/>
      <c r="AA100" s="32"/>
      <c r="AB100" s="32"/>
      <c r="AC100" s="32"/>
      <c r="AD100" s="32"/>
      <c r="AE100" s="32"/>
      <c r="AF100" s="32">
        <v>90374130</v>
      </c>
      <c r="AG100" s="32"/>
      <c r="AH100" s="32">
        <v>90374130</v>
      </c>
      <c r="AI100" s="32">
        <f t="shared" si="23"/>
        <v>95453156.106000006</v>
      </c>
      <c r="AJ100" s="32"/>
      <c r="AK100" s="32"/>
      <c r="AL100" s="32"/>
      <c r="AM100" s="32"/>
      <c r="AN100" s="32">
        <v>38650000</v>
      </c>
      <c r="AO100" s="32">
        <f t="shared" si="16"/>
        <v>0</v>
      </c>
      <c r="AP100" s="32">
        <v>38650000</v>
      </c>
      <c r="AQ100" s="32">
        <f t="shared" si="17"/>
        <v>40822130</v>
      </c>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c r="BP100" s="32"/>
      <c r="BQ100" s="32"/>
      <c r="BR100" s="32"/>
      <c r="BS100" s="32"/>
      <c r="BT100" s="32"/>
      <c r="BU100" s="32"/>
      <c r="BV100" s="32"/>
      <c r="BW100" s="32"/>
      <c r="BX100" s="32"/>
      <c r="BY100" s="32"/>
      <c r="BZ100" s="32"/>
      <c r="CA100" s="32"/>
      <c r="CB100" s="32"/>
      <c r="CC100" s="32"/>
      <c r="CD100" s="32"/>
      <c r="CE100" s="32"/>
      <c r="CF100" s="32"/>
      <c r="CG100" s="32"/>
      <c r="CH100" s="32"/>
      <c r="CI100" s="32"/>
      <c r="CJ100" s="32">
        <f t="shared" si="19"/>
        <v>63380495.368666671</v>
      </c>
      <c r="CK100" s="32">
        <f>+SMALL((K100,O100,S100,W100,AA100,AE100,AI100,AM100,AQ100,AU100,AY100,BC100,BG100,BK100,BO100,BS100,BW100,CA100,CE100,CI100),1)</f>
        <v>40822130</v>
      </c>
      <c r="CL100" s="18"/>
      <c r="CM100" s="18">
        <f t="shared" si="20"/>
        <v>13044070</v>
      </c>
      <c r="CN100" s="35">
        <f t="shared" si="21"/>
        <v>0.31953428201811124</v>
      </c>
      <c r="CO100" s="39">
        <f t="shared" si="22"/>
        <v>40822130</v>
      </c>
    </row>
    <row r="101" spans="1:93" s="19" customFormat="1" ht="45">
      <c r="A101" s="17">
        <v>91</v>
      </c>
      <c r="B101" s="33" t="s">
        <v>96</v>
      </c>
      <c r="C101" s="69" t="s">
        <v>150</v>
      </c>
      <c r="D101" s="65" t="s">
        <v>1242</v>
      </c>
      <c r="E101" s="37">
        <v>1</v>
      </c>
      <c r="F101" s="37" t="str">
        <f>+VLOOKUP(B101,'[1]AMAREY NOVA MEDICAL S.A'!$D:$H,5,0)</f>
        <v>CTO 5670-2021 QUIRURGICOS LIMITADA</v>
      </c>
      <c r="G101" s="34">
        <f>+VLOOKUP(B101,'[1]AMAREY NOVA MEDICAL S.A'!$D:$H,2,0)</f>
        <v>10647450</v>
      </c>
      <c r="H101" s="32">
        <f>+VLOOKUP(B101,'[1]AMAREY NOVA MEDICAL S.A'!$D:$H,3,0)</f>
        <v>0</v>
      </c>
      <c r="I101" s="32">
        <f>+VLOOKUP(B101,'[1]AMAREY NOVA MEDICAL S.A'!$D:$H,4,0)</f>
        <v>10647450</v>
      </c>
      <c r="J101" s="32">
        <f t="shared" si="12"/>
        <v>10647450</v>
      </c>
      <c r="K101" s="32">
        <f t="shared" si="13"/>
        <v>11245836.689999999</v>
      </c>
      <c r="L101" s="32"/>
      <c r="M101" s="32"/>
      <c r="N101" s="32"/>
      <c r="O101" s="32"/>
      <c r="P101" s="67"/>
      <c r="Q101" s="67"/>
      <c r="R101" s="68"/>
      <c r="S101" s="32"/>
      <c r="T101" s="32"/>
      <c r="U101" s="32"/>
      <c r="V101" s="32"/>
      <c r="W101" s="32"/>
      <c r="X101" s="32" t="s">
        <v>1257</v>
      </c>
      <c r="Y101" s="32"/>
      <c r="Z101" s="32"/>
      <c r="AA101" s="32"/>
      <c r="AB101" s="32"/>
      <c r="AC101" s="32"/>
      <c r="AD101" s="32"/>
      <c r="AE101" s="32"/>
      <c r="AF101" s="32"/>
      <c r="AG101" s="32"/>
      <c r="AH101" s="32"/>
      <c r="AI101" s="32"/>
      <c r="AJ101" s="32"/>
      <c r="AK101" s="32"/>
      <c r="AL101" s="32"/>
      <c r="AM101" s="32"/>
      <c r="AN101" s="32">
        <v>7016000</v>
      </c>
      <c r="AO101" s="32">
        <f t="shared" si="16"/>
        <v>0</v>
      </c>
      <c r="AP101" s="32">
        <v>7016000</v>
      </c>
      <c r="AQ101" s="32">
        <f t="shared" si="17"/>
        <v>7410299.2000000002</v>
      </c>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c r="BP101" s="32"/>
      <c r="BQ101" s="32"/>
      <c r="BR101" s="32"/>
      <c r="BS101" s="32"/>
      <c r="BT101" s="32">
        <v>11047844</v>
      </c>
      <c r="BU101" s="32"/>
      <c r="BV101" s="32">
        <v>11047844</v>
      </c>
      <c r="BW101" s="32">
        <f t="shared" si="18"/>
        <v>11668732.832800001</v>
      </c>
      <c r="BX101" s="32"/>
      <c r="BY101" s="32"/>
      <c r="BZ101" s="32"/>
      <c r="CA101" s="32"/>
      <c r="CB101" s="32"/>
      <c r="CC101" s="32"/>
      <c r="CD101" s="32"/>
      <c r="CE101" s="32"/>
      <c r="CF101" s="32"/>
      <c r="CG101" s="32"/>
      <c r="CH101" s="32"/>
      <c r="CI101" s="32"/>
      <c r="CJ101" s="32">
        <f t="shared" si="19"/>
        <v>10108289.574266667</v>
      </c>
      <c r="CK101" s="32">
        <f>+SMALL((K101,O101,S101,W101,AA101,AE101,AI101,AM101,AQ101,AU101,AY101,BC101,BG101,BK101,BO101,BS101,BW101,CA101,CE101,CI101),1)</f>
        <v>7410299.2000000002</v>
      </c>
      <c r="CL101" s="18"/>
      <c r="CM101" s="18">
        <f t="shared" si="20"/>
        <v>3835537.4899999993</v>
      </c>
      <c r="CN101" s="35">
        <f t="shared" si="21"/>
        <v>0.51759549600912191</v>
      </c>
      <c r="CO101" s="39">
        <f t="shared" si="22"/>
        <v>7410299.2000000002</v>
      </c>
    </row>
    <row r="102" spans="1:93" s="19" customFormat="1" ht="45">
      <c r="A102" s="17">
        <v>92</v>
      </c>
      <c r="B102" s="33" t="s">
        <v>97</v>
      </c>
      <c r="C102" s="69" t="s">
        <v>150</v>
      </c>
      <c r="D102" s="65" t="s">
        <v>1242</v>
      </c>
      <c r="E102" s="37">
        <v>1</v>
      </c>
      <c r="F102" s="37" t="str">
        <f>+VLOOKUP(B102,'[1]AMAREY NOVA MEDICAL S.A'!$D:$H,5,0)</f>
        <v>CTO 5670-2021 QUIRURGICOS LIMITADA</v>
      </c>
      <c r="G102" s="34">
        <f>+VLOOKUP(B102,'[1]AMAREY NOVA MEDICAL S.A'!$D:$H,2,0)</f>
        <v>5892058</v>
      </c>
      <c r="H102" s="32">
        <f>+VLOOKUP(B102,'[1]AMAREY NOVA MEDICAL S.A'!$D:$H,3,0)</f>
        <v>0</v>
      </c>
      <c r="I102" s="32">
        <f>+VLOOKUP(B102,'[1]AMAREY NOVA MEDICAL S.A'!$D:$H,4,0)</f>
        <v>5892058</v>
      </c>
      <c r="J102" s="32">
        <f t="shared" si="12"/>
        <v>5892058</v>
      </c>
      <c r="K102" s="32">
        <f t="shared" si="13"/>
        <v>6223191.6595999999</v>
      </c>
      <c r="L102" s="32"/>
      <c r="M102" s="32"/>
      <c r="N102" s="32"/>
      <c r="O102" s="32"/>
      <c r="P102" s="67"/>
      <c r="Q102" s="67"/>
      <c r="R102" s="68"/>
      <c r="S102" s="32"/>
      <c r="T102" s="32"/>
      <c r="U102" s="32"/>
      <c r="V102" s="32"/>
      <c r="W102" s="32"/>
      <c r="X102" s="32" t="s">
        <v>1257</v>
      </c>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c r="BP102" s="32"/>
      <c r="BQ102" s="32"/>
      <c r="BR102" s="32"/>
      <c r="BS102" s="32"/>
      <c r="BT102" s="32">
        <v>6619399</v>
      </c>
      <c r="BU102" s="32"/>
      <c r="BV102" s="32">
        <v>6619399</v>
      </c>
      <c r="BW102" s="32">
        <f t="shared" si="18"/>
        <v>6991409.2237999998</v>
      </c>
      <c r="BX102" s="32"/>
      <c r="BY102" s="32"/>
      <c r="BZ102" s="32"/>
      <c r="CA102" s="32"/>
      <c r="CB102" s="32"/>
      <c r="CC102" s="32"/>
      <c r="CD102" s="32"/>
      <c r="CE102" s="32"/>
      <c r="CF102" s="32"/>
      <c r="CG102" s="32"/>
      <c r="CH102" s="32"/>
      <c r="CI102" s="32"/>
      <c r="CJ102" s="32">
        <f t="shared" si="19"/>
        <v>6607300.4417000003</v>
      </c>
      <c r="CK102" s="32">
        <f>+SMALL((K102,O102,S102,W102,AA102,AE102,AI102,AM102,AQ102,AU102,AY102,BC102,BG102,BK102,BO102,BS102,BW102,CA102,CE102,CI102),1)</f>
        <v>6223191.6595999999</v>
      </c>
      <c r="CL102" s="18"/>
      <c r="CM102" s="18">
        <f t="shared" si="20"/>
        <v>0</v>
      </c>
      <c r="CN102" s="35">
        <f t="shared" si="21"/>
        <v>0</v>
      </c>
      <c r="CO102" s="39">
        <f t="shared" si="22"/>
        <v>6223191.6595999999</v>
      </c>
    </row>
    <row r="103" spans="1:93" s="19" customFormat="1" ht="36">
      <c r="A103" s="17">
        <v>93</v>
      </c>
      <c r="B103" s="48" t="s">
        <v>151</v>
      </c>
      <c r="C103" s="69" t="s">
        <v>249</v>
      </c>
      <c r="D103" s="69" t="s">
        <v>1243</v>
      </c>
      <c r="E103" s="37">
        <v>1</v>
      </c>
      <c r="F103" s="37"/>
      <c r="G103" s="34"/>
      <c r="H103" s="32"/>
      <c r="I103" s="32"/>
      <c r="J103" s="32"/>
      <c r="K103" s="32"/>
      <c r="L103" s="32"/>
      <c r="M103" s="32"/>
      <c r="N103" s="32"/>
      <c r="O103" s="32"/>
      <c r="P103" s="70"/>
      <c r="Q103" s="71"/>
      <c r="R103" s="72"/>
      <c r="S103" s="32"/>
      <c r="T103" s="32"/>
      <c r="U103" s="32"/>
      <c r="V103" s="32"/>
      <c r="W103" s="32"/>
      <c r="X103" s="73"/>
      <c r="Y103" s="74"/>
      <c r="Z103" s="73"/>
      <c r="AA103" s="32"/>
      <c r="AB103" s="32"/>
      <c r="AC103" s="32"/>
      <c r="AD103" s="32"/>
      <c r="AE103" s="32"/>
      <c r="AF103" s="32"/>
      <c r="AG103" s="32"/>
      <c r="AH103" s="32"/>
      <c r="AI103" s="32"/>
      <c r="AJ103" s="32">
        <v>954385</v>
      </c>
      <c r="AK103" s="32"/>
      <c r="AL103" s="32">
        <v>954385</v>
      </c>
      <c r="AM103" s="32">
        <f t="shared" si="15"/>
        <v>1008021.437</v>
      </c>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c r="BP103" s="32"/>
      <c r="BQ103" s="32"/>
      <c r="BR103" s="32"/>
      <c r="BS103" s="32"/>
      <c r="BT103" s="32"/>
      <c r="BU103" s="32"/>
      <c r="BV103" s="32"/>
      <c r="BW103" s="32"/>
      <c r="BX103" s="32"/>
      <c r="BY103" s="32"/>
      <c r="BZ103" s="32"/>
      <c r="CA103" s="32"/>
      <c r="CB103" s="32"/>
      <c r="CC103" s="32"/>
      <c r="CD103" s="32"/>
      <c r="CE103" s="32"/>
      <c r="CF103" s="32"/>
      <c r="CG103" s="32"/>
      <c r="CH103" s="32"/>
      <c r="CI103" s="32"/>
      <c r="CJ103" s="32">
        <f t="shared" si="19"/>
        <v>1008021.437</v>
      </c>
      <c r="CK103" s="32">
        <f>+SMALL((K103,O103,S103,W103,AA103,AE103,AI103,AM103,AQ103,AU103,AY103,BC103,BG103,BK103,BO103,BS103,BW103,CA103,CE103,CI103),1)</f>
        <v>1008021.437</v>
      </c>
      <c r="CL103" s="18"/>
      <c r="CM103" s="18"/>
      <c r="CN103" s="35"/>
      <c r="CO103" s="39">
        <f t="shared" si="22"/>
        <v>1008021.437</v>
      </c>
    </row>
    <row r="104" spans="1:93" s="19" customFormat="1" ht="24">
      <c r="A104" s="17">
        <v>94</v>
      </c>
      <c r="B104" s="48" t="s">
        <v>152</v>
      </c>
      <c r="C104" s="69" t="s">
        <v>249</v>
      </c>
      <c r="D104" s="69" t="s">
        <v>1243</v>
      </c>
      <c r="E104" s="37">
        <v>1</v>
      </c>
      <c r="F104" s="37"/>
      <c r="G104" s="34"/>
      <c r="H104" s="32"/>
      <c r="I104" s="32"/>
      <c r="J104" s="32"/>
      <c r="K104" s="32"/>
      <c r="L104" s="32"/>
      <c r="M104" s="32"/>
      <c r="N104" s="32"/>
      <c r="O104" s="32"/>
      <c r="P104" s="70"/>
      <c r="Q104" s="71"/>
      <c r="R104" s="72"/>
      <c r="S104" s="32"/>
      <c r="T104" s="32"/>
      <c r="U104" s="32"/>
      <c r="V104" s="32"/>
      <c r="W104" s="32"/>
      <c r="X104" s="73"/>
      <c r="Y104" s="74"/>
      <c r="Z104" s="73"/>
      <c r="AA104" s="32"/>
      <c r="AB104" s="32"/>
      <c r="AC104" s="32"/>
      <c r="AD104" s="32"/>
      <c r="AE104" s="32"/>
      <c r="AF104" s="32"/>
      <c r="AG104" s="32"/>
      <c r="AH104" s="32"/>
      <c r="AI104" s="32"/>
      <c r="AJ104" s="32">
        <v>141795</v>
      </c>
      <c r="AK104" s="32">
        <f>+AJ104*19%</f>
        <v>26941.05</v>
      </c>
      <c r="AL104" s="32">
        <v>168736.05</v>
      </c>
      <c r="AM104" s="32">
        <f t="shared" si="15"/>
        <v>178219.01600999999</v>
      </c>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c r="BP104" s="32"/>
      <c r="BQ104" s="32"/>
      <c r="BR104" s="32"/>
      <c r="BS104" s="32"/>
      <c r="BT104" s="32"/>
      <c r="BU104" s="32"/>
      <c r="BV104" s="32"/>
      <c r="BW104" s="32"/>
      <c r="BX104" s="32"/>
      <c r="BY104" s="32"/>
      <c r="BZ104" s="32"/>
      <c r="CA104" s="32"/>
      <c r="CB104" s="32"/>
      <c r="CC104" s="32"/>
      <c r="CD104" s="32"/>
      <c r="CE104" s="32"/>
      <c r="CF104" s="32"/>
      <c r="CG104" s="32"/>
      <c r="CH104" s="32"/>
      <c r="CI104" s="32"/>
      <c r="CJ104" s="32">
        <f t="shared" si="19"/>
        <v>178219.01600999999</v>
      </c>
      <c r="CK104" s="32">
        <f>+SMALL((K104,O104,S104,W104,AA104,AE104,AI104,AM104,AQ104,AU104,AY104,BC104,BG104,BK104,BO104,BS104,BW104,CA104,CE104,CI104),1)</f>
        <v>178219.01600999999</v>
      </c>
      <c r="CL104" s="18"/>
      <c r="CM104" s="18"/>
      <c r="CN104" s="35"/>
      <c r="CO104" s="39">
        <f t="shared" si="22"/>
        <v>178219.01600999999</v>
      </c>
    </row>
    <row r="105" spans="1:93" s="19" customFormat="1" ht="60">
      <c r="A105" s="17">
        <v>95</v>
      </c>
      <c r="B105" s="48" t="s">
        <v>153</v>
      </c>
      <c r="C105" s="69" t="s">
        <v>250</v>
      </c>
      <c r="D105" s="69" t="s">
        <v>1243</v>
      </c>
      <c r="E105" s="37">
        <v>1</v>
      </c>
      <c r="F105" s="37" t="str">
        <f>+VLOOKUP(B105,'[1]AMAREY NOVA MEDICAL S.A'!$D:$H,5,0)</f>
        <v>CTO 5665-2021 LA INSTRUMENTADORA S.A.S</v>
      </c>
      <c r="G105" s="34">
        <f>+VLOOKUP(B105,'[1]AMAREY NOVA MEDICAL S.A'!$D:$H,2,0)</f>
        <v>1053080</v>
      </c>
      <c r="H105" s="32">
        <f>+VLOOKUP(B105,'[1]AMAREY NOVA MEDICAL S.A'!$D:$H,3,0)</f>
        <v>0</v>
      </c>
      <c r="I105" s="32">
        <f>+VLOOKUP(B105,'[1]AMAREY NOVA MEDICAL S.A'!$D:$H,4,0)</f>
        <v>1053080</v>
      </c>
      <c r="J105" s="32">
        <f t="shared" si="12"/>
        <v>1053080</v>
      </c>
      <c r="K105" s="32">
        <f t="shared" si="13"/>
        <v>1112263.0960000001</v>
      </c>
      <c r="L105" s="32"/>
      <c r="M105" s="32"/>
      <c r="N105" s="32"/>
      <c r="O105" s="32"/>
      <c r="P105" s="70">
        <v>1976663</v>
      </c>
      <c r="Q105" s="71"/>
      <c r="R105" s="72">
        <v>1976663</v>
      </c>
      <c r="S105" s="32">
        <f t="shared" ref="S105:S131" si="27">+R105*1.056</f>
        <v>2087356.128</v>
      </c>
      <c r="T105" s="32"/>
      <c r="U105" s="32"/>
      <c r="V105" s="32"/>
      <c r="W105" s="32"/>
      <c r="X105" s="75">
        <v>1134000</v>
      </c>
      <c r="Y105" s="74"/>
      <c r="Z105" s="75">
        <v>1134000</v>
      </c>
      <c r="AA105" s="32">
        <f t="shared" si="14"/>
        <v>1197730.8</v>
      </c>
      <c r="AB105" s="32"/>
      <c r="AC105" s="32"/>
      <c r="AD105" s="32"/>
      <c r="AE105" s="32"/>
      <c r="AF105" s="32"/>
      <c r="AG105" s="32"/>
      <c r="AH105" s="32"/>
      <c r="AI105" s="32"/>
      <c r="AJ105" s="32">
        <v>1540900</v>
      </c>
      <c r="AK105" s="32"/>
      <c r="AL105" s="32">
        <v>1540900</v>
      </c>
      <c r="AM105" s="32">
        <f t="shared" si="15"/>
        <v>1627498.58</v>
      </c>
      <c r="AN105" s="32">
        <v>1600000</v>
      </c>
      <c r="AO105" s="32">
        <f t="shared" ref="AO105:AO117" si="28">+AN105-AP105</f>
        <v>0</v>
      </c>
      <c r="AP105" s="32">
        <v>1600000</v>
      </c>
      <c r="AQ105" s="32">
        <f t="shared" si="17"/>
        <v>1689920</v>
      </c>
      <c r="AR105" s="32"/>
      <c r="AS105" s="32"/>
      <c r="AT105" s="32"/>
      <c r="AU105" s="32"/>
      <c r="AV105" s="32">
        <v>1348300</v>
      </c>
      <c r="AW105" s="32"/>
      <c r="AX105" s="32">
        <v>1348300</v>
      </c>
      <c r="AY105" s="32">
        <f t="shared" ref="AY105:AY139" si="29">+AX105*1.0562</f>
        <v>1424074.46</v>
      </c>
      <c r="AZ105" s="32"/>
      <c r="BA105" s="32"/>
      <c r="BB105" s="32"/>
      <c r="BC105" s="32"/>
      <c r="BD105" s="32"/>
      <c r="BE105" s="32"/>
      <c r="BF105" s="32"/>
      <c r="BG105" s="32"/>
      <c r="BH105" s="32"/>
      <c r="BI105" s="32"/>
      <c r="BJ105" s="32"/>
      <c r="BK105" s="32"/>
      <c r="BL105" s="32">
        <v>1156659</v>
      </c>
      <c r="BM105" s="32"/>
      <c r="BN105" s="32">
        <v>1156659</v>
      </c>
      <c r="BO105" s="32">
        <f t="shared" ref="BO105:BO115" si="30">+BN105*1.0562</f>
        <v>1221663.2358000001</v>
      </c>
      <c r="BP105" s="32"/>
      <c r="BQ105" s="32"/>
      <c r="BR105" s="32"/>
      <c r="BS105" s="32"/>
      <c r="BT105" s="32"/>
      <c r="BU105" s="32"/>
      <c r="BV105" s="32"/>
      <c r="BW105" s="32"/>
      <c r="BX105" s="32"/>
      <c r="BY105" s="32"/>
      <c r="BZ105" s="32"/>
      <c r="CA105" s="32"/>
      <c r="CB105" s="32"/>
      <c r="CC105" s="32"/>
      <c r="CD105" s="32"/>
      <c r="CE105" s="32"/>
      <c r="CF105" s="32"/>
      <c r="CG105" s="32"/>
      <c r="CH105" s="32"/>
      <c r="CI105" s="32"/>
      <c r="CJ105" s="32">
        <f t="shared" si="19"/>
        <v>1480072.328542857</v>
      </c>
      <c r="CK105" s="32">
        <f>+SMALL((K105,O105,S105,W105,AA105,AE105,AI105,AM105,AQ105,AU105,AY105,BC105,BG105,BK105,BO105,BS105,BW105,CA105,CE105,CI105),1)</f>
        <v>1112263.0960000001</v>
      </c>
      <c r="CL105" s="18"/>
      <c r="CM105" s="18">
        <f t="shared" si="20"/>
        <v>0</v>
      </c>
      <c r="CN105" s="35">
        <f t="shared" si="21"/>
        <v>0</v>
      </c>
      <c r="CO105" s="39">
        <f t="shared" si="22"/>
        <v>1112263.0960000001</v>
      </c>
    </row>
    <row r="106" spans="1:93" s="19" customFormat="1" ht="60">
      <c r="A106" s="17">
        <v>96</v>
      </c>
      <c r="B106" s="48" t="s">
        <v>154</v>
      </c>
      <c r="C106" s="69" t="s">
        <v>250</v>
      </c>
      <c r="D106" s="69" t="s">
        <v>1243</v>
      </c>
      <c r="E106" s="37">
        <v>1</v>
      </c>
      <c r="F106" s="37" t="str">
        <f>+VLOOKUP(B106,'[1]AMAREY NOVA MEDICAL S.A'!$D:$H,5,0)</f>
        <v>CTO 5665-2021 LA INSTRUMENTADORA S.A.S</v>
      </c>
      <c r="G106" s="34">
        <f>+VLOOKUP(B106,'[1]AMAREY NOVA MEDICAL S.A'!$D:$H,2,0)</f>
        <v>193620</v>
      </c>
      <c r="H106" s="32">
        <f>+VLOOKUP(B106,'[1]AMAREY NOVA MEDICAL S.A'!$D:$H,3,0)</f>
        <v>0</v>
      </c>
      <c r="I106" s="32">
        <f>+VLOOKUP(B106,'[1]AMAREY NOVA MEDICAL S.A'!$D:$H,4,0)</f>
        <v>193620</v>
      </c>
      <c r="J106" s="32">
        <f t="shared" si="12"/>
        <v>193620</v>
      </c>
      <c r="K106" s="32">
        <f t="shared" si="13"/>
        <v>204501.44400000002</v>
      </c>
      <c r="L106" s="32"/>
      <c r="M106" s="32"/>
      <c r="N106" s="32"/>
      <c r="O106" s="32"/>
      <c r="P106" s="76">
        <v>205368</v>
      </c>
      <c r="Q106" s="71"/>
      <c r="R106" s="72">
        <v>205368</v>
      </c>
      <c r="S106" s="32">
        <f t="shared" si="27"/>
        <v>216868.60800000001</v>
      </c>
      <c r="T106" s="32"/>
      <c r="U106" s="32"/>
      <c r="V106" s="32"/>
      <c r="W106" s="32"/>
      <c r="X106" s="75">
        <v>408000</v>
      </c>
      <c r="Y106" s="74"/>
      <c r="Z106" s="75">
        <v>408000</v>
      </c>
      <c r="AA106" s="32">
        <f t="shared" si="14"/>
        <v>430929.60000000003</v>
      </c>
      <c r="AB106" s="32"/>
      <c r="AC106" s="32"/>
      <c r="AD106" s="32"/>
      <c r="AE106" s="32"/>
      <c r="AF106" s="32"/>
      <c r="AG106" s="32"/>
      <c r="AH106" s="32"/>
      <c r="AI106" s="32"/>
      <c r="AJ106" s="32">
        <v>588225</v>
      </c>
      <c r="AK106" s="32"/>
      <c r="AL106" s="32">
        <v>588225</v>
      </c>
      <c r="AM106" s="32">
        <f t="shared" si="15"/>
        <v>621283.245</v>
      </c>
      <c r="AN106" s="32">
        <v>280000</v>
      </c>
      <c r="AO106" s="32">
        <f t="shared" si="28"/>
        <v>0</v>
      </c>
      <c r="AP106" s="32">
        <v>280000</v>
      </c>
      <c r="AQ106" s="32">
        <f t="shared" si="17"/>
        <v>295736</v>
      </c>
      <c r="AR106" s="32"/>
      <c r="AS106" s="32"/>
      <c r="AT106" s="32"/>
      <c r="AU106" s="32"/>
      <c r="AV106" s="32">
        <v>172300</v>
      </c>
      <c r="AW106" s="32"/>
      <c r="AX106" s="32">
        <v>172300</v>
      </c>
      <c r="AY106" s="32">
        <f t="shared" si="29"/>
        <v>181983.26</v>
      </c>
      <c r="AZ106" s="32"/>
      <c r="BA106" s="32"/>
      <c r="BB106" s="32"/>
      <c r="BC106" s="32"/>
      <c r="BD106" s="32"/>
      <c r="BE106" s="32"/>
      <c r="BF106" s="32"/>
      <c r="BG106" s="32"/>
      <c r="BH106" s="32"/>
      <c r="BI106" s="32"/>
      <c r="BJ106" s="32"/>
      <c r="BK106" s="32"/>
      <c r="BL106" s="32">
        <v>132189</v>
      </c>
      <c r="BM106" s="32"/>
      <c r="BN106" s="32">
        <v>132189</v>
      </c>
      <c r="BO106" s="32">
        <f t="shared" si="30"/>
        <v>139618.02180000002</v>
      </c>
      <c r="BP106" s="32"/>
      <c r="BQ106" s="32"/>
      <c r="BR106" s="32"/>
      <c r="BS106" s="32"/>
      <c r="BT106" s="32"/>
      <c r="BU106" s="32"/>
      <c r="BV106" s="32"/>
      <c r="BW106" s="32"/>
      <c r="BX106" s="32"/>
      <c r="BY106" s="32"/>
      <c r="BZ106" s="32"/>
      <c r="CA106" s="32"/>
      <c r="CB106" s="32"/>
      <c r="CC106" s="32"/>
      <c r="CD106" s="32"/>
      <c r="CE106" s="32"/>
      <c r="CF106" s="32"/>
      <c r="CG106" s="32"/>
      <c r="CH106" s="32"/>
      <c r="CI106" s="32"/>
      <c r="CJ106" s="32">
        <f t="shared" si="19"/>
        <v>298702.88268571428</v>
      </c>
      <c r="CK106" s="32">
        <f>+SMALL((K106,O106,S106,W106,AA106,AE106,AI106,AM106,AQ106,AU106,AY106,BC106,BG106,BK106,BO106,BS106,BW106,CA106,CE106,CI106),1)</f>
        <v>139618.02180000002</v>
      </c>
      <c r="CL106" s="18"/>
      <c r="CM106" s="18">
        <f t="shared" si="20"/>
        <v>64883.422200000001</v>
      </c>
      <c r="CN106" s="35">
        <f t="shared" si="21"/>
        <v>0.46472096770533095</v>
      </c>
      <c r="CO106" s="39">
        <f t="shared" si="22"/>
        <v>139618.02180000002</v>
      </c>
    </row>
    <row r="107" spans="1:93" s="19" customFormat="1" ht="60">
      <c r="A107" s="17">
        <v>97</v>
      </c>
      <c r="B107" s="48" t="s">
        <v>155</v>
      </c>
      <c r="C107" s="69" t="s">
        <v>251</v>
      </c>
      <c r="D107" s="69" t="s">
        <v>1243</v>
      </c>
      <c r="E107" s="37">
        <v>1</v>
      </c>
      <c r="F107" s="37" t="str">
        <f>+VLOOKUP(B107,'[1]AMAREY NOVA MEDICAL S.A'!$D:$H,5,0)</f>
        <v>CTO 5665-2021 LA INSTRUMENTADORA S.A.S</v>
      </c>
      <c r="G107" s="34">
        <f>+VLOOKUP(B107,'[1]AMAREY NOVA MEDICAL S.A'!$D:$H,2,0)</f>
        <v>1053080</v>
      </c>
      <c r="H107" s="32">
        <f>+VLOOKUP(B107,'[1]AMAREY NOVA MEDICAL S.A'!$D:$H,3,0)</f>
        <v>0</v>
      </c>
      <c r="I107" s="32">
        <f>+VLOOKUP(B107,'[1]AMAREY NOVA MEDICAL S.A'!$D:$H,4,0)</f>
        <v>1053080</v>
      </c>
      <c r="J107" s="32">
        <f t="shared" si="12"/>
        <v>1053080</v>
      </c>
      <c r="K107" s="32">
        <f t="shared" si="13"/>
        <v>1112263.0960000001</v>
      </c>
      <c r="L107" s="32"/>
      <c r="M107" s="32"/>
      <c r="N107" s="32"/>
      <c r="O107" s="32"/>
      <c r="P107" s="76">
        <v>1976663</v>
      </c>
      <c r="Q107" s="71"/>
      <c r="R107" s="72">
        <v>1976663</v>
      </c>
      <c r="S107" s="32">
        <f t="shared" si="27"/>
        <v>2087356.128</v>
      </c>
      <c r="T107" s="32"/>
      <c r="U107" s="32"/>
      <c r="V107" s="32"/>
      <c r="W107" s="32"/>
      <c r="X107" s="75">
        <v>1280000</v>
      </c>
      <c r="Y107" s="74"/>
      <c r="Z107" s="75">
        <v>1280000</v>
      </c>
      <c r="AA107" s="32">
        <f t="shared" si="14"/>
        <v>1351936</v>
      </c>
      <c r="AB107" s="32"/>
      <c r="AC107" s="32"/>
      <c r="AD107" s="32"/>
      <c r="AE107" s="32"/>
      <c r="AF107" s="32"/>
      <c r="AG107" s="32"/>
      <c r="AH107" s="32"/>
      <c r="AI107" s="32"/>
      <c r="AJ107" s="32">
        <v>1540900</v>
      </c>
      <c r="AK107" s="32"/>
      <c r="AL107" s="32">
        <v>1540900</v>
      </c>
      <c r="AM107" s="32">
        <f t="shared" si="15"/>
        <v>1627498.58</v>
      </c>
      <c r="AN107" s="32">
        <v>1800000</v>
      </c>
      <c r="AO107" s="32">
        <f t="shared" si="28"/>
        <v>0</v>
      </c>
      <c r="AP107" s="32">
        <v>1800000</v>
      </c>
      <c r="AQ107" s="32">
        <f t="shared" si="17"/>
        <v>1901160</v>
      </c>
      <c r="AR107" s="32"/>
      <c r="AS107" s="32"/>
      <c r="AT107" s="32"/>
      <c r="AU107" s="32"/>
      <c r="AV107" s="32">
        <v>1487100</v>
      </c>
      <c r="AW107" s="32"/>
      <c r="AX107" s="32">
        <v>1487100</v>
      </c>
      <c r="AY107" s="32">
        <f t="shared" si="29"/>
        <v>1570675.02</v>
      </c>
      <c r="AZ107" s="32"/>
      <c r="BA107" s="32"/>
      <c r="BB107" s="32"/>
      <c r="BC107" s="32"/>
      <c r="BD107" s="32"/>
      <c r="BE107" s="32"/>
      <c r="BF107" s="32"/>
      <c r="BG107" s="32"/>
      <c r="BH107" s="32"/>
      <c r="BI107" s="32"/>
      <c r="BJ107" s="32"/>
      <c r="BK107" s="32"/>
      <c r="BL107" s="32">
        <v>1156659</v>
      </c>
      <c r="BM107" s="32"/>
      <c r="BN107" s="32">
        <v>1156659</v>
      </c>
      <c r="BO107" s="32">
        <f t="shared" si="30"/>
        <v>1221663.2358000001</v>
      </c>
      <c r="BP107" s="32"/>
      <c r="BQ107" s="32"/>
      <c r="BR107" s="32"/>
      <c r="BS107" s="32"/>
      <c r="BT107" s="32"/>
      <c r="BU107" s="32"/>
      <c r="BV107" s="32"/>
      <c r="BW107" s="32"/>
      <c r="BX107" s="32"/>
      <c r="BY107" s="32"/>
      <c r="BZ107" s="32"/>
      <c r="CA107" s="32"/>
      <c r="CB107" s="32"/>
      <c r="CC107" s="32"/>
      <c r="CD107" s="32"/>
      <c r="CE107" s="32"/>
      <c r="CF107" s="32"/>
      <c r="CG107" s="32"/>
      <c r="CH107" s="32"/>
      <c r="CI107" s="32"/>
      <c r="CJ107" s="32">
        <f t="shared" si="19"/>
        <v>1553221.7228285715</v>
      </c>
      <c r="CK107" s="32">
        <f>+SMALL((K107,O107,S107,W107,AA107,AE107,AI107,AM107,AQ107,AU107,AY107,BC107,BG107,BK107,BO107,BS107,BW107,CA107,CE107,CI107),1)</f>
        <v>1112263.0960000001</v>
      </c>
      <c r="CL107" s="18"/>
      <c r="CM107" s="18">
        <f t="shared" si="20"/>
        <v>0</v>
      </c>
      <c r="CN107" s="35">
        <f t="shared" si="21"/>
        <v>0</v>
      </c>
      <c r="CO107" s="39">
        <f t="shared" si="22"/>
        <v>1112263.0960000001</v>
      </c>
    </row>
    <row r="108" spans="1:93" s="19" customFormat="1" ht="60">
      <c r="A108" s="17">
        <v>98</v>
      </c>
      <c r="B108" s="48" t="s">
        <v>154</v>
      </c>
      <c r="C108" s="69" t="s">
        <v>251</v>
      </c>
      <c r="D108" s="69" t="s">
        <v>1243</v>
      </c>
      <c r="E108" s="37">
        <v>1</v>
      </c>
      <c r="F108" s="37" t="str">
        <f>+VLOOKUP(B108,'[1]AMAREY NOVA MEDICAL S.A'!$D:$H,5,0)</f>
        <v>CTO 5665-2021 LA INSTRUMENTADORA S.A.S</v>
      </c>
      <c r="G108" s="34">
        <f>+VLOOKUP(B108,'[1]AMAREY NOVA MEDICAL S.A'!$D:$H,2,0)</f>
        <v>193620</v>
      </c>
      <c r="H108" s="32">
        <f>+VLOOKUP(B108,'[1]AMAREY NOVA MEDICAL S.A'!$D:$H,3,0)</f>
        <v>0</v>
      </c>
      <c r="I108" s="32">
        <f>+VLOOKUP(B108,'[1]AMAREY NOVA MEDICAL S.A'!$D:$H,4,0)</f>
        <v>193620</v>
      </c>
      <c r="J108" s="32">
        <f t="shared" si="12"/>
        <v>193620</v>
      </c>
      <c r="K108" s="32">
        <f t="shared" si="13"/>
        <v>204501.44400000002</v>
      </c>
      <c r="L108" s="32"/>
      <c r="M108" s="32"/>
      <c r="N108" s="32"/>
      <c r="O108" s="32"/>
      <c r="P108" s="76">
        <v>205368</v>
      </c>
      <c r="Q108" s="71"/>
      <c r="R108" s="72">
        <v>205368</v>
      </c>
      <c r="S108" s="32">
        <f t="shared" si="27"/>
        <v>216868.60800000001</v>
      </c>
      <c r="T108" s="32"/>
      <c r="U108" s="32"/>
      <c r="V108" s="32"/>
      <c r="W108" s="32"/>
      <c r="X108" s="75">
        <v>408000</v>
      </c>
      <c r="Y108" s="74"/>
      <c r="Z108" s="75">
        <v>408000</v>
      </c>
      <c r="AA108" s="32">
        <f t="shared" si="14"/>
        <v>430929.60000000003</v>
      </c>
      <c r="AB108" s="32"/>
      <c r="AC108" s="32"/>
      <c r="AD108" s="32"/>
      <c r="AE108" s="32"/>
      <c r="AF108" s="32"/>
      <c r="AG108" s="32"/>
      <c r="AH108" s="32"/>
      <c r="AI108" s="32"/>
      <c r="AJ108" s="32">
        <v>588225</v>
      </c>
      <c r="AK108" s="32"/>
      <c r="AL108" s="32">
        <v>588225</v>
      </c>
      <c r="AM108" s="32">
        <f t="shared" si="15"/>
        <v>621283.245</v>
      </c>
      <c r="AN108" s="32">
        <v>280000</v>
      </c>
      <c r="AO108" s="32">
        <f t="shared" si="28"/>
        <v>0</v>
      </c>
      <c r="AP108" s="32">
        <v>280000</v>
      </c>
      <c r="AQ108" s="32">
        <f t="shared" si="17"/>
        <v>295736</v>
      </c>
      <c r="AR108" s="32"/>
      <c r="AS108" s="32"/>
      <c r="AT108" s="32"/>
      <c r="AU108" s="32"/>
      <c r="AV108" s="32">
        <v>172300</v>
      </c>
      <c r="AW108" s="32"/>
      <c r="AX108" s="32">
        <v>172300</v>
      </c>
      <c r="AY108" s="32">
        <f t="shared" si="29"/>
        <v>181983.26</v>
      </c>
      <c r="AZ108" s="32"/>
      <c r="BA108" s="32"/>
      <c r="BB108" s="32"/>
      <c r="BC108" s="32"/>
      <c r="BD108" s="32"/>
      <c r="BE108" s="32"/>
      <c r="BF108" s="32"/>
      <c r="BG108" s="32"/>
      <c r="BH108" s="32"/>
      <c r="BI108" s="32"/>
      <c r="BJ108" s="32"/>
      <c r="BK108" s="32"/>
      <c r="BL108" s="32">
        <v>132189</v>
      </c>
      <c r="BM108" s="32"/>
      <c r="BN108" s="32">
        <v>132189</v>
      </c>
      <c r="BO108" s="32">
        <f t="shared" si="30"/>
        <v>139618.02180000002</v>
      </c>
      <c r="BP108" s="32"/>
      <c r="BQ108" s="32"/>
      <c r="BR108" s="32"/>
      <c r="BS108" s="32"/>
      <c r="BT108" s="32"/>
      <c r="BU108" s="32"/>
      <c r="BV108" s="32"/>
      <c r="BW108" s="32"/>
      <c r="BX108" s="32"/>
      <c r="BY108" s="32"/>
      <c r="BZ108" s="32"/>
      <c r="CA108" s="32"/>
      <c r="CB108" s="32"/>
      <c r="CC108" s="32"/>
      <c r="CD108" s="32"/>
      <c r="CE108" s="32"/>
      <c r="CF108" s="32"/>
      <c r="CG108" s="32"/>
      <c r="CH108" s="32"/>
      <c r="CI108" s="32"/>
      <c r="CJ108" s="32">
        <f t="shared" si="19"/>
        <v>298702.88268571428</v>
      </c>
      <c r="CK108" s="32">
        <f>+SMALL((K108,O108,S108,W108,AA108,AE108,AI108,AM108,AQ108,AU108,AY108,BC108,BG108,BK108,BO108,BS108,BW108,CA108,CE108,CI108),1)</f>
        <v>139618.02180000002</v>
      </c>
      <c r="CL108" s="18"/>
      <c r="CM108" s="18">
        <f t="shared" si="20"/>
        <v>64883.422200000001</v>
      </c>
      <c r="CN108" s="35">
        <f t="shared" si="21"/>
        <v>0.46472096770533095</v>
      </c>
      <c r="CO108" s="39">
        <f t="shared" si="22"/>
        <v>139618.02180000002</v>
      </c>
    </row>
    <row r="109" spans="1:93" s="19" customFormat="1" ht="60">
      <c r="A109" s="17">
        <v>99</v>
      </c>
      <c r="B109" s="48" t="s">
        <v>156</v>
      </c>
      <c r="C109" s="69" t="s">
        <v>252</v>
      </c>
      <c r="D109" s="69" t="s">
        <v>1243</v>
      </c>
      <c r="E109" s="37">
        <v>1</v>
      </c>
      <c r="F109" s="37" t="str">
        <f>+VLOOKUP(B109,'[1]AMAREY NOVA MEDICAL S.A'!$D:$H,5,0)</f>
        <v>CTO 5665-2021 LA INSTRUMENTADORA S.A.S</v>
      </c>
      <c r="G109" s="34">
        <f>+VLOOKUP(B109,'[1]AMAREY NOVA MEDICAL S.A'!$D:$H,2,0)</f>
        <v>1184680</v>
      </c>
      <c r="H109" s="32">
        <f>+VLOOKUP(B109,'[1]AMAREY NOVA MEDICAL S.A'!$D:$H,3,0)</f>
        <v>0</v>
      </c>
      <c r="I109" s="32">
        <f>+VLOOKUP(B109,'[1]AMAREY NOVA MEDICAL S.A'!$D:$H,4,0)</f>
        <v>1184680</v>
      </c>
      <c r="J109" s="32">
        <f t="shared" si="12"/>
        <v>1184680</v>
      </c>
      <c r="K109" s="32">
        <f t="shared" si="13"/>
        <v>1251259.0160000001</v>
      </c>
      <c r="L109" s="32"/>
      <c r="M109" s="32"/>
      <c r="N109" s="32"/>
      <c r="O109" s="32"/>
      <c r="P109" s="76">
        <v>2515753</v>
      </c>
      <c r="Q109" s="71"/>
      <c r="R109" s="72">
        <v>2515753</v>
      </c>
      <c r="S109" s="32">
        <f t="shared" si="27"/>
        <v>2656635.1680000001</v>
      </c>
      <c r="T109" s="32"/>
      <c r="U109" s="32"/>
      <c r="V109" s="32"/>
      <c r="W109" s="32"/>
      <c r="X109" s="75">
        <v>1559000</v>
      </c>
      <c r="Y109" s="74"/>
      <c r="Z109" s="75">
        <v>1559000</v>
      </c>
      <c r="AA109" s="32">
        <f t="shared" si="14"/>
        <v>1646615.8</v>
      </c>
      <c r="AB109" s="32"/>
      <c r="AC109" s="32"/>
      <c r="AD109" s="32"/>
      <c r="AE109" s="32"/>
      <c r="AF109" s="32"/>
      <c r="AG109" s="32"/>
      <c r="AH109" s="32"/>
      <c r="AI109" s="32"/>
      <c r="AJ109" s="32">
        <v>2214210</v>
      </c>
      <c r="AK109" s="32"/>
      <c r="AL109" s="32">
        <v>2214210</v>
      </c>
      <c r="AM109" s="32">
        <f t="shared" si="15"/>
        <v>2338648.602</v>
      </c>
      <c r="AN109" s="32">
        <v>2200000</v>
      </c>
      <c r="AO109" s="32">
        <f t="shared" si="28"/>
        <v>0</v>
      </c>
      <c r="AP109" s="32">
        <v>2200000</v>
      </c>
      <c r="AQ109" s="32">
        <f t="shared" si="17"/>
        <v>2323640</v>
      </c>
      <c r="AR109" s="32"/>
      <c r="AS109" s="32"/>
      <c r="AT109" s="32"/>
      <c r="AU109" s="32"/>
      <c r="AV109" s="32">
        <v>1685300</v>
      </c>
      <c r="AW109" s="32"/>
      <c r="AX109" s="32">
        <v>1685300</v>
      </c>
      <c r="AY109" s="32">
        <f t="shared" si="29"/>
        <v>1780013.86</v>
      </c>
      <c r="AZ109" s="32"/>
      <c r="BA109" s="32"/>
      <c r="BB109" s="32"/>
      <c r="BC109" s="32"/>
      <c r="BD109" s="32"/>
      <c r="BE109" s="32"/>
      <c r="BF109" s="32"/>
      <c r="BG109" s="32"/>
      <c r="BH109" s="32"/>
      <c r="BI109" s="32"/>
      <c r="BJ109" s="32"/>
      <c r="BK109" s="32"/>
      <c r="BL109" s="32">
        <v>1156659</v>
      </c>
      <c r="BM109" s="32"/>
      <c r="BN109" s="32">
        <v>1156659</v>
      </c>
      <c r="BO109" s="32">
        <f t="shared" si="30"/>
        <v>1221663.2358000001</v>
      </c>
      <c r="BP109" s="32"/>
      <c r="BQ109" s="32"/>
      <c r="BR109" s="32"/>
      <c r="BS109" s="32"/>
      <c r="BT109" s="32"/>
      <c r="BU109" s="32"/>
      <c r="BV109" s="32"/>
      <c r="BW109" s="32"/>
      <c r="BX109" s="32"/>
      <c r="BY109" s="32"/>
      <c r="BZ109" s="32"/>
      <c r="CA109" s="32"/>
      <c r="CB109" s="32"/>
      <c r="CC109" s="32"/>
      <c r="CD109" s="32"/>
      <c r="CE109" s="32"/>
      <c r="CF109" s="32"/>
      <c r="CG109" s="32"/>
      <c r="CH109" s="32"/>
      <c r="CI109" s="32"/>
      <c r="CJ109" s="32">
        <f t="shared" si="19"/>
        <v>1888353.6688285712</v>
      </c>
      <c r="CK109" s="32">
        <f>+SMALL((K109,O109,S109,W109,AA109,AE109,AI109,AM109,AQ109,AU109,AY109,BC109,BG109,BK109,BO109,BS109,BW109,CA109,CE109,CI109),1)</f>
        <v>1221663.2358000001</v>
      </c>
      <c r="CL109" s="18"/>
      <c r="CM109" s="18">
        <f t="shared" si="20"/>
        <v>29595.780199999921</v>
      </c>
      <c r="CN109" s="35">
        <f t="shared" si="21"/>
        <v>2.4225808989511967E-2</v>
      </c>
      <c r="CO109" s="39">
        <f t="shared" si="22"/>
        <v>1221663.2358000001</v>
      </c>
    </row>
    <row r="110" spans="1:93" s="19" customFormat="1" ht="60">
      <c r="A110" s="17">
        <v>100</v>
      </c>
      <c r="B110" s="48" t="s">
        <v>154</v>
      </c>
      <c r="C110" s="69" t="s">
        <v>252</v>
      </c>
      <c r="D110" s="69" t="s">
        <v>1243</v>
      </c>
      <c r="E110" s="37">
        <v>1</v>
      </c>
      <c r="F110" s="37" t="str">
        <f>+VLOOKUP(B110,'[1]AMAREY NOVA MEDICAL S.A'!$D:$H,5,0)</f>
        <v>CTO 5665-2021 LA INSTRUMENTADORA S.A.S</v>
      </c>
      <c r="G110" s="34">
        <f>+VLOOKUP(B110,'[1]AMAREY NOVA MEDICAL S.A'!$D:$H,2,0)</f>
        <v>193620</v>
      </c>
      <c r="H110" s="32">
        <f>+VLOOKUP(B110,'[1]AMAREY NOVA MEDICAL S.A'!$D:$H,3,0)</f>
        <v>0</v>
      </c>
      <c r="I110" s="32">
        <f>+VLOOKUP(B110,'[1]AMAREY NOVA MEDICAL S.A'!$D:$H,4,0)</f>
        <v>193620</v>
      </c>
      <c r="J110" s="32">
        <f t="shared" si="12"/>
        <v>193620</v>
      </c>
      <c r="K110" s="32">
        <f t="shared" si="13"/>
        <v>204501.44400000002</v>
      </c>
      <c r="L110" s="32"/>
      <c r="M110" s="32"/>
      <c r="N110" s="32"/>
      <c r="O110" s="32"/>
      <c r="P110" s="76">
        <v>205368</v>
      </c>
      <c r="Q110" s="71"/>
      <c r="R110" s="72">
        <v>205368</v>
      </c>
      <c r="S110" s="32">
        <f t="shared" si="27"/>
        <v>216868.60800000001</v>
      </c>
      <c r="T110" s="32"/>
      <c r="U110" s="32"/>
      <c r="V110" s="32"/>
      <c r="W110" s="32"/>
      <c r="X110" s="75">
        <v>408000</v>
      </c>
      <c r="Y110" s="74"/>
      <c r="Z110" s="75">
        <v>408000</v>
      </c>
      <c r="AA110" s="32">
        <f t="shared" si="14"/>
        <v>430929.60000000003</v>
      </c>
      <c r="AB110" s="32"/>
      <c r="AC110" s="32"/>
      <c r="AD110" s="32"/>
      <c r="AE110" s="32"/>
      <c r="AF110" s="32"/>
      <c r="AG110" s="32"/>
      <c r="AH110" s="32"/>
      <c r="AI110" s="32"/>
      <c r="AJ110" s="32">
        <v>588225</v>
      </c>
      <c r="AK110" s="32"/>
      <c r="AL110" s="32">
        <v>588225</v>
      </c>
      <c r="AM110" s="32">
        <f t="shared" si="15"/>
        <v>621283.245</v>
      </c>
      <c r="AN110" s="32">
        <v>280000</v>
      </c>
      <c r="AO110" s="32">
        <f t="shared" si="28"/>
        <v>0</v>
      </c>
      <c r="AP110" s="32">
        <v>280000</v>
      </c>
      <c r="AQ110" s="32">
        <f t="shared" si="17"/>
        <v>295736</v>
      </c>
      <c r="AR110" s="32"/>
      <c r="AS110" s="32"/>
      <c r="AT110" s="32"/>
      <c r="AU110" s="32"/>
      <c r="AV110" s="32">
        <v>172300</v>
      </c>
      <c r="AW110" s="32"/>
      <c r="AX110" s="32">
        <v>172300</v>
      </c>
      <c r="AY110" s="32">
        <f t="shared" si="29"/>
        <v>181983.26</v>
      </c>
      <c r="AZ110" s="32"/>
      <c r="BA110" s="32"/>
      <c r="BB110" s="32"/>
      <c r="BC110" s="32"/>
      <c r="BD110" s="32"/>
      <c r="BE110" s="32"/>
      <c r="BF110" s="32"/>
      <c r="BG110" s="32"/>
      <c r="BH110" s="32"/>
      <c r="BI110" s="32"/>
      <c r="BJ110" s="32"/>
      <c r="BK110" s="32"/>
      <c r="BL110" s="32">
        <v>132189</v>
      </c>
      <c r="BM110" s="32"/>
      <c r="BN110" s="32">
        <v>132189</v>
      </c>
      <c r="BO110" s="32">
        <f t="shared" si="30"/>
        <v>139618.02180000002</v>
      </c>
      <c r="BP110" s="32"/>
      <c r="BQ110" s="32"/>
      <c r="BR110" s="32"/>
      <c r="BS110" s="32"/>
      <c r="BT110" s="32"/>
      <c r="BU110" s="32"/>
      <c r="BV110" s="32"/>
      <c r="BW110" s="32"/>
      <c r="BX110" s="32"/>
      <c r="BY110" s="32"/>
      <c r="BZ110" s="32"/>
      <c r="CA110" s="32"/>
      <c r="CB110" s="32"/>
      <c r="CC110" s="32"/>
      <c r="CD110" s="32"/>
      <c r="CE110" s="32"/>
      <c r="CF110" s="32"/>
      <c r="CG110" s="32"/>
      <c r="CH110" s="32"/>
      <c r="CI110" s="32"/>
      <c r="CJ110" s="32">
        <f t="shared" si="19"/>
        <v>298702.88268571428</v>
      </c>
      <c r="CK110" s="32">
        <f>+SMALL((K110,O110,S110,W110,AA110,AE110,AI110,AM110,AQ110,AU110,AY110,BC110,BG110,BK110,BO110,BS110,BW110,CA110,CE110,CI110),1)</f>
        <v>139618.02180000002</v>
      </c>
      <c r="CL110" s="18"/>
      <c r="CM110" s="18">
        <f t="shared" si="20"/>
        <v>64883.422200000001</v>
      </c>
      <c r="CN110" s="35">
        <f t="shared" si="21"/>
        <v>0.46472096770533095</v>
      </c>
      <c r="CO110" s="39">
        <f t="shared" si="22"/>
        <v>139618.02180000002</v>
      </c>
    </row>
    <row r="111" spans="1:93" s="19" customFormat="1" ht="30">
      <c r="A111" s="17">
        <v>101</v>
      </c>
      <c r="B111" s="48" t="s">
        <v>157</v>
      </c>
      <c r="C111" s="69" t="s">
        <v>253</v>
      </c>
      <c r="D111" s="69" t="s">
        <v>1243</v>
      </c>
      <c r="E111" s="37">
        <v>1</v>
      </c>
      <c r="F111" s="37" t="str">
        <f>+VLOOKUP(B111,'[1]AMAREY NOVA MEDICAL S.A'!$D:$H,5,0)</f>
        <v>CTO 5658-2021 BIOART S.A</v>
      </c>
      <c r="G111" s="34">
        <f>+VLOOKUP(B111,'[1]AMAREY NOVA MEDICAL S.A'!$D:$H,2,0)</f>
        <v>802901</v>
      </c>
      <c r="H111" s="32">
        <f>+VLOOKUP(B111,'[1]AMAREY NOVA MEDICAL S.A'!$D:$H,3,0)</f>
        <v>0</v>
      </c>
      <c r="I111" s="32">
        <f>+VLOOKUP(B111,'[1]AMAREY NOVA MEDICAL S.A'!$D:$H,4,0)</f>
        <v>802901</v>
      </c>
      <c r="J111" s="32">
        <f t="shared" si="12"/>
        <v>802901</v>
      </c>
      <c r="K111" s="32">
        <f t="shared" si="13"/>
        <v>848024.03619999997</v>
      </c>
      <c r="L111" s="32"/>
      <c r="M111" s="32"/>
      <c r="N111" s="32"/>
      <c r="O111" s="32"/>
      <c r="P111" s="76">
        <v>2013407</v>
      </c>
      <c r="Q111" s="71"/>
      <c r="R111" s="72">
        <v>2013407</v>
      </c>
      <c r="S111" s="32">
        <f t="shared" si="27"/>
        <v>2126157.7919999999</v>
      </c>
      <c r="T111" s="32"/>
      <c r="U111" s="32"/>
      <c r="V111" s="32"/>
      <c r="W111" s="32"/>
      <c r="X111" s="73"/>
      <c r="Y111" s="74"/>
      <c r="Z111" s="73"/>
      <c r="AA111" s="32"/>
      <c r="AB111" s="32"/>
      <c r="AC111" s="32"/>
      <c r="AD111" s="32"/>
      <c r="AE111" s="32"/>
      <c r="AF111" s="32"/>
      <c r="AG111" s="32"/>
      <c r="AH111" s="32"/>
      <c r="AI111" s="32"/>
      <c r="AJ111" s="32">
        <v>2795190</v>
      </c>
      <c r="AK111" s="32"/>
      <c r="AL111" s="32">
        <v>2795190</v>
      </c>
      <c r="AM111" s="32">
        <f t="shared" si="15"/>
        <v>2952279.6780000003</v>
      </c>
      <c r="AN111" s="32"/>
      <c r="AO111" s="32"/>
      <c r="AP111" s="32"/>
      <c r="AQ111" s="32"/>
      <c r="AR111" s="32"/>
      <c r="AS111" s="32"/>
      <c r="AT111" s="32"/>
      <c r="AU111" s="32"/>
      <c r="AV111" s="32">
        <v>1290500</v>
      </c>
      <c r="AW111" s="32"/>
      <c r="AX111" s="32">
        <v>1290500</v>
      </c>
      <c r="AY111" s="32">
        <f t="shared" si="29"/>
        <v>1363026.1</v>
      </c>
      <c r="AZ111" s="32"/>
      <c r="BA111" s="32"/>
      <c r="BB111" s="32"/>
      <c r="BC111" s="32"/>
      <c r="BD111" s="32"/>
      <c r="BE111" s="32"/>
      <c r="BF111" s="32"/>
      <c r="BG111" s="32"/>
      <c r="BH111" s="32"/>
      <c r="BI111" s="32"/>
      <c r="BJ111" s="32"/>
      <c r="BK111" s="32"/>
      <c r="BL111" s="32"/>
      <c r="BM111" s="32"/>
      <c r="BN111" s="32"/>
      <c r="BO111" s="32"/>
      <c r="BP111" s="32"/>
      <c r="BQ111" s="32"/>
      <c r="BR111" s="32"/>
      <c r="BS111" s="32"/>
      <c r="BT111" s="32"/>
      <c r="BU111" s="32"/>
      <c r="BV111" s="32"/>
      <c r="BW111" s="32"/>
      <c r="BX111" s="32"/>
      <c r="BY111" s="32"/>
      <c r="BZ111" s="32"/>
      <c r="CA111" s="32"/>
      <c r="CB111" s="32"/>
      <c r="CC111" s="32"/>
      <c r="CD111" s="32"/>
      <c r="CE111" s="32"/>
      <c r="CF111" s="32"/>
      <c r="CG111" s="32"/>
      <c r="CH111" s="32"/>
      <c r="CI111" s="32"/>
      <c r="CJ111" s="32">
        <f t="shared" si="19"/>
        <v>1822371.9015500001</v>
      </c>
      <c r="CK111" s="32">
        <f>+SMALL((K111,O111,S111,W111,AA111,AE111,AI111,AM111,AQ111,AU111,AY111,BC111,BG111,BK111,BO111,BS111,BW111,CA111,CE111,CI111),1)</f>
        <v>848024.03619999997</v>
      </c>
      <c r="CL111" s="18"/>
      <c r="CM111" s="18">
        <f t="shared" si="20"/>
        <v>0</v>
      </c>
      <c r="CN111" s="35">
        <f t="shared" si="21"/>
        <v>0</v>
      </c>
      <c r="CO111" s="39">
        <f t="shared" si="22"/>
        <v>848024.03619999997</v>
      </c>
    </row>
    <row r="112" spans="1:93" s="19" customFormat="1" ht="30">
      <c r="A112" s="17">
        <v>102</v>
      </c>
      <c r="B112" s="48" t="s">
        <v>158</v>
      </c>
      <c r="C112" s="69" t="s">
        <v>253</v>
      </c>
      <c r="D112" s="69" t="s">
        <v>1243</v>
      </c>
      <c r="E112" s="37">
        <v>1</v>
      </c>
      <c r="F112" s="37" t="str">
        <f>+VLOOKUP(B112,'[1]AMAREY NOVA MEDICAL S.A'!$D:$H,5,0)</f>
        <v>CTO 5658-2021 BIOART S.A</v>
      </c>
      <c r="G112" s="34">
        <f>+VLOOKUP(B112,'[1]AMAREY NOVA MEDICAL S.A'!$D:$H,2,0)</f>
        <v>0</v>
      </c>
      <c r="H112" s="32">
        <f>+VLOOKUP(B112,'[1]AMAREY NOVA MEDICAL S.A'!$D:$H,3,0)</f>
        <v>0</v>
      </c>
      <c r="I112" s="32">
        <f>+VLOOKUP(B112,'[1]AMAREY NOVA MEDICAL S.A'!$D:$H,4,0)</f>
        <v>0</v>
      </c>
      <c r="J112" s="32">
        <f>+I112*E112</f>
        <v>0</v>
      </c>
      <c r="K112" s="32">
        <f t="shared" si="13"/>
        <v>0</v>
      </c>
      <c r="L112" s="32"/>
      <c r="M112" s="32"/>
      <c r="N112" s="32"/>
      <c r="O112" s="32"/>
      <c r="P112" s="76"/>
      <c r="Q112" s="71"/>
      <c r="R112" s="72"/>
      <c r="S112" s="32"/>
      <c r="T112" s="32"/>
      <c r="U112" s="32"/>
      <c r="V112" s="32"/>
      <c r="W112" s="32"/>
      <c r="X112" s="73"/>
      <c r="Y112" s="74"/>
      <c r="Z112" s="73"/>
      <c r="AA112" s="32"/>
      <c r="AB112" s="32"/>
      <c r="AC112" s="32"/>
      <c r="AD112" s="32"/>
      <c r="AE112" s="32"/>
      <c r="AF112" s="32"/>
      <c r="AG112" s="32"/>
      <c r="AH112" s="32"/>
      <c r="AI112" s="32"/>
      <c r="AJ112" s="32">
        <v>939090</v>
      </c>
      <c r="AK112" s="32"/>
      <c r="AL112" s="32">
        <v>939090</v>
      </c>
      <c r="AM112" s="32">
        <f t="shared" si="15"/>
        <v>991866.85800000001</v>
      </c>
      <c r="AN112" s="32"/>
      <c r="AO112" s="32"/>
      <c r="AP112" s="32"/>
      <c r="AQ112" s="32"/>
      <c r="AR112" s="32"/>
      <c r="AS112" s="32"/>
      <c r="AT112" s="32"/>
      <c r="AU112" s="32"/>
      <c r="AV112" s="32"/>
      <c r="AW112" s="32"/>
      <c r="AX112" s="32"/>
      <c r="AY112" s="32"/>
      <c r="AZ112" s="32"/>
      <c r="BA112" s="32"/>
      <c r="BB112" s="32"/>
      <c r="BC112" s="32"/>
      <c r="BD112" s="32"/>
      <c r="BE112" s="32"/>
      <c r="BF112" s="32"/>
      <c r="BG112" s="32"/>
      <c r="BH112" s="32"/>
      <c r="BI112" s="32"/>
      <c r="BJ112" s="32"/>
      <c r="BK112" s="32"/>
      <c r="BL112" s="32"/>
      <c r="BM112" s="32"/>
      <c r="BN112" s="32"/>
      <c r="BO112" s="32"/>
      <c r="BP112" s="32"/>
      <c r="BQ112" s="32"/>
      <c r="BR112" s="32"/>
      <c r="BS112" s="32"/>
      <c r="BT112" s="32"/>
      <c r="BU112" s="32"/>
      <c r="BV112" s="32"/>
      <c r="BW112" s="32"/>
      <c r="BX112" s="32"/>
      <c r="BY112" s="32"/>
      <c r="BZ112" s="32"/>
      <c r="CA112" s="32"/>
      <c r="CB112" s="32"/>
      <c r="CC112" s="32"/>
      <c r="CD112" s="32"/>
      <c r="CE112" s="32"/>
      <c r="CF112" s="32"/>
      <c r="CG112" s="32"/>
      <c r="CH112" s="32"/>
      <c r="CI112" s="32"/>
      <c r="CJ112" s="32">
        <f t="shared" si="19"/>
        <v>495933.429</v>
      </c>
      <c r="CK112" s="32">
        <f>+SMALL((K112,O112,S112,W112,AA112,AE112,AI112,AM112,AQ112,AU112,AY112,BC112,BG112,BK112,BO112,BS112,BW112,CA112,CE112,CI112),1)</f>
        <v>0</v>
      </c>
      <c r="CL112" s="18"/>
      <c r="CM112" s="18"/>
      <c r="CN112" s="35"/>
      <c r="CO112" s="39">
        <f t="shared" si="22"/>
        <v>0</v>
      </c>
    </row>
    <row r="113" spans="1:93" s="19" customFormat="1" ht="60">
      <c r="A113" s="17">
        <v>103</v>
      </c>
      <c r="B113" s="48" t="s">
        <v>159</v>
      </c>
      <c r="C113" s="69" t="s">
        <v>254</v>
      </c>
      <c r="D113" s="69" t="s">
        <v>1243</v>
      </c>
      <c r="E113" s="37">
        <v>1</v>
      </c>
      <c r="F113" s="37" t="str">
        <f>+VLOOKUP(B113,'[1]AMAREY NOVA MEDICAL S.A'!$D:$H,5,0)</f>
        <v>CTO 5665-2021 LA INSTRUMENTADORA S.A.S</v>
      </c>
      <c r="G113" s="34">
        <f>+VLOOKUP(B113,'[1]AMAREY NOVA MEDICAL S.A'!$D:$H,2,0)</f>
        <v>6953590</v>
      </c>
      <c r="H113" s="32">
        <f>+VLOOKUP(B113,'[1]AMAREY NOVA MEDICAL S.A'!$D:$H,3,0)</f>
        <v>0</v>
      </c>
      <c r="I113" s="32">
        <f>+VLOOKUP(B113,'[1]AMAREY NOVA MEDICAL S.A'!$D:$H,4,0)</f>
        <v>6953590</v>
      </c>
      <c r="J113" s="32">
        <f t="shared" si="12"/>
        <v>6953590</v>
      </c>
      <c r="K113" s="32">
        <f t="shared" si="13"/>
        <v>7344381.7580000004</v>
      </c>
      <c r="L113" s="32"/>
      <c r="M113" s="32"/>
      <c r="N113" s="32"/>
      <c r="O113" s="32"/>
      <c r="P113" s="76"/>
      <c r="Q113" s="71"/>
      <c r="R113" s="72"/>
      <c r="S113" s="32"/>
      <c r="T113" s="32"/>
      <c r="U113" s="32"/>
      <c r="V113" s="32"/>
      <c r="W113" s="32"/>
      <c r="X113" s="73"/>
      <c r="Y113" s="74"/>
      <c r="Z113" s="73"/>
      <c r="AA113" s="32"/>
      <c r="AB113" s="32"/>
      <c r="AC113" s="32"/>
      <c r="AD113" s="32"/>
      <c r="AE113" s="32"/>
      <c r="AF113" s="32"/>
      <c r="AG113" s="32"/>
      <c r="AH113" s="32"/>
      <c r="AI113" s="32"/>
      <c r="AJ113" s="32"/>
      <c r="AK113" s="32"/>
      <c r="AL113" s="32"/>
      <c r="AM113" s="32"/>
      <c r="AN113" s="32">
        <v>8000000</v>
      </c>
      <c r="AO113" s="32">
        <f t="shared" si="28"/>
        <v>0</v>
      </c>
      <c r="AP113" s="32">
        <v>8000000</v>
      </c>
      <c r="AQ113" s="32">
        <f t="shared" si="17"/>
        <v>8449600</v>
      </c>
      <c r="AR113" s="32"/>
      <c r="AS113" s="32"/>
      <c r="AT113" s="32"/>
      <c r="AU113" s="32"/>
      <c r="AV113" s="32"/>
      <c r="AW113" s="32"/>
      <c r="AX113" s="32"/>
      <c r="AY113" s="32"/>
      <c r="AZ113" s="32"/>
      <c r="BA113" s="32"/>
      <c r="BB113" s="32"/>
      <c r="BC113" s="32"/>
      <c r="BD113" s="32"/>
      <c r="BE113" s="32"/>
      <c r="BF113" s="32"/>
      <c r="BG113" s="32"/>
      <c r="BH113" s="32"/>
      <c r="BI113" s="32"/>
      <c r="BJ113" s="32"/>
      <c r="BK113" s="32"/>
      <c r="BL113" s="32"/>
      <c r="BM113" s="32"/>
      <c r="BN113" s="32"/>
      <c r="BO113" s="32"/>
      <c r="BP113" s="32"/>
      <c r="BQ113" s="32"/>
      <c r="BR113" s="32"/>
      <c r="BS113" s="32"/>
      <c r="BT113" s="32"/>
      <c r="BU113" s="32"/>
      <c r="BV113" s="32"/>
      <c r="BW113" s="32"/>
      <c r="BX113" s="32"/>
      <c r="BY113" s="32"/>
      <c r="BZ113" s="32"/>
      <c r="CA113" s="32"/>
      <c r="CB113" s="32"/>
      <c r="CC113" s="32"/>
      <c r="CD113" s="32"/>
      <c r="CE113" s="32"/>
      <c r="CF113" s="32"/>
      <c r="CG113" s="32"/>
      <c r="CH113" s="32"/>
      <c r="CI113" s="32"/>
      <c r="CJ113" s="32">
        <f t="shared" si="19"/>
        <v>7896990.8790000007</v>
      </c>
      <c r="CK113" s="32">
        <f>+SMALL((K113,O113,S113,W113,AA113,AE113,AI113,AM113,AQ113,AU113,AY113,BC113,BG113,BK113,BO113,BS113,BW113,CA113,CE113,CI113),1)</f>
        <v>7344381.7580000004</v>
      </c>
      <c r="CL113" s="18"/>
      <c r="CM113" s="18">
        <f t="shared" si="20"/>
        <v>0</v>
      </c>
      <c r="CN113" s="35">
        <f t="shared" si="21"/>
        <v>0</v>
      </c>
      <c r="CO113" s="39">
        <f t="shared" si="22"/>
        <v>7344381.7580000004</v>
      </c>
    </row>
    <row r="114" spans="1:93" s="19" customFormat="1" ht="60">
      <c r="A114" s="17">
        <v>104</v>
      </c>
      <c r="B114" s="48" t="s">
        <v>160</v>
      </c>
      <c r="C114" s="69" t="s">
        <v>254</v>
      </c>
      <c r="D114" s="69" t="s">
        <v>1243</v>
      </c>
      <c r="E114" s="37">
        <v>1</v>
      </c>
      <c r="F114" s="37" t="str">
        <f>+VLOOKUP(B114,'[1]AMAREY NOVA MEDICAL S.A'!$D:$H,5,0)</f>
        <v>CTO 5665-2021 LA INSTRUMENTADORA S.A.S</v>
      </c>
      <c r="G114" s="34">
        <f>+VLOOKUP(B114,'[1]AMAREY NOVA MEDICAL S.A'!$D:$H,2,0)</f>
        <v>0</v>
      </c>
      <c r="H114" s="32">
        <f>+VLOOKUP(B114,'[1]AMAREY NOVA MEDICAL S.A'!$D:$H,3,0)</f>
        <v>0</v>
      </c>
      <c r="I114" s="32">
        <f>+VLOOKUP(B114,'[1]AMAREY NOVA MEDICAL S.A'!$D:$H,4,0)</f>
        <v>0</v>
      </c>
      <c r="J114" s="32">
        <f t="shared" si="12"/>
        <v>0</v>
      </c>
      <c r="K114" s="32">
        <f t="shared" si="13"/>
        <v>0</v>
      </c>
      <c r="L114" s="32"/>
      <c r="M114" s="32"/>
      <c r="N114" s="32"/>
      <c r="O114" s="32"/>
      <c r="P114" s="76"/>
      <c r="Q114" s="71"/>
      <c r="R114" s="72"/>
      <c r="S114" s="32"/>
      <c r="T114" s="32"/>
      <c r="U114" s="32"/>
      <c r="V114" s="32"/>
      <c r="W114" s="32"/>
      <c r="X114" s="73"/>
      <c r="Y114" s="74"/>
      <c r="Z114" s="73"/>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2"/>
      <c r="AW114" s="32"/>
      <c r="AX114" s="32"/>
      <c r="AY114" s="32"/>
      <c r="AZ114" s="32"/>
      <c r="BA114" s="32"/>
      <c r="BB114" s="32"/>
      <c r="BC114" s="32"/>
      <c r="BD114" s="32"/>
      <c r="BE114" s="32"/>
      <c r="BF114" s="32"/>
      <c r="BG114" s="32"/>
      <c r="BH114" s="32"/>
      <c r="BI114" s="32"/>
      <c r="BJ114" s="32"/>
      <c r="BK114" s="32"/>
      <c r="BL114" s="32"/>
      <c r="BM114" s="32"/>
      <c r="BN114" s="32"/>
      <c r="BO114" s="32"/>
      <c r="BP114" s="32"/>
      <c r="BQ114" s="32"/>
      <c r="BR114" s="32"/>
      <c r="BS114" s="32"/>
      <c r="BT114" s="32"/>
      <c r="BU114" s="32"/>
      <c r="BV114" s="32"/>
      <c r="BW114" s="32"/>
      <c r="BX114" s="32"/>
      <c r="BY114" s="32"/>
      <c r="BZ114" s="32"/>
      <c r="CA114" s="32"/>
      <c r="CB114" s="32"/>
      <c r="CC114" s="32"/>
      <c r="CD114" s="32"/>
      <c r="CE114" s="32"/>
      <c r="CF114" s="32"/>
      <c r="CG114" s="32"/>
      <c r="CH114" s="32"/>
      <c r="CI114" s="32"/>
      <c r="CJ114" s="32">
        <f t="shared" si="19"/>
        <v>0</v>
      </c>
      <c r="CK114" s="32">
        <f>+SMALL((K114,O114,S114,W114,AA114,AE114,AI114,AM114,AQ114,AU114,AY114,BC114,BG114,BK114,BO114,BS114,BW114,CA114,CE114,CI114),1)</f>
        <v>0</v>
      </c>
      <c r="CL114" s="18"/>
      <c r="CM114" s="18"/>
      <c r="CN114" s="35"/>
      <c r="CO114" s="39">
        <f t="shared" si="22"/>
        <v>0</v>
      </c>
    </row>
    <row r="115" spans="1:93" s="19" customFormat="1" ht="60">
      <c r="A115" s="17">
        <v>105</v>
      </c>
      <c r="B115" s="48" t="s">
        <v>161</v>
      </c>
      <c r="C115" s="69" t="s">
        <v>255</v>
      </c>
      <c r="D115" s="69" t="s">
        <v>1243</v>
      </c>
      <c r="E115" s="37">
        <v>1</v>
      </c>
      <c r="F115" s="37" t="str">
        <f>+VLOOKUP(B115,'[1]AMAREY NOVA MEDICAL S.A'!$D:$H,5,0)</f>
        <v>CTO 5665-2021 LA INSTRUMENTADORA S.A.S</v>
      </c>
      <c r="G115" s="34">
        <f>+VLOOKUP(B115,'[1]AMAREY NOVA MEDICAL S.A'!$D:$H,2,0)</f>
        <v>1132180</v>
      </c>
      <c r="H115" s="32">
        <f>+VLOOKUP(B115,'[1]AMAREY NOVA MEDICAL S.A'!$D:$H,3,0)</f>
        <v>0</v>
      </c>
      <c r="I115" s="32">
        <f>+VLOOKUP(B115,'[1]AMAREY NOVA MEDICAL S.A'!$D:$H,4,0)</f>
        <v>1132180</v>
      </c>
      <c r="J115" s="32">
        <f t="shared" si="12"/>
        <v>1132180</v>
      </c>
      <c r="K115" s="32">
        <f t="shared" si="13"/>
        <v>1195808.5160000001</v>
      </c>
      <c r="L115" s="32"/>
      <c r="M115" s="32"/>
      <c r="N115" s="32"/>
      <c r="O115" s="32"/>
      <c r="P115" s="76">
        <v>2575652</v>
      </c>
      <c r="Q115" s="71"/>
      <c r="R115" s="72">
        <v>2575652</v>
      </c>
      <c r="S115" s="32">
        <f t="shared" si="27"/>
        <v>2719888.5120000001</v>
      </c>
      <c r="T115" s="32"/>
      <c r="U115" s="32"/>
      <c r="V115" s="32"/>
      <c r="W115" s="32"/>
      <c r="X115" s="75">
        <v>1600000</v>
      </c>
      <c r="Y115" s="74"/>
      <c r="Z115" s="75">
        <v>1600000</v>
      </c>
      <c r="AA115" s="32">
        <f t="shared" si="14"/>
        <v>1689920</v>
      </c>
      <c r="AB115" s="32"/>
      <c r="AC115" s="32"/>
      <c r="AD115" s="32"/>
      <c r="AE115" s="32"/>
      <c r="AF115" s="32"/>
      <c r="AG115" s="32"/>
      <c r="AH115" s="32"/>
      <c r="AI115" s="32"/>
      <c r="AJ115" s="32">
        <v>3110060</v>
      </c>
      <c r="AK115" s="32"/>
      <c r="AL115" s="32">
        <v>3110060</v>
      </c>
      <c r="AM115" s="32">
        <f t="shared" si="15"/>
        <v>3284845.372</v>
      </c>
      <c r="AN115" s="32">
        <v>1600000</v>
      </c>
      <c r="AO115" s="32">
        <f t="shared" si="28"/>
        <v>0</v>
      </c>
      <c r="AP115" s="32">
        <v>1600000</v>
      </c>
      <c r="AQ115" s="32">
        <f t="shared" si="17"/>
        <v>1689920</v>
      </c>
      <c r="AR115" s="32"/>
      <c r="AS115" s="32"/>
      <c r="AT115" s="32"/>
      <c r="AU115" s="32"/>
      <c r="AV115" s="32">
        <v>1931700</v>
      </c>
      <c r="AW115" s="32"/>
      <c r="AX115" s="32">
        <v>1931700</v>
      </c>
      <c r="AY115" s="32">
        <f t="shared" si="29"/>
        <v>2040261.54</v>
      </c>
      <c r="AZ115" s="32"/>
      <c r="BA115" s="32"/>
      <c r="BB115" s="32"/>
      <c r="BC115" s="32"/>
      <c r="BD115" s="32"/>
      <c r="BE115" s="32"/>
      <c r="BF115" s="32"/>
      <c r="BG115" s="32"/>
      <c r="BH115" s="32"/>
      <c r="BI115" s="32"/>
      <c r="BJ115" s="32"/>
      <c r="BK115" s="32"/>
      <c r="BL115" s="32">
        <v>1789642</v>
      </c>
      <c r="BM115" s="32"/>
      <c r="BN115" s="32">
        <v>1789642</v>
      </c>
      <c r="BO115" s="32">
        <f t="shared" si="30"/>
        <v>1890219.8804000001</v>
      </c>
      <c r="BP115" s="32"/>
      <c r="BQ115" s="32"/>
      <c r="BR115" s="32"/>
      <c r="BS115" s="32"/>
      <c r="BT115" s="32"/>
      <c r="BU115" s="32"/>
      <c r="BV115" s="32"/>
      <c r="BW115" s="32"/>
      <c r="BX115" s="32"/>
      <c r="BY115" s="32"/>
      <c r="BZ115" s="32"/>
      <c r="CA115" s="32"/>
      <c r="CB115" s="32"/>
      <c r="CC115" s="32"/>
      <c r="CD115" s="32"/>
      <c r="CE115" s="32"/>
      <c r="CF115" s="32"/>
      <c r="CG115" s="32"/>
      <c r="CH115" s="32"/>
      <c r="CI115" s="32"/>
      <c r="CJ115" s="32">
        <f t="shared" si="19"/>
        <v>2072980.5457714288</v>
      </c>
      <c r="CK115" s="32">
        <f>+SMALL((K115,O115,S115,W115,AA115,AE115,AI115,AM115,AQ115,AU115,AY115,BC115,BG115,BK115,BO115,BS115,BW115,CA115,CE115,CI115),1)</f>
        <v>1195808.5160000001</v>
      </c>
      <c r="CL115" s="18"/>
      <c r="CM115" s="18">
        <f t="shared" si="20"/>
        <v>0</v>
      </c>
      <c r="CN115" s="35">
        <f t="shared" si="21"/>
        <v>0</v>
      </c>
      <c r="CO115" s="39">
        <f t="shared" si="22"/>
        <v>1195808.5160000001</v>
      </c>
    </row>
    <row r="116" spans="1:93" s="19" customFormat="1" ht="60">
      <c r="A116" s="17">
        <v>106</v>
      </c>
      <c r="B116" s="48" t="s">
        <v>162</v>
      </c>
      <c r="C116" s="69" t="s">
        <v>256</v>
      </c>
      <c r="D116" s="69" t="s">
        <v>1243</v>
      </c>
      <c r="E116" s="37">
        <v>1</v>
      </c>
      <c r="F116" s="37" t="str">
        <f>+VLOOKUP(B116,'[1]AMAREY NOVA MEDICAL S.A'!$D:$H,5,0)</f>
        <v>CTO 5665-2021 LA INSTRUMENTADORA S.A.S</v>
      </c>
      <c r="G116" s="34">
        <f>+VLOOKUP(B116,'[1]AMAREY NOVA MEDICAL S.A'!$D:$H,2,0)</f>
        <v>2339890</v>
      </c>
      <c r="H116" s="32">
        <f>+VLOOKUP(B116,'[1]AMAREY NOVA MEDICAL S.A'!$D:$H,3,0)</f>
        <v>0</v>
      </c>
      <c r="I116" s="32">
        <f>+VLOOKUP(B116,'[1]AMAREY NOVA MEDICAL S.A'!$D:$H,4,0)</f>
        <v>2339890</v>
      </c>
      <c r="J116" s="32">
        <f t="shared" si="12"/>
        <v>2339890</v>
      </c>
      <c r="K116" s="32">
        <f t="shared" si="13"/>
        <v>2471391.818</v>
      </c>
      <c r="L116" s="32"/>
      <c r="M116" s="32"/>
      <c r="N116" s="32"/>
      <c r="O116" s="32"/>
      <c r="P116" s="76"/>
      <c r="Q116" s="71"/>
      <c r="R116" s="72"/>
      <c r="S116" s="32"/>
      <c r="T116" s="32"/>
      <c r="U116" s="32"/>
      <c r="V116" s="32"/>
      <c r="W116" s="32"/>
      <c r="X116" s="75">
        <v>2698000</v>
      </c>
      <c r="Y116" s="74"/>
      <c r="Z116" s="75">
        <v>2698000</v>
      </c>
      <c r="AA116" s="32">
        <f t="shared" si="14"/>
        <v>2849627.6</v>
      </c>
      <c r="AB116" s="32"/>
      <c r="AC116" s="32"/>
      <c r="AD116" s="32"/>
      <c r="AE116" s="32"/>
      <c r="AF116" s="32"/>
      <c r="AG116" s="32"/>
      <c r="AH116" s="32"/>
      <c r="AI116" s="32"/>
      <c r="AJ116" s="32">
        <v>4264085</v>
      </c>
      <c r="AK116" s="32"/>
      <c r="AL116" s="32">
        <v>4264085</v>
      </c>
      <c r="AM116" s="32">
        <f t="shared" si="15"/>
        <v>4503726.5770000005</v>
      </c>
      <c r="AN116" s="32">
        <v>1600000</v>
      </c>
      <c r="AO116" s="32">
        <f t="shared" si="28"/>
        <v>0</v>
      </c>
      <c r="AP116" s="32">
        <v>1600000</v>
      </c>
      <c r="AQ116" s="32">
        <f t="shared" si="17"/>
        <v>1689920</v>
      </c>
      <c r="AR116" s="32"/>
      <c r="AS116" s="32"/>
      <c r="AT116" s="32"/>
      <c r="AU116" s="32"/>
      <c r="AV116" s="32">
        <v>3469500</v>
      </c>
      <c r="AW116" s="32"/>
      <c r="AX116" s="32">
        <v>3469500</v>
      </c>
      <c r="AY116" s="32">
        <f t="shared" si="29"/>
        <v>3664485.9</v>
      </c>
      <c r="AZ116" s="32"/>
      <c r="BA116" s="32"/>
      <c r="BB116" s="32"/>
      <c r="BC116" s="32"/>
      <c r="BD116" s="32"/>
      <c r="BE116" s="32"/>
      <c r="BF116" s="32"/>
      <c r="BG116" s="32"/>
      <c r="BH116" s="32"/>
      <c r="BI116" s="32"/>
      <c r="BJ116" s="32"/>
      <c r="BK116" s="32"/>
      <c r="BL116" s="32"/>
      <c r="BM116" s="32"/>
      <c r="BN116" s="32"/>
      <c r="BO116" s="32"/>
      <c r="BP116" s="32"/>
      <c r="BQ116" s="32"/>
      <c r="BR116" s="32"/>
      <c r="BS116" s="32"/>
      <c r="BT116" s="32"/>
      <c r="BU116" s="32"/>
      <c r="BV116" s="32"/>
      <c r="BW116" s="32"/>
      <c r="BX116" s="32"/>
      <c r="BY116" s="32"/>
      <c r="BZ116" s="32"/>
      <c r="CA116" s="32"/>
      <c r="CB116" s="32"/>
      <c r="CC116" s="32"/>
      <c r="CD116" s="32"/>
      <c r="CE116" s="32"/>
      <c r="CF116" s="32"/>
      <c r="CG116" s="32"/>
      <c r="CH116" s="32"/>
      <c r="CI116" s="32"/>
      <c r="CJ116" s="32">
        <f t="shared" si="19"/>
        <v>3035830.3790000002</v>
      </c>
      <c r="CK116" s="32">
        <f>+SMALL((K116,O116,S116,W116,AA116,AE116,AI116,AM116,AQ116,AU116,AY116,BC116,BG116,BK116,BO116,BS116,BW116,CA116,CE116,CI116),1)</f>
        <v>1689920</v>
      </c>
      <c r="CL116" s="18"/>
      <c r="CM116" s="18">
        <f t="shared" si="20"/>
        <v>781471.81799999997</v>
      </c>
      <c r="CN116" s="35">
        <f t="shared" si="21"/>
        <v>0.46243124999999996</v>
      </c>
      <c r="CO116" s="39">
        <f t="shared" si="22"/>
        <v>1689920</v>
      </c>
    </row>
    <row r="117" spans="1:93" s="19" customFormat="1" ht="60">
      <c r="A117" s="17">
        <v>107</v>
      </c>
      <c r="B117" s="48" t="s">
        <v>163</v>
      </c>
      <c r="C117" s="69" t="s">
        <v>256</v>
      </c>
      <c r="D117" s="69" t="s">
        <v>1243</v>
      </c>
      <c r="E117" s="37">
        <v>1</v>
      </c>
      <c r="F117" s="37" t="str">
        <f>+VLOOKUP(B117,'[1]AMAREY NOVA MEDICAL S.A'!$D:$H,5,0)</f>
        <v>CTO 5665-2021 LA INSTRUMENTADORA S.A.S</v>
      </c>
      <c r="G117" s="34">
        <f>+VLOOKUP(B117,'[1]AMAREY NOVA MEDICAL S.A'!$D:$H,2,0)</f>
        <v>234010</v>
      </c>
      <c r="H117" s="32">
        <f>+VLOOKUP(B117,'[1]AMAREY NOVA MEDICAL S.A'!$D:$H,3,0)</f>
        <v>0</v>
      </c>
      <c r="I117" s="32">
        <f>+VLOOKUP(B117,'[1]AMAREY NOVA MEDICAL S.A'!$D:$H,4,0)</f>
        <v>234010</v>
      </c>
      <c r="J117" s="32">
        <f t="shared" si="12"/>
        <v>234010</v>
      </c>
      <c r="K117" s="32">
        <f t="shared" si="13"/>
        <v>247161.36199999999</v>
      </c>
      <c r="L117" s="32"/>
      <c r="M117" s="32"/>
      <c r="N117" s="32"/>
      <c r="O117" s="32"/>
      <c r="P117" s="76"/>
      <c r="Q117" s="71"/>
      <c r="R117" s="72"/>
      <c r="S117" s="32"/>
      <c r="T117" s="32"/>
      <c r="U117" s="32"/>
      <c r="V117" s="32"/>
      <c r="W117" s="32"/>
      <c r="X117" s="75">
        <v>414000</v>
      </c>
      <c r="Y117" s="74"/>
      <c r="Z117" s="75">
        <v>414000</v>
      </c>
      <c r="AA117" s="32">
        <f t="shared" si="14"/>
        <v>437266.8</v>
      </c>
      <c r="AB117" s="32"/>
      <c r="AC117" s="32"/>
      <c r="AD117" s="32"/>
      <c r="AE117" s="32"/>
      <c r="AF117" s="32"/>
      <c r="AG117" s="32"/>
      <c r="AH117" s="32"/>
      <c r="AI117" s="32"/>
      <c r="AJ117" s="32">
        <v>363630</v>
      </c>
      <c r="AK117" s="32"/>
      <c r="AL117" s="32">
        <v>363630</v>
      </c>
      <c r="AM117" s="32">
        <f t="shared" si="15"/>
        <v>384066.00599999999</v>
      </c>
      <c r="AN117" s="32">
        <v>350000</v>
      </c>
      <c r="AO117" s="32">
        <f t="shared" si="28"/>
        <v>0</v>
      </c>
      <c r="AP117" s="32">
        <v>350000</v>
      </c>
      <c r="AQ117" s="32">
        <f t="shared" si="17"/>
        <v>369670</v>
      </c>
      <c r="AR117" s="32"/>
      <c r="AS117" s="32"/>
      <c r="AT117" s="32"/>
      <c r="AU117" s="32"/>
      <c r="AV117" s="32">
        <v>178900</v>
      </c>
      <c r="AW117" s="32"/>
      <c r="AX117" s="32">
        <v>178900</v>
      </c>
      <c r="AY117" s="32">
        <f t="shared" si="29"/>
        <v>188954.18</v>
      </c>
      <c r="AZ117" s="32"/>
      <c r="BA117" s="32"/>
      <c r="BB117" s="32"/>
      <c r="BC117" s="32"/>
      <c r="BD117" s="32"/>
      <c r="BE117" s="32"/>
      <c r="BF117" s="32"/>
      <c r="BG117" s="32"/>
      <c r="BH117" s="32"/>
      <c r="BI117" s="32"/>
      <c r="BJ117" s="32"/>
      <c r="BK117" s="32"/>
      <c r="BL117" s="32"/>
      <c r="BM117" s="32"/>
      <c r="BN117" s="32"/>
      <c r="BO117" s="32"/>
      <c r="BP117" s="32"/>
      <c r="BQ117" s="32"/>
      <c r="BR117" s="32"/>
      <c r="BS117" s="32"/>
      <c r="BT117" s="32"/>
      <c r="BU117" s="32"/>
      <c r="BV117" s="32"/>
      <c r="BW117" s="32"/>
      <c r="BX117" s="32"/>
      <c r="BY117" s="32"/>
      <c r="BZ117" s="32"/>
      <c r="CA117" s="32"/>
      <c r="CB117" s="32"/>
      <c r="CC117" s="32"/>
      <c r="CD117" s="32"/>
      <c r="CE117" s="32"/>
      <c r="CF117" s="32"/>
      <c r="CG117" s="32"/>
      <c r="CH117" s="32"/>
      <c r="CI117" s="32"/>
      <c r="CJ117" s="32">
        <f t="shared" si="19"/>
        <v>325423.66960000002</v>
      </c>
      <c r="CK117" s="32">
        <f>+SMALL((K117,O117,S117,W117,AA117,AE117,AI117,AM117,AQ117,AU117,AY117,BC117,BG117,BK117,BO117,BS117,BW117,CA117,CE117,CI117),1)</f>
        <v>188954.18</v>
      </c>
      <c r="CL117" s="18"/>
      <c r="CM117" s="18">
        <f t="shared" si="20"/>
        <v>58207.182000000001</v>
      </c>
      <c r="CN117" s="35">
        <f t="shared" si="21"/>
        <v>0.30804918949133597</v>
      </c>
      <c r="CO117" s="39">
        <f t="shared" si="22"/>
        <v>188954.18</v>
      </c>
    </row>
    <row r="118" spans="1:93" s="19" customFormat="1" ht="30">
      <c r="A118" s="17">
        <v>108</v>
      </c>
      <c r="B118" s="48" t="s">
        <v>164</v>
      </c>
      <c r="C118" s="69" t="s">
        <v>257</v>
      </c>
      <c r="D118" s="69" t="s">
        <v>1243</v>
      </c>
      <c r="E118" s="37">
        <v>1</v>
      </c>
      <c r="F118" s="37" t="str">
        <f>+VLOOKUP(B118,'[1]AMAREY NOVA MEDICAL S.A'!$D:$H,5,0)</f>
        <v>CTO 5658-2021 BIOART S.A</v>
      </c>
      <c r="G118" s="34">
        <f>+VLOOKUP(B118,'[1]AMAREY NOVA MEDICAL S.A'!$D:$H,2,0)</f>
        <v>903073</v>
      </c>
      <c r="H118" s="32">
        <f>+VLOOKUP(B118,'[1]AMAREY NOVA MEDICAL S.A'!$D:$H,3,0)</f>
        <v>0</v>
      </c>
      <c r="I118" s="32">
        <f>+VLOOKUP(B118,'[1]AMAREY NOVA MEDICAL S.A'!$D:$H,4,0)</f>
        <v>903073</v>
      </c>
      <c r="J118" s="32">
        <f t="shared" si="12"/>
        <v>903073</v>
      </c>
      <c r="K118" s="32">
        <f t="shared" si="13"/>
        <v>953825.70260000008</v>
      </c>
      <c r="L118" s="32"/>
      <c r="M118" s="32"/>
      <c r="N118" s="32"/>
      <c r="O118" s="32"/>
      <c r="P118" s="76">
        <v>2994944</v>
      </c>
      <c r="Q118" s="71"/>
      <c r="R118" s="72">
        <v>2994944</v>
      </c>
      <c r="S118" s="32">
        <f t="shared" si="27"/>
        <v>3162660.8640000001</v>
      </c>
      <c r="T118" s="32"/>
      <c r="U118" s="32"/>
      <c r="V118" s="32"/>
      <c r="W118" s="32"/>
      <c r="X118" s="75">
        <v>2950000</v>
      </c>
      <c r="Y118" s="74"/>
      <c r="Z118" s="75">
        <v>2950000</v>
      </c>
      <c r="AA118" s="32">
        <f t="shared" si="14"/>
        <v>3115790</v>
      </c>
      <c r="AB118" s="32"/>
      <c r="AC118" s="32"/>
      <c r="AD118" s="32"/>
      <c r="AE118" s="32"/>
      <c r="AF118" s="32"/>
      <c r="AG118" s="32"/>
      <c r="AH118" s="32"/>
      <c r="AI118" s="32"/>
      <c r="AJ118" s="32">
        <v>1423815</v>
      </c>
      <c r="AK118" s="32"/>
      <c r="AL118" s="32">
        <v>1423815</v>
      </c>
      <c r="AM118" s="32">
        <f t="shared" si="15"/>
        <v>1503833.4029999999</v>
      </c>
      <c r="AN118" s="32"/>
      <c r="AO118" s="32"/>
      <c r="AP118" s="32"/>
      <c r="AQ118" s="32"/>
      <c r="AR118" s="32"/>
      <c r="AS118" s="32"/>
      <c r="AT118" s="32"/>
      <c r="AU118" s="32"/>
      <c r="AV118" s="32">
        <v>2109400</v>
      </c>
      <c r="AW118" s="32"/>
      <c r="AX118" s="32">
        <v>2109400</v>
      </c>
      <c r="AY118" s="32">
        <f t="shared" si="29"/>
        <v>2227948.2800000003</v>
      </c>
      <c r="AZ118" s="32"/>
      <c r="BA118" s="32"/>
      <c r="BB118" s="32"/>
      <c r="BC118" s="32"/>
      <c r="BD118" s="32"/>
      <c r="BE118" s="32"/>
      <c r="BF118" s="32"/>
      <c r="BG118" s="32"/>
      <c r="BH118" s="32"/>
      <c r="BI118" s="32"/>
      <c r="BJ118" s="32"/>
      <c r="BK118" s="32"/>
      <c r="BL118" s="32"/>
      <c r="BM118" s="32"/>
      <c r="BN118" s="32"/>
      <c r="BO118" s="32"/>
      <c r="BP118" s="32"/>
      <c r="BQ118" s="32"/>
      <c r="BR118" s="32"/>
      <c r="BS118" s="32"/>
      <c r="BT118" s="32"/>
      <c r="BU118" s="32"/>
      <c r="BV118" s="32"/>
      <c r="BW118" s="32"/>
      <c r="BX118" s="32"/>
      <c r="BY118" s="32"/>
      <c r="BZ118" s="32"/>
      <c r="CA118" s="32"/>
      <c r="CB118" s="32"/>
      <c r="CC118" s="32"/>
      <c r="CD118" s="32"/>
      <c r="CE118" s="32"/>
      <c r="CF118" s="32"/>
      <c r="CG118" s="32"/>
      <c r="CH118" s="32"/>
      <c r="CI118" s="32"/>
      <c r="CJ118" s="32">
        <f t="shared" si="19"/>
        <v>2192811.6499200002</v>
      </c>
      <c r="CK118" s="32">
        <f>+SMALL((K118,O118,S118,W118,AA118,AE118,AI118,AM118,AQ118,AU118,AY118,BC118,BG118,BK118,BO118,BS118,BW118,CA118,CE118,CI118),1)</f>
        <v>953825.70260000008</v>
      </c>
      <c r="CL118" s="18"/>
      <c r="CM118" s="18">
        <f t="shared" si="20"/>
        <v>0</v>
      </c>
      <c r="CN118" s="35">
        <f t="shared" si="21"/>
        <v>0</v>
      </c>
      <c r="CO118" s="39">
        <f t="shared" si="22"/>
        <v>953825.70260000008</v>
      </c>
    </row>
    <row r="119" spans="1:93" s="19" customFormat="1" ht="30">
      <c r="A119" s="17">
        <v>109</v>
      </c>
      <c r="B119" s="48" t="s">
        <v>165</v>
      </c>
      <c r="C119" s="69" t="s">
        <v>257</v>
      </c>
      <c r="D119" s="69" t="s">
        <v>1243</v>
      </c>
      <c r="E119" s="37">
        <v>1</v>
      </c>
      <c r="F119" s="37" t="str">
        <f>+VLOOKUP(B119,'[1]AMAREY NOVA MEDICAL S.A'!$D:$H,5,0)</f>
        <v>CTO 5658-2021 BIOART S.A</v>
      </c>
      <c r="G119" s="34">
        <f>+VLOOKUP(B119,'[1]AMAREY NOVA MEDICAL S.A'!$D:$H,2,0)</f>
        <v>100477</v>
      </c>
      <c r="H119" s="32">
        <f>+VLOOKUP(B119,'[1]AMAREY NOVA MEDICAL S.A'!$D:$H,3,0)</f>
        <v>0</v>
      </c>
      <c r="I119" s="32">
        <f>+VLOOKUP(B119,'[1]AMAREY NOVA MEDICAL S.A'!$D:$H,4,0)</f>
        <v>100477</v>
      </c>
      <c r="J119" s="32">
        <f t="shared" si="12"/>
        <v>100477</v>
      </c>
      <c r="K119" s="32">
        <f t="shared" si="13"/>
        <v>106123.80740000001</v>
      </c>
      <c r="L119" s="32"/>
      <c r="M119" s="32"/>
      <c r="N119" s="32"/>
      <c r="O119" s="32"/>
      <c r="P119" s="76">
        <v>179697</v>
      </c>
      <c r="Q119" s="71"/>
      <c r="R119" s="77">
        <v>179697</v>
      </c>
      <c r="S119" s="32">
        <f t="shared" si="27"/>
        <v>189760.03200000001</v>
      </c>
      <c r="T119" s="32"/>
      <c r="U119" s="32"/>
      <c r="V119" s="32"/>
      <c r="W119" s="32"/>
      <c r="X119" s="75">
        <v>397000</v>
      </c>
      <c r="Y119" s="74"/>
      <c r="Z119" s="75">
        <v>397000</v>
      </c>
      <c r="AA119" s="32">
        <f t="shared" si="14"/>
        <v>419311.4</v>
      </c>
      <c r="AB119" s="32"/>
      <c r="AC119" s="32"/>
      <c r="AD119" s="32"/>
      <c r="AE119" s="32"/>
      <c r="AF119" s="32"/>
      <c r="AG119" s="32"/>
      <c r="AH119" s="32"/>
      <c r="AI119" s="32"/>
      <c r="AJ119" s="32">
        <v>268830</v>
      </c>
      <c r="AK119" s="32"/>
      <c r="AL119" s="32">
        <v>268830</v>
      </c>
      <c r="AM119" s="32">
        <f t="shared" si="15"/>
        <v>283938.24599999998</v>
      </c>
      <c r="AN119" s="32"/>
      <c r="AO119" s="32"/>
      <c r="AP119" s="32"/>
      <c r="AQ119" s="32"/>
      <c r="AR119" s="32"/>
      <c r="AS119" s="32"/>
      <c r="AT119" s="32"/>
      <c r="AU119" s="32"/>
      <c r="AV119" s="32">
        <v>224400</v>
      </c>
      <c r="AW119" s="32"/>
      <c r="AX119" s="32">
        <v>224400</v>
      </c>
      <c r="AY119" s="32">
        <f t="shared" si="29"/>
        <v>237011.28</v>
      </c>
      <c r="AZ119" s="32"/>
      <c r="BA119" s="32"/>
      <c r="BB119" s="32"/>
      <c r="BC119" s="32"/>
      <c r="BD119" s="32"/>
      <c r="BE119" s="32"/>
      <c r="BF119" s="32"/>
      <c r="BG119" s="32"/>
      <c r="BH119" s="32"/>
      <c r="BI119" s="32"/>
      <c r="BJ119" s="32"/>
      <c r="BK119" s="32"/>
      <c r="BL119" s="32"/>
      <c r="BM119" s="32"/>
      <c r="BN119" s="32"/>
      <c r="BO119" s="32"/>
      <c r="BP119" s="32"/>
      <c r="BQ119" s="32"/>
      <c r="BR119" s="32"/>
      <c r="BS119" s="32"/>
      <c r="BT119" s="32"/>
      <c r="BU119" s="32"/>
      <c r="BV119" s="32"/>
      <c r="BW119" s="32"/>
      <c r="BX119" s="32"/>
      <c r="BY119" s="32"/>
      <c r="BZ119" s="32"/>
      <c r="CA119" s="32"/>
      <c r="CB119" s="32"/>
      <c r="CC119" s="32"/>
      <c r="CD119" s="32"/>
      <c r="CE119" s="32"/>
      <c r="CF119" s="32"/>
      <c r="CG119" s="32"/>
      <c r="CH119" s="32"/>
      <c r="CI119" s="32"/>
      <c r="CJ119" s="32">
        <f t="shared" si="19"/>
        <v>247228.95308000004</v>
      </c>
      <c r="CK119" s="32">
        <f>+SMALL((K119,O119,S119,W119,AA119,AE119,AI119,AM119,AQ119,AU119,AY119,BC119,BG119,BK119,BO119,BS119,BW119,CA119,CE119,CI119),1)</f>
        <v>106123.80740000001</v>
      </c>
      <c r="CL119" s="18"/>
      <c r="CM119" s="18">
        <f t="shared" si="20"/>
        <v>0</v>
      </c>
      <c r="CN119" s="35">
        <f t="shared" si="21"/>
        <v>0</v>
      </c>
      <c r="CO119" s="39">
        <f t="shared" si="22"/>
        <v>106123.80740000001</v>
      </c>
    </row>
    <row r="120" spans="1:93" s="19" customFormat="1" ht="30">
      <c r="A120" s="17">
        <v>110</v>
      </c>
      <c r="B120" s="48" t="s">
        <v>166</v>
      </c>
      <c r="C120" s="69" t="s">
        <v>257</v>
      </c>
      <c r="D120" s="69" t="s">
        <v>1243</v>
      </c>
      <c r="E120" s="37">
        <v>1</v>
      </c>
      <c r="F120" s="37" t="str">
        <f>+VLOOKUP(B120,'[1]AMAREY NOVA MEDICAL S.A'!$D:$H,5,0)</f>
        <v>CTO 5658-2021 BIOART S.A</v>
      </c>
      <c r="G120" s="34">
        <f>+VLOOKUP(B120,'[1]AMAREY NOVA MEDICAL S.A'!$D:$H,2,0)</f>
        <v>0</v>
      </c>
      <c r="H120" s="32">
        <f>+VLOOKUP(B120,'[1]AMAREY NOVA MEDICAL S.A'!$D:$H,3,0)</f>
        <v>0</v>
      </c>
      <c r="I120" s="32">
        <f>+VLOOKUP(B120,'[1]AMAREY NOVA MEDICAL S.A'!$D:$H,4,0)</f>
        <v>0</v>
      </c>
      <c r="J120" s="32">
        <f t="shared" si="12"/>
        <v>0</v>
      </c>
      <c r="K120" s="32">
        <f t="shared" si="13"/>
        <v>0</v>
      </c>
      <c r="L120" s="32"/>
      <c r="M120" s="32"/>
      <c r="N120" s="32"/>
      <c r="O120" s="32"/>
      <c r="P120" s="76"/>
      <c r="Q120" s="71"/>
      <c r="R120" s="72"/>
      <c r="S120" s="32"/>
      <c r="T120" s="32"/>
      <c r="U120" s="32"/>
      <c r="V120" s="32"/>
      <c r="W120" s="32"/>
      <c r="X120" s="75">
        <v>232000</v>
      </c>
      <c r="Y120" s="74"/>
      <c r="Z120" s="75">
        <v>232000</v>
      </c>
      <c r="AA120" s="32">
        <f t="shared" si="14"/>
        <v>245038.4</v>
      </c>
      <c r="AB120" s="32"/>
      <c r="AC120" s="32"/>
      <c r="AD120" s="32"/>
      <c r="AE120" s="32"/>
      <c r="AF120" s="32"/>
      <c r="AG120" s="32"/>
      <c r="AH120" s="32"/>
      <c r="AI120" s="32"/>
      <c r="AJ120" s="32">
        <v>195960</v>
      </c>
      <c r="AK120" s="32"/>
      <c r="AL120" s="32">
        <v>195960</v>
      </c>
      <c r="AM120" s="32">
        <f t="shared" si="15"/>
        <v>206972.95200000002</v>
      </c>
      <c r="AN120" s="32"/>
      <c r="AO120" s="32"/>
      <c r="AP120" s="32"/>
      <c r="AQ120" s="32"/>
      <c r="AR120" s="32"/>
      <c r="AS120" s="32"/>
      <c r="AT120" s="32"/>
      <c r="AU120" s="32"/>
      <c r="AV120" s="32">
        <v>149600</v>
      </c>
      <c r="AW120" s="32"/>
      <c r="AX120" s="32">
        <v>149600</v>
      </c>
      <c r="AY120" s="32">
        <f t="shared" si="29"/>
        <v>158007.52000000002</v>
      </c>
      <c r="AZ120" s="32"/>
      <c r="BA120" s="32"/>
      <c r="BB120" s="32"/>
      <c r="BC120" s="32"/>
      <c r="BD120" s="32"/>
      <c r="BE120" s="32"/>
      <c r="BF120" s="32"/>
      <c r="BG120" s="32"/>
      <c r="BH120" s="32"/>
      <c r="BI120" s="32"/>
      <c r="BJ120" s="32"/>
      <c r="BK120" s="32"/>
      <c r="BL120" s="32"/>
      <c r="BM120" s="32"/>
      <c r="BN120" s="32"/>
      <c r="BO120" s="32"/>
      <c r="BP120" s="32"/>
      <c r="BQ120" s="32"/>
      <c r="BR120" s="32"/>
      <c r="BS120" s="32"/>
      <c r="BT120" s="32"/>
      <c r="BU120" s="32"/>
      <c r="BV120" s="32"/>
      <c r="BW120" s="32"/>
      <c r="BX120" s="32"/>
      <c r="BY120" s="32"/>
      <c r="BZ120" s="32"/>
      <c r="CA120" s="32"/>
      <c r="CB120" s="32"/>
      <c r="CC120" s="32"/>
      <c r="CD120" s="32"/>
      <c r="CE120" s="32"/>
      <c r="CF120" s="32"/>
      <c r="CG120" s="32"/>
      <c r="CH120" s="32"/>
      <c r="CI120" s="32"/>
      <c r="CJ120" s="32">
        <f t="shared" si="19"/>
        <v>152504.71799999999</v>
      </c>
      <c r="CK120" s="32">
        <f>+SMALL((K120,O120,S120,W120,AA120,AE120,AI120,AM120,AQ120,AU120,AY120,BC120,BG120,BK120,BO120,BS120,BW120,CA120,CE120,CI120),1)</f>
        <v>0</v>
      </c>
      <c r="CL120" s="18"/>
      <c r="CM120" s="18"/>
      <c r="CN120" s="35"/>
      <c r="CO120" s="39">
        <f t="shared" si="22"/>
        <v>0</v>
      </c>
    </row>
    <row r="121" spans="1:93" s="19" customFormat="1" ht="30">
      <c r="A121" s="17">
        <v>111</v>
      </c>
      <c r="B121" s="48" t="s">
        <v>167</v>
      </c>
      <c r="C121" s="69" t="s">
        <v>257</v>
      </c>
      <c r="D121" s="69" t="s">
        <v>1243</v>
      </c>
      <c r="E121" s="37">
        <v>1</v>
      </c>
      <c r="F121" s="37" t="str">
        <f>+VLOOKUP(B121,'[1]AMAREY NOVA MEDICAL S.A'!$D:$H,5,0)</f>
        <v>CTO 5658-2021 BIOART S.A</v>
      </c>
      <c r="G121" s="34">
        <f>+VLOOKUP(B121,'[1]AMAREY NOVA MEDICAL S.A'!$D:$H,2,0)</f>
        <v>501775</v>
      </c>
      <c r="H121" s="32">
        <f>+VLOOKUP(B121,'[1]AMAREY NOVA MEDICAL S.A'!$D:$H,3,0)</f>
        <v>0</v>
      </c>
      <c r="I121" s="32">
        <f>+VLOOKUP(B121,'[1]AMAREY NOVA MEDICAL S.A'!$D:$H,4,0)</f>
        <v>501775</v>
      </c>
      <c r="J121" s="32">
        <f t="shared" si="12"/>
        <v>501775</v>
      </c>
      <c r="K121" s="32">
        <f t="shared" si="13"/>
        <v>529974.755</v>
      </c>
      <c r="L121" s="32"/>
      <c r="M121" s="32"/>
      <c r="N121" s="32"/>
      <c r="O121" s="32"/>
      <c r="P121" s="76">
        <v>1018281</v>
      </c>
      <c r="Q121" s="71"/>
      <c r="R121" s="77">
        <v>1018281</v>
      </c>
      <c r="S121" s="32">
        <f t="shared" si="27"/>
        <v>1075304.736</v>
      </c>
      <c r="T121" s="32"/>
      <c r="U121" s="32"/>
      <c r="V121" s="32"/>
      <c r="W121" s="32"/>
      <c r="X121" s="75">
        <v>1024000</v>
      </c>
      <c r="Y121" s="74"/>
      <c r="Z121" s="75">
        <v>1024000</v>
      </c>
      <c r="AA121" s="32">
        <f t="shared" si="14"/>
        <v>1081548.8</v>
      </c>
      <c r="AB121" s="32"/>
      <c r="AC121" s="32"/>
      <c r="AD121" s="32"/>
      <c r="AE121" s="32"/>
      <c r="AF121" s="32"/>
      <c r="AG121" s="32"/>
      <c r="AH121" s="32"/>
      <c r="AI121" s="32"/>
      <c r="AJ121" s="32">
        <v>1840000</v>
      </c>
      <c r="AK121" s="32"/>
      <c r="AL121" s="32">
        <v>1840000</v>
      </c>
      <c r="AM121" s="32">
        <f t="shared" si="15"/>
        <v>1943408</v>
      </c>
      <c r="AN121" s="32"/>
      <c r="AO121" s="32"/>
      <c r="AP121" s="32"/>
      <c r="AQ121" s="32"/>
      <c r="AR121" s="32"/>
      <c r="AS121" s="32"/>
      <c r="AT121" s="32"/>
      <c r="AU121" s="32"/>
      <c r="AV121" s="32">
        <v>738500</v>
      </c>
      <c r="AW121" s="32"/>
      <c r="AX121" s="32">
        <v>738500</v>
      </c>
      <c r="AY121" s="32">
        <f t="shared" si="29"/>
        <v>780003.70000000007</v>
      </c>
      <c r="AZ121" s="32"/>
      <c r="BA121" s="32"/>
      <c r="BB121" s="32"/>
      <c r="BC121" s="32"/>
      <c r="BD121" s="32"/>
      <c r="BE121" s="32"/>
      <c r="BF121" s="32"/>
      <c r="BG121" s="32"/>
      <c r="BH121" s="32"/>
      <c r="BI121" s="32"/>
      <c r="BJ121" s="32"/>
      <c r="BK121" s="32"/>
      <c r="BL121" s="32"/>
      <c r="BM121" s="32"/>
      <c r="BN121" s="32"/>
      <c r="BO121" s="32"/>
      <c r="BP121" s="32"/>
      <c r="BQ121" s="32"/>
      <c r="BR121" s="32"/>
      <c r="BS121" s="32"/>
      <c r="BT121" s="32"/>
      <c r="BU121" s="32"/>
      <c r="BV121" s="32"/>
      <c r="BW121" s="32"/>
      <c r="BX121" s="32"/>
      <c r="BY121" s="32"/>
      <c r="BZ121" s="32"/>
      <c r="CA121" s="32"/>
      <c r="CB121" s="32"/>
      <c r="CC121" s="32"/>
      <c r="CD121" s="32"/>
      <c r="CE121" s="32"/>
      <c r="CF121" s="32"/>
      <c r="CG121" s="32"/>
      <c r="CH121" s="32"/>
      <c r="CI121" s="32"/>
      <c r="CJ121" s="32">
        <f t="shared" si="19"/>
        <v>1082047.9982</v>
      </c>
      <c r="CK121" s="32">
        <f>+SMALL((K121,O121,S121,W121,AA121,AE121,AI121,AM121,AQ121,AU121,AY121,BC121,BG121,BK121,BO121,BS121,BW121,CA121,CE121,CI121),1)</f>
        <v>529974.755</v>
      </c>
      <c r="CL121" s="18"/>
      <c r="CM121" s="18">
        <f t="shared" si="20"/>
        <v>0</v>
      </c>
      <c r="CN121" s="35">
        <f t="shared" si="21"/>
        <v>0</v>
      </c>
      <c r="CO121" s="39">
        <f t="shared" si="22"/>
        <v>529974.755</v>
      </c>
    </row>
    <row r="122" spans="1:93" s="19" customFormat="1" ht="30">
      <c r="A122" s="17">
        <v>112</v>
      </c>
      <c r="B122" s="48" t="s">
        <v>168</v>
      </c>
      <c r="C122" s="69" t="s">
        <v>257</v>
      </c>
      <c r="D122" s="69" t="s">
        <v>1243</v>
      </c>
      <c r="E122" s="37">
        <v>1</v>
      </c>
      <c r="F122" s="37" t="str">
        <f>+VLOOKUP(B122,'[1]AMAREY NOVA MEDICAL S.A'!$D:$H,5,0)</f>
        <v>CTO 5658-2021 BIOART S.A</v>
      </c>
      <c r="G122" s="34">
        <f>+VLOOKUP(B122,'[1]AMAREY NOVA MEDICAL S.A'!$D:$H,2,0)</f>
        <v>0</v>
      </c>
      <c r="H122" s="32">
        <f>+VLOOKUP(B122,'[1]AMAREY NOVA MEDICAL S.A'!$D:$H,3,0)</f>
        <v>0</v>
      </c>
      <c r="I122" s="32">
        <f>+VLOOKUP(B122,'[1]AMAREY NOVA MEDICAL S.A'!$D:$H,4,0)</f>
        <v>0</v>
      </c>
      <c r="J122" s="32">
        <f t="shared" si="12"/>
        <v>0</v>
      </c>
      <c r="K122" s="32">
        <f t="shared" si="13"/>
        <v>0</v>
      </c>
      <c r="L122" s="32"/>
      <c r="M122" s="32"/>
      <c r="N122" s="32"/>
      <c r="O122" s="32"/>
      <c r="P122" s="76"/>
      <c r="Q122" s="71"/>
      <c r="R122" s="72"/>
      <c r="S122" s="32"/>
      <c r="T122" s="32"/>
      <c r="U122" s="32"/>
      <c r="V122" s="32"/>
      <c r="W122" s="32"/>
      <c r="X122" s="75">
        <v>232000</v>
      </c>
      <c r="Y122" s="74"/>
      <c r="Z122" s="75">
        <v>232000</v>
      </c>
      <c r="AA122" s="32">
        <f t="shared" si="14"/>
        <v>245038.4</v>
      </c>
      <c r="AB122" s="32"/>
      <c r="AC122" s="32"/>
      <c r="AD122" s="32"/>
      <c r="AE122" s="32"/>
      <c r="AF122" s="32"/>
      <c r="AG122" s="32"/>
      <c r="AH122" s="32"/>
      <c r="AI122" s="32"/>
      <c r="AJ122" s="32">
        <v>157550</v>
      </c>
      <c r="AK122" s="32"/>
      <c r="AL122" s="32">
        <v>157550</v>
      </c>
      <c r="AM122" s="32">
        <f t="shared" si="15"/>
        <v>166404.31</v>
      </c>
      <c r="AN122" s="32"/>
      <c r="AO122" s="32"/>
      <c r="AP122" s="32"/>
      <c r="AQ122" s="32"/>
      <c r="AR122" s="32"/>
      <c r="AS122" s="32"/>
      <c r="AT122" s="32"/>
      <c r="AU122" s="32"/>
      <c r="AV122" s="32">
        <v>149600</v>
      </c>
      <c r="AW122" s="32"/>
      <c r="AX122" s="32">
        <v>149600</v>
      </c>
      <c r="AY122" s="32">
        <f t="shared" si="29"/>
        <v>158007.52000000002</v>
      </c>
      <c r="AZ122" s="32"/>
      <c r="BA122" s="32"/>
      <c r="BB122" s="32"/>
      <c r="BC122" s="32"/>
      <c r="BD122" s="32"/>
      <c r="BE122" s="32"/>
      <c r="BF122" s="32"/>
      <c r="BG122" s="32"/>
      <c r="BH122" s="32"/>
      <c r="BI122" s="32"/>
      <c r="BJ122" s="32"/>
      <c r="BK122" s="32"/>
      <c r="BL122" s="32"/>
      <c r="BM122" s="32"/>
      <c r="BN122" s="32"/>
      <c r="BO122" s="32"/>
      <c r="BP122" s="32"/>
      <c r="BQ122" s="32"/>
      <c r="BR122" s="32"/>
      <c r="BS122" s="32"/>
      <c r="BT122" s="32"/>
      <c r="BU122" s="32"/>
      <c r="BV122" s="32"/>
      <c r="BW122" s="32"/>
      <c r="BX122" s="32"/>
      <c r="BY122" s="32"/>
      <c r="BZ122" s="32"/>
      <c r="CA122" s="32"/>
      <c r="CB122" s="32"/>
      <c r="CC122" s="32"/>
      <c r="CD122" s="32"/>
      <c r="CE122" s="32"/>
      <c r="CF122" s="32"/>
      <c r="CG122" s="32"/>
      <c r="CH122" s="32"/>
      <c r="CI122" s="32"/>
      <c r="CJ122" s="32">
        <f t="shared" si="19"/>
        <v>142362.5575</v>
      </c>
      <c r="CK122" s="32">
        <f>+SMALL((K122,O122,S122,W122,AA122,AE122,AI122,AM122,AQ122,AU122,AY122,BC122,BG122,BK122,BO122,BS122,BW122,CA122,CE122,CI122),1)</f>
        <v>0</v>
      </c>
      <c r="CL122" s="18"/>
      <c r="CM122" s="18"/>
      <c r="CN122" s="35"/>
      <c r="CO122" s="39">
        <f t="shared" si="22"/>
        <v>0</v>
      </c>
    </row>
    <row r="123" spans="1:93" s="19" customFormat="1" ht="30">
      <c r="A123" s="17">
        <v>113</v>
      </c>
      <c r="B123" s="48" t="s">
        <v>169</v>
      </c>
      <c r="C123" s="69" t="s">
        <v>257</v>
      </c>
      <c r="D123" s="69" t="s">
        <v>1243</v>
      </c>
      <c r="E123" s="37">
        <v>1</v>
      </c>
      <c r="F123" s="37" t="str">
        <f>+VLOOKUP(B123,'[1]AMAREY NOVA MEDICAL S.A'!$D:$H,5,0)</f>
        <v>CTO 5658-2021 BIOART S.A</v>
      </c>
      <c r="G123" s="34">
        <f>+VLOOKUP(B123,'[1]AMAREY NOVA MEDICAL S.A'!$D:$H,2,0)</f>
        <v>100477</v>
      </c>
      <c r="H123" s="32">
        <f>+VLOOKUP(B123,'[1]AMAREY NOVA MEDICAL S.A'!$D:$H,3,0)</f>
        <v>0</v>
      </c>
      <c r="I123" s="32">
        <f>+VLOOKUP(B123,'[1]AMAREY NOVA MEDICAL S.A'!$D:$H,4,0)</f>
        <v>100477</v>
      </c>
      <c r="J123" s="32">
        <f t="shared" si="12"/>
        <v>100477</v>
      </c>
      <c r="K123" s="32">
        <f t="shared" si="13"/>
        <v>106123.80740000001</v>
      </c>
      <c r="L123" s="32"/>
      <c r="M123" s="32"/>
      <c r="N123" s="32"/>
      <c r="O123" s="32"/>
      <c r="P123" s="76">
        <v>539089</v>
      </c>
      <c r="Q123" s="71"/>
      <c r="R123" s="72">
        <v>539089</v>
      </c>
      <c r="S123" s="32">
        <f t="shared" si="27"/>
        <v>569277.98400000005</v>
      </c>
      <c r="T123" s="32"/>
      <c r="U123" s="32"/>
      <c r="V123" s="32"/>
      <c r="W123" s="32"/>
      <c r="X123" s="75">
        <v>350000</v>
      </c>
      <c r="Y123" s="74"/>
      <c r="Z123" s="75">
        <v>350000</v>
      </c>
      <c r="AA123" s="32">
        <f t="shared" si="14"/>
        <v>369670</v>
      </c>
      <c r="AB123" s="32"/>
      <c r="AC123" s="32"/>
      <c r="AD123" s="32"/>
      <c r="AE123" s="32"/>
      <c r="AF123" s="32"/>
      <c r="AG123" s="32"/>
      <c r="AH123" s="32"/>
      <c r="AI123" s="32"/>
      <c r="AJ123" s="32">
        <v>2649600</v>
      </c>
      <c r="AK123" s="32"/>
      <c r="AL123" s="32">
        <v>2649600</v>
      </c>
      <c r="AM123" s="32">
        <f t="shared" si="15"/>
        <v>2798507.52</v>
      </c>
      <c r="AN123" s="32"/>
      <c r="AO123" s="32"/>
      <c r="AP123" s="32"/>
      <c r="AQ123" s="32"/>
      <c r="AR123" s="32"/>
      <c r="AS123" s="32"/>
      <c r="AT123" s="32"/>
      <c r="AU123" s="32"/>
      <c r="AV123" s="32">
        <v>443700</v>
      </c>
      <c r="AW123" s="32"/>
      <c r="AX123" s="32">
        <v>443700</v>
      </c>
      <c r="AY123" s="32">
        <f t="shared" si="29"/>
        <v>468635.94</v>
      </c>
      <c r="AZ123" s="32"/>
      <c r="BA123" s="32"/>
      <c r="BB123" s="32"/>
      <c r="BC123" s="32"/>
      <c r="BD123" s="32"/>
      <c r="BE123" s="32"/>
      <c r="BF123" s="32"/>
      <c r="BG123" s="32"/>
      <c r="BH123" s="32"/>
      <c r="BI123" s="32"/>
      <c r="BJ123" s="32"/>
      <c r="BK123" s="32"/>
      <c r="BL123" s="32"/>
      <c r="BM123" s="32"/>
      <c r="BN123" s="32"/>
      <c r="BO123" s="32"/>
      <c r="BP123" s="32"/>
      <c r="BQ123" s="32"/>
      <c r="BR123" s="32"/>
      <c r="BS123" s="32"/>
      <c r="BT123" s="32"/>
      <c r="BU123" s="32"/>
      <c r="BV123" s="32"/>
      <c r="BW123" s="32"/>
      <c r="BX123" s="32"/>
      <c r="BY123" s="32"/>
      <c r="BZ123" s="32"/>
      <c r="CA123" s="32"/>
      <c r="CB123" s="32"/>
      <c r="CC123" s="32"/>
      <c r="CD123" s="32"/>
      <c r="CE123" s="32"/>
      <c r="CF123" s="32"/>
      <c r="CG123" s="32"/>
      <c r="CH123" s="32"/>
      <c r="CI123" s="32"/>
      <c r="CJ123" s="32">
        <f t="shared" si="19"/>
        <v>862443.05028000008</v>
      </c>
      <c r="CK123" s="32">
        <f>+SMALL((K123,O123,S123,W123,AA123,AE123,AI123,AM123,AQ123,AU123,AY123,BC123,BG123,BK123,BO123,BS123,BW123,CA123,CE123,CI123),1)</f>
        <v>106123.80740000001</v>
      </c>
      <c r="CL123" s="18"/>
      <c r="CM123" s="18">
        <f t="shared" si="20"/>
        <v>0</v>
      </c>
      <c r="CN123" s="35">
        <f t="shared" si="21"/>
        <v>0</v>
      </c>
      <c r="CO123" s="39">
        <f t="shared" si="22"/>
        <v>106123.80740000001</v>
      </c>
    </row>
    <row r="124" spans="1:93" s="19" customFormat="1" ht="30">
      <c r="A124" s="17">
        <v>114</v>
      </c>
      <c r="B124" s="48" t="s">
        <v>170</v>
      </c>
      <c r="C124" s="69" t="s">
        <v>257</v>
      </c>
      <c r="D124" s="69" t="s">
        <v>1243</v>
      </c>
      <c r="E124" s="37">
        <v>1</v>
      </c>
      <c r="F124" s="37" t="str">
        <f>+VLOOKUP(B124,'[1]AMAREY NOVA MEDICAL S.A'!$D:$H,5,0)</f>
        <v>CTO 5658-2021 BIOART S.A</v>
      </c>
      <c r="G124" s="34">
        <f>+VLOOKUP(B124,'[1]AMAREY NOVA MEDICAL S.A'!$D:$H,2,0)</f>
        <v>200648</v>
      </c>
      <c r="H124" s="32">
        <f>+VLOOKUP(B124,'[1]AMAREY NOVA MEDICAL S.A'!$D:$H,3,0)</f>
        <v>0</v>
      </c>
      <c r="I124" s="32">
        <f>+VLOOKUP(B124,'[1]AMAREY NOVA MEDICAL S.A'!$D:$H,4,0)</f>
        <v>200648</v>
      </c>
      <c r="J124" s="32">
        <f t="shared" si="12"/>
        <v>200648</v>
      </c>
      <c r="K124" s="32">
        <f t="shared" si="13"/>
        <v>211924.41760000002</v>
      </c>
      <c r="L124" s="32"/>
      <c r="M124" s="32"/>
      <c r="N124" s="32"/>
      <c r="O124" s="32"/>
      <c r="P124" s="76">
        <v>232751</v>
      </c>
      <c r="Q124" s="71"/>
      <c r="R124" s="72">
        <v>232751</v>
      </c>
      <c r="S124" s="32">
        <f t="shared" si="27"/>
        <v>245785.05600000001</v>
      </c>
      <c r="T124" s="32"/>
      <c r="U124" s="32"/>
      <c r="V124" s="32"/>
      <c r="W124" s="32"/>
      <c r="X124" s="75">
        <v>1990000</v>
      </c>
      <c r="Y124" s="74"/>
      <c r="Z124" s="75">
        <v>1990000</v>
      </c>
      <c r="AA124" s="32">
        <f t="shared" si="14"/>
        <v>2101838</v>
      </c>
      <c r="AB124" s="32"/>
      <c r="AC124" s="32"/>
      <c r="AD124" s="32"/>
      <c r="AE124" s="32"/>
      <c r="AF124" s="32"/>
      <c r="AG124" s="32"/>
      <c r="AH124" s="32"/>
      <c r="AI124" s="32"/>
      <c r="AJ124" s="32">
        <v>1012460</v>
      </c>
      <c r="AK124" s="32"/>
      <c r="AL124" s="32">
        <v>1012460</v>
      </c>
      <c r="AM124" s="32">
        <f t="shared" si="15"/>
        <v>1069360.2520000001</v>
      </c>
      <c r="AN124" s="32"/>
      <c r="AO124" s="32"/>
      <c r="AP124" s="32"/>
      <c r="AQ124" s="32"/>
      <c r="AR124" s="32"/>
      <c r="AS124" s="32"/>
      <c r="AT124" s="32"/>
      <c r="AU124" s="32"/>
      <c r="AV124" s="32">
        <v>562200</v>
      </c>
      <c r="AW124" s="32"/>
      <c r="AX124" s="32">
        <v>562200</v>
      </c>
      <c r="AY124" s="32">
        <f t="shared" si="29"/>
        <v>593795.64</v>
      </c>
      <c r="AZ124" s="32"/>
      <c r="BA124" s="32"/>
      <c r="BB124" s="32"/>
      <c r="BC124" s="32"/>
      <c r="BD124" s="32"/>
      <c r="BE124" s="32"/>
      <c r="BF124" s="32"/>
      <c r="BG124" s="32"/>
      <c r="BH124" s="32"/>
      <c r="BI124" s="32"/>
      <c r="BJ124" s="32"/>
      <c r="BK124" s="32"/>
      <c r="BL124" s="32"/>
      <c r="BM124" s="32"/>
      <c r="BN124" s="32"/>
      <c r="BO124" s="32"/>
      <c r="BP124" s="32"/>
      <c r="BQ124" s="32"/>
      <c r="BR124" s="32"/>
      <c r="BS124" s="32"/>
      <c r="BT124" s="32"/>
      <c r="BU124" s="32"/>
      <c r="BV124" s="32"/>
      <c r="BW124" s="32"/>
      <c r="BX124" s="32"/>
      <c r="BY124" s="32"/>
      <c r="BZ124" s="32"/>
      <c r="CA124" s="32"/>
      <c r="CB124" s="32"/>
      <c r="CC124" s="32"/>
      <c r="CD124" s="32"/>
      <c r="CE124" s="32"/>
      <c r="CF124" s="32"/>
      <c r="CG124" s="32"/>
      <c r="CH124" s="32"/>
      <c r="CI124" s="32"/>
      <c r="CJ124" s="32">
        <f t="shared" si="19"/>
        <v>844540.67312000005</v>
      </c>
      <c r="CK124" s="32">
        <f>+SMALL((K124,O124,S124,W124,AA124,AE124,AI124,AM124,AQ124,AU124,AY124,BC124,BG124,BK124,BO124,BS124,BW124,CA124,CE124,CI124),1)</f>
        <v>211924.41760000002</v>
      </c>
      <c r="CL124" s="18"/>
      <c r="CM124" s="18">
        <f t="shared" si="20"/>
        <v>0</v>
      </c>
      <c r="CN124" s="35">
        <f t="shared" si="21"/>
        <v>0</v>
      </c>
      <c r="CO124" s="39">
        <f t="shared" si="22"/>
        <v>211924.41760000002</v>
      </c>
    </row>
    <row r="125" spans="1:93" s="19" customFormat="1" ht="30">
      <c r="A125" s="17">
        <v>115</v>
      </c>
      <c r="B125" s="48" t="s">
        <v>167</v>
      </c>
      <c r="C125" s="69" t="s">
        <v>258</v>
      </c>
      <c r="D125" s="69" t="s">
        <v>1243</v>
      </c>
      <c r="E125" s="37">
        <v>1</v>
      </c>
      <c r="F125" s="37" t="str">
        <f>+VLOOKUP(B125,'[1]AMAREY NOVA MEDICAL S.A'!$D:$H,5,0)</f>
        <v>CTO 5658-2021 BIOART S.A</v>
      </c>
      <c r="G125" s="34">
        <f>+VLOOKUP(B125,'[1]AMAREY NOVA MEDICAL S.A'!$D:$H,2,0)</f>
        <v>501775</v>
      </c>
      <c r="H125" s="32">
        <f>+VLOOKUP(B125,'[1]AMAREY NOVA MEDICAL S.A'!$D:$H,3,0)</f>
        <v>0</v>
      </c>
      <c r="I125" s="32">
        <f>+VLOOKUP(B125,'[1]AMAREY NOVA MEDICAL S.A'!$D:$H,4,0)</f>
        <v>501775</v>
      </c>
      <c r="J125" s="32">
        <f t="shared" si="12"/>
        <v>501775</v>
      </c>
      <c r="K125" s="32">
        <f t="shared" si="13"/>
        <v>529974.755</v>
      </c>
      <c r="L125" s="32"/>
      <c r="M125" s="32"/>
      <c r="N125" s="32"/>
      <c r="O125" s="32"/>
      <c r="P125" s="76">
        <v>1018281</v>
      </c>
      <c r="Q125" s="71"/>
      <c r="R125" s="77">
        <v>1018281</v>
      </c>
      <c r="S125" s="32">
        <f t="shared" si="27"/>
        <v>1075304.736</v>
      </c>
      <c r="T125" s="32"/>
      <c r="U125" s="32"/>
      <c r="V125" s="32"/>
      <c r="W125" s="32"/>
      <c r="X125" s="75">
        <v>1024000</v>
      </c>
      <c r="Y125" s="74"/>
      <c r="Z125" s="75">
        <v>1024000</v>
      </c>
      <c r="AA125" s="32">
        <f t="shared" si="14"/>
        <v>1081548.8</v>
      </c>
      <c r="AB125" s="32"/>
      <c r="AC125" s="32"/>
      <c r="AD125" s="32"/>
      <c r="AE125" s="32"/>
      <c r="AF125" s="32"/>
      <c r="AG125" s="32"/>
      <c r="AH125" s="32"/>
      <c r="AI125" s="32"/>
      <c r="AJ125" s="32">
        <v>1840000</v>
      </c>
      <c r="AK125" s="32"/>
      <c r="AL125" s="32">
        <v>1840000</v>
      </c>
      <c r="AM125" s="32">
        <f t="shared" si="15"/>
        <v>1943408</v>
      </c>
      <c r="AN125" s="32"/>
      <c r="AO125" s="32"/>
      <c r="AP125" s="32"/>
      <c r="AQ125" s="32"/>
      <c r="AR125" s="32"/>
      <c r="AS125" s="32"/>
      <c r="AT125" s="32"/>
      <c r="AU125" s="32"/>
      <c r="AV125" s="32">
        <v>738500</v>
      </c>
      <c r="AW125" s="32"/>
      <c r="AX125" s="32">
        <v>738500</v>
      </c>
      <c r="AY125" s="32">
        <f t="shared" si="29"/>
        <v>780003.70000000007</v>
      </c>
      <c r="AZ125" s="32"/>
      <c r="BA125" s="32"/>
      <c r="BB125" s="32"/>
      <c r="BC125" s="32"/>
      <c r="BD125" s="32"/>
      <c r="BE125" s="32"/>
      <c r="BF125" s="32"/>
      <c r="BG125" s="32"/>
      <c r="BH125" s="32"/>
      <c r="BI125" s="32"/>
      <c r="BJ125" s="32"/>
      <c r="BK125" s="32"/>
      <c r="BL125" s="32"/>
      <c r="BM125" s="32"/>
      <c r="BN125" s="32"/>
      <c r="BO125" s="32"/>
      <c r="BP125" s="32"/>
      <c r="BQ125" s="32"/>
      <c r="BR125" s="32"/>
      <c r="BS125" s="32"/>
      <c r="BT125" s="32"/>
      <c r="BU125" s="32"/>
      <c r="BV125" s="32"/>
      <c r="BW125" s="32"/>
      <c r="BX125" s="32"/>
      <c r="BY125" s="32"/>
      <c r="BZ125" s="32"/>
      <c r="CA125" s="32"/>
      <c r="CB125" s="32"/>
      <c r="CC125" s="32"/>
      <c r="CD125" s="32"/>
      <c r="CE125" s="32"/>
      <c r="CF125" s="32"/>
      <c r="CG125" s="32"/>
      <c r="CH125" s="32"/>
      <c r="CI125" s="32"/>
      <c r="CJ125" s="32">
        <f t="shared" si="19"/>
        <v>1082047.9982</v>
      </c>
      <c r="CK125" s="32">
        <f>+SMALL((K125,O125,S125,W125,AA125,AE125,AI125,AM125,AQ125,AU125,AY125,BC125,BG125,BK125,BO125,BS125,BW125,CA125,CE125,CI125),1)</f>
        <v>529974.755</v>
      </c>
      <c r="CL125" s="18"/>
      <c r="CM125" s="18">
        <f t="shared" si="20"/>
        <v>0</v>
      </c>
      <c r="CN125" s="35">
        <f t="shared" si="21"/>
        <v>0</v>
      </c>
      <c r="CO125" s="39">
        <f t="shared" si="22"/>
        <v>529974.755</v>
      </c>
    </row>
    <row r="126" spans="1:93" s="19" customFormat="1" ht="30">
      <c r="A126" s="17">
        <v>116</v>
      </c>
      <c r="B126" s="48" t="s">
        <v>168</v>
      </c>
      <c r="C126" s="69" t="s">
        <v>258</v>
      </c>
      <c r="D126" s="69" t="s">
        <v>1243</v>
      </c>
      <c r="E126" s="37">
        <v>1</v>
      </c>
      <c r="F126" s="37" t="str">
        <f>+VLOOKUP(B126,'[1]AMAREY NOVA MEDICAL S.A'!$D:$H,5,0)</f>
        <v>CTO 5658-2021 BIOART S.A</v>
      </c>
      <c r="G126" s="34">
        <f>+VLOOKUP(B126,'[1]AMAREY NOVA MEDICAL S.A'!$D:$H,2,0)</f>
        <v>0</v>
      </c>
      <c r="H126" s="32">
        <f>+VLOOKUP(B126,'[1]AMAREY NOVA MEDICAL S.A'!$D:$H,3,0)</f>
        <v>0</v>
      </c>
      <c r="I126" s="32">
        <f>+VLOOKUP(B126,'[1]AMAREY NOVA MEDICAL S.A'!$D:$H,4,0)</f>
        <v>0</v>
      </c>
      <c r="J126" s="32">
        <f t="shared" si="12"/>
        <v>0</v>
      </c>
      <c r="K126" s="32">
        <f t="shared" si="13"/>
        <v>0</v>
      </c>
      <c r="L126" s="32"/>
      <c r="M126" s="32"/>
      <c r="N126" s="32"/>
      <c r="O126" s="32"/>
      <c r="P126" s="76"/>
      <c r="Q126" s="71"/>
      <c r="R126" s="72"/>
      <c r="S126" s="32"/>
      <c r="T126" s="32"/>
      <c r="U126" s="32"/>
      <c r="V126" s="32"/>
      <c r="W126" s="32"/>
      <c r="X126" s="75">
        <v>232000</v>
      </c>
      <c r="Y126" s="74"/>
      <c r="Z126" s="75">
        <v>232000</v>
      </c>
      <c r="AA126" s="32">
        <f t="shared" si="14"/>
        <v>245038.4</v>
      </c>
      <c r="AB126" s="32"/>
      <c r="AC126" s="32"/>
      <c r="AD126" s="32"/>
      <c r="AE126" s="32"/>
      <c r="AF126" s="32"/>
      <c r="AG126" s="32"/>
      <c r="AH126" s="32"/>
      <c r="AI126" s="32"/>
      <c r="AJ126" s="32">
        <v>157550</v>
      </c>
      <c r="AK126" s="32"/>
      <c r="AL126" s="32">
        <v>157550</v>
      </c>
      <c r="AM126" s="32">
        <f t="shared" si="15"/>
        <v>166404.31</v>
      </c>
      <c r="AN126" s="32"/>
      <c r="AO126" s="32"/>
      <c r="AP126" s="32"/>
      <c r="AQ126" s="32"/>
      <c r="AR126" s="32"/>
      <c r="AS126" s="32"/>
      <c r="AT126" s="32"/>
      <c r="AU126" s="32"/>
      <c r="AV126" s="32">
        <v>149600</v>
      </c>
      <c r="AW126" s="32"/>
      <c r="AX126" s="32">
        <v>149600</v>
      </c>
      <c r="AY126" s="32">
        <f t="shared" si="29"/>
        <v>158007.52000000002</v>
      </c>
      <c r="AZ126" s="32"/>
      <c r="BA126" s="32"/>
      <c r="BB126" s="32"/>
      <c r="BC126" s="32"/>
      <c r="BD126" s="32"/>
      <c r="BE126" s="32"/>
      <c r="BF126" s="32"/>
      <c r="BG126" s="32"/>
      <c r="BH126" s="32"/>
      <c r="BI126" s="32"/>
      <c r="BJ126" s="32"/>
      <c r="BK126" s="32"/>
      <c r="BL126" s="32"/>
      <c r="BM126" s="32"/>
      <c r="BN126" s="32"/>
      <c r="BO126" s="32"/>
      <c r="BP126" s="32"/>
      <c r="BQ126" s="32"/>
      <c r="BR126" s="32"/>
      <c r="BS126" s="32"/>
      <c r="BT126" s="32"/>
      <c r="BU126" s="32"/>
      <c r="BV126" s="32"/>
      <c r="BW126" s="32"/>
      <c r="BX126" s="32"/>
      <c r="BY126" s="32"/>
      <c r="BZ126" s="32"/>
      <c r="CA126" s="32"/>
      <c r="CB126" s="32"/>
      <c r="CC126" s="32"/>
      <c r="CD126" s="32"/>
      <c r="CE126" s="32"/>
      <c r="CF126" s="32"/>
      <c r="CG126" s="32"/>
      <c r="CH126" s="32"/>
      <c r="CI126" s="32"/>
      <c r="CJ126" s="32">
        <f t="shared" si="19"/>
        <v>142362.5575</v>
      </c>
      <c r="CK126" s="32">
        <f>+SMALL((K126,O126,S126,W126,AA126,AE126,AI126,AM126,AQ126,AU126,AY126,BC126,BG126,BK126,BO126,BS126,BW126,CA126,CE126,CI126),1)</f>
        <v>0</v>
      </c>
      <c r="CL126" s="18"/>
      <c r="CM126" s="18"/>
      <c r="CN126" s="35"/>
      <c r="CO126" s="39">
        <f t="shared" si="22"/>
        <v>0</v>
      </c>
    </row>
    <row r="127" spans="1:93" s="19" customFormat="1" ht="30">
      <c r="A127" s="17">
        <v>117</v>
      </c>
      <c r="B127" s="48" t="s">
        <v>169</v>
      </c>
      <c r="C127" s="69" t="s">
        <v>258</v>
      </c>
      <c r="D127" s="69" t="s">
        <v>1243</v>
      </c>
      <c r="E127" s="37">
        <v>1</v>
      </c>
      <c r="F127" s="37" t="str">
        <f>+VLOOKUP(B127,'[1]AMAREY NOVA MEDICAL S.A'!$D:$H,5,0)</f>
        <v>CTO 5658-2021 BIOART S.A</v>
      </c>
      <c r="G127" s="34">
        <f>+VLOOKUP(B127,'[1]AMAREY NOVA MEDICAL S.A'!$D:$H,2,0)</f>
        <v>100477</v>
      </c>
      <c r="H127" s="32">
        <f>+VLOOKUP(B127,'[1]AMAREY NOVA MEDICAL S.A'!$D:$H,3,0)</f>
        <v>0</v>
      </c>
      <c r="I127" s="32">
        <f>+VLOOKUP(B127,'[1]AMAREY NOVA MEDICAL S.A'!$D:$H,4,0)</f>
        <v>100477</v>
      </c>
      <c r="J127" s="32">
        <f t="shared" si="12"/>
        <v>100477</v>
      </c>
      <c r="K127" s="32">
        <f t="shared" si="13"/>
        <v>106123.80740000001</v>
      </c>
      <c r="L127" s="32"/>
      <c r="M127" s="32"/>
      <c r="N127" s="32"/>
      <c r="O127" s="32"/>
      <c r="P127" s="76">
        <v>539089</v>
      </c>
      <c r="Q127" s="71"/>
      <c r="R127" s="72">
        <v>539089</v>
      </c>
      <c r="S127" s="32">
        <f t="shared" si="27"/>
        <v>569277.98400000005</v>
      </c>
      <c r="T127" s="32"/>
      <c r="U127" s="32"/>
      <c r="V127" s="32"/>
      <c r="W127" s="32"/>
      <c r="X127" s="75">
        <v>350000</v>
      </c>
      <c r="Y127" s="74"/>
      <c r="Z127" s="75">
        <v>350000</v>
      </c>
      <c r="AA127" s="32">
        <f t="shared" si="14"/>
        <v>369670</v>
      </c>
      <c r="AB127" s="32"/>
      <c r="AC127" s="32"/>
      <c r="AD127" s="32"/>
      <c r="AE127" s="32"/>
      <c r="AF127" s="32"/>
      <c r="AG127" s="32"/>
      <c r="AH127" s="32"/>
      <c r="AI127" s="32"/>
      <c r="AJ127" s="32">
        <v>2649600</v>
      </c>
      <c r="AK127" s="32"/>
      <c r="AL127" s="32">
        <v>2649600</v>
      </c>
      <c r="AM127" s="32">
        <f t="shared" si="15"/>
        <v>2798507.52</v>
      </c>
      <c r="AN127" s="32"/>
      <c r="AO127" s="32"/>
      <c r="AP127" s="32"/>
      <c r="AQ127" s="32"/>
      <c r="AR127" s="32"/>
      <c r="AS127" s="32"/>
      <c r="AT127" s="32"/>
      <c r="AU127" s="32"/>
      <c r="AV127" s="32">
        <v>443700</v>
      </c>
      <c r="AW127" s="32"/>
      <c r="AX127" s="32">
        <v>443700</v>
      </c>
      <c r="AY127" s="32">
        <f t="shared" si="29"/>
        <v>468635.94</v>
      </c>
      <c r="AZ127" s="32"/>
      <c r="BA127" s="32"/>
      <c r="BB127" s="32"/>
      <c r="BC127" s="32"/>
      <c r="BD127" s="32"/>
      <c r="BE127" s="32"/>
      <c r="BF127" s="32"/>
      <c r="BG127" s="32"/>
      <c r="BH127" s="32"/>
      <c r="BI127" s="32"/>
      <c r="BJ127" s="32"/>
      <c r="BK127" s="32"/>
      <c r="BL127" s="32"/>
      <c r="BM127" s="32"/>
      <c r="BN127" s="32"/>
      <c r="BO127" s="32"/>
      <c r="BP127" s="32"/>
      <c r="BQ127" s="32"/>
      <c r="BR127" s="32"/>
      <c r="BS127" s="32"/>
      <c r="BT127" s="32"/>
      <c r="BU127" s="32"/>
      <c r="BV127" s="32"/>
      <c r="BW127" s="32"/>
      <c r="BX127" s="32"/>
      <c r="BY127" s="32"/>
      <c r="BZ127" s="32"/>
      <c r="CA127" s="32"/>
      <c r="CB127" s="32"/>
      <c r="CC127" s="32"/>
      <c r="CD127" s="32"/>
      <c r="CE127" s="32"/>
      <c r="CF127" s="32"/>
      <c r="CG127" s="32"/>
      <c r="CH127" s="32"/>
      <c r="CI127" s="32"/>
      <c r="CJ127" s="32">
        <f t="shared" si="19"/>
        <v>862443.05028000008</v>
      </c>
      <c r="CK127" s="32">
        <f>+SMALL((K127,O127,S127,W127,AA127,AE127,AI127,AM127,AQ127,AU127,AY127,BC127,BG127,BK127,BO127,BS127,BW127,CA127,CE127,CI127),1)</f>
        <v>106123.80740000001</v>
      </c>
      <c r="CL127" s="18"/>
      <c r="CM127" s="18">
        <f t="shared" si="20"/>
        <v>0</v>
      </c>
      <c r="CN127" s="35">
        <f t="shared" si="21"/>
        <v>0</v>
      </c>
      <c r="CO127" s="39">
        <f t="shared" si="22"/>
        <v>106123.80740000001</v>
      </c>
    </row>
    <row r="128" spans="1:93" s="19" customFormat="1" ht="30">
      <c r="A128" s="17">
        <v>118</v>
      </c>
      <c r="B128" s="48" t="s">
        <v>170</v>
      </c>
      <c r="C128" s="69" t="s">
        <v>258</v>
      </c>
      <c r="D128" s="69" t="s">
        <v>1243</v>
      </c>
      <c r="E128" s="37">
        <v>1</v>
      </c>
      <c r="F128" s="37" t="str">
        <f>+VLOOKUP(B128,'[1]AMAREY NOVA MEDICAL S.A'!$D:$H,5,0)</f>
        <v>CTO 5658-2021 BIOART S.A</v>
      </c>
      <c r="G128" s="34">
        <f>+VLOOKUP(B128,'[1]AMAREY NOVA MEDICAL S.A'!$D:$H,2,0)</f>
        <v>200648</v>
      </c>
      <c r="H128" s="32">
        <f>+VLOOKUP(B128,'[1]AMAREY NOVA MEDICAL S.A'!$D:$H,3,0)</f>
        <v>0</v>
      </c>
      <c r="I128" s="32">
        <f>+VLOOKUP(B128,'[1]AMAREY NOVA MEDICAL S.A'!$D:$H,4,0)</f>
        <v>200648</v>
      </c>
      <c r="J128" s="32">
        <f t="shared" si="12"/>
        <v>200648</v>
      </c>
      <c r="K128" s="32">
        <f t="shared" si="13"/>
        <v>211924.41760000002</v>
      </c>
      <c r="L128" s="32"/>
      <c r="M128" s="32"/>
      <c r="N128" s="32"/>
      <c r="O128" s="32"/>
      <c r="P128" s="76">
        <v>232751</v>
      </c>
      <c r="Q128" s="71"/>
      <c r="R128" s="72">
        <v>232751</v>
      </c>
      <c r="S128" s="32">
        <f t="shared" si="27"/>
        <v>245785.05600000001</v>
      </c>
      <c r="T128" s="32"/>
      <c r="U128" s="32"/>
      <c r="V128" s="32"/>
      <c r="W128" s="32"/>
      <c r="X128" s="75">
        <v>1990000</v>
      </c>
      <c r="Y128" s="74"/>
      <c r="Z128" s="75">
        <v>1990000</v>
      </c>
      <c r="AA128" s="32">
        <f t="shared" si="14"/>
        <v>2101838</v>
      </c>
      <c r="AB128" s="32"/>
      <c r="AC128" s="32"/>
      <c r="AD128" s="32"/>
      <c r="AE128" s="32"/>
      <c r="AF128" s="32"/>
      <c r="AG128" s="32"/>
      <c r="AH128" s="32"/>
      <c r="AI128" s="32"/>
      <c r="AJ128" s="32">
        <v>1012460</v>
      </c>
      <c r="AK128" s="32"/>
      <c r="AL128" s="32">
        <v>1012460</v>
      </c>
      <c r="AM128" s="32">
        <f t="shared" si="15"/>
        <v>1069360.2520000001</v>
      </c>
      <c r="AN128" s="32"/>
      <c r="AO128" s="32"/>
      <c r="AP128" s="32"/>
      <c r="AQ128" s="32"/>
      <c r="AR128" s="32"/>
      <c r="AS128" s="32"/>
      <c r="AT128" s="32"/>
      <c r="AU128" s="32"/>
      <c r="AV128" s="32">
        <v>562200</v>
      </c>
      <c r="AW128" s="32"/>
      <c r="AX128" s="32">
        <v>562200</v>
      </c>
      <c r="AY128" s="32">
        <f t="shared" si="29"/>
        <v>593795.64</v>
      </c>
      <c r="AZ128" s="32"/>
      <c r="BA128" s="32"/>
      <c r="BB128" s="32"/>
      <c r="BC128" s="32"/>
      <c r="BD128" s="32"/>
      <c r="BE128" s="32"/>
      <c r="BF128" s="32"/>
      <c r="BG128" s="32"/>
      <c r="BH128" s="32"/>
      <c r="BI128" s="32"/>
      <c r="BJ128" s="32"/>
      <c r="BK128" s="32"/>
      <c r="BL128" s="32"/>
      <c r="BM128" s="32"/>
      <c r="BN128" s="32"/>
      <c r="BO128" s="32"/>
      <c r="BP128" s="32"/>
      <c r="BQ128" s="32"/>
      <c r="BR128" s="32"/>
      <c r="BS128" s="32"/>
      <c r="BT128" s="32"/>
      <c r="BU128" s="32"/>
      <c r="BV128" s="32"/>
      <c r="BW128" s="32"/>
      <c r="BX128" s="32"/>
      <c r="BY128" s="32"/>
      <c r="BZ128" s="32"/>
      <c r="CA128" s="32"/>
      <c r="CB128" s="32"/>
      <c r="CC128" s="32"/>
      <c r="CD128" s="32"/>
      <c r="CE128" s="32"/>
      <c r="CF128" s="32"/>
      <c r="CG128" s="32"/>
      <c r="CH128" s="32"/>
      <c r="CI128" s="32"/>
      <c r="CJ128" s="32">
        <f t="shared" si="19"/>
        <v>844540.67312000005</v>
      </c>
      <c r="CK128" s="32">
        <f>+SMALL((K128,O128,S128,W128,AA128,AE128,AI128,AM128,AQ128,AU128,AY128,BC128,BG128,BK128,BO128,BS128,BW128,CA128,CE128,CI128),1)</f>
        <v>211924.41760000002</v>
      </c>
      <c r="CL128" s="18"/>
      <c r="CM128" s="18">
        <f t="shared" si="20"/>
        <v>0</v>
      </c>
      <c r="CN128" s="35">
        <f t="shared" si="21"/>
        <v>0</v>
      </c>
      <c r="CO128" s="39">
        <f t="shared" si="22"/>
        <v>211924.41760000002</v>
      </c>
    </row>
    <row r="129" spans="1:93" s="19" customFormat="1" ht="30">
      <c r="A129" s="17">
        <v>119</v>
      </c>
      <c r="B129" s="48" t="s">
        <v>171</v>
      </c>
      <c r="C129" s="69" t="s">
        <v>259</v>
      </c>
      <c r="D129" s="69" t="s">
        <v>1243</v>
      </c>
      <c r="E129" s="37">
        <v>1</v>
      </c>
      <c r="F129" s="37" t="str">
        <f>+VLOOKUP(B129,'[1]AMAREY NOVA MEDICAL S.A'!$D:$H,5,0)</f>
        <v>CTO 5658-2021 BIOART S.A</v>
      </c>
      <c r="G129" s="34">
        <f>+VLOOKUP(B129,'[1]AMAREY NOVA MEDICAL S.A'!$D:$H,2,0)</f>
        <v>501775</v>
      </c>
      <c r="H129" s="32">
        <f>+VLOOKUP(B129,'[1]AMAREY NOVA MEDICAL S.A'!$D:$H,3,0)</f>
        <v>0</v>
      </c>
      <c r="I129" s="32">
        <f>+VLOOKUP(B129,'[1]AMAREY NOVA MEDICAL S.A'!$D:$H,4,0)</f>
        <v>501775</v>
      </c>
      <c r="J129" s="32">
        <f t="shared" si="12"/>
        <v>501775</v>
      </c>
      <c r="K129" s="32">
        <f t="shared" si="13"/>
        <v>529974.755</v>
      </c>
      <c r="L129" s="32"/>
      <c r="M129" s="32"/>
      <c r="N129" s="32"/>
      <c r="O129" s="32"/>
      <c r="P129" s="76">
        <v>1018281</v>
      </c>
      <c r="Q129" s="71"/>
      <c r="R129" s="77">
        <v>1018281</v>
      </c>
      <c r="S129" s="32">
        <f t="shared" si="27"/>
        <v>1075304.736</v>
      </c>
      <c r="T129" s="32"/>
      <c r="U129" s="32"/>
      <c r="V129" s="32"/>
      <c r="W129" s="32"/>
      <c r="X129" s="75">
        <v>1024000</v>
      </c>
      <c r="Y129" s="74"/>
      <c r="Z129" s="75">
        <v>1024000</v>
      </c>
      <c r="AA129" s="32">
        <f t="shared" si="14"/>
        <v>1081548.8</v>
      </c>
      <c r="AB129" s="32"/>
      <c r="AC129" s="32"/>
      <c r="AD129" s="32"/>
      <c r="AE129" s="32"/>
      <c r="AF129" s="32"/>
      <c r="AG129" s="32"/>
      <c r="AH129" s="32"/>
      <c r="AI129" s="32"/>
      <c r="AJ129" s="32">
        <v>1840000</v>
      </c>
      <c r="AK129" s="32"/>
      <c r="AL129" s="32">
        <v>1840000</v>
      </c>
      <c r="AM129" s="32">
        <f t="shared" si="15"/>
        <v>1943408</v>
      </c>
      <c r="AN129" s="32"/>
      <c r="AO129" s="32"/>
      <c r="AP129" s="32"/>
      <c r="AQ129" s="32"/>
      <c r="AR129" s="32"/>
      <c r="AS129" s="32"/>
      <c r="AT129" s="32"/>
      <c r="AU129" s="32"/>
      <c r="AV129" s="32">
        <v>738500</v>
      </c>
      <c r="AW129" s="32"/>
      <c r="AX129" s="32">
        <v>738500</v>
      </c>
      <c r="AY129" s="32">
        <f t="shared" si="29"/>
        <v>780003.70000000007</v>
      </c>
      <c r="AZ129" s="32"/>
      <c r="BA129" s="32"/>
      <c r="BB129" s="32"/>
      <c r="BC129" s="32"/>
      <c r="BD129" s="32"/>
      <c r="BE129" s="32"/>
      <c r="BF129" s="32"/>
      <c r="BG129" s="32"/>
      <c r="BH129" s="32"/>
      <c r="BI129" s="32"/>
      <c r="BJ129" s="32"/>
      <c r="BK129" s="32"/>
      <c r="BL129" s="32"/>
      <c r="BM129" s="32"/>
      <c r="BN129" s="32"/>
      <c r="BO129" s="32"/>
      <c r="BP129" s="32"/>
      <c r="BQ129" s="32"/>
      <c r="BR129" s="32"/>
      <c r="BS129" s="32"/>
      <c r="BT129" s="32"/>
      <c r="BU129" s="32"/>
      <c r="BV129" s="32"/>
      <c r="BW129" s="32"/>
      <c r="BX129" s="32"/>
      <c r="BY129" s="32"/>
      <c r="BZ129" s="32"/>
      <c r="CA129" s="32"/>
      <c r="CB129" s="32"/>
      <c r="CC129" s="32"/>
      <c r="CD129" s="32"/>
      <c r="CE129" s="32"/>
      <c r="CF129" s="32"/>
      <c r="CG129" s="32"/>
      <c r="CH129" s="32"/>
      <c r="CI129" s="32"/>
      <c r="CJ129" s="32">
        <f t="shared" si="19"/>
        <v>1082047.9982</v>
      </c>
      <c r="CK129" s="32">
        <f>+SMALL((K129,O129,S129,W129,AA129,AE129,AI129,AM129,AQ129,AU129,AY129,BC129,BG129,BK129,BO129,BS129,BW129,CA129,CE129,CI129),1)</f>
        <v>529974.755</v>
      </c>
      <c r="CL129" s="18"/>
      <c r="CM129" s="18">
        <f t="shared" si="20"/>
        <v>0</v>
      </c>
      <c r="CN129" s="35">
        <f t="shared" si="21"/>
        <v>0</v>
      </c>
      <c r="CO129" s="39">
        <f t="shared" si="22"/>
        <v>529974.755</v>
      </c>
    </row>
    <row r="130" spans="1:93" s="19" customFormat="1" ht="30">
      <c r="A130" s="17">
        <v>120</v>
      </c>
      <c r="B130" s="48" t="s">
        <v>172</v>
      </c>
      <c r="C130" s="69" t="s">
        <v>259</v>
      </c>
      <c r="D130" s="69" t="s">
        <v>1243</v>
      </c>
      <c r="E130" s="37">
        <v>1</v>
      </c>
      <c r="F130" s="37" t="str">
        <f>+VLOOKUP(B130,'[1]AMAREY NOVA MEDICAL S.A'!$D:$H,5,0)</f>
        <v>CTO 5658-2021 BIOART S.A</v>
      </c>
      <c r="G130" s="34">
        <f>+VLOOKUP(B130,'[1]AMAREY NOVA MEDICAL S.A'!$D:$H,2,0)</f>
        <v>0</v>
      </c>
      <c r="H130" s="32">
        <f>+VLOOKUP(B130,'[1]AMAREY NOVA MEDICAL S.A'!$D:$H,3,0)</f>
        <v>0</v>
      </c>
      <c r="I130" s="32">
        <f>+VLOOKUP(B130,'[1]AMAREY NOVA MEDICAL S.A'!$D:$H,4,0)</f>
        <v>0</v>
      </c>
      <c r="J130" s="32">
        <f t="shared" si="12"/>
        <v>0</v>
      </c>
      <c r="K130" s="32">
        <f t="shared" si="13"/>
        <v>0</v>
      </c>
      <c r="L130" s="32"/>
      <c r="M130" s="32"/>
      <c r="N130" s="32"/>
      <c r="O130" s="32"/>
      <c r="P130" s="76"/>
      <c r="Q130" s="71"/>
      <c r="R130" s="72"/>
      <c r="S130" s="32"/>
      <c r="T130" s="32"/>
      <c r="U130" s="32"/>
      <c r="V130" s="32"/>
      <c r="W130" s="32"/>
      <c r="X130" s="75">
        <v>232000</v>
      </c>
      <c r="Y130" s="74"/>
      <c r="Z130" s="75">
        <v>232000</v>
      </c>
      <c r="AA130" s="32">
        <f t="shared" si="14"/>
        <v>245038.4</v>
      </c>
      <c r="AB130" s="32"/>
      <c r="AC130" s="32"/>
      <c r="AD130" s="32"/>
      <c r="AE130" s="32"/>
      <c r="AF130" s="32"/>
      <c r="AG130" s="32"/>
      <c r="AH130" s="32"/>
      <c r="AI130" s="32"/>
      <c r="AJ130" s="32">
        <v>157550</v>
      </c>
      <c r="AK130" s="32"/>
      <c r="AL130" s="32">
        <v>157550</v>
      </c>
      <c r="AM130" s="32">
        <f t="shared" si="15"/>
        <v>166404.31</v>
      </c>
      <c r="AN130" s="32"/>
      <c r="AO130" s="32"/>
      <c r="AP130" s="32"/>
      <c r="AQ130" s="32"/>
      <c r="AR130" s="32"/>
      <c r="AS130" s="32"/>
      <c r="AT130" s="32"/>
      <c r="AU130" s="32"/>
      <c r="AV130" s="32">
        <v>149600</v>
      </c>
      <c r="AW130" s="32"/>
      <c r="AX130" s="32">
        <v>149600</v>
      </c>
      <c r="AY130" s="32">
        <f t="shared" si="29"/>
        <v>158007.52000000002</v>
      </c>
      <c r="AZ130" s="32"/>
      <c r="BA130" s="32"/>
      <c r="BB130" s="32"/>
      <c r="BC130" s="32"/>
      <c r="BD130" s="32"/>
      <c r="BE130" s="32"/>
      <c r="BF130" s="32"/>
      <c r="BG130" s="32"/>
      <c r="BH130" s="32"/>
      <c r="BI130" s="32"/>
      <c r="BJ130" s="32"/>
      <c r="BK130" s="32"/>
      <c r="BL130" s="32"/>
      <c r="BM130" s="32"/>
      <c r="BN130" s="32"/>
      <c r="BO130" s="32"/>
      <c r="BP130" s="32"/>
      <c r="BQ130" s="32"/>
      <c r="BR130" s="32"/>
      <c r="BS130" s="32"/>
      <c r="BT130" s="32"/>
      <c r="BU130" s="32"/>
      <c r="BV130" s="32"/>
      <c r="BW130" s="32"/>
      <c r="BX130" s="32"/>
      <c r="BY130" s="32"/>
      <c r="BZ130" s="32"/>
      <c r="CA130" s="32"/>
      <c r="CB130" s="32"/>
      <c r="CC130" s="32"/>
      <c r="CD130" s="32"/>
      <c r="CE130" s="32"/>
      <c r="CF130" s="32"/>
      <c r="CG130" s="32"/>
      <c r="CH130" s="32"/>
      <c r="CI130" s="32"/>
      <c r="CJ130" s="32">
        <f t="shared" si="19"/>
        <v>142362.5575</v>
      </c>
      <c r="CK130" s="32">
        <f>+SMALL((K130,O130,S130,W130,AA130,AE130,AI130,AM130,AQ130,AU130,AY130,BC130,BG130,BK130,BO130,BS130,BW130,CA130,CE130,CI130),1)</f>
        <v>0</v>
      </c>
      <c r="CL130" s="18"/>
      <c r="CM130" s="18"/>
      <c r="CN130" s="35"/>
      <c r="CO130" s="39">
        <f t="shared" si="22"/>
        <v>0</v>
      </c>
    </row>
    <row r="131" spans="1:93" s="19" customFormat="1" ht="30">
      <c r="A131" s="17">
        <v>121</v>
      </c>
      <c r="B131" s="48" t="s">
        <v>173</v>
      </c>
      <c r="C131" s="69" t="s">
        <v>259</v>
      </c>
      <c r="D131" s="69" t="s">
        <v>1243</v>
      </c>
      <c r="E131" s="37">
        <v>1</v>
      </c>
      <c r="F131" s="37" t="str">
        <f>+VLOOKUP(B131,'[1]AMAREY NOVA MEDICAL S.A'!$D:$H,5,0)</f>
        <v>CTO 5658-2021 BIOART S.A</v>
      </c>
      <c r="G131" s="34">
        <f>+VLOOKUP(B131,'[1]AMAREY NOVA MEDICAL S.A'!$D:$H,2,0)</f>
        <v>601946</v>
      </c>
      <c r="H131" s="32">
        <f>+VLOOKUP(B131,'[1]AMAREY NOVA MEDICAL S.A'!$D:$H,3,0)</f>
        <v>0</v>
      </c>
      <c r="I131" s="32">
        <f>+VLOOKUP(B131,'[1]AMAREY NOVA MEDICAL S.A'!$D:$H,4,0)</f>
        <v>601946</v>
      </c>
      <c r="J131" s="32">
        <f t="shared" si="12"/>
        <v>601946</v>
      </c>
      <c r="K131" s="32">
        <f t="shared" si="13"/>
        <v>635775.3652</v>
      </c>
      <c r="L131" s="32"/>
      <c r="M131" s="32"/>
      <c r="N131" s="32"/>
      <c r="O131" s="32"/>
      <c r="P131" s="76">
        <v>1018281</v>
      </c>
      <c r="Q131" s="71"/>
      <c r="R131" s="72">
        <v>1018281</v>
      </c>
      <c r="S131" s="32">
        <f t="shared" si="27"/>
        <v>1075304.736</v>
      </c>
      <c r="T131" s="32"/>
      <c r="U131" s="32"/>
      <c r="V131" s="32"/>
      <c r="W131" s="32"/>
      <c r="X131" s="75">
        <v>980000</v>
      </c>
      <c r="Y131" s="74"/>
      <c r="Z131" s="75">
        <v>980000</v>
      </c>
      <c r="AA131" s="32">
        <f t="shared" si="14"/>
        <v>1035076</v>
      </c>
      <c r="AB131" s="32"/>
      <c r="AC131" s="32"/>
      <c r="AD131" s="32"/>
      <c r="AE131" s="32"/>
      <c r="AF131" s="32"/>
      <c r="AG131" s="32"/>
      <c r="AH131" s="32"/>
      <c r="AI131" s="32"/>
      <c r="AJ131" s="32">
        <v>1467630</v>
      </c>
      <c r="AK131" s="32"/>
      <c r="AL131" s="32">
        <v>1467630</v>
      </c>
      <c r="AM131" s="32">
        <f t="shared" si="15"/>
        <v>1550110.8060000001</v>
      </c>
      <c r="AN131" s="32"/>
      <c r="AO131" s="32"/>
      <c r="AP131" s="32"/>
      <c r="AQ131" s="32"/>
      <c r="AR131" s="32"/>
      <c r="AS131" s="32"/>
      <c r="AT131" s="32"/>
      <c r="AU131" s="32"/>
      <c r="AV131" s="32">
        <v>443700</v>
      </c>
      <c r="AW131" s="32"/>
      <c r="AX131" s="32">
        <v>443700</v>
      </c>
      <c r="AY131" s="32">
        <f t="shared" si="29"/>
        <v>468635.94</v>
      </c>
      <c r="AZ131" s="32"/>
      <c r="BA131" s="32"/>
      <c r="BB131" s="32"/>
      <c r="BC131" s="32"/>
      <c r="BD131" s="32"/>
      <c r="BE131" s="32"/>
      <c r="BF131" s="32"/>
      <c r="BG131" s="32"/>
      <c r="BH131" s="32"/>
      <c r="BI131" s="32"/>
      <c r="BJ131" s="32"/>
      <c r="BK131" s="32"/>
      <c r="BL131" s="32"/>
      <c r="BM131" s="32"/>
      <c r="BN131" s="32"/>
      <c r="BO131" s="32"/>
      <c r="BP131" s="32"/>
      <c r="BQ131" s="32"/>
      <c r="BR131" s="32"/>
      <c r="BS131" s="32"/>
      <c r="BT131" s="32"/>
      <c r="BU131" s="32"/>
      <c r="BV131" s="32"/>
      <c r="BW131" s="32"/>
      <c r="BX131" s="32"/>
      <c r="BY131" s="32"/>
      <c r="BZ131" s="32"/>
      <c r="CA131" s="32"/>
      <c r="CB131" s="32"/>
      <c r="CC131" s="32"/>
      <c r="CD131" s="32"/>
      <c r="CE131" s="32"/>
      <c r="CF131" s="32"/>
      <c r="CG131" s="32"/>
      <c r="CH131" s="32"/>
      <c r="CI131" s="32"/>
      <c r="CJ131" s="32">
        <f t="shared" si="19"/>
        <v>952980.56944000011</v>
      </c>
      <c r="CK131" s="32">
        <f>+SMALL((K131,O131,S131,W131,AA131,AE131,AI131,AM131,AQ131,AU131,AY131,BC131,BG131,BK131,BO131,BS131,BW131,CA131,CE131,CI131),1)</f>
        <v>468635.94</v>
      </c>
      <c r="CL131" s="18"/>
      <c r="CM131" s="18">
        <f t="shared" si="20"/>
        <v>167139.4252</v>
      </c>
      <c r="CN131" s="35">
        <f t="shared" si="21"/>
        <v>0.35665089024115393</v>
      </c>
      <c r="CO131" s="39">
        <f t="shared" si="22"/>
        <v>468635.94</v>
      </c>
    </row>
    <row r="132" spans="1:93" s="19" customFormat="1" ht="30">
      <c r="A132" s="17">
        <v>122</v>
      </c>
      <c r="B132" s="48" t="s">
        <v>174</v>
      </c>
      <c r="C132" s="69" t="s">
        <v>260</v>
      </c>
      <c r="D132" s="69" t="s">
        <v>1243</v>
      </c>
      <c r="E132" s="37">
        <v>1</v>
      </c>
      <c r="F132" s="37" t="str">
        <f>+VLOOKUP(B132,'[1]AMAREY NOVA MEDICAL S.A'!$D:$H,5,0)</f>
        <v xml:space="preserve">CTO 5660-2021 DISORTHO SA </v>
      </c>
      <c r="G132" s="34">
        <f>+VLOOKUP(B132,'[1]AMAREY NOVA MEDICAL S.A'!$D:$H,2,0)</f>
        <v>986000</v>
      </c>
      <c r="H132" s="32">
        <f>+VLOOKUP(B132,'[1]AMAREY NOVA MEDICAL S.A'!$D:$H,3,0)</f>
        <v>0</v>
      </c>
      <c r="I132" s="32">
        <f>+VLOOKUP(B132,'[1]AMAREY NOVA MEDICAL S.A'!$D:$H,4,0)</f>
        <v>986000</v>
      </c>
      <c r="J132" s="32">
        <f t="shared" si="12"/>
        <v>986000</v>
      </c>
      <c r="K132" s="32">
        <f t="shared" si="13"/>
        <v>1041413.2000000001</v>
      </c>
      <c r="L132" s="32"/>
      <c r="M132" s="32"/>
      <c r="N132" s="32"/>
      <c r="O132" s="32"/>
      <c r="P132" s="76"/>
      <c r="Q132" s="71"/>
      <c r="R132" s="72"/>
      <c r="S132" s="32"/>
      <c r="T132" s="32"/>
      <c r="U132" s="32"/>
      <c r="V132" s="32"/>
      <c r="W132" s="32"/>
      <c r="X132" s="75">
        <v>1180000</v>
      </c>
      <c r="Y132" s="74"/>
      <c r="Z132" s="75">
        <v>1180000</v>
      </c>
      <c r="AA132" s="32">
        <f t="shared" si="14"/>
        <v>1246316</v>
      </c>
      <c r="AB132" s="32"/>
      <c r="AC132" s="32"/>
      <c r="AD132" s="32"/>
      <c r="AE132" s="32"/>
      <c r="AF132" s="32"/>
      <c r="AG132" s="32"/>
      <c r="AH132" s="32"/>
      <c r="AI132" s="32"/>
      <c r="AJ132" s="32">
        <v>1840000</v>
      </c>
      <c r="AK132" s="32"/>
      <c r="AL132" s="32">
        <v>1840000</v>
      </c>
      <c r="AM132" s="32">
        <f t="shared" si="15"/>
        <v>1943408</v>
      </c>
      <c r="AN132" s="32"/>
      <c r="AO132" s="32"/>
      <c r="AP132" s="32"/>
      <c r="AQ132" s="32"/>
      <c r="AR132" s="32"/>
      <c r="AS132" s="32"/>
      <c r="AT132" s="32"/>
      <c r="AU132" s="32"/>
      <c r="AV132" s="32">
        <v>738500</v>
      </c>
      <c r="AW132" s="32"/>
      <c r="AX132" s="32">
        <v>738500</v>
      </c>
      <c r="AY132" s="32">
        <f t="shared" si="29"/>
        <v>780003.70000000007</v>
      </c>
      <c r="AZ132" s="32"/>
      <c r="BA132" s="32"/>
      <c r="BB132" s="32"/>
      <c r="BC132" s="32"/>
      <c r="BD132" s="32"/>
      <c r="BE132" s="32"/>
      <c r="BF132" s="32"/>
      <c r="BG132" s="32"/>
      <c r="BH132" s="32"/>
      <c r="BI132" s="32"/>
      <c r="BJ132" s="32"/>
      <c r="BK132" s="32"/>
      <c r="BL132" s="32"/>
      <c r="BM132" s="32"/>
      <c r="BN132" s="32"/>
      <c r="BO132" s="32"/>
      <c r="BP132" s="32"/>
      <c r="BQ132" s="32"/>
      <c r="BR132" s="32"/>
      <c r="BS132" s="32"/>
      <c r="BT132" s="32"/>
      <c r="BU132" s="32"/>
      <c r="BV132" s="32"/>
      <c r="BW132" s="32"/>
      <c r="BX132" s="32"/>
      <c r="BY132" s="32"/>
      <c r="BZ132" s="32"/>
      <c r="CA132" s="32"/>
      <c r="CB132" s="32"/>
      <c r="CC132" s="32"/>
      <c r="CD132" s="32"/>
      <c r="CE132" s="32"/>
      <c r="CF132" s="32"/>
      <c r="CG132" s="32"/>
      <c r="CH132" s="32"/>
      <c r="CI132" s="32"/>
      <c r="CJ132" s="32">
        <f t="shared" si="19"/>
        <v>1252785.2250000001</v>
      </c>
      <c r="CK132" s="32">
        <f>+SMALL((K132,O132,S132,W132,AA132,AE132,AI132,AM132,AQ132,AU132,AY132,BC132,BG132,BK132,BO132,BS132,BW132,CA132,CE132,CI132),1)</f>
        <v>780003.70000000007</v>
      </c>
      <c r="CL132" s="18"/>
      <c r="CM132" s="18">
        <f t="shared" si="20"/>
        <v>261409.5</v>
      </c>
      <c r="CN132" s="35">
        <f t="shared" si="21"/>
        <v>0.33513879485443465</v>
      </c>
      <c r="CO132" s="39">
        <f t="shared" si="22"/>
        <v>780003.70000000007</v>
      </c>
    </row>
    <row r="133" spans="1:93" s="19" customFormat="1">
      <c r="A133" s="17">
        <v>123</v>
      </c>
      <c r="B133" s="48" t="s">
        <v>175</v>
      </c>
      <c r="C133" s="69" t="s">
        <v>261</v>
      </c>
      <c r="D133" s="69" t="s">
        <v>1243</v>
      </c>
      <c r="E133" s="37">
        <v>1</v>
      </c>
      <c r="F133" s="37"/>
      <c r="G133" s="34"/>
      <c r="H133" s="32"/>
      <c r="I133" s="32"/>
      <c r="J133" s="32"/>
      <c r="K133" s="32"/>
      <c r="L133" s="32"/>
      <c r="M133" s="32"/>
      <c r="N133" s="32"/>
      <c r="O133" s="32"/>
      <c r="P133" s="76"/>
      <c r="Q133" s="71"/>
      <c r="R133" s="72"/>
      <c r="S133" s="32"/>
      <c r="T133" s="32"/>
      <c r="U133" s="32"/>
      <c r="V133" s="32"/>
      <c r="W133" s="32"/>
      <c r="X133" s="78"/>
      <c r="Y133" s="74"/>
      <c r="Z133" s="78"/>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2"/>
      <c r="AW133" s="32"/>
      <c r="AX133" s="32"/>
      <c r="AY133" s="32"/>
      <c r="AZ133" s="32"/>
      <c r="BA133" s="32"/>
      <c r="BB133" s="32"/>
      <c r="BC133" s="32"/>
      <c r="BD133" s="32"/>
      <c r="BE133" s="32"/>
      <c r="BF133" s="32"/>
      <c r="BG133" s="32"/>
      <c r="BH133" s="32"/>
      <c r="BI133" s="32"/>
      <c r="BJ133" s="32"/>
      <c r="BK133" s="32"/>
      <c r="BL133" s="32"/>
      <c r="BM133" s="32"/>
      <c r="BN133" s="32"/>
      <c r="BO133" s="32"/>
      <c r="BP133" s="32"/>
      <c r="BQ133" s="32"/>
      <c r="BR133" s="32"/>
      <c r="BS133" s="32"/>
      <c r="BT133" s="32"/>
      <c r="BU133" s="32"/>
      <c r="BV133" s="32"/>
      <c r="BW133" s="32"/>
      <c r="BX133" s="32"/>
      <c r="BY133" s="32"/>
      <c r="BZ133" s="32"/>
      <c r="CA133" s="32"/>
      <c r="CB133" s="32"/>
      <c r="CC133" s="32"/>
      <c r="CD133" s="32"/>
      <c r="CE133" s="32"/>
      <c r="CF133" s="32"/>
      <c r="CG133" s="32"/>
      <c r="CH133" s="32"/>
      <c r="CI133" s="32"/>
      <c r="CJ133" s="32"/>
      <c r="CK133" s="32"/>
      <c r="CL133" s="18"/>
      <c r="CM133" s="18"/>
      <c r="CN133" s="35"/>
      <c r="CO133" s="39"/>
    </row>
    <row r="134" spans="1:93" s="19" customFormat="1">
      <c r="A134" s="17">
        <v>124</v>
      </c>
      <c r="B134" s="48" t="s">
        <v>176</v>
      </c>
      <c r="C134" s="69" t="s">
        <v>261</v>
      </c>
      <c r="D134" s="69" t="s">
        <v>1243</v>
      </c>
      <c r="E134" s="37">
        <v>1</v>
      </c>
      <c r="F134" s="37"/>
      <c r="G134" s="34"/>
      <c r="H134" s="32"/>
      <c r="I134" s="32"/>
      <c r="J134" s="32"/>
      <c r="K134" s="32"/>
      <c r="L134" s="32"/>
      <c r="M134" s="32"/>
      <c r="N134" s="32"/>
      <c r="O134" s="32"/>
      <c r="P134" s="76"/>
      <c r="Q134" s="71"/>
      <c r="R134" s="72"/>
      <c r="S134" s="32"/>
      <c r="T134" s="32"/>
      <c r="U134" s="32"/>
      <c r="V134" s="32"/>
      <c r="W134" s="32"/>
      <c r="X134" s="78"/>
      <c r="Y134" s="74"/>
      <c r="Z134" s="78"/>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2"/>
      <c r="AW134" s="32"/>
      <c r="AX134" s="32"/>
      <c r="AY134" s="32"/>
      <c r="AZ134" s="32"/>
      <c r="BA134" s="32"/>
      <c r="BB134" s="32"/>
      <c r="BC134" s="32"/>
      <c r="BD134" s="32"/>
      <c r="BE134" s="32"/>
      <c r="BF134" s="32"/>
      <c r="BG134" s="32"/>
      <c r="BH134" s="32"/>
      <c r="BI134" s="32"/>
      <c r="BJ134" s="32"/>
      <c r="BK134" s="32"/>
      <c r="BL134" s="32"/>
      <c r="BM134" s="32"/>
      <c r="BN134" s="32"/>
      <c r="BO134" s="32"/>
      <c r="BP134" s="32"/>
      <c r="BQ134" s="32"/>
      <c r="BR134" s="32"/>
      <c r="BS134" s="32"/>
      <c r="BT134" s="32"/>
      <c r="BU134" s="32"/>
      <c r="BV134" s="32"/>
      <c r="BW134" s="32"/>
      <c r="BX134" s="32"/>
      <c r="BY134" s="32"/>
      <c r="BZ134" s="32"/>
      <c r="CA134" s="32"/>
      <c r="CB134" s="32"/>
      <c r="CC134" s="32"/>
      <c r="CD134" s="32"/>
      <c r="CE134" s="32"/>
      <c r="CF134" s="32"/>
      <c r="CG134" s="32"/>
      <c r="CH134" s="32"/>
      <c r="CI134" s="32"/>
      <c r="CJ134" s="32"/>
      <c r="CK134" s="32"/>
      <c r="CL134" s="18"/>
      <c r="CM134" s="18"/>
      <c r="CN134" s="35"/>
      <c r="CO134" s="39"/>
    </row>
    <row r="135" spans="1:93" s="19" customFormat="1" ht="30">
      <c r="A135" s="17">
        <v>125</v>
      </c>
      <c r="B135" s="48" t="s">
        <v>177</v>
      </c>
      <c r="C135" s="69" t="s">
        <v>262</v>
      </c>
      <c r="D135" s="69" t="s">
        <v>1243</v>
      </c>
      <c r="E135" s="37">
        <v>1</v>
      </c>
      <c r="F135" s="37" t="str">
        <f>+VLOOKUP(B135,'[1]AMAREY NOVA MEDICAL S.A'!$D:$H,5,0)</f>
        <v xml:space="preserve">CTO 5660-2021 DISORTHO SA </v>
      </c>
      <c r="G135" s="34">
        <f>+VLOOKUP(B135,'[1]AMAREY NOVA MEDICAL S.A'!$D:$H,2,0)</f>
        <v>1020000</v>
      </c>
      <c r="H135" s="32">
        <f>+VLOOKUP(B135,'[1]AMAREY NOVA MEDICAL S.A'!$D:$H,3,0)</f>
        <v>0</v>
      </c>
      <c r="I135" s="32">
        <f>+VLOOKUP(B135,'[1]AMAREY NOVA MEDICAL S.A'!$D:$H,4,0)</f>
        <v>1020000</v>
      </c>
      <c r="J135" s="32">
        <f t="shared" si="12"/>
        <v>1020000</v>
      </c>
      <c r="K135" s="32">
        <f t="shared" si="13"/>
        <v>1077324</v>
      </c>
      <c r="L135" s="32"/>
      <c r="M135" s="32"/>
      <c r="N135" s="32"/>
      <c r="O135" s="32"/>
      <c r="P135" s="76"/>
      <c r="Q135" s="71"/>
      <c r="R135" s="72"/>
      <c r="S135" s="32"/>
      <c r="T135" s="32"/>
      <c r="U135" s="32"/>
      <c r="V135" s="32"/>
      <c r="W135" s="32"/>
      <c r="X135" s="75">
        <v>1020000</v>
      </c>
      <c r="Y135" s="74"/>
      <c r="Z135" s="75">
        <v>1020000</v>
      </c>
      <c r="AA135" s="32">
        <f t="shared" si="14"/>
        <v>1077324</v>
      </c>
      <c r="AB135" s="32"/>
      <c r="AC135" s="32"/>
      <c r="AD135" s="32"/>
      <c r="AE135" s="32"/>
      <c r="AF135" s="32"/>
      <c r="AG135" s="32"/>
      <c r="AH135" s="32"/>
      <c r="AI135" s="32"/>
      <c r="AJ135" s="32">
        <v>2476640</v>
      </c>
      <c r="AK135" s="32"/>
      <c r="AL135" s="32">
        <v>2476640</v>
      </c>
      <c r="AM135" s="32">
        <f t="shared" si="15"/>
        <v>2615827.1680000001</v>
      </c>
      <c r="AN135" s="32"/>
      <c r="AO135" s="32"/>
      <c r="AP135" s="32"/>
      <c r="AQ135" s="32"/>
      <c r="AR135" s="32"/>
      <c r="AS135" s="32"/>
      <c r="AT135" s="32"/>
      <c r="AU135" s="32"/>
      <c r="AV135" s="32">
        <v>759900</v>
      </c>
      <c r="AW135" s="32"/>
      <c r="AX135" s="32">
        <v>759900</v>
      </c>
      <c r="AY135" s="32">
        <f t="shared" si="29"/>
        <v>802606.38</v>
      </c>
      <c r="AZ135" s="32"/>
      <c r="BA135" s="32"/>
      <c r="BB135" s="32"/>
      <c r="BC135" s="32"/>
      <c r="BD135" s="32"/>
      <c r="BE135" s="32"/>
      <c r="BF135" s="32"/>
      <c r="BG135" s="32"/>
      <c r="BH135" s="32"/>
      <c r="BI135" s="32"/>
      <c r="BJ135" s="32"/>
      <c r="BK135" s="32"/>
      <c r="BL135" s="32"/>
      <c r="BM135" s="32"/>
      <c r="BN135" s="32"/>
      <c r="BO135" s="32"/>
      <c r="BP135" s="32"/>
      <c r="BQ135" s="32"/>
      <c r="BR135" s="32"/>
      <c r="BS135" s="32"/>
      <c r="BT135" s="32"/>
      <c r="BU135" s="32"/>
      <c r="BV135" s="32"/>
      <c r="BW135" s="32"/>
      <c r="BX135" s="32"/>
      <c r="BY135" s="32"/>
      <c r="BZ135" s="32"/>
      <c r="CA135" s="32"/>
      <c r="CB135" s="32"/>
      <c r="CC135" s="32"/>
      <c r="CD135" s="32"/>
      <c r="CE135" s="32"/>
      <c r="CF135" s="32"/>
      <c r="CG135" s="32"/>
      <c r="CH135" s="32"/>
      <c r="CI135" s="32"/>
      <c r="CJ135" s="32">
        <f t="shared" si="19"/>
        <v>1393270.3869999999</v>
      </c>
      <c r="CK135" s="32">
        <f>+SMALL((K135,O135,S135,W135,AA135,AE135,AI135,AM135,AQ135,AU135,AY135,BC135,BG135,BK135,BO135,BS135,BW135,CA135,CE135,CI135),1)</f>
        <v>802606.38</v>
      </c>
      <c r="CL135" s="18"/>
      <c r="CM135" s="18">
        <f t="shared" si="20"/>
        <v>274717.62</v>
      </c>
      <c r="CN135" s="35">
        <f t="shared" si="21"/>
        <v>0.34228187919463088</v>
      </c>
      <c r="CO135" s="39">
        <f t="shared" si="22"/>
        <v>802606.38</v>
      </c>
    </row>
    <row r="136" spans="1:93" s="19" customFormat="1" ht="30">
      <c r="A136" s="17">
        <v>126</v>
      </c>
      <c r="B136" s="48" t="s">
        <v>178</v>
      </c>
      <c r="C136" s="69" t="s">
        <v>262</v>
      </c>
      <c r="D136" s="69" t="s">
        <v>1243</v>
      </c>
      <c r="E136" s="37">
        <v>1</v>
      </c>
      <c r="F136" s="37" t="str">
        <f>+VLOOKUP(B136,'[1]AMAREY NOVA MEDICAL S.A'!$D:$H,5,0)</f>
        <v xml:space="preserve">CTO 5660-2021 DISORTHO SA </v>
      </c>
      <c r="G136" s="34">
        <f>+VLOOKUP(B136,'[1]AMAREY NOVA MEDICAL S.A'!$D:$H,2,0)</f>
        <v>918000</v>
      </c>
      <c r="H136" s="32">
        <f>+VLOOKUP(B136,'[1]AMAREY NOVA MEDICAL S.A'!$D:$H,3,0)</f>
        <v>0</v>
      </c>
      <c r="I136" s="32">
        <f>+VLOOKUP(B136,'[1]AMAREY NOVA MEDICAL S.A'!$D:$H,4,0)</f>
        <v>918000</v>
      </c>
      <c r="J136" s="32">
        <f t="shared" si="12"/>
        <v>918000</v>
      </c>
      <c r="K136" s="32">
        <f t="shared" si="13"/>
        <v>969591.6</v>
      </c>
      <c r="L136" s="32"/>
      <c r="M136" s="32"/>
      <c r="N136" s="32"/>
      <c r="O136" s="32"/>
      <c r="P136" s="76"/>
      <c r="Q136" s="71"/>
      <c r="R136" s="72"/>
      <c r="S136" s="32"/>
      <c r="T136" s="32"/>
      <c r="U136" s="32"/>
      <c r="V136" s="32"/>
      <c r="W136" s="32"/>
      <c r="X136" s="75">
        <v>946000</v>
      </c>
      <c r="Y136" s="74"/>
      <c r="Z136" s="75">
        <v>946000</v>
      </c>
      <c r="AA136" s="32">
        <f t="shared" si="14"/>
        <v>999165.20000000007</v>
      </c>
      <c r="AB136" s="32"/>
      <c r="AC136" s="32"/>
      <c r="AD136" s="32"/>
      <c r="AE136" s="32"/>
      <c r="AF136" s="32"/>
      <c r="AG136" s="32"/>
      <c r="AH136" s="32"/>
      <c r="AI136" s="32"/>
      <c r="AJ136" s="32">
        <v>1451900</v>
      </c>
      <c r="AK136" s="32"/>
      <c r="AL136" s="32">
        <v>1451900</v>
      </c>
      <c r="AM136" s="32">
        <f t="shared" si="15"/>
        <v>1533496.78</v>
      </c>
      <c r="AN136" s="32"/>
      <c r="AO136" s="32"/>
      <c r="AP136" s="32"/>
      <c r="AQ136" s="32"/>
      <c r="AR136" s="32"/>
      <c r="AS136" s="32"/>
      <c r="AT136" s="32"/>
      <c r="AU136" s="32"/>
      <c r="AV136" s="32">
        <v>764800</v>
      </c>
      <c r="AW136" s="32"/>
      <c r="AX136" s="32">
        <v>764800</v>
      </c>
      <c r="AY136" s="32">
        <f t="shared" si="29"/>
        <v>807781.76</v>
      </c>
      <c r="AZ136" s="32"/>
      <c r="BA136" s="32"/>
      <c r="BB136" s="32"/>
      <c r="BC136" s="32"/>
      <c r="BD136" s="32"/>
      <c r="BE136" s="32"/>
      <c r="BF136" s="32"/>
      <c r="BG136" s="32"/>
      <c r="BH136" s="32"/>
      <c r="BI136" s="32"/>
      <c r="BJ136" s="32"/>
      <c r="BK136" s="32"/>
      <c r="BL136" s="32"/>
      <c r="BM136" s="32"/>
      <c r="BN136" s="32"/>
      <c r="BO136" s="32"/>
      <c r="BP136" s="32"/>
      <c r="BQ136" s="32"/>
      <c r="BR136" s="32"/>
      <c r="BS136" s="32"/>
      <c r="BT136" s="32"/>
      <c r="BU136" s="32"/>
      <c r="BV136" s="32"/>
      <c r="BW136" s="32"/>
      <c r="BX136" s="32"/>
      <c r="BY136" s="32"/>
      <c r="BZ136" s="32"/>
      <c r="CA136" s="32"/>
      <c r="CB136" s="32"/>
      <c r="CC136" s="32"/>
      <c r="CD136" s="32"/>
      <c r="CE136" s="32"/>
      <c r="CF136" s="32"/>
      <c r="CG136" s="32"/>
      <c r="CH136" s="32"/>
      <c r="CI136" s="32"/>
      <c r="CJ136" s="32">
        <f t="shared" si="19"/>
        <v>1077508.835</v>
      </c>
      <c r="CK136" s="32">
        <f>+SMALL((K136,O136,S136,W136,AA136,AE136,AI136,AM136,AQ136,AU136,AY136,BC136,BG136,BK136,BO136,BS136,BW136,CA136,CE136,CI136),1)</f>
        <v>807781.76</v>
      </c>
      <c r="CL136" s="18"/>
      <c r="CM136" s="18">
        <f t="shared" si="20"/>
        <v>161809.83999999997</v>
      </c>
      <c r="CN136" s="35">
        <f t="shared" si="21"/>
        <v>0.2003138075313807</v>
      </c>
      <c r="CO136" s="39">
        <f t="shared" si="22"/>
        <v>807781.76</v>
      </c>
    </row>
    <row r="137" spans="1:93" s="19" customFormat="1" ht="30">
      <c r="A137" s="17">
        <v>127</v>
      </c>
      <c r="B137" s="48" t="s">
        <v>179</v>
      </c>
      <c r="C137" s="69" t="s">
        <v>262</v>
      </c>
      <c r="D137" s="69" t="s">
        <v>1243</v>
      </c>
      <c r="E137" s="37">
        <v>1</v>
      </c>
      <c r="F137" s="37" t="str">
        <f>+VLOOKUP(B137,'[1]AMAREY NOVA MEDICAL S.A'!$D:$H,5,0)</f>
        <v xml:space="preserve">CTO 5660-2021 DISORTHO SA </v>
      </c>
      <c r="G137" s="34">
        <f>+VLOOKUP(B137,'[1]AMAREY NOVA MEDICAL S.A'!$D:$H,2,0)</f>
        <v>149600</v>
      </c>
      <c r="H137" s="32">
        <f>+VLOOKUP(B137,'[1]AMAREY NOVA MEDICAL S.A'!$D:$H,3,0)</f>
        <v>0</v>
      </c>
      <c r="I137" s="32">
        <f>+VLOOKUP(B137,'[1]AMAREY NOVA MEDICAL S.A'!$D:$H,4,0)</f>
        <v>149600</v>
      </c>
      <c r="J137" s="32">
        <f t="shared" si="12"/>
        <v>149600</v>
      </c>
      <c r="K137" s="32">
        <f t="shared" si="13"/>
        <v>158007.52000000002</v>
      </c>
      <c r="L137" s="32"/>
      <c r="M137" s="32"/>
      <c r="N137" s="32"/>
      <c r="O137" s="32"/>
      <c r="P137" s="76"/>
      <c r="Q137" s="71"/>
      <c r="R137" s="72"/>
      <c r="S137" s="32"/>
      <c r="T137" s="32"/>
      <c r="U137" s="32"/>
      <c r="V137" s="32"/>
      <c r="W137" s="32"/>
      <c r="X137" s="75">
        <v>150000</v>
      </c>
      <c r="Y137" s="74"/>
      <c r="Z137" s="75">
        <v>150000</v>
      </c>
      <c r="AA137" s="32">
        <f t="shared" si="14"/>
        <v>158430</v>
      </c>
      <c r="AB137" s="32"/>
      <c r="AC137" s="32"/>
      <c r="AD137" s="32"/>
      <c r="AE137" s="32"/>
      <c r="AF137" s="32"/>
      <c r="AG137" s="32"/>
      <c r="AH137" s="32"/>
      <c r="AI137" s="32"/>
      <c r="AJ137" s="32">
        <v>241845</v>
      </c>
      <c r="AK137" s="32"/>
      <c r="AL137" s="32">
        <v>241845</v>
      </c>
      <c r="AM137" s="32">
        <f t="shared" si="15"/>
        <v>255436.68900000001</v>
      </c>
      <c r="AN137" s="32"/>
      <c r="AO137" s="32"/>
      <c r="AP137" s="32"/>
      <c r="AQ137" s="32"/>
      <c r="AR137" s="32"/>
      <c r="AS137" s="32"/>
      <c r="AT137" s="32"/>
      <c r="AU137" s="32"/>
      <c r="AV137" s="32">
        <v>173200</v>
      </c>
      <c r="AW137" s="32"/>
      <c r="AX137" s="32">
        <v>173200</v>
      </c>
      <c r="AY137" s="32">
        <f t="shared" si="29"/>
        <v>182933.84</v>
      </c>
      <c r="AZ137" s="32"/>
      <c r="BA137" s="32"/>
      <c r="BB137" s="32"/>
      <c r="BC137" s="32"/>
      <c r="BD137" s="32"/>
      <c r="BE137" s="32"/>
      <c r="BF137" s="32"/>
      <c r="BG137" s="32"/>
      <c r="BH137" s="32"/>
      <c r="BI137" s="32"/>
      <c r="BJ137" s="32"/>
      <c r="BK137" s="32"/>
      <c r="BL137" s="32"/>
      <c r="BM137" s="32"/>
      <c r="BN137" s="32"/>
      <c r="BO137" s="32"/>
      <c r="BP137" s="32"/>
      <c r="BQ137" s="32"/>
      <c r="BR137" s="32"/>
      <c r="BS137" s="32"/>
      <c r="BT137" s="32"/>
      <c r="BU137" s="32"/>
      <c r="BV137" s="32"/>
      <c r="BW137" s="32"/>
      <c r="BX137" s="32"/>
      <c r="BY137" s="32"/>
      <c r="BZ137" s="32"/>
      <c r="CA137" s="32"/>
      <c r="CB137" s="32"/>
      <c r="CC137" s="32"/>
      <c r="CD137" s="32"/>
      <c r="CE137" s="32"/>
      <c r="CF137" s="32"/>
      <c r="CG137" s="32"/>
      <c r="CH137" s="32"/>
      <c r="CI137" s="32"/>
      <c r="CJ137" s="32">
        <f t="shared" si="19"/>
        <v>188702.01225</v>
      </c>
      <c r="CK137" s="32">
        <f>+SMALL((K137,O137,S137,W137,AA137,AE137,AI137,AM137,AQ137,AU137,AY137,BC137,BG137,BK137,BO137,BS137,BW137,CA137,CE137,CI137),1)</f>
        <v>158007.52000000002</v>
      </c>
      <c r="CL137" s="18"/>
      <c r="CM137" s="18">
        <f t="shared" si="20"/>
        <v>0</v>
      </c>
      <c r="CN137" s="35">
        <f t="shared" si="21"/>
        <v>0</v>
      </c>
      <c r="CO137" s="39">
        <f t="shared" si="22"/>
        <v>158007.52000000002</v>
      </c>
    </row>
    <row r="138" spans="1:93" s="19" customFormat="1" ht="30">
      <c r="A138" s="17">
        <v>128</v>
      </c>
      <c r="B138" s="48" t="s">
        <v>180</v>
      </c>
      <c r="C138" s="69" t="s">
        <v>262</v>
      </c>
      <c r="D138" s="69" t="s">
        <v>1243</v>
      </c>
      <c r="E138" s="37">
        <v>1</v>
      </c>
      <c r="F138" s="37" t="str">
        <f>+VLOOKUP(B138,'[1]AMAREY NOVA MEDICAL S.A'!$D:$H,5,0)</f>
        <v xml:space="preserve">CTO 5660-2021 DISORTHO SA </v>
      </c>
      <c r="G138" s="34">
        <f>+VLOOKUP(B138,'[1]AMAREY NOVA MEDICAL S.A'!$D:$H,2,0)</f>
        <v>918000</v>
      </c>
      <c r="H138" s="32">
        <f>+VLOOKUP(B138,'[1]AMAREY NOVA MEDICAL S.A'!$D:$H,3,0)</f>
        <v>0</v>
      </c>
      <c r="I138" s="32">
        <f>+VLOOKUP(B138,'[1]AMAREY NOVA MEDICAL S.A'!$D:$H,4,0)</f>
        <v>918000</v>
      </c>
      <c r="J138" s="32">
        <f t="shared" si="12"/>
        <v>918000</v>
      </c>
      <c r="K138" s="32">
        <f t="shared" si="13"/>
        <v>969591.6</v>
      </c>
      <c r="L138" s="32"/>
      <c r="M138" s="32"/>
      <c r="N138" s="32"/>
      <c r="O138" s="32"/>
      <c r="P138" s="76"/>
      <c r="Q138" s="71"/>
      <c r="R138" s="72"/>
      <c r="S138" s="32"/>
      <c r="T138" s="32"/>
      <c r="U138" s="32"/>
      <c r="V138" s="32"/>
      <c r="W138" s="32"/>
      <c r="X138" s="75">
        <v>980000</v>
      </c>
      <c r="Y138" s="74"/>
      <c r="Z138" s="75">
        <v>980000</v>
      </c>
      <c r="AA138" s="32">
        <f t="shared" si="14"/>
        <v>1035076</v>
      </c>
      <c r="AB138" s="32"/>
      <c r="AC138" s="32"/>
      <c r="AD138" s="32"/>
      <c r="AE138" s="32"/>
      <c r="AF138" s="32"/>
      <c r="AG138" s="32"/>
      <c r="AH138" s="32"/>
      <c r="AI138" s="32"/>
      <c r="AJ138" s="32">
        <v>868595</v>
      </c>
      <c r="AK138" s="32"/>
      <c r="AL138" s="32">
        <v>868595</v>
      </c>
      <c r="AM138" s="32">
        <f t="shared" si="15"/>
        <v>917410.03899999999</v>
      </c>
      <c r="AN138" s="32"/>
      <c r="AO138" s="32"/>
      <c r="AP138" s="32"/>
      <c r="AQ138" s="32"/>
      <c r="AR138" s="32"/>
      <c r="AS138" s="32"/>
      <c r="AT138" s="32"/>
      <c r="AU138" s="32"/>
      <c r="AV138" s="32">
        <v>698300</v>
      </c>
      <c r="AW138" s="32"/>
      <c r="AX138" s="32">
        <v>698300</v>
      </c>
      <c r="AY138" s="32">
        <f t="shared" si="29"/>
        <v>737544.46</v>
      </c>
      <c r="AZ138" s="32"/>
      <c r="BA138" s="32"/>
      <c r="BB138" s="32"/>
      <c r="BC138" s="32"/>
      <c r="BD138" s="32"/>
      <c r="BE138" s="32"/>
      <c r="BF138" s="32"/>
      <c r="BG138" s="32"/>
      <c r="BH138" s="32"/>
      <c r="BI138" s="32"/>
      <c r="BJ138" s="32"/>
      <c r="BK138" s="32"/>
      <c r="BL138" s="32"/>
      <c r="BM138" s="32"/>
      <c r="BN138" s="32"/>
      <c r="BO138" s="32"/>
      <c r="BP138" s="32"/>
      <c r="BQ138" s="32"/>
      <c r="BR138" s="32"/>
      <c r="BS138" s="32"/>
      <c r="BT138" s="32"/>
      <c r="BU138" s="32"/>
      <c r="BV138" s="32"/>
      <c r="BW138" s="32"/>
      <c r="BX138" s="32"/>
      <c r="BY138" s="32"/>
      <c r="BZ138" s="32"/>
      <c r="CA138" s="32"/>
      <c r="CB138" s="32"/>
      <c r="CC138" s="32"/>
      <c r="CD138" s="32"/>
      <c r="CE138" s="32"/>
      <c r="CF138" s="32"/>
      <c r="CG138" s="32"/>
      <c r="CH138" s="32"/>
      <c r="CI138" s="32"/>
      <c r="CJ138" s="32">
        <f t="shared" si="19"/>
        <v>914905.52474999998</v>
      </c>
      <c r="CK138" s="32">
        <f>+SMALL((K138,O138,S138,W138,AA138,AE138,AI138,AM138,AQ138,AU138,AY138,BC138,BG138,BK138,BO138,BS138,BW138,CA138,CE138,CI138),1)</f>
        <v>737544.46</v>
      </c>
      <c r="CL138" s="18"/>
      <c r="CM138" s="18">
        <f t="shared" si="20"/>
        <v>232047.14</v>
      </c>
      <c r="CN138" s="35">
        <f t="shared" si="21"/>
        <v>0.31462122297007022</v>
      </c>
      <c r="CO138" s="39">
        <f t="shared" si="22"/>
        <v>737544.46</v>
      </c>
    </row>
    <row r="139" spans="1:93" s="19" customFormat="1" ht="30">
      <c r="A139" s="17">
        <v>129</v>
      </c>
      <c r="B139" s="48" t="s">
        <v>181</v>
      </c>
      <c r="C139" s="69" t="s">
        <v>262</v>
      </c>
      <c r="D139" s="69" t="s">
        <v>1243</v>
      </c>
      <c r="E139" s="37">
        <v>1</v>
      </c>
      <c r="F139" s="37" t="str">
        <f>+VLOOKUP(B139,'[1]AMAREY NOVA MEDICAL S.A'!$D:$H,5,0)</f>
        <v xml:space="preserve">CTO 5660-2021 DISORTHO SA </v>
      </c>
      <c r="G139" s="34">
        <f>+VLOOKUP(B139,'[1]AMAREY NOVA MEDICAL S.A'!$D:$H,2,0)</f>
        <v>1700000</v>
      </c>
      <c r="H139" s="32">
        <f>+VLOOKUP(B139,'[1]AMAREY NOVA MEDICAL S.A'!$D:$H,3,0)</f>
        <v>0</v>
      </c>
      <c r="I139" s="32">
        <f>+VLOOKUP(B139,'[1]AMAREY NOVA MEDICAL S.A'!$D:$H,4,0)</f>
        <v>1700000</v>
      </c>
      <c r="J139" s="32">
        <f t="shared" ref="J139:J202" si="31">+I139*E139</f>
        <v>1700000</v>
      </c>
      <c r="K139" s="32">
        <f t="shared" ref="K139:K202" si="32">+J139*1.0562</f>
        <v>1795540</v>
      </c>
      <c r="L139" s="32"/>
      <c r="M139" s="32"/>
      <c r="N139" s="32"/>
      <c r="O139" s="32"/>
      <c r="P139" s="76"/>
      <c r="Q139" s="71"/>
      <c r="R139" s="72"/>
      <c r="S139" s="32"/>
      <c r="T139" s="32"/>
      <c r="U139" s="32"/>
      <c r="V139" s="32"/>
      <c r="W139" s="32"/>
      <c r="X139" s="75">
        <v>1760000</v>
      </c>
      <c r="Y139" s="74"/>
      <c r="Z139" s="75">
        <v>1760000</v>
      </c>
      <c r="AA139" s="32">
        <f t="shared" si="14"/>
        <v>1858912</v>
      </c>
      <c r="AB139" s="32"/>
      <c r="AC139" s="32"/>
      <c r="AD139" s="32"/>
      <c r="AE139" s="32"/>
      <c r="AF139" s="32"/>
      <c r="AG139" s="32"/>
      <c r="AH139" s="32"/>
      <c r="AI139" s="32"/>
      <c r="AJ139" s="32">
        <v>992680</v>
      </c>
      <c r="AK139" s="32"/>
      <c r="AL139" s="32">
        <v>992680</v>
      </c>
      <c r="AM139" s="32">
        <f t="shared" si="15"/>
        <v>1048468.616</v>
      </c>
      <c r="AN139" s="32"/>
      <c r="AO139" s="32"/>
      <c r="AP139" s="32"/>
      <c r="AQ139" s="32"/>
      <c r="AR139" s="32"/>
      <c r="AS139" s="32"/>
      <c r="AT139" s="32"/>
      <c r="AU139" s="32"/>
      <c r="AV139" s="32">
        <v>662200</v>
      </c>
      <c r="AW139" s="32"/>
      <c r="AX139" s="32">
        <v>662200</v>
      </c>
      <c r="AY139" s="32">
        <f t="shared" si="29"/>
        <v>699415.64</v>
      </c>
      <c r="AZ139" s="32"/>
      <c r="BA139" s="32"/>
      <c r="BB139" s="32"/>
      <c r="BC139" s="32"/>
      <c r="BD139" s="32"/>
      <c r="BE139" s="32"/>
      <c r="BF139" s="32"/>
      <c r="BG139" s="32"/>
      <c r="BH139" s="32"/>
      <c r="BI139" s="32"/>
      <c r="BJ139" s="32"/>
      <c r="BK139" s="32"/>
      <c r="BL139" s="32"/>
      <c r="BM139" s="32"/>
      <c r="BN139" s="32"/>
      <c r="BO139" s="32"/>
      <c r="BP139" s="32"/>
      <c r="BQ139" s="32"/>
      <c r="BR139" s="32"/>
      <c r="BS139" s="32"/>
      <c r="BT139" s="32"/>
      <c r="BU139" s="32"/>
      <c r="BV139" s="32"/>
      <c r="BW139" s="32"/>
      <c r="BX139" s="32"/>
      <c r="BY139" s="32"/>
      <c r="BZ139" s="32"/>
      <c r="CA139" s="32"/>
      <c r="CB139" s="32"/>
      <c r="CC139" s="32"/>
      <c r="CD139" s="32"/>
      <c r="CE139" s="32"/>
      <c r="CF139" s="32"/>
      <c r="CG139" s="32"/>
      <c r="CH139" s="32"/>
      <c r="CI139" s="32"/>
      <c r="CJ139" s="32">
        <f t="shared" si="19"/>
        <v>1350584.064</v>
      </c>
      <c r="CK139" s="32">
        <f>+SMALL((K139,O139,S139,W139,AA139,AE139,AI139,AM139,AQ139,AU139,AY139,BC139,BG139,BK139,BO139,BS139,BW139,CA139,CE139,CI139),1)</f>
        <v>699415.64</v>
      </c>
      <c r="CL139" s="18"/>
      <c r="CM139" s="18">
        <f t="shared" si="20"/>
        <v>1096124.3599999999</v>
      </c>
      <c r="CN139" s="35">
        <f t="shared" si="21"/>
        <v>1.567200241618846</v>
      </c>
      <c r="CO139" s="39">
        <f t="shared" si="22"/>
        <v>699415.64</v>
      </c>
    </row>
    <row r="140" spans="1:93" s="19" customFormat="1" ht="30">
      <c r="A140" s="17">
        <v>130</v>
      </c>
      <c r="B140" s="48" t="s">
        <v>178</v>
      </c>
      <c r="C140" s="69" t="s">
        <v>263</v>
      </c>
      <c r="D140" s="69" t="s">
        <v>1243</v>
      </c>
      <c r="E140" s="37">
        <v>1</v>
      </c>
      <c r="F140" s="37" t="str">
        <f>+VLOOKUP(B140,'[1]AMAREY NOVA MEDICAL S.A'!$D:$H,5,0)</f>
        <v xml:space="preserve">CTO 5660-2021 DISORTHO SA </v>
      </c>
      <c r="G140" s="34">
        <f>+VLOOKUP(B140,'[1]AMAREY NOVA MEDICAL S.A'!$D:$H,2,0)</f>
        <v>918000</v>
      </c>
      <c r="H140" s="32">
        <f>+VLOOKUP(B140,'[1]AMAREY NOVA MEDICAL S.A'!$D:$H,3,0)</f>
        <v>0</v>
      </c>
      <c r="I140" s="32">
        <f>+VLOOKUP(B140,'[1]AMAREY NOVA MEDICAL S.A'!$D:$H,4,0)</f>
        <v>918000</v>
      </c>
      <c r="J140" s="32">
        <f t="shared" si="31"/>
        <v>918000</v>
      </c>
      <c r="K140" s="32">
        <f t="shared" si="32"/>
        <v>969591.6</v>
      </c>
      <c r="L140" s="32"/>
      <c r="M140" s="32"/>
      <c r="N140" s="32"/>
      <c r="O140" s="32"/>
      <c r="P140" s="76"/>
      <c r="Q140" s="71"/>
      <c r="R140" s="72"/>
      <c r="S140" s="32"/>
      <c r="T140" s="32"/>
      <c r="U140" s="32"/>
      <c r="V140" s="32"/>
      <c r="W140" s="32"/>
      <c r="X140" s="75">
        <v>946000</v>
      </c>
      <c r="Y140" s="74"/>
      <c r="Z140" s="75">
        <v>946000</v>
      </c>
      <c r="AA140" s="32">
        <f t="shared" ref="AA140:AA203" si="33">+Z140*1.0562</f>
        <v>999165.20000000007</v>
      </c>
      <c r="AB140" s="32"/>
      <c r="AC140" s="32"/>
      <c r="AD140" s="32"/>
      <c r="AE140" s="32"/>
      <c r="AF140" s="32"/>
      <c r="AG140" s="32"/>
      <c r="AH140" s="32"/>
      <c r="AI140" s="32"/>
      <c r="AJ140" s="32">
        <v>1669685</v>
      </c>
      <c r="AK140" s="32"/>
      <c r="AL140" s="32">
        <v>1669685</v>
      </c>
      <c r="AM140" s="32">
        <f t="shared" ref="AM140:AM203" si="34">+AL140*1.0562</f>
        <v>1763521.297</v>
      </c>
      <c r="AN140" s="32"/>
      <c r="AO140" s="32"/>
      <c r="AP140" s="32"/>
      <c r="AQ140" s="32"/>
      <c r="AR140" s="32"/>
      <c r="AS140" s="32"/>
      <c r="AT140" s="32"/>
      <c r="AU140" s="32"/>
      <c r="AV140" s="32">
        <v>856200</v>
      </c>
      <c r="AW140" s="32"/>
      <c r="AX140" s="32">
        <v>856200</v>
      </c>
      <c r="AY140" s="32">
        <f t="shared" ref="AY140:AY203" si="35">+AX140*1.0562</f>
        <v>904318.44000000006</v>
      </c>
      <c r="AZ140" s="32"/>
      <c r="BA140" s="32"/>
      <c r="BB140" s="32"/>
      <c r="BC140" s="32"/>
      <c r="BD140" s="32"/>
      <c r="BE140" s="32"/>
      <c r="BF140" s="32"/>
      <c r="BG140" s="32"/>
      <c r="BH140" s="32"/>
      <c r="BI140" s="32"/>
      <c r="BJ140" s="32"/>
      <c r="BK140" s="32"/>
      <c r="BL140" s="32"/>
      <c r="BM140" s="32"/>
      <c r="BN140" s="32"/>
      <c r="BO140" s="32"/>
      <c r="BP140" s="32"/>
      <c r="BQ140" s="32"/>
      <c r="BR140" s="32"/>
      <c r="BS140" s="32"/>
      <c r="BT140" s="32"/>
      <c r="BU140" s="32"/>
      <c r="BV140" s="32"/>
      <c r="BW140" s="32"/>
      <c r="BX140" s="32"/>
      <c r="BY140" s="32"/>
      <c r="BZ140" s="32"/>
      <c r="CA140" s="32"/>
      <c r="CB140" s="32"/>
      <c r="CC140" s="32"/>
      <c r="CD140" s="32"/>
      <c r="CE140" s="32"/>
      <c r="CF140" s="32"/>
      <c r="CG140" s="32"/>
      <c r="CH140" s="32"/>
      <c r="CI140" s="32"/>
      <c r="CJ140" s="32">
        <f t="shared" ref="CJ140:CJ203" si="36">+AVERAGE(K140,O140,S140,W140,AA140,AE140,AI140,AM140,AQ140,AU140,AY140,BC140,BG140,BK140,BO140,BS140,BW140,CA140,CE140,CI140)</f>
        <v>1159149.1342500001</v>
      </c>
      <c r="CK140" s="32">
        <f>+SMALL((K140,O140,S140,W140,AA140,AE140,AI140,AM140,AQ140,AU140,AY140,BC140,BG140,BK140,BO140,BS140,BW140,CA140,CE140,CI140),1)</f>
        <v>904318.44000000006</v>
      </c>
      <c r="CL140" s="18"/>
      <c r="CM140" s="18">
        <f t="shared" ref="CM140:CM203" si="37">+K140-CK140</f>
        <v>65273.159999999916</v>
      </c>
      <c r="CN140" s="35">
        <f t="shared" ref="CN140:CN203" si="38">+((K140-CK140)/CK140)</f>
        <v>7.2179397337070683E-2</v>
      </c>
      <c r="CO140" s="39">
        <f t="shared" ref="CO140:CO203" si="39">+CK140</f>
        <v>904318.44000000006</v>
      </c>
    </row>
    <row r="141" spans="1:93" s="19" customFormat="1" ht="30">
      <c r="A141" s="17">
        <v>131</v>
      </c>
      <c r="B141" s="48" t="s">
        <v>179</v>
      </c>
      <c r="C141" s="69" t="s">
        <v>263</v>
      </c>
      <c r="D141" s="69" t="s">
        <v>1243</v>
      </c>
      <c r="E141" s="37">
        <v>1</v>
      </c>
      <c r="F141" s="37" t="str">
        <f>+VLOOKUP(B141,'[1]AMAREY NOVA MEDICAL S.A'!$D:$H,5,0)</f>
        <v xml:space="preserve">CTO 5660-2021 DISORTHO SA </v>
      </c>
      <c r="G141" s="34">
        <f>+VLOOKUP(B141,'[1]AMAREY NOVA MEDICAL S.A'!$D:$H,2,0)</f>
        <v>149600</v>
      </c>
      <c r="H141" s="32">
        <f>+VLOOKUP(B141,'[1]AMAREY NOVA MEDICAL S.A'!$D:$H,3,0)</f>
        <v>0</v>
      </c>
      <c r="I141" s="32">
        <f>+VLOOKUP(B141,'[1]AMAREY NOVA MEDICAL S.A'!$D:$H,4,0)</f>
        <v>149600</v>
      </c>
      <c r="J141" s="32">
        <f t="shared" si="31"/>
        <v>149600</v>
      </c>
      <c r="K141" s="32">
        <f t="shared" si="32"/>
        <v>158007.52000000002</v>
      </c>
      <c r="L141" s="32"/>
      <c r="M141" s="32"/>
      <c r="N141" s="32"/>
      <c r="O141" s="32"/>
      <c r="P141" s="76"/>
      <c r="Q141" s="71"/>
      <c r="R141" s="72"/>
      <c r="S141" s="32"/>
      <c r="T141" s="32"/>
      <c r="U141" s="32"/>
      <c r="V141" s="32"/>
      <c r="W141" s="32"/>
      <c r="X141" s="75">
        <v>150000</v>
      </c>
      <c r="Y141" s="74"/>
      <c r="Z141" s="75">
        <v>150000</v>
      </c>
      <c r="AA141" s="32">
        <f t="shared" si="33"/>
        <v>158430</v>
      </c>
      <c r="AB141" s="32"/>
      <c r="AC141" s="32"/>
      <c r="AD141" s="32"/>
      <c r="AE141" s="32"/>
      <c r="AF141" s="32"/>
      <c r="AG141" s="32"/>
      <c r="AH141" s="32"/>
      <c r="AI141" s="32"/>
      <c r="AJ141" s="32">
        <v>241845</v>
      </c>
      <c r="AK141" s="32"/>
      <c r="AL141" s="32">
        <v>241845</v>
      </c>
      <c r="AM141" s="32">
        <f t="shared" si="34"/>
        <v>255436.68900000001</v>
      </c>
      <c r="AN141" s="32"/>
      <c r="AO141" s="32"/>
      <c r="AP141" s="32"/>
      <c r="AQ141" s="32"/>
      <c r="AR141" s="32"/>
      <c r="AS141" s="32"/>
      <c r="AT141" s="32"/>
      <c r="AU141" s="32"/>
      <c r="AV141" s="32">
        <v>173200</v>
      </c>
      <c r="AW141" s="32"/>
      <c r="AX141" s="32">
        <v>173200</v>
      </c>
      <c r="AY141" s="32">
        <f t="shared" si="35"/>
        <v>182933.84</v>
      </c>
      <c r="AZ141" s="32"/>
      <c r="BA141" s="32"/>
      <c r="BB141" s="32"/>
      <c r="BC141" s="32"/>
      <c r="BD141" s="32"/>
      <c r="BE141" s="32"/>
      <c r="BF141" s="32"/>
      <c r="BG141" s="32"/>
      <c r="BH141" s="32"/>
      <c r="BI141" s="32"/>
      <c r="BJ141" s="32"/>
      <c r="BK141" s="32"/>
      <c r="BL141" s="32"/>
      <c r="BM141" s="32"/>
      <c r="BN141" s="32"/>
      <c r="BO141" s="32"/>
      <c r="BP141" s="32"/>
      <c r="BQ141" s="32"/>
      <c r="BR141" s="32"/>
      <c r="BS141" s="32"/>
      <c r="BT141" s="32"/>
      <c r="BU141" s="32"/>
      <c r="BV141" s="32"/>
      <c r="BW141" s="32"/>
      <c r="BX141" s="32"/>
      <c r="BY141" s="32"/>
      <c r="BZ141" s="32"/>
      <c r="CA141" s="32"/>
      <c r="CB141" s="32"/>
      <c r="CC141" s="32"/>
      <c r="CD141" s="32"/>
      <c r="CE141" s="32"/>
      <c r="CF141" s="32"/>
      <c r="CG141" s="32"/>
      <c r="CH141" s="32"/>
      <c r="CI141" s="32"/>
      <c r="CJ141" s="32">
        <f t="shared" si="36"/>
        <v>188702.01225</v>
      </c>
      <c r="CK141" s="32">
        <f>+SMALL((K141,O141,S141,W141,AA141,AE141,AI141,AM141,AQ141,AU141,AY141,BC141,BG141,BK141,BO141,BS141,BW141,CA141,CE141,CI141),1)</f>
        <v>158007.52000000002</v>
      </c>
      <c r="CL141" s="18"/>
      <c r="CM141" s="18">
        <f t="shared" si="37"/>
        <v>0</v>
      </c>
      <c r="CN141" s="35">
        <f t="shared" si="38"/>
        <v>0</v>
      </c>
      <c r="CO141" s="39">
        <f t="shared" si="39"/>
        <v>158007.52000000002</v>
      </c>
    </row>
    <row r="142" spans="1:93" s="19" customFormat="1" ht="30">
      <c r="A142" s="17">
        <v>132</v>
      </c>
      <c r="B142" s="48" t="s">
        <v>180</v>
      </c>
      <c r="C142" s="69" t="s">
        <v>263</v>
      </c>
      <c r="D142" s="69" t="s">
        <v>1243</v>
      </c>
      <c r="E142" s="37">
        <v>1</v>
      </c>
      <c r="F142" s="37" t="str">
        <f>+VLOOKUP(B142,'[1]AMAREY NOVA MEDICAL S.A'!$D:$H,5,0)</f>
        <v xml:space="preserve">CTO 5660-2021 DISORTHO SA </v>
      </c>
      <c r="G142" s="34">
        <f>+VLOOKUP(B142,'[1]AMAREY NOVA MEDICAL S.A'!$D:$H,2,0)</f>
        <v>918000</v>
      </c>
      <c r="H142" s="32">
        <f>+VLOOKUP(B142,'[1]AMAREY NOVA MEDICAL S.A'!$D:$H,3,0)</f>
        <v>0</v>
      </c>
      <c r="I142" s="32">
        <f>+VLOOKUP(B142,'[1]AMAREY NOVA MEDICAL S.A'!$D:$H,4,0)</f>
        <v>918000</v>
      </c>
      <c r="J142" s="32">
        <f t="shared" si="31"/>
        <v>918000</v>
      </c>
      <c r="K142" s="32">
        <f t="shared" si="32"/>
        <v>969591.6</v>
      </c>
      <c r="L142" s="32"/>
      <c r="M142" s="32"/>
      <c r="N142" s="32"/>
      <c r="O142" s="32"/>
      <c r="P142" s="76"/>
      <c r="Q142" s="71"/>
      <c r="R142" s="72"/>
      <c r="S142" s="32"/>
      <c r="T142" s="32"/>
      <c r="U142" s="32"/>
      <c r="V142" s="32"/>
      <c r="W142" s="32"/>
      <c r="X142" s="75">
        <v>980000</v>
      </c>
      <c r="Y142" s="74"/>
      <c r="Z142" s="75">
        <v>980000</v>
      </c>
      <c r="AA142" s="32">
        <f t="shared" si="33"/>
        <v>1035076</v>
      </c>
      <c r="AB142" s="32"/>
      <c r="AC142" s="32"/>
      <c r="AD142" s="32"/>
      <c r="AE142" s="32"/>
      <c r="AF142" s="32"/>
      <c r="AG142" s="32"/>
      <c r="AH142" s="32"/>
      <c r="AI142" s="32"/>
      <c r="AJ142" s="32">
        <v>868595</v>
      </c>
      <c r="AK142" s="32"/>
      <c r="AL142" s="32">
        <v>868595</v>
      </c>
      <c r="AM142" s="32">
        <f t="shared" si="34"/>
        <v>917410.03899999999</v>
      </c>
      <c r="AN142" s="32"/>
      <c r="AO142" s="32"/>
      <c r="AP142" s="32"/>
      <c r="AQ142" s="32"/>
      <c r="AR142" s="32"/>
      <c r="AS142" s="32"/>
      <c r="AT142" s="32"/>
      <c r="AU142" s="32"/>
      <c r="AV142" s="32">
        <v>698300</v>
      </c>
      <c r="AW142" s="32"/>
      <c r="AX142" s="32">
        <v>698300</v>
      </c>
      <c r="AY142" s="32">
        <f t="shared" si="35"/>
        <v>737544.46</v>
      </c>
      <c r="AZ142" s="32"/>
      <c r="BA142" s="32"/>
      <c r="BB142" s="32"/>
      <c r="BC142" s="32"/>
      <c r="BD142" s="32"/>
      <c r="BE142" s="32"/>
      <c r="BF142" s="32"/>
      <c r="BG142" s="32"/>
      <c r="BH142" s="32"/>
      <c r="BI142" s="32"/>
      <c r="BJ142" s="32"/>
      <c r="BK142" s="32"/>
      <c r="BL142" s="32"/>
      <c r="BM142" s="32"/>
      <c r="BN142" s="32"/>
      <c r="BO142" s="32"/>
      <c r="BP142" s="32"/>
      <c r="BQ142" s="32"/>
      <c r="BR142" s="32"/>
      <c r="BS142" s="32"/>
      <c r="BT142" s="32"/>
      <c r="BU142" s="32"/>
      <c r="BV142" s="32"/>
      <c r="BW142" s="32"/>
      <c r="BX142" s="32"/>
      <c r="BY142" s="32"/>
      <c r="BZ142" s="32"/>
      <c r="CA142" s="32"/>
      <c r="CB142" s="32"/>
      <c r="CC142" s="32"/>
      <c r="CD142" s="32"/>
      <c r="CE142" s="32"/>
      <c r="CF142" s="32"/>
      <c r="CG142" s="32"/>
      <c r="CH142" s="32"/>
      <c r="CI142" s="32"/>
      <c r="CJ142" s="32">
        <f t="shared" si="36"/>
        <v>914905.52474999998</v>
      </c>
      <c r="CK142" s="32">
        <f>+SMALL((K142,O142,S142,W142,AA142,AE142,AI142,AM142,AQ142,AU142,AY142,BC142,BG142,BK142,BO142,BS142,BW142,CA142,CE142,CI142),1)</f>
        <v>737544.46</v>
      </c>
      <c r="CL142" s="18"/>
      <c r="CM142" s="18">
        <f t="shared" si="37"/>
        <v>232047.14</v>
      </c>
      <c r="CN142" s="35">
        <f t="shared" si="38"/>
        <v>0.31462122297007022</v>
      </c>
      <c r="CO142" s="39">
        <f t="shared" si="39"/>
        <v>737544.46</v>
      </c>
    </row>
    <row r="143" spans="1:93" s="19" customFormat="1" ht="30">
      <c r="A143" s="17">
        <v>133</v>
      </c>
      <c r="B143" s="48" t="s">
        <v>182</v>
      </c>
      <c r="C143" s="69" t="s">
        <v>263</v>
      </c>
      <c r="D143" s="69" t="s">
        <v>1243</v>
      </c>
      <c r="E143" s="37">
        <v>1</v>
      </c>
      <c r="F143" s="37" t="str">
        <f>+VLOOKUP(B143,'[1]AMAREY NOVA MEDICAL S.A'!$D:$H,5,0)</f>
        <v xml:space="preserve">CTO 5660-2021 DISORTHO SA </v>
      </c>
      <c r="G143" s="34">
        <f>+VLOOKUP(B143,'[1]AMAREY NOVA MEDICAL S.A'!$D:$H,2,0)</f>
        <v>1700000</v>
      </c>
      <c r="H143" s="32">
        <f>+VLOOKUP(B143,'[1]AMAREY NOVA MEDICAL S.A'!$D:$H,3,0)</f>
        <v>0</v>
      </c>
      <c r="I143" s="32">
        <f>+VLOOKUP(B143,'[1]AMAREY NOVA MEDICAL S.A'!$D:$H,4,0)</f>
        <v>1700000</v>
      </c>
      <c r="J143" s="32">
        <f t="shared" si="31"/>
        <v>1700000</v>
      </c>
      <c r="K143" s="32">
        <f t="shared" si="32"/>
        <v>1795540</v>
      </c>
      <c r="L143" s="32"/>
      <c r="M143" s="32"/>
      <c r="N143" s="32"/>
      <c r="O143" s="32"/>
      <c r="P143" s="76"/>
      <c r="Q143" s="71"/>
      <c r="R143" s="72"/>
      <c r="S143" s="32"/>
      <c r="T143" s="32"/>
      <c r="U143" s="32"/>
      <c r="V143" s="32"/>
      <c r="W143" s="32"/>
      <c r="X143" s="75">
        <v>1760000</v>
      </c>
      <c r="Y143" s="74"/>
      <c r="Z143" s="75">
        <v>1760000</v>
      </c>
      <c r="AA143" s="32">
        <f t="shared" si="33"/>
        <v>1858912</v>
      </c>
      <c r="AB143" s="32"/>
      <c r="AC143" s="32"/>
      <c r="AD143" s="32"/>
      <c r="AE143" s="32"/>
      <c r="AF143" s="32"/>
      <c r="AG143" s="32"/>
      <c r="AH143" s="32"/>
      <c r="AI143" s="32"/>
      <c r="AJ143" s="32">
        <v>992680</v>
      </c>
      <c r="AK143" s="32"/>
      <c r="AL143" s="32">
        <v>992680</v>
      </c>
      <c r="AM143" s="32">
        <f t="shared" si="34"/>
        <v>1048468.616</v>
      </c>
      <c r="AN143" s="32"/>
      <c r="AO143" s="32"/>
      <c r="AP143" s="32"/>
      <c r="AQ143" s="32"/>
      <c r="AR143" s="32"/>
      <c r="AS143" s="32"/>
      <c r="AT143" s="32"/>
      <c r="AU143" s="32"/>
      <c r="AV143" s="32">
        <v>662200</v>
      </c>
      <c r="AW143" s="32"/>
      <c r="AX143" s="32">
        <v>662200</v>
      </c>
      <c r="AY143" s="32">
        <f t="shared" si="35"/>
        <v>699415.64</v>
      </c>
      <c r="AZ143" s="32"/>
      <c r="BA143" s="32"/>
      <c r="BB143" s="32"/>
      <c r="BC143" s="32"/>
      <c r="BD143" s="32"/>
      <c r="BE143" s="32"/>
      <c r="BF143" s="32"/>
      <c r="BG143" s="32"/>
      <c r="BH143" s="32"/>
      <c r="BI143" s="32"/>
      <c r="BJ143" s="32"/>
      <c r="BK143" s="32"/>
      <c r="BL143" s="32"/>
      <c r="BM143" s="32"/>
      <c r="BN143" s="32"/>
      <c r="BO143" s="32"/>
      <c r="BP143" s="32"/>
      <c r="BQ143" s="32"/>
      <c r="BR143" s="32"/>
      <c r="BS143" s="32"/>
      <c r="BT143" s="32"/>
      <c r="BU143" s="32"/>
      <c r="BV143" s="32"/>
      <c r="BW143" s="32"/>
      <c r="BX143" s="32"/>
      <c r="BY143" s="32"/>
      <c r="BZ143" s="32"/>
      <c r="CA143" s="32"/>
      <c r="CB143" s="32"/>
      <c r="CC143" s="32"/>
      <c r="CD143" s="32"/>
      <c r="CE143" s="32"/>
      <c r="CF143" s="32"/>
      <c r="CG143" s="32"/>
      <c r="CH143" s="32"/>
      <c r="CI143" s="32"/>
      <c r="CJ143" s="32">
        <f t="shared" si="36"/>
        <v>1350584.064</v>
      </c>
      <c r="CK143" s="32">
        <f>+SMALL((K143,O143,S143,W143,AA143,AE143,AI143,AM143,AQ143,AU143,AY143,BC143,BG143,BK143,BO143,BS143,BW143,CA143,CE143,CI143),1)</f>
        <v>699415.64</v>
      </c>
      <c r="CL143" s="18"/>
      <c r="CM143" s="18">
        <f t="shared" si="37"/>
        <v>1096124.3599999999</v>
      </c>
      <c r="CN143" s="35">
        <f t="shared" si="38"/>
        <v>1.567200241618846</v>
      </c>
      <c r="CO143" s="39">
        <f t="shared" si="39"/>
        <v>699415.64</v>
      </c>
    </row>
    <row r="144" spans="1:93" s="19" customFormat="1" ht="30">
      <c r="A144" s="17">
        <v>134</v>
      </c>
      <c r="B144" s="48" t="s">
        <v>177</v>
      </c>
      <c r="C144" s="69" t="s">
        <v>264</v>
      </c>
      <c r="D144" s="69" t="s">
        <v>1243</v>
      </c>
      <c r="E144" s="37">
        <v>1</v>
      </c>
      <c r="F144" s="37" t="str">
        <f>+VLOOKUP(B144,'[1]AMAREY NOVA MEDICAL S.A'!$D:$H,5,0)</f>
        <v xml:space="preserve">CTO 5660-2021 DISORTHO SA </v>
      </c>
      <c r="G144" s="34">
        <f>+VLOOKUP(B144,'[1]AMAREY NOVA MEDICAL S.A'!$D:$H,2,0)</f>
        <v>1020000</v>
      </c>
      <c r="H144" s="32">
        <f>+VLOOKUP(B144,'[1]AMAREY NOVA MEDICAL S.A'!$D:$H,3,0)</f>
        <v>0</v>
      </c>
      <c r="I144" s="32">
        <f>+VLOOKUP(B144,'[1]AMAREY NOVA MEDICAL S.A'!$D:$H,4,0)</f>
        <v>1020000</v>
      </c>
      <c r="J144" s="32">
        <f t="shared" si="31"/>
        <v>1020000</v>
      </c>
      <c r="K144" s="32">
        <f t="shared" si="32"/>
        <v>1077324</v>
      </c>
      <c r="L144" s="32"/>
      <c r="M144" s="32"/>
      <c r="N144" s="32"/>
      <c r="O144" s="32"/>
      <c r="P144" s="76"/>
      <c r="Q144" s="71"/>
      <c r="R144" s="72"/>
      <c r="S144" s="32"/>
      <c r="T144" s="32"/>
      <c r="U144" s="32"/>
      <c r="V144" s="32"/>
      <c r="W144" s="32"/>
      <c r="X144" s="75">
        <v>1020000</v>
      </c>
      <c r="Y144" s="74"/>
      <c r="Z144" s="75">
        <v>1020000</v>
      </c>
      <c r="AA144" s="32">
        <f t="shared" si="33"/>
        <v>1077324</v>
      </c>
      <c r="AB144" s="32"/>
      <c r="AC144" s="32"/>
      <c r="AD144" s="32"/>
      <c r="AE144" s="32"/>
      <c r="AF144" s="32"/>
      <c r="AG144" s="32"/>
      <c r="AH144" s="32"/>
      <c r="AI144" s="32"/>
      <c r="AJ144" s="32">
        <v>2476640</v>
      </c>
      <c r="AK144" s="32"/>
      <c r="AL144" s="32">
        <v>2476640</v>
      </c>
      <c r="AM144" s="32">
        <f t="shared" si="34"/>
        <v>2615827.1680000001</v>
      </c>
      <c r="AN144" s="32"/>
      <c r="AO144" s="32"/>
      <c r="AP144" s="32"/>
      <c r="AQ144" s="32"/>
      <c r="AR144" s="32"/>
      <c r="AS144" s="32"/>
      <c r="AT144" s="32"/>
      <c r="AU144" s="32"/>
      <c r="AV144" s="32">
        <v>759900</v>
      </c>
      <c r="AW144" s="32"/>
      <c r="AX144" s="32">
        <v>759900</v>
      </c>
      <c r="AY144" s="32">
        <f t="shared" si="35"/>
        <v>802606.38</v>
      </c>
      <c r="AZ144" s="32"/>
      <c r="BA144" s="32"/>
      <c r="BB144" s="32"/>
      <c r="BC144" s="32"/>
      <c r="BD144" s="32"/>
      <c r="BE144" s="32"/>
      <c r="BF144" s="32"/>
      <c r="BG144" s="32"/>
      <c r="BH144" s="32"/>
      <c r="BI144" s="32"/>
      <c r="BJ144" s="32"/>
      <c r="BK144" s="32"/>
      <c r="BL144" s="32"/>
      <c r="BM144" s="32"/>
      <c r="BN144" s="32"/>
      <c r="BO144" s="32"/>
      <c r="BP144" s="32"/>
      <c r="BQ144" s="32"/>
      <c r="BR144" s="32"/>
      <c r="BS144" s="32"/>
      <c r="BT144" s="32"/>
      <c r="BU144" s="32"/>
      <c r="BV144" s="32"/>
      <c r="BW144" s="32"/>
      <c r="BX144" s="32"/>
      <c r="BY144" s="32"/>
      <c r="BZ144" s="32"/>
      <c r="CA144" s="32"/>
      <c r="CB144" s="32"/>
      <c r="CC144" s="32"/>
      <c r="CD144" s="32"/>
      <c r="CE144" s="32"/>
      <c r="CF144" s="32"/>
      <c r="CG144" s="32"/>
      <c r="CH144" s="32"/>
      <c r="CI144" s="32"/>
      <c r="CJ144" s="32">
        <f t="shared" si="36"/>
        <v>1393270.3869999999</v>
      </c>
      <c r="CK144" s="32">
        <f>+SMALL((K144,O144,S144,W144,AA144,AE144,AI144,AM144,AQ144,AU144,AY144,BC144,BG144,BK144,BO144,BS144,BW144,CA144,CE144,CI144),1)</f>
        <v>802606.38</v>
      </c>
      <c r="CL144" s="18"/>
      <c r="CM144" s="18">
        <f t="shared" si="37"/>
        <v>274717.62</v>
      </c>
      <c r="CN144" s="35">
        <f t="shared" si="38"/>
        <v>0.34228187919463088</v>
      </c>
      <c r="CO144" s="39">
        <f t="shared" si="39"/>
        <v>802606.38</v>
      </c>
    </row>
    <row r="145" spans="1:93" s="19" customFormat="1" ht="30">
      <c r="A145" s="17">
        <v>135</v>
      </c>
      <c r="B145" s="48" t="s">
        <v>178</v>
      </c>
      <c r="C145" s="69" t="s">
        <v>264</v>
      </c>
      <c r="D145" s="69" t="s">
        <v>1243</v>
      </c>
      <c r="E145" s="37">
        <v>1</v>
      </c>
      <c r="F145" s="37" t="str">
        <f>+VLOOKUP(B145,'[1]AMAREY NOVA MEDICAL S.A'!$D:$H,5,0)</f>
        <v xml:space="preserve">CTO 5660-2021 DISORTHO SA </v>
      </c>
      <c r="G145" s="34">
        <f>+VLOOKUP(B145,'[1]AMAREY NOVA MEDICAL S.A'!$D:$H,2,0)</f>
        <v>918000</v>
      </c>
      <c r="H145" s="32">
        <f>+VLOOKUP(B145,'[1]AMAREY NOVA MEDICAL S.A'!$D:$H,3,0)</f>
        <v>0</v>
      </c>
      <c r="I145" s="32">
        <f>+VLOOKUP(B145,'[1]AMAREY NOVA MEDICAL S.A'!$D:$H,4,0)</f>
        <v>918000</v>
      </c>
      <c r="J145" s="32">
        <f t="shared" si="31"/>
        <v>918000</v>
      </c>
      <c r="K145" s="32">
        <f t="shared" si="32"/>
        <v>969591.6</v>
      </c>
      <c r="L145" s="32"/>
      <c r="M145" s="32"/>
      <c r="N145" s="32"/>
      <c r="O145" s="32"/>
      <c r="P145" s="76"/>
      <c r="Q145" s="71"/>
      <c r="R145" s="72"/>
      <c r="S145" s="32"/>
      <c r="T145" s="32"/>
      <c r="U145" s="32"/>
      <c r="V145" s="32"/>
      <c r="W145" s="32"/>
      <c r="X145" s="75">
        <v>946000</v>
      </c>
      <c r="Y145" s="74"/>
      <c r="Z145" s="75">
        <v>946000</v>
      </c>
      <c r="AA145" s="32">
        <f t="shared" si="33"/>
        <v>999165.20000000007</v>
      </c>
      <c r="AB145" s="32"/>
      <c r="AC145" s="32"/>
      <c r="AD145" s="32"/>
      <c r="AE145" s="32"/>
      <c r="AF145" s="32"/>
      <c r="AG145" s="32"/>
      <c r="AH145" s="32"/>
      <c r="AI145" s="32"/>
      <c r="AJ145" s="32">
        <v>1718790</v>
      </c>
      <c r="AK145" s="32"/>
      <c r="AL145" s="32">
        <v>1718790</v>
      </c>
      <c r="AM145" s="32">
        <f t="shared" si="34"/>
        <v>1815385.9980000001</v>
      </c>
      <c r="AN145" s="32"/>
      <c r="AO145" s="32"/>
      <c r="AP145" s="32"/>
      <c r="AQ145" s="32"/>
      <c r="AR145" s="32"/>
      <c r="AS145" s="32"/>
      <c r="AT145" s="32"/>
      <c r="AU145" s="32"/>
      <c r="AV145" s="32">
        <v>764800</v>
      </c>
      <c r="AW145" s="32"/>
      <c r="AX145" s="32">
        <v>764800</v>
      </c>
      <c r="AY145" s="32">
        <f t="shared" si="35"/>
        <v>807781.76</v>
      </c>
      <c r="AZ145" s="32"/>
      <c r="BA145" s="32"/>
      <c r="BB145" s="32"/>
      <c r="BC145" s="32"/>
      <c r="BD145" s="32"/>
      <c r="BE145" s="32"/>
      <c r="BF145" s="32"/>
      <c r="BG145" s="32"/>
      <c r="BH145" s="32"/>
      <c r="BI145" s="32"/>
      <c r="BJ145" s="32"/>
      <c r="BK145" s="32"/>
      <c r="BL145" s="32">
        <v>985271</v>
      </c>
      <c r="BM145" s="32"/>
      <c r="BN145" s="32">
        <v>985271</v>
      </c>
      <c r="BO145" s="32">
        <f t="shared" ref="BO145:BO203" si="40">+BN145*1.0562</f>
        <v>1040643.2302</v>
      </c>
      <c r="BP145" s="32"/>
      <c r="BQ145" s="32"/>
      <c r="BR145" s="32"/>
      <c r="BS145" s="32"/>
      <c r="BT145" s="32"/>
      <c r="BU145" s="32"/>
      <c r="BV145" s="32"/>
      <c r="BW145" s="32"/>
      <c r="BX145" s="32"/>
      <c r="BY145" s="32"/>
      <c r="BZ145" s="32"/>
      <c r="CA145" s="32"/>
      <c r="CB145" s="32"/>
      <c r="CC145" s="32"/>
      <c r="CD145" s="32"/>
      <c r="CE145" s="32"/>
      <c r="CF145" s="32"/>
      <c r="CG145" s="32"/>
      <c r="CH145" s="32"/>
      <c r="CI145" s="32"/>
      <c r="CJ145" s="32">
        <f t="shared" si="36"/>
        <v>1126513.55764</v>
      </c>
      <c r="CK145" s="32">
        <f>+SMALL((K145,O145,S145,W145,AA145,AE145,AI145,AM145,AQ145,AU145,AY145,BC145,BG145,BK145,BO145,BS145,BW145,CA145,CE145,CI145),1)</f>
        <v>807781.76</v>
      </c>
      <c r="CL145" s="18"/>
      <c r="CM145" s="18">
        <f t="shared" si="37"/>
        <v>161809.83999999997</v>
      </c>
      <c r="CN145" s="35">
        <f t="shared" si="38"/>
        <v>0.2003138075313807</v>
      </c>
      <c r="CO145" s="39">
        <f t="shared" si="39"/>
        <v>807781.76</v>
      </c>
    </row>
    <row r="146" spans="1:93" s="19" customFormat="1" ht="30">
      <c r="A146" s="17">
        <v>136</v>
      </c>
      <c r="B146" s="48" t="s">
        <v>179</v>
      </c>
      <c r="C146" s="69" t="s">
        <v>264</v>
      </c>
      <c r="D146" s="69" t="s">
        <v>1243</v>
      </c>
      <c r="E146" s="37">
        <v>1</v>
      </c>
      <c r="F146" s="37" t="str">
        <f>+VLOOKUP(B146,'[1]AMAREY NOVA MEDICAL S.A'!$D:$H,5,0)</f>
        <v xml:space="preserve">CTO 5660-2021 DISORTHO SA </v>
      </c>
      <c r="G146" s="34">
        <f>+VLOOKUP(B146,'[1]AMAREY NOVA MEDICAL S.A'!$D:$H,2,0)</f>
        <v>149600</v>
      </c>
      <c r="H146" s="32">
        <f>+VLOOKUP(B146,'[1]AMAREY NOVA MEDICAL S.A'!$D:$H,3,0)</f>
        <v>0</v>
      </c>
      <c r="I146" s="32">
        <f>+VLOOKUP(B146,'[1]AMAREY NOVA MEDICAL S.A'!$D:$H,4,0)</f>
        <v>149600</v>
      </c>
      <c r="J146" s="32">
        <f t="shared" si="31"/>
        <v>149600</v>
      </c>
      <c r="K146" s="32">
        <f t="shared" si="32"/>
        <v>158007.52000000002</v>
      </c>
      <c r="L146" s="32"/>
      <c r="M146" s="32"/>
      <c r="N146" s="32"/>
      <c r="O146" s="32"/>
      <c r="P146" s="76"/>
      <c r="Q146" s="71"/>
      <c r="R146" s="72"/>
      <c r="S146" s="32"/>
      <c r="T146" s="32"/>
      <c r="U146" s="32"/>
      <c r="V146" s="32"/>
      <c r="W146" s="32"/>
      <c r="X146" s="75">
        <v>150000</v>
      </c>
      <c r="Y146" s="74"/>
      <c r="Z146" s="75">
        <v>150000</v>
      </c>
      <c r="AA146" s="32">
        <f t="shared" si="33"/>
        <v>158430</v>
      </c>
      <c r="AB146" s="32"/>
      <c r="AC146" s="32"/>
      <c r="AD146" s="32"/>
      <c r="AE146" s="32"/>
      <c r="AF146" s="32"/>
      <c r="AG146" s="32"/>
      <c r="AH146" s="32"/>
      <c r="AI146" s="32"/>
      <c r="AJ146" s="32">
        <v>595355</v>
      </c>
      <c r="AK146" s="32"/>
      <c r="AL146" s="32">
        <v>595355</v>
      </c>
      <c r="AM146" s="32">
        <f t="shared" si="34"/>
        <v>628813.951</v>
      </c>
      <c r="AN146" s="32"/>
      <c r="AO146" s="32"/>
      <c r="AP146" s="32"/>
      <c r="AQ146" s="32"/>
      <c r="AR146" s="32"/>
      <c r="AS146" s="32"/>
      <c r="AT146" s="32"/>
      <c r="AU146" s="32"/>
      <c r="AV146" s="32">
        <v>173200</v>
      </c>
      <c r="AW146" s="32"/>
      <c r="AX146" s="32">
        <v>173200</v>
      </c>
      <c r="AY146" s="32">
        <f t="shared" si="35"/>
        <v>182933.84</v>
      </c>
      <c r="AZ146" s="32"/>
      <c r="BA146" s="32"/>
      <c r="BB146" s="32"/>
      <c r="BC146" s="32"/>
      <c r="BD146" s="32"/>
      <c r="BE146" s="32"/>
      <c r="BF146" s="32"/>
      <c r="BG146" s="32"/>
      <c r="BH146" s="32"/>
      <c r="BI146" s="32"/>
      <c r="BJ146" s="32"/>
      <c r="BK146" s="32"/>
      <c r="BL146" s="32"/>
      <c r="BM146" s="32"/>
      <c r="BN146" s="32"/>
      <c r="BO146" s="32"/>
      <c r="BP146" s="32"/>
      <c r="BQ146" s="32"/>
      <c r="BR146" s="32"/>
      <c r="BS146" s="32"/>
      <c r="BT146" s="32"/>
      <c r="BU146" s="32"/>
      <c r="BV146" s="32"/>
      <c r="BW146" s="32"/>
      <c r="BX146" s="32"/>
      <c r="BY146" s="32"/>
      <c r="BZ146" s="32"/>
      <c r="CA146" s="32"/>
      <c r="CB146" s="32"/>
      <c r="CC146" s="32"/>
      <c r="CD146" s="32"/>
      <c r="CE146" s="32"/>
      <c r="CF146" s="32"/>
      <c r="CG146" s="32"/>
      <c r="CH146" s="32"/>
      <c r="CI146" s="32"/>
      <c r="CJ146" s="32">
        <f t="shared" si="36"/>
        <v>282046.32775</v>
      </c>
      <c r="CK146" s="32">
        <f>+SMALL((K146,O146,S146,W146,AA146,AE146,AI146,AM146,AQ146,AU146,AY146,BC146,BG146,BK146,BO146,BS146,BW146,CA146,CE146,CI146),1)</f>
        <v>158007.52000000002</v>
      </c>
      <c r="CL146" s="18"/>
      <c r="CM146" s="18">
        <f t="shared" si="37"/>
        <v>0</v>
      </c>
      <c r="CN146" s="35">
        <f t="shared" si="38"/>
        <v>0</v>
      </c>
      <c r="CO146" s="39">
        <f t="shared" si="39"/>
        <v>158007.52000000002</v>
      </c>
    </row>
    <row r="147" spans="1:93" s="19" customFormat="1" ht="30">
      <c r="A147" s="17">
        <v>137</v>
      </c>
      <c r="B147" s="48" t="s">
        <v>183</v>
      </c>
      <c r="C147" s="69" t="s">
        <v>264</v>
      </c>
      <c r="D147" s="69" t="s">
        <v>1243</v>
      </c>
      <c r="E147" s="37">
        <v>1</v>
      </c>
      <c r="F147" s="37" t="str">
        <f>+VLOOKUP(B147,'[1]AMAREY NOVA MEDICAL S.A'!$D:$H,5,0)</f>
        <v xml:space="preserve">CTO 5660-2021 DISORTHO SA </v>
      </c>
      <c r="G147" s="34">
        <f>+VLOOKUP(B147,'[1]AMAREY NOVA MEDICAL S.A'!$D:$H,2,0)</f>
        <v>918000</v>
      </c>
      <c r="H147" s="32">
        <f>+VLOOKUP(B147,'[1]AMAREY NOVA MEDICAL S.A'!$D:$H,3,0)</f>
        <v>0</v>
      </c>
      <c r="I147" s="32">
        <f>+VLOOKUP(B147,'[1]AMAREY NOVA MEDICAL S.A'!$D:$H,4,0)</f>
        <v>918000</v>
      </c>
      <c r="J147" s="32">
        <f t="shared" si="31"/>
        <v>918000</v>
      </c>
      <c r="K147" s="32">
        <f t="shared" si="32"/>
        <v>969591.6</v>
      </c>
      <c r="L147" s="32"/>
      <c r="M147" s="32"/>
      <c r="N147" s="32"/>
      <c r="O147" s="32"/>
      <c r="P147" s="76"/>
      <c r="Q147" s="71"/>
      <c r="R147" s="72"/>
      <c r="S147" s="32"/>
      <c r="T147" s="32"/>
      <c r="U147" s="32"/>
      <c r="V147" s="32"/>
      <c r="W147" s="32"/>
      <c r="X147" s="75">
        <v>980000</v>
      </c>
      <c r="Y147" s="74"/>
      <c r="Z147" s="75">
        <v>980000</v>
      </c>
      <c r="AA147" s="32">
        <f t="shared" si="33"/>
        <v>1035076</v>
      </c>
      <c r="AB147" s="32"/>
      <c r="AC147" s="32"/>
      <c r="AD147" s="32"/>
      <c r="AE147" s="32"/>
      <c r="AF147" s="32"/>
      <c r="AG147" s="32"/>
      <c r="AH147" s="32"/>
      <c r="AI147" s="32"/>
      <c r="AJ147" s="32">
        <v>1831490</v>
      </c>
      <c r="AK147" s="32"/>
      <c r="AL147" s="32">
        <v>1831490</v>
      </c>
      <c r="AM147" s="32">
        <f t="shared" si="34"/>
        <v>1934419.7380000001</v>
      </c>
      <c r="AN147" s="32"/>
      <c r="AO147" s="32"/>
      <c r="AP147" s="32"/>
      <c r="AQ147" s="32"/>
      <c r="AR147" s="32"/>
      <c r="AS147" s="32"/>
      <c r="AT147" s="32"/>
      <c r="AU147" s="32"/>
      <c r="AV147" s="32">
        <v>698300</v>
      </c>
      <c r="AW147" s="32"/>
      <c r="AX147" s="32">
        <v>698300</v>
      </c>
      <c r="AY147" s="32">
        <f t="shared" si="35"/>
        <v>737544.46</v>
      </c>
      <c r="AZ147" s="32"/>
      <c r="BA147" s="32"/>
      <c r="BB147" s="32"/>
      <c r="BC147" s="32"/>
      <c r="BD147" s="32"/>
      <c r="BE147" s="32"/>
      <c r="BF147" s="32"/>
      <c r="BG147" s="32"/>
      <c r="BH147" s="32"/>
      <c r="BI147" s="32"/>
      <c r="BJ147" s="32"/>
      <c r="BK147" s="32"/>
      <c r="BL147" s="32">
        <v>311345</v>
      </c>
      <c r="BM147" s="32"/>
      <c r="BN147" s="32">
        <v>311345</v>
      </c>
      <c r="BO147" s="32">
        <f t="shared" si="40"/>
        <v>328842.58900000004</v>
      </c>
      <c r="BP147" s="32"/>
      <c r="BQ147" s="32"/>
      <c r="BR147" s="32"/>
      <c r="BS147" s="32"/>
      <c r="BT147" s="32"/>
      <c r="BU147" s="32"/>
      <c r="BV147" s="32"/>
      <c r="BW147" s="32"/>
      <c r="BX147" s="32"/>
      <c r="BY147" s="32"/>
      <c r="BZ147" s="32"/>
      <c r="CA147" s="32"/>
      <c r="CB147" s="32"/>
      <c r="CC147" s="32"/>
      <c r="CD147" s="32"/>
      <c r="CE147" s="32"/>
      <c r="CF147" s="32"/>
      <c r="CG147" s="32"/>
      <c r="CH147" s="32"/>
      <c r="CI147" s="32"/>
      <c r="CJ147" s="32">
        <f t="shared" si="36"/>
        <v>1001094.8774</v>
      </c>
      <c r="CK147" s="32">
        <f>+SMALL((K147,O147,S147,W147,AA147,AE147,AI147,AM147,AQ147,AU147,AY147,BC147,BG147,BK147,BO147,BS147,BW147,CA147,CE147,CI147),1)</f>
        <v>328842.58900000004</v>
      </c>
      <c r="CL147" s="18"/>
      <c r="CM147" s="18">
        <f t="shared" si="37"/>
        <v>640749.01099999994</v>
      </c>
      <c r="CN147" s="35">
        <f t="shared" si="38"/>
        <v>1.9484976473044369</v>
      </c>
      <c r="CO147" s="39">
        <f t="shared" si="39"/>
        <v>328842.58900000004</v>
      </c>
    </row>
    <row r="148" spans="1:93" s="19" customFormat="1" ht="30">
      <c r="A148" s="17">
        <v>138</v>
      </c>
      <c r="B148" s="48" t="s">
        <v>181</v>
      </c>
      <c r="C148" s="69" t="s">
        <v>264</v>
      </c>
      <c r="D148" s="69" t="s">
        <v>1243</v>
      </c>
      <c r="E148" s="37">
        <v>1</v>
      </c>
      <c r="F148" s="37" t="str">
        <f>+VLOOKUP(B148,'[1]AMAREY NOVA MEDICAL S.A'!$D:$H,5,0)</f>
        <v xml:space="preserve">CTO 5660-2021 DISORTHO SA </v>
      </c>
      <c r="G148" s="34">
        <f>+VLOOKUP(B148,'[1]AMAREY NOVA MEDICAL S.A'!$D:$H,2,0)</f>
        <v>1700000</v>
      </c>
      <c r="H148" s="32">
        <f>+VLOOKUP(B148,'[1]AMAREY NOVA MEDICAL S.A'!$D:$H,3,0)</f>
        <v>0</v>
      </c>
      <c r="I148" s="32">
        <f>+VLOOKUP(B148,'[1]AMAREY NOVA MEDICAL S.A'!$D:$H,4,0)</f>
        <v>1700000</v>
      </c>
      <c r="J148" s="32">
        <f t="shared" si="31"/>
        <v>1700000</v>
      </c>
      <c r="K148" s="32">
        <f t="shared" si="32"/>
        <v>1795540</v>
      </c>
      <c r="L148" s="32"/>
      <c r="M148" s="32"/>
      <c r="N148" s="32"/>
      <c r="O148" s="32"/>
      <c r="P148" s="76"/>
      <c r="Q148" s="71"/>
      <c r="R148" s="72"/>
      <c r="S148" s="32"/>
      <c r="T148" s="32"/>
      <c r="U148" s="32"/>
      <c r="V148" s="32"/>
      <c r="W148" s="32"/>
      <c r="X148" s="75">
        <v>1760000</v>
      </c>
      <c r="Y148" s="74"/>
      <c r="Z148" s="75">
        <v>1760000</v>
      </c>
      <c r="AA148" s="32">
        <f t="shared" si="33"/>
        <v>1858912</v>
      </c>
      <c r="AB148" s="32"/>
      <c r="AC148" s="32"/>
      <c r="AD148" s="32"/>
      <c r="AE148" s="32"/>
      <c r="AF148" s="32"/>
      <c r="AG148" s="32"/>
      <c r="AH148" s="32"/>
      <c r="AI148" s="32"/>
      <c r="AJ148" s="32"/>
      <c r="AK148" s="32"/>
      <c r="AL148" s="32"/>
      <c r="AM148" s="32"/>
      <c r="AN148" s="32"/>
      <c r="AO148" s="32"/>
      <c r="AP148" s="32"/>
      <c r="AQ148" s="32"/>
      <c r="AR148" s="32"/>
      <c r="AS148" s="32"/>
      <c r="AT148" s="32"/>
      <c r="AU148" s="32"/>
      <c r="AV148" s="32">
        <v>662200</v>
      </c>
      <c r="AW148" s="32"/>
      <c r="AX148" s="32">
        <v>662200</v>
      </c>
      <c r="AY148" s="32">
        <f t="shared" si="35"/>
        <v>699415.64</v>
      </c>
      <c r="AZ148" s="32"/>
      <c r="BA148" s="32"/>
      <c r="BB148" s="32"/>
      <c r="BC148" s="32"/>
      <c r="BD148" s="32"/>
      <c r="BE148" s="32"/>
      <c r="BF148" s="32"/>
      <c r="BG148" s="32"/>
      <c r="BH148" s="32"/>
      <c r="BI148" s="32"/>
      <c r="BJ148" s="32"/>
      <c r="BK148" s="32"/>
      <c r="BL148" s="32">
        <v>1156247</v>
      </c>
      <c r="BM148" s="32"/>
      <c r="BN148" s="32">
        <v>1156247</v>
      </c>
      <c r="BO148" s="32">
        <f t="shared" si="40"/>
        <v>1221228.0814</v>
      </c>
      <c r="BP148" s="32"/>
      <c r="BQ148" s="32"/>
      <c r="BR148" s="32"/>
      <c r="BS148" s="32"/>
      <c r="BT148" s="32"/>
      <c r="BU148" s="32"/>
      <c r="BV148" s="32"/>
      <c r="BW148" s="32"/>
      <c r="BX148" s="32"/>
      <c r="BY148" s="32"/>
      <c r="BZ148" s="32"/>
      <c r="CA148" s="32"/>
      <c r="CB148" s="32"/>
      <c r="CC148" s="32"/>
      <c r="CD148" s="32"/>
      <c r="CE148" s="32"/>
      <c r="CF148" s="32"/>
      <c r="CG148" s="32"/>
      <c r="CH148" s="32"/>
      <c r="CI148" s="32"/>
      <c r="CJ148" s="32">
        <f t="shared" si="36"/>
        <v>1393773.93035</v>
      </c>
      <c r="CK148" s="32">
        <f>+SMALL((K148,O148,S148,W148,AA148,AE148,AI148,AM148,AQ148,AU148,AY148,BC148,BG148,BK148,BO148,BS148,BW148,CA148,CE148,CI148),1)</f>
        <v>699415.64</v>
      </c>
      <c r="CL148" s="18"/>
      <c r="CM148" s="18">
        <f t="shared" si="37"/>
        <v>1096124.3599999999</v>
      </c>
      <c r="CN148" s="35">
        <f t="shared" si="38"/>
        <v>1.567200241618846</v>
      </c>
      <c r="CO148" s="39">
        <f t="shared" si="39"/>
        <v>699415.64</v>
      </c>
    </row>
    <row r="149" spans="1:93" s="19" customFormat="1" ht="30">
      <c r="A149" s="17">
        <v>139</v>
      </c>
      <c r="B149" s="48" t="s">
        <v>177</v>
      </c>
      <c r="C149" s="69" t="s">
        <v>265</v>
      </c>
      <c r="D149" s="69" t="s">
        <v>1243</v>
      </c>
      <c r="E149" s="37">
        <v>1</v>
      </c>
      <c r="F149" s="37" t="str">
        <f>+VLOOKUP(B149,'[1]AMAREY NOVA MEDICAL S.A'!$D:$H,5,0)</f>
        <v xml:space="preserve">CTO 5660-2021 DISORTHO SA </v>
      </c>
      <c r="G149" s="34">
        <f>+VLOOKUP(B149,'[1]AMAREY NOVA MEDICAL S.A'!$D:$H,2,0)</f>
        <v>1020000</v>
      </c>
      <c r="H149" s="32">
        <f>+VLOOKUP(B149,'[1]AMAREY NOVA MEDICAL S.A'!$D:$H,3,0)</f>
        <v>0</v>
      </c>
      <c r="I149" s="32">
        <f>+VLOOKUP(B149,'[1]AMAREY NOVA MEDICAL S.A'!$D:$H,4,0)</f>
        <v>1020000</v>
      </c>
      <c r="J149" s="32">
        <f t="shared" si="31"/>
        <v>1020000</v>
      </c>
      <c r="K149" s="32">
        <f t="shared" si="32"/>
        <v>1077324</v>
      </c>
      <c r="L149" s="32"/>
      <c r="M149" s="32"/>
      <c r="N149" s="32"/>
      <c r="O149" s="32"/>
      <c r="P149" s="76"/>
      <c r="Q149" s="71"/>
      <c r="R149" s="72"/>
      <c r="S149" s="32"/>
      <c r="T149" s="32"/>
      <c r="U149" s="32"/>
      <c r="V149" s="32"/>
      <c r="W149" s="32"/>
      <c r="X149" s="75">
        <v>1020000</v>
      </c>
      <c r="Y149" s="74"/>
      <c r="Z149" s="75">
        <v>1020000</v>
      </c>
      <c r="AA149" s="32">
        <f t="shared" si="33"/>
        <v>1077324</v>
      </c>
      <c r="AB149" s="32"/>
      <c r="AC149" s="32"/>
      <c r="AD149" s="32"/>
      <c r="AE149" s="32"/>
      <c r="AF149" s="32"/>
      <c r="AG149" s="32"/>
      <c r="AH149" s="32"/>
      <c r="AI149" s="32"/>
      <c r="AJ149" s="32">
        <v>1138385</v>
      </c>
      <c r="AK149" s="32"/>
      <c r="AL149" s="32">
        <v>1138385</v>
      </c>
      <c r="AM149" s="32">
        <f t="shared" si="34"/>
        <v>1202362.237</v>
      </c>
      <c r="AN149" s="32"/>
      <c r="AO149" s="32"/>
      <c r="AP149" s="32"/>
      <c r="AQ149" s="32"/>
      <c r="AR149" s="32"/>
      <c r="AS149" s="32"/>
      <c r="AT149" s="32"/>
      <c r="AU149" s="32"/>
      <c r="AV149" s="32">
        <v>759900</v>
      </c>
      <c r="AW149" s="32"/>
      <c r="AX149" s="32">
        <v>759900</v>
      </c>
      <c r="AY149" s="32">
        <f t="shared" si="35"/>
        <v>802606.38</v>
      </c>
      <c r="AZ149" s="32"/>
      <c r="BA149" s="32"/>
      <c r="BB149" s="32"/>
      <c r="BC149" s="32"/>
      <c r="BD149" s="32"/>
      <c r="BE149" s="32"/>
      <c r="BF149" s="32"/>
      <c r="BG149" s="32"/>
      <c r="BH149" s="32"/>
      <c r="BI149" s="32"/>
      <c r="BJ149" s="32"/>
      <c r="BK149" s="32"/>
      <c r="BL149" s="32">
        <v>2031847</v>
      </c>
      <c r="BM149" s="32"/>
      <c r="BN149" s="32">
        <v>2031847</v>
      </c>
      <c r="BO149" s="32">
        <f t="shared" si="40"/>
        <v>2146036.8014000002</v>
      </c>
      <c r="BP149" s="32"/>
      <c r="BQ149" s="32"/>
      <c r="BR149" s="32"/>
      <c r="BS149" s="32"/>
      <c r="BT149" s="32"/>
      <c r="BU149" s="32"/>
      <c r="BV149" s="32"/>
      <c r="BW149" s="32"/>
      <c r="BX149" s="32"/>
      <c r="BY149" s="32"/>
      <c r="BZ149" s="32"/>
      <c r="CA149" s="32"/>
      <c r="CB149" s="32"/>
      <c r="CC149" s="32"/>
      <c r="CD149" s="32"/>
      <c r="CE149" s="32"/>
      <c r="CF149" s="32"/>
      <c r="CG149" s="32"/>
      <c r="CH149" s="32"/>
      <c r="CI149" s="32"/>
      <c r="CJ149" s="32">
        <f t="shared" si="36"/>
        <v>1261130.68368</v>
      </c>
      <c r="CK149" s="32">
        <f>+SMALL((K149,O149,S149,W149,AA149,AE149,AI149,AM149,AQ149,AU149,AY149,BC149,BG149,BK149,BO149,BS149,BW149,CA149,CE149,CI149),1)</f>
        <v>802606.38</v>
      </c>
      <c r="CL149" s="18"/>
      <c r="CM149" s="18">
        <f t="shared" si="37"/>
        <v>274717.62</v>
      </c>
      <c r="CN149" s="35">
        <f t="shared" si="38"/>
        <v>0.34228187919463088</v>
      </c>
      <c r="CO149" s="39">
        <f t="shared" si="39"/>
        <v>802606.38</v>
      </c>
    </row>
    <row r="150" spans="1:93" s="19" customFormat="1" ht="30">
      <c r="A150" s="17">
        <v>140</v>
      </c>
      <c r="B150" s="48" t="s">
        <v>178</v>
      </c>
      <c r="C150" s="69" t="s">
        <v>265</v>
      </c>
      <c r="D150" s="69" t="s">
        <v>1243</v>
      </c>
      <c r="E150" s="37">
        <v>1</v>
      </c>
      <c r="F150" s="37" t="str">
        <f>+VLOOKUP(B150,'[1]AMAREY NOVA MEDICAL S.A'!$D:$H,5,0)</f>
        <v xml:space="preserve">CTO 5660-2021 DISORTHO SA </v>
      </c>
      <c r="G150" s="34">
        <f>+VLOOKUP(B150,'[1]AMAREY NOVA MEDICAL S.A'!$D:$H,2,0)</f>
        <v>918000</v>
      </c>
      <c r="H150" s="32">
        <f>+VLOOKUP(B150,'[1]AMAREY NOVA MEDICAL S.A'!$D:$H,3,0)</f>
        <v>0</v>
      </c>
      <c r="I150" s="32">
        <f>+VLOOKUP(B150,'[1]AMAREY NOVA MEDICAL S.A'!$D:$H,4,0)</f>
        <v>918000</v>
      </c>
      <c r="J150" s="32">
        <f t="shared" si="31"/>
        <v>918000</v>
      </c>
      <c r="K150" s="32">
        <f t="shared" si="32"/>
        <v>969591.6</v>
      </c>
      <c r="L150" s="32"/>
      <c r="M150" s="32"/>
      <c r="N150" s="32"/>
      <c r="O150" s="32"/>
      <c r="P150" s="76"/>
      <c r="Q150" s="71"/>
      <c r="R150" s="72"/>
      <c r="S150" s="32"/>
      <c r="T150" s="32"/>
      <c r="U150" s="32"/>
      <c r="V150" s="32"/>
      <c r="W150" s="32"/>
      <c r="X150" s="75">
        <v>946000</v>
      </c>
      <c r="Y150" s="74"/>
      <c r="Z150" s="75">
        <v>946000</v>
      </c>
      <c r="AA150" s="32">
        <f t="shared" si="33"/>
        <v>999165.20000000007</v>
      </c>
      <c r="AB150" s="32"/>
      <c r="AC150" s="32"/>
      <c r="AD150" s="32"/>
      <c r="AE150" s="32"/>
      <c r="AF150" s="32"/>
      <c r="AG150" s="32"/>
      <c r="AH150" s="32"/>
      <c r="AI150" s="32"/>
      <c r="AJ150" s="32">
        <v>1451900</v>
      </c>
      <c r="AK150" s="32"/>
      <c r="AL150" s="32">
        <v>1451900</v>
      </c>
      <c r="AM150" s="32">
        <f t="shared" si="34"/>
        <v>1533496.78</v>
      </c>
      <c r="AN150" s="32"/>
      <c r="AO150" s="32"/>
      <c r="AP150" s="32"/>
      <c r="AQ150" s="32"/>
      <c r="AR150" s="32"/>
      <c r="AS150" s="32"/>
      <c r="AT150" s="32"/>
      <c r="AU150" s="32"/>
      <c r="AV150" s="32">
        <v>764800</v>
      </c>
      <c r="AW150" s="32"/>
      <c r="AX150" s="32">
        <v>764800</v>
      </c>
      <c r="AY150" s="32">
        <f t="shared" si="35"/>
        <v>807781.76</v>
      </c>
      <c r="AZ150" s="32"/>
      <c r="BA150" s="32"/>
      <c r="BB150" s="32"/>
      <c r="BC150" s="32"/>
      <c r="BD150" s="32"/>
      <c r="BE150" s="32"/>
      <c r="BF150" s="32"/>
      <c r="BG150" s="32"/>
      <c r="BH150" s="32"/>
      <c r="BI150" s="32"/>
      <c r="BJ150" s="32"/>
      <c r="BK150" s="32"/>
      <c r="BL150" s="32"/>
      <c r="BM150" s="32"/>
      <c r="BN150" s="32"/>
      <c r="BO150" s="32"/>
      <c r="BP150" s="32"/>
      <c r="BQ150" s="32"/>
      <c r="BR150" s="32"/>
      <c r="BS150" s="32"/>
      <c r="BT150" s="32"/>
      <c r="BU150" s="32"/>
      <c r="BV150" s="32"/>
      <c r="BW150" s="32"/>
      <c r="BX150" s="32"/>
      <c r="BY150" s="32"/>
      <c r="BZ150" s="32"/>
      <c r="CA150" s="32"/>
      <c r="CB150" s="32"/>
      <c r="CC150" s="32"/>
      <c r="CD150" s="32"/>
      <c r="CE150" s="32"/>
      <c r="CF150" s="32"/>
      <c r="CG150" s="32"/>
      <c r="CH150" s="32"/>
      <c r="CI150" s="32"/>
      <c r="CJ150" s="32">
        <f t="shared" si="36"/>
        <v>1077508.835</v>
      </c>
      <c r="CK150" s="32">
        <f>+SMALL((K150,O150,S150,W150,AA150,AE150,AI150,AM150,AQ150,AU150,AY150,BC150,BG150,BK150,BO150,BS150,BW150,CA150,CE150,CI150),1)</f>
        <v>807781.76</v>
      </c>
      <c r="CL150" s="18"/>
      <c r="CM150" s="18">
        <f t="shared" si="37"/>
        <v>161809.83999999997</v>
      </c>
      <c r="CN150" s="35">
        <f t="shared" si="38"/>
        <v>0.2003138075313807</v>
      </c>
      <c r="CO150" s="39">
        <f t="shared" si="39"/>
        <v>807781.76</v>
      </c>
    </row>
    <row r="151" spans="1:93" s="19" customFormat="1" ht="30">
      <c r="A151" s="17">
        <v>141</v>
      </c>
      <c r="B151" s="48" t="s">
        <v>179</v>
      </c>
      <c r="C151" s="69" t="s">
        <v>265</v>
      </c>
      <c r="D151" s="69" t="s">
        <v>1243</v>
      </c>
      <c r="E151" s="37">
        <v>1</v>
      </c>
      <c r="F151" s="37" t="str">
        <f>+VLOOKUP(B151,'[1]AMAREY NOVA MEDICAL S.A'!$D:$H,5,0)</f>
        <v xml:space="preserve">CTO 5660-2021 DISORTHO SA </v>
      </c>
      <c r="G151" s="34">
        <f>+VLOOKUP(B151,'[1]AMAREY NOVA MEDICAL S.A'!$D:$H,2,0)</f>
        <v>149600</v>
      </c>
      <c r="H151" s="32">
        <f>+VLOOKUP(B151,'[1]AMAREY NOVA MEDICAL S.A'!$D:$H,3,0)</f>
        <v>0</v>
      </c>
      <c r="I151" s="32">
        <f>+VLOOKUP(B151,'[1]AMAREY NOVA MEDICAL S.A'!$D:$H,4,0)</f>
        <v>149600</v>
      </c>
      <c r="J151" s="32">
        <f t="shared" si="31"/>
        <v>149600</v>
      </c>
      <c r="K151" s="32">
        <f t="shared" si="32"/>
        <v>158007.52000000002</v>
      </c>
      <c r="L151" s="32"/>
      <c r="M151" s="32"/>
      <c r="N151" s="32"/>
      <c r="O151" s="32"/>
      <c r="P151" s="76"/>
      <c r="Q151" s="71"/>
      <c r="R151" s="72"/>
      <c r="S151" s="32"/>
      <c r="T151" s="32"/>
      <c r="U151" s="32"/>
      <c r="V151" s="32"/>
      <c r="W151" s="32"/>
      <c r="X151" s="75">
        <v>150000</v>
      </c>
      <c r="Y151" s="74"/>
      <c r="Z151" s="75">
        <v>150000</v>
      </c>
      <c r="AA151" s="32">
        <f t="shared" si="33"/>
        <v>158430</v>
      </c>
      <c r="AB151" s="32"/>
      <c r="AC151" s="32"/>
      <c r="AD151" s="32"/>
      <c r="AE151" s="32"/>
      <c r="AF151" s="32"/>
      <c r="AG151" s="32"/>
      <c r="AH151" s="32"/>
      <c r="AI151" s="32"/>
      <c r="AJ151" s="32">
        <v>241845</v>
      </c>
      <c r="AK151" s="32"/>
      <c r="AL151" s="32">
        <v>241845</v>
      </c>
      <c r="AM151" s="32">
        <f t="shared" si="34"/>
        <v>255436.68900000001</v>
      </c>
      <c r="AN151" s="32"/>
      <c r="AO151" s="32"/>
      <c r="AP151" s="32"/>
      <c r="AQ151" s="32"/>
      <c r="AR151" s="32"/>
      <c r="AS151" s="32"/>
      <c r="AT151" s="32"/>
      <c r="AU151" s="32"/>
      <c r="AV151" s="32">
        <v>173200</v>
      </c>
      <c r="AW151" s="32"/>
      <c r="AX151" s="32">
        <v>173200</v>
      </c>
      <c r="AY151" s="32">
        <f t="shared" si="35"/>
        <v>182933.84</v>
      </c>
      <c r="AZ151" s="32"/>
      <c r="BA151" s="32"/>
      <c r="BB151" s="32"/>
      <c r="BC151" s="32"/>
      <c r="BD151" s="32"/>
      <c r="BE151" s="32"/>
      <c r="BF151" s="32"/>
      <c r="BG151" s="32"/>
      <c r="BH151" s="32"/>
      <c r="BI151" s="32"/>
      <c r="BJ151" s="32"/>
      <c r="BK151" s="32"/>
      <c r="BL151" s="32"/>
      <c r="BM151" s="32"/>
      <c r="BN151" s="32"/>
      <c r="BO151" s="32"/>
      <c r="BP151" s="32"/>
      <c r="BQ151" s="32"/>
      <c r="BR151" s="32"/>
      <c r="BS151" s="32"/>
      <c r="BT151" s="32"/>
      <c r="BU151" s="32"/>
      <c r="BV151" s="32"/>
      <c r="BW151" s="32"/>
      <c r="BX151" s="32"/>
      <c r="BY151" s="32"/>
      <c r="BZ151" s="32"/>
      <c r="CA151" s="32"/>
      <c r="CB151" s="32"/>
      <c r="CC151" s="32"/>
      <c r="CD151" s="32"/>
      <c r="CE151" s="32"/>
      <c r="CF151" s="32"/>
      <c r="CG151" s="32"/>
      <c r="CH151" s="32"/>
      <c r="CI151" s="32"/>
      <c r="CJ151" s="32">
        <f t="shared" si="36"/>
        <v>188702.01225</v>
      </c>
      <c r="CK151" s="32">
        <f>+SMALL((K151,O151,S151,W151,AA151,AE151,AI151,AM151,AQ151,AU151,AY151,BC151,BG151,BK151,BO151,BS151,BW151,CA151,CE151,CI151),1)</f>
        <v>158007.52000000002</v>
      </c>
      <c r="CL151" s="18"/>
      <c r="CM151" s="18">
        <f t="shared" si="37"/>
        <v>0</v>
      </c>
      <c r="CN151" s="35">
        <f t="shared" si="38"/>
        <v>0</v>
      </c>
      <c r="CO151" s="39">
        <f t="shared" si="39"/>
        <v>158007.52000000002</v>
      </c>
    </row>
    <row r="152" spans="1:93" s="19" customFormat="1" ht="30">
      <c r="A152" s="17">
        <v>142</v>
      </c>
      <c r="B152" s="48" t="s">
        <v>184</v>
      </c>
      <c r="C152" s="69" t="s">
        <v>265</v>
      </c>
      <c r="D152" s="69" t="s">
        <v>1243</v>
      </c>
      <c r="E152" s="37">
        <v>1</v>
      </c>
      <c r="F152" s="37" t="str">
        <f>+VLOOKUP(B152,'[1]AMAREY NOVA MEDICAL S.A'!$D:$H,5,0)</f>
        <v xml:space="preserve">CTO 5660-2021 DISORTHO SA </v>
      </c>
      <c r="G152" s="34">
        <f>+VLOOKUP(B152,'[1]AMAREY NOVA MEDICAL S.A'!$D:$H,2,0)</f>
        <v>918000</v>
      </c>
      <c r="H152" s="32">
        <f>+VLOOKUP(B152,'[1]AMAREY NOVA MEDICAL S.A'!$D:$H,3,0)</f>
        <v>0</v>
      </c>
      <c r="I152" s="32">
        <f>+VLOOKUP(B152,'[1]AMAREY NOVA MEDICAL S.A'!$D:$H,4,0)</f>
        <v>918000</v>
      </c>
      <c r="J152" s="32">
        <f t="shared" si="31"/>
        <v>918000</v>
      </c>
      <c r="K152" s="32">
        <f t="shared" si="32"/>
        <v>969591.6</v>
      </c>
      <c r="L152" s="32"/>
      <c r="M152" s="32"/>
      <c r="N152" s="32"/>
      <c r="O152" s="32"/>
      <c r="P152" s="76"/>
      <c r="Q152" s="71"/>
      <c r="R152" s="72"/>
      <c r="S152" s="32"/>
      <c r="T152" s="32"/>
      <c r="U152" s="32"/>
      <c r="V152" s="32"/>
      <c r="W152" s="32"/>
      <c r="X152" s="75">
        <v>980000</v>
      </c>
      <c r="Y152" s="74"/>
      <c r="Z152" s="75">
        <v>980000</v>
      </c>
      <c r="AA152" s="32">
        <f t="shared" si="33"/>
        <v>1035076</v>
      </c>
      <c r="AB152" s="32"/>
      <c r="AC152" s="32"/>
      <c r="AD152" s="32"/>
      <c r="AE152" s="32"/>
      <c r="AF152" s="32"/>
      <c r="AG152" s="32"/>
      <c r="AH152" s="32"/>
      <c r="AI152" s="32"/>
      <c r="AJ152" s="32">
        <v>868595</v>
      </c>
      <c r="AK152" s="32"/>
      <c r="AL152" s="32">
        <v>868595</v>
      </c>
      <c r="AM152" s="32">
        <f t="shared" si="34"/>
        <v>917410.03899999999</v>
      </c>
      <c r="AN152" s="32"/>
      <c r="AO152" s="32"/>
      <c r="AP152" s="32"/>
      <c r="AQ152" s="32"/>
      <c r="AR152" s="32"/>
      <c r="AS152" s="32"/>
      <c r="AT152" s="32"/>
      <c r="AU152" s="32"/>
      <c r="AV152" s="32">
        <v>698300</v>
      </c>
      <c r="AW152" s="32"/>
      <c r="AX152" s="32">
        <v>698300</v>
      </c>
      <c r="AY152" s="32">
        <f t="shared" si="35"/>
        <v>737544.46</v>
      </c>
      <c r="AZ152" s="32"/>
      <c r="BA152" s="32"/>
      <c r="BB152" s="32"/>
      <c r="BC152" s="32"/>
      <c r="BD152" s="32"/>
      <c r="BE152" s="32"/>
      <c r="BF152" s="32"/>
      <c r="BG152" s="32"/>
      <c r="BH152" s="32"/>
      <c r="BI152" s="32"/>
      <c r="BJ152" s="32"/>
      <c r="BK152" s="32"/>
      <c r="BL152" s="32"/>
      <c r="BM152" s="32"/>
      <c r="BN152" s="32"/>
      <c r="BO152" s="32"/>
      <c r="BP152" s="32"/>
      <c r="BQ152" s="32"/>
      <c r="BR152" s="32"/>
      <c r="BS152" s="32"/>
      <c r="BT152" s="32"/>
      <c r="BU152" s="32"/>
      <c r="BV152" s="32"/>
      <c r="BW152" s="32"/>
      <c r="BX152" s="32"/>
      <c r="BY152" s="32"/>
      <c r="BZ152" s="32"/>
      <c r="CA152" s="32"/>
      <c r="CB152" s="32"/>
      <c r="CC152" s="32"/>
      <c r="CD152" s="32"/>
      <c r="CE152" s="32"/>
      <c r="CF152" s="32"/>
      <c r="CG152" s="32"/>
      <c r="CH152" s="32"/>
      <c r="CI152" s="32"/>
      <c r="CJ152" s="32">
        <f t="shared" si="36"/>
        <v>914905.52474999998</v>
      </c>
      <c r="CK152" s="32">
        <f>+SMALL((K152,O152,S152,W152,AA152,AE152,AI152,AM152,AQ152,AU152,AY152,BC152,BG152,BK152,BO152,BS152,BW152,CA152,CE152,CI152),1)</f>
        <v>737544.46</v>
      </c>
      <c r="CL152" s="18"/>
      <c r="CM152" s="18">
        <f t="shared" si="37"/>
        <v>232047.14</v>
      </c>
      <c r="CN152" s="35">
        <f t="shared" si="38"/>
        <v>0.31462122297007022</v>
      </c>
      <c r="CO152" s="39">
        <f t="shared" si="39"/>
        <v>737544.46</v>
      </c>
    </row>
    <row r="153" spans="1:93" s="19" customFormat="1" ht="30">
      <c r="A153" s="17">
        <v>143</v>
      </c>
      <c r="B153" s="48" t="s">
        <v>185</v>
      </c>
      <c r="C153" s="69" t="s">
        <v>265</v>
      </c>
      <c r="D153" s="69" t="s">
        <v>1243</v>
      </c>
      <c r="E153" s="37">
        <v>1</v>
      </c>
      <c r="F153" s="37" t="str">
        <f>+VLOOKUP(B153,'[1]AMAREY NOVA MEDICAL S.A'!$D:$H,5,0)</f>
        <v xml:space="preserve">CTO 5660-2021 DISORTHO SA </v>
      </c>
      <c r="G153" s="34">
        <f>+VLOOKUP(B153,'[1]AMAREY NOVA MEDICAL S.A'!$D:$H,2,0)</f>
        <v>958800</v>
      </c>
      <c r="H153" s="32">
        <f>+VLOOKUP(B153,'[1]AMAREY NOVA MEDICAL S.A'!$D:$H,3,0)</f>
        <v>0</v>
      </c>
      <c r="I153" s="32">
        <f>+VLOOKUP(B153,'[1]AMAREY NOVA MEDICAL S.A'!$D:$H,4,0)</f>
        <v>958800</v>
      </c>
      <c r="J153" s="32">
        <f t="shared" si="31"/>
        <v>958800</v>
      </c>
      <c r="K153" s="32">
        <f t="shared" si="32"/>
        <v>1012684.56</v>
      </c>
      <c r="L153" s="32"/>
      <c r="M153" s="32"/>
      <c r="N153" s="32"/>
      <c r="O153" s="32"/>
      <c r="P153" s="76"/>
      <c r="Q153" s="71"/>
      <c r="R153" s="72"/>
      <c r="S153" s="32"/>
      <c r="T153" s="32"/>
      <c r="U153" s="32"/>
      <c r="V153" s="32"/>
      <c r="W153" s="32"/>
      <c r="X153" s="75">
        <v>959000</v>
      </c>
      <c r="Y153" s="74"/>
      <c r="Z153" s="75">
        <v>959000</v>
      </c>
      <c r="AA153" s="32">
        <f t="shared" si="33"/>
        <v>1012895.8</v>
      </c>
      <c r="AB153" s="32"/>
      <c r="AC153" s="32"/>
      <c r="AD153" s="32"/>
      <c r="AE153" s="32"/>
      <c r="AF153" s="32"/>
      <c r="AG153" s="32"/>
      <c r="AH153" s="32"/>
      <c r="AI153" s="32"/>
      <c r="AJ153" s="32">
        <v>1451900</v>
      </c>
      <c r="AK153" s="32"/>
      <c r="AL153" s="32">
        <v>1451900</v>
      </c>
      <c r="AM153" s="32">
        <f t="shared" si="34"/>
        <v>1533496.78</v>
      </c>
      <c r="AN153" s="32"/>
      <c r="AO153" s="32"/>
      <c r="AP153" s="32"/>
      <c r="AQ153" s="32"/>
      <c r="AR153" s="32"/>
      <c r="AS153" s="32"/>
      <c r="AT153" s="32"/>
      <c r="AU153" s="32"/>
      <c r="AV153" s="32">
        <v>905400</v>
      </c>
      <c r="AW153" s="32"/>
      <c r="AX153" s="32">
        <v>905400</v>
      </c>
      <c r="AY153" s="32">
        <f t="shared" si="35"/>
        <v>956283.48</v>
      </c>
      <c r="AZ153" s="32"/>
      <c r="BA153" s="32"/>
      <c r="BB153" s="32"/>
      <c r="BC153" s="32"/>
      <c r="BD153" s="32"/>
      <c r="BE153" s="32"/>
      <c r="BF153" s="32"/>
      <c r="BG153" s="32"/>
      <c r="BH153" s="32"/>
      <c r="BI153" s="32"/>
      <c r="BJ153" s="32"/>
      <c r="BK153" s="32"/>
      <c r="BL153" s="32"/>
      <c r="BM153" s="32"/>
      <c r="BN153" s="32"/>
      <c r="BO153" s="32"/>
      <c r="BP153" s="32"/>
      <c r="BQ153" s="32"/>
      <c r="BR153" s="32"/>
      <c r="BS153" s="32"/>
      <c r="BT153" s="32"/>
      <c r="BU153" s="32"/>
      <c r="BV153" s="32"/>
      <c r="BW153" s="32"/>
      <c r="BX153" s="32"/>
      <c r="BY153" s="32"/>
      <c r="BZ153" s="32"/>
      <c r="CA153" s="32"/>
      <c r="CB153" s="32"/>
      <c r="CC153" s="32"/>
      <c r="CD153" s="32"/>
      <c r="CE153" s="32"/>
      <c r="CF153" s="32"/>
      <c r="CG153" s="32"/>
      <c r="CH153" s="32"/>
      <c r="CI153" s="32"/>
      <c r="CJ153" s="32">
        <f t="shared" si="36"/>
        <v>1128840.155</v>
      </c>
      <c r="CK153" s="32">
        <f>+SMALL((K153,O153,S153,W153,AA153,AE153,AI153,AM153,AQ153,AU153,AY153,BC153,BG153,BK153,BO153,BS153,BW153,CA153,CE153,CI153),1)</f>
        <v>956283.48</v>
      </c>
      <c r="CL153" s="18"/>
      <c r="CM153" s="18">
        <f t="shared" si="37"/>
        <v>56401.080000000075</v>
      </c>
      <c r="CN153" s="35">
        <f t="shared" si="38"/>
        <v>5.8979456593770789E-2</v>
      </c>
      <c r="CO153" s="39">
        <f t="shared" si="39"/>
        <v>956283.48</v>
      </c>
    </row>
    <row r="154" spans="1:93" s="19" customFormat="1" ht="30">
      <c r="A154" s="17">
        <v>144</v>
      </c>
      <c r="B154" s="48" t="s">
        <v>186</v>
      </c>
      <c r="C154" s="69" t="s">
        <v>265</v>
      </c>
      <c r="D154" s="69" t="s">
        <v>1243</v>
      </c>
      <c r="E154" s="37">
        <v>1</v>
      </c>
      <c r="F154" s="37" t="str">
        <f>+VLOOKUP(B154,'[1]AMAREY NOVA MEDICAL S.A'!$D:$H,5,0)</f>
        <v xml:space="preserve">CTO 5660-2021 DISORTHO SA </v>
      </c>
      <c r="G154" s="34">
        <f>+VLOOKUP(B154,'[1]AMAREY NOVA MEDICAL S.A'!$D:$H,2,0)</f>
        <v>1190000</v>
      </c>
      <c r="H154" s="32">
        <f>+VLOOKUP(B154,'[1]AMAREY NOVA MEDICAL S.A'!$D:$H,3,0)</f>
        <v>0</v>
      </c>
      <c r="I154" s="32">
        <f>+VLOOKUP(B154,'[1]AMAREY NOVA MEDICAL S.A'!$D:$H,4,0)</f>
        <v>1190000</v>
      </c>
      <c r="J154" s="32">
        <f t="shared" si="31"/>
        <v>1190000</v>
      </c>
      <c r="K154" s="32">
        <f t="shared" si="32"/>
        <v>1256878</v>
      </c>
      <c r="L154" s="32"/>
      <c r="M154" s="32"/>
      <c r="N154" s="32"/>
      <c r="O154" s="32"/>
      <c r="P154" s="76"/>
      <c r="Q154" s="71"/>
      <c r="R154" s="72"/>
      <c r="S154" s="32"/>
      <c r="T154" s="32"/>
      <c r="U154" s="32"/>
      <c r="V154" s="32"/>
      <c r="W154" s="32"/>
      <c r="X154" s="75">
        <v>1350000</v>
      </c>
      <c r="Y154" s="74"/>
      <c r="Z154" s="75">
        <v>1350000</v>
      </c>
      <c r="AA154" s="32">
        <f t="shared" si="33"/>
        <v>1425870</v>
      </c>
      <c r="AB154" s="32"/>
      <c r="AC154" s="32"/>
      <c r="AD154" s="32"/>
      <c r="AE154" s="32"/>
      <c r="AF154" s="32"/>
      <c r="AG154" s="32"/>
      <c r="AH154" s="32"/>
      <c r="AI154" s="32"/>
      <c r="AJ154" s="32">
        <v>1897730</v>
      </c>
      <c r="AK154" s="32"/>
      <c r="AL154" s="32">
        <v>1897730</v>
      </c>
      <c r="AM154" s="32">
        <f t="shared" si="34"/>
        <v>2004382.426</v>
      </c>
      <c r="AN154" s="32"/>
      <c r="AO154" s="32"/>
      <c r="AP154" s="32"/>
      <c r="AQ154" s="32"/>
      <c r="AR154" s="32"/>
      <c r="AS154" s="32"/>
      <c r="AT154" s="32"/>
      <c r="AU154" s="32"/>
      <c r="AV154" s="32">
        <v>1113000</v>
      </c>
      <c r="AW154" s="32"/>
      <c r="AX154" s="32">
        <v>1113000</v>
      </c>
      <c r="AY154" s="32">
        <f t="shared" si="35"/>
        <v>1175550.6000000001</v>
      </c>
      <c r="AZ154" s="32"/>
      <c r="BA154" s="32"/>
      <c r="BB154" s="32"/>
      <c r="BC154" s="32"/>
      <c r="BD154" s="32"/>
      <c r="BE154" s="32"/>
      <c r="BF154" s="32"/>
      <c r="BG154" s="32"/>
      <c r="BH154" s="32"/>
      <c r="BI154" s="32"/>
      <c r="BJ154" s="32"/>
      <c r="BK154" s="32"/>
      <c r="BL154" s="32"/>
      <c r="BM154" s="32"/>
      <c r="BN154" s="32"/>
      <c r="BO154" s="32"/>
      <c r="BP154" s="32"/>
      <c r="BQ154" s="32"/>
      <c r="BR154" s="32"/>
      <c r="BS154" s="32"/>
      <c r="BT154" s="32"/>
      <c r="BU154" s="32"/>
      <c r="BV154" s="32"/>
      <c r="BW154" s="32"/>
      <c r="BX154" s="32"/>
      <c r="BY154" s="32"/>
      <c r="BZ154" s="32"/>
      <c r="CA154" s="32"/>
      <c r="CB154" s="32"/>
      <c r="CC154" s="32"/>
      <c r="CD154" s="32"/>
      <c r="CE154" s="32"/>
      <c r="CF154" s="32"/>
      <c r="CG154" s="32"/>
      <c r="CH154" s="32"/>
      <c r="CI154" s="32"/>
      <c r="CJ154" s="32">
        <f t="shared" si="36"/>
        <v>1465670.2565000001</v>
      </c>
      <c r="CK154" s="32">
        <f>+SMALL((K154,O154,S154,W154,AA154,AE154,AI154,AM154,AQ154,AU154,AY154,BC154,BG154,BK154,BO154,BS154,BW154,CA154,CE154,CI154),1)</f>
        <v>1175550.6000000001</v>
      </c>
      <c r="CL154" s="18"/>
      <c r="CM154" s="18">
        <f t="shared" si="37"/>
        <v>81327.399999999907</v>
      </c>
      <c r="CN154" s="35">
        <f t="shared" si="38"/>
        <v>6.9182389937106833E-2</v>
      </c>
      <c r="CO154" s="39">
        <f t="shared" si="39"/>
        <v>1175550.6000000001</v>
      </c>
    </row>
    <row r="155" spans="1:93" s="19" customFormat="1" ht="30">
      <c r="A155" s="17">
        <v>145</v>
      </c>
      <c r="B155" s="48" t="s">
        <v>187</v>
      </c>
      <c r="C155" s="69" t="s">
        <v>265</v>
      </c>
      <c r="D155" s="69" t="s">
        <v>1243</v>
      </c>
      <c r="E155" s="37">
        <v>1</v>
      </c>
      <c r="F155" s="37" t="str">
        <f>+VLOOKUP(B155,'[1]AMAREY NOVA MEDICAL S.A'!$D:$H,5,0)</f>
        <v xml:space="preserve">CTO 5660-2021 DISORTHO SA </v>
      </c>
      <c r="G155" s="34">
        <f>+VLOOKUP(B155,'[1]AMAREY NOVA MEDICAL S.A'!$D:$H,2,0)</f>
        <v>149600</v>
      </c>
      <c r="H155" s="32">
        <f>+VLOOKUP(B155,'[1]AMAREY NOVA MEDICAL S.A'!$D:$H,3,0)</f>
        <v>0</v>
      </c>
      <c r="I155" s="32">
        <f>+VLOOKUP(B155,'[1]AMAREY NOVA MEDICAL S.A'!$D:$H,4,0)</f>
        <v>149600</v>
      </c>
      <c r="J155" s="32">
        <f t="shared" si="31"/>
        <v>149600</v>
      </c>
      <c r="K155" s="32">
        <f t="shared" si="32"/>
        <v>158007.52000000002</v>
      </c>
      <c r="L155" s="32"/>
      <c r="M155" s="32"/>
      <c r="N155" s="32"/>
      <c r="O155" s="32"/>
      <c r="P155" s="76"/>
      <c r="Q155" s="71"/>
      <c r="R155" s="72"/>
      <c r="S155" s="32"/>
      <c r="T155" s="32"/>
      <c r="U155" s="32"/>
      <c r="V155" s="32"/>
      <c r="W155" s="32"/>
      <c r="X155" s="75">
        <v>150000</v>
      </c>
      <c r="Y155" s="74"/>
      <c r="Z155" s="75">
        <v>150000</v>
      </c>
      <c r="AA155" s="32">
        <f t="shared" si="33"/>
        <v>158430</v>
      </c>
      <c r="AB155" s="32"/>
      <c r="AC155" s="32"/>
      <c r="AD155" s="32"/>
      <c r="AE155" s="32"/>
      <c r="AF155" s="32"/>
      <c r="AG155" s="32"/>
      <c r="AH155" s="32"/>
      <c r="AI155" s="32"/>
      <c r="AJ155" s="32">
        <v>241845</v>
      </c>
      <c r="AK155" s="32"/>
      <c r="AL155" s="32">
        <v>241845</v>
      </c>
      <c r="AM155" s="32">
        <f t="shared" si="34"/>
        <v>255436.68900000001</v>
      </c>
      <c r="AN155" s="32"/>
      <c r="AO155" s="32"/>
      <c r="AP155" s="32"/>
      <c r="AQ155" s="32"/>
      <c r="AR155" s="32"/>
      <c r="AS155" s="32"/>
      <c r="AT155" s="32"/>
      <c r="AU155" s="32"/>
      <c r="AV155" s="32">
        <v>173200</v>
      </c>
      <c r="AW155" s="32"/>
      <c r="AX155" s="32">
        <v>173200</v>
      </c>
      <c r="AY155" s="32">
        <f t="shared" si="35"/>
        <v>182933.84</v>
      </c>
      <c r="AZ155" s="32"/>
      <c r="BA155" s="32"/>
      <c r="BB155" s="32"/>
      <c r="BC155" s="32"/>
      <c r="BD155" s="32"/>
      <c r="BE155" s="32"/>
      <c r="BF155" s="32"/>
      <c r="BG155" s="32"/>
      <c r="BH155" s="32"/>
      <c r="BI155" s="32"/>
      <c r="BJ155" s="32"/>
      <c r="BK155" s="32"/>
      <c r="BL155" s="32"/>
      <c r="BM155" s="32"/>
      <c r="BN155" s="32"/>
      <c r="BO155" s="32"/>
      <c r="BP155" s="32"/>
      <c r="BQ155" s="32"/>
      <c r="BR155" s="32"/>
      <c r="BS155" s="32"/>
      <c r="BT155" s="32"/>
      <c r="BU155" s="32"/>
      <c r="BV155" s="32"/>
      <c r="BW155" s="32"/>
      <c r="BX155" s="32"/>
      <c r="BY155" s="32"/>
      <c r="BZ155" s="32"/>
      <c r="CA155" s="32"/>
      <c r="CB155" s="32"/>
      <c r="CC155" s="32"/>
      <c r="CD155" s="32"/>
      <c r="CE155" s="32"/>
      <c r="CF155" s="32"/>
      <c r="CG155" s="32"/>
      <c r="CH155" s="32"/>
      <c r="CI155" s="32"/>
      <c r="CJ155" s="32">
        <f t="shared" si="36"/>
        <v>188702.01225</v>
      </c>
      <c r="CK155" s="32">
        <f>+SMALL((K155,O155,S155,W155,AA155,AE155,AI155,AM155,AQ155,AU155,AY155,BC155,BG155,BK155,BO155,BS155,BW155,CA155,CE155,CI155),1)</f>
        <v>158007.52000000002</v>
      </c>
      <c r="CL155" s="18"/>
      <c r="CM155" s="18">
        <f t="shared" si="37"/>
        <v>0</v>
      </c>
      <c r="CN155" s="35">
        <f t="shared" si="38"/>
        <v>0</v>
      </c>
      <c r="CO155" s="39">
        <f t="shared" si="39"/>
        <v>158007.52000000002</v>
      </c>
    </row>
    <row r="156" spans="1:93" s="19" customFormat="1" ht="30">
      <c r="A156" s="17">
        <v>146</v>
      </c>
      <c r="B156" s="48" t="s">
        <v>181</v>
      </c>
      <c r="C156" s="69" t="s">
        <v>265</v>
      </c>
      <c r="D156" s="69" t="s">
        <v>1243</v>
      </c>
      <c r="E156" s="37">
        <v>1</v>
      </c>
      <c r="F156" s="37" t="str">
        <f>+VLOOKUP(B156,'[1]AMAREY NOVA MEDICAL S.A'!$D:$H,5,0)</f>
        <v xml:space="preserve">CTO 5660-2021 DISORTHO SA </v>
      </c>
      <c r="G156" s="34">
        <f>+VLOOKUP(B156,'[1]AMAREY NOVA MEDICAL S.A'!$D:$H,2,0)</f>
        <v>1700000</v>
      </c>
      <c r="H156" s="32">
        <f>+VLOOKUP(B156,'[1]AMAREY NOVA MEDICAL S.A'!$D:$H,3,0)</f>
        <v>0</v>
      </c>
      <c r="I156" s="32">
        <f>+VLOOKUP(B156,'[1]AMAREY NOVA MEDICAL S.A'!$D:$H,4,0)</f>
        <v>1700000</v>
      </c>
      <c r="J156" s="32">
        <f t="shared" si="31"/>
        <v>1700000</v>
      </c>
      <c r="K156" s="32">
        <f t="shared" si="32"/>
        <v>1795540</v>
      </c>
      <c r="L156" s="32"/>
      <c r="M156" s="32"/>
      <c r="N156" s="32"/>
      <c r="O156" s="32"/>
      <c r="P156" s="76"/>
      <c r="Q156" s="71"/>
      <c r="R156" s="72"/>
      <c r="S156" s="32"/>
      <c r="T156" s="32"/>
      <c r="U156" s="32"/>
      <c r="V156" s="32"/>
      <c r="W156" s="32"/>
      <c r="X156" s="75">
        <v>1760000</v>
      </c>
      <c r="Y156" s="74"/>
      <c r="Z156" s="75">
        <v>1760000</v>
      </c>
      <c r="AA156" s="32">
        <f t="shared" si="33"/>
        <v>1858912</v>
      </c>
      <c r="AB156" s="32"/>
      <c r="AC156" s="32"/>
      <c r="AD156" s="32"/>
      <c r="AE156" s="32"/>
      <c r="AF156" s="32"/>
      <c r="AG156" s="32"/>
      <c r="AH156" s="32"/>
      <c r="AI156" s="32"/>
      <c r="AJ156" s="32">
        <v>992680</v>
      </c>
      <c r="AK156" s="32"/>
      <c r="AL156" s="32">
        <v>992680</v>
      </c>
      <c r="AM156" s="32">
        <f t="shared" si="34"/>
        <v>1048468.616</v>
      </c>
      <c r="AN156" s="32"/>
      <c r="AO156" s="32"/>
      <c r="AP156" s="32"/>
      <c r="AQ156" s="32"/>
      <c r="AR156" s="32"/>
      <c r="AS156" s="32"/>
      <c r="AT156" s="32"/>
      <c r="AU156" s="32"/>
      <c r="AV156" s="32">
        <v>662200</v>
      </c>
      <c r="AW156" s="32"/>
      <c r="AX156" s="32">
        <v>662200</v>
      </c>
      <c r="AY156" s="32">
        <f t="shared" si="35"/>
        <v>699415.64</v>
      </c>
      <c r="AZ156" s="32"/>
      <c r="BA156" s="32"/>
      <c r="BB156" s="32"/>
      <c r="BC156" s="32"/>
      <c r="BD156" s="32"/>
      <c r="BE156" s="32"/>
      <c r="BF156" s="32"/>
      <c r="BG156" s="32"/>
      <c r="BH156" s="32"/>
      <c r="BI156" s="32"/>
      <c r="BJ156" s="32"/>
      <c r="BK156" s="32"/>
      <c r="BL156" s="32"/>
      <c r="BM156" s="32"/>
      <c r="BN156" s="32"/>
      <c r="BO156" s="32"/>
      <c r="BP156" s="32"/>
      <c r="BQ156" s="32"/>
      <c r="BR156" s="32"/>
      <c r="BS156" s="32"/>
      <c r="BT156" s="32"/>
      <c r="BU156" s="32"/>
      <c r="BV156" s="32"/>
      <c r="BW156" s="32"/>
      <c r="BX156" s="32"/>
      <c r="BY156" s="32"/>
      <c r="BZ156" s="32"/>
      <c r="CA156" s="32"/>
      <c r="CB156" s="32"/>
      <c r="CC156" s="32"/>
      <c r="CD156" s="32"/>
      <c r="CE156" s="32"/>
      <c r="CF156" s="32"/>
      <c r="CG156" s="32"/>
      <c r="CH156" s="32"/>
      <c r="CI156" s="32"/>
      <c r="CJ156" s="32">
        <f t="shared" si="36"/>
        <v>1350584.064</v>
      </c>
      <c r="CK156" s="32">
        <f>+SMALL((K156,O156,S156,W156,AA156,AE156,AI156,AM156,AQ156,AU156,AY156,BC156,BG156,BK156,BO156,BS156,BW156,CA156,CE156,CI156),1)</f>
        <v>699415.64</v>
      </c>
      <c r="CL156" s="18"/>
      <c r="CM156" s="18">
        <f t="shared" si="37"/>
        <v>1096124.3599999999</v>
      </c>
      <c r="CN156" s="35">
        <f t="shared" si="38"/>
        <v>1.567200241618846</v>
      </c>
      <c r="CO156" s="39">
        <f t="shared" si="39"/>
        <v>699415.64</v>
      </c>
    </row>
    <row r="157" spans="1:93" s="19" customFormat="1" ht="30">
      <c r="A157" s="17">
        <v>147</v>
      </c>
      <c r="B157" s="48" t="s">
        <v>177</v>
      </c>
      <c r="C157" s="69" t="s">
        <v>266</v>
      </c>
      <c r="D157" s="69" t="s">
        <v>1243</v>
      </c>
      <c r="E157" s="37">
        <v>1</v>
      </c>
      <c r="F157" s="37" t="str">
        <f>+VLOOKUP(B157,'[1]AMAREY NOVA MEDICAL S.A'!$D:$H,5,0)</f>
        <v xml:space="preserve">CTO 5660-2021 DISORTHO SA </v>
      </c>
      <c r="G157" s="34">
        <f>+VLOOKUP(B157,'[1]AMAREY NOVA MEDICAL S.A'!$D:$H,2,0)</f>
        <v>1020000</v>
      </c>
      <c r="H157" s="32">
        <f>+VLOOKUP(B157,'[1]AMAREY NOVA MEDICAL S.A'!$D:$H,3,0)</f>
        <v>0</v>
      </c>
      <c r="I157" s="32">
        <f>+VLOOKUP(B157,'[1]AMAREY NOVA MEDICAL S.A'!$D:$H,4,0)</f>
        <v>1020000</v>
      </c>
      <c r="J157" s="32">
        <f t="shared" si="31"/>
        <v>1020000</v>
      </c>
      <c r="K157" s="32">
        <f t="shared" si="32"/>
        <v>1077324</v>
      </c>
      <c r="L157" s="32"/>
      <c r="M157" s="32"/>
      <c r="N157" s="32"/>
      <c r="O157" s="32"/>
      <c r="P157" s="76"/>
      <c r="Q157" s="71"/>
      <c r="R157" s="72"/>
      <c r="S157" s="32"/>
      <c r="T157" s="32"/>
      <c r="U157" s="32"/>
      <c r="V157" s="32"/>
      <c r="W157" s="32"/>
      <c r="X157" s="75">
        <v>1020000</v>
      </c>
      <c r="Y157" s="74"/>
      <c r="Z157" s="75">
        <v>1020000</v>
      </c>
      <c r="AA157" s="32">
        <f t="shared" si="33"/>
        <v>1077324</v>
      </c>
      <c r="AB157" s="32"/>
      <c r="AC157" s="32"/>
      <c r="AD157" s="32"/>
      <c r="AE157" s="32"/>
      <c r="AF157" s="32"/>
      <c r="AG157" s="32"/>
      <c r="AH157" s="32"/>
      <c r="AI157" s="32"/>
      <c r="AJ157" s="32">
        <v>2476640</v>
      </c>
      <c r="AK157" s="32"/>
      <c r="AL157" s="32">
        <v>2476640</v>
      </c>
      <c r="AM157" s="32">
        <f t="shared" si="34"/>
        <v>2615827.1680000001</v>
      </c>
      <c r="AN157" s="32"/>
      <c r="AO157" s="32"/>
      <c r="AP157" s="32"/>
      <c r="AQ157" s="32"/>
      <c r="AR157" s="32"/>
      <c r="AS157" s="32"/>
      <c r="AT157" s="32"/>
      <c r="AU157" s="32"/>
      <c r="AV157" s="32">
        <v>759900</v>
      </c>
      <c r="AW157" s="32"/>
      <c r="AX157" s="32">
        <v>759900</v>
      </c>
      <c r="AY157" s="32">
        <f t="shared" si="35"/>
        <v>802606.38</v>
      </c>
      <c r="AZ157" s="32"/>
      <c r="BA157" s="32"/>
      <c r="BB157" s="32"/>
      <c r="BC157" s="32"/>
      <c r="BD157" s="32"/>
      <c r="BE157" s="32"/>
      <c r="BF157" s="32"/>
      <c r="BG157" s="32"/>
      <c r="BH157" s="32"/>
      <c r="BI157" s="32"/>
      <c r="BJ157" s="32"/>
      <c r="BK157" s="32"/>
      <c r="BL157" s="32"/>
      <c r="BM157" s="32"/>
      <c r="BN157" s="32"/>
      <c r="BO157" s="32"/>
      <c r="BP157" s="32"/>
      <c r="BQ157" s="32"/>
      <c r="BR157" s="32"/>
      <c r="BS157" s="32"/>
      <c r="BT157" s="32"/>
      <c r="BU157" s="32"/>
      <c r="BV157" s="32"/>
      <c r="BW157" s="32"/>
      <c r="BX157" s="32"/>
      <c r="BY157" s="32"/>
      <c r="BZ157" s="32"/>
      <c r="CA157" s="32"/>
      <c r="CB157" s="32"/>
      <c r="CC157" s="32"/>
      <c r="CD157" s="32"/>
      <c r="CE157" s="32"/>
      <c r="CF157" s="32"/>
      <c r="CG157" s="32"/>
      <c r="CH157" s="32"/>
      <c r="CI157" s="32"/>
      <c r="CJ157" s="32">
        <f t="shared" si="36"/>
        <v>1393270.3869999999</v>
      </c>
      <c r="CK157" s="32">
        <f>+SMALL((K157,O157,S157,W157,AA157,AE157,AI157,AM157,AQ157,AU157,AY157,BC157,BG157,BK157,BO157,BS157,BW157,CA157,CE157,CI157),1)</f>
        <v>802606.38</v>
      </c>
      <c r="CL157" s="18"/>
      <c r="CM157" s="18">
        <f t="shared" si="37"/>
        <v>274717.62</v>
      </c>
      <c r="CN157" s="35">
        <f t="shared" si="38"/>
        <v>0.34228187919463088</v>
      </c>
      <c r="CO157" s="39">
        <f t="shared" si="39"/>
        <v>802606.38</v>
      </c>
    </row>
    <row r="158" spans="1:93" s="19" customFormat="1" ht="30">
      <c r="A158" s="17">
        <v>148</v>
      </c>
      <c r="B158" s="48" t="s">
        <v>178</v>
      </c>
      <c r="C158" s="69" t="s">
        <v>266</v>
      </c>
      <c r="D158" s="69" t="s">
        <v>1243</v>
      </c>
      <c r="E158" s="37">
        <v>1</v>
      </c>
      <c r="F158" s="37" t="str">
        <f>+VLOOKUP(B158,'[1]AMAREY NOVA MEDICAL S.A'!$D:$H,5,0)</f>
        <v xml:space="preserve">CTO 5660-2021 DISORTHO SA </v>
      </c>
      <c r="G158" s="34">
        <f>+VLOOKUP(B158,'[1]AMAREY NOVA MEDICAL S.A'!$D:$H,2,0)</f>
        <v>918000</v>
      </c>
      <c r="H158" s="32">
        <f>+VLOOKUP(B158,'[1]AMAREY NOVA MEDICAL S.A'!$D:$H,3,0)</f>
        <v>0</v>
      </c>
      <c r="I158" s="32">
        <f>+VLOOKUP(B158,'[1]AMAREY NOVA MEDICAL S.A'!$D:$H,4,0)</f>
        <v>918000</v>
      </c>
      <c r="J158" s="32">
        <f t="shared" si="31"/>
        <v>918000</v>
      </c>
      <c r="K158" s="32">
        <f t="shared" si="32"/>
        <v>969591.6</v>
      </c>
      <c r="L158" s="32"/>
      <c r="M158" s="32"/>
      <c r="N158" s="32"/>
      <c r="O158" s="32"/>
      <c r="P158" s="76"/>
      <c r="Q158" s="71"/>
      <c r="R158" s="72"/>
      <c r="S158" s="32"/>
      <c r="T158" s="32"/>
      <c r="U158" s="32"/>
      <c r="V158" s="32"/>
      <c r="W158" s="32"/>
      <c r="X158" s="75">
        <v>946000</v>
      </c>
      <c r="Y158" s="74"/>
      <c r="Z158" s="75">
        <v>946000</v>
      </c>
      <c r="AA158" s="32">
        <f t="shared" si="33"/>
        <v>999165.20000000007</v>
      </c>
      <c r="AB158" s="32"/>
      <c r="AC158" s="32"/>
      <c r="AD158" s="32"/>
      <c r="AE158" s="32"/>
      <c r="AF158" s="32"/>
      <c r="AG158" s="32"/>
      <c r="AH158" s="32"/>
      <c r="AI158" s="32"/>
      <c r="AJ158" s="32">
        <v>951280</v>
      </c>
      <c r="AK158" s="32"/>
      <c r="AL158" s="32">
        <v>951280</v>
      </c>
      <c r="AM158" s="32">
        <f t="shared" si="34"/>
        <v>1004741.936</v>
      </c>
      <c r="AN158" s="32"/>
      <c r="AO158" s="32"/>
      <c r="AP158" s="32"/>
      <c r="AQ158" s="32"/>
      <c r="AR158" s="32"/>
      <c r="AS158" s="32"/>
      <c r="AT158" s="32"/>
      <c r="AU158" s="32"/>
      <c r="AV158" s="32">
        <v>764800</v>
      </c>
      <c r="AW158" s="32"/>
      <c r="AX158" s="32">
        <v>764800</v>
      </c>
      <c r="AY158" s="32">
        <f t="shared" si="35"/>
        <v>807781.76</v>
      </c>
      <c r="AZ158" s="32"/>
      <c r="BA158" s="32"/>
      <c r="BB158" s="32"/>
      <c r="BC158" s="32"/>
      <c r="BD158" s="32"/>
      <c r="BE158" s="32"/>
      <c r="BF158" s="32"/>
      <c r="BG158" s="32"/>
      <c r="BH158" s="32"/>
      <c r="BI158" s="32"/>
      <c r="BJ158" s="32"/>
      <c r="BK158" s="32"/>
      <c r="BL158" s="32"/>
      <c r="BM158" s="32"/>
      <c r="BN158" s="32"/>
      <c r="BO158" s="32"/>
      <c r="BP158" s="32"/>
      <c r="BQ158" s="32"/>
      <c r="BR158" s="32"/>
      <c r="BS158" s="32"/>
      <c r="BT158" s="32"/>
      <c r="BU158" s="32"/>
      <c r="BV158" s="32"/>
      <c r="BW158" s="32"/>
      <c r="BX158" s="32"/>
      <c r="BY158" s="32"/>
      <c r="BZ158" s="32"/>
      <c r="CA158" s="32"/>
      <c r="CB158" s="32"/>
      <c r="CC158" s="32"/>
      <c r="CD158" s="32"/>
      <c r="CE158" s="32"/>
      <c r="CF158" s="32"/>
      <c r="CG158" s="32"/>
      <c r="CH158" s="32"/>
      <c r="CI158" s="32"/>
      <c r="CJ158" s="32">
        <f t="shared" si="36"/>
        <v>945320.12400000007</v>
      </c>
      <c r="CK158" s="32">
        <f>+SMALL((K158,O158,S158,W158,AA158,AE158,AI158,AM158,AQ158,AU158,AY158,BC158,BG158,BK158,BO158,BS158,BW158,CA158,CE158,CI158),1)</f>
        <v>807781.76</v>
      </c>
      <c r="CL158" s="18"/>
      <c r="CM158" s="18">
        <f t="shared" si="37"/>
        <v>161809.83999999997</v>
      </c>
      <c r="CN158" s="35">
        <f t="shared" si="38"/>
        <v>0.2003138075313807</v>
      </c>
      <c r="CO158" s="39">
        <f t="shared" si="39"/>
        <v>807781.76</v>
      </c>
    </row>
    <row r="159" spans="1:93" s="19" customFormat="1" ht="30">
      <c r="A159" s="17">
        <v>149</v>
      </c>
      <c r="B159" s="48" t="s">
        <v>179</v>
      </c>
      <c r="C159" s="69" t="s">
        <v>266</v>
      </c>
      <c r="D159" s="69" t="s">
        <v>1243</v>
      </c>
      <c r="E159" s="37">
        <v>1</v>
      </c>
      <c r="F159" s="37" t="str">
        <f>+VLOOKUP(B159,'[1]AMAREY NOVA MEDICAL S.A'!$D:$H,5,0)</f>
        <v xml:space="preserve">CTO 5660-2021 DISORTHO SA </v>
      </c>
      <c r="G159" s="34">
        <f>+VLOOKUP(B159,'[1]AMAREY NOVA MEDICAL S.A'!$D:$H,2,0)</f>
        <v>149600</v>
      </c>
      <c r="H159" s="32">
        <f>+VLOOKUP(B159,'[1]AMAREY NOVA MEDICAL S.A'!$D:$H,3,0)</f>
        <v>0</v>
      </c>
      <c r="I159" s="32">
        <f>+VLOOKUP(B159,'[1]AMAREY NOVA MEDICAL S.A'!$D:$H,4,0)</f>
        <v>149600</v>
      </c>
      <c r="J159" s="32">
        <f t="shared" si="31"/>
        <v>149600</v>
      </c>
      <c r="K159" s="32">
        <f t="shared" si="32"/>
        <v>158007.52000000002</v>
      </c>
      <c r="L159" s="32"/>
      <c r="M159" s="32"/>
      <c r="N159" s="32"/>
      <c r="O159" s="32"/>
      <c r="P159" s="76"/>
      <c r="Q159" s="71"/>
      <c r="R159" s="72"/>
      <c r="S159" s="32"/>
      <c r="T159" s="32"/>
      <c r="U159" s="32"/>
      <c r="V159" s="32"/>
      <c r="W159" s="32"/>
      <c r="X159" s="75">
        <v>150000</v>
      </c>
      <c r="Y159" s="74"/>
      <c r="Z159" s="75">
        <v>150000</v>
      </c>
      <c r="AA159" s="32">
        <f t="shared" si="33"/>
        <v>158430</v>
      </c>
      <c r="AB159" s="32"/>
      <c r="AC159" s="32"/>
      <c r="AD159" s="32"/>
      <c r="AE159" s="32"/>
      <c r="AF159" s="32"/>
      <c r="AG159" s="32"/>
      <c r="AH159" s="32"/>
      <c r="AI159" s="32"/>
      <c r="AJ159" s="32">
        <v>241845</v>
      </c>
      <c r="AK159" s="32"/>
      <c r="AL159" s="32">
        <v>241845</v>
      </c>
      <c r="AM159" s="32">
        <f t="shared" si="34"/>
        <v>255436.68900000001</v>
      </c>
      <c r="AN159" s="32"/>
      <c r="AO159" s="32"/>
      <c r="AP159" s="32"/>
      <c r="AQ159" s="32"/>
      <c r="AR159" s="32"/>
      <c r="AS159" s="32"/>
      <c r="AT159" s="32"/>
      <c r="AU159" s="32"/>
      <c r="AV159" s="32">
        <v>173200</v>
      </c>
      <c r="AW159" s="32"/>
      <c r="AX159" s="32">
        <v>173200</v>
      </c>
      <c r="AY159" s="32">
        <f t="shared" si="35"/>
        <v>182933.84</v>
      </c>
      <c r="AZ159" s="32"/>
      <c r="BA159" s="32"/>
      <c r="BB159" s="32"/>
      <c r="BC159" s="32"/>
      <c r="BD159" s="32"/>
      <c r="BE159" s="32"/>
      <c r="BF159" s="32"/>
      <c r="BG159" s="32"/>
      <c r="BH159" s="32"/>
      <c r="BI159" s="32"/>
      <c r="BJ159" s="32"/>
      <c r="BK159" s="32"/>
      <c r="BL159" s="32"/>
      <c r="BM159" s="32"/>
      <c r="BN159" s="32"/>
      <c r="BO159" s="32"/>
      <c r="BP159" s="32"/>
      <c r="BQ159" s="32"/>
      <c r="BR159" s="32"/>
      <c r="BS159" s="32"/>
      <c r="BT159" s="32"/>
      <c r="BU159" s="32"/>
      <c r="BV159" s="32"/>
      <c r="BW159" s="32"/>
      <c r="BX159" s="32"/>
      <c r="BY159" s="32"/>
      <c r="BZ159" s="32"/>
      <c r="CA159" s="32"/>
      <c r="CB159" s="32"/>
      <c r="CC159" s="32"/>
      <c r="CD159" s="32"/>
      <c r="CE159" s="32"/>
      <c r="CF159" s="32"/>
      <c r="CG159" s="32"/>
      <c r="CH159" s="32"/>
      <c r="CI159" s="32"/>
      <c r="CJ159" s="32">
        <f t="shared" si="36"/>
        <v>188702.01225</v>
      </c>
      <c r="CK159" s="32">
        <f>+SMALL((K159,O159,S159,W159,AA159,AE159,AI159,AM159,AQ159,AU159,AY159,BC159,BG159,BK159,BO159,BS159,BW159,CA159,CE159,CI159),1)</f>
        <v>158007.52000000002</v>
      </c>
      <c r="CL159" s="18"/>
      <c r="CM159" s="18">
        <f t="shared" si="37"/>
        <v>0</v>
      </c>
      <c r="CN159" s="35">
        <f t="shared" si="38"/>
        <v>0</v>
      </c>
      <c r="CO159" s="39">
        <f t="shared" si="39"/>
        <v>158007.52000000002</v>
      </c>
    </row>
    <row r="160" spans="1:93" s="19" customFormat="1" ht="30">
      <c r="A160" s="17">
        <v>150</v>
      </c>
      <c r="B160" s="48" t="s">
        <v>184</v>
      </c>
      <c r="C160" s="69" t="s">
        <v>266</v>
      </c>
      <c r="D160" s="69" t="s">
        <v>1243</v>
      </c>
      <c r="E160" s="37">
        <v>1</v>
      </c>
      <c r="F160" s="37" t="str">
        <f>+VLOOKUP(B160,'[1]AMAREY NOVA MEDICAL S.A'!$D:$H,5,0)</f>
        <v xml:space="preserve">CTO 5660-2021 DISORTHO SA </v>
      </c>
      <c r="G160" s="34">
        <f>+VLOOKUP(B160,'[1]AMAREY NOVA MEDICAL S.A'!$D:$H,2,0)</f>
        <v>918000</v>
      </c>
      <c r="H160" s="32">
        <f>+VLOOKUP(B160,'[1]AMAREY NOVA MEDICAL S.A'!$D:$H,3,0)</f>
        <v>0</v>
      </c>
      <c r="I160" s="32">
        <f>+VLOOKUP(B160,'[1]AMAREY NOVA MEDICAL S.A'!$D:$H,4,0)</f>
        <v>918000</v>
      </c>
      <c r="J160" s="32">
        <f t="shared" si="31"/>
        <v>918000</v>
      </c>
      <c r="K160" s="32">
        <f t="shared" si="32"/>
        <v>969591.6</v>
      </c>
      <c r="L160" s="32"/>
      <c r="M160" s="32"/>
      <c r="N160" s="32"/>
      <c r="O160" s="32"/>
      <c r="P160" s="76"/>
      <c r="Q160" s="71"/>
      <c r="R160" s="72"/>
      <c r="S160" s="32"/>
      <c r="T160" s="32"/>
      <c r="U160" s="32"/>
      <c r="V160" s="32"/>
      <c r="W160" s="32"/>
      <c r="X160" s="75">
        <v>980000</v>
      </c>
      <c r="Y160" s="74"/>
      <c r="Z160" s="75">
        <v>980000</v>
      </c>
      <c r="AA160" s="32">
        <f t="shared" si="33"/>
        <v>1035076</v>
      </c>
      <c r="AB160" s="32"/>
      <c r="AC160" s="32"/>
      <c r="AD160" s="32"/>
      <c r="AE160" s="32"/>
      <c r="AF160" s="32"/>
      <c r="AG160" s="32"/>
      <c r="AH160" s="32"/>
      <c r="AI160" s="32"/>
      <c r="AJ160" s="32">
        <v>2586695</v>
      </c>
      <c r="AK160" s="32"/>
      <c r="AL160" s="32">
        <v>2586695</v>
      </c>
      <c r="AM160" s="32">
        <f t="shared" si="34"/>
        <v>2732067.2590000001</v>
      </c>
      <c r="AN160" s="32"/>
      <c r="AO160" s="32"/>
      <c r="AP160" s="32"/>
      <c r="AQ160" s="32"/>
      <c r="AR160" s="32"/>
      <c r="AS160" s="32"/>
      <c r="AT160" s="32"/>
      <c r="AU160" s="32"/>
      <c r="AV160" s="32">
        <v>698300</v>
      </c>
      <c r="AW160" s="32"/>
      <c r="AX160" s="32">
        <v>698300</v>
      </c>
      <c r="AY160" s="32">
        <f t="shared" si="35"/>
        <v>737544.46</v>
      </c>
      <c r="AZ160" s="32"/>
      <c r="BA160" s="32"/>
      <c r="BB160" s="32"/>
      <c r="BC160" s="32"/>
      <c r="BD160" s="32"/>
      <c r="BE160" s="32"/>
      <c r="BF160" s="32"/>
      <c r="BG160" s="32"/>
      <c r="BH160" s="32"/>
      <c r="BI160" s="32"/>
      <c r="BJ160" s="32"/>
      <c r="BK160" s="32"/>
      <c r="BL160" s="32"/>
      <c r="BM160" s="32"/>
      <c r="BN160" s="32"/>
      <c r="BO160" s="32"/>
      <c r="BP160" s="32"/>
      <c r="BQ160" s="32"/>
      <c r="BR160" s="32"/>
      <c r="BS160" s="32"/>
      <c r="BT160" s="32"/>
      <c r="BU160" s="32"/>
      <c r="BV160" s="32"/>
      <c r="BW160" s="32"/>
      <c r="BX160" s="32"/>
      <c r="BY160" s="32"/>
      <c r="BZ160" s="32"/>
      <c r="CA160" s="32"/>
      <c r="CB160" s="32"/>
      <c r="CC160" s="32"/>
      <c r="CD160" s="32"/>
      <c r="CE160" s="32"/>
      <c r="CF160" s="32"/>
      <c r="CG160" s="32"/>
      <c r="CH160" s="32"/>
      <c r="CI160" s="32"/>
      <c r="CJ160" s="32">
        <f t="shared" si="36"/>
        <v>1368569.82975</v>
      </c>
      <c r="CK160" s="32">
        <f>+SMALL((K160,O160,S160,W160,AA160,AE160,AI160,AM160,AQ160,AU160,AY160,BC160,BG160,BK160,BO160,BS160,BW160,CA160,CE160,CI160),1)</f>
        <v>737544.46</v>
      </c>
      <c r="CL160" s="18"/>
      <c r="CM160" s="18">
        <f t="shared" si="37"/>
        <v>232047.14</v>
      </c>
      <c r="CN160" s="35">
        <f t="shared" si="38"/>
        <v>0.31462122297007022</v>
      </c>
      <c r="CO160" s="39">
        <f t="shared" si="39"/>
        <v>737544.46</v>
      </c>
    </row>
    <row r="161" spans="1:93" s="19" customFormat="1" ht="30">
      <c r="A161" s="17">
        <v>151</v>
      </c>
      <c r="B161" s="48" t="s">
        <v>185</v>
      </c>
      <c r="C161" s="69" t="s">
        <v>266</v>
      </c>
      <c r="D161" s="69" t="s">
        <v>1243</v>
      </c>
      <c r="E161" s="37">
        <v>1</v>
      </c>
      <c r="F161" s="37" t="str">
        <f>+VLOOKUP(B161,'[1]AMAREY NOVA MEDICAL S.A'!$D:$H,5,0)</f>
        <v xml:space="preserve">CTO 5660-2021 DISORTHO SA </v>
      </c>
      <c r="G161" s="34">
        <f>+VLOOKUP(B161,'[1]AMAREY NOVA MEDICAL S.A'!$D:$H,2,0)</f>
        <v>958800</v>
      </c>
      <c r="H161" s="32">
        <f>+VLOOKUP(B161,'[1]AMAREY NOVA MEDICAL S.A'!$D:$H,3,0)</f>
        <v>0</v>
      </c>
      <c r="I161" s="32">
        <f>+VLOOKUP(B161,'[1]AMAREY NOVA MEDICAL S.A'!$D:$H,4,0)</f>
        <v>958800</v>
      </c>
      <c r="J161" s="32">
        <f t="shared" si="31"/>
        <v>958800</v>
      </c>
      <c r="K161" s="32">
        <f t="shared" si="32"/>
        <v>1012684.56</v>
      </c>
      <c r="L161" s="32"/>
      <c r="M161" s="32"/>
      <c r="N161" s="32"/>
      <c r="O161" s="32"/>
      <c r="P161" s="76"/>
      <c r="Q161" s="71"/>
      <c r="R161" s="72"/>
      <c r="S161" s="32"/>
      <c r="T161" s="32"/>
      <c r="U161" s="32"/>
      <c r="V161" s="32"/>
      <c r="W161" s="32"/>
      <c r="X161" s="75">
        <v>959000</v>
      </c>
      <c r="Y161" s="74"/>
      <c r="Z161" s="75">
        <v>959000</v>
      </c>
      <c r="AA161" s="32">
        <f t="shared" si="33"/>
        <v>1012895.8</v>
      </c>
      <c r="AB161" s="32"/>
      <c r="AC161" s="32"/>
      <c r="AD161" s="32"/>
      <c r="AE161" s="32"/>
      <c r="AF161" s="32"/>
      <c r="AG161" s="32"/>
      <c r="AH161" s="32"/>
      <c r="AI161" s="32"/>
      <c r="AJ161" s="32">
        <v>951280</v>
      </c>
      <c r="AK161" s="32"/>
      <c r="AL161" s="32">
        <v>951280</v>
      </c>
      <c r="AM161" s="32">
        <f t="shared" si="34"/>
        <v>1004741.936</v>
      </c>
      <c r="AN161" s="32"/>
      <c r="AO161" s="32"/>
      <c r="AP161" s="32"/>
      <c r="AQ161" s="32"/>
      <c r="AR161" s="32"/>
      <c r="AS161" s="32"/>
      <c r="AT161" s="32"/>
      <c r="AU161" s="32"/>
      <c r="AV161" s="32">
        <v>905400</v>
      </c>
      <c r="AW161" s="32"/>
      <c r="AX161" s="32">
        <v>905400</v>
      </c>
      <c r="AY161" s="32">
        <f t="shared" si="35"/>
        <v>956283.48</v>
      </c>
      <c r="AZ161" s="32"/>
      <c r="BA161" s="32"/>
      <c r="BB161" s="32"/>
      <c r="BC161" s="32"/>
      <c r="BD161" s="32"/>
      <c r="BE161" s="32"/>
      <c r="BF161" s="32"/>
      <c r="BG161" s="32"/>
      <c r="BH161" s="32"/>
      <c r="BI161" s="32"/>
      <c r="BJ161" s="32"/>
      <c r="BK161" s="32"/>
      <c r="BL161" s="32"/>
      <c r="BM161" s="32"/>
      <c r="BN161" s="32"/>
      <c r="BO161" s="32"/>
      <c r="BP161" s="32"/>
      <c r="BQ161" s="32"/>
      <c r="BR161" s="32"/>
      <c r="BS161" s="32"/>
      <c r="BT161" s="32"/>
      <c r="BU161" s="32"/>
      <c r="BV161" s="32"/>
      <c r="BW161" s="32"/>
      <c r="BX161" s="32"/>
      <c r="BY161" s="32"/>
      <c r="BZ161" s="32"/>
      <c r="CA161" s="32"/>
      <c r="CB161" s="32"/>
      <c r="CC161" s="32"/>
      <c r="CD161" s="32"/>
      <c r="CE161" s="32"/>
      <c r="CF161" s="32"/>
      <c r="CG161" s="32"/>
      <c r="CH161" s="32"/>
      <c r="CI161" s="32"/>
      <c r="CJ161" s="32">
        <f t="shared" si="36"/>
        <v>996651.44400000002</v>
      </c>
      <c r="CK161" s="32">
        <f>+SMALL((K161,O161,S161,W161,AA161,AE161,AI161,AM161,AQ161,AU161,AY161,BC161,BG161,BK161,BO161,BS161,BW161,CA161,CE161,CI161),1)</f>
        <v>956283.48</v>
      </c>
      <c r="CL161" s="18"/>
      <c r="CM161" s="18">
        <f t="shared" si="37"/>
        <v>56401.080000000075</v>
      </c>
      <c r="CN161" s="35">
        <f t="shared" si="38"/>
        <v>5.8979456593770789E-2</v>
      </c>
      <c r="CO161" s="39">
        <f t="shared" si="39"/>
        <v>956283.48</v>
      </c>
    </row>
    <row r="162" spans="1:93" s="19" customFormat="1" ht="30">
      <c r="A162" s="17">
        <v>152</v>
      </c>
      <c r="B162" s="48" t="s">
        <v>186</v>
      </c>
      <c r="C162" s="69" t="s">
        <v>266</v>
      </c>
      <c r="D162" s="69" t="s">
        <v>1243</v>
      </c>
      <c r="E162" s="37">
        <v>1</v>
      </c>
      <c r="F162" s="37" t="str">
        <f>+VLOOKUP(B162,'[1]AMAREY NOVA MEDICAL S.A'!$D:$H,5,0)</f>
        <v xml:space="preserve">CTO 5660-2021 DISORTHO SA </v>
      </c>
      <c r="G162" s="34">
        <f>+VLOOKUP(B162,'[1]AMAREY NOVA MEDICAL S.A'!$D:$H,2,0)</f>
        <v>1190000</v>
      </c>
      <c r="H162" s="32">
        <f>+VLOOKUP(B162,'[1]AMAREY NOVA MEDICAL S.A'!$D:$H,3,0)</f>
        <v>0</v>
      </c>
      <c r="I162" s="32">
        <f>+VLOOKUP(B162,'[1]AMAREY NOVA MEDICAL S.A'!$D:$H,4,0)</f>
        <v>1190000</v>
      </c>
      <c r="J162" s="32">
        <f t="shared" si="31"/>
        <v>1190000</v>
      </c>
      <c r="K162" s="32">
        <f t="shared" si="32"/>
        <v>1256878</v>
      </c>
      <c r="L162" s="32"/>
      <c r="M162" s="32"/>
      <c r="N162" s="32"/>
      <c r="O162" s="32"/>
      <c r="P162" s="76"/>
      <c r="Q162" s="71"/>
      <c r="R162" s="72"/>
      <c r="S162" s="32"/>
      <c r="T162" s="32"/>
      <c r="U162" s="32"/>
      <c r="V162" s="32"/>
      <c r="W162" s="32"/>
      <c r="X162" s="75">
        <v>1350000</v>
      </c>
      <c r="Y162" s="74"/>
      <c r="Z162" s="75">
        <v>1350000</v>
      </c>
      <c r="AA162" s="32">
        <f t="shared" si="33"/>
        <v>1425870</v>
      </c>
      <c r="AB162" s="32"/>
      <c r="AC162" s="32"/>
      <c r="AD162" s="32"/>
      <c r="AE162" s="32"/>
      <c r="AF162" s="32"/>
      <c r="AG162" s="32"/>
      <c r="AH162" s="32"/>
      <c r="AI162" s="32"/>
      <c r="AJ162" s="32">
        <v>1897730</v>
      </c>
      <c r="AK162" s="32"/>
      <c r="AL162" s="32">
        <v>1897730</v>
      </c>
      <c r="AM162" s="32">
        <f t="shared" si="34"/>
        <v>2004382.426</v>
      </c>
      <c r="AN162" s="32"/>
      <c r="AO162" s="32"/>
      <c r="AP162" s="32"/>
      <c r="AQ162" s="32"/>
      <c r="AR162" s="32"/>
      <c r="AS162" s="32"/>
      <c r="AT162" s="32"/>
      <c r="AU162" s="32"/>
      <c r="AV162" s="32">
        <v>1113000</v>
      </c>
      <c r="AW162" s="32"/>
      <c r="AX162" s="32">
        <v>1113000</v>
      </c>
      <c r="AY162" s="32">
        <f t="shared" si="35"/>
        <v>1175550.6000000001</v>
      </c>
      <c r="AZ162" s="32"/>
      <c r="BA162" s="32"/>
      <c r="BB162" s="32"/>
      <c r="BC162" s="32"/>
      <c r="BD162" s="32"/>
      <c r="BE162" s="32"/>
      <c r="BF162" s="32"/>
      <c r="BG162" s="32"/>
      <c r="BH162" s="32"/>
      <c r="BI162" s="32"/>
      <c r="BJ162" s="32"/>
      <c r="BK162" s="32"/>
      <c r="BL162" s="32"/>
      <c r="BM162" s="32"/>
      <c r="BN162" s="32"/>
      <c r="BO162" s="32"/>
      <c r="BP162" s="32"/>
      <c r="BQ162" s="32"/>
      <c r="BR162" s="32"/>
      <c r="BS162" s="32"/>
      <c r="BT162" s="32"/>
      <c r="BU162" s="32"/>
      <c r="BV162" s="32"/>
      <c r="BW162" s="32"/>
      <c r="BX162" s="32"/>
      <c r="BY162" s="32"/>
      <c r="BZ162" s="32"/>
      <c r="CA162" s="32"/>
      <c r="CB162" s="32"/>
      <c r="CC162" s="32"/>
      <c r="CD162" s="32"/>
      <c r="CE162" s="32"/>
      <c r="CF162" s="32"/>
      <c r="CG162" s="32"/>
      <c r="CH162" s="32"/>
      <c r="CI162" s="32"/>
      <c r="CJ162" s="32">
        <f t="shared" si="36"/>
        <v>1465670.2565000001</v>
      </c>
      <c r="CK162" s="32">
        <f>+SMALL((K162,O162,S162,W162,AA162,AE162,AI162,AM162,AQ162,AU162,AY162,BC162,BG162,BK162,BO162,BS162,BW162,CA162,CE162,CI162),1)</f>
        <v>1175550.6000000001</v>
      </c>
      <c r="CL162" s="18"/>
      <c r="CM162" s="18">
        <f t="shared" si="37"/>
        <v>81327.399999999907</v>
      </c>
      <c r="CN162" s="35">
        <f t="shared" si="38"/>
        <v>6.9182389937106833E-2</v>
      </c>
      <c r="CO162" s="39">
        <f t="shared" si="39"/>
        <v>1175550.6000000001</v>
      </c>
    </row>
    <row r="163" spans="1:93" s="19" customFormat="1" ht="30">
      <c r="A163" s="17">
        <v>153</v>
      </c>
      <c r="B163" s="48" t="s">
        <v>187</v>
      </c>
      <c r="C163" s="69" t="s">
        <v>266</v>
      </c>
      <c r="D163" s="69" t="s">
        <v>1243</v>
      </c>
      <c r="E163" s="37">
        <v>1</v>
      </c>
      <c r="F163" s="37" t="str">
        <f>+VLOOKUP(B163,'[1]AMAREY NOVA MEDICAL S.A'!$D:$H,5,0)</f>
        <v xml:space="preserve">CTO 5660-2021 DISORTHO SA </v>
      </c>
      <c r="G163" s="34">
        <f>+VLOOKUP(B163,'[1]AMAREY NOVA MEDICAL S.A'!$D:$H,2,0)</f>
        <v>149600</v>
      </c>
      <c r="H163" s="32">
        <f>+VLOOKUP(B163,'[1]AMAREY NOVA MEDICAL S.A'!$D:$H,3,0)</f>
        <v>0</v>
      </c>
      <c r="I163" s="32">
        <f>+VLOOKUP(B163,'[1]AMAREY NOVA MEDICAL S.A'!$D:$H,4,0)</f>
        <v>149600</v>
      </c>
      <c r="J163" s="32">
        <f t="shared" si="31"/>
        <v>149600</v>
      </c>
      <c r="K163" s="32">
        <f t="shared" si="32"/>
        <v>158007.52000000002</v>
      </c>
      <c r="L163" s="32"/>
      <c r="M163" s="32"/>
      <c r="N163" s="32"/>
      <c r="O163" s="32"/>
      <c r="P163" s="76"/>
      <c r="Q163" s="71"/>
      <c r="R163" s="72"/>
      <c r="S163" s="32"/>
      <c r="T163" s="32"/>
      <c r="U163" s="32"/>
      <c r="V163" s="32"/>
      <c r="W163" s="32"/>
      <c r="X163" s="75">
        <v>150000</v>
      </c>
      <c r="Y163" s="74"/>
      <c r="Z163" s="75">
        <v>150000</v>
      </c>
      <c r="AA163" s="32">
        <f t="shared" si="33"/>
        <v>158430</v>
      </c>
      <c r="AB163" s="32"/>
      <c r="AC163" s="32"/>
      <c r="AD163" s="32"/>
      <c r="AE163" s="32"/>
      <c r="AF163" s="32"/>
      <c r="AG163" s="32"/>
      <c r="AH163" s="32"/>
      <c r="AI163" s="32"/>
      <c r="AJ163" s="32">
        <v>241845</v>
      </c>
      <c r="AK163" s="32"/>
      <c r="AL163" s="32">
        <v>241845</v>
      </c>
      <c r="AM163" s="32">
        <f t="shared" si="34"/>
        <v>255436.68900000001</v>
      </c>
      <c r="AN163" s="32"/>
      <c r="AO163" s="32"/>
      <c r="AP163" s="32"/>
      <c r="AQ163" s="32"/>
      <c r="AR163" s="32"/>
      <c r="AS163" s="32"/>
      <c r="AT163" s="32"/>
      <c r="AU163" s="32"/>
      <c r="AV163" s="32">
        <v>173200</v>
      </c>
      <c r="AW163" s="32"/>
      <c r="AX163" s="32">
        <v>173200</v>
      </c>
      <c r="AY163" s="32">
        <f t="shared" si="35"/>
        <v>182933.84</v>
      </c>
      <c r="AZ163" s="32"/>
      <c r="BA163" s="32"/>
      <c r="BB163" s="32"/>
      <c r="BC163" s="32"/>
      <c r="BD163" s="32"/>
      <c r="BE163" s="32"/>
      <c r="BF163" s="32"/>
      <c r="BG163" s="32"/>
      <c r="BH163" s="32"/>
      <c r="BI163" s="32"/>
      <c r="BJ163" s="32"/>
      <c r="BK163" s="32"/>
      <c r="BL163" s="32"/>
      <c r="BM163" s="32"/>
      <c r="BN163" s="32"/>
      <c r="BO163" s="32"/>
      <c r="BP163" s="32"/>
      <c r="BQ163" s="32"/>
      <c r="BR163" s="32"/>
      <c r="BS163" s="32"/>
      <c r="BT163" s="32"/>
      <c r="BU163" s="32"/>
      <c r="BV163" s="32"/>
      <c r="BW163" s="32"/>
      <c r="BX163" s="32"/>
      <c r="BY163" s="32"/>
      <c r="BZ163" s="32"/>
      <c r="CA163" s="32"/>
      <c r="CB163" s="32"/>
      <c r="CC163" s="32"/>
      <c r="CD163" s="32"/>
      <c r="CE163" s="32"/>
      <c r="CF163" s="32"/>
      <c r="CG163" s="32"/>
      <c r="CH163" s="32"/>
      <c r="CI163" s="32"/>
      <c r="CJ163" s="32">
        <f t="shared" si="36"/>
        <v>188702.01225</v>
      </c>
      <c r="CK163" s="32">
        <f>+SMALL((K163,O163,S163,W163,AA163,AE163,AI163,AM163,AQ163,AU163,AY163,BC163,BG163,BK163,BO163,BS163,BW163,CA163,CE163,CI163),1)</f>
        <v>158007.52000000002</v>
      </c>
      <c r="CL163" s="18"/>
      <c r="CM163" s="18">
        <f t="shared" si="37"/>
        <v>0</v>
      </c>
      <c r="CN163" s="35">
        <f t="shared" si="38"/>
        <v>0</v>
      </c>
      <c r="CO163" s="39">
        <f t="shared" si="39"/>
        <v>158007.52000000002</v>
      </c>
    </row>
    <row r="164" spans="1:93" s="19" customFormat="1" ht="30">
      <c r="A164" s="17">
        <v>154</v>
      </c>
      <c r="B164" s="48" t="s">
        <v>181</v>
      </c>
      <c r="C164" s="69" t="s">
        <v>266</v>
      </c>
      <c r="D164" s="69" t="s">
        <v>1243</v>
      </c>
      <c r="E164" s="37">
        <v>1</v>
      </c>
      <c r="F164" s="37" t="str">
        <f>+VLOOKUP(B164,'[1]AMAREY NOVA MEDICAL S.A'!$D:$H,5,0)</f>
        <v xml:space="preserve">CTO 5660-2021 DISORTHO SA </v>
      </c>
      <c r="G164" s="34">
        <f>+VLOOKUP(B164,'[1]AMAREY NOVA MEDICAL S.A'!$D:$H,2,0)</f>
        <v>1700000</v>
      </c>
      <c r="H164" s="32">
        <f>+VLOOKUP(B164,'[1]AMAREY NOVA MEDICAL S.A'!$D:$H,3,0)</f>
        <v>0</v>
      </c>
      <c r="I164" s="32">
        <f>+VLOOKUP(B164,'[1]AMAREY NOVA MEDICAL S.A'!$D:$H,4,0)</f>
        <v>1700000</v>
      </c>
      <c r="J164" s="32">
        <f t="shared" si="31"/>
        <v>1700000</v>
      </c>
      <c r="K164" s="32">
        <f t="shared" si="32"/>
        <v>1795540</v>
      </c>
      <c r="L164" s="32"/>
      <c r="M164" s="32"/>
      <c r="N164" s="32"/>
      <c r="O164" s="32"/>
      <c r="P164" s="76"/>
      <c r="Q164" s="71"/>
      <c r="R164" s="72"/>
      <c r="S164" s="32"/>
      <c r="T164" s="32"/>
      <c r="U164" s="32"/>
      <c r="V164" s="32"/>
      <c r="W164" s="32"/>
      <c r="X164" s="75">
        <v>1760000</v>
      </c>
      <c r="Y164" s="74"/>
      <c r="Z164" s="75">
        <v>1760000</v>
      </c>
      <c r="AA164" s="32">
        <f t="shared" si="33"/>
        <v>1858912</v>
      </c>
      <c r="AB164" s="32"/>
      <c r="AC164" s="32"/>
      <c r="AD164" s="32"/>
      <c r="AE164" s="32"/>
      <c r="AF164" s="32"/>
      <c r="AG164" s="32"/>
      <c r="AH164" s="32"/>
      <c r="AI164" s="32"/>
      <c r="AJ164" s="32">
        <v>992680</v>
      </c>
      <c r="AK164" s="32"/>
      <c r="AL164" s="32">
        <v>992680</v>
      </c>
      <c r="AM164" s="32">
        <f t="shared" si="34"/>
        <v>1048468.616</v>
      </c>
      <c r="AN164" s="32"/>
      <c r="AO164" s="32"/>
      <c r="AP164" s="32"/>
      <c r="AQ164" s="32"/>
      <c r="AR164" s="32"/>
      <c r="AS164" s="32"/>
      <c r="AT164" s="32"/>
      <c r="AU164" s="32"/>
      <c r="AV164" s="32">
        <v>662200</v>
      </c>
      <c r="AW164" s="32"/>
      <c r="AX164" s="32">
        <v>662200</v>
      </c>
      <c r="AY164" s="32">
        <f t="shared" si="35"/>
        <v>699415.64</v>
      </c>
      <c r="AZ164" s="32"/>
      <c r="BA164" s="32"/>
      <c r="BB164" s="32"/>
      <c r="BC164" s="32"/>
      <c r="BD164" s="32"/>
      <c r="BE164" s="32"/>
      <c r="BF164" s="32"/>
      <c r="BG164" s="32"/>
      <c r="BH164" s="32"/>
      <c r="BI164" s="32"/>
      <c r="BJ164" s="32"/>
      <c r="BK164" s="32"/>
      <c r="BL164" s="32"/>
      <c r="BM164" s="32"/>
      <c r="BN164" s="32"/>
      <c r="BO164" s="32"/>
      <c r="BP164" s="32"/>
      <c r="BQ164" s="32"/>
      <c r="BR164" s="32"/>
      <c r="BS164" s="32"/>
      <c r="BT164" s="32"/>
      <c r="BU164" s="32"/>
      <c r="BV164" s="32"/>
      <c r="BW164" s="32"/>
      <c r="BX164" s="32"/>
      <c r="BY164" s="32"/>
      <c r="BZ164" s="32"/>
      <c r="CA164" s="32"/>
      <c r="CB164" s="32"/>
      <c r="CC164" s="32"/>
      <c r="CD164" s="32"/>
      <c r="CE164" s="32"/>
      <c r="CF164" s="32"/>
      <c r="CG164" s="32"/>
      <c r="CH164" s="32"/>
      <c r="CI164" s="32"/>
      <c r="CJ164" s="32">
        <f t="shared" si="36"/>
        <v>1350584.064</v>
      </c>
      <c r="CK164" s="32">
        <f>+SMALL((K164,O164,S164,W164,AA164,AE164,AI164,AM164,AQ164,AU164,AY164,BC164,BG164,BK164,BO164,BS164,BW164,CA164,CE164,CI164),1)</f>
        <v>699415.64</v>
      </c>
      <c r="CL164" s="18"/>
      <c r="CM164" s="18">
        <f t="shared" si="37"/>
        <v>1096124.3599999999</v>
      </c>
      <c r="CN164" s="35">
        <f t="shared" si="38"/>
        <v>1.567200241618846</v>
      </c>
      <c r="CO164" s="39">
        <f t="shared" si="39"/>
        <v>699415.64</v>
      </c>
    </row>
    <row r="165" spans="1:93" s="19" customFormat="1" ht="30">
      <c r="A165" s="17">
        <v>155</v>
      </c>
      <c r="B165" s="48" t="s">
        <v>188</v>
      </c>
      <c r="C165" s="69" t="s">
        <v>267</v>
      </c>
      <c r="D165" s="69" t="s">
        <v>1243</v>
      </c>
      <c r="E165" s="37">
        <v>1</v>
      </c>
      <c r="F165" s="37"/>
      <c r="G165" s="34"/>
      <c r="H165" s="32"/>
      <c r="I165" s="32"/>
      <c r="J165" s="32"/>
      <c r="K165" s="32"/>
      <c r="L165" s="32"/>
      <c r="M165" s="32"/>
      <c r="N165" s="32"/>
      <c r="O165" s="32"/>
      <c r="P165" s="76"/>
      <c r="Q165" s="71"/>
      <c r="R165" s="72"/>
      <c r="S165" s="32"/>
      <c r="T165" s="32"/>
      <c r="U165" s="32"/>
      <c r="V165" s="32"/>
      <c r="W165" s="32"/>
      <c r="X165" s="78"/>
      <c r="Y165" s="74"/>
      <c r="Z165" s="78"/>
      <c r="AA165" s="32"/>
      <c r="AB165" s="32"/>
      <c r="AC165" s="32"/>
      <c r="AD165" s="32"/>
      <c r="AE165" s="32"/>
      <c r="AF165" s="32"/>
      <c r="AG165" s="32"/>
      <c r="AH165" s="32"/>
      <c r="AI165" s="32"/>
      <c r="AJ165" s="32">
        <v>8252515</v>
      </c>
      <c r="AK165" s="32"/>
      <c r="AL165" s="32">
        <v>8252515</v>
      </c>
      <c r="AM165" s="32">
        <f t="shared" si="34"/>
        <v>8716306.3430000003</v>
      </c>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c r="BP165" s="32"/>
      <c r="BQ165" s="32"/>
      <c r="BR165" s="32"/>
      <c r="BS165" s="32"/>
      <c r="BT165" s="32"/>
      <c r="BU165" s="32"/>
      <c r="BV165" s="32"/>
      <c r="BW165" s="32"/>
      <c r="BX165" s="32"/>
      <c r="BY165" s="32"/>
      <c r="BZ165" s="32"/>
      <c r="CA165" s="32"/>
      <c r="CB165" s="32"/>
      <c r="CC165" s="32"/>
      <c r="CD165" s="32"/>
      <c r="CE165" s="32"/>
      <c r="CF165" s="32"/>
      <c r="CG165" s="32"/>
      <c r="CH165" s="32"/>
      <c r="CI165" s="32"/>
      <c r="CJ165" s="32">
        <f t="shared" si="36"/>
        <v>8716306.3430000003</v>
      </c>
      <c r="CK165" s="32">
        <f>+SMALL((K165,O165,S165,W165,AA165,AE165,AI165,AM165,AQ165,AU165,AY165,BC165,BG165,BK165,BO165,BS165,BW165,CA165,CE165,CI165),1)</f>
        <v>8716306.3430000003</v>
      </c>
      <c r="CL165" s="18"/>
      <c r="CM165" s="18"/>
      <c r="CN165" s="35"/>
      <c r="CO165" s="39">
        <f t="shared" si="39"/>
        <v>8716306.3430000003</v>
      </c>
    </row>
    <row r="166" spans="1:93" s="19" customFormat="1" ht="30">
      <c r="A166" s="17">
        <v>156</v>
      </c>
      <c r="B166" s="48" t="s">
        <v>189</v>
      </c>
      <c r="C166" s="69" t="s">
        <v>267</v>
      </c>
      <c r="D166" s="69" t="s">
        <v>1243</v>
      </c>
      <c r="E166" s="37">
        <v>1</v>
      </c>
      <c r="F166" s="37"/>
      <c r="G166" s="34"/>
      <c r="H166" s="32"/>
      <c r="I166" s="32"/>
      <c r="J166" s="32"/>
      <c r="K166" s="32"/>
      <c r="L166" s="32"/>
      <c r="M166" s="32"/>
      <c r="N166" s="32"/>
      <c r="O166" s="32"/>
      <c r="P166" s="76"/>
      <c r="Q166" s="71"/>
      <c r="R166" s="72"/>
      <c r="S166" s="32"/>
      <c r="T166" s="32"/>
      <c r="U166" s="32"/>
      <c r="V166" s="32"/>
      <c r="W166" s="32"/>
      <c r="X166" s="78"/>
      <c r="Y166" s="74"/>
      <c r="Z166" s="78"/>
      <c r="AA166" s="32"/>
      <c r="AB166" s="32"/>
      <c r="AC166" s="32"/>
      <c r="AD166" s="32"/>
      <c r="AE166" s="32"/>
      <c r="AF166" s="32"/>
      <c r="AG166" s="32"/>
      <c r="AH166" s="32"/>
      <c r="AI166" s="32"/>
      <c r="AJ166" s="32">
        <v>12378715</v>
      </c>
      <c r="AK166" s="32"/>
      <c r="AL166" s="32">
        <v>12378715</v>
      </c>
      <c r="AM166" s="32">
        <f t="shared" si="34"/>
        <v>13074398.783</v>
      </c>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c r="BP166" s="32"/>
      <c r="BQ166" s="32"/>
      <c r="BR166" s="32"/>
      <c r="BS166" s="32"/>
      <c r="BT166" s="32"/>
      <c r="BU166" s="32"/>
      <c r="BV166" s="32"/>
      <c r="BW166" s="32"/>
      <c r="BX166" s="32"/>
      <c r="BY166" s="32"/>
      <c r="BZ166" s="32"/>
      <c r="CA166" s="32"/>
      <c r="CB166" s="32"/>
      <c r="CC166" s="32"/>
      <c r="CD166" s="32"/>
      <c r="CE166" s="32"/>
      <c r="CF166" s="32"/>
      <c r="CG166" s="32"/>
      <c r="CH166" s="32"/>
      <c r="CI166" s="32"/>
      <c r="CJ166" s="32">
        <f t="shared" si="36"/>
        <v>13074398.783</v>
      </c>
      <c r="CK166" s="32">
        <f>+SMALL((K166,O166,S166,W166,AA166,AE166,AI166,AM166,AQ166,AU166,AY166,BC166,BG166,BK166,BO166,BS166,BW166,CA166,CE166,CI166),1)</f>
        <v>13074398.783</v>
      </c>
      <c r="CL166" s="18"/>
      <c r="CM166" s="18"/>
      <c r="CN166" s="35"/>
      <c r="CO166" s="39">
        <f t="shared" si="39"/>
        <v>13074398.783</v>
      </c>
    </row>
    <row r="167" spans="1:93" s="19" customFormat="1" ht="30">
      <c r="A167" s="17">
        <v>157</v>
      </c>
      <c r="B167" s="48" t="s">
        <v>190</v>
      </c>
      <c r="C167" s="69" t="s">
        <v>267</v>
      </c>
      <c r="D167" s="69" t="s">
        <v>1243</v>
      </c>
      <c r="E167" s="37">
        <v>1</v>
      </c>
      <c r="F167" s="37"/>
      <c r="G167" s="34"/>
      <c r="H167" s="32"/>
      <c r="I167" s="32"/>
      <c r="J167" s="32"/>
      <c r="K167" s="32"/>
      <c r="L167" s="32"/>
      <c r="M167" s="32"/>
      <c r="N167" s="32"/>
      <c r="O167" s="32"/>
      <c r="P167" s="76"/>
      <c r="Q167" s="71"/>
      <c r="R167" s="72"/>
      <c r="S167" s="32"/>
      <c r="T167" s="32"/>
      <c r="U167" s="32"/>
      <c r="V167" s="32"/>
      <c r="W167" s="32"/>
      <c r="X167" s="78"/>
      <c r="Y167" s="74"/>
      <c r="Z167" s="78"/>
      <c r="AA167" s="32"/>
      <c r="AB167" s="32"/>
      <c r="AC167" s="32"/>
      <c r="AD167" s="32"/>
      <c r="AE167" s="32"/>
      <c r="AF167" s="32"/>
      <c r="AG167" s="32"/>
      <c r="AH167" s="32"/>
      <c r="AI167" s="32"/>
      <c r="AJ167" s="32">
        <v>2829600</v>
      </c>
      <c r="AK167" s="32"/>
      <c r="AL167" s="32">
        <v>2829600</v>
      </c>
      <c r="AM167" s="32">
        <f t="shared" si="34"/>
        <v>2988623.52</v>
      </c>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c r="BP167" s="32"/>
      <c r="BQ167" s="32"/>
      <c r="BR167" s="32"/>
      <c r="BS167" s="32"/>
      <c r="BT167" s="32"/>
      <c r="BU167" s="32"/>
      <c r="BV167" s="32"/>
      <c r="BW167" s="32"/>
      <c r="BX167" s="32"/>
      <c r="BY167" s="32"/>
      <c r="BZ167" s="32"/>
      <c r="CA167" s="32"/>
      <c r="CB167" s="32"/>
      <c r="CC167" s="32"/>
      <c r="CD167" s="32"/>
      <c r="CE167" s="32"/>
      <c r="CF167" s="32"/>
      <c r="CG167" s="32"/>
      <c r="CH167" s="32"/>
      <c r="CI167" s="32"/>
      <c r="CJ167" s="32">
        <f t="shared" si="36"/>
        <v>2988623.52</v>
      </c>
      <c r="CK167" s="32">
        <f>+SMALL((K167,O167,S167,W167,AA167,AE167,AI167,AM167,AQ167,AU167,AY167,BC167,BG167,BK167,BO167,BS167,BW167,CA167,CE167,CI167),1)</f>
        <v>2988623.52</v>
      </c>
      <c r="CL167" s="18"/>
      <c r="CM167" s="18"/>
      <c r="CN167" s="35"/>
      <c r="CO167" s="39">
        <f t="shared" si="39"/>
        <v>2988623.52</v>
      </c>
    </row>
    <row r="168" spans="1:93" s="19" customFormat="1" ht="30">
      <c r="A168" s="17">
        <v>158</v>
      </c>
      <c r="B168" s="48" t="s">
        <v>191</v>
      </c>
      <c r="C168" s="69" t="s">
        <v>267</v>
      </c>
      <c r="D168" s="69" t="s">
        <v>1243</v>
      </c>
      <c r="E168" s="37">
        <v>1</v>
      </c>
      <c r="F168" s="37"/>
      <c r="G168" s="34"/>
      <c r="H168" s="32"/>
      <c r="I168" s="32"/>
      <c r="J168" s="32"/>
      <c r="K168" s="32"/>
      <c r="L168" s="32"/>
      <c r="M168" s="32"/>
      <c r="N168" s="32"/>
      <c r="O168" s="32"/>
      <c r="P168" s="76"/>
      <c r="Q168" s="71"/>
      <c r="R168" s="72"/>
      <c r="S168" s="32"/>
      <c r="T168" s="32"/>
      <c r="U168" s="32"/>
      <c r="V168" s="32"/>
      <c r="W168" s="32"/>
      <c r="X168" s="78"/>
      <c r="Y168" s="74"/>
      <c r="Z168" s="78"/>
      <c r="AA168" s="32"/>
      <c r="AB168" s="32"/>
      <c r="AC168" s="32"/>
      <c r="AD168" s="32"/>
      <c r="AE168" s="32"/>
      <c r="AF168" s="32"/>
      <c r="AG168" s="32"/>
      <c r="AH168" s="32"/>
      <c r="AI168" s="32"/>
      <c r="AJ168" s="32">
        <v>4126200</v>
      </c>
      <c r="AK168" s="32"/>
      <c r="AL168" s="32">
        <v>4126200</v>
      </c>
      <c r="AM168" s="32">
        <f t="shared" si="34"/>
        <v>4358092.4400000004</v>
      </c>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c r="BP168" s="32"/>
      <c r="BQ168" s="32"/>
      <c r="BR168" s="32"/>
      <c r="BS168" s="32"/>
      <c r="BT168" s="32"/>
      <c r="BU168" s="32"/>
      <c r="BV168" s="32"/>
      <c r="BW168" s="32"/>
      <c r="BX168" s="32"/>
      <c r="BY168" s="32"/>
      <c r="BZ168" s="32"/>
      <c r="CA168" s="32"/>
      <c r="CB168" s="32"/>
      <c r="CC168" s="32"/>
      <c r="CD168" s="32"/>
      <c r="CE168" s="32"/>
      <c r="CF168" s="32"/>
      <c r="CG168" s="32"/>
      <c r="CH168" s="32"/>
      <c r="CI168" s="32"/>
      <c r="CJ168" s="32">
        <f t="shared" si="36"/>
        <v>4358092.4400000004</v>
      </c>
      <c r="CK168" s="32">
        <f>+SMALL((K168,O168,S168,W168,AA168,AE168,AI168,AM168,AQ168,AU168,AY168,BC168,BG168,BK168,BO168,BS168,BW168,CA168,CE168,CI168),1)</f>
        <v>4358092.4400000004</v>
      </c>
      <c r="CL168" s="18"/>
      <c r="CM168" s="18"/>
      <c r="CN168" s="35"/>
      <c r="CO168" s="39">
        <f t="shared" si="39"/>
        <v>4358092.4400000004</v>
      </c>
    </row>
    <row r="169" spans="1:93" s="19" customFormat="1" ht="30">
      <c r="A169" s="17">
        <v>159</v>
      </c>
      <c r="B169" s="48" t="s">
        <v>192</v>
      </c>
      <c r="C169" s="69" t="s">
        <v>267</v>
      </c>
      <c r="D169" s="69" t="s">
        <v>1243</v>
      </c>
      <c r="E169" s="37">
        <v>1</v>
      </c>
      <c r="F169" s="37"/>
      <c r="G169" s="34"/>
      <c r="H169" s="32"/>
      <c r="I169" s="32"/>
      <c r="J169" s="32"/>
      <c r="K169" s="32"/>
      <c r="L169" s="32"/>
      <c r="M169" s="32"/>
      <c r="N169" s="32"/>
      <c r="O169" s="32"/>
      <c r="P169" s="76"/>
      <c r="Q169" s="71"/>
      <c r="R169" s="72"/>
      <c r="S169" s="32"/>
      <c r="T169" s="32"/>
      <c r="U169" s="32"/>
      <c r="V169" s="32"/>
      <c r="W169" s="32"/>
      <c r="X169" s="78"/>
      <c r="Y169" s="74"/>
      <c r="Z169" s="78"/>
      <c r="AA169" s="32"/>
      <c r="AB169" s="32"/>
      <c r="AC169" s="32"/>
      <c r="AD169" s="32"/>
      <c r="AE169" s="32"/>
      <c r="AF169" s="32"/>
      <c r="AG169" s="32"/>
      <c r="AH169" s="32"/>
      <c r="AI169" s="32"/>
      <c r="AJ169" s="32">
        <v>1375400</v>
      </c>
      <c r="AK169" s="32"/>
      <c r="AL169" s="32">
        <v>1375400</v>
      </c>
      <c r="AM169" s="32">
        <f t="shared" si="34"/>
        <v>1452697.48</v>
      </c>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c r="BP169" s="32"/>
      <c r="BQ169" s="32"/>
      <c r="BR169" s="32"/>
      <c r="BS169" s="32"/>
      <c r="BT169" s="32"/>
      <c r="BU169" s="32"/>
      <c r="BV169" s="32"/>
      <c r="BW169" s="32"/>
      <c r="BX169" s="32"/>
      <c r="BY169" s="32"/>
      <c r="BZ169" s="32"/>
      <c r="CA169" s="32"/>
      <c r="CB169" s="32"/>
      <c r="CC169" s="32"/>
      <c r="CD169" s="32"/>
      <c r="CE169" s="32"/>
      <c r="CF169" s="32"/>
      <c r="CG169" s="32"/>
      <c r="CH169" s="32"/>
      <c r="CI169" s="32"/>
      <c r="CJ169" s="32">
        <f t="shared" si="36"/>
        <v>1452697.48</v>
      </c>
      <c r="CK169" s="32">
        <f>+SMALL((K169,O169,S169,W169,AA169,AE169,AI169,AM169,AQ169,AU169,AY169,BC169,BG169,BK169,BO169,BS169,BW169,CA169,CE169,CI169),1)</f>
        <v>1452697.48</v>
      </c>
      <c r="CL169" s="18"/>
      <c r="CM169" s="18"/>
      <c r="CN169" s="35"/>
      <c r="CO169" s="39">
        <f t="shared" si="39"/>
        <v>1452697.48</v>
      </c>
    </row>
    <row r="170" spans="1:93" s="19" customFormat="1" ht="30">
      <c r="A170" s="17">
        <v>160</v>
      </c>
      <c r="B170" s="48" t="s">
        <v>193</v>
      </c>
      <c r="C170" s="69" t="s">
        <v>267</v>
      </c>
      <c r="D170" s="69" t="s">
        <v>1243</v>
      </c>
      <c r="E170" s="37">
        <v>1</v>
      </c>
      <c r="F170" s="37"/>
      <c r="G170" s="34"/>
      <c r="H170" s="32"/>
      <c r="I170" s="32"/>
      <c r="J170" s="32"/>
      <c r="K170" s="32"/>
      <c r="L170" s="32"/>
      <c r="M170" s="32"/>
      <c r="N170" s="32"/>
      <c r="O170" s="32"/>
      <c r="P170" s="76"/>
      <c r="Q170" s="71"/>
      <c r="R170" s="72"/>
      <c r="S170" s="32"/>
      <c r="T170" s="32"/>
      <c r="U170" s="32"/>
      <c r="V170" s="32"/>
      <c r="W170" s="32"/>
      <c r="X170" s="78"/>
      <c r="Y170" s="74"/>
      <c r="Z170" s="78"/>
      <c r="AA170" s="32"/>
      <c r="AB170" s="32"/>
      <c r="AC170" s="32"/>
      <c r="AD170" s="32"/>
      <c r="AE170" s="32"/>
      <c r="AF170" s="32"/>
      <c r="AG170" s="32"/>
      <c r="AH170" s="32"/>
      <c r="AI170" s="32"/>
      <c r="AJ170" s="32">
        <v>9627915</v>
      </c>
      <c r="AK170" s="32"/>
      <c r="AL170" s="32">
        <v>9627915</v>
      </c>
      <c r="AM170" s="32">
        <f t="shared" si="34"/>
        <v>10169003.823000001</v>
      </c>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c r="BP170" s="32"/>
      <c r="BQ170" s="32"/>
      <c r="BR170" s="32"/>
      <c r="BS170" s="32"/>
      <c r="BT170" s="32"/>
      <c r="BU170" s="32"/>
      <c r="BV170" s="32"/>
      <c r="BW170" s="32"/>
      <c r="BX170" s="32"/>
      <c r="BY170" s="32"/>
      <c r="BZ170" s="32"/>
      <c r="CA170" s="32"/>
      <c r="CB170" s="32"/>
      <c r="CC170" s="32"/>
      <c r="CD170" s="32"/>
      <c r="CE170" s="32"/>
      <c r="CF170" s="32"/>
      <c r="CG170" s="32"/>
      <c r="CH170" s="32"/>
      <c r="CI170" s="32"/>
      <c r="CJ170" s="32">
        <f t="shared" si="36"/>
        <v>10169003.823000001</v>
      </c>
      <c r="CK170" s="32">
        <f>+SMALL((K170,O170,S170,W170,AA170,AE170,AI170,AM170,AQ170,AU170,AY170,BC170,BG170,BK170,BO170,BS170,BW170,CA170,CE170,CI170),1)</f>
        <v>10169003.823000001</v>
      </c>
      <c r="CL170" s="18"/>
      <c r="CM170" s="18"/>
      <c r="CN170" s="35"/>
      <c r="CO170" s="39">
        <f t="shared" si="39"/>
        <v>10169003.823000001</v>
      </c>
    </row>
    <row r="171" spans="1:93" s="19" customFormat="1" ht="30">
      <c r="A171" s="17">
        <v>161</v>
      </c>
      <c r="B171" s="48" t="s">
        <v>194</v>
      </c>
      <c r="C171" s="69" t="s">
        <v>267</v>
      </c>
      <c r="D171" s="69" t="s">
        <v>1243</v>
      </c>
      <c r="E171" s="37">
        <v>1</v>
      </c>
      <c r="F171" s="37"/>
      <c r="G171" s="34"/>
      <c r="H171" s="32"/>
      <c r="I171" s="32"/>
      <c r="J171" s="32"/>
      <c r="K171" s="32"/>
      <c r="L171" s="32"/>
      <c r="M171" s="32"/>
      <c r="N171" s="32"/>
      <c r="O171" s="32"/>
      <c r="P171" s="76"/>
      <c r="Q171" s="71"/>
      <c r="R171" s="72"/>
      <c r="S171" s="32"/>
      <c r="T171" s="32"/>
      <c r="U171" s="32"/>
      <c r="V171" s="32"/>
      <c r="W171" s="32"/>
      <c r="X171" s="78"/>
      <c r="Y171" s="74"/>
      <c r="Z171" s="78"/>
      <c r="AA171" s="32"/>
      <c r="AB171" s="32"/>
      <c r="AC171" s="32"/>
      <c r="AD171" s="32"/>
      <c r="AE171" s="32"/>
      <c r="AF171" s="32"/>
      <c r="AG171" s="32"/>
      <c r="AH171" s="32"/>
      <c r="AI171" s="32"/>
      <c r="AJ171" s="32">
        <v>12378715</v>
      </c>
      <c r="AK171" s="32"/>
      <c r="AL171" s="32">
        <v>12378715</v>
      </c>
      <c r="AM171" s="32">
        <f t="shared" si="34"/>
        <v>13074398.783</v>
      </c>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c r="BP171" s="32"/>
      <c r="BQ171" s="32"/>
      <c r="BR171" s="32"/>
      <c r="BS171" s="32"/>
      <c r="BT171" s="32"/>
      <c r="BU171" s="32"/>
      <c r="BV171" s="32"/>
      <c r="BW171" s="32"/>
      <c r="BX171" s="32"/>
      <c r="BY171" s="32"/>
      <c r="BZ171" s="32"/>
      <c r="CA171" s="32"/>
      <c r="CB171" s="32"/>
      <c r="CC171" s="32"/>
      <c r="CD171" s="32"/>
      <c r="CE171" s="32"/>
      <c r="CF171" s="32"/>
      <c r="CG171" s="32"/>
      <c r="CH171" s="32"/>
      <c r="CI171" s="32"/>
      <c r="CJ171" s="32">
        <f t="shared" si="36"/>
        <v>13074398.783</v>
      </c>
      <c r="CK171" s="32">
        <f>+SMALL((K171,O171,S171,W171,AA171,AE171,AI171,AM171,AQ171,AU171,AY171,BC171,BG171,BK171,BO171,BS171,BW171,CA171,CE171,CI171),1)</f>
        <v>13074398.783</v>
      </c>
      <c r="CL171" s="18"/>
      <c r="CM171" s="18"/>
      <c r="CN171" s="35"/>
      <c r="CO171" s="39">
        <f t="shared" si="39"/>
        <v>13074398.783</v>
      </c>
    </row>
    <row r="172" spans="1:93" s="19" customFormat="1" ht="30">
      <c r="A172" s="17">
        <v>162</v>
      </c>
      <c r="B172" s="48" t="s">
        <v>195</v>
      </c>
      <c r="C172" s="69" t="s">
        <v>267</v>
      </c>
      <c r="D172" s="69" t="s">
        <v>1243</v>
      </c>
      <c r="E172" s="37">
        <v>1</v>
      </c>
      <c r="F172" s="37"/>
      <c r="G172" s="34"/>
      <c r="H172" s="32"/>
      <c r="I172" s="32"/>
      <c r="J172" s="32"/>
      <c r="K172" s="32"/>
      <c r="L172" s="32"/>
      <c r="M172" s="32"/>
      <c r="N172" s="32"/>
      <c r="O172" s="32"/>
      <c r="P172" s="76"/>
      <c r="Q172" s="71"/>
      <c r="R172" s="72"/>
      <c r="S172" s="32"/>
      <c r="T172" s="32"/>
      <c r="U172" s="32"/>
      <c r="V172" s="32"/>
      <c r="W172" s="32"/>
      <c r="X172" s="78"/>
      <c r="Y172" s="74"/>
      <c r="Z172" s="78"/>
      <c r="AA172" s="32"/>
      <c r="AB172" s="32"/>
      <c r="AC172" s="32"/>
      <c r="AD172" s="32"/>
      <c r="AE172" s="32"/>
      <c r="AF172" s="32"/>
      <c r="AG172" s="32"/>
      <c r="AH172" s="32"/>
      <c r="AI172" s="32"/>
      <c r="AJ172" s="32">
        <v>2331855</v>
      </c>
      <c r="AK172" s="32"/>
      <c r="AL172" s="32">
        <v>2331855</v>
      </c>
      <c r="AM172" s="32">
        <f t="shared" si="34"/>
        <v>2462905.2510000002</v>
      </c>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c r="BP172" s="32"/>
      <c r="BQ172" s="32"/>
      <c r="BR172" s="32"/>
      <c r="BS172" s="32"/>
      <c r="BT172" s="32"/>
      <c r="BU172" s="32"/>
      <c r="BV172" s="32"/>
      <c r="BW172" s="32"/>
      <c r="BX172" s="32"/>
      <c r="BY172" s="32"/>
      <c r="BZ172" s="32"/>
      <c r="CA172" s="32"/>
      <c r="CB172" s="32"/>
      <c r="CC172" s="32"/>
      <c r="CD172" s="32"/>
      <c r="CE172" s="32"/>
      <c r="CF172" s="32"/>
      <c r="CG172" s="32"/>
      <c r="CH172" s="32"/>
      <c r="CI172" s="32"/>
      <c r="CJ172" s="32">
        <f t="shared" si="36"/>
        <v>2462905.2510000002</v>
      </c>
      <c r="CK172" s="32">
        <f>+SMALL((K172,O172,S172,W172,AA172,AE172,AI172,AM172,AQ172,AU172,AY172,BC172,BG172,BK172,BO172,BS172,BW172,CA172,CE172,CI172),1)</f>
        <v>2462905.2510000002</v>
      </c>
      <c r="CL172" s="18"/>
      <c r="CM172" s="18"/>
      <c r="CN172" s="35"/>
      <c r="CO172" s="39">
        <f t="shared" si="39"/>
        <v>2462905.2510000002</v>
      </c>
    </row>
    <row r="173" spans="1:93" s="19" customFormat="1" ht="60">
      <c r="A173" s="17">
        <v>163</v>
      </c>
      <c r="B173" s="48" t="s">
        <v>196</v>
      </c>
      <c r="C173" s="69" t="s">
        <v>268</v>
      </c>
      <c r="D173" s="69" t="s">
        <v>1243</v>
      </c>
      <c r="E173" s="37">
        <v>1</v>
      </c>
      <c r="F173" s="37" t="str">
        <f>+VLOOKUP(B173,'[1]AMAREY NOVA MEDICAL S.A'!$D:$H,5,0)</f>
        <v>CTO 5665-2021 LA INSTRUMENTADORA S.A.S</v>
      </c>
      <c r="G173" s="34">
        <f>+VLOOKUP(B173,'[1]AMAREY NOVA MEDICAL S.A'!$D:$H,2,0)</f>
        <v>1352400</v>
      </c>
      <c r="H173" s="32">
        <f>+VLOOKUP(B173,'[1]AMAREY NOVA MEDICAL S.A'!$D:$H,3,0)</f>
        <v>0</v>
      </c>
      <c r="I173" s="32">
        <f>+VLOOKUP(B173,'[1]AMAREY NOVA MEDICAL S.A'!$D:$H,4,0)</f>
        <v>1352400</v>
      </c>
      <c r="J173" s="32">
        <f t="shared" si="31"/>
        <v>1352400</v>
      </c>
      <c r="K173" s="32">
        <f t="shared" si="32"/>
        <v>1428404.8800000001</v>
      </c>
      <c r="L173" s="32"/>
      <c r="M173" s="32"/>
      <c r="N173" s="32"/>
      <c r="O173" s="32"/>
      <c r="P173" s="76"/>
      <c r="Q173" s="71"/>
      <c r="R173" s="72"/>
      <c r="S173" s="32"/>
      <c r="T173" s="32"/>
      <c r="U173" s="32"/>
      <c r="V173" s="32"/>
      <c r="W173" s="32"/>
      <c r="X173" s="78"/>
      <c r="Y173" s="74"/>
      <c r="Z173" s="78"/>
      <c r="AA173" s="32"/>
      <c r="AB173" s="32"/>
      <c r="AC173" s="32"/>
      <c r="AD173" s="32"/>
      <c r="AE173" s="32"/>
      <c r="AF173" s="32"/>
      <c r="AG173" s="32"/>
      <c r="AH173" s="32"/>
      <c r="AI173" s="32"/>
      <c r="AJ173" s="32">
        <v>4232230</v>
      </c>
      <c r="AK173" s="32"/>
      <c r="AL173" s="32">
        <v>4232230</v>
      </c>
      <c r="AM173" s="32">
        <f t="shared" si="34"/>
        <v>4470081.3260000004</v>
      </c>
      <c r="AN173" s="32"/>
      <c r="AO173" s="32"/>
      <c r="AP173" s="32"/>
      <c r="AQ173" s="32"/>
      <c r="AR173" s="32"/>
      <c r="AS173" s="32"/>
      <c r="AT173" s="32"/>
      <c r="AU173" s="32"/>
      <c r="AV173" s="32">
        <v>1528200</v>
      </c>
      <c r="AW173" s="32"/>
      <c r="AX173" s="32">
        <v>1528200</v>
      </c>
      <c r="AY173" s="32">
        <f t="shared" si="35"/>
        <v>1614084.84</v>
      </c>
      <c r="AZ173" s="32"/>
      <c r="BA173" s="32"/>
      <c r="BB173" s="32"/>
      <c r="BC173" s="32"/>
      <c r="BD173" s="32"/>
      <c r="BE173" s="32"/>
      <c r="BF173" s="32"/>
      <c r="BG173" s="32"/>
      <c r="BH173" s="32"/>
      <c r="BI173" s="32"/>
      <c r="BJ173" s="32"/>
      <c r="BK173" s="32"/>
      <c r="BL173" s="32"/>
      <c r="BM173" s="32"/>
      <c r="BN173" s="32"/>
      <c r="BO173" s="32"/>
      <c r="BP173" s="32"/>
      <c r="BQ173" s="32"/>
      <c r="BR173" s="32"/>
      <c r="BS173" s="32"/>
      <c r="BT173" s="32"/>
      <c r="BU173" s="32"/>
      <c r="BV173" s="32"/>
      <c r="BW173" s="32"/>
      <c r="BX173" s="32"/>
      <c r="BY173" s="32"/>
      <c r="BZ173" s="32"/>
      <c r="CA173" s="32"/>
      <c r="CB173" s="32"/>
      <c r="CC173" s="32"/>
      <c r="CD173" s="32"/>
      <c r="CE173" s="32"/>
      <c r="CF173" s="32"/>
      <c r="CG173" s="32"/>
      <c r="CH173" s="32"/>
      <c r="CI173" s="32"/>
      <c r="CJ173" s="32">
        <f t="shared" si="36"/>
        <v>2504190.3486666665</v>
      </c>
      <c r="CK173" s="32">
        <f>+SMALL((K173,O173,S173,W173,AA173,AE173,AI173,AM173,AQ173,AU173,AY173,BC173,BG173,BK173,BO173,BS173,BW173,CA173,CE173,CI173),1)</f>
        <v>1428404.8800000001</v>
      </c>
      <c r="CL173" s="18"/>
      <c r="CM173" s="18">
        <f t="shared" si="37"/>
        <v>0</v>
      </c>
      <c r="CN173" s="35">
        <f t="shared" si="38"/>
        <v>0</v>
      </c>
      <c r="CO173" s="39">
        <f t="shared" si="39"/>
        <v>1428404.8800000001</v>
      </c>
    </row>
    <row r="174" spans="1:93" s="19" customFormat="1" ht="60">
      <c r="A174" s="17">
        <v>164</v>
      </c>
      <c r="B174" s="48" t="s">
        <v>197</v>
      </c>
      <c r="C174" s="69" t="s">
        <v>268</v>
      </c>
      <c r="D174" s="69" t="s">
        <v>1243</v>
      </c>
      <c r="E174" s="37">
        <v>1</v>
      </c>
      <c r="F174" s="37" t="str">
        <f>+VLOOKUP(B174,'[1]AMAREY NOVA MEDICAL S.A'!$D:$H,5,0)</f>
        <v>CTO 5665-2021 LA INSTRUMENTADORA S.A.S</v>
      </c>
      <c r="G174" s="34">
        <f>+VLOOKUP(B174,'[1]AMAREY NOVA MEDICAL S.A'!$D:$H,2,0)</f>
        <v>455000</v>
      </c>
      <c r="H174" s="32">
        <f>+VLOOKUP(B174,'[1]AMAREY NOVA MEDICAL S.A'!$D:$H,3,0)</f>
        <v>0</v>
      </c>
      <c r="I174" s="32">
        <f>+VLOOKUP(B174,'[1]AMAREY NOVA MEDICAL S.A'!$D:$H,4,0)</f>
        <v>455000</v>
      </c>
      <c r="J174" s="32">
        <f t="shared" si="31"/>
        <v>455000</v>
      </c>
      <c r="K174" s="32">
        <f t="shared" si="32"/>
        <v>480571</v>
      </c>
      <c r="L174" s="32"/>
      <c r="M174" s="32"/>
      <c r="N174" s="32"/>
      <c r="O174" s="32"/>
      <c r="P174" s="76"/>
      <c r="Q174" s="71"/>
      <c r="R174" s="72"/>
      <c r="S174" s="32"/>
      <c r="T174" s="32"/>
      <c r="U174" s="32"/>
      <c r="V174" s="32"/>
      <c r="W174" s="32"/>
      <c r="X174" s="78"/>
      <c r="Y174" s="74"/>
      <c r="Z174" s="78"/>
      <c r="AA174" s="32"/>
      <c r="AB174" s="32"/>
      <c r="AC174" s="32"/>
      <c r="AD174" s="32"/>
      <c r="AE174" s="32"/>
      <c r="AF174" s="32"/>
      <c r="AG174" s="32"/>
      <c r="AH174" s="32"/>
      <c r="AI174" s="32"/>
      <c r="AJ174" s="32">
        <v>580175</v>
      </c>
      <c r="AK174" s="32"/>
      <c r="AL174" s="32">
        <v>580175</v>
      </c>
      <c r="AM174" s="32">
        <f t="shared" si="34"/>
        <v>612780.83499999996</v>
      </c>
      <c r="AN174" s="32"/>
      <c r="AO174" s="32"/>
      <c r="AP174" s="32"/>
      <c r="AQ174" s="32"/>
      <c r="AR174" s="32"/>
      <c r="AS174" s="32"/>
      <c r="AT174" s="32"/>
      <c r="AU174" s="32"/>
      <c r="AV174" s="32">
        <v>594200</v>
      </c>
      <c r="AW174" s="32"/>
      <c r="AX174" s="32">
        <v>594200</v>
      </c>
      <c r="AY174" s="32">
        <f t="shared" si="35"/>
        <v>627594.04</v>
      </c>
      <c r="AZ174" s="32"/>
      <c r="BA174" s="32"/>
      <c r="BB174" s="32"/>
      <c r="BC174" s="32"/>
      <c r="BD174" s="32"/>
      <c r="BE174" s="32"/>
      <c r="BF174" s="32"/>
      <c r="BG174" s="32"/>
      <c r="BH174" s="32"/>
      <c r="BI174" s="32"/>
      <c r="BJ174" s="32"/>
      <c r="BK174" s="32"/>
      <c r="BL174" s="32"/>
      <c r="BM174" s="32"/>
      <c r="BN174" s="32"/>
      <c r="BO174" s="32"/>
      <c r="BP174" s="32"/>
      <c r="BQ174" s="32"/>
      <c r="BR174" s="32"/>
      <c r="BS174" s="32"/>
      <c r="BT174" s="32"/>
      <c r="BU174" s="32"/>
      <c r="BV174" s="32"/>
      <c r="BW174" s="32"/>
      <c r="BX174" s="32"/>
      <c r="BY174" s="32"/>
      <c r="BZ174" s="32"/>
      <c r="CA174" s="32"/>
      <c r="CB174" s="32"/>
      <c r="CC174" s="32"/>
      <c r="CD174" s="32"/>
      <c r="CE174" s="32"/>
      <c r="CF174" s="32"/>
      <c r="CG174" s="32"/>
      <c r="CH174" s="32"/>
      <c r="CI174" s="32"/>
      <c r="CJ174" s="32">
        <f t="shared" si="36"/>
        <v>573648.625</v>
      </c>
      <c r="CK174" s="32">
        <f>+SMALL((K174,O174,S174,W174,AA174,AE174,AI174,AM174,AQ174,AU174,AY174,BC174,BG174,BK174,BO174,BS174,BW174,CA174,CE174,CI174),1)</f>
        <v>480571</v>
      </c>
      <c r="CL174" s="18"/>
      <c r="CM174" s="18">
        <f t="shared" si="37"/>
        <v>0</v>
      </c>
      <c r="CN174" s="35">
        <f t="shared" si="38"/>
        <v>0</v>
      </c>
      <c r="CO174" s="39">
        <f t="shared" si="39"/>
        <v>480571</v>
      </c>
    </row>
    <row r="175" spans="1:93" s="19" customFormat="1" ht="60">
      <c r="A175" s="17">
        <v>165</v>
      </c>
      <c r="B175" s="48" t="s">
        <v>198</v>
      </c>
      <c r="C175" s="69" t="s">
        <v>268</v>
      </c>
      <c r="D175" s="69" t="s">
        <v>1243</v>
      </c>
      <c r="E175" s="37">
        <v>1</v>
      </c>
      <c r="F175" s="37" t="str">
        <f>+VLOOKUP(B175,'[1]AMAREY NOVA MEDICAL S.A'!$D:$H,5,0)</f>
        <v>CTO 5665-2021 LA INSTRUMENTADORA S.A.S</v>
      </c>
      <c r="G175" s="34">
        <f>+VLOOKUP(B175,'[1]AMAREY NOVA MEDICAL S.A'!$D:$H,2,0)</f>
        <v>172760</v>
      </c>
      <c r="H175" s="32">
        <f>+VLOOKUP(B175,'[1]AMAREY NOVA MEDICAL S.A'!$D:$H,3,0)</f>
        <v>0</v>
      </c>
      <c r="I175" s="32">
        <f>+VLOOKUP(B175,'[1]AMAREY NOVA MEDICAL S.A'!$D:$H,4,0)</f>
        <v>172760</v>
      </c>
      <c r="J175" s="32">
        <f t="shared" si="31"/>
        <v>172760</v>
      </c>
      <c r="K175" s="32">
        <f t="shared" si="32"/>
        <v>182469.11199999999</v>
      </c>
      <c r="L175" s="32"/>
      <c r="M175" s="32"/>
      <c r="N175" s="32"/>
      <c r="O175" s="32"/>
      <c r="P175" s="76"/>
      <c r="Q175" s="71"/>
      <c r="R175" s="72"/>
      <c r="S175" s="32"/>
      <c r="T175" s="32"/>
      <c r="U175" s="32"/>
      <c r="V175" s="32"/>
      <c r="W175" s="32"/>
      <c r="X175" s="78"/>
      <c r="Y175" s="74"/>
      <c r="Z175" s="78"/>
      <c r="AA175" s="32"/>
      <c r="AB175" s="32"/>
      <c r="AC175" s="32"/>
      <c r="AD175" s="32"/>
      <c r="AE175" s="32"/>
      <c r="AF175" s="32"/>
      <c r="AG175" s="32"/>
      <c r="AH175" s="32"/>
      <c r="AI175" s="32"/>
      <c r="AJ175" s="32">
        <v>428145</v>
      </c>
      <c r="AK175" s="32"/>
      <c r="AL175" s="32">
        <v>428145</v>
      </c>
      <c r="AM175" s="32">
        <f t="shared" si="34"/>
        <v>452206.74900000001</v>
      </c>
      <c r="AN175" s="32"/>
      <c r="AO175" s="32"/>
      <c r="AP175" s="32"/>
      <c r="AQ175" s="32"/>
      <c r="AR175" s="32"/>
      <c r="AS175" s="32"/>
      <c r="AT175" s="32"/>
      <c r="AU175" s="32"/>
      <c r="AV175" s="32">
        <v>269400</v>
      </c>
      <c r="AW175" s="32"/>
      <c r="AX175" s="32">
        <v>269400</v>
      </c>
      <c r="AY175" s="32">
        <f t="shared" si="35"/>
        <v>284540.28000000003</v>
      </c>
      <c r="AZ175" s="32"/>
      <c r="BA175" s="32"/>
      <c r="BB175" s="32"/>
      <c r="BC175" s="32"/>
      <c r="BD175" s="32"/>
      <c r="BE175" s="32"/>
      <c r="BF175" s="32"/>
      <c r="BG175" s="32"/>
      <c r="BH175" s="32"/>
      <c r="BI175" s="32"/>
      <c r="BJ175" s="32"/>
      <c r="BK175" s="32"/>
      <c r="BL175" s="32"/>
      <c r="BM175" s="32"/>
      <c r="BN175" s="32"/>
      <c r="BO175" s="32"/>
      <c r="BP175" s="32"/>
      <c r="BQ175" s="32"/>
      <c r="BR175" s="32"/>
      <c r="BS175" s="32"/>
      <c r="BT175" s="32"/>
      <c r="BU175" s="32"/>
      <c r="BV175" s="32"/>
      <c r="BW175" s="32"/>
      <c r="BX175" s="32"/>
      <c r="BY175" s="32"/>
      <c r="BZ175" s="32"/>
      <c r="CA175" s="32"/>
      <c r="CB175" s="32"/>
      <c r="CC175" s="32"/>
      <c r="CD175" s="32"/>
      <c r="CE175" s="32"/>
      <c r="CF175" s="32"/>
      <c r="CG175" s="32"/>
      <c r="CH175" s="32"/>
      <c r="CI175" s="32"/>
      <c r="CJ175" s="32">
        <f t="shared" si="36"/>
        <v>306405.38033333333</v>
      </c>
      <c r="CK175" s="32">
        <f>+SMALL((K175,O175,S175,W175,AA175,AE175,AI175,AM175,AQ175,AU175,AY175,BC175,BG175,BK175,BO175,BS175,BW175,CA175,CE175,CI175),1)</f>
        <v>182469.11199999999</v>
      </c>
      <c r="CL175" s="18"/>
      <c r="CM175" s="18">
        <f t="shared" si="37"/>
        <v>0</v>
      </c>
      <c r="CN175" s="35">
        <f t="shared" si="38"/>
        <v>0</v>
      </c>
      <c r="CO175" s="39">
        <f t="shared" si="39"/>
        <v>182469.11199999999</v>
      </c>
    </row>
    <row r="176" spans="1:93" s="19" customFormat="1" ht="30">
      <c r="A176" s="17">
        <v>166</v>
      </c>
      <c r="B176" s="48" t="s">
        <v>183</v>
      </c>
      <c r="C176" s="69" t="s">
        <v>268</v>
      </c>
      <c r="D176" s="69" t="s">
        <v>1243</v>
      </c>
      <c r="E176" s="37">
        <v>1</v>
      </c>
      <c r="F176" s="37" t="str">
        <f>+VLOOKUP(B176,'[1]AMAREY NOVA MEDICAL S.A'!$D:$H,5,0)</f>
        <v xml:space="preserve">CTO 5660-2021 DISORTHO SA </v>
      </c>
      <c r="G176" s="34">
        <f>+VLOOKUP(B176,'[1]AMAREY NOVA MEDICAL S.A'!$D:$H,2,0)</f>
        <v>918000</v>
      </c>
      <c r="H176" s="32">
        <f>+VLOOKUP(B176,'[1]AMAREY NOVA MEDICAL S.A'!$D:$H,3,0)</f>
        <v>0</v>
      </c>
      <c r="I176" s="32">
        <f>+VLOOKUP(B176,'[1]AMAREY NOVA MEDICAL S.A'!$D:$H,4,0)</f>
        <v>918000</v>
      </c>
      <c r="J176" s="32">
        <f t="shared" si="31"/>
        <v>918000</v>
      </c>
      <c r="K176" s="32">
        <f t="shared" si="32"/>
        <v>969591.6</v>
      </c>
      <c r="L176" s="32"/>
      <c r="M176" s="32"/>
      <c r="N176" s="32"/>
      <c r="O176" s="32"/>
      <c r="P176" s="76"/>
      <c r="Q176" s="71"/>
      <c r="R176" s="72"/>
      <c r="S176" s="32"/>
      <c r="T176" s="32"/>
      <c r="U176" s="32"/>
      <c r="V176" s="32"/>
      <c r="W176" s="32"/>
      <c r="X176" s="78"/>
      <c r="Y176" s="74"/>
      <c r="Z176" s="78"/>
      <c r="AA176" s="32"/>
      <c r="AB176" s="32"/>
      <c r="AC176" s="32"/>
      <c r="AD176" s="32"/>
      <c r="AE176" s="32"/>
      <c r="AF176" s="32"/>
      <c r="AG176" s="32"/>
      <c r="AH176" s="32"/>
      <c r="AI176" s="32"/>
      <c r="AJ176" s="32">
        <v>1306745</v>
      </c>
      <c r="AK176" s="32"/>
      <c r="AL176" s="32">
        <v>1306745</v>
      </c>
      <c r="AM176" s="32">
        <f t="shared" si="34"/>
        <v>1380184.0690000001</v>
      </c>
      <c r="AN176" s="32"/>
      <c r="AO176" s="32"/>
      <c r="AP176" s="32"/>
      <c r="AQ176" s="32"/>
      <c r="AR176" s="32"/>
      <c r="AS176" s="32"/>
      <c r="AT176" s="32"/>
      <c r="AU176" s="32"/>
      <c r="AV176" s="32">
        <v>660200</v>
      </c>
      <c r="AW176" s="32"/>
      <c r="AX176" s="32">
        <v>660200</v>
      </c>
      <c r="AY176" s="32">
        <f t="shared" si="35"/>
        <v>697303.24</v>
      </c>
      <c r="AZ176" s="32"/>
      <c r="BA176" s="32"/>
      <c r="BB176" s="32"/>
      <c r="BC176" s="32"/>
      <c r="BD176" s="32"/>
      <c r="BE176" s="32"/>
      <c r="BF176" s="32"/>
      <c r="BG176" s="32"/>
      <c r="BH176" s="32"/>
      <c r="BI176" s="32"/>
      <c r="BJ176" s="32"/>
      <c r="BK176" s="32"/>
      <c r="BL176" s="32"/>
      <c r="BM176" s="32"/>
      <c r="BN176" s="32"/>
      <c r="BO176" s="32"/>
      <c r="BP176" s="32"/>
      <c r="BQ176" s="32"/>
      <c r="BR176" s="32"/>
      <c r="BS176" s="32"/>
      <c r="BT176" s="32"/>
      <c r="BU176" s="32"/>
      <c r="BV176" s="32"/>
      <c r="BW176" s="32"/>
      <c r="BX176" s="32"/>
      <c r="BY176" s="32"/>
      <c r="BZ176" s="32"/>
      <c r="CA176" s="32"/>
      <c r="CB176" s="32"/>
      <c r="CC176" s="32"/>
      <c r="CD176" s="32"/>
      <c r="CE176" s="32"/>
      <c r="CF176" s="32"/>
      <c r="CG176" s="32"/>
      <c r="CH176" s="32"/>
      <c r="CI176" s="32"/>
      <c r="CJ176" s="32">
        <f t="shared" si="36"/>
        <v>1015692.9696666667</v>
      </c>
      <c r="CK176" s="32">
        <f>+SMALL((K176,O176,S176,W176,AA176,AE176,AI176,AM176,AQ176,AU176,AY176,BC176,BG176,BK176,BO176,BS176,BW176,CA176,CE176,CI176),1)</f>
        <v>697303.24</v>
      </c>
      <c r="CL176" s="18"/>
      <c r="CM176" s="18">
        <f t="shared" si="37"/>
        <v>272288.36</v>
      </c>
      <c r="CN176" s="35">
        <f t="shared" si="38"/>
        <v>0.39048773099060891</v>
      </c>
      <c r="CO176" s="39">
        <f t="shared" si="39"/>
        <v>697303.24</v>
      </c>
    </row>
    <row r="177" spans="1:93" s="19" customFormat="1" ht="30">
      <c r="A177" s="17">
        <v>167</v>
      </c>
      <c r="B177" s="48" t="s">
        <v>181</v>
      </c>
      <c r="C177" s="69" t="s">
        <v>268</v>
      </c>
      <c r="D177" s="69" t="s">
        <v>1243</v>
      </c>
      <c r="E177" s="37">
        <v>1</v>
      </c>
      <c r="F177" s="37" t="str">
        <f>+VLOOKUP(B177,'[1]AMAREY NOVA MEDICAL S.A'!$D:$H,5,0)</f>
        <v xml:space="preserve">CTO 5660-2021 DISORTHO SA </v>
      </c>
      <c r="G177" s="34">
        <f>+VLOOKUP(B177,'[1]AMAREY NOVA MEDICAL S.A'!$D:$H,2,0)</f>
        <v>1700000</v>
      </c>
      <c r="H177" s="32">
        <f>+VLOOKUP(B177,'[1]AMAREY NOVA MEDICAL S.A'!$D:$H,3,0)</f>
        <v>0</v>
      </c>
      <c r="I177" s="32">
        <f>+VLOOKUP(B177,'[1]AMAREY NOVA MEDICAL S.A'!$D:$H,4,0)</f>
        <v>1700000</v>
      </c>
      <c r="J177" s="32">
        <f t="shared" si="31"/>
        <v>1700000</v>
      </c>
      <c r="K177" s="32">
        <f t="shared" si="32"/>
        <v>1795540</v>
      </c>
      <c r="L177" s="32"/>
      <c r="M177" s="32"/>
      <c r="N177" s="32"/>
      <c r="O177" s="32"/>
      <c r="P177" s="76"/>
      <c r="Q177" s="71"/>
      <c r="R177" s="72"/>
      <c r="S177" s="32"/>
      <c r="T177" s="32"/>
      <c r="U177" s="32"/>
      <c r="V177" s="32"/>
      <c r="W177" s="32"/>
      <c r="X177" s="78"/>
      <c r="Y177" s="74"/>
      <c r="Z177" s="78"/>
      <c r="AA177" s="32"/>
      <c r="AB177" s="32"/>
      <c r="AC177" s="32"/>
      <c r="AD177" s="32"/>
      <c r="AE177" s="32"/>
      <c r="AF177" s="32"/>
      <c r="AG177" s="32"/>
      <c r="AH177" s="32"/>
      <c r="AI177" s="32"/>
      <c r="AJ177" s="32">
        <v>2059880</v>
      </c>
      <c r="AK177" s="32"/>
      <c r="AL177" s="32">
        <v>2059880</v>
      </c>
      <c r="AM177" s="32">
        <f t="shared" si="34"/>
        <v>2175645.2560000001</v>
      </c>
      <c r="AN177" s="32"/>
      <c r="AO177" s="32"/>
      <c r="AP177" s="32"/>
      <c r="AQ177" s="32"/>
      <c r="AR177" s="32"/>
      <c r="AS177" s="32"/>
      <c r="AT177" s="32"/>
      <c r="AU177" s="32"/>
      <c r="AV177" s="32">
        <v>662200</v>
      </c>
      <c r="AW177" s="32"/>
      <c r="AX177" s="32">
        <v>662200</v>
      </c>
      <c r="AY177" s="32">
        <f t="shared" si="35"/>
        <v>699415.64</v>
      </c>
      <c r="AZ177" s="32"/>
      <c r="BA177" s="32"/>
      <c r="BB177" s="32"/>
      <c r="BC177" s="32"/>
      <c r="BD177" s="32"/>
      <c r="BE177" s="32"/>
      <c r="BF177" s="32"/>
      <c r="BG177" s="32"/>
      <c r="BH177" s="32"/>
      <c r="BI177" s="32"/>
      <c r="BJ177" s="32"/>
      <c r="BK177" s="32"/>
      <c r="BL177" s="32"/>
      <c r="BM177" s="32"/>
      <c r="BN177" s="32"/>
      <c r="BO177" s="32"/>
      <c r="BP177" s="32"/>
      <c r="BQ177" s="32"/>
      <c r="BR177" s="32"/>
      <c r="BS177" s="32"/>
      <c r="BT177" s="32"/>
      <c r="BU177" s="32"/>
      <c r="BV177" s="32"/>
      <c r="BW177" s="32"/>
      <c r="BX177" s="32"/>
      <c r="BY177" s="32"/>
      <c r="BZ177" s="32"/>
      <c r="CA177" s="32"/>
      <c r="CB177" s="32"/>
      <c r="CC177" s="32"/>
      <c r="CD177" s="32"/>
      <c r="CE177" s="32"/>
      <c r="CF177" s="32"/>
      <c r="CG177" s="32"/>
      <c r="CH177" s="32"/>
      <c r="CI177" s="32"/>
      <c r="CJ177" s="32">
        <f t="shared" si="36"/>
        <v>1556866.9653333332</v>
      </c>
      <c r="CK177" s="32">
        <f>+SMALL((K177,O177,S177,W177,AA177,AE177,AI177,AM177,AQ177,AU177,AY177,BC177,BG177,BK177,BO177,BS177,BW177,CA177,CE177,CI177),1)</f>
        <v>699415.64</v>
      </c>
      <c r="CL177" s="18"/>
      <c r="CM177" s="18">
        <f t="shared" si="37"/>
        <v>1096124.3599999999</v>
      </c>
      <c r="CN177" s="35">
        <f t="shared" si="38"/>
        <v>1.567200241618846</v>
      </c>
      <c r="CO177" s="39">
        <f t="shared" si="39"/>
        <v>699415.64</v>
      </c>
    </row>
    <row r="178" spans="1:93" s="19" customFormat="1" ht="60">
      <c r="A178" s="17">
        <v>168</v>
      </c>
      <c r="B178" s="48" t="s">
        <v>199</v>
      </c>
      <c r="C178" s="69" t="s">
        <v>269</v>
      </c>
      <c r="D178" s="69" t="s">
        <v>1243</v>
      </c>
      <c r="E178" s="37">
        <v>1</v>
      </c>
      <c r="F178" s="37" t="str">
        <f>+VLOOKUP(B178,'[1]AMAREY NOVA MEDICAL S.A'!$D:$H,5,0)</f>
        <v>CTO 5669-2021 PROMED QUIRURGICOS E.U</v>
      </c>
      <c r="G178" s="34">
        <f>+VLOOKUP(B178,'[1]AMAREY NOVA MEDICAL S.A'!$D:$H,2,0)</f>
        <v>610036</v>
      </c>
      <c r="H178" s="32">
        <f>+VLOOKUP(B178,'[1]AMAREY NOVA MEDICAL S.A'!$D:$H,3,0)</f>
        <v>0</v>
      </c>
      <c r="I178" s="32">
        <f>+VLOOKUP(B178,'[1]AMAREY NOVA MEDICAL S.A'!$D:$H,4,0)</f>
        <v>610036</v>
      </c>
      <c r="J178" s="32">
        <f t="shared" si="31"/>
        <v>610036</v>
      </c>
      <c r="K178" s="32">
        <f t="shared" si="32"/>
        <v>644320.02320000005</v>
      </c>
      <c r="L178" s="32"/>
      <c r="M178" s="32"/>
      <c r="N178" s="32"/>
      <c r="O178" s="32"/>
      <c r="P178" s="76">
        <v>991470</v>
      </c>
      <c r="Q178" s="71"/>
      <c r="R178" s="72">
        <v>991470</v>
      </c>
      <c r="S178" s="32">
        <f t="shared" ref="S178:S201" si="41">+R178*1.056</f>
        <v>1046992.3200000001</v>
      </c>
      <c r="T178" s="32"/>
      <c r="U178" s="32"/>
      <c r="V178" s="32"/>
      <c r="W178" s="32"/>
      <c r="X178" s="78"/>
      <c r="Y178" s="74"/>
      <c r="Z178" s="78"/>
      <c r="AA178" s="32"/>
      <c r="AB178" s="32"/>
      <c r="AC178" s="32"/>
      <c r="AD178" s="32"/>
      <c r="AE178" s="32"/>
      <c r="AF178" s="32"/>
      <c r="AG178" s="32"/>
      <c r="AH178" s="32"/>
      <c r="AI178" s="32"/>
      <c r="AJ178" s="32">
        <v>1327560</v>
      </c>
      <c r="AK178" s="32"/>
      <c r="AL178" s="32">
        <v>1327560</v>
      </c>
      <c r="AM178" s="32">
        <f t="shared" si="34"/>
        <v>1402168.872</v>
      </c>
      <c r="AN178" s="32"/>
      <c r="AO178" s="32"/>
      <c r="AP178" s="32"/>
      <c r="AQ178" s="32"/>
      <c r="AR178" s="32"/>
      <c r="AS178" s="32"/>
      <c r="AT178" s="32"/>
      <c r="AU178" s="32"/>
      <c r="AV178" s="32">
        <v>905400</v>
      </c>
      <c r="AW178" s="32"/>
      <c r="AX178" s="32">
        <v>905400</v>
      </c>
      <c r="AY178" s="32">
        <f t="shared" si="35"/>
        <v>956283.48</v>
      </c>
      <c r="AZ178" s="32"/>
      <c r="BA178" s="32"/>
      <c r="BB178" s="32"/>
      <c r="BC178" s="32"/>
      <c r="BD178" s="32"/>
      <c r="BE178" s="32"/>
      <c r="BF178" s="32"/>
      <c r="BG178" s="32"/>
      <c r="BH178" s="32"/>
      <c r="BI178" s="32"/>
      <c r="BJ178" s="32"/>
      <c r="BK178" s="32"/>
      <c r="BL178" s="32"/>
      <c r="BM178" s="32"/>
      <c r="BN178" s="32"/>
      <c r="BO178" s="32"/>
      <c r="BP178" s="32"/>
      <c r="BQ178" s="32"/>
      <c r="BR178" s="32"/>
      <c r="BS178" s="32"/>
      <c r="BT178" s="32"/>
      <c r="BU178" s="32"/>
      <c r="BV178" s="32"/>
      <c r="BW178" s="32"/>
      <c r="BX178" s="32"/>
      <c r="BY178" s="32"/>
      <c r="BZ178" s="32"/>
      <c r="CA178" s="32"/>
      <c r="CB178" s="32"/>
      <c r="CC178" s="32"/>
      <c r="CD178" s="32"/>
      <c r="CE178" s="32"/>
      <c r="CF178" s="32"/>
      <c r="CG178" s="32"/>
      <c r="CH178" s="32"/>
      <c r="CI178" s="32"/>
      <c r="CJ178" s="32">
        <f t="shared" si="36"/>
        <v>1012441.1738</v>
      </c>
      <c r="CK178" s="32">
        <f>+SMALL((K178,O178,S178,W178,AA178,AE178,AI178,AM178,AQ178,AU178,AY178,BC178,BG178,BK178,BO178,BS178,BW178,CA178,CE178,CI178),1)</f>
        <v>644320.02320000005</v>
      </c>
      <c r="CL178" s="18"/>
      <c r="CM178" s="18">
        <f t="shared" si="37"/>
        <v>0</v>
      </c>
      <c r="CN178" s="35">
        <f t="shared" si="38"/>
        <v>0</v>
      </c>
      <c r="CO178" s="39">
        <f t="shared" si="39"/>
        <v>644320.02320000005</v>
      </c>
    </row>
    <row r="179" spans="1:93" s="19" customFormat="1" ht="60">
      <c r="A179" s="17">
        <v>169</v>
      </c>
      <c r="B179" s="48" t="s">
        <v>200</v>
      </c>
      <c r="C179" s="69" t="s">
        <v>269</v>
      </c>
      <c r="D179" s="69" t="s">
        <v>1243</v>
      </c>
      <c r="E179" s="37">
        <v>1</v>
      </c>
      <c r="F179" s="37" t="str">
        <f>+VLOOKUP(B179,'[1]AMAREY NOVA MEDICAL S.A'!$D:$H,5,0)</f>
        <v>CTO 5669-2021 PROMED QUIRURGICOS E.U</v>
      </c>
      <c r="G179" s="34">
        <f>+VLOOKUP(B179,'[1]AMAREY NOVA MEDICAL S.A'!$D:$H,2,0)</f>
        <v>0</v>
      </c>
      <c r="H179" s="32">
        <f>+VLOOKUP(B179,'[1]AMAREY NOVA MEDICAL S.A'!$D:$H,3,0)</f>
        <v>0</v>
      </c>
      <c r="I179" s="32">
        <f>+VLOOKUP(B179,'[1]AMAREY NOVA MEDICAL S.A'!$D:$H,4,0)</f>
        <v>0</v>
      </c>
      <c r="J179" s="32">
        <f t="shared" si="31"/>
        <v>0</v>
      </c>
      <c r="K179" s="32">
        <f t="shared" si="32"/>
        <v>0</v>
      </c>
      <c r="L179" s="32"/>
      <c r="M179" s="32"/>
      <c r="N179" s="32"/>
      <c r="O179" s="32"/>
      <c r="P179" s="76">
        <v>946403</v>
      </c>
      <c r="Q179" s="71"/>
      <c r="R179" s="72">
        <v>946403</v>
      </c>
      <c r="S179" s="32">
        <f t="shared" si="41"/>
        <v>999401.56800000009</v>
      </c>
      <c r="T179" s="32"/>
      <c r="U179" s="32"/>
      <c r="V179" s="32"/>
      <c r="W179" s="32"/>
      <c r="X179" s="78"/>
      <c r="Y179" s="74"/>
      <c r="Z179" s="78"/>
      <c r="AA179" s="32"/>
      <c r="AB179" s="32"/>
      <c r="AC179" s="32"/>
      <c r="AD179" s="32"/>
      <c r="AE179" s="32"/>
      <c r="AF179" s="32"/>
      <c r="AG179" s="32"/>
      <c r="AH179" s="32"/>
      <c r="AI179" s="32"/>
      <c r="AJ179" s="32">
        <v>697820</v>
      </c>
      <c r="AK179" s="32"/>
      <c r="AL179" s="32">
        <v>697820</v>
      </c>
      <c r="AM179" s="32">
        <f t="shared" si="34"/>
        <v>737037.48400000005</v>
      </c>
      <c r="AN179" s="32"/>
      <c r="AO179" s="32"/>
      <c r="AP179" s="32"/>
      <c r="AQ179" s="32"/>
      <c r="AR179" s="32"/>
      <c r="AS179" s="32"/>
      <c r="AT179" s="32"/>
      <c r="AU179" s="32"/>
      <c r="AV179" s="32">
        <v>173200</v>
      </c>
      <c r="AW179" s="32"/>
      <c r="AX179" s="32">
        <v>173200</v>
      </c>
      <c r="AY179" s="32">
        <f t="shared" si="35"/>
        <v>182933.84</v>
      </c>
      <c r="AZ179" s="32"/>
      <c r="BA179" s="32"/>
      <c r="BB179" s="32"/>
      <c r="BC179" s="32"/>
      <c r="BD179" s="32"/>
      <c r="BE179" s="32"/>
      <c r="BF179" s="32"/>
      <c r="BG179" s="32"/>
      <c r="BH179" s="32"/>
      <c r="BI179" s="32"/>
      <c r="BJ179" s="32"/>
      <c r="BK179" s="32"/>
      <c r="BL179" s="32"/>
      <c r="BM179" s="32"/>
      <c r="BN179" s="32"/>
      <c r="BO179" s="32"/>
      <c r="BP179" s="32"/>
      <c r="BQ179" s="32"/>
      <c r="BR179" s="32"/>
      <c r="BS179" s="32"/>
      <c r="BT179" s="32"/>
      <c r="BU179" s="32"/>
      <c r="BV179" s="32"/>
      <c r="BW179" s="32"/>
      <c r="BX179" s="32"/>
      <c r="BY179" s="32"/>
      <c r="BZ179" s="32"/>
      <c r="CA179" s="32"/>
      <c r="CB179" s="32"/>
      <c r="CC179" s="32"/>
      <c r="CD179" s="32"/>
      <c r="CE179" s="32"/>
      <c r="CF179" s="32"/>
      <c r="CG179" s="32"/>
      <c r="CH179" s="32"/>
      <c r="CI179" s="32"/>
      <c r="CJ179" s="32">
        <f t="shared" si="36"/>
        <v>479843.22300000006</v>
      </c>
      <c r="CK179" s="32">
        <f>+SMALL((K179,O179,S179,W179,AA179,AE179,AI179,AM179,AQ179,AU179,AY179,BC179,BG179,BK179,BO179,BS179,BW179,CA179,CE179,CI179),1)</f>
        <v>0</v>
      </c>
      <c r="CL179" s="18"/>
      <c r="CM179" s="18"/>
      <c r="CN179" s="35"/>
      <c r="CO179" s="39">
        <f t="shared" si="39"/>
        <v>0</v>
      </c>
    </row>
    <row r="180" spans="1:93" s="19" customFormat="1" ht="60">
      <c r="A180" s="17">
        <v>170</v>
      </c>
      <c r="B180" s="48" t="s">
        <v>201</v>
      </c>
      <c r="C180" s="69" t="s">
        <v>269</v>
      </c>
      <c r="D180" s="69" t="s">
        <v>1243</v>
      </c>
      <c r="E180" s="37">
        <v>1</v>
      </c>
      <c r="F180" s="37" t="str">
        <f>+VLOOKUP(B180,'[1]AMAREY NOVA MEDICAL S.A'!$D:$H,5,0)</f>
        <v>CTO 5669-2021 PROMED QUIRURGICOS E.U</v>
      </c>
      <c r="G180" s="34">
        <f>+VLOOKUP(B180,'[1]AMAREY NOVA MEDICAL S.A'!$D:$H,2,0)</f>
        <v>1399165</v>
      </c>
      <c r="H180" s="32">
        <f>+VLOOKUP(B180,'[1]AMAREY NOVA MEDICAL S.A'!$D:$H,3,0)</f>
        <v>0</v>
      </c>
      <c r="I180" s="32">
        <f>+VLOOKUP(B180,'[1]AMAREY NOVA MEDICAL S.A'!$D:$H,4,0)</f>
        <v>1399165</v>
      </c>
      <c r="J180" s="32">
        <f t="shared" si="31"/>
        <v>1399165</v>
      </c>
      <c r="K180" s="32">
        <f t="shared" si="32"/>
        <v>1477798.0730000001</v>
      </c>
      <c r="L180" s="32"/>
      <c r="M180" s="32"/>
      <c r="N180" s="32"/>
      <c r="O180" s="32"/>
      <c r="P180" s="76">
        <v>855699</v>
      </c>
      <c r="Q180" s="71"/>
      <c r="R180" s="72">
        <v>855699</v>
      </c>
      <c r="S180" s="32">
        <f t="shared" si="41"/>
        <v>903618.14400000009</v>
      </c>
      <c r="T180" s="32"/>
      <c r="U180" s="32"/>
      <c r="V180" s="32"/>
      <c r="W180" s="32"/>
      <c r="X180" s="78"/>
      <c r="Y180" s="74"/>
      <c r="Z180" s="78"/>
      <c r="AA180" s="32"/>
      <c r="AB180" s="32"/>
      <c r="AC180" s="32"/>
      <c r="AD180" s="32"/>
      <c r="AE180" s="32"/>
      <c r="AF180" s="32"/>
      <c r="AG180" s="32"/>
      <c r="AH180" s="32"/>
      <c r="AI180" s="32"/>
      <c r="AJ180" s="32">
        <v>1256030</v>
      </c>
      <c r="AK180" s="32"/>
      <c r="AL180" s="32">
        <v>1256030</v>
      </c>
      <c r="AM180" s="32">
        <f t="shared" si="34"/>
        <v>1326618.8859999999</v>
      </c>
      <c r="AN180" s="32"/>
      <c r="AO180" s="32"/>
      <c r="AP180" s="32"/>
      <c r="AQ180" s="32"/>
      <c r="AR180" s="32"/>
      <c r="AS180" s="32"/>
      <c r="AT180" s="32"/>
      <c r="AU180" s="32"/>
      <c r="AV180" s="32">
        <v>1113000</v>
      </c>
      <c r="AW180" s="32"/>
      <c r="AX180" s="32">
        <v>1113000</v>
      </c>
      <c r="AY180" s="32">
        <f t="shared" si="35"/>
        <v>1175550.6000000001</v>
      </c>
      <c r="AZ180" s="32"/>
      <c r="BA180" s="32"/>
      <c r="BB180" s="32"/>
      <c r="BC180" s="32"/>
      <c r="BD180" s="32"/>
      <c r="BE180" s="32"/>
      <c r="BF180" s="32"/>
      <c r="BG180" s="32"/>
      <c r="BH180" s="32"/>
      <c r="BI180" s="32"/>
      <c r="BJ180" s="32"/>
      <c r="BK180" s="32"/>
      <c r="BL180" s="32"/>
      <c r="BM180" s="32"/>
      <c r="BN180" s="32"/>
      <c r="BO180" s="32"/>
      <c r="BP180" s="32"/>
      <c r="BQ180" s="32"/>
      <c r="BR180" s="32"/>
      <c r="BS180" s="32"/>
      <c r="BT180" s="32"/>
      <c r="BU180" s="32"/>
      <c r="BV180" s="32"/>
      <c r="BW180" s="32"/>
      <c r="BX180" s="32"/>
      <c r="BY180" s="32"/>
      <c r="BZ180" s="32"/>
      <c r="CA180" s="32"/>
      <c r="CB180" s="32"/>
      <c r="CC180" s="32"/>
      <c r="CD180" s="32"/>
      <c r="CE180" s="32"/>
      <c r="CF180" s="32"/>
      <c r="CG180" s="32"/>
      <c r="CH180" s="32"/>
      <c r="CI180" s="32"/>
      <c r="CJ180" s="32">
        <f t="shared" si="36"/>
        <v>1220896.4257499999</v>
      </c>
      <c r="CK180" s="32">
        <f>+SMALL((K180,O180,S180,W180,AA180,AE180,AI180,AM180,AQ180,AU180,AY180,BC180,BG180,BK180,BO180,BS180,BW180,CA180,CE180,CI180),1)</f>
        <v>903618.14400000009</v>
      </c>
      <c r="CL180" s="18"/>
      <c r="CM180" s="18">
        <f t="shared" si="37"/>
        <v>574179.929</v>
      </c>
      <c r="CN180" s="35">
        <f t="shared" si="38"/>
        <v>0.6354231959733645</v>
      </c>
      <c r="CO180" s="39">
        <f t="shared" si="39"/>
        <v>903618.14400000009</v>
      </c>
    </row>
    <row r="181" spans="1:93" s="19" customFormat="1" ht="60">
      <c r="A181" s="17">
        <v>171</v>
      </c>
      <c r="B181" s="48" t="s">
        <v>202</v>
      </c>
      <c r="C181" s="69" t="s">
        <v>269</v>
      </c>
      <c r="D181" s="69" t="s">
        <v>1243</v>
      </c>
      <c r="E181" s="37">
        <v>1</v>
      </c>
      <c r="F181" s="37" t="str">
        <f>+VLOOKUP(B181,'[1]AMAREY NOVA MEDICAL S.A'!$D:$H,5,0)</f>
        <v>CTO 5669-2021 PROMED QUIRURGICOS E.U</v>
      </c>
      <c r="G181" s="34">
        <f>+VLOOKUP(B181,'[1]AMAREY NOVA MEDICAL S.A'!$D:$H,2,0)</f>
        <v>0</v>
      </c>
      <c r="H181" s="32">
        <f>+VLOOKUP(B181,'[1]AMAREY NOVA MEDICAL S.A'!$D:$H,3,0)</f>
        <v>0</v>
      </c>
      <c r="I181" s="32">
        <f>+VLOOKUP(B181,'[1]AMAREY NOVA MEDICAL S.A'!$D:$H,4,0)</f>
        <v>0</v>
      </c>
      <c r="J181" s="32">
        <f t="shared" si="31"/>
        <v>0</v>
      </c>
      <c r="K181" s="32">
        <f t="shared" si="32"/>
        <v>0</v>
      </c>
      <c r="L181" s="32"/>
      <c r="M181" s="32"/>
      <c r="N181" s="32"/>
      <c r="O181" s="32"/>
      <c r="P181" s="76">
        <v>855699</v>
      </c>
      <c r="Q181" s="71"/>
      <c r="R181" s="72">
        <v>855699</v>
      </c>
      <c r="S181" s="32">
        <f t="shared" si="41"/>
        <v>903618.14400000009</v>
      </c>
      <c r="T181" s="32"/>
      <c r="U181" s="32"/>
      <c r="V181" s="32"/>
      <c r="W181" s="32"/>
      <c r="X181" s="78"/>
      <c r="Y181" s="74"/>
      <c r="Z181" s="78"/>
      <c r="AA181" s="32"/>
      <c r="AB181" s="32"/>
      <c r="AC181" s="32"/>
      <c r="AD181" s="32"/>
      <c r="AE181" s="32"/>
      <c r="AF181" s="32"/>
      <c r="AG181" s="32"/>
      <c r="AH181" s="32"/>
      <c r="AI181" s="32"/>
      <c r="AJ181" s="32">
        <v>593055</v>
      </c>
      <c r="AK181" s="32"/>
      <c r="AL181" s="32">
        <v>593055</v>
      </c>
      <c r="AM181" s="32">
        <f t="shared" si="34"/>
        <v>626384.69099999999</v>
      </c>
      <c r="AN181" s="32"/>
      <c r="AO181" s="32"/>
      <c r="AP181" s="32"/>
      <c r="AQ181" s="32"/>
      <c r="AR181" s="32"/>
      <c r="AS181" s="32"/>
      <c r="AT181" s="32"/>
      <c r="AU181" s="32"/>
      <c r="AV181" s="32">
        <v>0</v>
      </c>
      <c r="AW181" s="32"/>
      <c r="AX181" s="32"/>
      <c r="AY181" s="32"/>
      <c r="AZ181" s="32"/>
      <c r="BA181" s="32"/>
      <c r="BB181" s="32"/>
      <c r="BC181" s="32"/>
      <c r="BD181" s="32"/>
      <c r="BE181" s="32"/>
      <c r="BF181" s="32"/>
      <c r="BG181" s="32"/>
      <c r="BH181" s="32"/>
      <c r="BI181" s="32"/>
      <c r="BJ181" s="32"/>
      <c r="BK181" s="32"/>
      <c r="BL181" s="32"/>
      <c r="BM181" s="32"/>
      <c r="BN181" s="32"/>
      <c r="BO181" s="32"/>
      <c r="BP181" s="32"/>
      <c r="BQ181" s="32"/>
      <c r="BR181" s="32"/>
      <c r="BS181" s="32"/>
      <c r="BT181" s="32"/>
      <c r="BU181" s="32"/>
      <c r="BV181" s="32"/>
      <c r="BW181" s="32"/>
      <c r="BX181" s="32"/>
      <c r="BY181" s="32"/>
      <c r="BZ181" s="32"/>
      <c r="CA181" s="32"/>
      <c r="CB181" s="32"/>
      <c r="CC181" s="32"/>
      <c r="CD181" s="32"/>
      <c r="CE181" s="32"/>
      <c r="CF181" s="32"/>
      <c r="CG181" s="32"/>
      <c r="CH181" s="32"/>
      <c r="CI181" s="32"/>
      <c r="CJ181" s="32">
        <f t="shared" si="36"/>
        <v>510000.94500000001</v>
      </c>
      <c r="CK181" s="32">
        <f>+SMALL((K181,O181,S181,W181,AA181,AE181,AI181,AM181,AQ181,AU181,AY181,BC181,BG181,BK181,BO181,BS181,BW181,CA181,CE181,CI181),1)</f>
        <v>0</v>
      </c>
      <c r="CL181" s="18"/>
      <c r="CM181" s="18"/>
      <c r="CN181" s="35"/>
      <c r="CO181" s="39">
        <f t="shared" si="39"/>
        <v>0</v>
      </c>
    </row>
    <row r="182" spans="1:93" s="19" customFormat="1" ht="60">
      <c r="A182" s="17">
        <v>172</v>
      </c>
      <c r="B182" s="48" t="s">
        <v>203</v>
      </c>
      <c r="C182" s="69" t="s">
        <v>269</v>
      </c>
      <c r="D182" s="69" t="s">
        <v>1243</v>
      </c>
      <c r="E182" s="37">
        <v>1</v>
      </c>
      <c r="F182" s="37" t="str">
        <f>+VLOOKUP(B182,'[1]AMAREY NOVA MEDICAL S.A'!$D:$H,5,0)</f>
        <v>CTO 5669-2021 PROMED QUIRURGICOS E.U</v>
      </c>
      <c r="G182" s="34">
        <f>+VLOOKUP(B182,'[1]AMAREY NOVA MEDICAL S.A'!$D:$H,2,0)</f>
        <v>0</v>
      </c>
      <c r="H182" s="32">
        <f>+VLOOKUP(B182,'[1]AMAREY NOVA MEDICAL S.A'!$D:$H,3,0)</f>
        <v>0</v>
      </c>
      <c r="I182" s="32">
        <f>+VLOOKUP(B182,'[1]AMAREY NOVA MEDICAL S.A'!$D:$H,4,0)</f>
        <v>0</v>
      </c>
      <c r="J182" s="32">
        <f t="shared" si="31"/>
        <v>0</v>
      </c>
      <c r="K182" s="32">
        <f t="shared" si="32"/>
        <v>0</v>
      </c>
      <c r="L182" s="32"/>
      <c r="M182" s="32"/>
      <c r="N182" s="32"/>
      <c r="O182" s="32"/>
      <c r="P182" s="76"/>
      <c r="Q182" s="71"/>
      <c r="R182" s="72"/>
      <c r="S182" s="32"/>
      <c r="T182" s="32"/>
      <c r="U182" s="32"/>
      <c r="V182" s="32"/>
      <c r="W182" s="32"/>
      <c r="X182" s="78"/>
      <c r="Y182" s="74"/>
      <c r="Z182" s="78"/>
      <c r="AA182" s="32"/>
      <c r="AB182" s="32"/>
      <c r="AC182" s="32"/>
      <c r="AD182" s="32"/>
      <c r="AE182" s="32"/>
      <c r="AF182" s="32"/>
      <c r="AG182" s="32"/>
      <c r="AH182" s="32"/>
      <c r="AI182" s="32"/>
      <c r="AJ182" s="32">
        <v>563040</v>
      </c>
      <c r="AK182" s="32"/>
      <c r="AL182" s="32">
        <v>563040</v>
      </c>
      <c r="AM182" s="32">
        <f t="shared" si="34"/>
        <v>594682.848</v>
      </c>
      <c r="AN182" s="32"/>
      <c r="AO182" s="32"/>
      <c r="AP182" s="32"/>
      <c r="AQ182" s="32"/>
      <c r="AR182" s="32"/>
      <c r="AS182" s="32"/>
      <c r="AT182" s="32"/>
      <c r="AU182" s="32"/>
      <c r="AV182" s="32">
        <v>173200</v>
      </c>
      <c r="AW182" s="32"/>
      <c r="AX182" s="32">
        <v>173200</v>
      </c>
      <c r="AY182" s="32">
        <f t="shared" si="35"/>
        <v>182933.84</v>
      </c>
      <c r="AZ182" s="32"/>
      <c r="BA182" s="32"/>
      <c r="BB182" s="32"/>
      <c r="BC182" s="32"/>
      <c r="BD182" s="32"/>
      <c r="BE182" s="32"/>
      <c r="BF182" s="32"/>
      <c r="BG182" s="32"/>
      <c r="BH182" s="32"/>
      <c r="BI182" s="32"/>
      <c r="BJ182" s="32"/>
      <c r="BK182" s="32"/>
      <c r="BL182" s="32"/>
      <c r="BM182" s="32"/>
      <c r="BN182" s="32"/>
      <c r="BO182" s="32"/>
      <c r="BP182" s="32"/>
      <c r="BQ182" s="32"/>
      <c r="BR182" s="32"/>
      <c r="BS182" s="32"/>
      <c r="BT182" s="32"/>
      <c r="BU182" s="32"/>
      <c r="BV182" s="32"/>
      <c r="BW182" s="32"/>
      <c r="BX182" s="32"/>
      <c r="BY182" s="32"/>
      <c r="BZ182" s="32"/>
      <c r="CA182" s="32"/>
      <c r="CB182" s="32"/>
      <c r="CC182" s="32"/>
      <c r="CD182" s="32"/>
      <c r="CE182" s="32"/>
      <c r="CF182" s="32"/>
      <c r="CG182" s="32"/>
      <c r="CH182" s="32"/>
      <c r="CI182" s="32"/>
      <c r="CJ182" s="32">
        <f t="shared" si="36"/>
        <v>259205.56266666666</v>
      </c>
      <c r="CK182" s="32">
        <f>+SMALL((K182,O182,S182,W182,AA182,AE182,AI182,AM182,AQ182,AU182,AY182,BC182,BG182,BK182,BO182,BS182,BW182,CA182,CE182,CI182),1)</f>
        <v>0</v>
      </c>
      <c r="CL182" s="18"/>
      <c r="CM182" s="18"/>
      <c r="CN182" s="35"/>
      <c r="CO182" s="39">
        <f t="shared" si="39"/>
        <v>0</v>
      </c>
    </row>
    <row r="183" spans="1:93" s="19" customFormat="1" ht="60">
      <c r="A183" s="17">
        <v>173</v>
      </c>
      <c r="B183" s="48" t="s">
        <v>204</v>
      </c>
      <c r="C183" s="69" t="s">
        <v>270</v>
      </c>
      <c r="D183" s="69" t="s">
        <v>1243</v>
      </c>
      <c r="E183" s="37">
        <v>1</v>
      </c>
      <c r="F183" s="37" t="str">
        <f>+VLOOKUP(B183,'[1]AMAREY NOVA MEDICAL S.A'!$D:$H,5,0)</f>
        <v>CTO 5665-2021 LA INSTRUMENTADORA S.A.S</v>
      </c>
      <c r="G183" s="34">
        <f>+VLOOKUP(B183,'[1]AMAREY NOVA MEDICAL S.A'!$D:$H,2,0)</f>
        <v>535860</v>
      </c>
      <c r="H183" s="32">
        <f>+VLOOKUP(B183,'[1]AMAREY NOVA MEDICAL S.A'!$D:$H,3,0)</f>
        <v>0</v>
      </c>
      <c r="I183" s="32">
        <f>+VLOOKUP(B183,'[1]AMAREY NOVA MEDICAL S.A'!$D:$H,4,0)</f>
        <v>535860</v>
      </c>
      <c r="J183" s="32">
        <f t="shared" si="31"/>
        <v>535860</v>
      </c>
      <c r="K183" s="32">
        <f t="shared" si="32"/>
        <v>565975.33200000005</v>
      </c>
      <c r="L183" s="32"/>
      <c r="M183" s="32"/>
      <c r="N183" s="32"/>
      <c r="O183" s="32"/>
      <c r="P183" s="76">
        <v>881027</v>
      </c>
      <c r="Q183" s="71"/>
      <c r="R183" s="72">
        <v>881027</v>
      </c>
      <c r="S183" s="32">
        <f t="shared" si="41"/>
        <v>930364.51199999999</v>
      </c>
      <c r="T183" s="32"/>
      <c r="U183" s="32"/>
      <c r="V183" s="32"/>
      <c r="W183" s="32"/>
      <c r="X183" s="75">
        <v>688000</v>
      </c>
      <c r="Y183" s="74"/>
      <c r="Z183" s="75">
        <v>688000</v>
      </c>
      <c r="AA183" s="32">
        <f t="shared" si="33"/>
        <v>726665.6</v>
      </c>
      <c r="AB183" s="32"/>
      <c r="AC183" s="32"/>
      <c r="AD183" s="32"/>
      <c r="AE183" s="32"/>
      <c r="AF183" s="32"/>
      <c r="AG183" s="32"/>
      <c r="AH183" s="32"/>
      <c r="AI183" s="32"/>
      <c r="AJ183" s="32">
        <v>1277535</v>
      </c>
      <c r="AK183" s="32"/>
      <c r="AL183" s="32">
        <v>1277535</v>
      </c>
      <c r="AM183" s="32">
        <f t="shared" si="34"/>
        <v>1349332.4669999999</v>
      </c>
      <c r="AN183" s="32">
        <v>690000</v>
      </c>
      <c r="AO183" s="32">
        <f t="shared" ref="AO183:AO231" si="42">+AN183-AP183</f>
        <v>0</v>
      </c>
      <c r="AP183" s="32">
        <v>690000</v>
      </c>
      <c r="AQ183" s="32">
        <f t="shared" ref="AQ183:AQ203" si="43">+AP183*1.0562</f>
        <v>728778</v>
      </c>
      <c r="AR183" s="32"/>
      <c r="AS183" s="32"/>
      <c r="AT183" s="32"/>
      <c r="AU183" s="32"/>
      <c r="AV183" s="32">
        <v>447100</v>
      </c>
      <c r="AW183" s="32"/>
      <c r="AX183" s="32">
        <v>447100</v>
      </c>
      <c r="AY183" s="32">
        <f t="shared" si="35"/>
        <v>472227.02</v>
      </c>
      <c r="AZ183" s="32"/>
      <c r="BA183" s="32"/>
      <c r="BB183" s="32"/>
      <c r="BC183" s="32"/>
      <c r="BD183" s="32"/>
      <c r="BE183" s="32"/>
      <c r="BF183" s="32"/>
      <c r="BG183" s="32"/>
      <c r="BH183" s="32"/>
      <c r="BI183" s="32"/>
      <c r="BJ183" s="32"/>
      <c r="BK183" s="32"/>
      <c r="BL183" s="32"/>
      <c r="BM183" s="32"/>
      <c r="BN183" s="32"/>
      <c r="BO183" s="32"/>
      <c r="BP183" s="32"/>
      <c r="BQ183" s="32"/>
      <c r="BR183" s="32"/>
      <c r="BS183" s="32"/>
      <c r="BT183" s="32"/>
      <c r="BU183" s="32"/>
      <c r="BV183" s="32"/>
      <c r="BW183" s="32"/>
      <c r="BX183" s="32"/>
      <c r="BY183" s="32"/>
      <c r="BZ183" s="32"/>
      <c r="CA183" s="32"/>
      <c r="CB183" s="32"/>
      <c r="CC183" s="32"/>
      <c r="CD183" s="32"/>
      <c r="CE183" s="32"/>
      <c r="CF183" s="32"/>
      <c r="CG183" s="32"/>
      <c r="CH183" s="32"/>
      <c r="CI183" s="32"/>
      <c r="CJ183" s="32">
        <f t="shared" si="36"/>
        <v>795557.15516666661</v>
      </c>
      <c r="CK183" s="32">
        <f>+SMALL((K183,O183,S183,W183,AA183,AE183,AI183,AM183,AQ183,AU183,AY183,BC183,BG183,BK183,BO183,BS183,BW183,CA183,CE183,CI183),1)</f>
        <v>472227.02</v>
      </c>
      <c r="CL183" s="18"/>
      <c r="CM183" s="18">
        <f t="shared" si="37"/>
        <v>93748.312000000034</v>
      </c>
      <c r="CN183" s="35">
        <f t="shared" si="38"/>
        <v>0.19852382017445769</v>
      </c>
      <c r="CO183" s="39">
        <f t="shared" si="39"/>
        <v>472227.02</v>
      </c>
    </row>
    <row r="184" spans="1:93" s="19" customFormat="1" ht="30">
      <c r="A184" s="17">
        <v>174</v>
      </c>
      <c r="B184" s="48" t="s">
        <v>179</v>
      </c>
      <c r="C184" s="69" t="s">
        <v>270</v>
      </c>
      <c r="D184" s="69" t="s">
        <v>1243</v>
      </c>
      <c r="E184" s="37">
        <v>1</v>
      </c>
      <c r="F184" s="37" t="str">
        <f>+VLOOKUP(B184,'[1]AMAREY NOVA MEDICAL S.A'!$D:$H,5,0)</f>
        <v xml:space="preserve">CTO 5660-2021 DISORTHO SA </v>
      </c>
      <c r="G184" s="34">
        <f>+VLOOKUP(B184,'[1]AMAREY NOVA MEDICAL S.A'!$D:$H,2,0)</f>
        <v>149600</v>
      </c>
      <c r="H184" s="32">
        <f>+VLOOKUP(B184,'[1]AMAREY NOVA MEDICAL S.A'!$D:$H,3,0)</f>
        <v>0</v>
      </c>
      <c r="I184" s="32">
        <f>+VLOOKUP(B184,'[1]AMAREY NOVA MEDICAL S.A'!$D:$H,4,0)</f>
        <v>149600</v>
      </c>
      <c r="J184" s="32">
        <f t="shared" si="31"/>
        <v>149600</v>
      </c>
      <c r="K184" s="32">
        <f t="shared" si="32"/>
        <v>158007.52000000002</v>
      </c>
      <c r="L184" s="32"/>
      <c r="M184" s="32"/>
      <c r="N184" s="32"/>
      <c r="O184" s="32"/>
      <c r="P184" s="76">
        <v>179697</v>
      </c>
      <c r="Q184" s="71"/>
      <c r="R184" s="72">
        <v>179697</v>
      </c>
      <c r="S184" s="32">
        <f t="shared" si="41"/>
        <v>189760.03200000001</v>
      </c>
      <c r="T184" s="32"/>
      <c r="U184" s="32"/>
      <c r="V184" s="32"/>
      <c r="W184" s="32"/>
      <c r="X184" s="75">
        <v>150000</v>
      </c>
      <c r="Y184" s="74"/>
      <c r="Z184" s="75">
        <v>150000</v>
      </c>
      <c r="AA184" s="32">
        <f t="shared" si="33"/>
        <v>158430</v>
      </c>
      <c r="AB184" s="32"/>
      <c r="AC184" s="32"/>
      <c r="AD184" s="32"/>
      <c r="AE184" s="32"/>
      <c r="AF184" s="32"/>
      <c r="AG184" s="32"/>
      <c r="AH184" s="32"/>
      <c r="AI184" s="32"/>
      <c r="AJ184" s="32">
        <v>241845</v>
      </c>
      <c r="AK184" s="32"/>
      <c r="AL184" s="32">
        <v>241845</v>
      </c>
      <c r="AM184" s="32">
        <f t="shared" si="34"/>
        <v>255436.68900000001</v>
      </c>
      <c r="AN184" s="32">
        <v>160000</v>
      </c>
      <c r="AO184" s="32">
        <f t="shared" si="42"/>
        <v>0</v>
      </c>
      <c r="AP184" s="32">
        <v>160000</v>
      </c>
      <c r="AQ184" s="32">
        <f t="shared" si="43"/>
        <v>168992</v>
      </c>
      <c r="AR184" s="32"/>
      <c r="AS184" s="32"/>
      <c r="AT184" s="32"/>
      <c r="AU184" s="32"/>
      <c r="AV184" s="32">
        <v>173200</v>
      </c>
      <c r="AW184" s="32"/>
      <c r="AX184" s="32">
        <v>173200</v>
      </c>
      <c r="AY184" s="32">
        <f t="shared" si="35"/>
        <v>182933.84</v>
      </c>
      <c r="AZ184" s="32"/>
      <c r="BA184" s="32"/>
      <c r="BB184" s="32"/>
      <c r="BC184" s="32"/>
      <c r="BD184" s="32"/>
      <c r="BE184" s="32"/>
      <c r="BF184" s="32"/>
      <c r="BG184" s="32"/>
      <c r="BH184" s="32"/>
      <c r="BI184" s="32"/>
      <c r="BJ184" s="32"/>
      <c r="BK184" s="32"/>
      <c r="BL184" s="32"/>
      <c r="BM184" s="32"/>
      <c r="BN184" s="32"/>
      <c r="BO184" s="32"/>
      <c r="BP184" s="32"/>
      <c r="BQ184" s="32"/>
      <c r="BR184" s="32"/>
      <c r="BS184" s="32"/>
      <c r="BT184" s="32"/>
      <c r="BU184" s="32"/>
      <c r="BV184" s="32"/>
      <c r="BW184" s="32"/>
      <c r="BX184" s="32"/>
      <c r="BY184" s="32"/>
      <c r="BZ184" s="32"/>
      <c r="CA184" s="32"/>
      <c r="CB184" s="32"/>
      <c r="CC184" s="32"/>
      <c r="CD184" s="32"/>
      <c r="CE184" s="32"/>
      <c r="CF184" s="32"/>
      <c r="CG184" s="32"/>
      <c r="CH184" s="32"/>
      <c r="CI184" s="32"/>
      <c r="CJ184" s="32">
        <f t="shared" si="36"/>
        <v>185593.34683333334</v>
      </c>
      <c r="CK184" s="32">
        <f>+SMALL((K184,O184,S184,W184,AA184,AE184,AI184,AM184,AQ184,AU184,AY184,BC184,BG184,BK184,BO184,BS184,BW184,CA184,CE184,CI184),1)</f>
        <v>158007.52000000002</v>
      </c>
      <c r="CL184" s="18"/>
      <c r="CM184" s="18">
        <f t="shared" si="37"/>
        <v>0</v>
      </c>
      <c r="CN184" s="35">
        <f t="shared" si="38"/>
        <v>0</v>
      </c>
      <c r="CO184" s="39">
        <f t="shared" si="39"/>
        <v>158007.52000000002</v>
      </c>
    </row>
    <row r="185" spans="1:93" s="19" customFormat="1" ht="60">
      <c r="A185" s="17">
        <v>175</v>
      </c>
      <c r="B185" s="48" t="s">
        <v>205</v>
      </c>
      <c r="C185" s="69" t="s">
        <v>270</v>
      </c>
      <c r="D185" s="69" t="s">
        <v>1243</v>
      </c>
      <c r="E185" s="37">
        <v>1</v>
      </c>
      <c r="F185" s="37" t="str">
        <f>+VLOOKUP(B185,'[1]AMAREY NOVA MEDICAL S.A'!$D:$H,5,0)</f>
        <v>CTO 5665-2021 LA INSTRUMENTADORA S.A.S</v>
      </c>
      <c r="G185" s="34">
        <f>+VLOOKUP(B185,'[1]AMAREY NOVA MEDICAL S.A'!$D:$H,2,0)</f>
        <v>148860</v>
      </c>
      <c r="H185" s="32">
        <f>+VLOOKUP(B185,'[1]AMAREY NOVA MEDICAL S.A'!$D:$H,3,0)</f>
        <v>0</v>
      </c>
      <c r="I185" s="32">
        <f>+VLOOKUP(B185,'[1]AMAREY NOVA MEDICAL S.A'!$D:$H,4,0)</f>
        <v>148860</v>
      </c>
      <c r="J185" s="32">
        <f t="shared" si="31"/>
        <v>148860</v>
      </c>
      <c r="K185" s="32">
        <f t="shared" si="32"/>
        <v>157225.932</v>
      </c>
      <c r="L185" s="32"/>
      <c r="M185" s="32"/>
      <c r="N185" s="32"/>
      <c r="O185" s="32"/>
      <c r="P185" s="76">
        <v>359393</v>
      </c>
      <c r="Q185" s="71"/>
      <c r="R185" s="72">
        <v>359393</v>
      </c>
      <c r="S185" s="32">
        <f t="shared" si="41"/>
        <v>379519.00800000003</v>
      </c>
      <c r="T185" s="32"/>
      <c r="U185" s="32"/>
      <c r="V185" s="32"/>
      <c r="W185" s="32"/>
      <c r="X185" s="75">
        <v>275000</v>
      </c>
      <c r="Y185" s="74"/>
      <c r="Z185" s="75">
        <v>275000</v>
      </c>
      <c r="AA185" s="32">
        <f t="shared" si="33"/>
        <v>290455</v>
      </c>
      <c r="AB185" s="32"/>
      <c r="AC185" s="32"/>
      <c r="AD185" s="32"/>
      <c r="AE185" s="32"/>
      <c r="AF185" s="32"/>
      <c r="AG185" s="32"/>
      <c r="AH185" s="32"/>
      <c r="AI185" s="32"/>
      <c r="AJ185" s="32">
        <v>391575</v>
      </c>
      <c r="AK185" s="32"/>
      <c r="AL185" s="32">
        <v>391575</v>
      </c>
      <c r="AM185" s="32">
        <f t="shared" si="34"/>
        <v>413581.51500000001</v>
      </c>
      <c r="AN185" s="32">
        <v>250000</v>
      </c>
      <c r="AO185" s="32">
        <f t="shared" si="42"/>
        <v>0</v>
      </c>
      <c r="AP185" s="32">
        <v>250000</v>
      </c>
      <c r="AQ185" s="32">
        <f t="shared" si="43"/>
        <v>264050</v>
      </c>
      <c r="AR185" s="32"/>
      <c r="AS185" s="32"/>
      <c r="AT185" s="32"/>
      <c r="AU185" s="32"/>
      <c r="AV185" s="32">
        <v>269400</v>
      </c>
      <c r="AW185" s="32"/>
      <c r="AX185" s="32">
        <v>269400</v>
      </c>
      <c r="AY185" s="32">
        <f t="shared" si="35"/>
        <v>284540.28000000003</v>
      </c>
      <c r="AZ185" s="32"/>
      <c r="BA185" s="32"/>
      <c r="BB185" s="32"/>
      <c r="BC185" s="32"/>
      <c r="BD185" s="32"/>
      <c r="BE185" s="32"/>
      <c r="BF185" s="32"/>
      <c r="BG185" s="32"/>
      <c r="BH185" s="32"/>
      <c r="BI185" s="32"/>
      <c r="BJ185" s="32"/>
      <c r="BK185" s="32"/>
      <c r="BL185" s="32"/>
      <c r="BM185" s="32"/>
      <c r="BN185" s="32"/>
      <c r="BO185" s="32"/>
      <c r="BP185" s="32"/>
      <c r="BQ185" s="32"/>
      <c r="BR185" s="32"/>
      <c r="BS185" s="32"/>
      <c r="BT185" s="32"/>
      <c r="BU185" s="32"/>
      <c r="BV185" s="32"/>
      <c r="BW185" s="32"/>
      <c r="BX185" s="32"/>
      <c r="BY185" s="32"/>
      <c r="BZ185" s="32"/>
      <c r="CA185" s="32"/>
      <c r="CB185" s="32"/>
      <c r="CC185" s="32"/>
      <c r="CD185" s="32"/>
      <c r="CE185" s="32"/>
      <c r="CF185" s="32"/>
      <c r="CG185" s="32"/>
      <c r="CH185" s="32"/>
      <c r="CI185" s="32"/>
      <c r="CJ185" s="32">
        <f t="shared" si="36"/>
        <v>298228.6225</v>
      </c>
      <c r="CK185" s="32">
        <f>+SMALL((K185,O185,S185,W185,AA185,AE185,AI185,AM185,AQ185,AU185,AY185,BC185,BG185,BK185,BO185,BS185,BW185,CA185,CE185,CI185),1)</f>
        <v>157225.932</v>
      </c>
      <c r="CL185" s="18"/>
      <c r="CM185" s="18">
        <f t="shared" si="37"/>
        <v>0</v>
      </c>
      <c r="CN185" s="35">
        <f t="shared" si="38"/>
        <v>0</v>
      </c>
      <c r="CO185" s="39">
        <f t="shared" si="39"/>
        <v>157225.932</v>
      </c>
    </row>
    <row r="186" spans="1:93" s="19" customFormat="1" ht="30">
      <c r="A186" s="17">
        <v>176</v>
      </c>
      <c r="B186" s="48" t="s">
        <v>178</v>
      </c>
      <c r="C186" s="69" t="s">
        <v>271</v>
      </c>
      <c r="D186" s="69" t="s">
        <v>1243</v>
      </c>
      <c r="E186" s="37">
        <v>1</v>
      </c>
      <c r="F186" s="37" t="str">
        <f>+VLOOKUP(B186,'[1]AMAREY NOVA MEDICAL S.A'!$D:$H,5,0)</f>
        <v xml:space="preserve">CTO 5660-2021 DISORTHO SA </v>
      </c>
      <c r="G186" s="34">
        <f>+VLOOKUP(B186,'[1]AMAREY NOVA MEDICAL S.A'!$D:$H,2,0)</f>
        <v>918000</v>
      </c>
      <c r="H186" s="32">
        <f>+VLOOKUP(B186,'[1]AMAREY NOVA MEDICAL S.A'!$D:$H,3,0)</f>
        <v>0</v>
      </c>
      <c r="I186" s="32">
        <f>+VLOOKUP(B186,'[1]AMAREY NOVA MEDICAL S.A'!$D:$H,4,0)</f>
        <v>918000</v>
      </c>
      <c r="J186" s="32">
        <f t="shared" si="31"/>
        <v>918000</v>
      </c>
      <c r="K186" s="32">
        <f t="shared" si="32"/>
        <v>969591.6</v>
      </c>
      <c r="L186" s="32"/>
      <c r="M186" s="32"/>
      <c r="N186" s="32"/>
      <c r="O186" s="32"/>
      <c r="P186" s="76">
        <v>991470</v>
      </c>
      <c r="Q186" s="71"/>
      <c r="R186" s="72">
        <v>991470</v>
      </c>
      <c r="S186" s="32">
        <f t="shared" si="41"/>
        <v>1046992.3200000001</v>
      </c>
      <c r="T186" s="32"/>
      <c r="U186" s="32"/>
      <c r="V186" s="32"/>
      <c r="W186" s="32"/>
      <c r="X186" s="75">
        <v>688000</v>
      </c>
      <c r="Y186" s="74"/>
      <c r="Z186" s="75">
        <v>688000</v>
      </c>
      <c r="AA186" s="32">
        <f t="shared" si="33"/>
        <v>726665.6</v>
      </c>
      <c r="AB186" s="32"/>
      <c r="AC186" s="32"/>
      <c r="AD186" s="32"/>
      <c r="AE186" s="32"/>
      <c r="AF186" s="32"/>
      <c r="AG186" s="32"/>
      <c r="AH186" s="32"/>
      <c r="AI186" s="32"/>
      <c r="AJ186" s="32">
        <v>1451900</v>
      </c>
      <c r="AK186" s="32"/>
      <c r="AL186" s="32">
        <v>1451900</v>
      </c>
      <c r="AM186" s="32">
        <f t="shared" si="34"/>
        <v>1533496.78</v>
      </c>
      <c r="AN186" s="32">
        <v>690000</v>
      </c>
      <c r="AO186" s="32">
        <f t="shared" si="42"/>
        <v>0</v>
      </c>
      <c r="AP186" s="32">
        <v>690000</v>
      </c>
      <c r="AQ186" s="32">
        <f t="shared" si="43"/>
        <v>728778</v>
      </c>
      <c r="AR186" s="32"/>
      <c r="AS186" s="32"/>
      <c r="AT186" s="32"/>
      <c r="AU186" s="32"/>
      <c r="AV186" s="32">
        <v>764800</v>
      </c>
      <c r="AW186" s="32"/>
      <c r="AX186" s="32">
        <v>764800</v>
      </c>
      <c r="AY186" s="32">
        <f t="shared" si="35"/>
        <v>807781.76</v>
      </c>
      <c r="AZ186" s="32"/>
      <c r="BA186" s="32"/>
      <c r="BB186" s="32"/>
      <c r="BC186" s="32"/>
      <c r="BD186" s="32"/>
      <c r="BE186" s="32"/>
      <c r="BF186" s="32"/>
      <c r="BG186" s="32"/>
      <c r="BH186" s="32"/>
      <c r="BI186" s="32"/>
      <c r="BJ186" s="32"/>
      <c r="BK186" s="32"/>
      <c r="BL186" s="32"/>
      <c r="BM186" s="32"/>
      <c r="BN186" s="32"/>
      <c r="BO186" s="32"/>
      <c r="BP186" s="32"/>
      <c r="BQ186" s="32"/>
      <c r="BR186" s="32"/>
      <c r="BS186" s="32"/>
      <c r="BT186" s="32"/>
      <c r="BU186" s="32"/>
      <c r="BV186" s="32"/>
      <c r="BW186" s="32"/>
      <c r="BX186" s="32"/>
      <c r="BY186" s="32"/>
      <c r="BZ186" s="32"/>
      <c r="CA186" s="32"/>
      <c r="CB186" s="32"/>
      <c r="CC186" s="32"/>
      <c r="CD186" s="32"/>
      <c r="CE186" s="32"/>
      <c r="CF186" s="32"/>
      <c r="CG186" s="32"/>
      <c r="CH186" s="32"/>
      <c r="CI186" s="32"/>
      <c r="CJ186" s="32">
        <f t="shared" si="36"/>
        <v>968884.34333333327</v>
      </c>
      <c r="CK186" s="32">
        <f>+SMALL((K186,O186,S186,W186,AA186,AE186,AI186,AM186,AQ186,AU186,AY186,BC186,BG186,BK186,BO186,BS186,BW186,CA186,CE186,CI186),1)</f>
        <v>726665.6</v>
      </c>
      <c r="CL186" s="18"/>
      <c r="CM186" s="18">
        <f t="shared" si="37"/>
        <v>242926</v>
      </c>
      <c r="CN186" s="35">
        <f t="shared" si="38"/>
        <v>0.33430232558139533</v>
      </c>
      <c r="CO186" s="39">
        <f t="shared" si="39"/>
        <v>726665.6</v>
      </c>
    </row>
    <row r="187" spans="1:93" s="19" customFormat="1" ht="30">
      <c r="A187" s="17">
        <v>177</v>
      </c>
      <c r="B187" s="48" t="s">
        <v>179</v>
      </c>
      <c r="C187" s="69" t="s">
        <v>271</v>
      </c>
      <c r="D187" s="69" t="s">
        <v>1243</v>
      </c>
      <c r="E187" s="37">
        <v>1</v>
      </c>
      <c r="F187" s="37" t="str">
        <f>+VLOOKUP(B187,'[1]AMAREY NOVA MEDICAL S.A'!$D:$H,5,0)</f>
        <v xml:space="preserve">CTO 5660-2021 DISORTHO SA </v>
      </c>
      <c r="G187" s="34">
        <f>+VLOOKUP(B187,'[1]AMAREY NOVA MEDICAL S.A'!$D:$H,2,0)</f>
        <v>149600</v>
      </c>
      <c r="H187" s="32">
        <f>+VLOOKUP(B187,'[1]AMAREY NOVA MEDICAL S.A'!$D:$H,3,0)</f>
        <v>0</v>
      </c>
      <c r="I187" s="32">
        <f>+VLOOKUP(B187,'[1]AMAREY NOVA MEDICAL S.A'!$D:$H,4,0)</f>
        <v>149600</v>
      </c>
      <c r="J187" s="32">
        <f t="shared" si="31"/>
        <v>149600</v>
      </c>
      <c r="K187" s="32">
        <f t="shared" si="32"/>
        <v>158007.52000000002</v>
      </c>
      <c r="L187" s="32"/>
      <c r="M187" s="32"/>
      <c r="N187" s="32"/>
      <c r="O187" s="32"/>
      <c r="P187" s="76">
        <v>179697</v>
      </c>
      <c r="Q187" s="71"/>
      <c r="R187" s="72">
        <v>179697</v>
      </c>
      <c r="S187" s="32">
        <f t="shared" si="41"/>
        <v>189760.03200000001</v>
      </c>
      <c r="T187" s="32"/>
      <c r="U187" s="32"/>
      <c r="V187" s="32"/>
      <c r="W187" s="32"/>
      <c r="X187" s="75">
        <v>150000</v>
      </c>
      <c r="Y187" s="74"/>
      <c r="Z187" s="75">
        <v>150000</v>
      </c>
      <c r="AA187" s="32">
        <f t="shared" si="33"/>
        <v>158430</v>
      </c>
      <c r="AB187" s="32"/>
      <c r="AC187" s="32"/>
      <c r="AD187" s="32"/>
      <c r="AE187" s="32"/>
      <c r="AF187" s="32"/>
      <c r="AG187" s="32"/>
      <c r="AH187" s="32"/>
      <c r="AI187" s="32"/>
      <c r="AJ187" s="32">
        <v>241845</v>
      </c>
      <c r="AK187" s="32"/>
      <c r="AL187" s="32">
        <v>241845</v>
      </c>
      <c r="AM187" s="32">
        <f t="shared" si="34"/>
        <v>255436.68900000001</v>
      </c>
      <c r="AN187" s="32">
        <v>160000</v>
      </c>
      <c r="AO187" s="32">
        <f t="shared" si="42"/>
        <v>0</v>
      </c>
      <c r="AP187" s="32">
        <v>160000</v>
      </c>
      <c r="AQ187" s="32">
        <f t="shared" si="43"/>
        <v>168992</v>
      </c>
      <c r="AR187" s="32"/>
      <c r="AS187" s="32"/>
      <c r="AT187" s="32"/>
      <c r="AU187" s="32"/>
      <c r="AV187" s="32">
        <v>173200</v>
      </c>
      <c r="AW187" s="32"/>
      <c r="AX187" s="32">
        <v>173200</v>
      </c>
      <c r="AY187" s="32">
        <f t="shared" si="35"/>
        <v>182933.84</v>
      </c>
      <c r="AZ187" s="32"/>
      <c r="BA187" s="32"/>
      <c r="BB187" s="32"/>
      <c r="BC187" s="32"/>
      <c r="BD187" s="32"/>
      <c r="BE187" s="32"/>
      <c r="BF187" s="32"/>
      <c r="BG187" s="32"/>
      <c r="BH187" s="32"/>
      <c r="BI187" s="32"/>
      <c r="BJ187" s="32"/>
      <c r="BK187" s="32"/>
      <c r="BL187" s="32"/>
      <c r="BM187" s="32"/>
      <c r="BN187" s="32"/>
      <c r="BO187" s="32"/>
      <c r="BP187" s="32"/>
      <c r="BQ187" s="32"/>
      <c r="BR187" s="32"/>
      <c r="BS187" s="32"/>
      <c r="BT187" s="32"/>
      <c r="BU187" s="32"/>
      <c r="BV187" s="32"/>
      <c r="BW187" s="32"/>
      <c r="BX187" s="32"/>
      <c r="BY187" s="32"/>
      <c r="BZ187" s="32"/>
      <c r="CA187" s="32"/>
      <c r="CB187" s="32"/>
      <c r="CC187" s="32"/>
      <c r="CD187" s="32"/>
      <c r="CE187" s="32"/>
      <c r="CF187" s="32"/>
      <c r="CG187" s="32"/>
      <c r="CH187" s="32"/>
      <c r="CI187" s="32"/>
      <c r="CJ187" s="32">
        <f t="shared" si="36"/>
        <v>185593.34683333334</v>
      </c>
      <c r="CK187" s="32">
        <f>+SMALL((K187,O187,S187,W187,AA187,AE187,AI187,AM187,AQ187,AU187,AY187,BC187,BG187,BK187,BO187,BS187,BW187,CA187,CE187,CI187),1)</f>
        <v>158007.52000000002</v>
      </c>
      <c r="CL187" s="18"/>
      <c r="CM187" s="18">
        <f t="shared" si="37"/>
        <v>0</v>
      </c>
      <c r="CN187" s="35">
        <f t="shared" si="38"/>
        <v>0</v>
      </c>
      <c r="CO187" s="39">
        <f t="shared" si="39"/>
        <v>158007.52000000002</v>
      </c>
    </row>
    <row r="188" spans="1:93" s="19" customFormat="1" ht="60">
      <c r="A188" s="17">
        <v>178</v>
      </c>
      <c r="B188" s="48" t="s">
        <v>206</v>
      </c>
      <c r="C188" s="69" t="s">
        <v>271</v>
      </c>
      <c r="D188" s="69" t="s">
        <v>1243</v>
      </c>
      <c r="E188" s="37">
        <v>1</v>
      </c>
      <c r="F188" s="37" t="str">
        <f>+VLOOKUP(B188,'[1]AMAREY NOVA MEDICAL S.A'!$D:$H,5,0)</f>
        <v>CTO 5665-2021 LA INSTRUMENTADORA S.A.S</v>
      </c>
      <c r="G188" s="34">
        <f>+VLOOKUP(B188,'[1]AMAREY NOVA MEDICAL S.A'!$D:$H,2,0)</f>
        <v>148860</v>
      </c>
      <c r="H188" s="32">
        <f>+VLOOKUP(B188,'[1]AMAREY NOVA MEDICAL S.A'!$D:$H,3,0)</f>
        <v>0</v>
      </c>
      <c r="I188" s="32">
        <f>+VLOOKUP(B188,'[1]AMAREY NOVA MEDICAL S.A'!$D:$H,4,0)</f>
        <v>148860</v>
      </c>
      <c r="J188" s="32">
        <f t="shared" si="31"/>
        <v>148860</v>
      </c>
      <c r="K188" s="32">
        <f t="shared" si="32"/>
        <v>157225.932</v>
      </c>
      <c r="L188" s="32"/>
      <c r="M188" s="32"/>
      <c r="N188" s="32"/>
      <c r="O188" s="32"/>
      <c r="P188" s="76">
        <v>359393</v>
      </c>
      <c r="Q188" s="71"/>
      <c r="R188" s="72">
        <v>359393</v>
      </c>
      <c r="S188" s="32">
        <f t="shared" si="41"/>
        <v>379519.00800000003</v>
      </c>
      <c r="T188" s="32"/>
      <c r="U188" s="32"/>
      <c r="V188" s="32"/>
      <c r="W188" s="32"/>
      <c r="X188" s="75">
        <v>275000</v>
      </c>
      <c r="Y188" s="74"/>
      <c r="Z188" s="75">
        <v>275000</v>
      </c>
      <c r="AA188" s="32">
        <f t="shared" si="33"/>
        <v>290455</v>
      </c>
      <c r="AB188" s="32"/>
      <c r="AC188" s="32"/>
      <c r="AD188" s="32"/>
      <c r="AE188" s="32"/>
      <c r="AF188" s="32"/>
      <c r="AG188" s="32"/>
      <c r="AH188" s="32"/>
      <c r="AI188" s="32"/>
      <c r="AJ188" s="32">
        <v>241845</v>
      </c>
      <c r="AK188" s="32"/>
      <c r="AL188" s="32">
        <v>241845</v>
      </c>
      <c r="AM188" s="32">
        <f t="shared" si="34"/>
        <v>255436.68900000001</v>
      </c>
      <c r="AN188" s="32">
        <v>250000</v>
      </c>
      <c r="AO188" s="32">
        <f t="shared" si="42"/>
        <v>0</v>
      </c>
      <c r="AP188" s="32">
        <v>250000</v>
      </c>
      <c r="AQ188" s="32">
        <f t="shared" si="43"/>
        <v>264050</v>
      </c>
      <c r="AR188" s="32"/>
      <c r="AS188" s="32"/>
      <c r="AT188" s="32"/>
      <c r="AU188" s="32"/>
      <c r="AV188" s="32">
        <v>269400</v>
      </c>
      <c r="AW188" s="32"/>
      <c r="AX188" s="32">
        <v>269400</v>
      </c>
      <c r="AY188" s="32">
        <f t="shared" si="35"/>
        <v>284540.28000000003</v>
      </c>
      <c r="AZ188" s="32"/>
      <c r="BA188" s="32"/>
      <c r="BB188" s="32"/>
      <c r="BC188" s="32"/>
      <c r="BD188" s="32"/>
      <c r="BE188" s="32"/>
      <c r="BF188" s="32"/>
      <c r="BG188" s="32"/>
      <c r="BH188" s="32"/>
      <c r="BI188" s="32"/>
      <c r="BJ188" s="32"/>
      <c r="BK188" s="32"/>
      <c r="BL188" s="32"/>
      <c r="BM188" s="32"/>
      <c r="BN188" s="32"/>
      <c r="BO188" s="32"/>
      <c r="BP188" s="32"/>
      <c r="BQ188" s="32"/>
      <c r="BR188" s="32"/>
      <c r="BS188" s="32"/>
      <c r="BT188" s="32"/>
      <c r="BU188" s="32"/>
      <c r="BV188" s="32"/>
      <c r="BW188" s="32"/>
      <c r="BX188" s="32"/>
      <c r="BY188" s="32"/>
      <c r="BZ188" s="32"/>
      <c r="CA188" s="32"/>
      <c r="CB188" s="32"/>
      <c r="CC188" s="32"/>
      <c r="CD188" s="32"/>
      <c r="CE188" s="32"/>
      <c r="CF188" s="32"/>
      <c r="CG188" s="32"/>
      <c r="CH188" s="32"/>
      <c r="CI188" s="32"/>
      <c r="CJ188" s="32">
        <f t="shared" si="36"/>
        <v>271871.15150000004</v>
      </c>
      <c r="CK188" s="32">
        <f>+SMALL((K188,O188,S188,W188,AA188,AE188,AI188,AM188,AQ188,AU188,AY188,BC188,BG188,BK188,BO188,BS188,BW188,CA188,CE188,CI188),1)</f>
        <v>157225.932</v>
      </c>
      <c r="CL188" s="18"/>
      <c r="CM188" s="18">
        <f t="shared" si="37"/>
        <v>0</v>
      </c>
      <c r="CN188" s="35">
        <f t="shared" si="38"/>
        <v>0</v>
      </c>
      <c r="CO188" s="39">
        <f t="shared" si="39"/>
        <v>157225.932</v>
      </c>
    </row>
    <row r="189" spans="1:93" s="19" customFormat="1" ht="60">
      <c r="A189" s="17">
        <v>179</v>
      </c>
      <c r="B189" s="48" t="s">
        <v>204</v>
      </c>
      <c r="C189" s="69" t="s">
        <v>272</v>
      </c>
      <c r="D189" s="69" t="s">
        <v>1243</v>
      </c>
      <c r="E189" s="37">
        <v>1</v>
      </c>
      <c r="F189" s="37" t="str">
        <f>+VLOOKUP(B189,'[1]AMAREY NOVA MEDICAL S.A'!$D:$H,5,0)</f>
        <v>CTO 5665-2021 LA INSTRUMENTADORA S.A.S</v>
      </c>
      <c r="G189" s="34">
        <f>+VLOOKUP(B189,'[1]AMAREY NOVA MEDICAL S.A'!$D:$H,2,0)</f>
        <v>535860</v>
      </c>
      <c r="H189" s="32">
        <f>+VLOOKUP(B189,'[1]AMAREY NOVA MEDICAL S.A'!$D:$H,3,0)</f>
        <v>0</v>
      </c>
      <c r="I189" s="32">
        <f>+VLOOKUP(B189,'[1]AMAREY NOVA MEDICAL S.A'!$D:$H,4,0)</f>
        <v>535860</v>
      </c>
      <c r="J189" s="32">
        <f t="shared" si="31"/>
        <v>535860</v>
      </c>
      <c r="K189" s="32">
        <f t="shared" si="32"/>
        <v>565975.33200000005</v>
      </c>
      <c r="L189" s="32"/>
      <c r="M189" s="32"/>
      <c r="N189" s="32"/>
      <c r="O189" s="32"/>
      <c r="P189" s="76">
        <v>881027</v>
      </c>
      <c r="Q189" s="71"/>
      <c r="R189" s="72">
        <v>881027</v>
      </c>
      <c r="S189" s="32">
        <f t="shared" si="41"/>
        <v>930364.51199999999</v>
      </c>
      <c r="T189" s="32"/>
      <c r="U189" s="32"/>
      <c r="V189" s="32"/>
      <c r="W189" s="32"/>
      <c r="X189" s="75">
        <v>688000</v>
      </c>
      <c r="Y189" s="74"/>
      <c r="Z189" s="75">
        <v>688000</v>
      </c>
      <c r="AA189" s="32">
        <f t="shared" si="33"/>
        <v>726665.6</v>
      </c>
      <c r="AB189" s="32"/>
      <c r="AC189" s="32"/>
      <c r="AD189" s="32"/>
      <c r="AE189" s="32"/>
      <c r="AF189" s="32"/>
      <c r="AG189" s="32"/>
      <c r="AH189" s="32"/>
      <c r="AI189" s="32"/>
      <c r="AJ189" s="32">
        <v>1277535</v>
      </c>
      <c r="AK189" s="32"/>
      <c r="AL189" s="32">
        <v>1277535</v>
      </c>
      <c r="AM189" s="32">
        <f t="shared" si="34"/>
        <v>1349332.4669999999</v>
      </c>
      <c r="AN189" s="32">
        <v>690000</v>
      </c>
      <c r="AO189" s="32">
        <f t="shared" si="42"/>
        <v>0</v>
      </c>
      <c r="AP189" s="32">
        <v>690000</v>
      </c>
      <c r="AQ189" s="32">
        <f t="shared" si="43"/>
        <v>728778</v>
      </c>
      <c r="AR189" s="32"/>
      <c r="AS189" s="32"/>
      <c r="AT189" s="32"/>
      <c r="AU189" s="32"/>
      <c r="AV189" s="32">
        <v>447100</v>
      </c>
      <c r="AW189" s="32"/>
      <c r="AX189" s="32">
        <v>447100</v>
      </c>
      <c r="AY189" s="32">
        <f t="shared" si="35"/>
        <v>472227.02</v>
      </c>
      <c r="AZ189" s="32"/>
      <c r="BA189" s="32"/>
      <c r="BB189" s="32"/>
      <c r="BC189" s="32"/>
      <c r="BD189" s="32"/>
      <c r="BE189" s="32"/>
      <c r="BF189" s="32"/>
      <c r="BG189" s="32"/>
      <c r="BH189" s="32"/>
      <c r="BI189" s="32"/>
      <c r="BJ189" s="32"/>
      <c r="BK189" s="32"/>
      <c r="BL189" s="32"/>
      <c r="BM189" s="32"/>
      <c r="BN189" s="32"/>
      <c r="BO189" s="32"/>
      <c r="BP189" s="32"/>
      <c r="BQ189" s="32"/>
      <c r="BR189" s="32"/>
      <c r="BS189" s="32"/>
      <c r="BT189" s="32"/>
      <c r="BU189" s="32"/>
      <c r="BV189" s="32"/>
      <c r="BW189" s="32"/>
      <c r="BX189" s="32"/>
      <c r="BY189" s="32"/>
      <c r="BZ189" s="32"/>
      <c r="CA189" s="32"/>
      <c r="CB189" s="32"/>
      <c r="CC189" s="32"/>
      <c r="CD189" s="32"/>
      <c r="CE189" s="32"/>
      <c r="CF189" s="32"/>
      <c r="CG189" s="32"/>
      <c r="CH189" s="32"/>
      <c r="CI189" s="32"/>
      <c r="CJ189" s="32">
        <f t="shared" si="36"/>
        <v>795557.15516666661</v>
      </c>
      <c r="CK189" s="32">
        <f>+SMALL((K189,O189,S189,W189,AA189,AE189,AI189,AM189,AQ189,AU189,AY189,BC189,BG189,BK189,BO189,BS189,BW189,CA189,CE189,CI189),1)</f>
        <v>472227.02</v>
      </c>
      <c r="CL189" s="18"/>
      <c r="CM189" s="18">
        <f t="shared" si="37"/>
        <v>93748.312000000034</v>
      </c>
      <c r="CN189" s="35">
        <f t="shared" si="38"/>
        <v>0.19852382017445769</v>
      </c>
      <c r="CO189" s="39">
        <f t="shared" si="39"/>
        <v>472227.02</v>
      </c>
    </row>
    <row r="190" spans="1:93" s="19" customFormat="1" ht="30">
      <c r="A190" s="17">
        <v>180</v>
      </c>
      <c r="B190" s="48" t="s">
        <v>178</v>
      </c>
      <c r="C190" s="69" t="s">
        <v>272</v>
      </c>
      <c r="D190" s="69" t="s">
        <v>1243</v>
      </c>
      <c r="E190" s="37">
        <v>1</v>
      </c>
      <c r="F190" s="37" t="str">
        <f>+VLOOKUP(B190,'[1]AMAREY NOVA MEDICAL S.A'!$D:$H,5,0)</f>
        <v xml:space="preserve">CTO 5660-2021 DISORTHO SA </v>
      </c>
      <c r="G190" s="34">
        <f>+VLOOKUP(B190,'[1]AMAREY NOVA MEDICAL S.A'!$D:$H,2,0)</f>
        <v>918000</v>
      </c>
      <c r="H190" s="32">
        <f>+VLOOKUP(B190,'[1]AMAREY NOVA MEDICAL S.A'!$D:$H,3,0)</f>
        <v>0</v>
      </c>
      <c r="I190" s="32">
        <f>+VLOOKUP(B190,'[1]AMAREY NOVA MEDICAL S.A'!$D:$H,4,0)</f>
        <v>918000</v>
      </c>
      <c r="J190" s="32">
        <f t="shared" si="31"/>
        <v>918000</v>
      </c>
      <c r="K190" s="32">
        <f t="shared" si="32"/>
        <v>969591.6</v>
      </c>
      <c r="L190" s="32"/>
      <c r="M190" s="32"/>
      <c r="N190" s="32"/>
      <c r="O190" s="32"/>
      <c r="P190" s="76">
        <v>991470</v>
      </c>
      <c r="Q190" s="71"/>
      <c r="R190" s="72">
        <v>991470</v>
      </c>
      <c r="S190" s="32">
        <f t="shared" si="41"/>
        <v>1046992.3200000001</v>
      </c>
      <c r="T190" s="32"/>
      <c r="U190" s="32"/>
      <c r="V190" s="32"/>
      <c r="W190" s="32"/>
      <c r="X190" s="75">
        <v>688000</v>
      </c>
      <c r="Y190" s="74"/>
      <c r="Z190" s="75">
        <v>688000</v>
      </c>
      <c r="AA190" s="32">
        <f t="shared" si="33"/>
        <v>726665.6</v>
      </c>
      <c r="AB190" s="32">
        <v>720000</v>
      </c>
      <c r="AC190" s="32"/>
      <c r="AD190" s="32">
        <v>720000</v>
      </c>
      <c r="AE190" s="32">
        <f t="shared" ref="AE190:AE197" si="44">+AD190*1.0562</f>
        <v>760464</v>
      </c>
      <c r="AF190" s="32"/>
      <c r="AG190" s="32"/>
      <c r="AH190" s="32"/>
      <c r="AI190" s="32"/>
      <c r="AJ190" s="32">
        <v>1451900</v>
      </c>
      <c r="AK190" s="32"/>
      <c r="AL190" s="32">
        <v>1451900</v>
      </c>
      <c r="AM190" s="32">
        <f t="shared" si="34"/>
        <v>1533496.78</v>
      </c>
      <c r="AN190" s="32">
        <v>690000</v>
      </c>
      <c r="AO190" s="32">
        <f t="shared" si="42"/>
        <v>0</v>
      </c>
      <c r="AP190" s="32">
        <v>690000</v>
      </c>
      <c r="AQ190" s="32">
        <f t="shared" si="43"/>
        <v>728778</v>
      </c>
      <c r="AR190" s="32"/>
      <c r="AS190" s="32"/>
      <c r="AT190" s="32"/>
      <c r="AU190" s="32"/>
      <c r="AV190" s="32">
        <v>764800</v>
      </c>
      <c r="AW190" s="32"/>
      <c r="AX190" s="32">
        <v>764800</v>
      </c>
      <c r="AY190" s="32">
        <f t="shared" si="35"/>
        <v>807781.76</v>
      </c>
      <c r="AZ190" s="32"/>
      <c r="BA190" s="32"/>
      <c r="BB190" s="32"/>
      <c r="BC190" s="32"/>
      <c r="BD190" s="32"/>
      <c r="BE190" s="32"/>
      <c r="BF190" s="32"/>
      <c r="BG190" s="32"/>
      <c r="BH190" s="32"/>
      <c r="BI190" s="32"/>
      <c r="BJ190" s="32"/>
      <c r="BK190" s="32"/>
      <c r="BL190" s="32"/>
      <c r="BM190" s="32"/>
      <c r="BN190" s="32"/>
      <c r="BO190" s="32"/>
      <c r="BP190" s="32"/>
      <c r="BQ190" s="32"/>
      <c r="BR190" s="32"/>
      <c r="BS190" s="32"/>
      <c r="BT190" s="32"/>
      <c r="BU190" s="32"/>
      <c r="BV190" s="32"/>
      <c r="BW190" s="32"/>
      <c r="BX190" s="32"/>
      <c r="BY190" s="32"/>
      <c r="BZ190" s="32"/>
      <c r="CA190" s="32"/>
      <c r="CB190" s="32"/>
      <c r="CC190" s="32"/>
      <c r="CD190" s="32"/>
      <c r="CE190" s="32"/>
      <c r="CF190" s="32"/>
      <c r="CG190" s="32"/>
      <c r="CH190" s="32"/>
      <c r="CI190" s="32"/>
      <c r="CJ190" s="32">
        <f t="shared" si="36"/>
        <v>939110.00857142848</v>
      </c>
      <c r="CK190" s="32">
        <f>+SMALL((K190,O190,S190,W190,AA190,AE190,AI190,AM190,AQ190,AU190,AY190,BC190,BG190,BK190,BO190,BS190,BW190,CA190,CE190,CI190),1)</f>
        <v>726665.6</v>
      </c>
      <c r="CL190" s="18"/>
      <c r="CM190" s="18">
        <f t="shared" si="37"/>
        <v>242926</v>
      </c>
      <c r="CN190" s="35">
        <f t="shared" si="38"/>
        <v>0.33430232558139533</v>
      </c>
      <c r="CO190" s="39">
        <f t="shared" si="39"/>
        <v>726665.6</v>
      </c>
    </row>
    <row r="191" spans="1:93" s="19" customFormat="1" ht="30">
      <c r="A191" s="17">
        <v>181</v>
      </c>
      <c r="B191" s="48" t="s">
        <v>179</v>
      </c>
      <c r="C191" s="69" t="s">
        <v>272</v>
      </c>
      <c r="D191" s="69" t="s">
        <v>1243</v>
      </c>
      <c r="E191" s="37">
        <v>1</v>
      </c>
      <c r="F191" s="37" t="str">
        <f>+VLOOKUP(B191,'[1]AMAREY NOVA MEDICAL S.A'!$D:$H,5,0)</f>
        <v xml:space="preserve">CTO 5660-2021 DISORTHO SA </v>
      </c>
      <c r="G191" s="34">
        <f>+VLOOKUP(B191,'[1]AMAREY NOVA MEDICAL S.A'!$D:$H,2,0)</f>
        <v>149600</v>
      </c>
      <c r="H191" s="32">
        <f>+VLOOKUP(B191,'[1]AMAREY NOVA MEDICAL S.A'!$D:$H,3,0)</f>
        <v>0</v>
      </c>
      <c r="I191" s="32">
        <f>+VLOOKUP(B191,'[1]AMAREY NOVA MEDICAL S.A'!$D:$H,4,0)</f>
        <v>149600</v>
      </c>
      <c r="J191" s="32">
        <f t="shared" si="31"/>
        <v>149600</v>
      </c>
      <c r="K191" s="32">
        <f t="shared" si="32"/>
        <v>158007.52000000002</v>
      </c>
      <c r="L191" s="32"/>
      <c r="M191" s="32"/>
      <c r="N191" s="32"/>
      <c r="O191" s="32"/>
      <c r="P191" s="76">
        <v>179697</v>
      </c>
      <c r="Q191" s="71"/>
      <c r="R191" s="72">
        <v>179697</v>
      </c>
      <c r="S191" s="32">
        <f t="shared" si="41"/>
        <v>189760.03200000001</v>
      </c>
      <c r="T191" s="32"/>
      <c r="U191" s="32"/>
      <c r="V191" s="32"/>
      <c r="W191" s="32"/>
      <c r="X191" s="75">
        <v>150000</v>
      </c>
      <c r="Y191" s="74"/>
      <c r="Z191" s="75">
        <v>150000</v>
      </c>
      <c r="AA191" s="32">
        <f t="shared" si="33"/>
        <v>158430</v>
      </c>
      <c r="AB191" s="32">
        <v>250000</v>
      </c>
      <c r="AC191" s="32"/>
      <c r="AD191" s="32">
        <v>250000</v>
      </c>
      <c r="AE191" s="32">
        <f t="shared" si="44"/>
        <v>264050</v>
      </c>
      <c r="AF191" s="32"/>
      <c r="AG191" s="32"/>
      <c r="AH191" s="32"/>
      <c r="AI191" s="32"/>
      <c r="AJ191" s="32">
        <v>241845</v>
      </c>
      <c r="AK191" s="32"/>
      <c r="AL191" s="32">
        <v>241845</v>
      </c>
      <c r="AM191" s="32">
        <f t="shared" si="34"/>
        <v>255436.68900000001</v>
      </c>
      <c r="AN191" s="32">
        <v>160000</v>
      </c>
      <c r="AO191" s="32">
        <f t="shared" si="42"/>
        <v>0</v>
      </c>
      <c r="AP191" s="32">
        <v>160000</v>
      </c>
      <c r="AQ191" s="32">
        <f t="shared" si="43"/>
        <v>168992</v>
      </c>
      <c r="AR191" s="32"/>
      <c r="AS191" s="32"/>
      <c r="AT191" s="32"/>
      <c r="AU191" s="32"/>
      <c r="AV191" s="32">
        <v>173200</v>
      </c>
      <c r="AW191" s="32"/>
      <c r="AX191" s="32">
        <v>173200</v>
      </c>
      <c r="AY191" s="32">
        <f t="shared" si="35"/>
        <v>182933.84</v>
      </c>
      <c r="AZ191" s="32"/>
      <c r="BA191" s="32"/>
      <c r="BB191" s="32"/>
      <c r="BC191" s="32"/>
      <c r="BD191" s="32"/>
      <c r="BE191" s="32"/>
      <c r="BF191" s="32"/>
      <c r="BG191" s="32"/>
      <c r="BH191" s="32"/>
      <c r="BI191" s="32"/>
      <c r="BJ191" s="32"/>
      <c r="BK191" s="32"/>
      <c r="BL191" s="32"/>
      <c r="BM191" s="32"/>
      <c r="BN191" s="32"/>
      <c r="BO191" s="32"/>
      <c r="BP191" s="32"/>
      <c r="BQ191" s="32"/>
      <c r="BR191" s="32"/>
      <c r="BS191" s="32"/>
      <c r="BT191" s="32"/>
      <c r="BU191" s="32"/>
      <c r="BV191" s="32"/>
      <c r="BW191" s="32"/>
      <c r="BX191" s="32"/>
      <c r="BY191" s="32"/>
      <c r="BZ191" s="32"/>
      <c r="CA191" s="32"/>
      <c r="CB191" s="32"/>
      <c r="CC191" s="32"/>
      <c r="CD191" s="32"/>
      <c r="CE191" s="32"/>
      <c r="CF191" s="32"/>
      <c r="CG191" s="32"/>
      <c r="CH191" s="32"/>
      <c r="CI191" s="32"/>
      <c r="CJ191" s="32">
        <f t="shared" si="36"/>
        <v>196801.44014285714</v>
      </c>
      <c r="CK191" s="32">
        <f>+SMALL((K191,O191,S191,W191,AA191,AE191,AI191,AM191,AQ191,AU191,AY191,BC191,BG191,BK191,BO191,BS191,BW191,CA191,CE191,CI191),1)</f>
        <v>158007.52000000002</v>
      </c>
      <c r="CL191" s="18"/>
      <c r="CM191" s="18">
        <f t="shared" si="37"/>
        <v>0</v>
      </c>
      <c r="CN191" s="35">
        <f t="shared" si="38"/>
        <v>0</v>
      </c>
      <c r="CO191" s="39">
        <f t="shared" si="39"/>
        <v>158007.52000000002</v>
      </c>
    </row>
    <row r="192" spans="1:93" s="19" customFormat="1" ht="60">
      <c r="A192" s="17">
        <v>182</v>
      </c>
      <c r="B192" s="48" t="s">
        <v>205</v>
      </c>
      <c r="C192" s="69" t="s">
        <v>272</v>
      </c>
      <c r="D192" s="69" t="s">
        <v>1243</v>
      </c>
      <c r="E192" s="37">
        <v>1</v>
      </c>
      <c r="F192" s="37" t="str">
        <f>+VLOOKUP(B192,'[1]AMAREY NOVA MEDICAL S.A'!$D:$H,5,0)</f>
        <v>CTO 5665-2021 LA INSTRUMENTADORA S.A.S</v>
      </c>
      <c r="G192" s="34">
        <f>+VLOOKUP(B192,'[1]AMAREY NOVA MEDICAL S.A'!$D:$H,2,0)</f>
        <v>148860</v>
      </c>
      <c r="H192" s="32">
        <f>+VLOOKUP(B192,'[1]AMAREY NOVA MEDICAL S.A'!$D:$H,3,0)</f>
        <v>0</v>
      </c>
      <c r="I192" s="32">
        <f>+VLOOKUP(B192,'[1]AMAREY NOVA MEDICAL S.A'!$D:$H,4,0)</f>
        <v>148860</v>
      </c>
      <c r="J192" s="32">
        <f t="shared" si="31"/>
        <v>148860</v>
      </c>
      <c r="K192" s="32">
        <f t="shared" si="32"/>
        <v>157225.932</v>
      </c>
      <c r="L192" s="32"/>
      <c r="M192" s="32"/>
      <c r="N192" s="32"/>
      <c r="O192" s="32"/>
      <c r="P192" s="76">
        <v>359393</v>
      </c>
      <c r="Q192" s="71"/>
      <c r="R192" s="72">
        <v>359393</v>
      </c>
      <c r="S192" s="32">
        <f t="shared" si="41"/>
        <v>379519.00800000003</v>
      </c>
      <c r="T192" s="32"/>
      <c r="U192" s="32"/>
      <c r="V192" s="32"/>
      <c r="W192" s="32"/>
      <c r="X192" s="75">
        <v>275000</v>
      </c>
      <c r="Y192" s="74"/>
      <c r="Z192" s="75">
        <v>275000</v>
      </c>
      <c r="AA192" s="32">
        <f t="shared" si="33"/>
        <v>290455</v>
      </c>
      <c r="AB192" s="32">
        <v>270000</v>
      </c>
      <c r="AC192" s="32"/>
      <c r="AD192" s="32">
        <v>270000</v>
      </c>
      <c r="AE192" s="32">
        <f t="shared" si="44"/>
        <v>285174</v>
      </c>
      <c r="AF192" s="32"/>
      <c r="AG192" s="32"/>
      <c r="AH192" s="32"/>
      <c r="AI192" s="32"/>
      <c r="AJ192" s="32">
        <v>241845</v>
      </c>
      <c r="AK192" s="32"/>
      <c r="AL192" s="32">
        <v>241845</v>
      </c>
      <c r="AM192" s="32">
        <f t="shared" si="34"/>
        <v>255436.68900000001</v>
      </c>
      <c r="AN192" s="32">
        <v>250000</v>
      </c>
      <c r="AO192" s="32">
        <f t="shared" si="42"/>
        <v>0</v>
      </c>
      <c r="AP192" s="32">
        <v>250000</v>
      </c>
      <c r="AQ192" s="32">
        <f t="shared" si="43"/>
        <v>264050</v>
      </c>
      <c r="AR192" s="32"/>
      <c r="AS192" s="32"/>
      <c r="AT192" s="32"/>
      <c r="AU192" s="32"/>
      <c r="AV192" s="32">
        <v>269400</v>
      </c>
      <c r="AW192" s="32"/>
      <c r="AX192" s="32">
        <v>269400</v>
      </c>
      <c r="AY192" s="32">
        <f t="shared" si="35"/>
        <v>284540.28000000003</v>
      </c>
      <c r="AZ192" s="32"/>
      <c r="BA192" s="32"/>
      <c r="BB192" s="32"/>
      <c r="BC192" s="32"/>
      <c r="BD192" s="32"/>
      <c r="BE192" s="32"/>
      <c r="BF192" s="32"/>
      <c r="BG192" s="32"/>
      <c r="BH192" s="32"/>
      <c r="BI192" s="32"/>
      <c r="BJ192" s="32"/>
      <c r="BK192" s="32"/>
      <c r="BL192" s="32"/>
      <c r="BM192" s="32"/>
      <c r="BN192" s="32"/>
      <c r="BO192" s="32"/>
      <c r="BP192" s="32"/>
      <c r="BQ192" s="32"/>
      <c r="BR192" s="32"/>
      <c r="BS192" s="32"/>
      <c r="BT192" s="32"/>
      <c r="BU192" s="32"/>
      <c r="BV192" s="32"/>
      <c r="BW192" s="32"/>
      <c r="BX192" s="32"/>
      <c r="BY192" s="32"/>
      <c r="BZ192" s="32"/>
      <c r="CA192" s="32"/>
      <c r="CB192" s="32"/>
      <c r="CC192" s="32"/>
      <c r="CD192" s="32"/>
      <c r="CE192" s="32"/>
      <c r="CF192" s="32"/>
      <c r="CG192" s="32"/>
      <c r="CH192" s="32"/>
      <c r="CI192" s="32"/>
      <c r="CJ192" s="32">
        <f t="shared" si="36"/>
        <v>273771.55842857144</v>
      </c>
      <c r="CK192" s="32">
        <f>+SMALL((K192,O192,S192,W192,AA192,AE192,AI192,AM192,AQ192,AU192,AY192,BC192,BG192,BK192,BO192,BS192,BW192,CA192,CE192,CI192),1)</f>
        <v>157225.932</v>
      </c>
      <c r="CL192" s="18"/>
      <c r="CM192" s="18">
        <f t="shared" si="37"/>
        <v>0</v>
      </c>
      <c r="CN192" s="35">
        <f t="shared" si="38"/>
        <v>0</v>
      </c>
      <c r="CO192" s="39">
        <f t="shared" si="39"/>
        <v>157225.932</v>
      </c>
    </row>
    <row r="193" spans="1:93" s="19" customFormat="1" ht="30">
      <c r="A193" s="17">
        <v>183</v>
      </c>
      <c r="B193" s="48" t="s">
        <v>178</v>
      </c>
      <c r="C193" s="69" t="s">
        <v>273</v>
      </c>
      <c r="D193" s="69" t="s">
        <v>1243</v>
      </c>
      <c r="E193" s="37">
        <v>1</v>
      </c>
      <c r="F193" s="37" t="str">
        <f>+VLOOKUP(B193,'[1]AMAREY NOVA MEDICAL S.A'!$D:$H,5,0)</f>
        <v xml:space="preserve">CTO 5660-2021 DISORTHO SA </v>
      </c>
      <c r="G193" s="34">
        <f>+VLOOKUP(B193,'[1]AMAREY NOVA MEDICAL S.A'!$D:$H,2,0)</f>
        <v>918000</v>
      </c>
      <c r="H193" s="32">
        <f>+VLOOKUP(B193,'[1]AMAREY NOVA MEDICAL S.A'!$D:$H,3,0)</f>
        <v>0</v>
      </c>
      <c r="I193" s="32">
        <f>+VLOOKUP(B193,'[1]AMAREY NOVA MEDICAL S.A'!$D:$H,4,0)</f>
        <v>918000</v>
      </c>
      <c r="J193" s="32">
        <f t="shared" si="31"/>
        <v>918000</v>
      </c>
      <c r="K193" s="32">
        <f t="shared" si="32"/>
        <v>969591.6</v>
      </c>
      <c r="L193" s="32"/>
      <c r="M193" s="32"/>
      <c r="N193" s="32"/>
      <c r="O193" s="32"/>
      <c r="P193" s="76">
        <v>991470</v>
      </c>
      <c r="Q193" s="71"/>
      <c r="R193" s="72">
        <v>991470</v>
      </c>
      <c r="S193" s="32">
        <f t="shared" si="41"/>
        <v>1046992.3200000001</v>
      </c>
      <c r="T193" s="32"/>
      <c r="U193" s="32"/>
      <c r="V193" s="32"/>
      <c r="W193" s="32"/>
      <c r="X193" s="75">
        <v>688000</v>
      </c>
      <c r="Y193" s="74"/>
      <c r="Z193" s="75">
        <v>688000</v>
      </c>
      <c r="AA193" s="32">
        <f t="shared" si="33"/>
        <v>726665.6</v>
      </c>
      <c r="AB193" s="32">
        <v>720000</v>
      </c>
      <c r="AC193" s="32"/>
      <c r="AD193" s="32">
        <v>720000</v>
      </c>
      <c r="AE193" s="32">
        <f t="shared" si="44"/>
        <v>760464</v>
      </c>
      <c r="AF193" s="32"/>
      <c r="AG193" s="32"/>
      <c r="AH193" s="32"/>
      <c r="AI193" s="32"/>
      <c r="AJ193" s="32">
        <v>1451900</v>
      </c>
      <c r="AK193" s="32"/>
      <c r="AL193" s="32">
        <v>1451900</v>
      </c>
      <c r="AM193" s="32">
        <f t="shared" si="34"/>
        <v>1533496.78</v>
      </c>
      <c r="AN193" s="32">
        <v>690000</v>
      </c>
      <c r="AO193" s="32">
        <f t="shared" si="42"/>
        <v>0</v>
      </c>
      <c r="AP193" s="32">
        <v>690000</v>
      </c>
      <c r="AQ193" s="32">
        <f t="shared" si="43"/>
        <v>728778</v>
      </c>
      <c r="AR193" s="32"/>
      <c r="AS193" s="32"/>
      <c r="AT193" s="32"/>
      <c r="AU193" s="32"/>
      <c r="AV193" s="32">
        <v>764800</v>
      </c>
      <c r="AW193" s="32"/>
      <c r="AX193" s="32">
        <v>764800</v>
      </c>
      <c r="AY193" s="32">
        <f t="shared" si="35"/>
        <v>807781.76</v>
      </c>
      <c r="AZ193" s="32"/>
      <c r="BA193" s="32"/>
      <c r="BB193" s="32"/>
      <c r="BC193" s="32"/>
      <c r="BD193" s="32"/>
      <c r="BE193" s="32"/>
      <c r="BF193" s="32"/>
      <c r="BG193" s="32"/>
      <c r="BH193" s="32"/>
      <c r="BI193" s="32"/>
      <c r="BJ193" s="32"/>
      <c r="BK193" s="32"/>
      <c r="BL193" s="32"/>
      <c r="BM193" s="32"/>
      <c r="BN193" s="32"/>
      <c r="BO193" s="32"/>
      <c r="BP193" s="32"/>
      <c r="BQ193" s="32"/>
      <c r="BR193" s="32"/>
      <c r="BS193" s="32"/>
      <c r="BT193" s="32"/>
      <c r="BU193" s="32"/>
      <c r="BV193" s="32"/>
      <c r="BW193" s="32"/>
      <c r="BX193" s="32"/>
      <c r="BY193" s="32"/>
      <c r="BZ193" s="32"/>
      <c r="CA193" s="32"/>
      <c r="CB193" s="32"/>
      <c r="CC193" s="32"/>
      <c r="CD193" s="32"/>
      <c r="CE193" s="32"/>
      <c r="CF193" s="32"/>
      <c r="CG193" s="32"/>
      <c r="CH193" s="32"/>
      <c r="CI193" s="32"/>
      <c r="CJ193" s="32">
        <f t="shared" si="36"/>
        <v>939110.00857142848</v>
      </c>
      <c r="CK193" s="32">
        <f>+SMALL((K193,O193,S193,W193,AA193,AE193,AI193,AM193,AQ193,AU193,AY193,BC193,BG193,BK193,BO193,BS193,BW193,CA193,CE193,CI193),1)</f>
        <v>726665.6</v>
      </c>
      <c r="CL193" s="18"/>
      <c r="CM193" s="18">
        <f t="shared" si="37"/>
        <v>242926</v>
      </c>
      <c r="CN193" s="35">
        <f t="shared" si="38"/>
        <v>0.33430232558139533</v>
      </c>
      <c r="CO193" s="39">
        <f t="shared" si="39"/>
        <v>726665.6</v>
      </c>
    </row>
    <row r="194" spans="1:93" s="19" customFormat="1" ht="30">
      <c r="A194" s="17">
        <v>184</v>
      </c>
      <c r="B194" s="48" t="s">
        <v>179</v>
      </c>
      <c r="C194" s="69" t="s">
        <v>273</v>
      </c>
      <c r="D194" s="69" t="s">
        <v>1243</v>
      </c>
      <c r="E194" s="37">
        <v>1</v>
      </c>
      <c r="F194" s="37" t="str">
        <f>+VLOOKUP(B194,'[1]AMAREY NOVA MEDICAL S.A'!$D:$H,5,0)</f>
        <v xml:space="preserve">CTO 5660-2021 DISORTHO SA </v>
      </c>
      <c r="G194" s="34">
        <f>+VLOOKUP(B194,'[1]AMAREY NOVA MEDICAL S.A'!$D:$H,2,0)</f>
        <v>149600</v>
      </c>
      <c r="H194" s="32">
        <f>+VLOOKUP(B194,'[1]AMAREY NOVA MEDICAL S.A'!$D:$H,3,0)</f>
        <v>0</v>
      </c>
      <c r="I194" s="32">
        <f>+VLOOKUP(B194,'[1]AMAREY NOVA MEDICAL S.A'!$D:$H,4,0)</f>
        <v>149600</v>
      </c>
      <c r="J194" s="32">
        <f t="shared" si="31"/>
        <v>149600</v>
      </c>
      <c r="K194" s="32">
        <f t="shared" si="32"/>
        <v>158007.52000000002</v>
      </c>
      <c r="L194" s="32"/>
      <c r="M194" s="32"/>
      <c r="N194" s="32"/>
      <c r="O194" s="32"/>
      <c r="P194" s="76">
        <v>179697</v>
      </c>
      <c r="Q194" s="71"/>
      <c r="R194" s="72">
        <v>179697</v>
      </c>
      <c r="S194" s="32">
        <f t="shared" si="41"/>
        <v>189760.03200000001</v>
      </c>
      <c r="T194" s="32"/>
      <c r="U194" s="32"/>
      <c r="V194" s="32"/>
      <c r="W194" s="32"/>
      <c r="X194" s="75">
        <v>150000</v>
      </c>
      <c r="Y194" s="74"/>
      <c r="Z194" s="75">
        <v>150000</v>
      </c>
      <c r="AA194" s="32">
        <f t="shared" si="33"/>
        <v>158430</v>
      </c>
      <c r="AB194" s="32">
        <v>250000</v>
      </c>
      <c r="AC194" s="32"/>
      <c r="AD194" s="32">
        <v>250000</v>
      </c>
      <c r="AE194" s="32">
        <f t="shared" si="44"/>
        <v>264050</v>
      </c>
      <c r="AF194" s="32"/>
      <c r="AG194" s="32"/>
      <c r="AH194" s="32"/>
      <c r="AI194" s="32"/>
      <c r="AJ194" s="32">
        <v>241845</v>
      </c>
      <c r="AK194" s="32"/>
      <c r="AL194" s="32">
        <v>241845</v>
      </c>
      <c r="AM194" s="32">
        <f t="shared" si="34"/>
        <v>255436.68900000001</v>
      </c>
      <c r="AN194" s="32">
        <v>160000</v>
      </c>
      <c r="AO194" s="32">
        <f t="shared" si="42"/>
        <v>0</v>
      </c>
      <c r="AP194" s="32">
        <v>160000</v>
      </c>
      <c r="AQ194" s="32">
        <f t="shared" si="43"/>
        <v>168992</v>
      </c>
      <c r="AR194" s="32"/>
      <c r="AS194" s="32"/>
      <c r="AT194" s="32"/>
      <c r="AU194" s="32"/>
      <c r="AV194" s="32">
        <v>173200</v>
      </c>
      <c r="AW194" s="32"/>
      <c r="AX194" s="32">
        <v>173200</v>
      </c>
      <c r="AY194" s="32">
        <f t="shared" si="35"/>
        <v>182933.84</v>
      </c>
      <c r="AZ194" s="32"/>
      <c r="BA194" s="32"/>
      <c r="BB194" s="32"/>
      <c r="BC194" s="32"/>
      <c r="BD194" s="32"/>
      <c r="BE194" s="32"/>
      <c r="BF194" s="32"/>
      <c r="BG194" s="32"/>
      <c r="BH194" s="32"/>
      <c r="BI194" s="32"/>
      <c r="BJ194" s="32"/>
      <c r="BK194" s="32"/>
      <c r="BL194" s="32"/>
      <c r="BM194" s="32"/>
      <c r="BN194" s="32"/>
      <c r="BO194" s="32"/>
      <c r="BP194" s="32"/>
      <c r="BQ194" s="32"/>
      <c r="BR194" s="32"/>
      <c r="BS194" s="32"/>
      <c r="BT194" s="32"/>
      <c r="BU194" s="32"/>
      <c r="BV194" s="32"/>
      <c r="BW194" s="32"/>
      <c r="BX194" s="32"/>
      <c r="BY194" s="32"/>
      <c r="BZ194" s="32"/>
      <c r="CA194" s="32"/>
      <c r="CB194" s="32"/>
      <c r="CC194" s="32"/>
      <c r="CD194" s="32"/>
      <c r="CE194" s="32"/>
      <c r="CF194" s="32"/>
      <c r="CG194" s="32"/>
      <c r="CH194" s="32"/>
      <c r="CI194" s="32"/>
      <c r="CJ194" s="32">
        <f t="shared" si="36"/>
        <v>196801.44014285714</v>
      </c>
      <c r="CK194" s="32">
        <f>+SMALL((K194,O194,S194,W194,AA194,AE194,AI194,AM194,AQ194,AU194,AY194,BC194,BG194,BK194,BO194,BS194,BW194,CA194,CE194,CI194),1)</f>
        <v>158007.52000000002</v>
      </c>
      <c r="CL194" s="18"/>
      <c r="CM194" s="18">
        <f t="shared" si="37"/>
        <v>0</v>
      </c>
      <c r="CN194" s="35">
        <f t="shared" si="38"/>
        <v>0</v>
      </c>
      <c r="CO194" s="39">
        <f t="shared" si="39"/>
        <v>158007.52000000002</v>
      </c>
    </row>
    <row r="195" spans="1:93" s="19" customFormat="1" ht="60">
      <c r="A195" s="17">
        <v>185</v>
      </c>
      <c r="B195" s="48" t="s">
        <v>207</v>
      </c>
      <c r="C195" s="69" t="s">
        <v>273</v>
      </c>
      <c r="D195" s="69" t="s">
        <v>1243</v>
      </c>
      <c r="E195" s="37">
        <v>1</v>
      </c>
      <c r="F195" s="37" t="str">
        <f>+VLOOKUP(B195,'[1]AMAREY NOVA MEDICAL S.A'!$D:$H,5,0)</f>
        <v>CTO 5665-2021 LA INSTRUMENTADORA S.A.S</v>
      </c>
      <c r="G195" s="34">
        <f>+VLOOKUP(B195,'[1]AMAREY NOVA MEDICAL S.A'!$D:$H,2,0)</f>
        <v>287730</v>
      </c>
      <c r="H195" s="32">
        <f>+VLOOKUP(B195,'[1]AMAREY NOVA MEDICAL S.A'!$D:$H,3,0)</f>
        <v>0</v>
      </c>
      <c r="I195" s="32">
        <f>+VLOOKUP(B195,'[1]AMAREY NOVA MEDICAL S.A'!$D:$H,4,0)</f>
        <v>287730</v>
      </c>
      <c r="J195" s="32">
        <f t="shared" si="31"/>
        <v>287730</v>
      </c>
      <c r="K195" s="32">
        <f t="shared" si="32"/>
        <v>303900.42600000004</v>
      </c>
      <c r="L195" s="32"/>
      <c r="M195" s="32"/>
      <c r="N195" s="32"/>
      <c r="O195" s="32"/>
      <c r="P195" s="76">
        <v>369661</v>
      </c>
      <c r="Q195" s="71"/>
      <c r="R195" s="72">
        <v>369661</v>
      </c>
      <c r="S195" s="32">
        <f t="shared" si="41"/>
        <v>390362.016</v>
      </c>
      <c r="T195" s="32"/>
      <c r="U195" s="32"/>
      <c r="V195" s="32"/>
      <c r="W195" s="32"/>
      <c r="X195" s="75">
        <v>275000</v>
      </c>
      <c r="Y195" s="74"/>
      <c r="Z195" s="75">
        <v>275000</v>
      </c>
      <c r="AA195" s="32">
        <f t="shared" si="33"/>
        <v>290455</v>
      </c>
      <c r="AB195" s="32">
        <v>270000</v>
      </c>
      <c r="AC195" s="32"/>
      <c r="AD195" s="32">
        <v>270000</v>
      </c>
      <c r="AE195" s="32">
        <f t="shared" si="44"/>
        <v>285174</v>
      </c>
      <c r="AF195" s="32"/>
      <c r="AG195" s="32"/>
      <c r="AH195" s="32"/>
      <c r="AI195" s="32"/>
      <c r="AJ195" s="32">
        <v>936100</v>
      </c>
      <c r="AK195" s="32"/>
      <c r="AL195" s="32">
        <v>936100</v>
      </c>
      <c r="AM195" s="32">
        <f t="shared" si="34"/>
        <v>988708.82000000007</v>
      </c>
      <c r="AN195" s="32">
        <v>300000</v>
      </c>
      <c r="AO195" s="32">
        <f t="shared" si="42"/>
        <v>0</v>
      </c>
      <c r="AP195" s="32">
        <v>300000</v>
      </c>
      <c r="AQ195" s="32">
        <f t="shared" si="43"/>
        <v>316860</v>
      </c>
      <c r="AR195" s="32"/>
      <c r="AS195" s="32"/>
      <c r="AT195" s="32"/>
      <c r="AU195" s="32"/>
      <c r="AV195" s="32">
        <v>660200</v>
      </c>
      <c r="AW195" s="32"/>
      <c r="AX195" s="32">
        <v>660200</v>
      </c>
      <c r="AY195" s="32">
        <f t="shared" si="35"/>
        <v>697303.24</v>
      </c>
      <c r="AZ195" s="32"/>
      <c r="BA195" s="32"/>
      <c r="BB195" s="32"/>
      <c r="BC195" s="32"/>
      <c r="BD195" s="32"/>
      <c r="BE195" s="32"/>
      <c r="BF195" s="32"/>
      <c r="BG195" s="32"/>
      <c r="BH195" s="32"/>
      <c r="BI195" s="32"/>
      <c r="BJ195" s="32"/>
      <c r="BK195" s="32"/>
      <c r="BL195" s="32"/>
      <c r="BM195" s="32"/>
      <c r="BN195" s="32"/>
      <c r="BO195" s="32"/>
      <c r="BP195" s="32"/>
      <c r="BQ195" s="32"/>
      <c r="BR195" s="32"/>
      <c r="BS195" s="32"/>
      <c r="BT195" s="32"/>
      <c r="BU195" s="32"/>
      <c r="BV195" s="32"/>
      <c r="BW195" s="32"/>
      <c r="BX195" s="32"/>
      <c r="BY195" s="32"/>
      <c r="BZ195" s="32"/>
      <c r="CA195" s="32"/>
      <c r="CB195" s="32"/>
      <c r="CC195" s="32"/>
      <c r="CD195" s="32"/>
      <c r="CE195" s="32"/>
      <c r="CF195" s="32"/>
      <c r="CG195" s="32"/>
      <c r="CH195" s="32"/>
      <c r="CI195" s="32"/>
      <c r="CJ195" s="32">
        <f t="shared" si="36"/>
        <v>467537.64314285718</v>
      </c>
      <c r="CK195" s="32">
        <f>+SMALL((K195,O195,S195,W195,AA195,AE195,AI195,AM195,AQ195,AU195,AY195,BC195,BG195,BK195,BO195,BS195,BW195,CA195,CE195,CI195),1)</f>
        <v>285174</v>
      </c>
      <c r="CL195" s="18"/>
      <c r="CM195" s="18">
        <f t="shared" si="37"/>
        <v>18726.426000000036</v>
      </c>
      <c r="CN195" s="35">
        <f t="shared" si="38"/>
        <v>6.566666666666679E-2</v>
      </c>
      <c r="CO195" s="39">
        <f t="shared" si="39"/>
        <v>285174</v>
      </c>
    </row>
    <row r="196" spans="1:93" s="19" customFormat="1" ht="60">
      <c r="A196" s="17">
        <v>186</v>
      </c>
      <c r="B196" s="48" t="s">
        <v>208</v>
      </c>
      <c r="C196" s="69" t="s">
        <v>273</v>
      </c>
      <c r="D196" s="69" t="s">
        <v>1243</v>
      </c>
      <c r="E196" s="37">
        <v>1</v>
      </c>
      <c r="F196" s="37" t="str">
        <f>+VLOOKUP(B196,'[1]AMAREY NOVA MEDICAL S.A'!$D:$H,5,0)</f>
        <v>CTO 5665-2021 LA INSTRUMENTADORA S.A.S</v>
      </c>
      <c r="G196" s="34">
        <f>+VLOOKUP(B196,'[1]AMAREY NOVA MEDICAL S.A'!$D:$H,2,0)</f>
        <v>0</v>
      </c>
      <c r="H196" s="32">
        <f>+VLOOKUP(B196,'[1]AMAREY NOVA MEDICAL S.A'!$D:$H,3,0)</f>
        <v>0</v>
      </c>
      <c r="I196" s="32">
        <f>+VLOOKUP(B196,'[1]AMAREY NOVA MEDICAL S.A'!$D:$H,4,0)</f>
        <v>0</v>
      </c>
      <c r="J196" s="32">
        <f t="shared" si="31"/>
        <v>0</v>
      </c>
      <c r="K196" s="32">
        <f t="shared" si="32"/>
        <v>0</v>
      </c>
      <c r="L196" s="32"/>
      <c r="M196" s="32"/>
      <c r="N196" s="32"/>
      <c r="O196" s="32"/>
      <c r="P196" s="76">
        <v>855699</v>
      </c>
      <c r="Q196" s="71"/>
      <c r="R196" s="72">
        <v>855699</v>
      </c>
      <c r="S196" s="32">
        <f t="shared" si="41"/>
        <v>903618.14400000009</v>
      </c>
      <c r="T196" s="32"/>
      <c r="U196" s="32"/>
      <c r="V196" s="32"/>
      <c r="W196" s="32"/>
      <c r="X196" s="75">
        <v>1760000</v>
      </c>
      <c r="Y196" s="74"/>
      <c r="Z196" s="75">
        <v>1760000</v>
      </c>
      <c r="AA196" s="32">
        <f t="shared" si="33"/>
        <v>1858912</v>
      </c>
      <c r="AB196" s="32">
        <v>1500000</v>
      </c>
      <c r="AC196" s="32"/>
      <c r="AD196" s="32">
        <v>1500000</v>
      </c>
      <c r="AE196" s="32">
        <f t="shared" si="44"/>
        <v>1584300</v>
      </c>
      <c r="AF196" s="32"/>
      <c r="AG196" s="32"/>
      <c r="AH196" s="32"/>
      <c r="AI196" s="32"/>
      <c r="AJ196" s="32">
        <v>992680</v>
      </c>
      <c r="AK196" s="32"/>
      <c r="AL196" s="32">
        <v>992680</v>
      </c>
      <c r="AM196" s="32">
        <f t="shared" si="34"/>
        <v>1048468.616</v>
      </c>
      <c r="AN196" s="32">
        <v>1300000</v>
      </c>
      <c r="AO196" s="32">
        <f t="shared" si="42"/>
        <v>0</v>
      </c>
      <c r="AP196" s="32">
        <v>1300000</v>
      </c>
      <c r="AQ196" s="32">
        <f t="shared" si="43"/>
        <v>1373060</v>
      </c>
      <c r="AR196" s="32"/>
      <c r="AS196" s="32"/>
      <c r="AT196" s="32"/>
      <c r="AU196" s="32"/>
      <c r="AV196" s="32">
        <v>662200</v>
      </c>
      <c r="AW196" s="32"/>
      <c r="AX196" s="32">
        <v>662200</v>
      </c>
      <c r="AY196" s="32">
        <f t="shared" si="35"/>
        <v>699415.64</v>
      </c>
      <c r="AZ196" s="32"/>
      <c r="BA196" s="32"/>
      <c r="BB196" s="32"/>
      <c r="BC196" s="32"/>
      <c r="BD196" s="32"/>
      <c r="BE196" s="32"/>
      <c r="BF196" s="32"/>
      <c r="BG196" s="32"/>
      <c r="BH196" s="32"/>
      <c r="BI196" s="32"/>
      <c r="BJ196" s="32"/>
      <c r="BK196" s="32"/>
      <c r="BL196" s="32"/>
      <c r="BM196" s="32"/>
      <c r="BN196" s="32"/>
      <c r="BO196" s="32"/>
      <c r="BP196" s="32"/>
      <c r="BQ196" s="32"/>
      <c r="BR196" s="32"/>
      <c r="BS196" s="32"/>
      <c r="BT196" s="32"/>
      <c r="BU196" s="32"/>
      <c r="BV196" s="32"/>
      <c r="BW196" s="32"/>
      <c r="BX196" s="32"/>
      <c r="BY196" s="32"/>
      <c r="BZ196" s="32"/>
      <c r="CA196" s="32"/>
      <c r="CB196" s="32"/>
      <c r="CC196" s="32"/>
      <c r="CD196" s="32"/>
      <c r="CE196" s="32"/>
      <c r="CF196" s="32"/>
      <c r="CG196" s="32"/>
      <c r="CH196" s="32"/>
      <c r="CI196" s="32"/>
      <c r="CJ196" s="32">
        <f t="shared" si="36"/>
        <v>1066824.9142857143</v>
      </c>
      <c r="CK196" s="32">
        <f>+SMALL((K196,O196,S196,W196,AA196,AE196,AI196,AM196,AQ196,AU196,AY196,BC196,BG196,BK196,BO196,BS196,BW196,CA196,CE196,CI196),1)</f>
        <v>0</v>
      </c>
      <c r="CL196" s="18"/>
      <c r="CM196" s="18"/>
      <c r="CN196" s="35"/>
      <c r="CO196" s="39">
        <f t="shared" si="39"/>
        <v>0</v>
      </c>
    </row>
    <row r="197" spans="1:93" s="19" customFormat="1" ht="60">
      <c r="A197" s="17">
        <v>187</v>
      </c>
      <c r="B197" s="48" t="s">
        <v>209</v>
      </c>
      <c r="C197" s="69" t="s">
        <v>274</v>
      </c>
      <c r="D197" s="69" t="s">
        <v>1243</v>
      </c>
      <c r="E197" s="37">
        <v>1</v>
      </c>
      <c r="F197" s="37" t="str">
        <f>+VLOOKUP(B197,'[1]AMAREY NOVA MEDICAL S.A'!$D:$H,5,0)</f>
        <v>CTO 5665-2021 LA INSTRUMENTADORA S.A.S</v>
      </c>
      <c r="G197" s="34">
        <f>+VLOOKUP(B197,'[1]AMAREY NOVA MEDICAL S.A'!$D:$H,2,0)</f>
        <v>694620</v>
      </c>
      <c r="H197" s="32">
        <f>+VLOOKUP(B197,'[1]AMAREY NOVA MEDICAL S.A'!$D:$H,3,0)</f>
        <v>0</v>
      </c>
      <c r="I197" s="32">
        <f>+VLOOKUP(B197,'[1]AMAREY NOVA MEDICAL S.A'!$D:$H,4,0)</f>
        <v>694620</v>
      </c>
      <c r="J197" s="32">
        <f t="shared" si="31"/>
        <v>694620</v>
      </c>
      <c r="K197" s="32">
        <f t="shared" si="32"/>
        <v>733657.64399999997</v>
      </c>
      <c r="L197" s="32"/>
      <c r="M197" s="32"/>
      <c r="N197" s="32"/>
      <c r="O197" s="32"/>
      <c r="P197" s="76">
        <v>1217373</v>
      </c>
      <c r="Q197" s="71"/>
      <c r="R197" s="72">
        <v>1217373</v>
      </c>
      <c r="S197" s="32">
        <f t="shared" si="41"/>
        <v>1285545.888</v>
      </c>
      <c r="T197" s="32"/>
      <c r="U197" s="32"/>
      <c r="V197" s="32"/>
      <c r="W197" s="32"/>
      <c r="X197" s="75">
        <v>688000</v>
      </c>
      <c r="Y197" s="74"/>
      <c r="Z197" s="75">
        <v>688000</v>
      </c>
      <c r="AA197" s="32">
        <f t="shared" si="33"/>
        <v>726665.6</v>
      </c>
      <c r="AB197" s="32">
        <v>920000</v>
      </c>
      <c r="AC197" s="32"/>
      <c r="AD197" s="32">
        <v>920000</v>
      </c>
      <c r="AE197" s="32">
        <f t="shared" si="44"/>
        <v>971704</v>
      </c>
      <c r="AF197" s="32"/>
      <c r="AG197" s="32"/>
      <c r="AH197" s="32"/>
      <c r="AI197" s="32"/>
      <c r="AJ197" s="32">
        <v>1669685</v>
      </c>
      <c r="AK197" s="32"/>
      <c r="AL197" s="32">
        <v>1669685</v>
      </c>
      <c r="AM197" s="32">
        <f t="shared" si="34"/>
        <v>1763521.297</v>
      </c>
      <c r="AN197" s="32">
        <v>890000</v>
      </c>
      <c r="AO197" s="32">
        <f t="shared" si="42"/>
        <v>0</v>
      </c>
      <c r="AP197" s="32">
        <v>890000</v>
      </c>
      <c r="AQ197" s="32">
        <f t="shared" si="43"/>
        <v>940018</v>
      </c>
      <c r="AR197" s="32"/>
      <c r="AS197" s="32"/>
      <c r="AT197" s="32"/>
      <c r="AU197" s="32"/>
      <c r="AV197" s="32">
        <v>856200</v>
      </c>
      <c r="AW197" s="32"/>
      <c r="AX197" s="32">
        <v>856200</v>
      </c>
      <c r="AY197" s="32">
        <f t="shared" si="35"/>
        <v>904318.44000000006</v>
      </c>
      <c r="AZ197" s="32"/>
      <c r="BA197" s="32"/>
      <c r="BB197" s="32"/>
      <c r="BC197" s="32"/>
      <c r="BD197" s="32"/>
      <c r="BE197" s="32"/>
      <c r="BF197" s="32"/>
      <c r="BG197" s="32"/>
      <c r="BH197" s="32"/>
      <c r="BI197" s="32"/>
      <c r="BJ197" s="32"/>
      <c r="BK197" s="32"/>
      <c r="BL197" s="32">
        <v>863987</v>
      </c>
      <c r="BM197" s="32"/>
      <c r="BN197" s="32">
        <v>863987</v>
      </c>
      <c r="BO197" s="32">
        <f t="shared" si="40"/>
        <v>912543.06940000004</v>
      </c>
      <c r="BP197" s="32"/>
      <c r="BQ197" s="32"/>
      <c r="BR197" s="32"/>
      <c r="BS197" s="32"/>
      <c r="BT197" s="32"/>
      <c r="BU197" s="32"/>
      <c r="BV197" s="32"/>
      <c r="BW197" s="32"/>
      <c r="BX197" s="32"/>
      <c r="BY197" s="32"/>
      <c r="BZ197" s="32"/>
      <c r="CA197" s="32"/>
      <c r="CB197" s="32"/>
      <c r="CC197" s="32"/>
      <c r="CD197" s="32"/>
      <c r="CE197" s="32"/>
      <c r="CF197" s="32"/>
      <c r="CG197" s="32"/>
      <c r="CH197" s="32"/>
      <c r="CI197" s="32"/>
      <c r="CJ197" s="32">
        <f t="shared" si="36"/>
        <v>1029746.7423000002</v>
      </c>
      <c r="CK197" s="32">
        <f>+SMALL((K197,O197,S197,W197,AA197,AE197,AI197,AM197,AQ197,AU197,AY197,BC197,BG197,BK197,BO197,BS197,BW197,CA197,CE197,CI197),1)</f>
        <v>726665.6</v>
      </c>
      <c r="CL197" s="18"/>
      <c r="CM197" s="18">
        <f t="shared" si="37"/>
        <v>6992.0439999999944</v>
      </c>
      <c r="CN197" s="35">
        <f t="shared" si="38"/>
        <v>9.622093023255807E-3</v>
      </c>
      <c r="CO197" s="39">
        <f t="shared" si="39"/>
        <v>726665.6</v>
      </c>
    </row>
    <row r="198" spans="1:93" s="19" customFormat="1" ht="30">
      <c r="A198" s="17">
        <v>188</v>
      </c>
      <c r="B198" s="48" t="s">
        <v>178</v>
      </c>
      <c r="C198" s="69" t="s">
        <v>274</v>
      </c>
      <c r="D198" s="69" t="s">
        <v>1243</v>
      </c>
      <c r="E198" s="37">
        <v>1</v>
      </c>
      <c r="F198" s="37" t="str">
        <f>+VLOOKUP(B198,'[1]AMAREY NOVA MEDICAL S.A'!$D:$H,5,0)</f>
        <v xml:space="preserve">CTO 5660-2021 DISORTHO SA </v>
      </c>
      <c r="G198" s="34">
        <f>+VLOOKUP(B198,'[1]AMAREY NOVA MEDICAL S.A'!$D:$H,2,0)</f>
        <v>918000</v>
      </c>
      <c r="H198" s="32">
        <f>+VLOOKUP(B198,'[1]AMAREY NOVA MEDICAL S.A'!$D:$H,3,0)</f>
        <v>0</v>
      </c>
      <c r="I198" s="32">
        <f>+VLOOKUP(B198,'[1]AMAREY NOVA MEDICAL S.A'!$D:$H,4,0)</f>
        <v>918000</v>
      </c>
      <c r="J198" s="32">
        <f t="shared" si="31"/>
        <v>918000</v>
      </c>
      <c r="K198" s="32">
        <f t="shared" si="32"/>
        <v>969591.6</v>
      </c>
      <c r="L198" s="32"/>
      <c r="M198" s="32"/>
      <c r="N198" s="32"/>
      <c r="O198" s="32"/>
      <c r="P198" s="76">
        <v>1217373</v>
      </c>
      <c r="Q198" s="71"/>
      <c r="R198" s="72">
        <v>1217373</v>
      </c>
      <c r="S198" s="32">
        <f t="shared" si="41"/>
        <v>1285545.888</v>
      </c>
      <c r="T198" s="32"/>
      <c r="U198" s="32"/>
      <c r="V198" s="32"/>
      <c r="W198" s="32"/>
      <c r="X198" s="75">
        <v>688000</v>
      </c>
      <c r="Y198" s="74"/>
      <c r="Z198" s="75">
        <v>688000</v>
      </c>
      <c r="AA198" s="32">
        <f t="shared" si="33"/>
        <v>726665.6</v>
      </c>
      <c r="AB198" s="32"/>
      <c r="AC198" s="32"/>
      <c r="AD198" s="32"/>
      <c r="AE198" s="32"/>
      <c r="AF198" s="32"/>
      <c r="AG198" s="32"/>
      <c r="AH198" s="32"/>
      <c r="AI198" s="32"/>
      <c r="AJ198" s="32">
        <v>1669685</v>
      </c>
      <c r="AK198" s="32"/>
      <c r="AL198" s="32">
        <v>1669685</v>
      </c>
      <c r="AM198" s="32">
        <f t="shared" si="34"/>
        <v>1763521.297</v>
      </c>
      <c r="AN198" s="32">
        <v>890000</v>
      </c>
      <c r="AO198" s="32">
        <f t="shared" si="42"/>
        <v>0</v>
      </c>
      <c r="AP198" s="32">
        <v>890000</v>
      </c>
      <c r="AQ198" s="32">
        <f t="shared" si="43"/>
        <v>940018</v>
      </c>
      <c r="AR198" s="32"/>
      <c r="AS198" s="32"/>
      <c r="AT198" s="32"/>
      <c r="AU198" s="32"/>
      <c r="AV198" s="32">
        <v>764800</v>
      </c>
      <c r="AW198" s="32"/>
      <c r="AX198" s="32">
        <v>764800</v>
      </c>
      <c r="AY198" s="32">
        <f t="shared" si="35"/>
        <v>807781.76</v>
      </c>
      <c r="AZ198" s="32"/>
      <c r="BA198" s="32"/>
      <c r="BB198" s="32"/>
      <c r="BC198" s="32"/>
      <c r="BD198" s="32"/>
      <c r="BE198" s="32"/>
      <c r="BF198" s="32"/>
      <c r="BG198" s="32"/>
      <c r="BH198" s="32"/>
      <c r="BI198" s="32"/>
      <c r="BJ198" s="32"/>
      <c r="BK198" s="32"/>
      <c r="BL198" s="32">
        <v>749347</v>
      </c>
      <c r="BM198" s="32"/>
      <c r="BN198" s="32">
        <v>749347</v>
      </c>
      <c r="BO198" s="32">
        <f t="shared" si="40"/>
        <v>791460.3014</v>
      </c>
      <c r="BP198" s="32"/>
      <c r="BQ198" s="32"/>
      <c r="BR198" s="32"/>
      <c r="BS198" s="32"/>
      <c r="BT198" s="32"/>
      <c r="BU198" s="32"/>
      <c r="BV198" s="32"/>
      <c r="BW198" s="32"/>
      <c r="BX198" s="32"/>
      <c r="BY198" s="32"/>
      <c r="BZ198" s="32"/>
      <c r="CA198" s="32"/>
      <c r="CB198" s="32"/>
      <c r="CC198" s="32"/>
      <c r="CD198" s="32"/>
      <c r="CE198" s="32"/>
      <c r="CF198" s="32"/>
      <c r="CG198" s="32"/>
      <c r="CH198" s="32"/>
      <c r="CI198" s="32"/>
      <c r="CJ198" s="32">
        <f t="shared" si="36"/>
        <v>1040654.9209142857</v>
      </c>
      <c r="CK198" s="32">
        <f>+SMALL((K198,O198,S198,W198,AA198,AE198,AI198,AM198,AQ198,AU198,AY198,BC198,BG198,BK198,BO198,BS198,BW198,CA198,CE198,CI198),1)</f>
        <v>726665.6</v>
      </c>
      <c r="CL198" s="18"/>
      <c r="CM198" s="18">
        <f t="shared" si="37"/>
        <v>242926</v>
      </c>
      <c r="CN198" s="35">
        <f t="shared" si="38"/>
        <v>0.33430232558139533</v>
      </c>
      <c r="CO198" s="39">
        <f t="shared" si="39"/>
        <v>726665.6</v>
      </c>
    </row>
    <row r="199" spans="1:93" s="19" customFormat="1" ht="30">
      <c r="A199" s="17">
        <v>189</v>
      </c>
      <c r="B199" s="48" t="s">
        <v>179</v>
      </c>
      <c r="C199" s="69" t="s">
        <v>274</v>
      </c>
      <c r="D199" s="69" t="s">
        <v>1243</v>
      </c>
      <c r="E199" s="37">
        <v>1</v>
      </c>
      <c r="F199" s="37" t="str">
        <f>+VLOOKUP(B199,'[1]AMAREY NOVA MEDICAL S.A'!$D:$H,5,0)</f>
        <v xml:space="preserve">CTO 5660-2021 DISORTHO SA </v>
      </c>
      <c r="G199" s="34">
        <f>+VLOOKUP(B199,'[1]AMAREY NOVA MEDICAL S.A'!$D:$H,2,0)</f>
        <v>149600</v>
      </c>
      <c r="H199" s="32">
        <f>+VLOOKUP(B199,'[1]AMAREY NOVA MEDICAL S.A'!$D:$H,3,0)</f>
        <v>0</v>
      </c>
      <c r="I199" s="32">
        <f>+VLOOKUP(B199,'[1]AMAREY NOVA MEDICAL S.A'!$D:$H,4,0)</f>
        <v>149600</v>
      </c>
      <c r="J199" s="32">
        <f t="shared" si="31"/>
        <v>149600</v>
      </c>
      <c r="K199" s="32">
        <f t="shared" si="32"/>
        <v>158007.52000000002</v>
      </c>
      <c r="L199" s="32"/>
      <c r="M199" s="32"/>
      <c r="N199" s="32"/>
      <c r="O199" s="32"/>
      <c r="P199" s="76">
        <v>179697</v>
      </c>
      <c r="Q199" s="71"/>
      <c r="R199" s="72">
        <v>179697</v>
      </c>
      <c r="S199" s="32">
        <f t="shared" si="41"/>
        <v>189760.03200000001</v>
      </c>
      <c r="T199" s="32"/>
      <c r="U199" s="32"/>
      <c r="V199" s="32"/>
      <c r="W199" s="32"/>
      <c r="X199" s="75">
        <v>150000</v>
      </c>
      <c r="Y199" s="74"/>
      <c r="Z199" s="75">
        <v>150000</v>
      </c>
      <c r="AA199" s="32">
        <f t="shared" si="33"/>
        <v>158430</v>
      </c>
      <c r="AB199" s="32"/>
      <c r="AC199" s="32"/>
      <c r="AD199" s="32"/>
      <c r="AE199" s="32"/>
      <c r="AF199" s="32"/>
      <c r="AG199" s="32"/>
      <c r="AH199" s="32"/>
      <c r="AI199" s="32"/>
      <c r="AJ199" s="32">
        <v>241845</v>
      </c>
      <c r="AK199" s="32"/>
      <c r="AL199" s="32">
        <v>241845</v>
      </c>
      <c r="AM199" s="32">
        <f t="shared" si="34"/>
        <v>255436.68900000001</v>
      </c>
      <c r="AN199" s="32">
        <v>160000</v>
      </c>
      <c r="AO199" s="32">
        <f t="shared" si="42"/>
        <v>0</v>
      </c>
      <c r="AP199" s="32">
        <v>160000</v>
      </c>
      <c r="AQ199" s="32">
        <f t="shared" si="43"/>
        <v>168992</v>
      </c>
      <c r="AR199" s="32"/>
      <c r="AS199" s="32"/>
      <c r="AT199" s="32"/>
      <c r="AU199" s="32"/>
      <c r="AV199" s="32">
        <v>173200</v>
      </c>
      <c r="AW199" s="32"/>
      <c r="AX199" s="32">
        <v>173200</v>
      </c>
      <c r="AY199" s="32">
        <f t="shared" si="35"/>
        <v>182933.84</v>
      </c>
      <c r="AZ199" s="32"/>
      <c r="BA199" s="32"/>
      <c r="BB199" s="32"/>
      <c r="BC199" s="32"/>
      <c r="BD199" s="32"/>
      <c r="BE199" s="32"/>
      <c r="BF199" s="32"/>
      <c r="BG199" s="32"/>
      <c r="BH199" s="32"/>
      <c r="BI199" s="32"/>
      <c r="BJ199" s="32"/>
      <c r="BK199" s="32"/>
      <c r="BL199" s="32"/>
      <c r="BM199" s="32"/>
      <c r="BN199" s="32"/>
      <c r="BO199" s="32"/>
      <c r="BP199" s="32"/>
      <c r="BQ199" s="32"/>
      <c r="BR199" s="32"/>
      <c r="BS199" s="32"/>
      <c r="BT199" s="32"/>
      <c r="BU199" s="32"/>
      <c r="BV199" s="32"/>
      <c r="BW199" s="32"/>
      <c r="BX199" s="32"/>
      <c r="BY199" s="32"/>
      <c r="BZ199" s="32"/>
      <c r="CA199" s="32"/>
      <c r="CB199" s="32"/>
      <c r="CC199" s="32"/>
      <c r="CD199" s="32"/>
      <c r="CE199" s="32"/>
      <c r="CF199" s="32"/>
      <c r="CG199" s="32"/>
      <c r="CH199" s="32"/>
      <c r="CI199" s="32"/>
      <c r="CJ199" s="32">
        <f t="shared" si="36"/>
        <v>185593.34683333334</v>
      </c>
      <c r="CK199" s="32">
        <f>+SMALL((K199,O199,S199,W199,AA199,AE199,AI199,AM199,AQ199,AU199,AY199,BC199,BG199,BK199,BO199,BS199,BW199,CA199,CE199,CI199),1)</f>
        <v>158007.52000000002</v>
      </c>
      <c r="CL199" s="18"/>
      <c r="CM199" s="18">
        <f t="shared" si="37"/>
        <v>0</v>
      </c>
      <c r="CN199" s="35">
        <f t="shared" si="38"/>
        <v>0</v>
      </c>
      <c r="CO199" s="39">
        <f t="shared" si="39"/>
        <v>158007.52000000002</v>
      </c>
    </row>
    <row r="200" spans="1:93" s="19" customFormat="1" ht="60">
      <c r="A200" s="17">
        <v>190</v>
      </c>
      <c r="B200" s="48" t="s">
        <v>207</v>
      </c>
      <c r="C200" s="69" t="s">
        <v>274</v>
      </c>
      <c r="D200" s="69" t="s">
        <v>1243</v>
      </c>
      <c r="E200" s="37">
        <v>1</v>
      </c>
      <c r="F200" s="37" t="str">
        <f>+VLOOKUP(B200,'[1]AMAREY NOVA MEDICAL S.A'!$D:$H,5,0)</f>
        <v>CTO 5665-2021 LA INSTRUMENTADORA S.A.S</v>
      </c>
      <c r="G200" s="34">
        <f>+VLOOKUP(B200,'[1]AMAREY NOVA MEDICAL S.A'!$D:$H,2,0)</f>
        <v>287730</v>
      </c>
      <c r="H200" s="32">
        <f>+VLOOKUP(B200,'[1]AMAREY NOVA MEDICAL S.A'!$D:$H,3,0)</f>
        <v>0</v>
      </c>
      <c r="I200" s="32">
        <f>+VLOOKUP(B200,'[1]AMAREY NOVA MEDICAL S.A'!$D:$H,4,0)</f>
        <v>287730</v>
      </c>
      <c r="J200" s="32">
        <f t="shared" si="31"/>
        <v>287730</v>
      </c>
      <c r="K200" s="32">
        <f t="shared" si="32"/>
        <v>303900.42600000004</v>
      </c>
      <c r="L200" s="32"/>
      <c r="M200" s="32"/>
      <c r="N200" s="32"/>
      <c r="O200" s="32"/>
      <c r="P200" s="76">
        <v>369661</v>
      </c>
      <c r="Q200" s="71"/>
      <c r="R200" s="72">
        <v>369661</v>
      </c>
      <c r="S200" s="32">
        <f t="shared" si="41"/>
        <v>390362.016</v>
      </c>
      <c r="T200" s="32"/>
      <c r="U200" s="32"/>
      <c r="V200" s="32"/>
      <c r="W200" s="32"/>
      <c r="X200" s="75">
        <v>275000</v>
      </c>
      <c r="Y200" s="74"/>
      <c r="Z200" s="75">
        <v>275000</v>
      </c>
      <c r="AA200" s="32">
        <f t="shared" si="33"/>
        <v>290455</v>
      </c>
      <c r="AB200" s="32"/>
      <c r="AC200" s="32"/>
      <c r="AD200" s="32"/>
      <c r="AE200" s="32"/>
      <c r="AF200" s="32"/>
      <c r="AG200" s="32"/>
      <c r="AH200" s="32"/>
      <c r="AI200" s="32"/>
      <c r="AJ200" s="32">
        <v>936100</v>
      </c>
      <c r="AK200" s="32"/>
      <c r="AL200" s="32">
        <v>936100</v>
      </c>
      <c r="AM200" s="32">
        <f t="shared" si="34"/>
        <v>988708.82000000007</v>
      </c>
      <c r="AN200" s="32">
        <v>300000</v>
      </c>
      <c r="AO200" s="32">
        <f t="shared" si="42"/>
        <v>0</v>
      </c>
      <c r="AP200" s="32">
        <v>300000</v>
      </c>
      <c r="AQ200" s="32">
        <f t="shared" si="43"/>
        <v>316860</v>
      </c>
      <c r="AR200" s="32"/>
      <c r="AS200" s="32"/>
      <c r="AT200" s="32"/>
      <c r="AU200" s="32"/>
      <c r="AV200" s="32">
        <v>660200</v>
      </c>
      <c r="AW200" s="32"/>
      <c r="AX200" s="32">
        <v>660200</v>
      </c>
      <c r="AY200" s="32">
        <f t="shared" si="35"/>
        <v>697303.24</v>
      </c>
      <c r="AZ200" s="32"/>
      <c r="BA200" s="32"/>
      <c r="BB200" s="32"/>
      <c r="BC200" s="32"/>
      <c r="BD200" s="32"/>
      <c r="BE200" s="32"/>
      <c r="BF200" s="32"/>
      <c r="BG200" s="32"/>
      <c r="BH200" s="32"/>
      <c r="BI200" s="32"/>
      <c r="BJ200" s="32"/>
      <c r="BK200" s="32"/>
      <c r="BL200" s="32">
        <v>280145</v>
      </c>
      <c r="BM200" s="32"/>
      <c r="BN200" s="32">
        <v>280145</v>
      </c>
      <c r="BO200" s="32">
        <f t="shared" si="40"/>
        <v>295889.14900000003</v>
      </c>
      <c r="BP200" s="32"/>
      <c r="BQ200" s="32"/>
      <c r="BR200" s="32"/>
      <c r="BS200" s="32"/>
      <c r="BT200" s="32"/>
      <c r="BU200" s="32"/>
      <c r="BV200" s="32"/>
      <c r="BW200" s="32"/>
      <c r="BX200" s="32"/>
      <c r="BY200" s="32"/>
      <c r="BZ200" s="32"/>
      <c r="CA200" s="32"/>
      <c r="CB200" s="32"/>
      <c r="CC200" s="32"/>
      <c r="CD200" s="32"/>
      <c r="CE200" s="32"/>
      <c r="CF200" s="32"/>
      <c r="CG200" s="32"/>
      <c r="CH200" s="32"/>
      <c r="CI200" s="32"/>
      <c r="CJ200" s="32">
        <f t="shared" si="36"/>
        <v>469068.37871428579</v>
      </c>
      <c r="CK200" s="32">
        <f>+SMALL((K200,O200,S200,W200,AA200,AE200,AI200,AM200,AQ200,AU200,AY200,BC200,BG200,BK200,BO200,BS200,BW200,CA200,CE200,CI200),1)</f>
        <v>290455</v>
      </c>
      <c r="CL200" s="18"/>
      <c r="CM200" s="18">
        <f t="shared" si="37"/>
        <v>13445.426000000036</v>
      </c>
      <c r="CN200" s="35">
        <f t="shared" si="38"/>
        <v>4.6290909090909216E-2</v>
      </c>
      <c r="CO200" s="39">
        <f t="shared" si="39"/>
        <v>290455</v>
      </c>
    </row>
    <row r="201" spans="1:93" s="19" customFormat="1" ht="60">
      <c r="A201" s="17">
        <v>191</v>
      </c>
      <c r="B201" s="48" t="s">
        <v>208</v>
      </c>
      <c r="C201" s="69" t="s">
        <v>274</v>
      </c>
      <c r="D201" s="69" t="s">
        <v>1243</v>
      </c>
      <c r="E201" s="37">
        <v>1</v>
      </c>
      <c r="F201" s="37" t="str">
        <f>+VLOOKUP(B201,'[1]AMAREY NOVA MEDICAL S.A'!$D:$H,5,0)</f>
        <v>CTO 5665-2021 LA INSTRUMENTADORA S.A.S</v>
      </c>
      <c r="G201" s="34">
        <f>+VLOOKUP(B201,'[1]AMAREY NOVA MEDICAL S.A'!$D:$H,2,0)</f>
        <v>0</v>
      </c>
      <c r="H201" s="32">
        <f>+VLOOKUP(B201,'[1]AMAREY NOVA MEDICAL S.A'!$D:$H,3,0)</f>
        <v>0</v>
      </c>
      <c r="I201" s="32">
        <f>+VLOOKUP(B201,'[1]AMAREY NOVA MEDICAL S.A'!$D:$H,4,0)</f>
        <v>0</v>
      </c>
      <c r="J201" s="32">
        <f t="shared" si="31"/>
        <v>0</v>
      </c>
      <c r="K201" s="32">
        <f t="shared" si="32"/>
        <v>0</v>
      </c>
      <c r="L201" s="32"/>
      <c r="M201" s="32"/>
      <c r="N201" s="32"/>
      <c r="O201" s="32"/>
      <c r="P201" s="76">
        <v>855699</v>
      </c>
      <c r="Q201" s="71"/>
      <c r="R201" s="72">
        <v>855699</v>
      </c>
      <c r="S201" s="32">
        <f t="shared" si="41"/>
        <v>903618.14400000009</v>
      </c>
      <c r="T201" s="32"/>
      <c r="U201" s="32"/>
      <c r="V201" s="32"/>
      <c r="W201" s="32"/>
      <c r="X201" s="75">
        <v>1760000</v>
      </c>
      <c r="Y201" s="74"/>
      <c r="Z201" s="75">
        <v>1760000</v>
      </c>
      <c r="AA201" s="32">
        <f t="shared" si="33"/>
        <v>1858912</v>
      </c>
      <c r="AB201" s="32"/>
      <c r="AC201" s="32"/>
      <c r="AD201" s="32"/>
      <c r="AE201" s="32"/>
      <c r="AF201" s="32"/>
      <c r="AG201" s="32"/>
      <c r="AH201" s="32"/>
      <c r="AI201" s="32"/>
      <c r="AJ201" s="32">
        <v>992680</v>
      </c>
      <c r="AK201" s="32"/>
      <c r="AL201" s="32">
        <v>992680</v>
      </c>
      <c r="AM201" s="32">
        <f t="shared" si="34"/>
        <v>1048468.616</v>
      </c>
      <c r="AN201" s="32">
        <v>1300000</v>
      </c>
      <c r="AO201" s="32">
        <f t="shared" si="42"/>
        <v>0</v>
      </c>
      <c r="AP201" s="32">
        <v>1300000</v>
      </c>
      <c r="AQ201" s="32">
        <f t="shared" si="43"/>
        <v>1373060</v>
      </c>
      <c r="AR201" s="32"/>
      <c r="AS201" s="32"/>
      <c r="AT201" s="32"/>
      <c r="AU201" s="32"/>
      <c r="AV201" s="32">
        <v>662200</v>
      </c>
      <c r="AW201" s="32"/>
      <c r="AX201" s="32">
        <v>662200</v>
      </c>
      <c r="AY201" s="32">
        <f t="shared" si="35"/>
        <v>699415.64</v>
      </c>
      <c r="AZ201" s="32"/>
      <c r="BA201" s="32"/>
      <c r="BB201" s="32"/>
      <c r="BC201" s="32"/>
      <c r="BD201" s="32"/>
      <c r="BE201" s="32"/>
      <c r="BF201" s="32"/>
      <c r="BG201" s="32"/>
      <c r="BH201" s="32"/>
      <c r="BI201" s="32"/>
      <c r="BJ201" s="32"/>
      <c r="BK201" s="32"/>
      <c r="BL201" s="32">
        <v>890552</v>
      </c>
      <c r="BM201" s="32"/>
      <c r="BN201" s="32">
        <v>890552</v>
      </c>
      <c r="BO201" s="32">
        <f t="shared" si="40"/>
        <v>940601.02240000002</v>
      </c>
      <c r="BP201" s="32"/>
      <c r="BQ201" s="32"/>
      <c r="BR201" s="32"/>
      <c r="BS201" s="32"/>
      <c r="BT201" s="32"/>
      <c r="BU201" s="32"/>
      <c r="BV201" s="32"/>
      <c r="BW201" s="32"/>
      <c r="BX201" s="32"/>
      <c r="BY201" s="32"/>
      <c r="BZ201" s="32"/>
      <c r="CA201" s="32"/>
      <c r="CB201" s="32"/>
      <c r="CC201" s="32"/>
      <c r="CD201" s="32"/>
      <c r="CE201" s="32"/>
      <c r="CF201" s="32"/>
      <c r="CG201" s="32"/>
      <c r="CH201" s="32"/>
      <c r="CI201" s="32"/>
      <c r="CJ201" s="32">
        <f t="shared" si="36"/>
        <v>974867.91748571419</v>
      </c>
      <c r="CK201" s="32">
        <f>+SMALL((K201,O201,S201,W201,AA201,AE201,AI201,AM201,AQ201,AU201,AY201,BC201,BG201,BK201,BO201,BS201,BW201,CA201,CE201,CI201),1)</f>
        <v>0</v>
      </c>
      <c r="CL201" s="18"/>
      <c r="CM201" s="18"/>
      <c r="CN201" s="35"/>
      <c r="CO201" s="39">
        <f t="shared" si="39"/>
        <v>0</v>
      </c>
    </row>
    <row r="202" spans="1:93" s="19" customFormat="1" ht="30">
      <c r="A202" s="17">
        <v>192</v>
      </c>
      <c r="B202" s="48" t="s">
        <v>210</v>
      </c>
      <c r="C202" s="69" t="s">
        <v>275</v>
      </c>
      <c r="D202" s="69" t="s">
        <v>1243</v>
      </c>
      <c r="E202" s="37">
        <v>1</v>
      </c>
      <c r="F202" s="37" t="str">
        <f>+VLOOKUP(B202,'[1]AMAREY NOVA MEDICAL S.A'!$D:$H,5,0)</f>
        <v xml:space="preserve">CTO 5660-2021 DISORTHO SA </v>
      </c>
      <c r="G202" s="34">
        <f>+VLOOKUP(B202,'[1]AMAREY NOVA MEDICAL S.A'!$D:$H,2,0)</f>
        <v>958800</v>
      </c>
      <c r="H202" s="32">
        <f>+VLOOKUP(B202,'[1]AMAREY NOVA MEDICAL S.A'!$D:$H,3,0)</f>
        <v>0</v>
      </c>
      <c r="I202" s="32">
        <f>+VLOOKUP(B202,'[1]AMAREY NOVA MEDICAL S.A'!$D:$H,4,0)</f>
        <v>958800</v>
      </c>
      <c r="J202" s="32">
        <f t="shared" si="31"/>
        <v>958800</v>
      </c>
      <c r="K202" s="32">
        <f t="shared" si="32"/>
        <v>1012684.56</v>
      </c>
      <c r="L202" s="32"/>
      <c r="M202" s="32"/>
      <c r="N202" s="32"/>
      <c r="O202" s="32"/>
      <c r="P202" s="76"/>
      <c r="Q202" s="71"/>
      <c r="R202" s="72"/>
      <c r="S202" s="32"/>
      <c r="T202" s="32"/>
      <c r="U202" s="32"/>
      <c r="V202" s="32"/>
      <c r="W202" s="32"/>
      <c r="X202" s="75">
        <v>959000</v>
      </c>
      <c r="Y202" s="74"/>
      <c r="Z202" s="75">
        <v>959000</v>
      </c>
      <c r="AA202" s="32">
        <f t="shared" si="33"/>
        <v>1012895.8</v>
      </c>
      <c r="AB202" s="32"/>
      <c r="AC202" s="32"/>
      <c r="AD202" s="32"/>
      <c r="AE202" s="32"/>
      <c r="AF202" s="32"/>
      <c r="AG202" s="32"/>
      <c r="AH202" s="32"/>
      <c r="AI202" s="32"/>
      <c r="AJ202" s="32">
        <v>1145515</v>
      </c>
      <c r="AK202" s="32"/>
      <c r="AL202" s="32">
        <v>1145515</v>
      </c>
      <c r="AM202" s="32">
        <f t="shared" si="34"/>
        <v>1209892.943</v>
      </c>
      <c r="AN202" s="32">
        <v>1300000</v>
      </c>
      <c r="AO202" s="32">
        <f t="shared" si="42"/>
        <v>0</v>
      </c>
      <c r="AP202" s="32">
        <v>1300000</v>
      </c>
      <c r="AQ202" s="32">
        <f t="shared" si="43"/>
        <v>1373060</v>
      </c>
      <c r="AR202" s="32"/>
      <c r="AS202" s="32"/>
      <c r="AT202" s="32"/>
      <c r="AU202" s="32"/>
      <c r="AV202" s="32">
        <v>1263200</v>
      </c>
      <c r="AW202" s="32"/>
      <c r="AX202" s="32">
        <v>1263200</v>
      </c>
      <c r="AY202" s="32">
        <f t="shared" si="35"/>
        <v>1334191.8400000001</v>
      </c>
      <c r="AZ202" s="32"/>
      <c r="BA202" s="32"/>
      <c r="BB202" s="32"/>
      <c r="BC202" s="32"/>
      <c r="BD202" s="32"/>
      <c r="BE202" s="32"/>
      <c r="BF202" s="32"/>
      <c r="BG202" s="32"/>
      <c r="BH202" s="32"/>
      <c r="BI202" s="32"/>
      <c r="BJ202" s="32"/>
      <c r="BK202" s="32"/>
      <c r="BL202" s="32">
        <v>950583</v>
      </c>
      <c r="BM202" s="32"/>
      <c r="BN202" s="32">
        <v>950583</v>
      </c>
      <c r="BO202" s="32">
        <f t="shared" si="40"/>
        <v>1004005.7646</v>
      </c>
      <c r="BP202" s="32"/>
      <c r="BQ202" s="32"/>
      <c r="BR202" s="32"/>
      <c r="BS202" s="32"/>
      <c r="BT202" s="32"/>
      <c r="BU202" s="32"/>
      <c r="BV202" s="32"/>
      <c r="BW202" s="32"/>
      <c r="BX202" s="32"/>
      <c r="BY202" s="32"/>
      <c r="BZ202" s="32"/>
      <c r="CA202" s="32"/>
      <c r="CB202" s="32"/>
      <c r="CC202" s="32"/>
      <c r="CD202" s="32"/>
      <c r="CE202" s="32"/>
      <c r="CF202" s="32"/>
      <c r="CG202" s="32"/>
      <c r="CH202" s="32"/>
      <c r="CI202" s="32"/>
      <c r="CJ202" s="32">
        <f t="shared" si="36"/>
        <v>1157788.4846000001</v>
      </c>
      <c r="CK202" s="32">
        <f>+SMALL((K202,O202,S202,W202,AA202,AE202,AI202,AM202,AQ202,AU202,AY202,BC202,BG202,BK202,BO202,BS202,BW202,CA202,CE202,CI202),1)</f>
        <v>1004005.7646</v>
      </c>
      <c r="CL202" s="18"/>
      <c r="CM202" s="18">
        <f t="shared" si="37"/>
        <v>8678.7954000000609</v>
      </c>
      <c r="CN202" s="35">
        <f t="shared" si="38"/>
        <v>8.6441688942470642E-3</v>
      </c>
      <c r="CO202" s="39">
        <f t="shared" si="39"/>
        <v>1004005.7646</v>
      </c>
    </row>
    <row r="203" spans="1:93" s="19" customFormat="1" ht="30">
      <c r="A203" s="17">
        <v>193</v>
      </c>
      <c r="B203" s="48" t="s">
        <v>179</v>
      </c>
      <c r="C203" s="69" t="s">
        <v>275</v>
      </c>
      <c r="D203" s="69" t="s">
        <v>1243</v>
      </c>
      <c r="E203" s="37">
        <v>1</v>
      </c>
      <c r="F203" s="37" t="str">
        <f>+VLOOKUP(B203,'[1]AMAREY NOVA MEDICAL S.A'!$D:$H,5,0)</f>
        <v xml:space="preserve">CTO 5660-2021 DISORTHO SA </v>
      </c>
      <c r="G203" s="34">
        <f>+VLOOKUP(B203,'[1]AMAREY NOVA MEDICAL S.A'!$D:$H,2,0)</f>
        <v>149600</v>
      </c>
      <c r="H203" s="32">
        <f>+VLOOKUP(B203,'[1]AMAREY NOVA MEDICAL S.A'!$D:$H,3,0)</f>
        <v>0</v>
      </c>
      <c r="I203" s="32">
        <f>+VLOOKUP(B203,'[1]AMAREY NOVA MEDICAL S.A'!$D:$H,4,0)</f>
        <v>149600</v>
      </c>
      <c r="J203" s="32">
        <f t="shared" ref="J203:J265" si="45">+I203*E203</f>
        <v>149600</v>
      </c>
      <c r="K203" s="32">
        <f t="shared" ref="K203:K265" si="46">+J203*1.0562</f>
        <v>158007.52000000002</v>
      </c>
      <c r="L203" s="32"/>
      <c r="M203" s="32"/>
      <c r="N203" s="32"/>
      <c r="O203" s="32"/>
      <c r="P203" s="76"/>
      <c r="Q203" s="71"/>
      <c r="R203" s="72"/>
      <c r="S203" s="32"/>
      <c r="T203" s="32"/>
      <c r="U203" s="32"/>
      <c r="V203" s="32"/>
      <c r="W203" s="32"/>
      <c r="X203" s="75">
        <v>150000</v>
      </c>
      <c r="Y203" s="74"/>
      <c r="Z203" s="75">
        <v>150000</v>
      </c>
      <c r="AA203" s="32">
        <f t="shared" si="33"/>
        <v>158430</v>
      </c>
      <c r="AB203" s="32"/>
      <c r="AC203" s="32"/>
      <c r="AD203" s="32"/>
      <c r="AE203" s="32"/>
      <c r="AF203" s="32"/>
      <c r="AG203" s="32"/>
      <c r="AH203" s="32"/>
      <c r="AI203" s="32"/>
      <c r="AJ203" s="32">
        <v>307625</v>
      </c>
      <c r="AK203" s="32"/>
      <c r="AL203" s="32">
        <v>307625</v>
      </c>
      <c r="AM203" s="32">
        <f t="shared" si="34"/>
        <v>324913.52500000002</v>
      </c>
      <c r="AN203" s="32">
        <v>250000</v>
      </c>
      <c r="AO203" s="32">
        <f t="shared" si="42"/>
        <v>0</v>
      </c>
      <c r="AP203" s="32">
        <v>250000</v>
      </c>
      <c r="AQ203" s="32">
        <f t="shared" si="43"/>
        <v>264050</v>
      </c>
      <c r="AR203" s="32"/>
      <c r="AS203" s="32"/>
      <c r="AT203" s="32"/>
      <c r="AU203" s="32"/>
      <c r="AV203" s="32">
        <v>231600</v>
      </c>
      <c r="AW203" s="32"/>
      <c r="AX203" s="32">
        <v>231600</v>
      </c>
      <c r="AY203" s="32">
        <f t="shared" si="35"/>
        <v>244615.92</v>
      </c>
      <c r="AZ203" s="32"/>
      <c r="BA203" s="32"/>
      <c r="BB203" s="32"/>
      <c r="BC203" s="32"/>
      <c r="BD203" s="32"/>
      <c r="BE203" s="32"/>
      <c r="BF203" s="32"/>
      <c r="BG203" s="32"/>
      <c r="BH203" s="32"/>
      <c r="BI203" s="32"/>
      <c r="BJ203" s="32"/>
      <c r="BK203" s="32"/>
      <c r="BL203" s="32">
        <v>253537</v>
      </c>
      <c r="BM203" s="32"/>
      <c r="BN203" s="32">
        <v>253537</v>
      </c>
      <c r="BO203" s="32">
        <f t="shared" si="40"/>
        <v>267785.7794</v>
      </c>
      <c r="BP203" s="32"/>
      <c r="BQ203" s="32"/>
      <c r="BR203" s="32"/>
      <c r="BS203" s="32"/>
      <c r="BT203" s="32"/>
      <c r="BU203" s="32"/>
      <c r="BV203" s="32"/>
      <c r="BW203" s="32"/>
      <c r="BX203" s="32"/>
      <c r="BY203" s="32"/>
      <c r="BZ203" s="32"/>
      <c r="CA203" s="32"/>
      <c r="CB203" s="32"/>
      <c r="CC203" s="32"/>
      <c r="CD203" s="32"/>
      <c r="CE203" s="32"/>
      <c r="CF203" s="32"/>
      <c r="CG203" s="32"/>
      <c r="CH203" s="32"/>
      <c r="CI203" s="32"/>
      <c r="CJ203" s="32">
        <f t="shared" si="36"/>
        <v>236300.45740000004</v>
      </c>
      <c r="CK203" s="32">
        <f>+SMALL((K203,O203,S203,W203,AA203,AE203,AI203,AM203,AQ203,AU203,AY203,BC203,BG203,BK203,BO203,BS203,BW203,CA203,CE203,CI203),1)</f>
        <v>158007.52000000002</v>
      </c>
      <c r="CL203" s="18"/>
      <c r="CM203" s="18">
        <f t="shared" si="37"/>
        <v>0</v>
      </c>
      <c r="CN203" s="35">
        <f t="shared" si="38"/>
        <v>0</v>
      </c>
      <c r="CO203" s="39">
        <f t="shared" si="39"/>
        <v>158007.52000000002</v>
      </c>
    </row>
    <row r="204" spans="1:93" s="19" customFormat="1" ht="30">
      <c r="A204" s="17">
        <v>194</v>
      </c>
      <c r="B204" s="48" t="s">
        <v>211</v>
      </c>
      <c r="C204" s="69" t="s">
        <v>275</v>
      </c>
      <c r="D204" s="69" t="s">
        <v>1243</v>
      </c>
      <c r="E204" s="37">
        <v>1</v>
      </c>
      <c r="F204" s="37" t="str">
        <f>+VLOOKUP(B204,'[1]AMAREY NOVA MEDICAL S.A'!$D:$H,5,0)</f>
        <v xml:space="preserve">CTO 5660-2021 DISORTHO SA </v>
      </c>
      <c r="G204" s="34">
        <f>+VLOOKUP(B204,'[1]AMAREY NOVA MEDICAL S.A'!$D:$H,2,0)</f>
        <v>340000</v>
      </c>
      <c r="H204" s="32">
        <f>+VLOOKUP(B204,'[1]AMAREY NOVA MEDICAL S.A'!$D:$H,3,0)</f>
        <v>0</v>
      </c>
      <c r="I204" s="32">
        <f>+VLOOKUP(B204,'[1]AMAREY NOVA MEDICAL S.A'!$D:$H,4,0)</f>
        <v>340000</v>
      </c>
      <c r="J204" s="32">
        <f t="shared" si="45"/>
        <v>340000</v>
      </c>
      <c r="K204" s="32">
        <f t="shared" si="46"/>
        <v>359108</v>
      </c>
      <c r="L204" s="32"/>
      <c r="M204" s="32"/>
      <c r="N204" s="32"/>
      <c r="O204" s="32"/>
      <c r="P204" s="76"/>
      <c r="Q204" s="71"/>
      <c r="R204" s="72"/>
      <c r="S204" s="32"/>
      <c r="T204" s="32"/>
      <c r="U204" s="32"/>
      <c r="V204" s="32"/>
      <c r="W204" s="32"/>
      <c r="X204" s="75">
        <v>340000</v>
      </c>
      <c r="Y204" s="74"/>
      <c r="Z204" s="75">
        <v>340000</v>
      </c>
      <c r="AA204" s="32">
        <f t="shared" ref="AA204:AA267" si="47">+Z204*1.0562</f>
        <v>359108</v>
      </c>
      <c r="AB204" s="32"/>
      <c r="AC204" s="32"/>
      <c r="AD204" s="32"/>
      <c r="AE204" s="32"/>
      <c r="AF204" s="32"/>
      <c r="AG204" s="32"/>
      <c r="AH204" s="32"/>
      <c r="AI204" s="32"/>
      <c r="AJ204" s="32">
        <v>1082781</v>
      </c>
      <c r="AK204" s="32"/>
      <c r="AL204" s="32">
        <v>1082781</v>
      </c>
      <c r="AM204" s="32">
        <f t="shared" ref="AM204:AM245" si="48">+AL204*1.0562</f>
        <v>1143633.2922</v>
      </c>
      <c r="AN204" s="32">
        <v>260000</v>
      </c>
      <c r="AO204" s="32">
        <f t="shared" si="42"/>
        <v>0</v>
      </c>
      <c r="AP204" s="32">
        <v>260000</v>
      </c>
      <c r="AQ204" s="32">
        <f t="shared" ref="AQ204:AQ245" si="49">+AP204*1.0562</f>
        <v>274612</v>
      </c>
      <c r="AR204" s="32"/>
      <c r="AS204" s="32"/>
      <c r="AT204" s="32"/>
      <c r="AU204" s="32"/>
      <c r="AV204" s="32">
        <v>263200</v>
      </c>
      <c r="AW204" s="32"/>
      <c r="AX204" s="32">
        <v>263200</v>
      </c>
      <c r="AY204" s="32">
        <f t="shared" ref="AY204:AY234" si="50">+AX204*1.0562</f>
        <v>277991.84000000003</v>
      </c>
      <c r="AZ204" s="32"/>
      <c r="BA204" s="32"/>
      <c r="BB204" s="32"/>
      <c r="BC204" s="32"/>
      <c r="BD204" s="32"/>
      <c r="BE204" s="32"/>
      <c r="BF204" s="32"/>
      <c r="BG204" s="32"/>
      <c r="BH204" s="32"/>
      <c r="BI204" s="32"/>
      <c r="BJ204" s="32"/>
      <c r="BK204" s="32"/>
      <c r="BL204" s="32">
        <v>775946</v>
      </c>
      <c r="BM204" s="32"/>
      <c r="BN204" s="32">
        <v>775946</v>
      </c>
      <c r="BO204" s="32">
        <f t="shared" ref="BO204:BO231" si="51">+BN204*1.0562</f>
        <v>819554.16520000005</v>
      </c>
      <c r="BP204" s="32"/>
      <c r="BQ204" s="32"/>
      <c r="BR204" s="32"/>
      <c r="BS204" s="32"/>
      <c r="BT204" s="32"/>
      <c r="BU204" s="32"/>
      <c r="BV204" s="32"/>
      <c r="BW204" s="32"/>
      <c r="BX204" s="32"/>
      <c r="BY204" s="32"/>
      <c r="BZ204" s="32"/>
      <c r="CA204" s="32"/>
      <c r="CB204" s="32"/>
      <c r="CC204" s="32"/>
      <c r="CD204" s="32"/>
      <c r="CE204" s="32"/>
      <c r="CF204" s="32"/>
      <c r="CG204" s="32"/>
      <c r="CH204" s="32"/>
      <c r="CI204" s="32"/>
      <c r="CJ204" s="32">
        <f t="shared" ref="CJ204:CJ267" si="52">+AVERAGE(K204,O204,S204,W204,AA204,AE204,AI204,AM204,AQ204,AU204,AY204,BC204,BG204,BK204,BO204,BS204,BW204,CA204,CE204,CI204)</f>
        <v>539001.21623333334</v>
      </c>
      <c r="CK204" s="32">
        <f>+SMALL((K204,O204,S204,W204,AA204,AE204,AI204,AM204,AQ204,AU204,AY204,BC204,BG204,BK204,BO204,BS204,BW204,CA204,CE204,CI204),1)</f>
        <v>274612</v>
      </c>
      <c r="CL204" s="18"/>
      <c r="CM204" s="18">
        <f t="shared" ref="CM204:CM267" si="53">+K204-CK204</f>
        <v>84496</v>
      </c>
      <c r="CN204" s="35">
        <f t="shared" ref="CN204:CN267" si="54">+((K204-CK204)/CK204)</f>
        <v>0.30769230769230771</v>
      </c>
      <c r="CO204" s="39">
        <f t="shared" ref="CO204:CO267" si="55">+CK204</f>
        <v>274612</v>
      </c>
    </row>
    <row r="205" spans="1:93" s="19" customFormat="1" ht="30">
      <c r="A205" s="17">
        <v>195</v>
      </c>
      <c r="B205" s="48" t="s">
        <v>210</v>
      </c>
      <c r="C205" s="69" t="s">
        <v>276</v>
      </c>
      <c r="D205" s="69" t="s">
        <v>1243</v>
      </c>
      <c r="E205" s="37">
        <v>1</v>
      </c>
      <c r="F205" s="37" t="str">
        <f>+VLOOKUP(B205,'[1]AMAREY NOVA MEDICAL S.A'!$D:$H,5,0)</f>
        <v xml:space="preserve">CTO 5660-2021 DISORTHO SA </v>
      </c>
      <c r="G205" s="34">
        <f>+VLOOKUP(B205,'[1]AMAREY NOVA MEDICAL S.A'!$D:$H,2,0)</f>
        <v>958800</v>
      </c>
      <c r="H205" s="32">
        <f>+VLOOKUP(B205,'[1]AMAREY NOVA MEDICAL S.A'!$D:$H,3,0)</f>
        <v>0</v>
      </c>
      <c r="I205" s="32">
        <f>+VLOOKUP(B205,'[1]AMAREY NOVA MEDICAL S.A'!$D:$H,4,0)</f>
        <v>958800</v>
      </c>
      <c r="J205" s="32">
        <f t="shared" si="45"/>
        <v>958800</v>
      </c>
      <c r="K205" s="32">
        <f t="shared" si="46"/>
        <v>1012684.56</v>
      </c>
      <c r="L205" s="32"/>
      <c r="M205" s="32"/>
      <c r="N205" s="32"/>
      <c r="O205" s="32"/>
      <c r="P205" s="76"/>
      <c r="Q205" s="71"/>
      <c r="R205" s="72"/>
      <c r="S205" s="32"/>
      <c r="T205" s="32"/>
      <c r="U205" s="32"/>
      <c r="V205" s="32"/>
      <c r="W205" s="32"/>
      <c r="X205" s="75">
        <v>959000</v>
      </c>
      <c r="Y205" s="74"/>
      <c r="Z205" s="75">
        <v>959000</v>
      </c>
      <c r="AA205" s="32">
        <f t="shared" si="47"/>
        <v>1012895.8</v>
      </c>
      <c r="AB205" s="32"/>
      <c r="AC205" s="32"/>
      <c r="AD205" s="32"/>
      <c r="AE205" s="32"/>
      <c r="AF205" s="32"/>
      <c r="AG205" s="32"/>
      <c r="AH205" s="32"/>
      <c r="AI205" s="32"/>
      <c r="AJ205" s="32">
        <v>1145515</v>
      </c>
      <c r="AK205" s="32"/>
      <c r="AL205" s="32">
        <v>1145515</v>
      </c>
      <c r="AM205" s="32">
        <f t="shared" si="48"/>
        <v>1209892.943</v>
      </c>
      <c r="AN205" s="32">
        <v>13000000</v>
      </c>
      <c r="AO205" s="32"/>
      <c r="AP205" s="32">
        <v>13000000</v>
      </c>
      <c r="AQ205" s="32">
        <f t="shared" si="49"/>
        <v>13730600</v>
      </c>
      <c r="AR205" s="32"/>
      <c r="AS205" s="32"/>
      <c r="AT205" s="32"/>
      <c r="AU205" s="32"/>
      <c r="AV205" s="32">
        <v>1263200</v>
      </c>
      <c r="AW205" s="32"/>
      <c r="AX205" s="32">
        <v>1263200</v>
      </c>
      <c r="AY205" s="32">
        <f t="shared" si="50"/>
        <v>1334191.8400000001</v>
      </c>
      <c r="AZ205" s="32"/>
      <c r="BA205" s="32"/>
      <c r="BB205" s="32"/>
      <c r="BC205" s="32"/>
      <c r="BD205" s="32"/>
      <c r="BE205" s="32"/>
      <c r="BF205" s="32"/>
      <c r="BG205" s="32"/>
      <c r="BH205" s="32"/>
      <c r="BI205" s="32"/>
      <c r="BJ205" s="32"/>
      <c r="BK205" s="32"/>
      <c r="BL205" s="32">
        <v>950583</v>
      </c>
      <c r="BM205" s="32"/>
      <c r="BN205" s="32">
        <v>950583</v>
      </c>
      <c r="BO205" s="32">
        <f t="shared" si="51"/>
        <v>1004005.7646</v>
      </c>
      <c r="BP205" s="32"/>
      <c r="BQ205" s="32"/>
      <c r="BR205" s="32"/>
      <c r="BS205" s="32"/>
      <c r="BT205" s="32"/>
      <c r="BU205" s="32"/>
      <c r="BV205" s="32"/>
      <c r="BW205" s="32"/>
      <c r="BX205" s="32"/>
      <c r="BY205" s="32"/>
      <c r="BZ205" s="32"/>
      <c r="CA205" s="32"/>
      <c r="CB205" s="32"/>
      <c r="CC205" s="32"/>
      <c r="CD205" s="32"/>
      <c r="CE205" s="32"/>
      <c r="CF205" s="32"/>
      <c r="CG205" s="32"/>
      <c r="CH205" s="32"/>
      <c r="CI205" s="32"/>
      <c r="CJ205" s="32">
        <f t="shared" si="52"/>
        <v>3217378.4846000001</v>
      </c>
      <c r="CK205" s="32">
        <f>+SMALL((K205,O205,S205,W205,AA205,AE205,AI205,AM205,AQ205,AU205,AY205,BC205,BG205,BK205,BO205,BS205,BW205,CA205,CE205,CI205),1)</f>
        <v>1004005.7646</v>
      </c>
      <c r="CL205" s="18"/>
      <c r="CM205" s="18">
        <f t="shared" si="53"/>
        <v>8678.7954000000609</v>
      </c>
      <c r="CN205" s="35">
        <f t="shared" si="54"/>
        <v>8.6441688942470642E-3</v>
      </c>
      <c r="CO205" s="39">
        <f t="shared" si="55"/>
        <v>1004005.7646</v>
      </c>
    </row>
    <row r="206" spans="1:93" s="19" customFormat="1" ht="30">
      <c r="A206" s="17">
        <v>196</v>
      </c>
      <c r="B206" s="48" t="s">
        <v>179</v>
      </c>
      <c r="C206" s="69" t="s">
        <v>276</v>
      </c>
      <c r="D206" s="69" t="s">
        <v>1243</v>
      </c>
      <c r="E206" s="37">
        <v>1</v>
      </c>
      <c r="F206" s="37" t="str">
        <f>+VLOOKUP(B206,'[1]AMAREY NOVA MEDICAL S.A'!$D:$H,5,0)</f>
        <v xml:space="preserve">CTO 5660-2021 DISORTHO SA </v>
      </c>
      <c r="G206" s="34">
        <f>+VLOOKUP(B206,'[1]AMAREY NOVA MEDICAL S.A'!$D:$H,2,0)</f>
        <v>149600</v>
      </c>
      <c r="H206" s="32">
        <f>+VLOOKUP(B206,'[1]AMAREY NOVA MEDICAL S.A'!$D:$H,3,0)</f>
        <v>0</v>
      </c>
      <c r="I206" s="32">
        <f>+VLOOKUP(B206,'[1]AMAREY NOVA MEDICAL S.A'!$D:$H,4,0)</f>
        <v>149600</v>
      </c>
      <c r="J206" s="32">
        <f t="shared" si="45"/>
        <v>149600</v>
      </c>
      <c r="K206" s="32">
        <f t="shared" si="46"/>
        <v>158007.52000000002</v>
      </c>
      <c r="L206" s="32"/>
      <c r="M206" s="32"/>
      <c r="N206" s="32"/>
      <c r="O206" s="32"/>
      <c r="P206" s="76"/>
      <c r="Q206" s="71"/>
      <c r="R206" s="72"/>
      <c r="S206" s="32"/>
      <c r="T206" s="32"/>
      <c r="U206" s="32"/>
      <c r="V206" s="32"/>
      <c r="W206" s="32"/>
      <c r="X206" s="75">
        <v>150000</v>
      </c>
      <c r="Y206" s="74"/>
      <c r="Z206" s="75">
        <v>150000</v>
      </c>
      <c r="AA206" s="32">
        <f t="shared" si="47"/>
        <v>158430</v>
      </c>
      <c r="AB206" s="32"/>
      <c r="AC206" s="32"/>
      <c r="AD206" s="32"/>
      <c r="AE206" s="32"/>
      <c r="AF206" s="32"/>
      <c r="AG206" s="32"/>
      <c r="AH206" s="32"/>
      <c r="AI206" s="32"/>
      <c r="AJ206" s="32">
        <v>307625</v>
      </c>
      <c r="AK206" s="32"/>
      <c r="AL206" s="32">
        <v>307625</v>
      </c>
      <c r="AM206" s="32">
        <f t="shared" si="48"/>
        <v>324913.52500000002</v>
      </c>
      <c r="AN206" s="32">
        <v>250000</v>
      </c>
      <c r="AO206" s="32">
        <f t="shared" si="42"/>
        <v>0</v>
      </c>
      <c r="AP206" s="32">
        <v>250000</v>
      </c>
      <c r="AQ206" s="32">
        <f t="shared" si="49"/>
        <v>264050</v>
      </c>
      <c r="AR206" s="32"/>
      <c r="AS206" s="32"/>
      <c r="AT206" s="32"/>
      <c r="AU206" s="32"/>
      <c r="AV206" s="32">
        <v>231600</v>
      </c>
      <c r="AW206" s="32"/>
      <c r="AX206" s="32">
        <v>231600</v>
      </c>
      <c r="AY206" s="32">
        <f t="shared" si="50"/>
        <v>244615.92</v>
      </c>
      <c r="AZ206" s="32"/>
      <c r="BA206" s="32"/>
      <c r="BB206" s="32"/>
      <c r="BC206" s="32"/>
      <c r="BD206" s="32"/>
      <c r="BE206" s="32"/>
      <c r="BF206" s="32"/>
      <c r="BG206" s="32"/>
      <c r="BH206" s="32"/>
      <c r="BI206" s="32"/>
      <c r="BJ206" s="32"/>
      <c r="BK206" s="32"/>
      <c r="BL206" s="32">
        <v>253537</v>
      </c>
      <c r="BM206" s="32"/>
      <c r="BN206" s="32">
        <v>253537</v>
      </c>
      <c r="BO206" s="32">
        <f t="shared" si="51"/>
        <v>267785.7794</v>
      </c>
      <c r="BP206" s="32"/>
      <c r="BQ206" s="32"/>
      <c r="BR206" s="32"/>
      <c r="BS206" s="32"/>
      <c r="BT206" s="32"/>
      <c r="BU206" s="32"/>
      <c r="BV206" s="32"/>
      <c r="BW206" s="32"/>
      <c r="BX206" s="32"/>
      <c r="BY206" s="32"/>
      <c r="BZ206" s="32"/>
      <c r="CA206" s="32"/>
      <c r="CB206" s="32"/>
      <c r="CC206" s="32"/>
      <c r="CD206" s="32"/>
      <c r="CE206" s="32"/>
      <c r="CF206" s="32"/>
      <c r="CG206" s="32"/>
      <c r="CH206" s="32"/>
      <c r="CI206" s="32"/>
      <c r="CJ206" s="32">
        <f t="shared" si="52"/>
        <v>236300.45740000004</v>
      </c>
      <c r="CK206" s="32">
        <f>+SMALL((K206,O206,S206,W206,AA206,AE206,AI206,AM206,AQ206,AU206,AY206,BC206,BG206,BK206,BO206,BS206,BW206,CA206,CE206,CI206),1)</f>
        <v>158007.52000000002</v>
      </c>
      <c r="CL206" s="18"/>
      <c r="CM206" s="18">
        <f t="shared" si="53"/>
        <v>0</v>
      </c>
      <c r="CN206" s="35">
        <f t="shared" si="54"/>
        <v>0</v>
      </c>
      <c r="CO206" s="39">
        <f t="shared" si="55"/>
        <v>158007.52000000002</v>
      </c>
    </row>
    <row r="207" spans="1:93" s="19" customFormat="1" ht="30">
      <c r="A207" s="17">
        <v>197</v>
      </c>
      <c r="B207" s="48" t="s">
        <v>211</v>
      </c>
      <c r="C207" s="69" t="s">
        <v>276</v>
      </c>
      <c r="D207" s="69" t="s">
        <v>1243</v>
      </c>
      <c r="E207" s="37">
        <v>1</v>
      </c>
      <c r="F207" s="37" t="str">
        <f>+VLOOKUP(B207,'[1]AMAREY NOVA MEDICAL S.A'!$D:$H,5,0)</f>
        <v xml:space="preserve">CTO 5660-2021 DISORTHO SA </v>
      </c>
      <c r="G207" s="34">
        <f>+VLOOKUP(B207,'[1]AMAREY NOVA MEDICAL S.A'!$D:$H,2,0)</f>
        <v>340000</v>
      </c>
      <c r="H207" s="32">
        <f>+VLOOKUP(B207,'[1]AMAREY NOVA MEDICAL S.A'!$D:$H,3,0)</f>
        <v>0</v>
      </c>
      <c r="I207" s="32">
        <f>+VLOOKUP(B207,'[1]AMAREY NOVA MEDICAL S.A'!$D:$H,4,0)</f>
        <v>340000</v>
      </c>
      <c r="J207" s="32">
        <f t="shared" si="45"/>
        <v>340000</v>
      </c>
      <c r="K207" s="32">
        <f t="shared" si="46"/>
        <v>359108</v>
      </c>
      <c r="L207" s="32"/>
      <c r="M207" s="32"/>
      <c r="N207" s="32"/>
      <c r="O207" s="32"/>
      <c r="P207" s="76"/>
      <c r="Q207" s="71"/>
      <c r="R207" s="72"/>
      <c r="S207" s="32"/>
      <c r="T207" s="32"/>
      <c r="U207" s="32"/>
      <c r="V207" s="32"/>
      <c r="W207" s="32"/>
      <c r="X207" s="75">
        <v>340000</v>
      </c>
      <c r="Y207" s="74"/>
      <c r="Z207" s="75">
        <v>340000</v>
      </c>
      <c r="AA207" s="32">
        <f t="shared" si="47"/>
        <v>359108</v>
      </c>
      <c r="AB207" s="32"/>
      <c r="AC207" s="32"/>
      <c r="AD207" s="32"/>
      <c r="AE207" s="32"/>
      <c r="AF207" s="32"/>
      <c r="AG207" s="32"/>
      <c r="AH207" s="32"/>
      <c r="AI207" s="32"/>
      <c r="AJ207" s="32">
        <v>1082781</v>
      </c>
      <c r="AK207" s="32"/>
      <c r="AL207" s="32">
        <v>1082781</v>
      </c>
      <c r="AM207" s="32">
        <f t="shared" si="48"/>
        <v>1143633.2922</v>
      </c>
      <c r="AN207" s="32">
        <v>260000</v>
      </c>
      <c r="AO207" s="32">
        <f t="shared" si="42"/>
        <v>0</v>
      </c>
      <c r="AP207" s="32">
        <v>260000</v>
      </c>
      <c r="AQ207" s="32">
        <f t="shared" si="49"/>
        <v>274612</v>
      </c>
      <c r="AR207" s="32"/>
      <c r="AS207" s="32"/>
      <c r="AT207" s="32"/>
      <c r="AU207" s="32"/>
      <c r="AV207" s="32">
        <v>263200</v>
      </c>
      <c r="AW207" s="32"/>
      <c r="AX207" s="32">
        <v>263200</v>
      </c>
      <c r="AY207" s="32">
        <f t="shared" si="50"/>
        <v>277991.84000000003</v>
      </c>
      <c r="AZ207" s="32"/>
      <c r="BA207" s="32"/>
      <c r="BB207" s="32"/>
      <c r="BC207" s="32"/>
      <c r="BD207" s="32"/>
      <c r="BE207" s="32"/>
      <c r="BF207" s="32"/>
      <c r="BG207" s="32"/>
      <c r="BH207" s="32"/>
      <c r="BI207" s="32"/>
      <c r="BJ207" s="32"/>
      <c r="BK207" s="32"/>
      <c r="BL207" s="32">
        <v>775946</v>
      </c>
      <c r="BM207" s="32"/>
      <c r="BN207" s="32">
        <v>775946</v>
      </c>
      <c r="BO207" s="32">
        <f t="shared" si="51"/>
        <v>819554.16520000005</v>
      </c>
      <c r="BP207" s="32"/>
      <c r="BQ207" s="32"/>
      <c r="BR207" s="32"/>
      <c r="BS207" s="32"/>
      <c r="BT207" s="32"/>
      <c r="BU207" s="32"/>
      <c r="BV207" s="32"/>
      <c r="BW207" s="32"/>
      <c r="BX207" s="32"/>
      <c r="BY207" s="32"/>
      <c r="BZ207" s="32"/>
      <c r="CA207" s="32"/>
      <c r="CB207" s="32"/>
      <c r="CC207" s="32"/>
      <c r="CD207" s="32"/>
      <c r="CE207" s="32"/>
      <c r="CF207" s="32"/>
      <c r="CG207" s="32"/>
      <c r="CH207" s="32"/>
      <c r="CI207" s="32"/>
      <c r="CJ207" s="32">
        <f t="shared" si="52"/>
        <v>539001.21623333334</v>
      </c>
      <c r="CK207" s="32">
        <f>+SMALL((K207,O207,S207,W207,AA207,AE207,AI207,AM207,AQ207,AU207,AY207,BC207,BG207,BK207,BO207,BS207,BW207,CA207,CE207,CI207),1)</f>
        <v>274612</v>
      </c>
      <c r="CL207" s="18"/>
      <c r="CM207" s="18">
        <f t="shared" si="53"/>
        <v>84496</v>
      </c>
      <c r="CN207" s="35">
        <f t="shared" si="54"/>
        <v>0.30769230769230771</v>
      </c>
      <c r="CO207" s="39">
        <f t="shared" si="55"/>
        <v>274612</v>
      </c>
    </row>
    <row r="208" spans="1:93" s="19" customFormat="1" ht="60">
      <c r="A208" s="17">
        <v>198</v>
      </c>
      <c r="B208" s="48" t="s">
        <v>212</v>
      </c>
      <c r="C208" s="69" t="s">
        <v>277</v>
      </c>
      <c r="D208" s="69" t="s">
        <v>1243</v>
      </c>
      <c r="E208" s="37">
        <v>1</v>
      </c>
      <c r="F208" s="37" t="str">
        <f>+VLOOKUP(B208,'[1]AMAREY NOVA MEDICAL S.A'!$D:$H,5,0)</f>
        <v>CTO 5665-2021 LA INSTRUMENTADORA S.A.S</v>
      </c>
      <c r="G208" s="34">
        <f>+VLOOKUP(B208,'[1]AMAREY NOVA MEDICAL S.A'!$D:$H,2,0)</f>
        <v>1470300</v>
      </c>
      <c r="H208" s="32">
        <f>+VLOOKUP(B208,'[1]AMAREY NOVA MEDICAL S.A'!$D:$H,3,0)</f>
        <v>0</v>
      </c>
      <c r="I208" s="32">
        <f>+VLOOKUP(B208,'[1]AMAREY NOVA MEDICAL S.A'!$D:$H,4,0)</f>
        <v>1470300</v>
      </c>
      <c r="J208" s="32">
        <f t="shared" si="45"/>
        <v>1470300</v>
      </c>
      <c r="K208" s="32">
        <f t="shared" si="46"/>
        <v>1552930.86</v>
      </c>
      <c r="L208" s="32"/>
      <c r="M208" s="32"/>
      <c r="N208" s="32"/>
      <c r="O208" s="32"/>
      <c r="P208" s="76"/>
      <c r="Q208" s="71"/>
      <c r="R208" s="72"/>
      <c r="S208" s="32"/>
      <c r="T208" s="32"/>
      <c r="U208" s="32"/>
      <c r="V208" s="32"/>
      <c r="W208" s="32"/>
      <c r="X208" s="75">
        <v>1900000</v>
      </c>
      <c r="Y208" s="74"/>
      <c r="Z208" s="75">
        <v>1900000</v>
      </c>
      <c r="AA208" s="32">
        <f t="shared" si="47"/>
        <v>2006780</v>
      </c>
      <c r="AB208" s="32"/>
      <c r="AC208" s="32"/>
      <c r="AD208" s="32"/>
      <c r="AE208" s="32"/>
      <c r="AF208" s="32"/>
      <c r="AG208" s="32"/>
      <c r="AH208" s="32"/>
      <c r="AI208" s="32"/>
      <c r="AJ208" s="32">
        <v>6533495</v>
      </c>
      <c r="AK208" s="32"/>
      <c r="AL208" s="32">
        <v>6533495</v>
      </c>
      <c r="AM208" s="32">
        <f t="shared" si="48"/>
        <v>6900677.4189999998</v>
      </c>
      <c r="AN208" s="32"/>
      <c r="AO208" s="32"/>
      <c r="AP208" s="32"/>
      <c r="AQ208" s="32"/>
      <c r="AR208" s="32"/>
      <c r="AS208" s="32"/>
      <c r="AT208" s="32"/>
      <c r="AU208" s="32"/>
      <c r="AV208" s="32">
        <v>3940100</v>
      </c>
      <c r="AW208" s="32"/>
      <c r="AX208" s="32">
        <v>3940100</v>
      </c>
      <c r="AY208" s="32">
        <f t="shared" si="50"/>
        <v>4161533.62</v>
      </c>
      <c r="AZ208" s="32"/>
      <c r="BA208" s="32"/>
      <c r="BB208" s="32"/>
      <c r="BC208" s="32"/>
      <c r="BD208" s="32"/>
      <c r="BE208" s="32"/>
      <c r="BF208" s="32"/>
      <c r="BG208" s="32"/>
      <c r="BH208" s="32"/>
      <c r="BI208" s="32"/>
      <c r="BJ208" s="32"/>
      <c r="BK208" s="32"/>
      <c r="BL208" s="32"/>
      <c r="BM208" s="32"/>
      <c r="BN208" s="32"/>
      <c r="BO208" s="32"/>
      <c r="BP208" s="32"/>
      <c r="BQ208" s="32"/>
      <c r="BR208" s="32"/>
      <c r="BS208" s="32"/>
      <c r="BT208" s="32"/>
      <c r="BU208" s="32"/>
      <c r="BV208" s="32"/>
      <c r="BW208" s="32"/>
      <c r="BX208" s="32"/>
      <c r="BY208" s="32"/>
      <c r="BZ208" s="32"/>
      <c r="CA208" s="32"/>
      <c r="CB208" s="32"/>
      <c r="CC208" s="32"/>
      <c r="CD208" s="32"/>
      <c r="CE208" s="32"/>
      <c r="CF208" s="32"/>
      <c r="CG208" s="32"/>
      <c r="CH208" s="32"/>
      <c r="CI208" s="32"/>
      <c r="CJ208" s="32">
        <f t="shared" si="52"/>
        <v>3655480.4747500001</v>
      </c>
      <c r="CK208" s="32">
        <f>+SMALL((K208,O208,S208,W208,AA208,AE208,AI208,AM208,AQ208,AU208,AY208,BC208,BG208,BK208,BO208,BS208,BW208,CA208,CE208,CI208),1)</f>
        <v>1552930.86</v>
      </c>
      <c r="CL208" s="18"/>
      <c r="CM208" s="18">
        <f t="shared" si="53"/>
        <v>0</v>
      </c>
      <c r="CN208" s="35">
        <f t="shared" si="54"/>
        <v>0</v>
      </c>
      <c r="CO208" s="39">
        <f t="shared" si="55"/>
        <v>1552930.86</v>
      </c>
    </row>
    <row r="209" spans="1:93" s="19" customFormat="1" ht="60">
      <c r="A209" s="17">
        <v>199</v>
      </c>
      <c r="B209" s="48" t="s">
        <v>213</v>
      </c>
      <c r="C209" s="69" t="s">
        <v>277</v>
      </c>
      <c r="D209" s="69" t="s">
        <v>1243</v>
      </c>
      <c r="E209" s="37">
        <v>1</v>
      </c>
      <c r="F209" s="37" t="str">
        <f>+VLOOKUP(B209,'[1]AMAREY NOVA MEDICAL S.A'!$D:$H,5,0)</f>
        <v>CTO 5665-2021 LA INSTRUMENTADORA S.A.S</v>
      </c>
      <c r="G209" s="34">
        <f>+VLOOKUP(B209,'[1]AMAREY NOVA MEDICAL S.A'!$D:$H,2,0)</f>
        <v>698500</v>
      </c>
      <c r="H209" s="32">
        <f>+VLOOKUP(B209,'[1]AMAREY NOVA MEDICAL S.A'!$D:$H,3,0)</f>
        <v>0</v>
      </c>
      <c r="I209" s="32">
        <f>+VLOOKUP(B209,'[1]AMAREY NOVA MEDICAL S.A'!$D:$H,4,0)</f>
        <v>698500</v>
      </c>
      <c r="J209" s="32">
        <f t="shared" si="45"/>
        <v>698500</v>
      </c>
      <c r="K209" s="32">
        <f t="shared" si="46"/>
        <v>737755.70000000007</v>
      </c>
      <c r="L209" s="32"/>
      <c r="M209" s="32"/>
      <c r="N209" s="32"/>
      <c r="O209" s="32"/>
      <c r="P209" s="76"/>
      <c r="Q209" s="71"/>
      <c r="R209" s="72"/>
      <c r="S209" s="32"/>
      <c r="T209" s="32"/>
      <c r="U209" s="32"/>
      <c r="V209" s="32"/>
      <c r="W209" s="32"/>
      <c r="X209" s="75">
        <v>479000</v>
      </c>
      <c r="Y209" s="74"/>
      <c r="Z209" s="75">
        <v>479000</v>
      </c>
      <c r="AA209" s="32">
        <f t="shared" si="47"/>
        <v>505919.8</v>
      </c>
      <c r="AB209" s="32"/>
      <c r="AC209" s="32"/>
      <c r="AD209" s="32"/>
      <c r="AE209" s="32"/>
      <c r="AF209" s="32"/>
      <c r="AG209" s="32"/>
      <c r="AH209" s="32"/>
      <c r="AI209" s="32"/>
      <c r="AJ209" s="32">
        <v>465175</v>
      </c>
      <c r="AK209" s="32"/>
      <c r="AL209" s="32">
        <v>465175</v>
      </c>
      <c r="AM209" s="32">
        <f t="shared" si="48"/>
        <v>491317.83500000002</v>
      </c>
      <c r="AN209" s="32"/>
      <c r="AO209" s="32"/>
      <c r="AP209" s="32"/>
      <c r="AQ209" s="32"/>
      <c r="AR209" s="32"/>
      <c r="AS209" s="32"/>
      <c r="AT209" s="32"/>
      <c r="AU209" s="32"/>
      <c r="AV209" s="32">
        <v>716000</v>
      </c>
      <c r="AW209" s="32"/>
      <c r="AX209" s="32">
        <v>716000</v>
      </c>
      <c r="AY209" s="32">
        <f t="shared" si="50"/>
        <v>756239.20000000007</v>
      </c>
      <c r="AZ209" s="32"/>
      <c r="BA209" s="32"/>
      <c r="BB209" s="32"/>
      <c r="BC209" s="32"/>
      <c r="BD209" s="32"/>
      <c r="BE209" s="32"/>
      <c r="BF209" s="32"/>
      <c r="BG209" s="32"/>
      <c r="BH209" s="32"/>
      <c r="BI209" s="32"/>
      <c r="BJ209" s="32"/>
      <c r="BK209" s="32"/>
      <c r="BL209" s="32"/>
      <c r="BM209" s="32"/>
      <c r="BN209" s="32"/>
      <c r="BO209" s="32"/>
      <c r="BP209" s="32"/>
      <c r="BQ209" s="32"/>
      <c r="BR209" s="32"/>
      <c r="BS209" s="32"/>
      <c r="BT209" s="32"/>
      <c r="BU209" s="32"/>
      <c r="BV209" s="32"/>
      <c r="BW209" s="32"/>
      <c r="BX209" s="32"/>
      <c r="BY209" s="32"/>
      <c r="BZ209" s="32"/>
      <c r="CA209" s="32"/>
      <c r="CB209" s="32"/>
      <c r="CC209" s="32"/>
      <c r="CD209" s="32"/>
      <c r="CE209" s="32"/>
      <c r="CF209" s="32"/>
      <c r="CG209" s="32"/>
      <c r="CH209" s="32"/>
      <c r="CI209" s="32"/>
      <c r="CJ209" s="32">
        <f t="shared" si="52"/>
        <v>622808.13375000004</v>
      </c>
      <c r="CK209" s="32">
        <f>+SMALL((K209,O209,S209,W209,AA209,AE209,AI209,AM209,AQ209,AU209,AY209,BC209,BG209,BK209,BO209,BS209,BW209,CA209,CE209,CI209),1)</f>
        <v>491317.83500000002</v>
      </c>
      <c r="CL209" s="18"/>
      <c r="CM209" s="18">
        <f t="shared" si="53"/>
        <v>246437.86500000005</v>
      </c>
      <c r="CN209" s="35">
        <f t="shared" si="54"/>
        <v>0.50158542484011404</v>
      </c>
      <c r="CO209" s="39">
        <f t="shared" si="55"/>
        <v>491317.83500000002</v>
      </c>
    </row>
    <row r="210" spans="1:93" s="19" customFormat="1" ht="60">
      <c r="A210" s="17">
        <v>200</v>
      </c>
      <c r="B210" s="48" t="s">
        <v>214</v>
      </c>
      <c r="C210" s="69" t="s">
        <v>277</v>
      </c>
      <c r="D210" s="69" t="s">
        <v>1243</v>
      </c>
      <c r="E210" s="37">
        <v>1</v>
      </c>
      <c r="F210" s="37" t="str">
        <f>+VLOOKUP(B210,'[1]AMAREY NOVA MEDICAL S.A'!$D:$H,5,0)</f>
        <v>CTO 5665-2021 LA INSTRUMENTADORA S.A.S</v>
      </c>
      <c r="G210" s="34">
        <f>+VLOOKUP(B210,'[1]AMAREY NOVA MEDICAL S.A'!$D:$H,2,0)</f>
        <v>0</v>
      </c>
      <c r="H210" s="32">
        <f>+VLOOKUP(B210,'[1]AMAREY NOVA MEDICAL S.A'!$D:$H,3,0)</f>
        <v>0</v>
      </c>
      <c r="I210" s="32">
        <f>+VLOOKUP(B210,'[1]AMAREY NOVA MEDICAL S.A'!$D:$H,4,0)</f>
        <v>0</v>
      </c>
      <c r="J210" s="32">
        <f t="shared" si="45"/>
        <v>0</v>
      </c>
      <c r="K210" s="32">
        <f t="shared" si="46"/>
        <v>0</v>
      </c>
      <c r="L210" s="32"/>
      <c r="M210" s="32"/>
      <c r="N210" s="32"/>
      <c r="O210" s="32"/>
      <c r="P210" s="76"/>
      <c r="Q210" s="71"/>
      <c r="R210" s="72"/>
      <c r="S210" s="32"/>
      <c r="T210" s="32"/>
      <c r="U210" s="32"/>
      <c r="V210" s="32"/>
      <c r="W210" s="32"/>
      <c r="X210" s="75">
        <v>479000</v>
      </c>
      <c r="Y210" s="74"/>
      <c r="Z210" s="75">
        <v>479000</v>
      </c>
      <c r="AA210" s="32">
        <f t="shared" si="47"/>
        <v>505919.8</v>
      </c>
      <c r="AB210" s="32"/>
      <c r="AC210" s="32"/>
      <c r="AD210" s="32"/>
      <c r="AE210" s="32"/>
      <c r="AF210" s="32"/>
      <c r="AG210" s="32"/>
      <c r="AH210" s="32"/>
      <c r="AI210" s="32"/>
      <c r="AJ210" s="32"/>
      <c r="AK210" s="32"/>
      <c r="AL210" s="32"/>
      <c r="AM210" s="32"/>
      <c r="AN210" s="32"/>
      <c r="AO210" s="32"/>
      <c r="AP210" s="32"/>
      <c r="AQ210" s="32"/>
      <c r="AR210" s="32"/>
      <c r="AS210" s="32"/>
      <c r="AT210" s="32"/>
      <c r="AU210" s="32"/>
      <c r="AV210" s="32">
        <v>213300</v>
      </c>
      <c r="AW210" s="32"/>
      <c r="AX210" s="32">
        <v>213300</v>
      </c>
      <c r="AY210" s="32">
        <f t="shared" si="50"/>
        <v>225287.46</v>
      </c>
      <c r="AZ210" s="32"/>
      <c r="BA210" s="32"/>
      <c r="BB210" s="32"/>
      <c r="BC210" s="32"/>
      <c r="BD210" s="32"/>
      <c r="BE210" s="32"/>
      <c r="BF210" s="32"/>
      <c r="BG210" s="32"/>
      <c r="BH210" s="32"/>
      <c r="BI210" s="32"/>
      <c r="BJ210" s="32"/>
      <c r="BK210" s="32"/>
      <c r="BL210" s="32"/>
      <c r="BM210" s="32"/>
      <c r="BN210" s="32"/>
      <c r="BO210" s="32"/>
      <c r="BP210" s="32"/>
      <c r="BQ210" s="32"/>
      <c r="BR210" s="32"/>
      <c r="BS210" s="32"/>
      <c r="BT210" s="32"/>
      <c r="BU210" s="32"/>
      <c r="BV210" s="32"/>
      <c r="BW210" s="32"/>
      <c r="BX210" s="32"/>
      <c r="BY210" s="32"/>
      <c r="BZ210" s="32"/>
      <c r="CA210" s="32"/>
      <c r="CB210" s="32"/>
      <c r="CC210" s="32"/>
      <c r="CD210" s="32"/>
      <c r="CE210" s="32"/>
      <c r="CF210" s="32"/>
      <c r="CG210" s="32"/>
      <c r="CH210" s="32"/>
      <c r="CI210" s="32"/>
      <c r="CJ210" s="32">
        <f t="shared" si="52"/>
        <v>243735.75333333333</v>
      </c>
      <c r="CK210" s="32">
        <f>+SMALL((K210,O210,S210,W210,AA210,AE210,AI210,AM210,AQ210,AU210,AY210,BC210,BG210,BK210,BO210,BS210,BW210,CA210,CE210,CI210),1)</f>
        <v>0</v>
      </c>
      <c r="CL210" s="18"/>
      <c r="CM210" s="18"/>
      <c r="CN210" s="35"/>
      <c r="CO210" s="39">
        <f t="shared" si="55"/>
        <v>0</v>
      </c>
    </row>
    <row r="211" spans="1:93" s="19" customFormat="1" ht="30">
      <c r="A211" s="17">
        <v>201</v>
      </c>
      <c r="B211" s="48" t="s">
        <v>215</v>
      </c>
      <c r="C211" s="69" t="s">
        <v>278</v>
      </c>
      <c r="D211" s="69" t="s">
        <v>1243</v>
      </c>
      <c r="E211" s="37">
        <v>1</v>
      </c>
      <c r="F211" s="37"/>
      <c r="G211" s="34"/>
      <c r="H211" s="32"/>
      <c r="I211" s="32"/>
      <c r="J211" s="32"/>
      <c r="K211" s="32"/>
      <c r="L211" s="32"/>
      <c r="M211" s="32"/>
      <c r="N211" s="32"/>
      <c r="O211" s="32"/>
      <c r="P211" s="76"/>
      <c r="Q211" s="71"/>
      <c r="R211" s="72"/>
      <c r="S211" s="32"/>
      <c r="T211" s="32"/>
      <c r="U211" s="32"/>
      <c r="V211" s="32"/>
      <c r="W211" s="32"/>
      <c r="X211" s="78"/>
      <c r="Y211" s="74"/>
      <c r="Z211" s="78"/>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c r="BP211" s="32"/>
      <c r="BQ211" s="32"/>
      <c r="BR211" s="32"/>
      <c r="BS211" s="32"/>
      <c r="BT211" s="32"/>
      <c r="BU211" s="32"/>
      <c r="BV211" s="32"/>
      <c r="BW211" s="32"/>
      <c r="BX211" s="32"/>
      <c r="BY211" s="32"/>
      <c r="BZ211" s="32"/>
      <c r="CA211" s="32"/>
      <c r="CB211" s="32"/>
      <c r="CC211" s="32"/>
      <c r="CD211" s="32"/>
      <c r="CE211" s="32"/>
      <c r="CF211" s="32"/>
      <c r="CG211" s="32"/>
      <c r="CH211" s="32"/>
      <c r="CI211" s="32"/>
      <c r="CJ211" s="32"/>
      <c r="CK211" s="32"/>
      <c r="CL211" s="18"/>
      <c r="CM211" s="18"/>
      <c r="CN211" s="35"/>
      <c r="CO211" s="39"/>
    </row>
    <row r="212" spans="1:93" s="19" customFormat="1" ht="30">
      <c r="A212" s="17">
        <v>202</v>
      </c>
      <c r="B212" s="48" t="s">
        <v>216</v>
      </c>
      <c r="C212" s="69" t="s">
        <v>278</v>
      </c>
      <c r="D212" s="69" t="s">
        <v>1243</v>
      </c>
      <c r="E212" s="37">
        <v>1</v>
      </c>
      <c r="F212" s="37"/>
      <c r="G212" s="34"/>
      <c r="H212" s="32"/>
      <c r="I212" s="32"/>
      <c r="J212" s="32"/>
      <c r="K212" s="32"/>
      <c r="L212" s="32"/>
      <c r="M212" s="32"/>
      <c r="N212" s="32"/>
      <c r="O212" s="32"/>
      <c r="P212" s="76"/>
      <c r="Q212" s="71"/>
      <c r="R212" s="72"/>
      <c r="S212" s="32"/>
      <c r="T212" s="32"/>
      <c r="U212" s="32"/>
      <c r="V212" s="32"/>
      <c r="W212" s="32"/>
      <c r="X212" s="75">
        <v>946000</v>
      </c>
      <c r="Y212" s="74"/>
      <c r="Z212" s="75">
        <v>946000</v>
      </c>
      <c r="AA212" s="32">
        <f t="shared" si="47"/>
        <v>999165.20000000007</v>
      </c>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c r="BP212" s="32"/>
      <c r="BQ212" s="32"/>
      <c r="BR212" s="32"/>
      <c r="BS212" s="32"/>
      <c r="BT212" s="32"/>
      <c r="BU212" s="32"/>
      <c r="BV212" s="32"/>
      <c r="BW212" s="32"/>
      <c r="BX212" s="32"/>
      <c r="BY212" s="32"/>
      <c r="BZ212" s="32"/>
      <c r="CA212" s="32"/>
      <c r="CB212" s="32"/>
      <c r="CC212" s="32"/>
      <c r="CD212" s="32"/>
      <c r="CE212" s="32"/>
      <c r="CF212" s="32"/>
      <c r="CG212" s="32"/>
      <c r="CH212" s="32"/>
      <c r="CI212" s="32"/>
      <c r="CJ212" s="32">
        <f t="shared" si="52"/>
        <v>999165.20000000007</v>
      </c>
      <c r="CK212" s="32">
        <f>+SMALL((K212,O212,S212,W212,AA212,AE212,AI212,AM212,AQ212,AU212,AY212,BC212,BG212,BK212,BO212,BS212,BW212,CA212,CE212,CI212),1)</f>
        <v>999165.20000000007</v>
      </c>
      <c r="CL212" s="18"/>
      <c r="CM212" s="18"/>
      <c r="CN212" s="35"/>
      <c r="CO212" s="39">
        <f t="shared" si="55"/>
        <v>999165.20000000007</v>
      </c>
    </row>
    <row r="213" spans="1:93" s="19" customFormat="1" ht="30">
      <c r="A213" s="17">
        <v>203</v>
      </c>
      <c r="B213" s="48" t="s">
        <v>217</v>
      </c>
      <c r="C213" s="69" t="s">
        <v>278</v>
      </c>
      <c r="D213" s="69" t="s">
        <v>1243</v>
      </c>
      <c r="E213" s="37">
        <v>1</v>
      </c>
      <c r="F213" s="37"/>
      <c r="G213" s="34"/>
      <c r="H213" s="32"/>
      <c r="I213" s="32"/>
      <c r="J213" s="32"/>
      <c r="K213" s="32"/>
      <c r="L213" s="32"/>
      <c r="M213" s="32"/>
      <c r="N213" s="32"/>
      <c r="O213" s="32"/>
      <c r="P213" s="76"/>
      <c r="Q213" s="71"/>
      <c r="R213" s="72"/>
      <c r="S213" s="32"/>
      <c r="T213" s="32"/>
      <c r="U213" s="32"/>
      <c r="V213" s="32"/>
      <c r="W213" s="32"/>
      <c r="X213" s="75">
        <v>275000</v>
      </c>
      <c r="Y213" s="74"/>
      <c r="Z213" s="75">
        <v>275000</v>
      </c>
      <c r="AA213" s="32">
        <f t="shared" si="47"/>
        <v>290455</v>
      </c>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c r="BP213" s="32"/>
      <c r="BQ213" s="32"/>
      <c r="BR213" s="32"/>
      <c r="BS213" s="32"/>
      <c r="BT213" s="32"/>
      <c r="BU213" s="32"/>
      <c r="BV213" s="32"/>
      <c r="BW213" s="32"/>
      <c r="BX213" s="32"/>
      <c r="BY213" s="32"/>
      <c r="BZ213" s="32"/>
      <c r="CA213" s="32"/>
      <c r="CB213" s="32"/>
      <c r="CC213" s="32"/>
      <c r="CD213" s="32"/>
      <c r="CE213" s="32"/>
      <c r="CF213" s="32"/>
      <c r="CG213" s="32"/>
      <c r="CH213" s="32"/>
      <c r="CI213" s="32"/>
      <c r="CJ213" s="32">
        <f t="shared" si="52"/>
        <v>290455</v>
      </c>
      <c r="CK213" s="32">
        <f>+SMALL((K213,O213,S213,W213,AA213,AE213,AI213,AM213,AQ213,AU213,AY213,BC213,BG213,BK213,BO213,BS213,BW213,CA213,CE213,CI213),1)</f>
        <v>290455</v>
      </c>
      <c r="CL213" s="18"/>
      <c r="CM213" s="18"/>
      <c r="CN213" s="35"/>
      <c r="CO213" s="39">
        <f t="shared" si="55"/>
        <v>290455</v>
      </c>
    </row>
    <row r="214" spans="1:93" s="19" customFormat="1" ht="30">
      <c r="A214" s="17">
        <v>204</v>
      </c>
      <c r="B214" s="48" t="s">
        <v>218</v>
      </c>
      <c r="C214" s="69" t="s">
        <v>279</v>
      </c>
      <c r="D214" s="69" t="s">
        <v>1243</v>
      </c>
      <c r="E214" s="37">
        <v>1</v>
      </c>
      <c r="F214" s="37" t="str">
        <f>+VLOOKUP(B214,'[1]AMAREY NOVA MEDICAL S.A'!$D:$H,5,0)</f>
        <v>CTO 5658-2021 BIOART S.A</v>
      </c>
      <c r="G214" s="34">
        <f>+VLOOKUP(B214,'[1]AMAREY NOVA MEDICAL S.A'!$D:$H,2,0)</f>
        <v>2006795</v>
      </c>
      <c r="H214" s="32">
        <f>+VLOOKUP(B214,'[1]AMAREY NOVA MEDICAL S.A'!$D:$H,3,0)</f>
        <v>0</v>
      </c>
      <c r="I214" s="32">
        <f>+VLOOKUP(B214,'[1]AMAREY NOVA MEDICAL S.A'!$D:$H,4,0)</f>
        <v>2006795</v>
      </c>
      <c r="J214" s="32">
        <f t="shared" si="45"/>
        <v>2006795</v>
      </c>
      <c r="K214" s="32">
        <f t="shared" si="46"/>
        <v>2119576.8790000002</v>
      </c>
      <c r="L214" s="32"/>
      <c r="M214" s="32"/>
      <c r="N214" s="32"/>
      <c r="O214" s="32"/>
      <c r="P214" s="76">
        <v>3474135</v>
      </c>
      <c r="Q214" s="71"/>
      <c r="R214" s="72">
        <v>3474135</v>
      </c>
      <c r="S214" s="32">
        <f t="shared" ref="S214" si="56">+R214*1.056</f>
        <v>3668686.56</v>
      </c>
      <c r="T214" s="32"/>
      <c r="U214" s="32"/>
      <c r="V214" s="32"/>
      <c r="W214" s="32"/>
      <c r="X214" s="78"/>
      <c r="Y214" s="74"/>
      <c r="Z214" s="78"/>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v>2417100</v>
      </c>
      <c r="AW214" s="32"/>
      <c r="AX214" s="32">
        <v>2417100</v>
      </c>
      <c r="AY214" s="32">
        <f t="shared" si="50"/>
        <v>2552941.02</v>
      </c>
      <c r="AZ214" s="32"/>
      <c r="BA214" s="32"/>
      <c r="BB214" s="32"/>
      <c r="BC214" s="32"/>
      <c r="BD214" s="32"/>
      <c r="BE214" s="32"/>
      <c r="BF214" s="32"/>
      <c r="BG214" s="32"/>
      <c r="BH214" s="32"/>
      <c r="BI214" s="32"/>
      <c r="BJ214" s="32"/>
      <c r="BK214" s="32"/>
      <c r="BL214" s="32"/>
      <c r="BM214" s="32"/>
      <c r="BN214" s="32"/>
      <c r="BO214" s="32"/>
      <c r="BP214" s="32"/>
      <c r="BQ214" s="32"/>
      <c r="BR214" s="32"/>
      <c r="BS214" s="32"/>
      <c r="BT214" s="32"/>
      <c r="BU214" s="32"/>
      <c r="BV214" s="32"/>
      <c r="BW214" s="32"/>
      <c r="BX214" s="32"/>
      <c r="BY214" s="32"/>
      <c r="BZ214" s="32"/>
      <c r="CA214" s="32"/>
      <c r="CB214" s="32"/>
      <c r="CC214" s="32"/>
      <c r="CD214" s="32"/>
      <c r="CE214" s="32"/>
      <c r="CF214" s="32"/>
      <c r="CG214" s="32"/>
      <c r="CH214" s="32"/>
      <c r="CI214" s="32"/>
      <c r="CJ214" s="32">
        <f t="shared" si="52"/>
        <v>2780401.4863333334</v>
      </c>
      <c r="CK214" s="32">
        <f>+SMALL((K214,O214,S214,W214,AA214,AE214,AI214,AM214,AQ214,AU214,AY214,BC214,BG214,BK214,BO214,BS214,BW214,CA214,CE214,CI214),1)</f>
        <v>2119576.8790000002</v>
      </c>
      <c r="CL214" s="18"/>
      <c r="CM214" s="18">
        <f t="shared" si="53"/>
        <v>0</v>
      </c>
      <c r="CN214" s="35">
        <f t="shared" si="54"/>
        <v>0</v>
      </c>
      <c r="CO214" s="39">
        <f t="shared" si="55"/>
        <v>2119576.8790000002</v>
      </c>
    </row>
    <row r="215" spans="1:93" s="19" customFormat="1" ht="30">
      <c r="A215" s="17">
        <v>205</v>
      </c>
      <c r="B215" s="48" t="s">
        <v>219</v>
      </c>
      <c r="C215" s="69" t="s">
        <v>279</v>
      </c>
      <c r="D215" s="69" t="s">
        <v>1243</v>
      </c>
      <c r="E215" s="37">
        <v>1</v>
      </c>
      <c r="F215" s="37" t="str">
        <f>+VLOOKUP(B215,'[1]AMAREY NOVA MEDICAL S.A'!$D:$H,5,0)</f>
        <v>CTO 5658-2021 BIOART S.A</v>
      </c>
      <c r="G215" s="34">
        <f>+VLOOKUP(B215,'[1]AMAREY NOVA MEDICAL S.A'!$D:$H,2,0)</f>
        <v>0</v>
      </c>
      <c r="H215" s="32">
        <f>+VLOOKUP(B215,'[1]AMAREY NOVA MEDICAL S.A'!$D:$H,3,0)</f>
        <v>0</v>
      </c>
      <c r="I215" s="32">
        <f>+VLOOKUP(B215,'[1]AMAREY NOVA MEDICAL S.A'!$D:$H,4,0)</f>
        <v>0</v>
      </c>
      <c r="J215" s="32">
        <f t="shared" si="45"/>
        <v>0</v>
      </c>
      <c r="K215" s="32">
        <f t="shared" si="46"/>
        <v>0</v>
      </c>
      <c r="L215" s="32"/>
      <c r="M215" s="32"/>
      <c r="N215" s="32"/>
      <c r="O215" s="32"/>
      <c r="P215" s="76"/>
      <c r="Q215" s="71"/>
      <c r="R215" s="72"/>
      <c r="S215" s="32"/>
      <c r="T215" s="32"/>
      <c r="U215" s="32"/>
      <c r="V215" s="32"/>
      <c r="W215" s="32"/>
      <c r="X215" s="78"/>
      <c r="Y215" s="74"/>
      <c r="Z215" s="78"/>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v>673000</v>
      </c>
      <c r="AW215" s="32"/>
      <c r="AX215" s="32">
        <v>673000</v>
      </c>
      <c r="AY215" s="32">
        <f t="shared" si="50"/>
        <v>710822.6</v>
      </c>
      <c r="AZ215" s="32"/>
      <c r="BA215" s="32"/>
      <c r="BB215" s="32"/>
      <c r="BC215" s="32"/>
      <c r="BD215" s="32"/>
      <c r="BE215" s="32"/>
      <c r="BF215" s="32"/>
      <c r="BG215" s="32"/>
      <c r="BH215" s="32"/>
      <c r="BI215" s="32"/>
      <c r="BJ215" s="32"/>
      <c r="BK215" s="32"/>
      <c r="BL215" s="32"/>
      <c r="BM215" s="32"/>
      <c r="BN215" s="32"/>
      <c r="BO215" s="32"/>
      <c r="BP215" s="32"/>
      <c r="BQ215" s="32"/>
      <c r="BR215" s="32"/>
      <c r="BS215" s="32"/>
      <c r="BT215" s="32"/>
      <c r="BU215" s="32"/>
      <c r="BV215" s="32"/>
      <c r="BW215" s="32"/>
      <c r="BX215" s="32"/>
      <c r="BY215" s="32"/>
      <c r="BZ215" s="32"/>
      <c r="CA215" s="32"/>
      <c r="CB215" s="32"/>
      <c r="CC215" s="32"/>
      <c r="CD215" s="32"/>
      <c r="CE215" s="32"/>
      <c r="CF215" s="32"/>
      <c r="CG215" s="32"/>
      <c r="CH215" s="32"/>
      <c r="CI215" s="32"/>
      <c r="CJ215" s="32">
        <f t="shared" si="52"/>
        <v>355411.3</v>
      </c>
      <c r="CK215" s="32">
        <f>+SMALL((K215,O215,S215,W215,AA215,AE215,AI215,AM215,AQ215,AU215,AY215,BC215,BG215,BK215,BO215,BS215,BW215,CA215,CE215,CI215),1)</f>
        <v>0</v>
      </c>
      <c r="CL215" s="18"/>
      <c r="CM215" s="18"/>
      <c r="CN215" s="35"/>
      <c r="CO215" s="39">
        <f t="shared" si="55"/>
        <v>0</v>
      </c>
    </row>
    <row r="216" spans="1:93" s="19" customFormat="1" ht="60">
      <c r="A216" s="17">
        <v>206</v>
      </c>
      <c r="B216" s="48" t="s">
        <v>220</v>
      </c>
      <c r="C216" s="69" t="s">
        <v>280</v>
      </c>
      <c r="D216" s="69" t="s">
        <v>1243</v>
      </c>
      <c r="E216" s="37">
        <v>1</v>
      </c>
      <c r="F216" s="37" t="str">
        <f>+VLOOKUP(B216,'[1]AMAREY NOVA MEDICAL S.A'!$D:$H,5,0)</f>
        <v>CTO 5665-2021 LA INSTRUMENTADORA S.A.S</v>
      </c>
      <c r="G216" s="34">
        <f>+VLOOKUP(B216,'[1]AMAREY NOVA MEDICAL S.A'!$D:$H,2,0)</f>
        <v>8678950</v>
      </c>
      <c r="H216" s="32">
        <f>+VLOOKUP(B216,'[1]AMAREY NOVA MEDICAL S.A'!$D:$H,3,0)</f>
        <v>0</v>
      </c>
      <c r="I216" s="32">
        <f>+VLOOKUP(B216,'[1]AMAREY NOVA MEDICAL S.A'!$D:$H,4,0)</f>
        <v>8678950</v>
      </c>
      <c r="J216" s="32">
        <f t="shared" si="45"/>
        <v>8678950</v>
      </c>
      <c r="K216" s="32">
        <f t="shared" si="46"/>
        <v>9166706.9900000002</v>
      </c>
      <c r="L216" s="32"/>
      <c r="M216" s="32"/>
      <c r="N216" s="32"/>
      <c r="O216" s="32"/>
      <c r="P216" s="76"/>
      <c r="Q216" s="71"/>
      <c r="R216" s="72"/>
      <c r="S216" s="32"/>
      <c r="T216" s="32"/>
      <c r="U216" s="32"/>
      <c r="V216" s="32"/>
      <c r="W216" s="32"/>
      <c r="X216" s="75">
        <v>15234000</v>
      </c>
      <c r="Y216" s="74"/>
      <c r="Z216" s="75">
        <v>15234000</v>
      </c>
      <c r="AA216" s="32">
        <f t="shared" si="47"/>
        <v>16090150.800000001</v>
      </c>
      <c r="AB216" s="32"/>
      <c r="AC216" s="32"/>
      <c r="AD216" s="32"/>
      <c r="AE216" s="32"/>
      <c r="AF216" s="32"/>
      <c r="AG216" s="32"/>
      <c r="AH216" s="32"/>
      <c r="AI216" s="32"/>
      <c r="AJ216" s="32">
        <v>13518480</v>
      </c>
      <c r="AK216" s="32"/>
      <c r="AL216" s="32">
        <v>13518480</v>
      </c>
      <c r="AM216" s="32">
        <f t="shared" si="48"/>
        <v>14278218.576000001</v>
      </c>
      <c r="AN216" s="32">
        <v>13000000</v>
      </c>
      <c r="AO216" s="32">
        <f t="shared" si="42"/>
        <v>0</v>
      </c>
      <c r="AP216" s="32">
        <v>13000000</v>
      </c>
      <c r="AQ216" s="32">
        <f t="shared" si="49"/>
        <v>13730600</v>
      </c>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c r="BP216" s="32"/>
      <c r="BQ216" s="32"/>
      <c r="BR216" s="32"/>
      <c r="BS216" s="32"/>
      <c r="BT216" s="32"/>
      <c r="BU216" s="32"/>
      <c r="BV216" s="32"/>
      <c r="BW216" s="32"/>
      <c r="BX216" s="32"/>
      <c r="BY216" s="32"/>
      <c r="BZ216" s="32"/>
      <c r="CA216" s="32"/>
      <c r="CB216" s="32"/>
      <c r="CC216" s="32"/>
      <c r="CD216" s="32"/>
      <c r="CE216" s="32"/>
      <c r="CF216" s="32"/>
      <c r="CG216" s="32"/>
      <c r="CH216" s="32"/>
      <c r="CI216" s="32"/>
      <c r="CJ216" s="32">
        <f t="shared" si="52"/>
        <v>13316419.091499999</v>
      </c>
      <c r="CK216" s="32">
        <f>+SMALL((K216,O216,S216,W216,AA216,AE216,AI216,AM216,AQ216,AU216,AY216,BC216,BG216,BK216,BO216,BS216,BW216,CA216,CE216,CI216),1)</f>
        <v>9166706.9900000002</v>
      </c>
      <c r="CL216" s="18"/>
      <c r="CM216" s="18">
        <f t="shared" si="53"/>
        <v>0</v>
      </c>
      <c r="CN216" s="35">
        <f t="shared" si="54"/>
        <v>0</v>
      </c>
      <c r="CO216" s="39">
        <f t="shared" si="55"/>
        <v>9166706.9900000002</v>
      </c>
    </row>
    <row r="217" spans="1:93" s="19" customFormat="1" ht="30">
      <c r="A217" s="17">
        <v>207</v>
      </c>
      <c r="B217" s="48" t="s">
        <v>221</v>
      </c>
      <c r="C217" s="69" t="s">
        <v>281</v>
      </c>
      <c r="D217" s="69" t="s">
        <v>1243</v>
      </c>
      <c r="E217" s="37">
        <v>1</v>
      </c>
      <c r="F217" s="37" t="str">
        <f>+VLOOKUP(B217,'[1]AMAREY NOVA MEDICAL S.A'!$D:$H,5,0)</f>
        <v xml:space="preserve">CTO 5660-2021 DISORTHO SA </v>
      </c>
      <c r="G217" s="34">
        <f>+VLOOKUP(B217,'[1]AMAREY NOVA MEDICAL S.A'!$D:$H,2,0)</f>
        <v>4200000</v>
      </c>
      <c r="H217" s="32">
        <f>+VLOOKUP(B217,'[1]AMAREY NOVA MEDICAL S.A'!$D:$H,3,0)</f>
        <v>0</v>
      </c>
      <c r="I217" s="32">
        <f>+VLOOKUP(B217,'[1]AMAREY NOVA MEDICAL S.A'!$D:$H,4,0)</f>
        <v>4200000</v>
      </c>
      <c r="J217" s="32">
        <f t="shared" si="45"/>
        <v>4200000</v>
      </c>
      <c r="K217" s="32">
        <f t="shared" si="46"/>
        <v>4436040</v>
      </c>
      <c r="L217" s="32"/>
      <c r="M217" s="32"/>
      <c r="N217" s="32"/>
      <c r="O217" s="32"/>
      <c r="P217" s="76"/>
      <c r="Q217" s="71"/>
      <c r="R217" s="72"/>
      <c r="S217" s="32"/>
      <c r="T217" s="32"/>
      <c r="U217" s="32"/>
      <c r="V217" s="32"/>
      <c r="W217" s="32"/>
      <c r="X217" s="75">
        <v>4275000</v>
      </c>
      <c r="Y217" s="74"/>
      <c r="Z217" s="75">
        <v>4275000</v>
      </c>
      <c r="AA217" s="32">
        <f t="shared" si="47"/>
        <v>4515255</v>
      </c>
      <c r="AB217" s="32"/>
      <c r="AC217" s="32"/>
      <c r="AD217" s="32"/>
      <c r="AE217" s="32"/>
      <c r="AF217" s="32"/>
      <c r="AG217" s="32"/>
      <c r="AH217" s="32"/>
      <c r="AI217" s="32"/>
      <c r="AJ217" s="32"/>
      <c r="AK217" s="32"/>
      <c r="AL217" s="32"/>
      <c r="AM217" s="32"/>
      <c r="AN217" s="32"/>
      <c r="AO217" s="32"/>
      <c r="AP217" s="32"/>
      <c r="AQ217" s="32"/>
      <c r="AR217" s="32"/>
      <c r="AS217" s="32"/>
      <c r="AT217" s="32"/>
      <c r="AU217" s="32"/>
      <c r="AV217" s="32"/>
      <c r="AW217" s="32"/>
      <c r="AX217" s="32"/>
      <c r="AY217" s="32"/>
      <c r="AZ217" s="32"/>
      <c r="BA217" s="32"/>
      <c r="BB217" s="32"/>
      <c r="BC217" s="32"/>
      <c r="BD217" s="32"/>
      <c r="BE217" s="32"/>
      <c r="BF217" s="32"/>
      <c r="BG217" s="32"/>
      <c r="BH217" s="32"/>
      <c r="BI217" s="32"/>
      <c r="BJ217" s="32"/>
      <c r="BK217" s="32"/>
      <c r="BL217" s="32"/>
      <c r="BM217" s="32"/>
      <c r="BN217" s="32"/>
      <c r="BO217" s="32"/>
      <c r="BP217" s="32"/>
      <c r="BQ217" s="32"/>
      <c r="BR217" s="32"/>
      <c r="BS217" s="32"/>
      <c r="BT217" s="32"/>
      <c r="BU217" s="32"/>
      <c r="BV217" s="32"/>
      <c r="BW217" s="32"/>
      <c r="BX217" s="32"/>
      <c r="BY217" s="32"/>
      <c r="BZ217" s="32"/>
      <c r="CA217" s="32"/>
      <c r="CB217" s="32"/>
      <c r="CC217" s="32"/>
      <c r="CD217" s="32"/>
      <c r="CE217" s="32"/>
      <c r="CF217" s="32"/>
      <c r="CG217" s="32"/>
      <c r="CH217" s="32"/>
      <c r="CI217" s="32"/>
      <c r="CJ217" s="32">
        <f t="shared" si="52"/>
        <v>4475647.5</v>
      </c>
      <c r="CK217" s="32">
        <f>+SMALL((K217,O217,S217,W217,AA217,AE217,AI217,AM217,AQ217,AU217,AY217,BC217,BG217,BK217,BO217,BS217,BW217,CA217,CE217,CI217),1)</f>
        <v>4436040</v>
      </c>
      <c r="CL217" s="18"/>
      <c r="CM217" s="18">
        <f t="shared" si="53"/>
        <v>0</v>
      </c>
      <c r="CN217" s="35">
        <f t="shared" si="54"/>
        <v>0</v>
      </c>
      <c r="CO217" s="39">
        <f t="shared" si="55"/>
        <v>4436040</v>
      </c>
    </row>
    <row r="218" spans="1:93" s="19" customFormat="1" ht="30">
      <c r="A218" s="17">
        <v>208</v>
      </c>
      <c r="B218" s="48" t="s">
        <v>221</v>
      </c>
      <c r="C218" s="69" t="s">
        <v>282</v>
      </c>
      <c r="D218" s="69" t="s">
        <v>1243</v>
      </c>
      <c r="E218" s="37">
        <v>1</v>
      </c>
      <c r="F218" s="37" t="str">
        <f>+VLOOKUP(B218,'[1]AMAREY NOVA MEDICAL S.A'!$D:$H,5,0)</f>
        <v xml:space="preserve">CTO 5660-2021 DISORTHO SA </v>
      </c>
      <c r="G218" s="34">
        <f>+VLOOKUP(B218,'[1]AMAREY NOVA MEDICAL S.A'!$D:$H,2,0)</f>
        <v>4200000</v>
      </c>
      <c r="H218" s="32">
        <f>+VLOOKUP(B218,'[1]AMAREY NOVA MEDICAL S.A'!$D:$H,3,0)</f>
        <v>0</v>
      </c>
      <c r="I218" s="32">
        <f>+VLOOKUP(B218,'[1]AMAREY NOVA MEDICAL S.A'!$D:$H,4,0)</f>
        <v>4200000</v>
      </c>
      <c r="J218" s="32">
        <f t="shared" si="45"/>
        <v>4200000</v>
      </c>
      <c r="K218" s="32">
        <f t="shared" si="46"/>
        <v>4436040</v>
      </c>
      <c r="L218" s="32"/>
      <c r="M218" s="32"/>
      <c r="N218" s="32"/>
      <c r="O218" s="32"/>
      <c r="P218" s="76"/>
      <c r="Q218" s="71"/>
      <c r="R218" s="72"/>
      <c r="S218" s="32"/>
      <c r="T218" s="32"/>
      <c r="U218" s="32"/>
      <c r="V218" s="32"/>
      <c r="W218" s="32"/>
      <c r="X218" s="75">
        <v>4275000</v>
      </c>
      <c r="Y218" s="74"/>
      <c r="Z218" s="75">
        <v>4275000</v>
      </c>
      <c r="AA218" s="32">
        <f t="shared" si="47"/>
        <v>4515255</v>
      </c>
      <c r="AB218" s="32"/>
      <c r="AC218" s="32"/>
      <c r="AD218" s="32"/>
      <c r="AE218" s="32"/>
      <c r="AF218" s="32"/>
      <c r="AG218" s="32"/>
      <c r="AH218" s="32"/>
      <c r="AI218" s="32"/>
      <c r="AJ218" s="32">
        <v>10453500</v>
      </c>
      <c r="AK218" s="32"/>
      <c r="AL218" s="32">
        <v>10453500</v>
      </c>
      <c r="AM218" s="32">
        <f t="shared" si="48"/>
        <v>11040986.700000001</v>
      </c>
      <c r="AN218" s="32"/>
      <c r="AO218" s="32"/>
      <c r="AP218" s="32"/>
      <c r="AQ218" s="32"/>
      <c r="AR218" s="32"/>
      <c r="AS218" s="32"/>
      <c r="AT218" s="32"/>
      <c r="AU218" s="32"/>
      <c r="AV218" s="32"/>
      <c r="AW218" s="32"/>
      <c r="AX218" s="32"/>
      <c r="AY218" s="32"/>
      <c r="AZ218" s="32"/>
      <c r="BA218" s="32"/>
      <c r="BB218" s="32"/>
      <c r="BC218" s="32"/>
      <c r="BD218" s="32"/>
      <c r="BE218" s="32"/>
      <c r="BF218" s="32"/>
      <c r="BG218" s="32"/>
      <c r="BH218" s="32"/>
      <c r="BI218" s="32"/>
      <c r="BJ218" s="32"/>
      <c r="BK218" s="32"/>
      <c r="BL218" s="32">
        <v>3773796</v>
      </c>
      <c r="BM218" s="32"/>
      <c r="BN218" s="32">
        <v>3773796</v>
      </c>
      <c r="BO218" s="32">
        <f t="shared" si="51"/>
        <v>3985883.3352000001</v>
      </c>
      <c r="BP218" s="32"/>
      <c r="BQ218" s="32"/>
      <c r="BR218" s="32"/>
      <c r="BS218" s="32"/>
      <c r="BT218" s="32"/>
      <c r="BU218" s="32"/>
      <c r="BV218" s="32"/>
      <c r="BW218" s="32"/>
      <c r="BX218" s="32"/>
      <c r="BY218" s="32"/>
      <c r="BZ218" s="32"/>
      <c r="CA218" s="32"/>
      <c r="CB218" s="32"/>
      <c r="CC218" s="32"/>
      <c r="CD218" s="32"/>
      <c r="CE218" s="32"/>
      <c r="CF218" s="32"/>
      <c r="CG218" s="32"/>
      <c r="CH218" s="32"/>
      <c r="CI218" s="32"/>
      <c r="CJ218" s="32">
        <f t="shared" si="52"/>
        <v>5994541.2588000009</v>
      </c>
      <c r="CK218" s="32">
        <f>+SMALL((K218,O218,S218,W218,AA218,AE218,AI218,AM218,AQ218,AU218,AY218,BC218,BG218,BK218,BO218,BS218,BW218,CA218,CE218,CI218),1)</f>
        <v>3985883.3352000001</v>
      </c>
      <c r="CL218" s="18"/>
      <c r="CM218" s="18">
        <f t="shared" si="53"/>
        <v>450156.66479999991</v>
      </c>
      <c r="CN218" s="35">
        <f t="shared" si="54"/>
        <v>0.1129377422626978</v>
      </c>
      <c r="CO218" s="39">
        <f t="shared" si="55"/>
        <v>3985883.3352000001</v>
      </c>
    </row>
    <row r="219" spans="1:93" s="19" customFormat="1" ht="30">
      <c r="A219" s="17">
        <v>209</v>
      </c>
      <c r="B219" s="48" t="s">
        <v>222</v>
      </c>
      <c r="C219" s="69" t="s">
        <v>282</v>
      </c>
      <c r="D219" s="69" t="s">
        <v>1243</v>
      </c>
      <c r="E219" s="37">
        <v>1</v>
      </c>
      <c r="F219" s="37" t="str">
        <f>+VLOOKUP(B219,'[1]AMAREY NOVA MEDICAL S.A'!$D:$H,5,0)</f>
        <v xml:space="preserve">CTO 5660-2021 DISORTHO SA </v>
      </c>
      <c r="G219" s="34">
        <f>+VLOOKUP(B219,'[1]AMAREY NOVA MEDICAL S.A'!$D:$H,2,0)</f>
        <v>413400</v>
      </c>
      <c r="H219" s="32">
        <f>+VLOOKUP(B219,'[1]AMAREY NOVA MEDICAL S.A'!$D:$H,3,0)</f>
        <v>0</v>
      </c>
      <c r="I219" s="32">
        <f>+VLOOKUP(B219,'[1]AMAREY NOVA MEDICAL S.A'!$D:$H,4,0)</f>
        <v>413400</v>
      </c>
      <c r="J219" s="32">
        <f t="shared" si="45"/>
        <v>413400</v>
      </c>
      <c r="K219" s="32">
        <f t="shared" si="46"/>
        <v>436633.08</v>
      </c>
      <c r="L219" s="32"/>
      <c r="M219" s="32"/>
      <c r="N219" s="32"/>
      <c r="O219" s="32"/>
      <c r="P219" s="76"/>
      <c r="Q219" s="71"/>
      <c r="R219" s="72"/>
      <c r="S219" s="32"/>
      <c r="T219" s="32"/>
      <c r="U219" s="32"/>
      <c r="V219" s="32"/>
      <c r="W219" s="32"/>
      <c r="X219" s="75">
        <v>415000</v>
      </c>
      <c r="Y219" s="74"/>
      <c r="Z219" s="75">
        <v>415000</v>
      </c>
      <c r="AA219" s="32">
        <f t="shared" si="47"/>
        <v>438323</v>
      </c>
      <c r="AB219" s="32"/>
      <c r="AC219" s="32"/>
      <c r="AD219" s="32"/>
      <c r="AE219" s="32"/>
      <c r="AF219" s="32"/>
      <c r="AG219" s="32"/>
      <c r="AH219" s="32"/>
      <c r="AI219" s="32"/>
      <c r="AJ219" s="32">
        <v>679535</v>
      </c>
      <c r="AK219" s="32"/>
      <c r="AL219" s="32">
        <v>679535</v>
      </c>
      <c r="AM219" s="32">
        <f t="shared" si="48"/>
        <v>717724.86699999997</v>
      </c>
      <c r="AN219" s="32"/>
      <c r="AO219" s="32"/>
      <c r="AP219" s="32"/>
      <c r="AQ219" s="32"/>
      <c r="AR219" s="32"/>
      <c r="AS219" s="32"/>
      <c r="AT219" s="32"/>
      <c r="AU219" s="32"/>
      <c r="AV219" s="32"/>
      <c r="AW219" s="32"/>
      <c r="AX219" s="32"/>
      <c r="AY219" s="32"/>
      <c r="AZ219" s="32"/>
      <c r="BA219" s="32"/>
      <c r="BB219" s="32"/>
      <c r="BC219" s="32"/>
      <c r="BD219" s="32"/>
      <c r="BE219" s="32"/>
      <c r="BF219" s="32"/>
      <c r="BG219" s="32"/>
      <c r="BH219" s="32"/>
      <c r="BI219" s="32"/>
      <c r="BJ219" s="32"/>
      <c r="BK219" s="32"/>
      <c r="BL219" s="32">
        <v>255851</v>
      </c>
      <c r="BM219" s="32"/>
      <c r="BN219" s="32">
        <v>255851</v>
      </c>
      <c r="BO219" s="32">
        <f t="shared" si="51"/>
        <v>270229.82620000001</v>
      </c>
      <c r="BP219" s="32"/>
      <c r="BQ219" s="32"/>
      <c r="BR219" s="32"/>
      <c r="BS219" s="32"/>
      <c r="BT219" s="32"/>
      <c r="BU219" s="32"/>
      <c r="BV219" s="32"/>
      <c r="BW219" s="32"/>
      <c r="BX219" s="32"/>
      <c r="BY219" s="32"/>
      <c r="BZ219" s="32"/>
      <c r="CA219" s="32"/>
      <c r="CB219" s="32"/>
      <c r="CC219" s="32"/>
      <c r="CD219" s="32"/>
      <c r="CE219" s="32"/>
      <c r="CF219" s="32"/>
      <c r="CG219" s="32"/>
      <c r="CH219" s="32"/>
      <c r="CI219" s="32"/>
      <c r="CJ219" s="32">
        <f t="shared" si="52"/>
        <v>465727.69330000004</v>
      </c>
      <c r="CK219" s="32">
        <f>+SMALL((K219,O219,S219,W219,AA219,AE219,AI219,AM219,AQ219,AU219,AY219,BC219,BG219,BK219,BO219,BS219,BW219,CA219,CE219,CI219),1)</f>
        <v>270229.82620000001</v>
      </c>
      <c r="CL219" s="18"/>
      <c r="CM219" s="18">
        <f t="shared" si="53"/>
        <v>166403.25380000001</v>
      </c>
      <c r="CN219" s="35">
        <f t="shared" si="54"/>
        <v>0.61578418689002579</v>
      </c>
      <c r="CO219" s="39">
        <f t="shared" si="55"/>
        <v>270229.82620000001</v>
      </c>
    </row>
    <row r="220" spans="1:93" s="19" customFormat="1" ht="30">
      <c r="A220" s="17">
        <v>210</v>
      </c>
      <c r="B220" s="48" t="s">
        <v>223</v>
      </c>
      <c r="C220" s="69" t="s">
        <v>283</v>
      </c>
      <c r="D220" s="69" t="s">
        <v>1243</v>
      </c>
      <c r="E220" s="37">
        <v>1</v>
      </c>
      <c r="F220" s="37" t="str">
        <f>+VLOOKUP(B220,'[1]AMAREY NOVA MEDICAL S.A'!$D:$H,5,0)</f>
        <v xml:space="preserve">CTO 5660-2021 DISORTHO SA </v>
      </c>
      <c r="G220" s="34">
        <f>+VLOOKUP(B220,'[1]AMAREY NOVA MEDICAL S.A'!$D:$H,2,0)</f>
        <v>6000000</v>
      </c>
      <c r="H220" s="32">
        <f>+VLOOKUP(B220,'[1]AMAREY NOVA MEDICAL S.A'!$D:$H,3,0)</f>
        <v>0</v>
      </c>
      <c r="I220" s="32">
        <f>+VLOOKUP(B220,'[1]AMAREY NOVA MEDICAL S.A'!$D:$H,4,0)</f>
        <v>6000000</v>
      </c>
      <c r="J220" s="32">
        <f t="shared" si="45"/>
        <v>6000000</v>
      </c>
      <c r="K220" s="32">
        <f t="shared" si="46"/>
        <v>6337200</v>
      </c>
      <c r="L220" s="32"/>
      <c r="M220" s="32"/>
      <c r="N220" s="32"/>
      <c r="O220" s="32"/>
      <c r="P220" s="76"/>
      <c r="Q220" s="71"/>
      <c r="R220" s="72"/>
      <c r="S220" s="32"/>
      <c r="T220" s="32"/>
      <c r="U220" s="32"/>
      <c r="V220" s="32"/>
      <c r="W220" s="32"/>
      <c r="X220" s="75">
        <v>6000000</v>
      </c>
      <c r="Y220" s="74"/>
      <c r="Z220" s="75">
        <v>6000000</v>
      </c>
      <c r="AA220" s="32">
        <f t="shared" si="47"/>
        <v>6337200</v>
      </c>
      <c r="AB220" s="32"/>
      <c r="AC220" s="32"/>
      <c r="AD220" s="32"/>
      <c r="AE220" s="32"/>
      <c r="AF220" s="32"/>
      <c r="AG220" s="32"/>
      <c r="AH220" s="32"/>
      <c r="AI220" s="32"/>
      <c r="AJ220" s="32">
        <v>6074530</v>
      </c>
      <c r="AK220" s="32"/>
      <c r="AL220" s="32">
        <v>6074530</v>
      </c>
      <c r="AM220" s="32">
        <f t="shared" si="48"/>
        <v>6415918.5860000001</v>
      </c>
      <c r="AN220" s="32"/>
      <c r="AO220" s="32"/>
      <c r="AP220" s="32"/>
      <c r="AQ220" s="32"/>
      <c r="AR220" s="32"/>
      <c r="AS220" s="32"/>
      <c r="AT220" s="32"/>
      <c r="AU220" s="32"/>
      <c r="AV220" s="32"/>
      <c r="AW220" s="32"/>
      <c r="AX220" s="32"/>
      <c r="AY220" s="32"/>
      <c r="AZ220" s="32"/>
      <c r="BA220" s="32"/>
      <c r="BB220" s="32"/>
      <c r="BC220" s="32"/>
      <c r="BD220" s="32"/>
      <c r="BE220" s="32"/>
      <c r="BF220" s="32"/>
      <c r="BG220" s="32"/>
      <c r="BH220" s="32"/>
      <c r="BI220" s="32"/>
      <c r="BJ220" s="32"/>
      <c r="BK220" s="32"/>
      <c r="BL220" s="32"/>
      <c r="BM220" s="32"/>
      <c r="BN220" s="32"/>
      <c r="BO220" s="32"/>
      <c r="BP220" s="32"/>
      <c r="BQ220" s="32"/>
      <c r="BR220" s="32"/>
      <c r="BS220" s="32"/>
      <c r="BT220" s="32"/>
      <c r="BU220" s="32"/>
      <c r="BV220" s="32"/>
      <c r="BW220" s="32"/>
      <c r="BX220" s="32"/>
      <c r="BY220" s="32"/>
      <c r="BZ220" s="32"/>
      <c r="CA220" s="32"/>
      <c r="CB220" s="32"/>
      <c r="CC220" s="32"/>
      <c r="CD220" s="32"/>
      <c r="CE220" s="32"/>
      <c r="CF220" s="32"/>
      <c r="CG220" s="32"/>
      <c r="CH220" s="32"/>
      <c r="CI220" s="32"/>
      <c r="CJ220" s="32">
        <f t="shared" si="52"/>
        <v>6363439.5286666667</v>
      </c>
      <c r="CK220" s="32">
        <f>+SMALL((K220,O220,S220,W220,AA220,AE220,AI220,AM220,AQ220,AU220,AY220,BC220,BG220,BK220,BO220,BS220,BW220,CA220,CE220,CI220),1)</f>
        <v>6337200</v>
      </c>
      <c r="CL220" s="18"/>
      <c r="CM220" s="18">
        <f t="shared" si="53"/>
        <v>0</v>
      </c>
      <c r="CN220" s="35">
        <f t="shared" si="54"/>
        <v>0</v>
      </c>
      <c r="CO220" s="39">
        <f t="shared" si="55"/>
        <v>6337200</v>
      </c>
    </row>
    <row r="221" spans="1:93" s="19" customFormat="1" ht="30">
      <c r="A221" s="17">
        <v>211</v>
      </c>
      <c r="B221" s="48" t="s">
        <v>224</v>
      </c>
      <c r="C221" s="69" t="s">
        <v>284</v>
      </c>
      <c r="D221" s="69" t="s">
        <v>1243</v>
      </c>
      <c r="E221" s="37">
        <v>1</v>
      </c>
      <c r="F221" s="37" t="str">
        <f>+VLOOKUP(B221,'[1]AMAREY NOVA MEDICAL S.A'!$D:$H,5,0)</f>
        <v xml:space="preserve">CTO 5660-2021 DISORTHO SA </v>
      </c>
      <c r="G221" s="34">
        <f>+VLOOKUP(B221,'[1]AMAREY NOVA MEDICAL S.A'!$D:$H,2,0)</f>
        <v>2000000</v>
      </c>
      <c r="H221" s="32">
        <f>+VLOOKUP(B221,'[1]AMAREY NOVA MEDICAL S.A'!$D:$H,3,0)</f>
        <v>0</v>
      </c>
      <c r="I221" s="32">
        <f>+VLOOKUP(B221,'[1]AMAREY NOVA MEDICAL S.A'!$D:$H,4,0)</f>
        <v>2000000</v>
      </c>
      <c r="J221" s="32">
        <f t="shared" si="45"/>
        <v>2000000</v>
      </c>
      <c r="K221" s="32">
        <f t="shared" si="46"/>
        <v>2112400</v>
      </c>
      <c r="L221" s="32"/>
      <c r="M221" s="32"/>
      <c r="N221" s="32"/>
      <c r="O221" s="32"/>
      <c r="P221" s="76"/>
      <c r="Q221" s="71"/>
      <c r="R221" s="72"/>
      <c r="S221" s="32"/>
      <c r="T221" s="32"/>
      <c r="U221" s="32"/>
      <c r="V221" s="32"/>
      <c r="W221" s="32"/>
      <c r="X221" s="75">
        <v>2000000</v>
      </c>
      <c r="Y221" s="74"/>
      <c r="Z221" s="75">
        <v>2000000</v>
      </c>
      <c r="AA221" s="32">
        <f t="shared" si="47"/>
        <v>2112400</v>
      </c>
      <c r="AB221" s="32">
        <v>1800000</v>
      </c>
      <c r="AC221" s="32"/>
      <c r="AD221" s="32">
        <v>1800000</v>
      </c>
      <c r="AE221" s="32">
        <f t="shared" ref="AE221:AE234" si="57">+AD221*1.0562</f>
        <v>1901160</v>
      </c>
      <c r="AF221" s="32"/>
      <c r="AG221" s="32"/>
      <c r="AH221" s="32"/>
      <c r="AI221" s="32"/>
      <c r="AJ221" s="32">
        <v>5892715</v>
      </c>
      <c r="AK221" s="32"/>
      <c r="AL221" s="32">
        <v>5892715</v>
      </c>
      <c r="AM221" s="32">
        <f t="shared" si="48"/>
        <v>6223885.5830000006</v>
      </c>
      <c r="AN221" s="32">
        <v>3500000</v>
      </c>
      <c r="AO221" s="32">
        <f t="shared" si="42"/>
        <v>0</v>
      </c>
      <c r="AP221" s="32">
        <v>3500000</v>
      </c>
      <c r="AQ221" s="32">
        <f t="shared" si="49"/>
        <v>3696700</v>
      </c>
      <c r="AR221" s="32"/>
      <c r="AS221" s="32"/>
      <c r="AT221" s="32"/>
      <c r="AU221" s="32"/>
      <c r="AV221" s="32">
        <v>2860600</v>
      </c>
      <c r="AW221" s="32"/>
      <c r="AX221" s="32">
        <v>2860600</v>
      </c>
      <c r="AY221" s="32">
        <f t="shared" si="50"/>
        <v>3021365.72</v>
      </c>
      <c r="AZ221" s="32"/>
      <c r="BA221" s="32"/>
      <c r="BB221" s="32"/>
      <c r="BC221" s="32"/>
      <c r="BD221" s="32"/>
      <c r="BE221" s="32"/>
      <c r="BF221" s="32"/>
      <c r="BG221" s="32"/>
      <c r="BH221" s="32"/>
      <c r="BI221" s="32"/>
      <c r="BJ221" s="32"/>
      <c r="BK221" s="32"/>
      <c r="BL221" s="32">
        <v>2164889</v>
      </c>
      <c r="BM221" s="32"/>
      <c r="BN221" s="32">
        <v>2164889</v>
      </c>
      <c r="BO221" s="32">
        <f t="shared" si="51"/>
        <v>2286555.7618</v>
      </c>
      <c r="BP221" s="32"/>
      <c r="BQ221" s="32"/>
      <c r="BR221" s="32"/>
      <c r="BS221" s="32"/>
      <c r="BT221" s="32"/>
      <c r="BU221" s="32"/>
      <c r="BV221" s="32"/>
      <c r="BW221" s="32"/>
      <c r="BX221" s="32"/>
      <c r="BY221" s="32"/>
      <c r="BZ221" s="32"/>
      <c r="CA221" s="32"/>
      <c r="CB221" s="32"/>
      <c r="CC221" s="32"/>
      <c r="CD221" s="32"/>
      <c r="CE221" s="32"/>
      <c r="CF221" s="32"/>
      <c r="CG221" s="32"/>
      <c r="CH221" s="32"/>
      <c r="CI221" s="32"/>
      <c r="CJ221" s="32">
        <f t="shared" si="52"/>
        <v>3050638.1521142856</v>
      </c>
      <c r="CK221" s="32">
        <f>+SMALL((K221,O221,S221,W221,AA221,AE221,AI221,AM221,AQ221,AU221,AY221,BC221,BG221,BK221,BO221,BS221,BW221,CA221,CE221,CI221),1)</f>
        <v>1901160</v>
      </c>
      <c r="CL221" s="18"/>
      <c r="CM221" s="18">
        <f t="shared" si="53"/>
        <v>211240</v>
      </c>
      <c r="CN221" s="35">
        <f t="shared" si="54"/>
        <v>0.1111111111111111</v>
      </c>
      <c r="CO221" s="39">
        <f t="shared" si="55"/>
        <v>1901160</v>
      </c>
    </row>
    <row r="222" spans="1:93" s="19" customFormat="1" ht="30">
      <c r="A222" s="17">
        <v>212</v>
      </c>
      <c r="B222" s="48" t="s">
        <v>224</v>
      </c>
      <c r="C222" s="69" t="s">
        <v>285</v>
      </c>
      <c r="D222" s="69" t="s">
        <v>1243</v>
      </c>
      <c r="E222" s="37">
        <v>1</v>
      </c>
      <c r="F222" s="37" t="str">
        <f>+VLOOKUP(B222,'[1]AMAREY NOVA MEDICAL S.A'!$D:$H,5,0)</f>
        <v xml:space="preserve">CTO 5660-2021 DISORTHO SA </v>
      </c>
      <c r="G222" s="34">
        <f>+VLOOKUP(B222,'[1]AMAREY NOVA MEDICAL S.A'!$D:$H,2,0)</f>
        <v>2000000</v>
      </c>
      <c r="H222" s="32">
        <f>+VLOOKUP(B222,'[1]AMAREY NOVA MEDICAL S.A'!$D:$H,3,0)</f>
        <v>0</v>
      </c>
      <c r="I222" s="32">
        <f>+VLOOKUP(B222,'[1]AMAREY NOVA MEDICAL S.A'!$D:$H,4,0)</f>
        <v>2000000</v>
      </c>
      <c r="J222" s="32">
        <f t="shared" si="45"/>
        <v>2000000</v>
      </c>
      <c r="K222" s="32">
        <f t="shared" si="46"/>
        <v>2112400</v>
      </c>
      <c r="L222" s="32"/>
      <c r="M222" s="32"/>
      <c r="N222" s="32"/>
      <c r="O222" s="32"/>
      <c r="P222" s="76"/>
      <c r="Q222" s="71"/>
      <c r="R222" s="72"/>
      <c r="S222" s="32"/>
      <c r="T222" s="32"/>
      <c r="U222" s="32"/>
      <c r="V222" s="32"/>
      <c r="W222" s="32"/>
      <c r="X222" s="75">
        <v>2000000</v>
      </c>
      <c r="Y222" s="74"/>
      <c r="Z222" s="75">
        <v>2000000</v>
      </c>
      <c r="AA222" s="32">
        <f t="shared" si="47"/>
        <v>2112400</v>
      </c>
      <c r="AB222" s="32">
        <v>1800000</v>
      </c>
      <c r="AC222" s="32"/>
      <c r="AD222" s="32">
        <v>1800000</v>
      </c>
      <c r="AE222" s="32">
        <f t="shared" si="57"/>
        <v>1901160</v>
      </c>
      <c r="AF222" s="32"/>
      <c r="AG222" s="32"/>
      <c r="AH222" s="32"/>
      <c r="AI222" s="32"/>
      <c r="AJ222" s="32">
        <v>4451995</v>
      </c>
      <c r="AK222" s="32"/>
      <c r="AL222" s="32">
        <v>4451995</v>
      </c>
      <c r="AM222" s="32">
        <f t="shared" si="48"/>
        <v>4702197.1189999999</v>
      </c>
      <c r="AN222" s="32">
        <v>3500000</v>
      </c>
      <c r="AO222" s="32">
        <f t="shared" si="42"/>
        <v>0</v>
      </c>
      <c r="AP222" s="32">
        <v>3500000</v>
      </c>
      <c r="AQ222" s="32">
        <f t="shared" si="49"/>
        <v>3696700</v>
      </c>
      <c r="AR222" s="32"/>
      <c r="AS222" s="32"/>
      <c r="AT222" s="32"/>
      <c r="AU222" s="32"/>
      <c r="AV222" s="32">
        <v>2860600</v>
      </c>
      <c r="AW222" s="32"/>
      <c r="AX222" s="32">
        <v>2860600</v>
      </c>
      <c r="AY222" s="32">
        <f t="shared" si="50"/>
        <v>3021365.72</v>
      </c>
      <c r="AZ222" s="32"/>
      <c r="BA222" s="32"/>
      <c r="BB222" s="32"/>
      <c r="BC222" s="32"/>
      <c r="BD222" s="32"/>
      <c r="BE222" s="32"/>
      <c r="BF222" s="32"/>
      <c r="BG222" s="32"/>
      <c r="BH222" s="32"/>
      <c r="BI222" s="32"/>
      <c r="BJ222" s="32"/>
      <c r="BK222" s="32"/>
      <c r="BL222" s="32"/>
      <c r="BM222" s="32"/>
      <c r="BN222" s="32"/>
      <c r="BO222" s="32"/>
      <c r="BP222" s="32"/>
      <c r="BQ222" s="32"/>
      <c r="BR222" s="32"/>
      <c r="BS222" s="32"/>
      <c r="BT222" s="32"/>
      <c r="BU222" s="32"/>
      <c r="BV222" s="32"/>
      <c r="BW222" s="32"/>
      <c r="BX222" s="32"/>
      <c r="BY222" s="32"/>
      <c r="BZ222" s="32"/>
      <c r="CA222" s="32"/>
      <c r="CB222" s="32"/>
      <c r="CC222" s="32"/>
      <c r="CD222" s="32"/>
      <c r="CE222" s="32"/>
      <c r="CF222" s="32"/>
      <c r="CG222" s="32"/>
      <c r="CH222" s="32"/>
      <c r="CI222" s="32"/>
      <c r="CJ222" s="32">
        <f t="shared" si="52"/>
        <v>2924370.4731666665</v>
      </c>
      <c r="CK222" s="32">
        <f>+SMALL((K222,O222,S222,W222,AA222,AE222,AI222,AM222,AQ222,AU222,AY222,BC222,BG222,BK222,BO222,BS222,BW222,CA222,CE222,CI222),1)</f>
        <v>1901160</v>
      </c>
      <c r="CL222" s="18"/>
      <c r="CM222" s="18">
        <f t="shared" si="53"/>
        <v>211240</v>
      </c>
      <c r="CN222" s="35">
        <f t="shared" si="54"/>
        <v>0.1111111111111111</v>
      </c>
      <c r="CO222" s="39">
        <f t="shared" si="55"/>
        <v>1901160</v>
      </c>
    </row>
    <row r="223" spans="1:93" s="19" customFormat="1" ht="30">
      <c r="A223" s="17">
        <v>213</v>
      </c>
      <c r="B223" s="48" t="s">
        <v>225</v>
      </c>
      <c r="C223" s="69" t="s">
        <v>286</v>
      </c>
      <c r="D223" s="69" t="s">
        <v>1243</v>
      </c>
      <c r="E223" s="37">
        <v>1</v>
      </c>
      <c r="F223" s="37" t="str">
        <f>+VLOOKUP(B223,'[1]AMAREY NOVA MEDICAL S.A'!$D:$H,5,0)</f>
        <v xml:space="preserve">CTO 5660-2021 DISORTHO SA </v>
      </c>
      <c r="G223" s="34">
        <f>+VLOOKUP(B223,'[1]AMAREY NOVA MEDICAL S.A'!$D:$H,2,0)</f>
        <v>6000000</v>
      </c>
      <c r="H223" s="32">
        <f>+VLOOKUP(B223,'[1]AMAREY NOVA MEDICAL S.A'!$D:$H,3,0)</f>
        <v>0</v>
      </c>
      <c r="I223" s="32">
        <f>+VLOOKUP(B223,'[1]AMAREY NOVA MEDICAL S.A'!$D:$H,4,0)</f>
        <v>6000000</v>
      </c>
      <c r="J223" s="32">
        <f t="shared" si="45"/>
        <v>6000000</v>
      </c>
      <c r="K223" s="32">
        <f t="shared" si="46"/>
        <v>6337200</v>
      </c>
      <c r="L223" s="32"/>
      <c r="M223" s="32"/>
      <c r="N223" s="32"/>
      <c r="O223" s="32"/>
      <c r="P223" s="76"/>
      <c r="Q223" s="71"/>
      <c r="R223" s="72"/>
      <c r="S223" s="32"/>
      <c r="T223" s="32"/>
      <c r="U223" s="32"/>
      <c r="V223" s="32"/>
      <c r="W223" s="32"/>
      <c r="X223" s="75">
        <v>6000000</v>
      </c>
      <c r="Y223" s="74"/>
      <c r="Z223" s="75">
        <v>6000000</v>
      </c>
      <c r="AA223" s="32">
        <f t="shared" si="47"/>
        <v>6337200</v>
      </c>
      <c r="AB223" s="32"/>
      <c r="AC223" s="32"/>
      <c r="AD223" s="32"/>
      <c r="AE223" s="32"/>
      <c r="AF223" s="32"/>
      <c r="AG223" s="32"/>
      <c r="AH223" s="32"/>
      <c r="AI223" s="32"/>
      <c r="AJ223" s="32">
        <v>4451995</v>
      </c>
      <c r="AK223" s="32"/>
      <c r="AL223" s="32">
        <v>4451995</v>
      </c>
      <c r="AM223" s="32">
        <f t="shared" si="48"/>
        <v>4702197.1189999999</v>
      </c>
      <c r="AN223" s="32"/>
      <c r="AO223" s="32"/>
      <c r="AP223" s="32"/>
      <c r="AQ223" s="32"/>
      <c r="AR223" s="32"/>
      <c r="AS223" s="32"/>
      <c r="AT223" s="32"/>
      <c r="AU223" s="32"/>
      <c r="AV223" s="32"/>
      <c r="AW223" s="32"/>
      <c r="AX223" s="32"/>
      <c r="AY223" s="32"/>
      <c r="AZ223" s="32"/>
      <c r="BA223" s="32"/>
      <c r="BB223" s="32"/>
      <c r="BC223" s="32"/>
      <c r="BD223" s="32"/>
      <c r="BE223" s="32"/>
      <c r="BF223" s="32"/>
      <c r="BG223" s="32"/>
      <c r="BH223" s="32"/>
      <c r="BI223" s="32"/>
      <c r="BJ223" s="32"/>
      <c r="BK223" s="32"/>
      <c r="BL223" s="32"/>
      <c r="BM223" s="32"/>
      <c r="BN223" s="32"/>
      <c r="BO223" s="32"/>
      <c r="BP223" s="32"/>
      <c r="BQ223" s="32"/>
      <c r="BR223" s="32"/>
      <c r="BS223" s="32"/>
      <c r="BT223" s="32"/>
      <c r="BU223" s="32"/>
      <c r="BV223" s="32"/>
      <c r="BW223" s="32"/>
      <c r="BX223" s="32"/>
      <c r="BY223" s="32"/>
      <c r="BZ223" s="32"/>
      <c r="CA223" s="32"/>
      <c r="CB223" s="32"/>
      <c r="CC223" s="32"/>
      <c r="CD223" s="32"/>
      <c r="CE223" s="32"/>
      <c r="CF223" s="32"/>
      <c r="CG223" s="32"/>
      <c r="CH223" s="32"/>
      <c r="CI223" s="32"/>
      <c r="CJ223" s="32">
        <f t="shared" si="52"/>
        <v>5792199.0396666666</v>
      </c>
      <c r="CK223" s="32">
        <f>+SMALL((K223,O223,S223,W223,AA223,AE223,AI223,AM223,AQ223,AU223,AY223,BC223,BG223,BK223,BO223,BS223,BW223,CA223,CE223,CI223),1)</f>
        <v>4702197.1189999999</v>
      </c>
      <c r="CL223" s="18"/>
      <c r="CM223" s="18">
        <f t="shared" si="53"/>
        <v>1635002.8810000001</v>
      </c>
      <c r="CN223" s="35">
        <f t="shared" si="54"/>
        <v>0.3477104084797939</v>
      </c>
      <c r="CO223" s="39">
        <f t="shared" si="55"/>
        <v>4702197.1189999999</v>
      </c>
    </row>
    <row r="224" spans="1:93" s="19" customFormat="1" ht="30">
      <c r="A224" s="17">
        <v>214</v>
      </c>
      <c r="B224" s="48" t="s">
        <v>226</v>
      </c>
      <c r="C224" s="69" t="s">
        <v>287</v>
      </c>
      <c r="D224" s="69" t="s">
        <v>1243</v>
      </c>
      <c r="E224" s="37">
        <v>1</v>
      </c>
      <c r="F224" s="37" t="str">
        <f>+VLOOKUP(B224,'[1]AMAREY NOVA MEDICAL S.A'!$D:$H,5,0)</f>
        <v xml:space="preserve">CTO 5660-2021 DISORTHO SA </v>
      </c>
      <c r="G224" s="34">
        <f>+VLOOKUP(B224,'[1]AMAREY NOVA MEDICAL S.A'!$D:$H,2,0)</f>
        <v>2000000</v>
      </c>
      <c r="H224" s="32">
        <f>+VLOOKUP(B224,'[1]AMAREY NOVA MEDICAL S.A'!$D:$H,3,0)</f>
        <v>0</v>
      </c>
      <c r="I224" s="32">
        <f>+VLOOKUP(B224,'[1]AMAREY NOVA MEDICAL S.A'!$D:$H,4,0)</f>
        <v>2000000</v>
      </c>
      <c r="J224" s="32">
        <f t="shared" si="45"/>
        <v>2000000</v>
      </c>
      <c r="K224" s="32">
        <f t="shared" si="46"/>
        <v>2112400</v>
      </c>
      <c r="L224" s="32"/>
      <c r="M224" s="32"/>
      <c r="N224" s="32"/>
      <c r="O224" s="32"/>
      <c r="P224" s="76"/>
      <c r="Q224" s="71"/>
      <c r="R224" s="72"/>
      <c r="S224" s="32"/>
      <c r="T224" s="32"/>
      <c r="U224" s="32"/>
      <c r="V224" s="32"/>
      <c r="W224" s="32"/>
      <c r="X224" s="75">
        <v>2000000</v>
      </c>
      <c r="Y224" s="74"/>
      <c r="Z224" s="75">
        <v>2000000</v>
      </c>
      <c r="AA224" s="32">
        <f t="shared" si="47"/>
        <v>2112400</v>
      </c>
      <c r="AB224" s="32"/>
      <c r="AC224" s="32"/>
      <c r="AD224" s="32"/>
      <c r="AE224" s="32"/>
      <c r="AF224" s="32"/>
      <c r="AG224" s="32"/>
      <c r="AH224" s="32"/>
      <c r="AI224" s="32"/>
      <c r="AJ224" s="32">
        <v>4451995</v>
      </c>
      <c r="AK224" s="32"/>
      <c r="AL224" s="32">
        <v>4451995</v>
      </c>
      <c r="AM224" s="32">
        <f t="shared" si="48"/>
        <v>4702197.1189999999</v>
      </c>
      <c r="AN224" s="32"/>
      <c r="AO224" s="32"/>
      <c r="AP224" s="32"/>
      <c r="AQ224" s="32"/>
      <c r="AR224" s="32"/>
      <c r="AS224" s="32"/>
      <c r="AT224" s="32"/>
      <c r="AU224" s="32"/>
      <c r="AV224" s="32"/>
      <c r="AW224" s="32"/>
      <c r="AX224" s="32"/>
      <c r="AY224" s="32"/>
      <c r="AZ224" s="32"/>
      <c r="BA224" s="32"/>
      <c r="BB224" s="32"/>
      <c r="BC224" s="32"/>
      <c r="BD224" s="32"/>
      <c r="BE224" s="32"/>
      <c r="BF224" s="32"/>
      <c r="BG224" s="32"/>
      <c r="BH224" s="32"/>
      <c r="BI224" s="32"/>
      <c r="BJ224" s="32"/>
      <c r="BK224" s="32"/>
      <c r="BL224" s="32"/>
      <c r="BM224" s="32"/>
      <c r="BN224" s="32"/>
      <c r="BO224" s="32"/>
      <c r="BP224" s="32"/>
      <c r="BQ224" s="32"/>
      <c r="BR224" s="32"/>
      <c r="BS224" s="32"/>
      <c r="BT224" s="32"/>
      <c r="BU224" s="32"/>
      <c r="BV224" s="32"/>
      <c r="BW224" s="32"/>
      <c r="BX224" s="32"/>
      <c r="BY224" s="32"/>
      <c r="BZ224" s="32"/>
      <c r="CA224" s="32"/>
      <c r="CB224" s="32"/>
      <c r="CC224" s="32"/>
      <c r="CD224" s="32"/>
      <c r="CE224" s="32"/>
      <c r="CF224" s="32"/>
      <c r="CG224" s="32"/>
      <c r="CH224" s="32"/>
      <c r="CI224" s="32"/>
      <c r="CJ224" s="32">
        <f t="shared" si="52"/>
        <v>2975665.7063333332</v>
      </c>
      <c r="CK224" s="32">
        <f>+SMALL((K224,O224,S224,W224,AA224,AE224,AI224,AM224,AQ224,AU224,AY224,BC224,BG224,BK224,BO224,BS224,BW224,CA224,CE224,CI224),1)</f>
        <v>2112400</v>
      </c>
      <c r="CL224" s="18"/>
      <c r="CM224" s="18">
        <f t="shared" si="53"/>
        <v>0</v>
      </c>
      <c r="CN224" s="35">
        <f t="shared" si="54"/>
        <v>0</v>
      </c>
      <c r="CO224" s="39">
        <f t="shared" si="55"/>
        <v>2112400</v>
      </c>
    </row>
    <row r="225" spans="1:93" s="19" customFormat="1" ht="45">
      <c r="A225" s="17">
        <v>215</v>
      </c>
      <c r="B225" s="48" t="s">
        <v>227</v>
      </c>
      <c r="C225" s="69" t="s">
        <v>288</v>
      </c>
      <c r="D225" s="69" t="s">
        <v>1243</v>
      </c>
      <c r="E225" s="37">
        <v>1</v>
      </c>
      <c r="F225" s="37" t="str">
        <f>+VLOOKUP(B225,'[1]AMAREY NOVA MEDICAL S.A'!$D:$H,5,0)</f>
        <v>CTO 5667-2021 NEUROSPINE S.A.S</v>
      </c>
      <c r="G225" s="34">
        <f>+VLOOKUP(B225,'[1]AMAREY NOVA MEDICAL S.A'!$D:$H,2,0)</f>
        <v>8443000</v>
      </c>
      <c r="H225" s="32">
        <f>+VLOOKUP(B225,'[1]AMAREY NOVA MEDICAL S.A'!$D:$H,3,0)</f>
        <v>0</v>
      </c>
      <c r="I225" s="32">
        <f>+VLOOKUP(B225,'[1]AMAREY NOVA MEDICAL S.A'!$D:$H,4,0)</f>
        <v>8443000</v>
      </c>
      <c r="J225" s="32">
        <f t="shared" si="45"/>
        <v>8443000</v>
      </c>
      <c r="K225" s="32">
        <f t="shared" si="46"/>
        <v>8917496.5999999996</v>
      </c>
      <c r="L225" s="32"/>
      <c r="M225" s="32"/>
      <c r="N225" s="32"/>
      <c r="O225" s="32"/>
      <c r="P225" s="76"/>
      <c r="Q225" s="71"/>
      <c r="R225" s="72"/>
      <c r="S225" s="32"/>
      <c r="T225" s="32"/>
      <c r="U225" s="32"/>
      <c r="V225" s="32"/>
      <c r="W225" s="32"/>
      <c r="X225" s="78"/>
      <c r="Y225" s="74"/>
      <c r="Z225" s="78"/>
      <c r="AA225" s="32"/>
      <c r="AB225" s="32"/>
      <c r="AC225" s="32"/>
      <c r="AD225" s="32"/>
      <c r="AE225" s="32"/>
      <c r="AF225" s="32"/>
      <c r="AG225" s="32"/>
      <c r="AH225" s="32"/>
      <c r="AI225" s="32"/>
      <c r="AJ225" s="32"/>
      <c r="AK225" s="32"/>
      <c r="AL225" s="32"/>
      <c r="AM225" s="32"/>
      <c r="AN225" s="32"/>
      <c r="AO225" s="32"/>
      <c r="AP225" s="32"/>
      <c r="AQ225" s="32"/>
      <c r="AR225" s="32"/>
      <c r="AS225" s="32"/>
      <c r="AT225" s="32"/>
      <c r="AU225" s="32"/>
      <c r="AV225" s="32"/>
      <c r="AW225" s="32"/>
      <c r="AX225" s="32"/>
      <c r="AY225" s="32"/>
      <c r="AZ225" s="32"/>
      <c r="BA225" s="32"/>
      <c r="BB225" s="32"/>
      <c r="BC225" s="32"/>
      <c r="BD225" s="32"/>
      <c r="BE225" s="32"/>
      <c r="BF225" s="32"/>
      <c r="BG225" s="32"/>
      <c r="BH225" s="32"/>
      <c r="BI225" s="32"/>
      <c r="BJ225" s="32"/>
      <c r="BK225" s="32"/>
      <c r="BL225" s="32"/>
      <c r="BM225" s="32"/>
      <c r="BN225" s="32"/>
      <c r="BO225" s="32"/>
      <c r="BP225" s="32"/>
      <c r="BQ225" s="32"/>
      <c r="BR225" s="32"/>
      <c r="BS225" s="32"/>
      <c r="BT225" s="32"/>
      <c r="BU225" s="32"/>
      <c r="BV225" s="32"/>
      <c r="BW225" s="32"/>
      <c r="BX225" s="32"/>
      <c r="BY225" s="32"/>
      <c r="BZ225" s="32"/>
      <c r="CA225" s="32"/>
      <c r="CB225" s="32"/>
      <c r="CC225" s="32"/>
      <c r="CD225" s="32"/>
      <c r="CE225" s="32"/>
      <c r="CF225" s="32"/>
      <c r="CG225" s="32"/>
      <c r="CH225" s="32"/>
      <c r="CI225" s="32"/>
      <c r="CJ225" s="32">
        <f t="shared" si="52"/>
        <v>8917496.5999999996</v>
      </c>
      <c r="CK225" s="32">
        <f>+SMALL((K225,O225,S225,W225,AA225,AE225,AI225,AM225,AQ225,AU225,AY225,BC225,BG225,BK225,BO225,BS225,BW225,CA225,CE225,CI225),1)</f>
        <v>8917496.5999999996</v>
      </c>
      <c r="CL225" s="18"/>
      <c r="CM225" s="18">
        <f t="shared" si="53"/>
        <v>0</v>
      </c>
      <c r="CN225" s="35">
        <f t="shared" si="54"/>
        <v>0</v>
      </c>
      <c r="CO225" s="39">
        <f t="shared" si="55"/>
        <v>8917496.5999999996</v>
      </c>
    </row>
    <row r="226" spans="1:93" s="19" customFormat="1" ht="30">
      <c r="A226" s="17">
        <v>216</v>
      </c>
      <c r="B226" s="48" t="s">
        <v>228</v>
      </c>
      <c r="C226" s="69" t="s">
        <v>289</v>
      </c>
      <c r="D226" s="69" t="s">
        <v>1243</v>
      </c>
      <c r="E226" s="37">
        <v>1</v>
      </c>
      <c r="F226" s="37"/>
      <c r="G226" s="34"/>
      <c r="H226" s="32"/>
      <c r="I226" s="32"/>
      <c r="J226" s="32"/>
      <c r="K226" s="32"/>
      <c r="L226" s="32"/>
      <c r="M226" s="32"/>
      <c r="N226" s="32"/>
      <c r="O226" s="32"/>
      <c r="P226" s="76"/>
      <c r="Q226" s="71"/>
      <c r="R226" s="72"/>
      <c r="S226" s="32"/>
      <c r="T226" s="32"/>
      <c r="U226" s="32"/>
      <c r="V226" s="32"/>
      <c r="W226" s="32"/>
      <c r="X226" s="78"/>
      <c r="Y226" s="74"/>
      <c r="Z226" s="78"/>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c r="BP226" s="32"/>
      <c r="BQ226" s="32"/>
      <c r="BR226" s="32"/>
      <c r="BS226" s="32"/>
      <c r="BT226" s="32"/>
      <c r="BU226" s="32"/>
      <c r="BV226" s="32"/>
      <c r="BW226" s="32"/>
      <c r="BX226" s="32"/>
      <c r="BY226" s="32"/>
      <c r="BZ226" s="32"/>
      <c r="CA226" s="32"/>
      <c r="CB226" s="32"/>
      <c r="CC226" s="32"/>
      <c r="CD226" s="32"/>
      <c r="CE226" s="32"/>
      <c r="CF226" s="32"/>
      <c r="CG226" s="32"/>
      <c r="CH226" s="32"/>
      <c r="CI226" s="32"/>
      <c r="CJ226" s="32"/>
      <c r="CK226" s="32"/>
      <c r="CL226" s="18"/>
      <c r="CM226" s="18"/>
      <c r="CN226" s="35"/>
      <c r="CO226" s="39"/>
    </row>
    <row r="227" spans="1:93" s="19" customFormat="1" ht="30">
      <c r="A227" s="17">
        <v>217</v>
      </c>
      <c r="B227" s="48" t="s">
        <v>229</v>
      </c>
      <c r="C227" s="69" t="s">
        <v>289</v>
      </c>
      <c r="D227" s="69" t="s">
        <v>1243</v>
      </c>
      <c r="E227" s="37">
        <v>1</v>
      </c>
      <c r="F227" s="37"/>
      <c r="G227" s="34"/>
      <c r="H227" s="32"/>
      <c r="I227" s="32"/>
      <c r="J227" s="32"/>
      <c r="K227" s="32"/>
      <c r="L227" s="32"/>
      <c r="M227" s="32"/>
      <c r="N227" s="32"/>
      <c r="O227" s="32"/>
      <c r="P227" s="76"/>
      <c r="Q227" s="71"/>
      <c r="R227" s="72"/>
      <c r="S227" s="32"/>
      <c r="T227" s="32"/>
      <c r="U227" s="32"/>
      <c r="V227" s="32"/>
      <c r="W227" s="32"/>
      <c r="X227" s="78"/>
      <c r="Y227" s="74"/>
      <c r="Z227" s="78"/>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c r="BP227" s="32"/>
      <c r="BQ227" s="32"/>
      <c r="BR227" s="32"/>
      <c r="BS227" s="32"/>
      <c r="BT227" s="32"/>
      <c r="BU227" s="32"/>
      <c r="BV227" s="32"/>
      <c r="BW227" s="32"/>
      <c r="BX227" s="32"/>
      <c r="BY227" s="32"/>
      <c r="BZ227" s="32"/>
      <c r="CA227" s="32"/>
      <c r="CB227" s="32"/>
      <c r="CC227" s="32"/>
      <c r="CD227" s="32"/>
      <c r="CE227" s="32"/>
      <c r="CF227" s="32"/>
      <c r="CG227" s="32"/>
      <c r="CH227" s="32"/>
      <c r="CI227" s="32"/>
      <c r="CJ227" s="32"/>
      <c r="CK227" s="32"/>
      <c r="CL227" s="18"/>
      <c r="CM227" s="18"/>
      <c r="CN227" s="35"/>
      <c r="CO227" s="39"/>
    </row>
    <row r="228" spans="1:93" s="19" customFormat="1" ht="45">
      <c r="A228" s="17">
        <v>218</v>
      </c>
      <c r="B228" s="48" t="s">
        <v>230</v>
      </c>
      <c r="C228" s="69" t="s">
        <v>289</v>
      </c>
      <c r="D228" s="69" t="s">
        <v>1243</v>
      </c>
      <c r="E228" s="37">
        <v>1</v>
      </c>
      <c r="F228" s="37" t="str">
        <f>+VLOOKUP(B228,'[1]AMAREY NOVA MEDICAL S.A'!$D:$H,5,0)</f>
        <v>CTO 5657-2021 B BRAUN MEDICAL S A</v>
      </c>
      <c r="G228" s="34">
        <f>+VLOOKUP(B228,'[1]AMAREY NOVA MEDICAL S.A'!$D:$H,2,0)</f>
        <v>912000</v>
      </c>
      <c r="H228" s="32">
        <f>+VLOOKUP(B228,'[1]AMAREY NOVA MEDICAL S.A'!$D:$H,3,0)</f>
        <v>0</v>
      </c>
      <c r="I228" s="32">
        <f>+VLOOKUP(B228,'[1]AMAREY NOVA MEDICAL S.A'!$D:$H,4,0)</f>
        <v>912000</v>
      </c>
      <c r="J228" s="32">
        <f t="shared" si="45"/>
        <v>912000</v>
      </c>
      <c r="K228" s="32">
        <f t="shared" si="46"/>
        <v>963254.4</v>
      </c>
      <c r="L228" s="32"/>
      <c r="M228" s="32"/>
      <c r="N228" s="32"/>
      <c r="O228" s="32"/>
      <c r="P228" s="76"/>
      <c r="Q228" s="71"/>
      <c r="R228" s="72"/>
      <c r="S228" s="32"/>
      <c r="T228" s="32"/>
      <c r="U228" s="32"/>
      <c r="V228" s="32"/>
      <c r="W228" s="32"/>
      <c r="X228" s="78"/>
      <c r="Y228" s="74"/>
      <c r="Z228" s="78"/>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c r="BP228" s="32"/>
      <c r="BQ228" s="32"/>
      <c r="BR228" s="32"/>
      <c r="BS228" s="32"/>
      <c r="BT228" s="32"/>
      <c r="BU228" s="32"/>
      <c r="BV228" s="32"/>
      <c r="BW228" s="32"/>
      <c r="BX228" s="32"/>
      <c r="BY228" s="32"/>
      <c r="BZ228" s="32"/>
      <c r="CA228" s="32"/>
      <c r="CB228" s="32"/>
      <c r="CC228" s="32"/>
      <c r="CD228" s="32"/>
      <c r="CE228" s="32"/>
      <c r="CF228" s="32"/>
      <c r="CG228" s="32"/>
      <c r="CH228" s="32"/>
      <c r="CI228" s="32"/>
      <c r="CJ228" s="32">
        <f t="shared" si="52"/>
        <v>963254.4</v>
      </c>
      <c r="CK228" s="32">
        <f>+SMALL((K228,O228,S228,W228,AA228,AE228,AI228,AM228,AQ228,AU228,AY228,BC228,BG228,BK228,BO228,BS228,BW228,CA228,CE228,CI228),1)</f>
        <v>963254.4</v>
      </c>
      <c r="CL228" s="18"/>
      <c r="CM228" s="18">
        <f t="shared" si="53"/>
        <v>0</v>
      </c>
      <c r="CN228" s="35">
        <f t="shared" si="54"/>
        <v>0</v>
      </c>
      <c r="CO228" s="39">
        <f t="shared" si="55"/>
        <v>963254.4</v>
      </c>
    </row>
    <row r="229" spans="1:93" s="19" customFormat="1" ht="60">
      <c r="A229" s="17">
        <v>219</v>
      </c>
      <c r="B229" s="48" t="s">
        <v>231</v>
      </c>
      <c r="C229" s="69" t="s">
        <v>290</v>
      </c>
      <c r="D229" s="69" t="s">
        <v>1243</v>
      </c>
      <c r="E229" s="37">
        <v>1</v>
      </c>
      <c r="F229" s="37" t="str">
        <f>+VLOOKUP(B229,'[1]AMAREY NOVA MEDICAL S.A'!$D:$H,5,0)</f>
        <v>CTO 5665-2021 LA INSTRUMENTADORA S.A.S</v>
      </c>
      <c r="G229" s="34">
        <f>+VLOOKUP(B229,'[1]AMAREY NOVA MEDICAL S.A'!$D:$H,2,0)</f>
        <v>6411020</v>
      </c>
      <c r="H229" s="32">
        <f>+VLOOKUP(B229,'[1]AMAREY NOVA MEDICAL S.A'!$D:$H,3,0)</f>
        <v>0</v>
      </c>
      <c r="I229" s="32">
        <f>+VLOOKUP(B229,'[1]AMAREY NOVA MEDICAL S.A'!$D:$H,4,0)</f>
        <v>6411020</v>
      </c>
      <c r="J229" s="32">
        <f t="shared" si="45"/>
        <v>6411020</v>
      </c>
      <c r="K229" s="32">
        <f t="shared" si="46"/>
        <v>6771319.324</v>
      </c>
      <c r="L229" s="32"/>
      <c r="M229" s="32"/>
      <c r="N229" s="32"/>
      <c r="O229" s="32"/>
      <c r="P229" s="76"/>
      <c r="Q229" s="71"/>
      <c r="R229" s="72"/>
      <c r="S229" s="32"/>
      <c r="T229" s="32"/>
      <c r="U229" s="32"/>
      <c r="V229" s="32"/>
      <c r="W229" s="32"/>
      <c r="X229" s="78"/>
      <c r="Y229" s="74"/>
      <c r="Z229" s="78"/>
      <c r="AA229" s="32"/>
      <c r="AB229" s="32"/>
      <c r="AC229" s="32"/>
      <c r="AD229" s="32"/>
      <c r="AE229" s="32"/>
      <c r="AF229" s="32"/>
      <c r="AG229" s="32"/>
      <c r="AH229" s="32"/>
      <c r="AI229" s="32"/>
      <c r="AJ229" s="32"/>
      <c r="AK229" s="32"/>
      <c r="AL229" s="32"/>
      <c r="AM229" s="32"/>
      <c r="AN229" s="32">
        <v>7000000</v>
      </c>
      <c r="AO229" s="32">
        <f t="shared" si="42"/>
        <v>0</v>
      </c>
      <c r="AP229" s="32">
        <v>7000000</v>
      </c>
      <c r="AQ229" s="32">
        <f t="shared" si="49"/>
        <v>7393400</v>
      </c>
      <c r="AR229" s="32"/>
      <c r="AS229" s="32"/>
      <c r="AT229" s="32"/>
      <c r="AU229" s="32"/>
      <c r="AV229" s="32">
        <v>4773500</v>
      </c>
      <c r="AW229" s="32"/>
      <c r="AX229" s="32">
        <v>4773500</v>
      </c>
      <c r="AY229" s="32">
        <f t="shared" si="50"/>
        <v>5041770.7</v>
      </c>
      <c r="AZ229" s="32"/>
      <c r="BA229" s="32"/>
      <c r="BB229" s="32"/>
      <c r="BC229" s="32"/>
      <c r="BD229" s="32"/>
      <c r="BE229" s="32"/>
      <c r="BF229" s="32"/>
      <c r="BG229" s="32"/>
      <c r="BH229" s="32"/>
      <c r="BI229" s="32"/>
      <c r="BJ229" s="32"/>
      <c r="BK229" s="32"/>
      <c r="BL229" s="32"/>
      <c r="BM229" s="32"/>
      <c r="BN229" s="32"/>
      <c r="BO229" s="32"/>
      <c r="BP229" s="32"/>
      <c r="BQ229" s="32"/>
      <c r="BR229" s="32"/>
      <c r="BS229" s="32"/>
      <c r="BT229" s="32"/>
      <c r="BU229" s="32"/>
      <c r="BV229" s="32"/>
      <c r="BW229" s="32"/>
      <c r="BX229" s="32"/>
      <c r="BY229" s="32"/>
      <c r="BZ229" s="32"/>
      <c r="CA229" s="32"/>
      <c r="CB229" s="32"/>
      <c r="CC229" s="32"/>
      <c r="CD229" s="32"/>
      <c r="CE229" s="32"/>
      <c r="CF229" s="32"/>
      <c r="CG229" s="32"/>
      <c r="CH229" s="32"/>
      <c r="CI229" s="32"/>
      <c r="CJ229" s="32">
        <f t="shared" si="52"/>
        <v>6402163.3413333334</v>
      </c>
      <c r="CK229" s="32">
        <f>+SMALL((K229,O229,S229,W229,AA229,AE229,AI229,AM229,AQ229,AU229,AY229,BC229,BG229,BK229,BO229,BS229,BW229,CA229,CE229,CI229),1)</f>
        <v>5041770.7</v>
      </c>
      <c r="CL229" s="18"/>
      <c r="CM229" s="18">
        <f t="shared" si="53"/>
        <v>1729548.6239999998</v>
      </c>
      <c r="CN229" s="35">
        <f t="shared" si="54"/>
        <v>0.34304388813239756</v>
      </c>
      <c r="CO229" s="39">
        <f t="shared" si="55"/>
        <v>5041770.7</v>
      </c>
    </row>
    <row r="230" spans="1:93" s="19" customFormat="1" ht="45">
      <c r="A230" s="17">
        <v>220</v>
      </c>
      <c r="B230" s="48" t="s">
        <v>232</v>
      </c>
      <c r="C230" s="69" t="s">
        <v>291</v>
      </c>
      <c r="D230" s="69" t="s">
        <v>1243</v>
      </c>
      <c r="E230" s="37">
        <v>1</v>
      </c>
      <c r="F230" s="37" t="str">
        <f>+VLOOKUP(B230,'[1]AMAREY NOVA MEDICAL S.A'!$D:$H,5,0)</f>
        <v>CTO 5662-2021 EXEL MEDICAL S.A.S</v>
      </c>
      <c r="G230" s="34">
        <f>+VLOOKUP(B230,'[1]AMAREY NOVA MEDICAL S.A'!$D:$H,2,0)</f>
        <v>1800000</v>
      </c>
      <c r="H230" s="32">
        <f>+VLOOKUP(B230,'[1]AMAREY NOVA MEDICAL S.A'!$D:$H,3,0)</f>
        <v>0</v>
      </c>
      <c r="I230" s="32">
        <f>+VLOOKUP(B230,'[1]AMAREY NOVA MEDICAL S.A'!$D:$H,4,0)</f>
        <v>1800000</v>
      </c>
      <c r="J230" s="32">
        <f t="shared" si="45"/>
        <v>1800000</v>
      </c>
      <c r="K230" s="32">
        <f t="shared" si="46"/>
        <v>1901160</v>
      </c>
      <c r="L230" s="32"/>
      <c r="M230" s="32"/>
      <c r="N230" s="32"/>
      <c r="O230" s="32"/>
      <c r="P230" s="76"/>
      <c r="Q230" s="71"/>
      <c r="R230" s="72"/>
      <c r="S230" s="32"/>
      <c r="T230" s="32"/>
      <c r="U230" s="32"/>
      <c r="V230" s="32"/>
      <c r="W230" s="32"/>
      <c r="X230" s="75">
        <v>705600</v>
      </c>
      <c r="Y230" s="74"/>
      <c r="Z230" s="75">
        <v>705600</v>
      </c>
      <c r="AA230" s="32">
        <f t="shared" si="47"/>
        <v>745254.72</v>
      </c>
      <c r="AB230" s="32">
        <v>800000</v>
      </c>
      <c r="AC230" s="32"/>
      <c r="AD230" s="32">
        <v>800000</v>
      </c>
      <c r="AE230" s="32">
        <f t="shared" si="57"/>
        <v>844960</v>
      </c>
      <c r="AF230" s="32"/>
      <c r="AG230" s="32"/>
      <c r="AH230" s="32"/>
      <c r="AI230" s="32"/>
      <c r="AJ230" s="32">
        <v>5925030</v>
      </c>
      <c r="AK230" s="32"/>
      <c r="AL230" s="32">
        <v>5925030</v>
      </c>
      <c r="AM230" s="32">
        <f t="shared" si="48"/>
        <v>6258016.6859999998</v>
      </c>
      <c r="AN230" s="32">
        <v>1200000</v>
      </c>
      <c r="AO230" s="32">
        <f t="shared" si="42"/>
        <v>0</v>
      </c>
      <c r="AP230" s="32">
        <v>1200000</v>
      </c>
      <c r="AQ230" s="32">
        <f t="shared" si="49"/>
        <v>1267440</v>
      </c>
      <c r="AR230" s="32"/>
      <c r="AS230" s="32"/>
      <c r="AT230" s="32"/>
      <c r="AU230" s="32"/>
      <c r="AV230" s="32">
        <v>795600</v>
      </c>
      <c r="AW230" s="32"/>
      <c r="AX230" s="32">
        <v>795600</v>
      </c>
      <c r="AY230" s="32">
        <f t="shared" si="50"/>
        <v>840312.72</v>
      </c>
      <c r="AZ230" s="32">
        <v>800000</v>
      </c>
      <c r="BA230" s="32"/>
      <c r="BB230" s="32">
        <v>800000</v>
      </c>
      <c r="BC230" s="32">
        <f t="shared" ref="BC230:BC247" si="58">+BB230*1.0562</f>
        <v>844960</v>
      </c>
      <c r="BD230" s="32"/>
      <c r="BE230" s="32"/>
      <c r="BF230" s="32"/>
      <c r="BG230" s="32"/>
      <c r="BH230" s="32"/>
      <c r="BI230" s="32"/>
      <c r="BJ230" s="32"/>
      <c r="BK230" s="32"/>
      <c r="BL230" s="32">
        <v>1894737</v>
      </c>
      <c r="BM230" s="32"/>
      <c r="BN230" s="32">
        <v>1894737</v>
      </c>
      <c r="BO230" s="32">
        <f t="shared" si="51"/>
        <v>2001221.2194000001</v>
      </c>
      <c r="BP230" s="32"/>
      <c r="BQ230" s="32"/>
      <c r="BR230" s="32"/>
      <c r="BS230" s="32"/>
      <c r="BT230" s="32"/>
      <c r="BU230" s="32"/>
      <c r="BV230" s="32"/>
      <c r="BW230" s="32"/>
      <c r="BX230" s="32"/>
      <c r="BY230" s="32"/>
      <c r="BZ230" s="32"/>
      <c r="CA230" s="32"/>
      <c r="CB230" s="32"/>
      <c r="CC230" s="32"/>
      <c r="CD230" s="32"/>
      <c r="CE230" s="32"/>
      <c r="CF230" s="32"/>
      <c r="CG230" s="32"/>
      <c r="CH230" s="32"/>
      <c r="CI230" s="32"/>
      <c r="CJ230" s="32">
        <f t="shared" si="52"/>
        <v>1837915.668175</v>
      </c>
      <c r="CK230" s="32">
        <f>+SMALL((K230,O230,S230,W230,AA230,AE230,AI230,AM230,AQ230,AU230,AY230,BC230,BG230,BK230,BO230,BS230,BW230,CA230,CE230,CI230),1)</f>
        <v>745254.72</v>
      </c>
      <c r="CL230" s="18"/>
      <c r="CM230" s="18">
        <f t="shared" si="53"/>
        <v>1155905.28</v>
      </c>
      <c r="CN230" s="35">
        <f t="shared" si="54"/>
        <v>1.5510204081632655</v>
      </c>
      <c r="CO230" s="39">
        <f t="shared" si="55"/>
        <v>745254.72</v>
      </c>
    </row>
    <row r="231" spans="1:93" s="19" customFormat="1" ht="45">
      <c r="A231" s="17">
        <v>221</v>
      </c>
      <c r="B231" s="48" t="s">
        <v>233</v>
      </c>
      <c r="C231" s="69" t="s">
        <v>291</v>
      </c>
      <c r="D231" s="69" t="s">
        <v>1243</v>
      </c>
      <c r="E231" s="37">
        <v>1</v>
      </c>
      <c r="F231" s="37" t="str">
        <f>+VLOOKUP(B231,'[1]AMAREY NOVA MEDICAL S.A'!$D:$H,5,0)</f>
        <v>CTO 5662-2021 EXEL MEDICAL S.A.S</v>
      </c>
      <c r="G231" s="34">
        <f>+VLOOKUP(B231,'[1]AMAREY NOVA MEDICAL S.A'!$D:$H,2,0)</f>
        <v>250000</v>
      </c>
      <c r="H231" s="32">
        <f>+VLOOKUP(B231,'[1]AMAREY NOVA MEDICAL S.A'!$D:$H,3,0)</f>
        <v>47500</v>
      </c>
      <c r="I231" s="32">
        <f>+VLOOKUP(B231,'[1]AMAREY NOVA MEDICAL S.A'!$D:$H,4,0)</f>
        <v>297500</v>
      </c>
      <c r="J231" s="32">
        <f t="shared" si="45"/>
        <v>297500</v>
      </c>
      <c r="K231" s="32">
        <f t="shared" si="46"/>
        <v>314219.5</v>
      </c>
      <c r="L231" s="32"/>
      <c r="M231" s="32"/>
      <c r="N231" s="32"/>
      <c r="O231" s="32"/>
      <c r="P231" s="76"/>
      <c r="Q231" s="71"/>
      <c r="R231" s="72"/>
      <c r="S231" s="32"/>
      <c r="T231" s="32"/>
      <c r="U231" s="32"/>
      <c r="V231" s="32"/>
      <c r="W231" s="32"/>
      <c r="X231" s="75">
        <v>1693440</v>
      </c>
      <c r="Y231" s="79">
        <v>321753.59999999998</v>
      </c>
      <c r="Z231" s="75">
        <f>X231+Y231</f>
        <v>2015193.6</v>
      </c>
      <c r="AA231" s="32">
        <f t="shared" si="47"/>
        <v>2128447.4803200001</v>
      </c>
      <c r="AB231" s="32">
        <v>1500000</v>
      </c>
      <c r="AC231" s="32">
        <f>+AB231*19%</f>
        <v>285000</v>
      </c>
      <c r="AD231" s="32">
        <v>1785000</v>
      </c>
      <c r="AE231" s="32">
        <f t="shared" si="57"/>
        <v>1885317</v>
      </c>
      <c r="AF231" s="32"/>
      <c r="AG231" s="32"/>
      <c r="AH231" s="32"/>
      <c r="AI231" s="32"/>
      <c r="AJ231" s="32">
        <v>5925030</v>
      </c>
      <c r="AK231" s="32"/>
      <c r="AL231" s="32">
        <v>5925030</v>
      </c>
      <c r="AM231" s="32">
        <f t="shared" si="48"/>
        <v>6258016.6859999998</v>
      </c>
      <c r="AN231" s="32">
        <v>4700000</v>
      </c>
      <c r="AO231" s="32">
        <f t="shared" si="42"/>
        <v>0</v>
      </c>
      <c r="AP231" s="32">
        <v>4700000</v>
      </c>
      <c r="AQ231" s="32">
        <f t="shared" si="49"/>
        <v>4964140</v>
      </c>
      <c r="AR231" s="32"/>
      <c r="AS231" s="32"/>
      <c r="AT231" s="32"/>
      <c r="AU231" s="32"/>
      <c r="AV231" s="32">
        <v>3111200</v>
      </c>
      <c r="AW231" s="32"/>
      <c r="AX231" s="32">
        <v>3111200</v>
      </c>
      <c r="AY231" s="32">
        <f t="shared" si="50"/>
        <v>3286049.44</v>
      </c>
      <c r="AZ231" s="32">
        <v>1071000</v>
      </c>
      <c r="BA231" s="32"/>
      <c r="BB231" s="32">
        <v>1071000</v>
      </c>
      <c r="BC231" s="32">
        <f t="shared" si="58"/>
        <v>1131190.2</v>
      </c>
      <c r="BD231" s="32"/>
      <c r="BE231" s="32"/>
      <c r="BF231" s="32"/>
      <c r="BG231" s="32"/>
      <c r="BH231" s="32"/>
      <c r="BI231" s="32"/>
      <c r="BJ231" s="32"/>
      <c r="BK231" s="32"/>
      <c r="BL231" s="32">
        <v>315789</v>
      </c>
      <c r="BM231" s="32"/>
      <c r="BN231" s="32">
        <v>315789</v>
      </c>
      <c r="BO231" s="32">
        <f t="shared" si="51"/>
        <v>333536.34179999999</v>
      </c>
      <c r="BP231" s="32"/>
      <c r="BQ231" s="32"/>
      <c r="BR231" s="32"/>
      <c r="BS231" s="32"/>
      <c r="BT231" s="32"/>
      <c r="BU231" s="32"/>
      <c r="BV231" s="32"/>
      <c r="BW231" s="32"/>
      <c r="BX231" s="32"/>
      <c r="BY231" s="32"/>
      <c r="BZ231" s="32"/>
      <c r="CA231" s="32"/>
      <c r="CB231" s="32"/>
      <c r="CC231" s="32"/>
      <c r="CD231" s="32"/>
      <c r="CE231" s="32"/>
      <c r="CF231" s="32"/>
      <c r="CG231" s="32"/>
      <c r="CH231" s="32"/>
      <c r="CI231" s="32"/>
      <c r="CJ231" s="32">
        <f t="shared" si="52"/>
        <v>2537614.5810150001</v>
      </c>
      <c r="CK231" s="32">
        <f>+SMALL((K231,O231,S231,W231,AA231,AE231,AI231,AM231,AQ231,AU231,AY231,BC231,BG231,BK231,BO231,BS231,BW231,CA231,CE231,CI231),1)</f>
        <v>314219.5</v>
      </c>
      <c r="CL231" s="18"/>
      <c r="CM231" s="18">
        <f t="shared" si="53"/>
        <v>0</v>
      </c>
      <c r="CN231" s="35">
        <f t="shared" si="54"/>
        <v>0</v>
      </c>
      <c r="CO231" s="39">
        <f t="shared" si="55"/>
        <v>314219.5</v>
      </c>
    </row>
    <row r="232" spans="1:93" s="19" customFormat="1" ht="30">
      <c r="A232" s="17">
        <v>222</v>
      </c>
      <c r="B232" s="48" t="s">
        <v>234</v>
      </c>
      <c r="C232" s="69" t="s">
        <v>292</v>
      </c>
      <c r="D232" s="69" t="s">
        <v>1243</v>
      </c>
      <c r="E232" s="37">
        <v>1</v>
      </c>
      <c r="F232" s="37" t="str">
        <f>+VLOOKUP(B232,'[1]AMAREY NOVA MEDICAL S.A'!$D:$H,5,0)</f>
        <v xml:space="preserve">CTO 5660-2021 DISORTHO SA </v>
      </c>
      <c r="G232" s="34">
        <f>+VLOOKUP(B232,'[1]AMAREY NOVA MEDICAL S.A'!$D:$H,2,0)</f>
        <v>1904000</v>
      </c>
      <c r="H232" s="32">
        <f>+VLOOKUP(B232,'[1]AMAREY NOVA MEDICAL S.A'!$D:$H,3,0)</f>
        <v>361760</v>
      </c>
      <c r="I232" s="32">
        <f>+VLOOKUP(B232,'[1]AMAREY NOVA MEDICAL S.A'!$D:$H,4,0)</f>
        <v>2265760</v>
      </c>
      <c r="J232" s="32">
        <f t="shared" si="45"/>
        <v>2265760</v>
      </c>
      <c r="K232" s="32">
        <f t="shared" si="46"/>
        <v>2393095.7120000003</v>
      </c>
      <c r="L232" s="32"/>
      <c r="M232" s="32"/>
      <c r="N232" s="32"/>
      <c r="O232" s="32"/>
      <c r="P232" s="76"/>
      <c r="Q232" s="71"/>
      <c r="R232" s="72"/>
      <c r="S232" s="32"/>
      <c r="T232" s="32"/>
      <c r="U232" s="32"/>
      <c r="V232" s="32"/>
      <c r="W232" s="32"/>
      <c r="X232" s="80">
        <v>1904000</v>
      </c>
      <c r="Y232" s="79">
        <v>361760</v>
      </c>
      <c r="Z232" s="80">
        <f>X232+Y232</f>
        <v>2265760</v>
      </c>
      <c r="AA232" s="32">
        <f t="shared" si="47"/>
        <v>2393095.7120000003</v>
      </c>
      <c r="AB232" s="32">
        <v>3000000</v>
      </c>
      <c r="AC232" s="32">
        <f t="shared" ref="AC232:AC233" si="59">+AB232*19%</f>
        <v>570000</v>
      </c>
      <c r="AD232" s="32">
        <v>3570000</v>
      </c>
      <c r="AE232" s="32">
        <f t="shared" si="57"/>
        <v>3770634</v>
      </c>
      <c r="AF232" s="32"/>
      <c r="AG232" s="32"/>
      <c r="AH232" s="32"/>
      <c r="AI232" s="32"/>
      <c r="AJ232" s="32">
        <v>4704075</v>
      </c>
      <c r="AK232" s="32">
        <f>+AJ232*19%</f>
        <v>893774.25</v>
      </c>
      <c r="AL232" s="32">
        <v>5597849.25</v>
      </c>
      <c r="AM232" s="32">
        <f t="shared" si="48"/>
        <v>5912448.3778499998</v>
      </c>
      <c r="AN232" s="32">
        <v>7000000</v>
      </c>
      <c r="AO232" s="32">
        <f t="shared" ref="AO232:AO245" si="60">+AN232-AP232</f>
        <v>0</v>
      </c>
      <c r="AP232" s="32">
        <v>7000000</v>
      </c>
      <c r="AQ232" s="32">
        <f t="shared" si="49"/>
        <v>7393400</v>
      </c>
      <c r="AR232" s="32"/>
      <c r="AS232" s="32"/>
      <c r="AT232" s="32"/>
      <c r="AU232" s="32"/>
      <c r="AV232" s="32">
        <v>8666700</v>
      </c>
      <c r="AW232" s="32"/>
      <c r="AX232" s="32">
        <v>8666700</v>
      </c>
      <c r="AY232" s="32">
        <f t="shared" si="50"/>
        <v>9153768.540000001</v>
      </c>
      <c r="AZ232" s="32">
        <v>1785000</v>
      </c>
      <c r="BA232" s="32"/>
      <c r="BB232" s="32">
        <v>1785000</v>
      </c>
      <c r="BC232" s="32">
        <f t="shared" si="58"/>
        <v>1885317</v>
      </c>
      <c r="BD232" s="32"/>
      <c r="BE232" s="32"/>
      <c r="BF232" s="32"/>
      <c r="BG232" s="32"/>
      <c r="BH232" s="32"/>
      <c r="BI232" s="32"/>
      <c r="BJ232" s="32"/>
      <c r="BK232" s="32"/>
      <c r="BL232" s="32"/>
      <c r="BM232" s="32"/>
      <c r="BN232" s="32"/>
      <c r="BO232" s="32"/>
      <c r="BP232" s="32"/>
      <c r="BQ232" s="32"/>
      <c r="BR232" s="32"/>
      <c r="BS232" s="32"/>
      <c r="BT232" s="32"/>
      <c r="BU232" s="32"/>
      <c r="BV232" s="32"/>
      <c r="BW232" s="32"/>
      <c r="BX232" s="32"/>
      <c r="BY232" s="32"/>
      <c r="BZ232" s="32"/>
      <c r="CA232" s="32"/>
      <c r="CB232" s="32"/>
      <c r="CC232" s="32"/>
      <c r="CD232" s="32"/>
      <c r="CE232" s="32"/>
      <c r="CF232" s="32"/>
      <c r="CG232" s="32"/>
      <c r="CH232" s="32"/>
      <c r="CI232" s="32"/>
      <c r="CJ232" s="32">
        <f t="shared" si="52"/>
        <v>4700251.3345499998</v>
      </c>
      <c r="CK232" s="32">
        <f>+SMALL((K232,O232,S232,W232,AA232,AE232,AI232,AM232,AQ232,AU232,AY232,BC232,BG232,BK232,BO232,BS232,BW232,CA232,CE232,CI232),1)</f>
        <v>1885317</v>
      </c>
      <c r="CL232" s="18"/>
      <c r="CM232" s="18">
        <f t="shared" si="53"/>
        <v>507778.71200000029</v>
      </c>
      <c r="CN232" s="35">
        <f t="shared" si="54"/>
        <v>0.26933333333333348</v>
      </c>
      <c r="CO232" s="39">
        <f t="shared" si="55"/>
        <v>1885317</v>
      </c>
    </row>
    <row r="233" spans="1:93" s="19" customFormat="1" ht="30">
      <c r="A233" s="17">
        <v>223</v>
      </c>
      <c r="B233" s="48" t="s">
        <v>235</v>
      </c>
      <c r="C233" s="69" t="s">
        <v>292</v>
      </c>
      <c r="D233" s="69" t="s">
        <v>1243</v>
      </c>
      <c r="E233" s="37">
        <v>1</v>
      </c>
      <c r="F233" s="37" t="str">
        <f>+VLOOKUP(B233,'[1]AMAREY NOVA MEDICAL S.A'!$D:$H,5,0)</f>
        <v xml:space="preserve">CTO 5660-2021 DISORTHO SA </v>
      </c>
      <c r="G233" s="34">
        <f>+VLOOKUP(B233,'[1]AMAREY NOVA MEDICAL S.A'!$D:$H,2,0)</f>
        <v>952000</v>
      </c>
      <c r="H233" s="32">
        <f>+VLOOKUP(B233,'[1]AMAREY NOVA MEDICAL S.A'!$D:$H,3,0)</f>
        <v>180880</v>
      </c>
      <c r="I233" s="32">
        <f>+VLOOKUP(B233,'[1]AMAREY NOVA MEDICAL S.A'!$D:$H,4,0)</f>
        <v>1132880</v>
      </c>
      <c r="J233" s="32">
        <f t="shared" si="45"/>
        <v>1132880</v>
      </c>
      <c r="K233" s="32">
        <f t="shared" si="46"/>
        <v>1196547.8560000001</v>
      </c>
      <c r="L233" s="32"/>
      <c r="M233" s="32"/>
      <c r="N233" s="32"/>
      <c r="O233" s="32"/>
      <c r="P233" s="76"/>
      <c r="Q233" s="71"/>
      <c r="R233" s="72"/>
      <c r="S233" s="32"/>
      <c r="T233" s="32"/>
      <c r="U233" s="32"/>
      <c r="V233" s="32"/>
      <c r="W233" s="32"/>
      <c r="X233" s="80">
        <v>952000</v>
      </c>
      <c r="Y233" s="79">
        <v>180880</v>
      </c>
      <c r="Z233" s="80">
        <f>X233+Y233</f>
        <v>1132880</v>
      </c>
      <c r="AA233" s="32">
        <f t="shared" si="47"/>
        <v>1196547.8560000001</v>
      </c>
      <c r="AB233" s="32">
        <v>2000000</v>
      </c>
      <c r="AC233" s="32">
        <f t="shared" si="59"/>
        <v>380000</v>
      </c>
      <c r="AD233" s="32">
        <v>2380000</v>
      </c>
      <c r="AE233" s="32">
        <f t="shared" si="57"/>
        <v>2513756</v>
      </c>
      <c r="AF233" s="32"/>
      <c r="AG233" s="32"/>
      <c r="AH233" s="32"/>
      <c r="AI233" s="32"/>
      <c r="AJ233" s="32">
        <v>5925030</v>
      </c>
      <c r="AK233" s="32"/>
      <c r="AL233" s="32">
        <v>5925030</v>
      </c>
      <c r="AM233" s="32">
        <f t="shared" si="48"/>
        <v>6258016.6859999998</v>
      </c>
      <c r="AN233" s="32"/>
      <c r="AO233" s="32"/>
      <c r="AP233" s="32"/>
      <c r="AQ233" s="32"/>
      <c r="AR233" s="32"/>
      <c r="AS233" s="32"/>
      <c r="AT233" s="32"/>
      <c r="AU233" s="32"/>
      <c r="AV233" s="32">
        <v>624500</v>
      </c>
      <c r="AW233" s="32"/>
      <c r="AX233" s="32">
        <v>624500</v>
      </c>
      <c r="AY233" s="32">
        <f t="shared" si="50"/>
        <v>659596.9</v>
      </c>
      <c r="AZ233" s="32">
        <v>595000</v>
      </c>
      <c r="BA233" s="32"/>
      <c r="BB233" s="32">
        <v>595000</v>
      </c>
      <c r="BC233" s="32">
        <f t="shared" si="58"/>
        <v>628439</v>
      </c>
      <c r="BD233" s="32"/>
      <c r="BE233" s="32"/>
      <c r="BF233" s="32"/>
      <c r="BG233" s="32"/>
      <c r="BH233" s="32"/>
      <c r="BI233" s="32"/>
      <c r="BJ233" s="32"/>
      <c r="BK233" s="32"/>
      <c r="BL233" s="32"/>
      <c r="BM233" s="32"/>
      <c r="BN233" s="32"/>
      <c r="BO233" s="32"/>
      <c r="BP233" s="32"/>
      <c r="BQ233" s="32"/>
      <c r="BR233" s="32"/>
      <c r="BS233" s="32"/>
      <c r="BT233" s="32"/>
      <c r="BU233" s="32"/>
      <c r="BV233" s="32"/>
      <c r="BW233" s="32"/>
      <c r="BX233" s="32"/>
      <c r="BY233" s="32"/>
      <c r="BZ233" s="32"/>
      <c r="CA233" s="32"/>
      <c r="CB233" s="32"/>
      <c r="CC233" s="32"/>
      <c r="CD233" s="32"/>
      <c r="CE233" s="32"/>
      <c r="CF233" s="32"/>
      <c r="CG233" s="32"/>
      <c r="CH233" s="32"/>
      <c r="CI233" s="32"/>
      <c r="CJ233" s="32">
        <f t="shared" si="52"/>
        <v>2075484.0496666667</v>
      </c>
      <c r="CK233" s="32">
        <f>+SMALL((K233,O233,S233,W233,AA233,AE233,AI233,AM233,AQ233,AU233,AY233,BC233,BG233,BK233,BO233,BS233,BW233,CA233,CE233,CI233),1)</f>
        <v>628439</v>
      </c>
      <c r="CL233" s="18"/>
      <c r="CM233" s="18">
        <f t="shared" si="53"/>
        <v>568108.85600000015</v>
      </c>
      <c r="CN233" s="35">
        <f t="shared" si="54"/>
        <v>0.90400000000000025</v>
      </c>
      <c r="CO233" s="39">
        <f t="shared" si="55"/>
        <v>628439</v>
      </c>
    </row>
    <row r="234" spans="1:93" s="19" customFormat="1" ht="30">
      <c r="A234" s="17">
        <v>224</v>
      </c>
      <c r="B234" s="48" t="s">
        <v>236</v>
      </c>
      <c r="C234" s="69" t="s">
        <v>292</v>
      </c>
      <c r="D234" s="69" t="s">
        <v>1243</v>
      </c>
      <c r="E234" s="37">
        <v>1</v>
      </c>
      <c r="F234" s="37" t="str">
        <f>+VLOOKUP(B234,'[1]AMAREY NOVA MEDICAL S.A'!$D:$H,5,0)</f>
        <v xml:space="preserve">CTO 5660-2021 DISORTHO SA </v>
      </c>
      <c r="G234" s="34">
        <f>+VLOOKUP(B234,'[1]AMAREY NOVA MEDICAL S.A'!$D:$H,2,0)</f>
        <v>350000</v>
      </c>
      <c r="H234" s="32">
        <f>+VLOOKUP(B234,'[1]AMAREY NOVA MEDICAL S.A'!$D:$H,3,0)</f>
        <v>0</v>
      </c>
      <c r="I234" s="32">
        <f>+VLOOKUP(B234,'[1]AMAREY NOVA MEDICAL S.A'!$D:$H,4,0)</f>
        <v>350000</v>
      </c>
      <c r="J234" s="32">
        <f t="shared" si="45"/>
        <v>350000</v>
      </c>
      <c r="K234" s="32">
        <f t="shared" si="46"/>
        <v>369670</v>
      </c>
      <c r="L234" s="32"/>
      <c r="M234" s="32"/>
      <c r="N234" s="32"/>
      <c r="O234" s="32"/>
      <c r="P234" s="76"/>
      <c r="Q234" s="71"/>
      <c r="R234" s="72"/>
      <c r="S234" s="32"/>
      <c r="T234" s="32"/>
      <c r="U234" s="32"/>
      <c r="V234" s="32"/>
      <c r="W234" s="32"/>
      <c r="X234" s="75">
        <v>705600</v>
      </c>
      <c r="Y234" s="74"/>
      <c r="Z234" s="75">
        <v>705600</v>
      </c>
      <c r="AA234" s="32">
        <f t="shared" si="47"/>
        <v>745254.72</v>
      </c>
      <c r="AB234" s="32">
        <v>800000</v>
      </c>
      <c r="AC234" s="32"/>
      <c r="AD234" s="32">
        <v>800000</v>
      </c>
      <c r="AE234" s="32">
        <f t="shared" si="57"/>
        <v>844960</v>
      </c>
      <c r="AF234" s="32"/>
      <c r="AG234" s="32"/>
      <c r="AH234" s="32"/>
      <c r="AI234" s="32"/>
      <c r="AJ234" s="32">
        <v>5925030</v>
      </c>
      <c r="AK234" s="32"/>
      <c r="AL234" s="32">
        <v>5925030</v>
      </c>
      <c r="AM234" s="32">
        <f t="shared" si="48"/>
        <v>6258016.6859999998</v>
      </c>
      <c r="AN234" s="32">
        <v>1200000</v>
      </c>
      <c r="AO234" s="32">
        <f t="shared" si="60"/>
        <v>0</v>
      </c>
      <c r="AP234" s="32">
        <v>1200000</v>
      </c>
      <c r="AQ234" s="32">
        <f t="shared" si="49"/>
        <v>1267440</v>
      </c>
      <c r="AR234" s="32"/>
      <c r="AS234" s="32"/>
      <c r="AT234" s="32"/>
      <c r="AU234" s="32"/>
      <c r="AV234" s="32">
        <v>1000000</v>
      </c>
      <c r="AW234" s="32"/>
      <c r="AX234" s="32">
        <v>1000000</v>
      </c>
      <c r="AY234" s="32">
        <f t="shared" si="50"/>
        <v>1056200</v>
      </c>
      <c r="AZ234" s="32">
        <v>800000</v>
      </c>
      <c r="BA234" s="32"/>
      <c r="BB234" s="32">
        <v>800000</v>
      </c>
      <c r="BC234" s="32">
        <f t="shared" si="58"/>
        <v>844960</v>
      </c>
      <c r="BD234" s="32"/>
      <c r="BE234" s="32"/>
      <c r="BF234" s="32"/>
      <c r="BG234" s="32"/>
      <c r="BH234" s="32"/>
      <c r="BI234" s="32"/>
      <c r="BJ234" s="32"/>
      <c r="BK234" s="32"/>
      <c r="BL234" s="32"/>
      <c r="BM234" s="32"/>
      <c r="BN234" s="32"/>
      <c r="BO234" s="32"/>
      <c r="BP234" s="32"/>
      <c r="BQ234" s="32"/>
      <c r="BR234" s="32"/>
      <c r="BS234" s="32"/>
      <c r="BT234" s="32"/>
      <c r="BU234" s="32"/>
      <c r="BV234" s="32"/>
      <c r="BW234" s="32"/>
      <c r="BX234" s="32"/>
      <c r="BY234" s="32"/>
      <c r="BZ234" s="32"/>
      <c r="CA234" s="32"/>
      <c r="CB234" s="32"/>
      <c r="CC234" s="32"/>
      <c r="CD234" s="32"/>
      <c r="CE234" s="32"/>
      <c r="CF234" s="32"/>
      <c r="CG234" s="32"/>
      <c r="CH234" s="32"/>
      <c r="CI234" s="32"/>
      <c r="CJ234" s="32">
        <f t="shared" si="52"/>
        <v>1626643.058</v>
      </c>
      <c r="CK234" s="32">
        <f>+SMALL((K234,O234,S234,W234,AA234,AE234,AI234,AM234,AQ234,AU234,AY234,BC234,BG234,BK234,BO234,BS234,BW234,CA234,CE234,CI234),1)</f>
        <v>369670</v>
      </c>
      <c r="CL234" s="18"/>
      <c r="CM234" s="18">
        <f t="shared" si="53"/>
        <v>0</v>
      </c>
      <c r="CN234" s="35">
        <f t="shared" si="54"/>
        <v>0</v>
      </c>
      <c r="CO234" s="39">
        <f t="shared" si="55"/>
        <v>369670</v>
      </c>
    </row>
    <row r="235" spans="1:93" s="19" customFormat="1" ht="30">
      <c r="A235" s="17">
        <v>225</v>
      </c>
      <c r="B235" s="48" t="s">
        <v>237</v>
      </c>
      <c r="C235" s="69" t="s">
        <v>293</v>
      </c>
      <c r="D235" s="69" t="s">
        <v>1243</v>
      </c>
      <c r="E235" s="37">
        <v>1</v>
      </c>
      <c r="F235" s="37" t="str">
        <f>+VLOOKUP(B235,'[1]AMAREY NOVA MEDICAL S.A'!$D:$H,5,0)</f>
        <v xml:space="preserve">CTO 5660-2021 DISORTHO SA </v>
      </c>
      <c r="G235" s="34">
        <f>+VLOOKUP(B235,'[1]AMAREY NOVA MEDICAL S.A'!$D:$H,2,0)</f>
        <v>5090000</v>
      </c>
      <c r="H235" s="32">
        <f>+VLOOKUP(B235,'[1]AMAREY NOVA MEDICAL S.A'!$D:$H,3,0)</f>
        <v>0</v>
      </c>
      <c r="I235" s="32">
        <f>+VLOOKUP(B235,'[1]AMAREY NOVA MEDICAL S.A'!$D:$H,4,0)</f>
        <v>5090000</v>
      </c>
      <c r="J235" s="32">
        <f t="shared" si="45"/>
        <v>5090000</v>
      </c>
      <c r="K235" s="32">
        <f t="shared" si="46"/>
        <v>5376058</v>
      </c>
      <c r="L235" s="32"/>
      <c r="M235" s="32"/>
      <c r="N235" s="32"/>
      <c r="O235" s="32"/>
      <c r="P235" s="76"/>
      <c r="Q235" s="71"/>
      <c r="R235" s="72"/>
      <c r="S235" s="32"/>
      <c r="T235" s="32"/>
      <c r="U235" s="32"/>
      <c r="V235" s="32"/>
      <c r="W235" s="32"/>
      <c r="X235" s="75">
        <v>5090000</v>
      </c>
      <c r="Y235" s="74"/>
      <c r="Z235" s="75">
        <v>5090000</v>
      </c>
      <c r="AA235" s="32">
        <f t="shared" si="47"/>
        <v>5376058</v>
      </c>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c r="BP235" s="32"/>
      <c r="BQ235" s="32"/>
      <c r="BR235" s="32"/>
      <c r="BS235" s="32"/>
      <c r="BT235" s="32"/>
      <c r="BU235" s="32"/>
      <c r="BV235" s="32"/>
      <c r="BW235" s="32"/>
      <c r="BX235" s="32"/>
      <c r="BY235" s="32"/>
      <c r="BZ235" s="32"/>
      <c r="CA235" s="32"/>
      <c r="CB235" s="32"/>
      <c r="CC235" s="32"/>
      <c r="CD235" s="32"/>
      <c r="CE235" s="32"/>
      <c r="CF235" s="32"/>
      <c r="CG235" s="32"/>
      <c r="CH235" s="32"/>
      <c r="CI235" s="32"/>
      <c r="CJ235" s="32">
        <f t="shared" si="52"/>
        <v>5376058</v>
      </c>
      <c r="CK235" s="32">
        <f>+SMALL((K235,O235,S235,W235,AA235,AE235,AI235,AM235,AQ235,AU235,AY235,BC235,BG235,BK235,BO235,BS235,BW235,CA235,CE235,CI235),1)</f>
        <v>5376058</v>
      </c>
      <c r="CL235" s="18"/>
      <c r="CM235" s="18">
        <f t="shared" si="53"/>
        <v>0</v>
      </c>
      <c r="CN235" s="35">
        <f t="shared" si="54"/>
        <v>0</v>
      </c>
      <c r="CO235" s="39">
        <f t="shared" si="55"/>
        <v>5376058</v>
      </c>
    </row>
    <row r="236" spans="1:93" s="19" customFormat="1" ht="30">
      <c r="A236" s="17">
        <v>226</v>
      </c>
      <c r="B236" s="48" t="s">
        <v>238</v>
      </c>
      <c r="C236" s="69" t="s">
        <v>293</v>
      </c>
      <c r="D236" s="69" t="s">
        <v>1243</v>
      </c>
      <c r="E236" s="37">
        <v>1</v>
      </c>
      <c r="F236" s="37" t="str">
        <f>+VLOOKUP(B236,'[1]AMAREY NOVA MEDICAL S.A'!$D:$H,5,0)</f>
        <v xml:space="preserve">CTO 5660-2021 DISORTHO SA </v>
      </c>
      <c r="G236" s="34">
        <f>+VLOOKUP(B236,'[1]AMAREY NOVA MEDICAL S.A'!$D:$H,2,0)</f>
        <v>2560000</v>
      </c>
      <c r="H236" s="32">
        <f>+VLOOKUP(B236,'[1]AMAREY NOVA MEDICAL S.A'!$D:$H,3,0)</f>
        <v>0</v>
      </c>
      <c r="I236" s="32">
        <f>+VLOOKUP(B236,'[1]AMAREY NOVA MEDICAL S.A'!$D:$H,4,0)</f>
        <v>2560000</v>
      </c>
      <c r="J236" s="32">
        <f t="shared" si="45"/>
        <v>2560000</v>
      </c>
      <c r="K236" s="32">
        <f t="shared" si="46"/>
        <v>2703872</v>
      </c>
      <c r="L236" s="32"/>
      <c r="M236" s="32"/>
      <c r="N236" s="32"/>
      <c r="O236" s="32"/>
      <c r="P236" s="76"/>
      <c r="Q236" s="71"/>
      <c r="R236" s="72"/>
      <c r="S236" s="32"/>
      <c r="T236" s="32"/>
      <c r="U236" s="32"/>
      <c r="V236" s="32"/>
      <c r="W236" s="32"/>
      <c r="X236" s="75">
        <v>2560000</v>
      </c>
      <c r="Y236" s="74"/>
      <c r="Z236" s="75">
        <v>2560000</v>
      </c>
      <c r="AA236" s="32">
        <f t="shared" si="47"/>
        <v>2703872</v>
      </c>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c r="BP236" s="32"/>
      <c r="BQ236" s="32"/>
      <c r="BR236" s="32"/>
      <c r="BS236" s="32"/>
      <c r="BT236" s="32"/>
      <c r="BU236" s="32"/>
      <c r="BV236" s="32"/>
      <c r="BW236" s="32"/>
      <c r="BX236" s="32"/>
      <c r="BY236" s="32"/>
      <c r="BZ236" s="32"/>
      <c r="CA236" s="32"/>
      <c r="CB236" s="32"/>
      <c r="CC236" s="32"/>
      <c r="CD236" s="32"/>
      <c r="CE236" s="32"/>
      <c r="CF236" s="32"/>
      <c r="CG236" s="32"/>
      <c r="CH236" s="32"/>
      <c r="CI236" s="32"/>
      <c r="CJ236" s="32">
        <f t="shared" si="52"/>
        <v>2703872</v>
      </c>
      <c r="CK236" s="32">
        <f>+SMALL((K236,O236,S236,W236,AA236,AE236,AI236,AM236,AQ236,AU236,AY236,BC236,BG236,BK236,BO236,BS236,BW236,CA236,CE236,CI236),1)</f>
        <v>2703872</v>
      </c>
      <c r="CL236" s="18"/>
      <c r="CM236" s="18">
        <f t="shared" si="53"/>
        <v>0</v>
      </c>
      <c r="CN236" s="35">
        <f t="shared" si="54"/>
        <v>0</v>
      </c>
      <c r="CO236" s="39">
        <f t="shared" si="55"/>
        <v>2703872</v>
      </c>
    </row>
    <row r="237" spans="1:93" s="19" customFormat="1" ht="30">
      <c r="A237" s="17">
        <v>227</v>
      </c>
      <c r="B237" s="48" t="s">
        <v>235</v>
      </c>
      <c r="C237" s="69" t="s">
        <v>293</v>
      </c>
      <c r="D237" s="69" t="s">
        <v>1243</v>
      </c>
      <c r="E237" s="37">
        <v>1</v>
      </c>
      <c r="F237" s="37" t="str">
        <f>+VLOOKUP(B237,'[1]AMAREY NOVA MEDICAL S.A'!$D:$H,5,0)</f>
        <v xml:space="preserve">CTO 5660-2021 DISORTHO SA </v>
      </c>
      <c r="G237" s="34">
        <f>+VLOOKUP(B237,'[1]AMAREY NOVA MEDICAL S.A'!$D:$H,2,0)</f>
        <v>952000</v>
      </c>
      <c r="H237" s="32">
        <f>+VLOOKUP(B237,'[1]AMAREY NOVA MEDICAL S.A'!$D:$H,3,0)</f>
        <v>180880</v>
      </c>
      <c r="I237" s="32">
        <f>+VLOOKUP(B237,'[1]AMAREY NOVA MEDICAL S.A'!$D:$H,4,0)</f>
        <v>1132880</v>
      </c>
      <c r="J237" s="32">
        <f t="shared" si="45"/>
        <v>1132880</v>
      </c>
      <c r="K237" s="32">
        <f t="shared" si="46"/>
        <v>1196547.8560000001</v>
      </c>
      <c r="L237" s="32"/>
      <c r="M237" s="32"/>
      <c r="N237" s="32"/>
      <c r="O237" s="32"/>
      <c r="P237" s="76"/>
      <c r="Q237" s="71"/>
      <c r="R237" s="72"/>
      <c r="S237" s="32"/>
      <c r="T237" s="32"/>
      <c r="U237" s="32"/>
      <c r="V237" s="32"/>
      <c r="W237" s="32"/>
      <c r="X237" s="75">
        <v>160000</v>
      </c>
      <c r="Y237" s="81">
        <v>30400</v>
      </c>
      <c r="Z237" s="75">
        <f>X237+Y237</f>
        <v>190400</v>
      </c>
      <c r="AA237" s="32">
        <f t="shared" si="47"/>
        <v>201100.48</v>
      </c>
      <c r="AB237" s="32"/>
      <c r="AC237" s="32"/>
      <c r="AD237" s="32"/>
      <c r="AE237" s="32"/>
      <c r="AF237" s="32"/>
      <c r="AG237" s="32"/>
      <c r="AH237" s="32"/>
      <c r="AI237" s="32"/>
      <c r="AJ237" s="32">
        <v>380187.5</v>
      </c>
      <c r="AK237" s="32"/>
      <c r="AL237" s="32">
        <v>380187.5</v>
      </c>
      <c r="AM237" s="32">
        <f t="shared" si="48"/>
        <v>401554.03750000003</v>
      </c>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c r="BP237" s="32"/>
      <c r="BQ237" s="32"/>
      <c r="BR237" s="32"/>
      <c r="BS237" s="32"/>
      <c r="BT237" s="32"/>
      <c r="BU237" s="32"/>
      <c r="BV237" s="32"/>
      <c r="BW237" s="32"/>
      <c r="BX237" s="32"/>
      <c r="BY237" s="32"/>
      <c r="BZ237" s="32"/>
      <c r="CA237" s="32"/>
      <c r="CB237" s="32"/>
      <c r="CC237" s="32"/>
      <c r="CD237" s="32"/>
      <c r="CE237" s="32"/>
      <c r="CF237" s="32"/>
      <c r="CG237" s="32"/>
      <c r="CH237" s="32"/>
      <c r="CI237" s="32"/>
      <c r="CJ237" s="32">
        <f t="shared" si="52"/>
        <v>599734.12450000003</v>
      </c>
      <c r="CK237" s="32">
        <f>+SMALL((K237,O237,S237,W237,AA237,AE237,AI237,AM237,AQ237,AU237,AY237,BC237,BG237,BK237,BO237,BS237,BW237,CA237,CE237,CI237),1)</f>
        <v>201100.48</v>
      </c>
      <c r="CL237" s="18"/>
      <c r="CM237" s="18">
        <f t="shared" si="53"/>
        <v>995447.37600000016</v>
      </c>
      <c r="CN237" s="35">
        <f t="shared" si="54"/>
        <v>4.95</v>
      </c>
      <c r="CO237" s="39">
        <f t="shared" si="55"/>
        <v>201100.48</v>
      </c>
    </row>
    <row r="238" spans="1:93" s="19" customFormat="1" ht="30">
      <c r="A238" s="17">
        <v>228</v>
      </c>
      <c r="B238" s="48" t="s">
        <v>239</v>
      </c>
      <c r="C238" s="69" t="s">
        <v>293</v>
      </c>
      <c r="D238" s="69" t="s">
        <v>1243</v>
      </c>
      <c r="E238" s="37">
        <v>1</v>
      </c>
      <c r="F238" s="37" t="str">
        <f>+VLOOKUP(B238,'[1]AMAREY NOVA MEDICAL S.A'!$D:$H,5,0)</f>
        <v xml:space="preserve">CTO 5660-2021 DISORTHO SA </v>
      </c>
      <c r="G238" s="34">
        <f>+VLOOKUP(B238,'[1]AMAREY NOVA MEDICAL S.A'!$D:$H,2,0)</f>
        <v>705600</v>
      </c>
      <c r="H238" s="32">
        <f>+VLOOKUP(B238,'[1]AMAREY NOVA MEDICAL S.A'!$D:$H,3,0)</f>
        <v>0</v>
      </c>
      <c r="I238" s="32">
        <f>+VLOOKUP(B238,'[1]AMAREY NOVA MEDICAL S.A'!$D:$H,4,0)</f>
        <v>705600</v>
      </c>
      <c r="J238" s="32">
        <f t="shared" si="45"/>
        <v>705600</v>
      </c>
      <c r="K238" s="32">
        <f t="shared" si="46"/>
        <v>745254.72</v>
      </c>
      <c r="L238" s="32"/>
      <c r="M238" s="32"/>
      <c r="N238" s="32"/>
      <c r="O238" s="32"/>
      <c r="P238" s="76"/>
      <c r="Q238" s="71"/>
      <c r="R238" s="72"/>
      <c r="S238" s="32"/>
      <c r="T238" s="32"/>
      <c r="U238" s="32"/>
      <c r="V238" s="32"/>
      <c r="W238" s="32"/>
      <c r="X238" s="75">
        <v>705600</v>
      </c>
      <c r="Y238" s="74"/>
      <c r="Z238" s="75">
        <v>705600</v>
      </c>
      <c r="AA238" s="32">
        <f t="shared" si="47"/>
        <v>745254.72</v>
      </c>
      <c r="AB238" s="32"/>
      <c r="AC238" s="32"/>
      <c r="AD238" s="32"/>
      <c r="AE238" s="32"/>
      <c r="AF238" s="32"/>
      <c r="AG238" s="32"/>
      <c r="AH238" s="32"/>
      <c r="AI238" s="32"/>
      <c r="AJ238" s="32"/>
      <c r="AK238" s="32"/>
      <c r="AL238" s="32"/>
      <c r="AM238" s="32"/>
      <c r="AN238" s="32"/>
      <c r="AO238" s="32"/>
      <c r="AP238" s="32"/>
      <c r="AQ238" s="32"/>
      <c r="AR238" s="32"/>
      <c r="AS238" s="32"/>
      <c r="AT238" s="32"/>
      <c r="AU238" s="32"/>
      <c r="AV238" s="32"/>
      <c r="AW238" s="32"/>
      <c r="AX238" s="32"/>
      <c r="AY238" s="32"/>
      <c r="AZ238" s="32"/>
      <c r="BA238" s="32"/>
      <c r="BB238" s="32"/>
      <c r="BC238" s="32"/>
      <c r="BD238" s="32"/>
      <c r="BE238" s="32"/>
      <c r="BF238" s="32"/>
      <c r="BG238" s="32"/>
      <c r="BH238" s="32"/>
      <c r="BI238" s="32"/>
      <c r="BJ238" s="32"/>
      <c r="BK238" s="32"/>
      <c r="BL238" s="32"/>
      <c r="BM238" s="32"/>
      <c r="BN238" s="32"/>
      <c r="BO238" s="32"/>
      <c r="BP238" s="32"/>
      <c r="BQ238" s="32"/>
      <c r="BR238" s="32"/>
      <c r="BS238" s="32"/>
      <c r="BT238" s="32"/>
      <c r="BU238" s="32"/>
      <c r="BV238" s="32"/>
      <c r="BW238" s="32"/>
      <c r="BX238" s="32"/>
      <c r="BY238" s="32"/>
      <c r="BZ238" s="32"/>
      <c r="CA238" s="32"/>
      <c r="CB238" s="32"/>
      <c r="CC238" s="32"/>
      <c r="CD238" s="32"/>
      <c r="CE238" s="32"/>
      <c r="CF238" s="32"/>
      <c r="CG238" s="32"/>
      <c r="CH238" s="32"/>
      <c r="CI238" s="32"/>
      <c r="CJ238" s="32">
        <f t="shared" si="52"/>
        <v>745254.72</v>
      </c>
      <c r="CK238" s="32">
        <f>+SMALL((K238,O238,S238,W238,AA238,AE238,AI238,AM238,AQ238,AU238,AY238,BC238,BG238,BK238,BO238,BS238,BW238,CA238,CE238,CI238),1)</f>
        <v>745254.72</v>
      </c>
      <c r="CL238" s="18"/>
      <c r="CM238" s="18">
        <f t="shared" si="53"/>
        <v>0</v>
      </c>
      <c r="CN238" s="35">
        <f t="shared" si="54"/>
        <v>0</v>
      </c>
      <c r="CO238" s="39">
        <f t="shared" si="55"/>
        <v>745254.72</v>
      </c>
    </row>
    <row r="239" spans="1:93" s="19" customFormat="1" ht="30">
      <c r="A239" s="17">
        <v>229</v>
      </c>
      <c r="B239" s="48" t="s">
        <v>240</v>
      </c>
      <c r="C239" s="69" t="s">
        <v>293</v>
      </c>
      <c r="D239" s="69" t="s">
        <v>1243</v>
      </c>
      <c r="E239" s="37">
        <v>1</v>
      </c>
      <c r="F239" s="37" t="str">
        <f>+VLOOKUP(B239,'[1]AMAREY NOVA MEDICAL S.A'!$D:$H,5,0)</f>
        <v xml:space="preserve">CTO 5660-2021 DISORTHO SA </v>
      </c>
      <c r="G239" s="34">
        <f>+VLOOKUP(B239,'[1]AMAREY NOVA MEDICAL S.A'!$D:$H,2,0)</f>
        <v>152000</v>
      </c>
      <c r="H239" s="32">
        <f>+VLOOKUP(B239,'[1]AMAREY NOVA MEDICAL S.A'!$D:$H,3,0)</f>
        <v>28880</v>
      </c>
      <c r="I239" s="32">
        <f>+VLOOKUP(B239,'[1]AMAREY NOVA MEDICAL S.A'!$D:$H,4,0)</f>
        <v>180880</v>
      </c>
      <c r="J239" s="32">
        <f t="shared" si="45"/>
        <v>180880</v>
      </c>
      <c r="K239" s="32">
        <f t="shared" si="46"/>
        <v>191045.45600000001</v>
      </c>
      <c r="L239" s="32"/>
      <c r="M239" s="32"/>
      <c r="N239" s="32"/>
      <c r="O239" s="32"/>
      <c r="P239" s="76"/>
      <c r="Q239" s="71"/>
      <c r="R239" s="72"/>
      <c r="S239" s="32"/>
      <c r="T239" s="32"/>
      <c r="U239" s="32"/>
      <c r="V239" s="32"/>
      <c r="W239" s="32"/>
      <c r="X239" s="75">
        <v>388000</v>
      </c>
      <c r="Y239" s="79">
        <v>73720</v>
      </c>
      <c r="Z239" s="75">
        <f>X239+Y239</f>
        <v>461720</v>
      </c>
      <c r="AA239" s="32">
        <f t="shared" si="47"/>
        <v>487668.66399999999</v>
      </c>
      <c r="AB239" s="32"/>
      <c r="AC239" s="32"/>
      <c r="AD239" s="32"/>
      <c r="AE239" s="32"/>
      <c r="AF239" s="32"/>
      <c r="AG239" s="32"/>
      <c r="AH239" s="32"/>
      <c r="AI239" s="32"/>
      <c r="AJ239" s="32"/>
      <c r="AK239" s="32"/>
      <c r="AL239" s="32"/>
      <c r="AM239" s="32"/>
      <c r="AN239" s="32"/>
      <c r="AO239" s="32"/>
      <c r="AP239" s="32"/>
      <c r="AQ239" s="32"/>
      <c r="AR239" s="32"/>
      <c r="AS239" s="32"/>
      <c r="AT239" s="32"/>
      <c r="AU239" s="32"/>
      <c r="AV239" s="32"/>
      <c r="AW239" s="32"/>
      <c r="AX239" s="32"/>
      <c r="AY239" s="32"/>
      <c r="AZ239" s="32"/>
      <c r="BA239" s="32"/>
      <c r="BB239" s="32"/>
      <c r="BC239" s="32"/>
      <c r="BD239" s="32"/>
      <c r="BE239" s="32"/>
      <c r="BF239" s="32"/>
      <c r="BG239" s="32"/>
      <c r="BH239" s="32"/>
      <c r="BI239" s="32"/>
      <c r="BJ239" s="32"/>
      <c r="BK239" s="32"/>
      <c r="BL239" s="32"/>
      <c r="BM239" s="32"/>
      <c r="BN239" s="32"/>
      <c r="BO239" s="32"/>
      <c r="BP239" s="32"/>
      <c r="BQ239" s="32"/>
      <c r="BR239" s="32"/>
      <c r="BS239" s="32"/>
      <c r="BT239" s="32"/>
      <c r="BU239" s="32"/>
      <c r="BV239" s="32"/>
      <c r="BW239" s="32"/>
      <c r="BX239" s="32"/>
      <c r="BY239" s="32"/>
      <c r="BZ239" s="32"/>
      <c r="CA239" s="32"/>
      <c r="CB239" s="32"/>
      <c r="CC239" s="32"/>
      <c r="CD239" s="32"/>
      <c r="CE239" s="32"/>
      <c r="CF239" s="32"/>
      <c r="CG239" s="32"/>
      <c r="CH239" s="32"/>
      <c r="CI239" s="32"/>
      <c r="CJ239" s="32">
        <f t="shared" si="52"/>
        <v>339357.06</v>
      </c>
      <c r="CK239" s="32">
        <f>+SMALL((K239,O239,S239,W239,AA239,AE239,AI239,AM239,AQ239,AU239,AY239,BC239,BG239,BK239,BO239,BS239,BW239,CA239,CE239,CI239),1)</f>
        <v>191045.45600000001</v>
      </c>
      <c r="CL239" s="18"/>
      <c r="CM239" s="18">
        <f t="shared" si="53"/>
        <v>0</v>
      </c>
      <c r="CN239" s="35">
        <f t="shared" si="54"/>
        <v>0</v>
      </c>
      <c r="CO239" s="39">
        <f t="shared" si="55"/>
        <v>191045.45600000001</v>
      </c>
    </row>
    <row r="240" spans="1:93" s="19" customFormat="1" ht="60">
      <c r="A240" s="17">
        <v>230</v>
      </c>
      <c r="B240" s="48" t="s">
        <v>241</v>
      </c>
      <c r="C240" s="69" t="s">
        <v>294</v>
      </c>
      <c r="D240" s="69" t="s">
        <v>1243</v>
      </c>
      <c r="E240" s="37">
        <v>1</v>
      </c>
      <c r="F240" s="37" t="str">
        <f>+VLOOKUP(B240,'[1]AMAREY NOVA MEDICAL S.A'!$D:$H,5,0)</f>
        <v>CTO 5665-2021 LA INSTRUMENTADORA S.A.S</v>
      </c>
      <c r="G240" s="34">
        <f>+VLOOKUP(B240,'[1]AMAREY NOVA MEDICAL S.A'!$D:$H,2,0)</f>
        <v>585450</v>
      </c>
      <c r="H240" s="32">
        <f>+VLOOKUP(B240,'[1]AMAREY NOVA MEDICAL S.A'!$D:$H,3,0)</f>
        <v>0</v>
      </c>
      <c r="I240" s="32">
        <f>+VLOOKUP(B240,'[1]AMAREY NOVA MEDICAL S.A'!$D:$H,4,0)</f>
        <v>585450</v>
      </c>
      <c r="J240" s="32">
        <f t="shared" si="45"/>
        <v>585450</v>
      </c>
      <c r="K240" s="32">
        <f t="shared" si="46"/>
        <v>618352.29</v>
      </c>
      <c r="L240" s="32"/>
      <c r="M240" s="32"/>
      <c r="N240" s="32"/>
      <c r="O240" s="32"/>
      <c r="P240" s="76"/>
      <c r="Q240" s="71"/>
      <c r="R240" s="72"/>
      <c r="S240" s="32"/>
      <c r="T240" s="32"/>
      <c r="U240" s="32"/>
      <c r="V240" s="32"/>
      <c r="W240" s="32"/>
      <c r="X240" s="78"/>
      <c r="Y240" s="74"/>
      <c r="Z240" s="78"/>
      <c r="AA240" s="32"/>
      <c r="AB240" s="32"/>
      <c r="AC240" s="32"/>
      <c r="AD240" s="32"/>
      <c r="AE240" s="32"/>
      <c r="AF240" s="32"/>
      <c r="AG240" s="32"/>
      <c r="AH240" s="32"/>
      <c r="AI240" s="32"/>
      <c r="AJ240" s="32">
        <v>1317095</v>
      </c>
      <c r="AK240" s="32"/>
      <c r="AL240" s="32">
        <v>1317095</v>
      </c>
      <c r="AM240" s="32">
        <f t="shared" si="48"/>
        <v>1391115.7390000001</v>
      </c>
      <c r="AN240" s="32">
        <v>780000</v>
      </c>
      <c r="AO240" s="32">
        <f t="shared" si="60"/>
        <v>0</v>
      </c>
      <c r="AP240" s="32">
        <v>780000</v>
      </c>
      <c r="AQ240" s="32">
        <f t="shared" si="49"/>
        <v>823836</v>
      </c>
      <c r="AR240" s="32"/>
      <c r="AS240" s="32"/>
      <c r="AT240" s="32"/>
      <c r="AU240" s="32"/>
      <c r="AV240" s="32"/>
      <c r="AW240" s="32"/>
      <c r="AX240" s="32"/>
      <c r="AY240" s="32"/>
      <c r="AZ240" s="32"/>
      <c r="BA240" s="32"/>
      <c r="BB240" s="32"/>
      <c r="BC240" s="32"/>
      <c r="BD240" s="32"/>
      <c r="BE240" s="32"/>
      <c r="BF240" s="32"/>
      <c r="BG240" s="32"/>
      <c r="BH240" s="32"/>
      <c r="BI240" s="32"/>
      <c r="BJ240" s="32"/>
      <c r="BK240" s="32"/>
      <c r="BL240" s="32"/>
      <c r="BM240" s="32"/>
      <c r="BN240" s="32"/>
      <c r="BO240" s="32"/>
      <c r="BP240" s="32"/>
      <c r="BQ240" s="32"/>
      <c r="BR240" s="32"/>
      <c r="BS240" s="32"/>
      <c r="BT240" s="32"/>
      <c r="BU240" s="32"/>
      <c r="BV240" s="32"/>
      <c r="BW240" s="32"/>
      <c r="BX240" s="32"/>
      <c r="BY240" s="32"/>
      <c r="BZ240" s="32"/>
      <c r="CA240" s="32"/>
      <c r="CB240" s="32"/>
      <c r="CC240" s="32"/>
      <c r="CD240" s="32"/>
      <c r="CE240" s="32"/>
      <c r="CF240" s="32"/>
      <c r="CG240" s="32"/>
      <c r="CH240" s="32"/>
      <c r="CI240" s="32"/>
      <c r="CJ240" s="32">
        <f t="shared" si="52"/>
        <v>944434.67633333337</v>
      </c>
      <c r="CK240" s="32">
        <f>+SMALL((K240,O240,S240,W240,AA240,AE240,AI240,AM240,AQ240,AU240,AY240,BC240,BG240,BK240,BO240,BS240,BW240,CA240,CE240,CI240),1)</f>
        <v>618352.29</v>
      </c>
      <c r="CL240" s="18"/>
      <c r="CM240" s="18">
        <f t="shared" si="53"/>
        <v>0</v>
      </c>
      <c r="CN240" s="35">
        <f t="shared" si="54"/>
        <v>0</v>
      </c>
      <c r="CO240" s="39">
        <f t="shared" si="55"/>
        <v>618352.29</v>
      </c>
    </row>
    <row r="241" spans="1:93" s="19" customFormat="1" ht="60">
      <c r="A241" s="17">
        <v>231</v>
      </c>
      <c r="B241" s="48" t="s">
        <v>242</v>
      </c>
      <c r="C241" s="69" t="s">
        <v>294</v>
      </c>
      <c r="D241" s="69" t="s">
        <v>1243</v>
      </c>
      <c r="E241" s="37">
        <v>1</v>
      </c>
      <c r="F241" s="37" t="str">
        <f>+VLOOKUP(B241,'[1]AMAREY NOVA MEDICAL S.A'!$D:$H,5,0)</f>
        <v>CTO 5665-2021 LA INSTRUMENTADORA S.A.S</v>
      </c>
      <c r="G241" s="34">
        <f>+VLOOKUP(B241,'[1]AMAREY NOVA MEDICAL S.A'!$D:$H,2,0)</f>
        <v>0</v>
      </c>
      <c r="H241" s="32">
        <f>+VLOOKUP(B241,'[1]AMAREY NOVA MEDICAL S.A'!$D:$H,3,0)</f>
        <v>0</v>
      </c>
      <c r="I241" s="32">
        <f>+VLOOKUP(B241,'[1]AMAREY NOVA MEDICAL S.A'!$D:$H,4,0)</f>
        <v>0</v>
      </c>
      <c r="J241" s="32">
        <f t="shared" si="45"/>
        <v>0</v>
      </c>
      <c r="K241" s="32">
        <f t="shared" si="46"/>
        <v>0</v>
      </c>
      <c r="L241" s="32"/>
      <c r="M241" s="32"/>
      <c r="N241" s="32"/>
      <c r="O241" s="32"/>
      <c r="P241" s="76"/>
      <c r="Q241" s="71"/>
      <c r="R241" s="72"/>
      <c r="S241" s="32"/>
      <c r="T241" s="32"/>
      <c r="U241" s="32"/>
      <c r="V241" s="32"/>
      <c r="W241" s="32"/>
      <c r="X241" s="78"/>
      <c r="Y241" s="74"/>
      <c r="Z241" s="78"/>
      <c r="AA241" s="32"/>
      <c r="AB241" s="32"/>
      <c r="AC241" s="32"/>
      <c r="AD241" s="32"/>
      <c r="AE241" s="32"/>
      <c r="AF241" s="32"/>
      <c r="AG241" s="32"/>
      <c r="AH241" s="32"/>
      <c r="AI241" s="32"/>
      <c r="AJ241" s="32">
        <v>293840.5</v>
      </c>
      <c r="AK241" s="32">
        <f>+AJ241*19%</f>
        <v>55829.695</v>
      </c>
      <c r="AL241" s="32">
        <v>349670.19500000001</v>
      </c>
      <c r="AM241" s="32">
        <f t="shared" si="48"/>
        <v>369321.65995900001</v>
      </c>
      <c r="AN241" s="32">
        <v>400000</v>
      </c>
      <c r="AO241" s="32">
        <f t="shared" si="60"/>
        <v>0</v>
      </c>
      <c r="AP241" s="32">
        <v>400000</v>
      </c>
      <c r="AQ241" s="32">
        <f t="shared" si="49"/>
        <v>422480</v>
      </c>
      <c r="AR241" s="32"/>
      <c r="AS241" s="32"/>
      <c r="AT241" s="32"/>
      <c r="AU241" s="32"/>
      <c r="AV241" s="32"/>
      <c r="AW241" s="32"/>
      <c r="AX241" s="32"/>
      <c r="AY241" s="32"/>
      <c r="AZ241" s="32"/>
      <c r="BA241" s="32"/>
      <c r="BB241" s="32"/>
      <c r="BC241" s="32"/>
      <c r="BD241" s="32"/>
      <c r="BE241" s="32"/>
      <c r="BF241" s="32"/>
      <c r="BG241" s="32"/>
      <c r="BH241" s="32"/>
      <c r="BI241" s="32"/>
      <c r="BJ241" s="32"/>
      <c r="BK241" s="32"/>
      <c r="BL241" s="32"/>
      <c r="BM241" s="32"/>
      <c r="BN241" s="32"/>
      <c r="BO241" s="32"/>
      <c r="BP241" s="32"/>
      <c r="BQ241" s="32"/>
      <c r="BR241" s="32"/>
      <c r="BS241" s="32"/>
      <c r="BT241" s="32"/>
      <c r="BU241" s="32"/>
      <c r="BV241" s="32"/>
      <c r="BW241" s="32"/>
      <c r="BX241" s="32"/>
      <c r="BY241" s="32"/>
      <c r="BZ241" s="32"/>
      <c r="CA241" s="32"/>
      <c r="CB241" s="32"/>
      <c r="CC241" s="32"/>
      <c r="CD241" s="32"/>
      <c r="CE241" s="32"/>
      <c r="CF241" s="32"/>
      <c r="CG241" s="32"/>
      <c r="CH241" s="32"/>
      <c r="CI241" s="32"/>
      <c r="CJ241" s="32">
        <f t="shared" si="52"/>
        <v>263933.88665300002</v>
      </c>
      <c r="CK241" s="32">
        <f>+SMALL((K241,O241,S241,W241,AA241,AE241,AI241,AM241,AQ241,AU241,AY241,BC241,BG241,BK241,BO241,BS241,BW241,CA241,CE241,CI241),1)</f>
        <v>0</v>
      </c>
      <c r="CL241" s="18"/>
      <c r="CM241" s="18"/>
      <c r="CN241" s="35"/>
      <c r="CO241" s="39">
        <f t="shared" si="55"/>
        <v>0</v>
      </c>
    </row>
    <row r="242" spans="1:93" s="19" customFormat="1" ht="60">
      <c r="A242" s="17">
        <v>232</v>
      </c>
      <c r="B242" s="48" t="s">
        <v>243</v>
      </c>
      <c r="C242" s="69" t="s">
        <v>294</v>
      </c>
      <c r="D242" s="69" t="s">
        <v>1243</v>
      </c>
      <c r="E242" s="37">
        <v>1</v>
      </c>
      <c r="F242" s="37" t="str">
        <f>+VLOOKUP(B242,'[1]AMAREY NOVA MEDICAL S.A'!$D:$H,5,0)</f>
        <v>CTO 5665-2021 LA INSTRUMENTADORA S.A.S</v>
      </c>
      <c r="G242" s="34">
        <f>+VLOOKUP(B242,'[1]AMAREY NOVA MEDICAL S.A'!$D:$H,2,0)</f>
        <v>119070</v>
      </c>
      <c r="H242" s="32">
        <f>+VLOOKUP(B242,'[1]AMAREY NOVA MEDICAL S.A'!$D:$H,3,0)</f>
        <v>0</v>
      </c>
      <c r="I242" s="32">
        <f>+VLOOKUP(B242,'[1]AMAREY NOVA MEDICAL S.A'!$D:$H,4,0)</f>
        <v>119070</v>
      </c>
      <c r="J242" s="32">
        <f t="shared" si="45"/>
        <v>119070</v>
      </c>
      <c r="K242" s="32">
        <f t="shared" si="46"/>
        <v>125761.734</v>
      </c>
      <c r="L242" s="32"/>
      <c r="M242" s="32"/>
      <c r="N242" s="32"/>
      <c r="O242" s="32"/>
      <c r="P242" s="76"/>
      <c r="Q242" s="71"/>
      <c r="R242" s="72"/>
      <c r="S242" s="32"/>
      <c r="T242" s="32"/>
      <c r="U242" s="32"/>
      <c r="V242" s="32"/>
      <c r="W242" s="32"/>
      <c r="X242" s="78"/>
      <c r="Y242" s="74"/>
      <c r="Z242" s="78"/>
      <c r="AA242" s="32"/>
      <c r="AB242" s="32"/>
      <c r="AC242" s="32"/>
      <c r="AD242" s="32"/>
      <c r="AE242" s="32"/>
      <c r="AF242" s="32"/>
      <c r="AG242" s="32"/>
      <c r="AH242" s="32"/>
      <c r="AI242" s="32"/>
      <c r="AJ242" s="32">
        <v>307625</v>
      </c>
      <c r="AK242" s="32"/>
      <c r="AL242" s="32">
        <v>307625</v>
      </c>
      <c r="AM242" s="32">
        <f t="shared" si="48"/>
        <v>324913.52500000002</v>
      </c>
      <c r="AN242" s="32">
        <v>160000</v>
      </c>
      <c r="AO242" s="32">
        <f t="shared" si="60"/>
        <v>0</v>
      </c>
      <c r="AP242" s="32">
        <v>160000</v>
      </c>
      <c r="AQ242" s="32">
        <f t="shared" si="49"/>
        <v>168992</v>
      </c>
      <c r="AR242" s="32"/>
      <c r="AS242" s="32"/>
      <c r="AT242" s="32"/>
      <c r="AU242" s="32"/>
      <c r="AV242" s="32"/>
      <c r="AW242" s="32"/>
      <c r="AX242" s="32"/>
      <c r="AY242" s="32"/>
      <c r="AZ242" s="32"/>
      <c r="BA242" s="32"/>
      <c r="BB242" s="32"/>
      <c r="BC242" s="32"/>
      <c r="BD242" s="32"/>
      <c r="BE242" s="32"/>
      <c r="BF242" s="32"/>
      <c r="BG242" s="32"/>
      <c r="BH242" s="32"/>
      <c r="BI242" s="32"/>
      <c r="BJ242" s="32"/>
      <c r="BK242" s="32"/>
      <c r="BL242" s="32"/>
      <c r="BM242" s="32"/>
      <c r="BN242" s="32"/>
      <c r="BO242" s="32"/>
      <c r="BP242" s="32"/>
      <c r="BQ242" s="32"/>
      <c r="BR242" s="32"/>
      <c r="BS242" s="32"/>
      <c r="BT242" s="32"/>
      <c r="BU242" s="32"/>
      <c r="BV242" s="32"/>
      <c r="BW242" s="32"/>
      <c r="BX242" s="32"/>
      <c r="BY242" s="32"/>
      <c r="BZ242" s="32"/>
      <c r="CA242" s="32"/>
      <c r="CB242" s="32"/>
      <c r="CC242" s="32"/>
      <c r="CD242" s="32"/>
      <c r="CE242" s="32"/>
      <c r="CF242" s="32"/>
      <c r="CG242" s="32"/>
      <c r="CH242" s="32"/>
      <c r="CI242" s="32"/>
      <c r="CJ242" s="32">
        <f t="shared" si="52"/>
        <v>206555.75300000003</v>
      </c>
      <c r="CK242" s="32">
        <f>+SMALL((K242,O242,S242,W242,AA242,AE242,AI242,AM242,AQ242,AU242,AY242,BC242,BG242,BK242,BO242,BS242,BW242,CA242,CE242,CI242),1)</f>
        <v>125761.734</v>
      </c>
      <c r="CL242" s="18"/>
      <c r="CM242" s="18">
        <f t="shared" si="53"/>
        <v>0</v>
      </c>
      <c r="CN242" s="35">
        <f t="shared" si="54"/>
        <v>0</v>
      </c>
      <c r="CO242" s="39">
        <f t="shared" si="55"/>
        <v>125761.734</v>
      </c>
    </row>
    <row r="243" spans="1:93" s="19" customFormat="1" ht="60">
      <c r="A243" s="17">
        <v>233</v>
      </c>
      <c r="B243" s="48" t="s">
        <v>244</v>
      </c>
      <c r="C243" s="69" t="s">
        <v>294</v>
      </c>
      <c r="D243" s="69" t="s">
        <v>1243</v>
      </c>
      <c r="E243" s="37">
        <v>1</v>
      </c>
      <c r="F243" s="37" t="str">
        <f>+VLOOKUP(B243,'[1]AMAREY NOVA MEDICAL S.A'!$D:$H,5,0)</f>
        <v>CTO 5665-2021 LA INSTRUMENTADORA S.A.S</v>
      </c>
      <c r="G243" s="34">
        <f>+VLOOKUP(B243,'[1]AMAREY NOVA MEDICAL S.A'!$D:$H,2,0)</f>
        <v>0</v>
      </c>
      <c r="H243" s="32">
        <f>+VLOOKUP(B243,'[1]AMAREY NOVA MEDICAL S.A'!$D:$H,3,0)</f>
        <v>0</v>
      </c>
      <c r="I243" s="32">
        <f>+VLOOKUP(B243,'[1]AMAREY NOVA MEDICAL S.A'!$D:$H,4,0)</f>
        <v>0</v>
      </c>
      <c r="J243" s="32">
        <f t="shared" si="45"/>
        <v>0</v>
      </c>
      <c r="K243" s="32">
        <f t="shared" si="46"/>
        <v>0</v>
      </c>
      <c r="L243" s="32"/>
      <c r="M243" s="32"/>
      <c r="N243" s="32"/>
      <c r="O243" s="32"/>
      <c r="P243" s="76"/>
      <c r="Q243" s="71"/>
      <c r="R243" s="72"/>
      <c r="S243" s="32"/>
      <c r="T243" s="32"/>
      <c r="U243" s="32"/>
      <c r="V243" s="32"/>
      <c r="W243" s="32"/>
      <c r="X243" s="78"/>
      <c r="Y243" s="74"/>
      <c r="Z243" s="78"/>
      <c r="AA243" s="32"/>
      <c r="AB243" s="32"/>
      <c r="AC243" s="32"/>
      <c r="AD243" s="32"/>
      <c r="AE243" s="32"/>
      <c r="AF243" s="32"/>
      <c r="AG243" s="32"/>
      <c r="AH243" s="32"/>
      <c r="AI243" s="32"/>
      <c r="AJ243" s="32"/>
      <c r="AK243" s="32"/>
      <c r="AL243" s="32"/>
      <c r="AM243" s="32"/>
      <c r="AN243" s="32"/>
      <c r="AO243" s="32"/>
      <c r="AP243" s="32"/>
      <c r="AQ243" s="32"/>
      <c r="AR243" s="32"/>
      <c r="AS243" s="32"/>
      <c r="AT243" s="32"/>
      <c r="AU243" s="32"/>
      <c r="AV243" s="32"/>
      <c r="AW243" s="32"/>
      <c r="AX243" s="32"/>
      <c r="AY243" s="32"/>
      <c r="AZ243" s="32"/>
      <c r="BA243" s="32"/>
      <c r="BB243" s="32"/>
      <c r="BC243" s="32"/>
      <c r="BD243" s="32"/>
      <c r="BE243" s="32"/>
      <c r="BF243" s="32"/>
      <c r="BG243" s="32"/>
      <c r="BH243" s="32"/>
      <c r="BI243" s="32"/>
      <c r="BJ243" s="32"/>
      <c r="BK243" s="32"/>
      <c r="BL243" s="32"/>
      <c r="BM243" s="32"/>
      <c r="BN243" s="32"/>
      <c r="BO243" s="32"/>
      <c r="BP243" s="32"/>
      <c r="BQ243" s="32"/>
      <c r="BR243" s="32"/>
      <c r="BS243" s="32"/>
      <c r="BT243" s="32"/>
      <c r="BU243" s="32"/>
      <c r="BV243" s="32"/>
      <c r="BW243" s="32"/>
      <c r="BX243" s="32"/>
      <c r="BY243" s="32"/>
      <c r="BZ243" s="32"/>
      <c r="CA243" s="32"/>
      <c r="CB243" s="32"/>
      <c r="CC243" s="32"/>
      <c r="CD243" s="32"/>
      <c r="CE243" s="32"/>
      <c r="CF243" s="32"/>
      <c r="CG243" s="32"/>
      <c r="CH243" s="32"/>
      <c r="CI243" s="32"/>
      <c r="CJ243" s="32">
        <f t="shared" si="52"/>
        <v>0</v>
      </c>
      <c r="CK243" s="32">
        <f>+SMALL((K243,O243,S243,W243,AA243,AE243,AI243,AM243,AQ243,AU243,AY243,BC243,BG243,BK243,BO243,BS243,BW243,CA243,CE243,CI243),1)</f>
        <v>0</v>
      </c>
      <c r="CL243" s="18"/>
      <c r="CM243" s="18"/>
      <c r="CN243" s="35"/>
      <c r="CO243" s="39">
        <f t="shared" si="55"/>
        <v>0</v>
      </c>
    </row>
    <row r="244" spans="1:93" s="19" customFormat="1" ht="60">
      <c r="A244" s="17">
        <v>234</v>
      </c>
      <c r="B244" s="48" t="s">
        <v>245</v>
      </c>
      <c r="C244" s="69" t="s">
        <v>294</v>
      </c>
      <c r="D244" s="69" t="s">
        <v>1243</v>
      </c>
      <c r="E244" s="37">
        <v>1</v>
      </c>
      <c r="F244" s="37" t="str">
        <f>+VLOOKUP(B244,'[1]AMAREY NOVA MEDICAL S.A'!$D:$H,5,0)</f>
        <v>CTO 5665-2021 LA INSTRUMENTADORA S.A.S</v>
      </c>
      <c r="G244" s="34">
        <f>+VLOOKUP(B244,'[1]AMAREY NOVA MEDICAL S.A'!$D:$H,2,0)</f>
        <v>148860</v>
      </c>
      <c r="H244" s="32">
        <f>+VLOOKUP(B244,'[1]AMAREY NOVA MEDICAL S.A'!$D:$H,3,0)</f>
        <v>0</v>
      </c>
      <c r="I244" s="32">
        <f>+VLOOKUP(B244,'[1]AMAREY NOVA MEDICAL S.A'!$D:$H,4,0)</f>
        <v>148860</v>
      </c>
      <c r="J244" s="32">
        <f t="shared" si="45"/>
        <v>148860</v>
      </c>
      <c r="K244" s="32">
        <f t="shared" si="46"/>
        <v>157225.932</v>
      </c>
      <c r="L244" s="32"/>
      <c r="M244" s="32"/>
      <c r="N244" s="32"/>
      <c r="O244" s="32"/>
      <c r="P244" s="76"/>
      <c r="Q244" s="71"/>
      <c r="R244" s="72"/>
      <c r="S244" s="32"/>
      <c r="T244" s="32"/>
      <c r="U244" s="32"/>
      <c r="V244" s="32"/>
      <c r="W244" s="32"/>
      <c r="X244" s="78"/>
      <c r="Y244" s="74"/>
      <c r="Z244" s="78"/>
      <c r="AA244" s="32"/>
      <c r="AB244" s="32"/>
      <c r="AC244" s="32"/>
      <c r="AD244" s="32"/>
      <c r="AE244" s="32"/>
      <c r="AF244" s="32"/>
      <c r="AG244" s="32"/>
      <c r="AH244" s="32"/>
      <c r="AI244" s="32"/>
      <c r="AJ244" s="32">
        <v>1317095</v>
      </c>
      <c r="AK244" s="32"/>
      <c r="AL244" s="32">
        <v>1317095</v>
      </c>
      <c r="AM244" s="32">
        <f t="shared" si="48"/>
        <v>1391115.7390000001</v>
      </c>
      <c r="AN244" s="32">
        <v>160000</v>
      </c>
      <c r="AO244" s="32">
        <f t="shared" si="60"/>
        <v>0</v>
      </c>
      <c r="AP244" s="32">
        <v>160000</v>
      </c>
      <c r="AQ244" s="32">
        <f t="shared" si="49"/>
        <v>168992</v>
      </c>
      <c r="AR244" s="32"/>
      <c r="AS244" s="32"/>
      <c r="AT244" s="32"/>
      <c r="AU244" s="32"/>
      <c r="AV244" s="32"/>
      <c r="AW244" s="32"/>
      <c r="AX244" s="32"/>
      <c r="AY244" s="32"/>
      <c r="AZ244" s="32"/>
      <c r="BA244" s="32"/>
      <c r="BB244" s="32"/>
      <c r="BC244" s="32"/>
      <c r="BD244" s="32"/>
      <c r="BE244" s="32"/>
      <c r="BF244" s="32"/>
      <c r="BG244" s="32"/>
      <c r="BH244" s="32"/>
      <c r="BI244" s="32"/>
      <c r="BJ244" s="32"/>
      <c r="BK244" s="32"/>
      <c r="BL244" s="32"/>
      <c r="BM244" s="32"/>
      <c r="BN244" s="32"/>
      <c r="BO244" s="32"/>
      <c r="BP244" s="32"/>
      <c r="BQ244" s="32"/>
      <c r="BR244" s="32"/>
      <c r="BS244" s="32"/>
      <c r="BT244" s="32"/>
      <c r="BU244" s="32"/>
      <c r="BV244" s="32"/>
      <c r="BW244" s="32"/>
      <c r="BX244" s="32"/>
      <c r="BY244" s="32"/>
      <c r="BZ244" s="32"/>
      <c r="CA244" s="32"/>
      <c r="CB244" s="32"/>
      <c r="CC244" s="32"/>
      <c r="CD244" s="32"/>
      <c r="CE244" s="32"/>
      <c r="CF244" s="32"/>
      <c r="CG244" s="32"/>
      <c r="CH244" s="32"/>
      <c r="CI244" s="32"/>
      <c r="CJ244" s="32">
        <f t="shared" si="52"/>
        <v>572444.55700000003</v>
      </c>
      <c r="CK244" s="32">
        <f>+SMALL((K244,O244,S244,W244,AA244,AE244,AI244,AM244,AQ244,AU244,AY244,BC244,BG244,BK244,BO244,BS244,BW244,CA244,CE244,CI244),1)</f>
        <v>157225.932</v>
      </c>
      <c r="CL244" s="18"/>
      <c r="CM244" s="18">
        <f t="shared" si="53"/>
        <v>0</v>
      </c>
      <c r="CN244" s="35">
        <f t="shared" si="54"/>
        <v>0</v>
      </c>
      <c r="CO244" s="39">
        <f t="shared" si="55"/>
        <v>157225.932</v>
      </c>
    </row>
    <row r="245" spans="1:93" s="19" customFormat="1" ht="60">
      <c r="A245" s="17">
        <v>235</v>
      </c>
      <c r="B245" s="48" t="s">
        <v>246</v>
      </c>
      <c r="C245" s="69" t="s">
        <v>294</v>
      </c>
      <c r="D245" s="69" t="s">
        <v>1243</v>
      </c>
      <c r="E245" s="37">
        <v>1</v>
      </c>
      <c r="F245" s="37" t="str">
        <f>+VLOOKUP(B245,'[1]AMAREY NOVA MEDICAL S.A'!$D:$H,5,0)</f>
        <v>CTO 5665-2021 LA INSTRUMENTADORA S.A.S</v>
      </c>
      <c r="G245" s="34">
        <f>+VLOOKUP(B245,'[1]AMAREY NOVA MEDICAL S.A'!$D:$H,2,0)</f>
        <v>567000</v>
      </c>
      <c r="H245" s="32">
        <f>+VLOOKUP(B245,'[1]AMAREY NOVA MEDICAL S.A'!$D:$H,3,0)</f>
        <v>0</v>
      </c>
      <c r="I245" s="32">
        <f>+VLOOKUP(B245,'[1]AMAREY NOVA MEDICAL S.A'!$D:$H,4,0)</f>
        <v>567000</v>
      </c>
      <c r="J245" s="32">
        <f t="shared" si="45"/>
        <v>567000</v>
      </c>
      <c r="K245" s="32">
        <f t="shared" si="46"/>
        <v>598865.4</v>
      </c>
      <c r="L245" s="32"/>
      <c r="M245" s="32"/>
      <c r="N245" s="32"/>
      <c r="O245" s="32"/>
      <c r="P245" s="76"/>
      <c r="Q245" s="71"/>
      <c r="R245" s="72"/>
      <c r="S245" s="32"/>
      <c r="T245" s="32"/>
      <c r="U245" s="32"/>
      <c r="V245" s="32"/>
      <c r="W245" s="32"/>
      <c r="X245" s="78"/>
      <c r="Y245" s="74"/>
      <c r="Z245" s="78"/>
      <c r="AA245" s="32"/>
      <c r="AB245" s="32"/>
      <c r="AC245" s="32"/>
      <c r="AD245" s="32"/>
      <c r="AE245" s="32"/>
      <c r="AF245" s="32"/>
      <c r="AG245" s="32"/>
      <c r="AH245" s="32"/>
      <c r="AI245" s="32"/>
      <c r="AJ245" s="32">
        <v>5925030</v>
      </c>
      <c r="AK245" s="32"/>
      <c r="AL245" s="32">
        <v>5925030</v>
      </c>
      <c r="AM245" s="32">
        <f t="shared" si="48"/>
        <v>6258016.6859999998</v>
      </c>
      <c r="AN245" s="32">
        <v>5000000</v>
      </c>
      <c r="AO245" s="32">
        <f t="shared" si="60"/>
        <v>0</v>
      </c>
      <c r="AP245" s="32">
        <v>5000000</v>
      </c>
      <c r="AQ245" s="32">
        <f t="shared" si="49"/>
        <v>5281000</v>
      </c>
      <c r="AR245" s="32"/>
      <c r="AS245" s="32"/>
      <c r="AT245" s="32"/>
      <c r="AU245" s="32"/>
      <c r="AV245" s="32"/>
      <c r="AW245" s="32"/>
      <c r="AX245" s="32"/>
      <c r="AY245" s="32"/>
      <c r="AZ245" s="32"/>
      <c r="BA245" s="32"/>
      <c r="BB245" s="32"/>
      <c r="BC245" s="32"/>
      <c r="BD245" s="32"/>
      <c r="BE245" s="32"/>
      <c r="BF245" s="32"/>
      <c r="BG245" s="32"/>
      <c r="BH245" s="32"/>
      <c r="BI245" s="32"/>
      <c r="BJ245" s="32"/>
      <c r="BK245" s="32"/>
      <c r="BL245" s="32"/>
      <c r="BM245" s="32"/>
      <c r="BN245" s="32"/>
      <c r="BO245" s="32"/>
      <c r="BP245" s="32"/>
      <c r="BQ245" s="32"/>
      <c r="BR245" s="32"/>
      <c r="BS245" s="32"/>
      <c r="BT245" s="32"/>
      <c r="BU245" s="32"/>
      <c r="BV245" s="32"/>
      <c r="BW245" s="32"/>
      <c r="BX245" s="32"/>
      <c r="BY245" s="32"/>
      <c r="BZ245" s="32"/>
      <c r="CA245" s="32"/>
      <c r="CB245" s="32"/>
      <c r="CC245" s="32"/>
      <c r="CD245" s="32"/>
      <c r="CE245" s="32"/>
      <c r="CF245" s="32"/>
      <c r="CG245" s="32"/>
      <c r="CH245" s="32"/>
      <c r="CI245" s="32"/>
      <c r="CJ245" s="32">
        <f t="shared" si="52"/>
        <v>4045960.6953333332</v>
      </c>
      <c r="CK245" s="32">
        <f>+SMALL((K245,O245,S245,W245,AA245,AE245,AI245,AM245,AQ245,AU245,AY245,BC245,BG245,BK245,BO245,BS245,BW245,CA245,CE245,CI245),1)</f>
        <v>598865.4</v>
      </c>
      <c r="CL245" s="18"/>
      <c r="CM245" s="18">
        <f t="shared" si="53"/>
        <v>0</v>
      </c>
      <c r="CN245" s="35">
        <f t="shared" si="54"/>
        <v>0</v>
      </c>
      <c r="CO245" s="39">
        <f t="shared" si="55"/>
        <v>598865.4</v>
      </c>
    </row>
    <row r="246" spans="1:93" s="19" customFormat="1" ht="60">
      <c r="A246" s="17">
        <v>236</v>
      </c>
      <c r="B246" s="48" t="s">
        <v>247</v>
      </c>
      <c r="C246" s="69" t="s">
        <v>294</v>
      </c>
      <c r="D246" s="69" t="s">
        <v>1243</v>
      </c>
      <c r="E246" s="37">
        <v>1</v>
      </c>
      <c r="F246" s="37" t="str">
        <f>+VLOOKUP(B246,'[1]AMAREY NOVA MEDICAL S.A'!$D:$H,5,0)</f>
        <v>CTO 5665-2021 LA INSTRUMENTADORA S.A.S</v>
      </c>
      <c r="G246" s="34">
        <f>+VLOOKUP(B246,'[1]AMAREY NOVA MEDICAL S.A'!$D:$H,2,0)</f>
        <v>446760</v>
      </c>
      <c r="H246" s="32">
        <f>+VLOOKUP(B246,'[1]AMAREY NOVA MEDICAL S.A'!$D:$H,3,0)</f>
        <v>0</v>
      </c>
      <c r="I246" s="32">
        <f>+VLOOKUP(B246,'[1]AMAREY NOVA MEDICAL S.A'!$D:$H,4,0)</f>
        <v>446760</v>
      </c>
      <c r="J246" s="32">
        <f t="shared" si="45"/>
        <v>446760</v>
      </c>
      <c r="K246" s="32">
        <f t="shared" si="46"/>
        <v>471867.91200000001</v>
      </c>
      <c r="L246" s="32"/>
      <c r="M246" s="32"/>
      <c r="N246" s="32"/>
      <c r="O246" s="32"/>
      <c r="P246" s="76"/>
      <c r="Q246" s="71"/>
      <c r="R246" s="72"/>
      <c r="S246" s="32"/>
      <c r="T246" s="32"/>
      <c r="U246" s="32"/>
      <c r="V246" s="32"/>
      <c r="W246" s="32"/>
      <c r="X246" s="78"/>
      <c r="Y246" s="74"/>
      <c r="Z246" s="78"/>
      <c r="AA246" s="32"/>
      <c r="AB246" s="32"/>
      <c r="AC246" s="32"/>
      <c r="AD246" s="32"/>
      <c r="AE246" s="32"/>
      <c r="AF246" s="32"/>
      <c r="AG246" s="32"/>
      <c r="AH246" s="32"/>
      <c r="AI246" s="32"/>
      <c r="AJ246" s="32"/>
      <c r="AK246" s="32"/>
      <c r="AL246" s="32"/>
      <c r="AM246" s="32"/>
      <c r="AN246" s="32"/>
      <c r="AO246" s="32"/>
      <c r="AP246" s="32"/>
      <c r="AQ246" s="32"/>
      <c r="AR246" s="32"/>
      <c r="AS246" s="32"/>
      <c r="AT246" s="32"/>
      <c r="AU246" s="32"/>
      <c r="AV246" s="32"/>
      <c r="AW246" s="32"/>
      <c r="AX246" s="32"/>
      <c r="AY246" s="32"/>
      <c r="AZ246" s="32"/>
      <c r="BA246" s="32"/>
      <c r="BB246" s="32"/>
      <c r="BC246" s="32"/>
      <c r="BD246" s="32"/>
      <c r="BE246" s="32"/>
      <c r="BF246" s="32"/>
      <c r="BG246" s="32"/>
      <c r="BH246" s="32"/>
      <c r="BI246" s="32"/>
      <c r="BJ246" s="32"/>
      <c r="BK246" s="32"/>
      <c r="BL246" s="32"/>
      <c r="BM246" s="32"/>
      <c r="BN246" s="32"/>
      <c r="BO246" s="32"/>
      <c r="BP246" s="32"/>
      <c r="BQ246" s="32"/>
      <c r="BR246" s="32"/>
      <c r="BS246" s="32"/>
      <c r="BT246" s="32"/>
      <c r="BU246" s="32"/>
      <c r="BV246" s="32"/>
      <c r="BW246" s="32"/>
      <c r="BX246" s="32"/>
      <c r="BY246" s="32"/>
      <c r="BZ246" s="32"/>
      <c r="CA246" s="32"/>
      <c r="CB246" s="32"/>
      <c r="CC246" s="32"/>
      <c r="CD246" s="32"/>
      <c r="CE246" s="32"/>
      <c r="CF246" s="32"/>
      <c r="CG246" s="32"/>
      <c r="CH246" s="32"/>
      <c r="CI246" s="32"/>
      <c r="CJ246" s="32">
        <f t="shared" si="52"/>
        <v>471867.91200000001</v>
      </c>
      <c r="CK246" s="32">
        <f>+SMALL((K246,O246,S246,W246,AA246,AE246,AI246,AM246,AQ246,AU246,AY246,BC246,BG246,BK246,BO246,BS246,BW246,CA246,CE246,CI246),1)</f>
        <v>471867.91200000001</v>
      </c>
      <c r="CL246" s="18"/>
      <c r="CM246" s="18">
        <f t="shared" si="53"/>
        <v>0</v>
      </c>
      <c r="CN246" s="35">
        <f t="shared" si="54"/>
        <v>0</v>
      </c>
      <c r="CO246" s="39">
        <f t="shared" si="55"/>
        <v>471867.91200000001</v>
      </c>
    </row>
    <row r="247" spans="1:93" s="19" customFormat="1" ht="30">
      <c r="A247" s="17">
        <v>237</v>
      </c>
      <c r="B247" s="48" t="s">
        <v>248</v>
      </c>
      <c r="C247" s="69" t="s">
        <v>295</v>
      </c>
      <c r="D247" s="69" t="s">
        <v>1243</v>
      </c>
      <c r="E247" s="37">
        <v>1</v>
      </c>
      <c r="F247" s="37" t="str">
        <f>+VLOOKUP(B247,'[1]AMAREY NOVA MEDICAL S.A'!$D:$H,5,0)</f>
        <v xml:space="preserve">CTO 5660-2021 DISORTHO SA </v>
      </c>
      <c r="G247" s="34">
        <f>+VLOOKUP(B247,'[1]AMAREY NOVA MEDICAL S.A'!$D:$H,2,0)</f>
        <v>564480</v>
      </c>
      <c r="H247" s="32">
        <f>+VLOOKUP(B247,'[1]AMAREY NOVA MEDICAL S.A'!$D:$H,3,0)</f>
        <v>107251</v>
      </c>
      <c r="I247" s="32">
        <f>+VLOOKUP(B247,'[1]AMAREY NOVA MEDICAL S.A'!$D:$H,4,0)</f>
        <v>671731</v>
      </c>
      <c r="J247" s="32">
        <f t="shared" si="45"/>
        <v>671731</v>
      </c>
      <c r="K247" s="32">
        <f t="shared" si="46"/>
        <v>709482.28220000002</v>
      </c>
      <c r="L247" s="32"/>
      <c r="M247" s="32"/>
      <c r="N247" s="32"/>
      <c r="O247" s="32"/>
      <c r="P247" s="76"/>
      <c r="Q247" s="71"/>
      <c r="R247" s="72"/>
      <c r="S247" s="32"/>
      <c r="T247" s="32"/>
      <c r="U247" s="32"/>
      <c r="V247" s="32"/>
      <c r="W247" s="32"/>
      <c r="X247" s="80">
        <v>564480</v>
      </c>
      <c r="Y247" s="79">
        <v>107251.2</v>
      </c>
      <c r="Z247" s="80">
        <f>X247+Y247</f>
        <v>671731.19999999995</v>
      </c>
      <c r="AA247" s="32">
        <f t="shared" si="47"/>
        <v>709482.49343999999</v>
      </c>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v>714000</v>
      </c>
      <c r="BA247" s="32"/>
      <c r="BB247" s="32">
        <v>714000</v>
      </c>
      <c r="BC247" s="32">
        <f t="shared" si="58"/>
        <v>754126.8</v>
      </c>
      <c r="BD247" s="32"/>
      <c r="BE247" s="32"/>
      <c r="BF247" s="32"/>
      <c r="BG247" s="32"/>
      <c r="BH247" s="32"/>
      <c r="BI247" s="32"/>
      <c r="BJ247" s="32"/>
      <c r="BK247" s="32"/>
      <c r="BL247" s="32"/>
      <c r="BM247" s="32"/>
      <c r="BN247" s="32"/>
      <c r="BO247" s="32"/>
      <c r="BP247" s="32"/>
      <c r="BQ247" s="32"/>
      <c r="BR247" s="32"/>
      <c r="BS247" s="32"/>
      <c r="BT247" s="32"/>
      <c r="BU247" s="32"/>
      <c r="BV247" s="32"/>
      <c r="BW247" s="32"/>
      <c r="BX247" s="32"/>
      <c r="BY247" s="32"/>
      <c r="BZ247" s="32"/>
      <c r="CA247" s="32"/>
      <c r="CB247" s="32"/>
      <c r="CC247" s="32"/>
      <c r="CD247" s="32"/>
      <c r="CE247" s="32"/>
      <c r="CF247" s="32"/>
      <c r="CG247" s="32"/>
      <c r="CH247" s="32"/>
      <c r="CI247" s="32"/>
      <c r="CJ247" s="32">
        <f t="shared" si="52"/>
        <v>724363.8585466668</v>
      </c>
      <c r="CK247" s="32">
        <f>+SMALL((K247,O247,S247,W247,AA247,AE247,AI247,AM247,AQ247,AU247,AY247,BC247,BG247,BK247,BO247,BS247,BW247,CA247,CE247,CI247),1)</f>
        <v>709482.28220000002</v>
      </c>
      <c r="CL247" s="18"/>
      <c r="CM247" s="18">
        <f t="shared" si="53"/>
        <v>0</v>
      </c>
      <c r="CN247" s="35">
        <f t="shared" si="54"/>
        <v>0</v>
      </c>
      <c r="CO247" s="39">
        <f t="shared" si="55"/>
        <v>709482.28220000002</v>
      </c>
    </row>
    <row r="248" spans="1:93" s="19" customFormat="1" ht="60">
      <c r="A248" s="17">
        <v>238</v>
      </c>
      <c r="B248" s="49" t="s">
        <v>296</v>
      </c>
      <c r="C248" s="69" t="s">
        <v>363</v>
      </c>
      <c r="D248" s="69" t="s">
        <v>1244</v>
      </c>
      <c r="E248" s="37">
        <v>1</v>
      </c>
      <c r="F248" s="37" t="str">
        <f>+VLOOKUP(B248,'[1]AMAREY NOVA MEDICAL S.A'!$D:$H,5,0)</f>
        <v>CTO 5669-2021 PROMED QUIRURGICOS E.U</v>
      </c>
      <c r="G248" s="34">
        <f>+VLOOKUP(B248,'[1]AMAREY NOVA MEDICAL S.A'!$D:$H,2,0)</f>
        <v>1266113</v>
      </c>
      <c r="H248" s="32">
        <f>+VLOOKUP(B248,'[1]AMAREY NOVA MEDICAL S.A'!$D:$H,3,0)</f>
        <v>0</v>
      </c>
      <c r="I248" s="32">
        <f>+VLOOKUP(B248,'[1]AMAREY NOVA MEDICAL S.A'!$D:$H,4,0)</f>
        <v>1266113</v>
      </c>
      <c r="J248" s="32">
        <f t="shared" si="45"/>
        <v>1266113</v>
      </c>
      <c r="K248" s="32">
        <f t="shared" si="46"/>
        <v>1337268.5506</v>
      </c>
      <c r="L248" s="32"/>
      <c r="M248" s="32"/>
      <c r="N248" s="32"/>
      <c r="O248" s="32"/>
      <c r="P248" s="71"/>
      <c r="Q248" s="71"/>
      <c r="R248" s="72"/>
      <c r="S248" s="32"/>
      <c r="T248" s="32">
        <v>3182803.7329512886</v>
      </c>
      <c r="U248" s="32"/>
      <c r="V248" s="32">
        <v>3182803.7329512886</v>
      </c>
      <c r="W248" s="32">
        <f t="shared" ref="W248:W267" si="61">+V248*1.056</f>
        <v>3361040.7419965607</v>
      </c>
      <c r="X248" s="32">
        <v>687040</v>
      </c>
      <c r="Y248" s="32"/>
      <c r="Z248" s="32">
        <v>687040</v>
      </c>
      <c r="AA248" s="32">
        <f t="shared" si="47"/>
        <v>725651.64800000004</v>
      </c>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c r="BP248" s="32" t="s">
        <v>1272</v>
      </c>
      <c r="BQ248" s="32"/>
      <c r="BR248" s="32" t="s">
        <v>1272</v>
      </c>
      <c r="BS248" s="32">
        <f t="shared" ref="BS248:BS267" si="62">+BR248*1.5062</f>
        <v>5383335.9893680001</v>
      </c>
      <c r="BT248" s="32"/>
      <c r="BU248" s="32"/>
      <c r="BV248" s="32"/>
      <c r="BW248" s="32"/>
      <c r="BX248" s="32"/>
      <c r="BY248" s="32"/>
      <c r="BZ248" s="32"/>
      <c r="CA248" s="32"/>
      <c r="CB248" s="32"/>
      <c r="CC248" s="32"/>
      <c r="CD248" s="32"/>
      <c r="CE248" s="32"/>
      <c r="CF248" s="32">
        <v>3512386.38</v>
      </c>
      <c r="CG248" s="32">
        <v>0</v>
      </c>
      <c r="CH248" s="32">
        <v>3512386.38</v>
      </c>
      <c r="CI248" s="32">
        <f t="shared" ref="CI248:CI267" si="63">+CH248*1.0562</f>
        <v>3709782.494556</v>
      </c>
      <c r="CJ248" s="32">
        <f t="shared" si="52"/>
        <v>2903415.8849041122</v>
      </c>
      <c r="CK248" s="32">
        <f>+SMALL((K248,O248,S248,W248,AA248,AE248,AI248,AM248,AQ248,AU248,AY248,BC248,BG248,BK248,BO248,BS248,BW248,CA248,CE248,CI248),1)</f>
        <v>725651.64800000004</v>
      </c>
      <c r="CL248" s="18"/>
      <c r="CM248" s="18">
        <f t="shared" si="53"/>
        <v>611616.90259999991</v>
      </c>
      <c r="CN248" s="35">
        <f t="shared" si="54"/>
        <v>0.84285194457382373</v>
      </c>
      <c r="CO248" s="39">
        <f t="shared" si="55"/>
        <v>725651.64800000004</v>
      </c>
    </row>
    <row r="249" spans="1:93" s="19" customFormat="1" ht="60">
      <c r="A249" s="17">
        <v>239</v>
      </c>
      <c r="B249" s="49" t="s">
        <v>297</v>
      </c>
      <c r="C249" s="69" t="s">
        <v>363</v>
      </c>
      <c r="D249" s="69" t="s">
        <v>1244</v>
      </c>
      <c r="E249" s="37">
        <v>1</v>
      </c>
      <c r="F249" s="37" t="str">
        <f>+VLOOKUP(B249,'[1]AMAREY NOVA MEDICAL S.A'!$D:$H,5,0)</f>
        <v>CTO 5661-2021 EDM EQUIPOS Y DISPOSITIVOS MEDICOS SAS</v>
      </c>
      <c r="G249" s="34">
        <f>+VLOOKUP(B249,'[1]AMAREY NOVA MEDICAL S.A'!$D:$H,2,0)</f>
        <v>1290780</v>
      </c>
      <c r="H249" s="32">
        <f>+VLOOKUP(B249,'[1]AMAREY NOVA MEDICAL S.A'!$D:$H,3,0)</f>
        <v>0</v>
      </c>
      <c r="I249" s="32">
        <f>+VLOOKUP(B249,'[1]AMAREY NOVA MEDICAL S.A'!$D:$H,4,0)</f>
        <v>1290780</v>
      </c>
      <c r="J249" s="32">
        <f t="shared" si="45"/>
        <v>1290780</v>
      </c>
      <c r="K249" s="32">
        <f t="shared" si="46"/>
        <v>1363321.8360000001</v>
      </c>
      <c r="L249" s="32"/>
      <c r="M249" s="32"/>
      <c r="N249" s="32"/>
      <c r="O249" s="32"/>
      <c r="P249" s="71"/>
      <c r="Q249" s="71"/>
      <c r="R249" s="72"/>
      <c r="S249" s="32"/>
      <c r="T249" s="32">
        <v>3773787.499993193</v>
      </c>
      <c r="U249" s="32"/>
      <c r="V249" s="32">
        <v>3773787.499993193</v>
      </c>
      <c r="W249" s="32">
        <f t="shared" si="61"/>
        <v>3985119.5999928121</v>
      </c>
      <c r="X249" s="32">
        <v>2684320</v>
      </c>
      <c r="Y249" s="32"/>
      <c r="Z249" s="32">
        <v>2684320</v>
      </c>
      <c r="AA249" s="32">
        <f t="shared" si="47"/>
        <v>2835178.784</v>
      </c>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c r="BP249" s="32" t="s">
        <v>1273</v>
      </c>
      <c r="BQ249" s="32"/>
      <c r="BR249" s="32" t="s">
        <v>1273</v>
      </c>
      <c r="BS249" s="32">
        <f t="shared" si="62"/>
        <v>6152383.996456</v>
      </c>
      <c r="BT249" s="32"/>
      <c r="BU249" s="32"/>
      <c r="BV249" s="32"/>
      <c r="BW249" s="32"/>
      <c r="BX249" s="32"/>
      <c r="BY249" s="32"/>
      <c r="BZ249" s="32"/>
      <c r="CA249" s="32"/>
      <c r="CB249" s="32"/>
      <c r="CC249" s="32"/>
      <c r="CD249" s="32"/>
      <c r="CE249" s="32"/>
      <c r="CF249" s="32">
        <v>4164567.13</v>
      </c>
      <c r="CG249" s="32">
        <v>0</v>
      </c>
      <c r="CH249" s="32">
        <v>4164567.13</v>
      </c>
      <c r="CI249" s="32">
        <f t="shared" si="63"/>
        <v>4398615.8027060004</v>
      </c>
      <c r="CJ249" s="32">
        <f t="shared" si="52"/>
        <v>3746924.0038309628</v>
      </c>
      <c r="CK249" s="32">
        <f>+SMALL((K249,O249,S249,W249,AA249,AE249,AI249,AM249,AQ249,AU249,AY249,BC249,BG249,BK249,BO249,BS249,BW249,CA249,CE249,CI249),1)</f>
        <v>1363321.8360000001</v>
      </c>
      <c r="CL249" s="18"/>
      <c r="CM249" s="18">
        <f t="shared" si="53"/>
        <v>0</v>
      </c>
      <c r="CN249" s="35">
        <f t="shared" si="54"/>
        <v>0</v>
      </c>
      <c r="CO249" s="39">
        <f t="shared" si="55"/>
        <v>1363321.8360000001</v>
      </c>
    </row>
    <row r="250" spans="1:93" s="19" customFormat="1" ht="60">
      <c r="A250" s="17">
        <v>240</v>
      </c>
      <c r="B250" s="49" t="s">
        <v>298</v>
      </c>
      <c r="C250" s="69" t="s">
        <v>363</v>
      </c>
      <c r="D250" s="69" t="s">
        <v>1244</v>
      </c>
      <c r="E250" s="37">
        <v>1</v>
      </c>
      <c r="F250" s="37" t="str">
        <f>+VLOOKUP(B250,'[1]AMAREY NOVA MEDICAL S.A'!$D:$H,5,0)</f>
        <v>CTO 5669-2021 PROMED QUIRURGICOS E.U</v>
      </c>
      <c r="G250" s="34">
        <f>+VLOOKUP(B250,'[1]AMAREY NOVA MEDICAL S.A'!$D:$H,2,0)</f>
        <v>3664908</v>
      </c>
      <c r="H250" s="32">
        <f>+VLOOKUP(B250,'[1]AMAREY NOVA MEDICAL S.A'!$D:$H,3,0)</f>
        <v>0</v>
      </c>
      <c r="I250" s="32">
        <f>+VLOOKUP(B250,'[1]AMAREY NOVA MEDICAL S.A'!$D:$H,4,0)</f>
        <v>3664908</v>
      </c>
      <c r="J250" s="32">
        <f t="shared" si="45"/>
        <v>3664908</v>
      </c>
      <c r="K250" s="32">
        <f t="shared" si="46"/>
        <v>3870875.8296000003</v>
      </c>
      <c r="L250" s="32"/>
      <c r="M250" s="32"/>
      <c r="N250" s="32"/>
      <c r="O250" s="32"/>
      <c r="P250" s="71"/>
      <c r="Q250" s="71"/>
      <c r="R250" s="72"/>
      <c r="S250" s="32"/>
      <c r="T250" s="32">
        <v>7588491.2207628321</v>
      </c>
      <c r="U250" s="32"/>
      <c r="V250" s="32">
        <v>7588491.2207628321</v>
      </c>
      <c r="W250" s="32">
        <f t="shared" si="61"/>
        <v>8013446.7291255509</v>
      </c>
      <c r="X250" s="32">
        <v>5100000</v>
      </c>
      <c r="Y250" s="32"/>
      <c r="Z250" s="32">
        <v>5100000</v>
      </c>
      <c r="AA250" s="32">
        <f t="shared" si="47"/>
        <v>5386620</v>
      </c>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c r="BP250" s="32" t="s">
        <v>1274</v>
      </c>
      <c r="BQ250" s="32"/>
      <c r="BR250" s="32" t="s">
        <v>1274</v>
      </c>
      <c r="BS250" s="32">
        <f t="shared" si="62"/>
        <v>12304767.992912</v>
      </c>
      <c r="BT250" s="32"/>
      <c r="BU250" s="32"/>
      <c r="BV250" s="32"/>
      <c r="BW250" s="32"/>
      <c r="BX250" s="32"/>
      <c r="BY250" s="32"/>
      <c r="BZ250" s="32"/>
      <c r="CA250" s="32"/>
      <c r="CB250" s="32"/>
      <c r="CC250" s="32"/>
      <c r="CD250" s="32"/>
      <c r="CE250" s="32"/>
      <c r="CF250" s="32">
        <v>8374287.4000000004</v>
      </c>
      <c r="CG250" s="32">
        <v>0</v>
      </c>
      <c r="CH250" s="32">
        <v>8374287.4000000004</v>
      </c>
      <c r="CI250" s="32">
        <f t="shared" si="63"/>
        <v>8844922.3518800009</v>
      </c>
      <c r="CJ250" s="32">
        <f t="shared" si="52"/>
        <v>7684126.58070351</v>
      </c>
      <c r="CK250" s="32">
        <f>+SMALL((K250,O250,S250,W250,AA250,AE250,AI250,AM250,AQ250,AU250,AY250,BC250,BG250,BK250,BO250,BS250,BW250,CA250,CE250,CI250),1)</f>
        <v>3870875.8296000003</v>
      </c>
      <c r="CL250" s="18"/>
      <c r="CM250" s="18">
        <f t="shared" si="53"/>
        <v>0</v>
      </c>
      <c r="CN250" s="35">
        <f t="shared" si="54"/>
        <v>0</v>
      </c>
      <c r="CO250" s="39">
        <f t="shared" si="55"/>
        <v>3870875.8296000003</v>
      </c>
    </row>
    <row r="251" spans="1:93" s="19" customFormat="1" ht="60">
      <c r="A251" s="17">
        <v>241</v>
      </c>
      <c r="B251" s="49" t="s">
        <v>299</v>
      </c>
      <c r="C251" s="69" t="s">
        <v>363</v>
      </c>
      <c r="D251" s="69" t="s">
        <v>1244</v>
      </c>
      <c r="E251" s="37">
        <v>1</v>
      </c>
      <c r="F251" s="37" t="str">
        <f>+VLOOKUP(B251,'[1]AMAREY NOVA MEDICAL S.A'!$D:$H,5,0)</f>
        <v>CTO 5661-2021 EDM EQUIPOS Y DISPOSITIVOS MEDICOS SAS</v>
      </c>
      <c r="G251" s="34">
        <f>+VLOOKUP(B251,'[1]AMAREY NOVA MEDICAL S.A'!$D:$H,2,0)</f>
        <v>212766</v>
      </c>
      <c r="H251" s="32">
        <f>+VLOOKUP(B251,'[1]AMAREY NOVA MEDICAL S.A'!$D:$H,3,0)</f>
        <v>0</v>
      </c>
      <c r="I251" s="32">
        <f>+VLOOKUP(B251,'[1]AMAREY NOVA MEDICAL S.A'!$D:$H,4,0)</f>
        <v>212766</v>
      </c>
      <c r="J251" s="32">
        <f t="shared" si="45"/>
        <v>212766</v>
      </c>
      <c r="K251" s="32">
        <f t="shared" si="46"/>
        <v>224723.4492</v>
      </c>
      <c r="L251" s="32"/>
      <c r="M251" s="32"/>
      <c r="N251" s="32"/>
      <c r="O251" s="32"/>
      <c r="P251" s="71"/>
      <c r="Q251" s="71"/>
      <c r="R251" s="72"/>
      <c r="S251" s="32"/>
      <c r="T251" s="32">
        <v>344412.12495519395</v>
      </c>
      <c r="U251" s="32"/>
      <c r="V251" s="32">
        <v>344412.12495519395</v>
      </c>
      <c r="W251" s="32">
        <f t="shared" si="61"/>
        <v>363699.20395268482</v>
      </c>
      <c r="X251" s="32">
        <v>212000</v>
      </c>
      <c r="Y251" s="32"/>
      <c r="Z251" s="32">
        <v>212000</v>
      </c>
      <c r="AA251" s="32">
        <f t="shared" si="47"/>
        <v>223914.4</v>
      </c>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c r="BP251" s="32" t="s">
        <v>1275</v>
      </c>
      <c r="BQ251" s="32"/>
      <c r="BR251" s="32" t="s">
        <v>1275</v>
      </c>
      <c r="BS251" s="32">
        <f t="shared" si="62"/>
        <v>555982.71734199999</v>
      </c>
      <c r="BT251" s="32"/>
      <c r="BU251" s="32"/>
      <c r="BV251" s="32"/>
      <c r="BW251" s="32"/>
      <c r="BX251" s="32"/>
      <c r="BY251" s="32"/>
      <c r="BZ251" s="32"/>
      <c r="CA251" s="32"/>
      <c r="CB251" s="32"/>
      <c r="CC251" s="32"/>
      <c r="CD251" s="32"/>
      <c r="CE251" s="32"/>
      <c r="CF251" s="32">
        <v>380076.36</v>
      </c>
      <c r="CG251" s="32">
        <v>0</v>
      </c>
      <c r="CH251" s="32">
        <v>380076.36</v>
      </c>
      <c r="CI251" s="32">
        <f t="shared" si="63"/>
        <v>401436.65143199998</v>
      </c>
      <c r="CJ251" s="32">
        <f t="shared" si="52"/>
        <v>353951.28438533691</v>
      </c>
      <c r="CK251" s="32">
        <f>+SMALL((K251,O251,S251,W251,AA251,AE251,AI251,AM251,AQ251,AU251,AY251,BC251,BG251,BK251,BO251,BS251,BW251,CA251,CE251,CI251),1)</f>
        <v>223914.4</v>
      </c>
      <c r="CL251" s="18"/>
      <c r="CM251" s="18">
        <f t="shared" si="53"/>
        <v>809.04920000000857</v>
      </c>
      <c r="CN251" s="35">
        <f t="shared" si="54"/>
        <v>3.6132075471698496E-3</v>
      </c>
      <c r="CO251" s="39">
        <f t="shared" si="55"/>
        <v>223914.4</v>
      </c>
    </row>
    <row r="252" spans="1:93" s="19" customFormat="1" ht="60">
      <c r="A252" s="17">
        <v>242</v>
      </c>
      <c r="B252" s="49" t="s">
        <v>300</v>
      </c>
      <c r="C252" s="69" t="s">
        <v>363</v>
      </c>
      <c r="D252" s="69" t="s">
        <v>1244</v>
      </c>
      <c r="E252" s="37">
        <v>1</v>
      </c>
      <c r="F252" s="37" t="str">
        <f>+VLOOKUP(B252,'[1]AMAREY NOVA MEDICAL S.A'!$D:$H,5,0)</f>
        <v>CTO 5661-2021 EDM EQUIPOS Y DISPOSITIVOS MEDICOS SAS</v>
      </c>
      <c r="G252" s="34">
        <f>+VLOOKUP(B252,'[1]AMAREY NOVA MEDICAL S.A'!$D:$H,2,0)</f>
        <v>147098</v>
      </c>
      <c r="H252" s="32">
        <f>+VLOOKUP(B252,'[1]AMAREY NOVA MEDICAL S.A'!$D:$H,3,0)</f>
        <v>0</v>
      </c>
      <c r="I252" s="32">
        <f>+VLOOKUP(B252,'[1]AMAREY NOVA MEDICAL S.A'!$D:$H,4,0)</f>
        <v>147098</v>
      </c>
      <c r="J252" s="32">
        <f t="shared" si="45"/>
        <v>147098</v>
      </c>
      <c r="K252" s="32">
        <f t="shared" si="46"/>
        <v>155364.90760000001</v>
      </c>
      <c r="L252" s="32"/>
      <c r="M252" s="32"/>
      <c r="N252" s="32"/>
      <c r="O252" s="32"/>
      <c r="P252" s="71"/>
      <c r="Q252" s="71"/>
      <c r="R252" s="72"/>
      <c r="S252" s="32"/>
      <c r="T252" s="32">
        <v>367376.4820364461</v>
      </c>
      <c r="U252" s="32"/>
      <c r="V252" s="32">
        <v>367376.4820364461</v>
      </c>
      <c r="W252" s="32">
        <f t="shared" si="61"/>
        <v>387949.56503048708</v>
      </c>
      <c r="X252" s="32">
        <v>185856</v>
      </c>
      <c r="Y252" s="32"/>
      <c r="Z252" s="32">
        <v>185856</v>
      </c>
      <c r="AA252" s="32">
        <f t="shared" si="47"/>
        <v>196301.1072</v>
      </c>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c r="BP252" s="32" t="s">
        <v>1276</v>
      </c>
      <c r="BQ252" s="32"/>
      <c r="BR252" s="32" t="s">
        <v>1276</v>
      </c>
      <c r="BS252" s="32">
        <f t="shared" si="62"/>
        <v>710004.95202600001</v>
      </c>
      <c r="BT252" s="32"/>
      <c r="BU252" s="32"/>
      <c r="BV252" s="32"/>
      <c r="BW252" s="32"/>
      <c r="BX252" s="32"/>
      <c r="BY252" s="32"/>
      <c r="BZ252" s="32"/>
      <c r="CA252" s="32"/>
      <c r="CB252" s="32"/>
      <c r="CC252" s="32"/>
      <c r="CD252" s="32"/>
      <c r="CE252" s="32"/>
      <c r="CF252" s="32">
        <v>405418.7</v>
      </c>
      <c r="CG252" s="32">
        <v>0</v>
      </c>
      <c r="CH252" s="32">
        <v>405418.7</v>
      </c>
      <c r="CI252" s="32">
        <f t="shared" si="63"/>
        <v>428203.23094000004</v>
      </c>
      <c r="CJ252" s="32">
        <f t="shared" si="52"/>
        <v>375564.75255929743</v>
      </c>
      <c r="CK252" s="32">
        <f>+SMALL((K252,O252,S252,W252,AA252,AE252,AI252,AM252,AQ252,AU252,AY252,BC252,BG252,BK252,BO252,BS252,BW252,CA252,CE252,CI252),1)</f>
        <v>155364.90760000001</v>
      </c>
      <c r="CL252" s="18"/>
      <c r="CM252" s="18">
        <f t="shared" si="53"/>
        <v>0</v>
      </c>
      <c r="CN252" s="35">
        <f t="shared" si="54"/>
        <v>0</v>
      </c>
      <c r="CO252" s="39">
        <f t="shared" si="55"/>
        <v>155364.90760000001</v>
      </c>
    </row>
    <row r="253" spans="1:93" s="19" customFormat="1" ht="45">
      <c r="A253" s="17">
        <v>243</v>
      </c>
      <c r="B253" s="49" t="s">
        <v>301</v>
      </c>
      <c r="C253" s="69" t="s">
        <v>363</v>
      </c>
      <c r="D253" s="69" t="s">
        <v>1244</v>
      </c>
      <c r="E253" s="37">
        <v>1</v>
      </c>
      <c r="F253" s="37" t="str">
        <f>+VLOOKUP(B253,'[1]AMAREY NOVA MEDICAL S.A'!$D:$H,5,0)</f>
        <v>CTO 5657-2021 B BRAUN MEDICAL S A</v>
      </c>
      <c r="G253" s="34">
        <f>+VLOOKUP(B253,'[1]AMAREY NOVA MEDICAL S.A'!$D:$H,2,0)</f>
        <v>373500</v>
      </c>
      <c r="H253" s="32">
        <f>+VLOOKUP(B253,'[1]AMAREY NOVA MEDICAL S.A'!$D:$H,3,0)</f>
        <v>0</v>
      </c>
      <c r="I253" s="32">
        <f>+VLOOKUP(B253,'[1]AMAREY NOVA MEDICAL S.A'!$D:$H,4,0)</f>
        <v>373500</v>
      </c>
      <c r="J253" s="32">
        <f t="shared" si="45"/>
        <v>373500</v>
      </c>
      <c r="K253" s="32">
        <f t="shared" si="46"/>
        <v>394490.7</v>
      </c>
      <c r="L253" s="32"/>
      <c r="M253" s="32"/>
      <c r="N253" s="32"/>
      <c r="O253" s="32"/>
      <c r="P253" s="71"/>
      <c r="Q253" s="71"/>
      <c r="R253" s="72"/>
      <c r="S253" s="32"/>
      <c r="T253" s="32">
        <v>205832.47326738335</v>
      </c>
      <c r="U253" s="32"/>
      <c r="V253" s="32">
        <v>205832.47326738335</v>
      </c>
      <c r="W253" s="32">
        <f t="shared" si="61"/>
        <v>217359.09177035684</v>
      </c>
      <c r="X253" s="32">
        <v>145200</v>
      </c>
      <c r="Y253" s="32"/>
      <c r="Z253" s="32">
        <v>145200</v>
      </c>
      <c r="AA253" s="32">
        <f t="shared" si="47"/>
        <v>153360.24</v>
      </c>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c r="BP253" s="32" t="s">
        <v>1277</v>
      </c>
      <c r="BQ253" s="32"/>
      <c r="BR253" s="32" t="s">
        <v>1277</v>
      </c>
      <c r="BS253" s="32">
        <f t="shared" si="62"/>
        <v>507146.39645599999</v>
      </c>
      <c r="BT253" s="32"/>
      <c r="BU253" s="32"/>
      <c r="BV253" s="32"/>
      <c r="BW253" s="32"/>
      <c r="BX253" s="32"/>
      <c r="BY253" s="32"/>
      <c r="BZ253" s="32"/>
      <c r="CA253" s="32"/>
      <c r="CB253" s="32"/>
      <c r="CC253" s="32"/>
      <c r="CD253" s="32"/>
      <c r="CE253" s="32"/>
      <c r="CF253" s="32">
        <v>227146.64</v>
      </c>
      <c r="CG253" s="32">
        <v>0</v>
      </c>
      <c r="CH253" s="32">
        <v>227146.64</v>
      </c>
      <c r="CI253" s="32">
        <f t="shared" si="63"/>
        <v>239912.28116800002</v>
      </c>
      <c r="CJ253" s="32">
        <f t="shared" si="52"/>
        <v>302453.7418788714</v>
      </c>
      <c r="CK253" s="32">
        <f>+SMALL((K253,O253,S253,W253,AA253,AE253,AI253,AM253,AQ253,AU253,AY253,BC253,BG253,BK253,BO253,BS253,BW253,CA253,CE253,CI253),1)</f>
        <v>153360.24</v>
      </c>
      <c r="CL253" s="18"/>
      <c r="CM253" s="18">
        <f t="shared" si="53"/>
        <v>241130.46000000002</v>
      </c>
      <c r="CN253" s="35">
        <f t="shared" si="54"/>
        <v>1.5723140495867771</v>
      </c>
      <c r="CO253" s="39">
        <f t="shared" si="55"/>
        <v>153360.24</v>
      </c>
    </row>
    <row r="254" spans="1:93" s="19" customFormat="1" ht="30">
      <c r="A254" s="17">
        <v>244</v>
      </c>
      <c r="B254" s="49" t="s">
        <v>302</v>
      </c>
      <c r="C254" s="69" t="s">
        <v>364</v>
      </c>
      <c r="D254" s="69" t="s">
        <v>1244</v>
      </c>
      <c r="E254" s="37">
        <v>1</v>
      </c>
      <c r="F254" s="37" t="str">
        <f>+VLOOKUP(B254,'[1]AMAREY NOVA MEDICAL S.A'!$D:$H,5,0)</f>
        <v xml:space="preserve">CTO 5660-2021 DISORTHO SA </v>
      </c>
      <c r="G254" s="34">
        <f>+VLOOKUP(B254,'[1]AMAREY NOVA MEDICAL S.A'!$D:$H,2,0)</f>
        <v>3388400</v>
      </c>
      <c r="H254" s="32">
        <f>+VLOOKUP(B254,'[1]AMAREY NOVA MEDICAL S.A'!$D:$H,3,0)</f>
        <v>0</v>
      </c>
      <c r="I254" s="32">
        <f>+VLOOKUP(B254,'[1]AMAREY NOVA MEDICAL S.A'!$D:$H,4,0)</f>
        <v>3388400</v>
      </c>
      <c r="J254" s="32">
        <f t="shared" si="45"/>
        <v>3388400</v>
      </c>
      <c r="K254" s="32">
        <f t="shared" si="46"/>
        <v>3578828.08</v>
      </c>
      <c r="L254" s="32"/>
      <c r="M254" s="32"/>
      <c r="N254" s="32"/>
      <c r="O254" s="32"/>
      <c r="P254" s="71"/>
      <c r="Q254" s="71"/>
      <c r="R254" s="72"/>
      <c r="S254" s="32"/>
      <c r="T254" s="32">
        <v>5253462.7401502402</v>
      </c>
      <c r="U254" s="32"/>
      <c r="V254" s="32">
        <v>5253462.7401502402</v>
      </c>
      <c r="W254" s="32">
        <f t="shared" si="61"/>
        <v>5547656.6535986541</v>
      </c>
      <c r="X254" s="32">
        <v>3388400</v>
      </c>
      <c r="Y254" s="32"/>
      <c r="Z254" s="32">
        <v>3388400</v>
      </c>
      <c r="AA254" s="32">
        <f t="shared" si="47"/>
        <v>3578828.08</v>
      </c>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c r="BP254" s="32" t="s">
        <v>1278</v>
      </c>
      <c r="BQ254" s="32"/>
      <c r="BR254" s="32" t="s">
        <v>1278</v>
      </c>
      <c r="BS254" s="32">
        <f t="shared" si="62"/>
        <v>4614287.3798000002</v>
      </c>
      <c r="BT254" s="32"/>
      <c r="BU254" s="32"/>
      <c r="BV254" s="32"/>
      <c r="BW254" s="32"/>
      <c r="BX254" s="32"/>
      <c r="BY254" s="32"/>
      <c r="BZ254" s="32"/>
      <c r="CA254" s="32"/>
      <c r="CB254" s="32"/>
      <c r="CC254" s="32"/>
      <c r="CD254" s="32"/>
      <c r="CE254" s="32"/>
      <c r="CF254" s="32">
        <v>5797464.29</v>
      </c>
      <c r="CG254" s="32">
        <v>0</v>
      </c>
      <c r="CH254" s="32">
        <v>5797464.29</v>
      </c>
      <c r="CI254" s="32">
        <f t="shared" si="63"/>
        <v>6123281.7830980001</v>
      </c>
      <c r="CJ254" s="32">
        <f t="shared" si="52"/>
        <v>4688576.3952993313</v>
      </c>
      <c r="CK254" s="32">
        <f>+SMALL((K254,O254,S254,W254,AA254,AE254,AI254,AM254,AQ254,AU254,AY254,BC254,BG254,BK254,BO254,BS254,BW254,CA254,CE254,CI254),1)</f>
        <v>3578828.08</v>
      </c>
      <c r="CL254" s="18"/>
      <c r="CM254" s="18">
        <f t="shared" si="53"/>
        <v>0</v>
      </c>
      <c r="CN254" s="35">
        <f t="shared" si="54"/>
        <v>0</v>
      </c>
      <c r="CO254" s="39">
        <f t="shared" si="55"/>
        <v>3578828.08</v>
      </c>
    </row>
    <row r="255" spans="1:93" s="19" customFormat="1" ht="30">
      <c r="A255" s="17">
        <v>245</v>
      </c>
      <c r="B255" s="49" t="s">
        <v>303</v>
      </c>
      <c r="C255" s="69" t="s">
        <v>364</v>
      </c>
      <c r="D255" s="69" t="s">
        <v>1244</v>
      </c>
      <c r="E255" s="37">
        <v>1</v>
      </c>
      <c r="F255" s="37" t="str">
        <f>+VLOOKUP(B255,'[1]AMAREY NOVA MEDICAL S.A'!$D:$H,5,0)</f>
        <v xml:space="preserve">CTO 5660-2021 DISORTHO SA </v>
      </c>
      <c r="G255" s="34">
        <f>+VLOOKUP(B255,'[1]AMAREY NOVA MEDICAL S.A'!$D:$H,2,0)</f>
        <v>1500000</v>
      </c>
      <c r="H255" s="32">
        <f>+VLOOKUP(B255,'[1]AMAREY NOVA MEDICAL S.A'!$D:$H,3,0)</f>
        <v>0</v>
      </c>
      <c r="I255" s="32">
        <f>+VLOOKUP(B255,'[1]AMAREY NOVA MEDICAL S.A'!$D:$H,4,0)</f>
        <v>1500000</v>
      </c>
      <c r="J255" s="32">
        <f t="shared" si="45"/>
        <v>1500000</v>
      </c>
      <c r="K255" s="32">
        <f t="shared" si="46"/>
        <v>1584300</v>
      </c>
      <c r="L255" s="32"/>
      <c r="M255" s="32"/>
      <c r="N255" s="32"/>
      <c r="O255" s="32"/>
      <c r="P255" s="71"/>
      <c r="Q255" s="71"/>
      <c r="R255" s="72"/>
      <c r="S255" s="32"/>
      <c r="T255" s="32">
        <v>3993197.812943452</v>
      </c>
      <c r="U255" s="32"/>
      <c r="V255" s="32">
        <v>3993197.812943452</v>
      </c>
      <c r="W255" s="32">
        <f t="shared" si="61"/>
        <v>4216816.8904682854</v>
      </c>
      <c r="X255" s="32">
        <v>1064375</v>
      </c>
      <c r="Y255" s="32"/>
      <c r="Z255" s="32">
        <v>1064375</v>
      </c>
      <c r="AA255" s="32">
        <f t="shared" si="47"/>
        <v>1124192.875</v>
      </c>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c r="BP255" s="32" t="s">
        <v>1279</v>
      </c>
      <c r="BQ255" s="32"/>
      <c r="BR255" s="32" t="s">
        <v>1279</v>
      </c>
      <c r="BS255" s="32">
        <f t="shared" si="62"/>
        <v>6121621.5483999997</v>
      </c>
      <c r="BT255" s="32"/>
      <c r="BU255" s="32"/>
      <c r="BV255" s="32"/>
      <c r="BW255" s="32"/>
      <c r="BX255" s="32"/>
      <c r="BY255" s="32"/>
      <c r="BZ255" s="32"/>
      <c r="CA255" s="32"/>
      <c r="CB255" s="32"/>
      <c r="CC255" s="32"/>
      <c r="CD255" s="32"/>
      <c r="CE255" s="32"/>
      <c r="CF255" s="32">
        <v>4406697.6100000003</v>
      </c>
      <c r="CG255" s="32">
        <v>0</v>
      </c>
      <c r="CH255" s="32">
        <v>4406697.6100000003</v>
      </c>
      <c r="CI255" s="32">
        <f t="shared" si="63"/>
        <v>4654354.0156820007</v>
      </c>
      <c r="CJ255" s="32">
        <f t="shared" si="52"/>
        <v>3540257.0659100572</v>
      </c>
      <c r="CK255" s="32">
        <f>+SMALL((K255,O255,S255,W255,AA255,AE255,AI255,AM255,AQ255,AU255,AY255,BC255,BG255,BK255,BO255,BS255,BW255,CA255,CE255,CI255),1)</f>
        <v>1124192.875</v>
      </c>
      <c r="CL255" s="18"/>
      <c r="CM255" s="18">
        <f t="shared" si="53"/>
        <v>460107.125</v>
      </c>
      <c r="CN255" s="35">
        <f t="shared" si="54"/>
        <v>0.40927774515560778</v>
      </c>
      <c r="CO255" s="39">
        <f t="shared" si="55"/>
        <v>1124192.875</v>
      </c>
    </row>
    <row r="256" spans="1:93" s="19" customFormat="1" ht="30">
      <c r="A256" s="17">
        <v>246</v>
      </c>
      <c r="B256" s="49" t="s">
        <v>304</v>
      </c>
      <c r="C256" s="69" t="s">
        <v>364</v>
      </c>
      <c r="D256" s="69" t="s">
        <v>1244</v>
      </c>
      <c r="E256" s="37">
        <v>1</v>
      </c>
      <c r="F256" s="37" t="str">
        <f>+VLOOKUP(B256,'[1]AMAREY NOVA MEDICAL S.A'!$D:$H,5,0)</f>
        <v xml:space="preserve">CTO 5660-2021 DISORTHO SA </v>
      </c>
      <c r="G256" s="34">
        <f>+VLOOKUP(B256,'[1]AMAREY NOVA MEDICAL S.A'!$D:$H,2,0)</f>
        <v>1241000</v>
      </c>
      <c r="H256" s="32">
        <f>+VLOOKUP(B256,'[1]AMAREY NOVA MEDICAL S.A'!$D:$H,3,0)</f>
        <v>0</v>
      </c>
      <c r="I256" s="32">
        <f>+VLOOKUP(B256,'[1]AMAREY NOVA MEDICAL S.A'!$D:$H,4,0)</f>
        <v>1241000</v>
      </c>
      <c r="J256" s="32">
        <f t="shared" si="45"/>
        <v>1241000</v>
      </c>
      <c r="K256" s="32">
        <f t="shared" si="46"/>
        <v>1310744.2</v>
      </c>
      <c r="L256" s="32"/>
      <c r="M256" s="32"/>
      <c r="N256" s="32"/>
      <c r="O256" s="32"/>
      <c r="P256" s="71"/>
      <c r="Q256" s="71"/>
      <c r="R256" s="72"/>
      <c r="S256" s="32"/>
      <c r="T256" s="32">
        <v>1043022.4640519553</v>
      </c>
      <c r="U256" s="32"/>
      <c r="V256" s="32">
        <v>1043022.4640519553</v>
      </c>
      <c r="W256" s="32">
        <f t="shared" si="61"/>
        <v>1101431.7220388649</v>
      </c>
      <c r="X256" s="32">
        <v>1241000</v>
      </c>
      <c r="Y256" s="32"/>
      <c r="Z256" s="32">
        <v>1241000</v>
      </c>
      <c r="AA256" s="32">
        <f t="shared" si="47"/>
        <v>1310744.2</v>
      </c>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c r="BP256" s="32" t="s">
        <v>1280</v>
      </c>
      <c r="BQ256" s="32"/>
      <c r="BR256" s="32" t="s">
        <v>1280</v>
      </c>
      <c r="BS256" s="32">
        <f t="shared" si="62"/>
        <v>1061286.5944000001</v>
      </c>
      <c r="BT256" s="32"/>
      <c r="BU256" s="32"/>
      <c r="BV256" s="32"/>
      <c r="BW256" s="32"/>
      <c r="BX256" s="32"/>
      <c r="BY256" s="32"/>
      <c r="BZ256" s="32"/>
      <c r="CA256" s="32"/>
      <c r="CB256" s="32"/>
      <c r="CC256" s="32"/>
      <c r="CD256" s="32"/>
      <c r="CE256" s="32"/>
      <c r="CF256" s="32">
        <v>1151028.53</v>
      </c>
      <c r="CG256" s="32">
        <v>0</v>
      </c>
      <c r="CH256" s="32">
        <v>1151028.53</v>
      </c>
      <c r="CI256" s="32">
        <f t="shared" si="63"/>
        <v>1215716.333386</v>
      </c>
      <c r="CJ256" s="32">
        <f t="shared" si="52"/>
        <v>1199984.6099649728</v>
      </c>
      <c r="CK256" s="32">
        <f>+SMALL((K256,O256,S256,W256,AA256,AE256,AI256,AM256,AQ256,AU256,AY256,BC256,BG256,BK256,BO256,BS256,BW256,CA256,CE256,CI256),1)</f>
        <v>1061286.5944000001</v>
      </c>
      <c r="CL256" s="18"/>
      <c r="CM256" s="18">
        <f t="shared" si="53"/>
        <v>249457.60559999989</v>
      </c>
      <c r="CN256" s="35">
        <f t="shared" si="54"/>
        <v>0.23505206502776108</v>
      </c>
      <c r="CO256" s="39">
        <f t="shared" si="55"/>
        <v>1061286.5944000001</v>
      </c>
    </row>
    <row r="257" spans="1:93" s="19" customFormat="1" ht="30">
      <c r="A257" s="17">
        <v>247</v>
      </c>
      <c r="B257" s="49" t="s">
        <v>305</v>
      </c>
      <c r="C257" s="69" t="s">
        <v>364</v>
      </c>
      <c r="D257" s="69" t="s">
        <v>1244</v>
      </c>
      <c r="E257" s="37">
        <v>1</v>
      </c>
      <c r="F257" s="37" t="str">
        <f>+VLOOKUP(B257,'[1]AMAREY NOVA MEDICAL S.A'!$D:$H,5,0)</f>
        <v xml:space="preserve">CTO 5660-2021 DISORTHO SA </v>
      </c>
      <c r="G257" s="34">
        <f>+VLOOKUP(B257,'[1]AMAREY NOVA MEDICAL S.A'!$D:$H,2,0)</f>
        <v>1700000</v>
      </c>
      <c r="H257" s="32">
        <f>+VLOOKUP(B257,'[1]AMAREY NOVA MEDICAL S.A'!$D:$H,3,0)</f>
        <v>0</v>
      </c>
      <c r="I257" s="32">
        <f>+VLOOKUP(B257,'[1]AMAREY NOVA MEDICAL S.A'!$D:$H,4,0)</f>
        <v>1700000</v>
      </c>
      <c r="J257" s="32">
        <f t="shared" si="45"/>
        <v>1700000</v>
      </c>
      <c r="K257" s="32">
        <f t="shared" si="46"/>
        <v>1795540</v>
      </c>
      <c r="L257" s="32"/>
      <c r="M257" s="32"/>
      <c r="N257" s="32"/>
      <c r="O257" s="32"/>
      <c r="P257" s="71"/>
      <c r="Q257" s="71"/>
      <c r="R257" s="72"/>
      <c r="S257" s="32"/>
      <c r="T257" s="32">
        <v>3655492.0160776707</v>
      </c>
      <c r="U257" s="32"/>
      <c r="V257" s="32">
        <v>3655492.0160776707</v>
      </c>
      <c r="W257" s="32">
        <f t="shared" si="61"/>
        <v>3860199.5689780205</v>
      </c>
      <c r="X257" s="32">
        <v>2307600</v>
      </c>
      <c r="Y257" s="32"/>
      <c r="Z257" s="32">
        <v>2307600</v>
      </c>
      <c r="AA257" s="32">
        <f t="shared" si="47"/>
        <v>2437287.12</v>
      </c>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c r="BP257" s="32" t="s">
        <v>1281</v>
      </c>
      <c r="BQ257" s="32"/>
      <c r="BR257" s="32" t="s">
        <v>1281</v>
      </c>
      <c r="BS257" s="32">
        <f t="shared" si="62"/>
        <v>3183858.2769999998</v>
      </c>
      <c r="BT257" s="32"/>
      <c r="BU257" s="32"/>
      <c r="BV257" s="32"/>
      <c r="BW257" s="32"/>
      <c r="BX257" s="32"/>
      <c r="BY257" s="32"/>
      <c r="BZ257" s="32"/>
      <c r="CA257" s="32"/>
      <c r="CB257" s="32"/>
      <c r="CC257" s="32"/>
      <c r="CD257" s="32"/>
      <c r="CE257" s="32"/>
      <c r="CF257" s="32">
        <v>4034022.03</v>
      </c>
      <c r="CG257" s="32">
        <v>0</v>
      </c>
      <c r="CH257" s="32">
        <v>4034022.03</v>
      </c>
      <c r="CI257" s="32">
        <f t="shared" si="63"/>
        <v>4260734.0680860002</v>
      </c>
      <c r="CJ257" s="32">
        <f t="shared" si="52"/>
        <v>3107523.8068128042</v>
      </c>
      <c r="CK257" s="32">
        <f>+SMALL((K257,O257,S257,W257,AA257,AE257,AI257,AM257,AQ257,AU257,AY257,BC257,BG257,BK257,BO257,BS257,BW257,CA257,CE257,CI257),1)</f>
        <v>1795540</v>
      </c>
      <c r="CL257" s="18"/>
      <c r="CM257" s="18">
        <f t="shared" si="53"/>
        <v>0</v>
      </c>
      <c r="CN257" s="35">
        <f t="shared" si="54"/>
        <v>0</v>
      </c>
      <c r="CO257" s="39">
        <f t="shared" si="55"/>
        <v>1795540</v>
      </c>
    </row>
    <row r="258" spans="1:93" s="19" customFormat="1" ht="30">
      <c r="A258" s="17">
        <v>248</v>
      </c>
      <c r="B258" s="49" t="s">
        <v>306</v>
      </c>
      <c r="C258" s="69" t="s">
        <v>364</v>
      </c>
      <c r="D258" s="69" t="s">
        <v>1244</v>
      </c>
      <c r="E258" s="37">
        <v>1</v>
      </c>
      <c r="F258" s="37" t="str">
        <f>+VLOOKUP(B258,'[1]AMAREY NOVA MEDICAL S.A'!$D:$H,5,0)</f>
        <v xml:space="preserve">CTO 5660-2021 DISORTHO SA </v>
      </c>
      <c r="G258" s="34">
        <f>+VLOOKUP(B258,'[1]AMAREY NOVA MEDICAL S.A'!$D:$H,2,0)</f>
        <v>800000</v>
      </c>
      <c r="H258" s="32">
        <f>+VLOOKUP(B258,'[1]AMAREY NOVA MEDICAL S.A'!$D:$H,3,0)</f>
        <v>0</v>
      </c>
      <c r="I258" s="32">
        <f>+VLOOKUP(B258,'[1]AMAREY NOVA MEDICAL S.A'!$D:$H,4,0)</f>
        <v>800000</v>
      </c>
      <c r="J258" s="32">
        <f t="shared" si="45"/>
        <v>800000</v>
      </c>
      <c r="K258" s="32">
        <f t="shared" si="46"/>
        <v>844960</v>
      </c>
      <c r="L258" s="32"/>
      <c r="M258" s="32"/>
      <c r="N258" s="32"/>
      <c r="O258" s="32"/>
      <c r="P258" s="71"/>
      <c r="Q258" s="71"/>
      <c r="R258" s="72"/>
      <c r="S258" s="32"/>
      <c r="T258" s="32">
        <v>1633042.0320147208</v>
      </c>
      <c r="U258" s="32"/>
      <c r="V258" s="32">
        <v>1633042.0320147208</v>
      </c>
      <c r="W258" s="32">
        <f t="shared" si="61"/>
        <v>1724492.3858075454</v>
      </c>
      <c r="X258" s="32">
        <v>2329145</v>
      </c>
      <c r="Y258" s="32"/>
      <c r="Z258" s="32">
        <v>2329145</v>
      </c>
      <c r="AA258" s="32">
        <f t="shared" si="47"/>
        <v>2460042.949</v>
      </c>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c r="BP258" s="32" t="s">
        <v>1282</v>
      </c>
      <c r="BQ258" s="32"/>
      <c r="BR258" s="32" t="s">
        <v>1282</v>
      </c>
      <c r="BS258" s="32">
        <f t="shared" si="62"/>
        <v>2122573.1888000001</v>
      </c>
      <c r="BT258" s="32"/>
      <c r="BU258" s="32"/>
      <c r="BV258" s="32"/>
      <c r="BW258" s="32"/>
      <c r="BX258" s="32"/>
      <c r="BY258" s="32"/>
      <c r="BZ258" s="32"/>
      <c r="CA258" s="32"/>
      <c r="CB258" s="32"/>
      <c r="CC258" s="32"/>
      <c r="CD258" s="32"/>
      <c r="CE258" s="32"/>
      <c r="CF258" s="32">
        <v>1802145.24</v>
      </c>
      <c r="CG258" s="32">
        <v>0</v>
      </c>
      <c r="CH258" s="32">
        <v>1802145.24</v>
      </c>
      <c r="CI258" s="32">
        <f t="shared" si="63"/>
        <v>1903425.8024880001</v>
      </c>
      <c r="CJ258" s="32">
        <f t="shared" si="52"/>
        <v>1811098.8652191088</v>
      </c>
      <c r="CK258" s="32">
        <f>+SMALL((K258,O258,S258,W258,AA258,AE258,AI258,AM258,AQ258,AU258,AY258,BC258,BG258,BK258,BO258,BS258,BW258,CA258,CE258,CI258),1)</f>
        <v>844960</v>
      </c>
      <c r="CL258" s="18"/>
      <c r="CM258" s="18">
        <f t="shared" si="53"/>
        <v>0</v>
      </c>
      <c r="CN258" s="35">
        <f t="shared" si="54"/>
        <v>0</v>
      </c>
      <c r="CO258" s="39">
        <f t="shared" si="55"/>
        <v>844960</v>
      </c>
    </row>
    <row r="259" spans="1:93" s="19" customFormat="1" ht="30">
      <c r="A259" s="17">
        <v>249</v>
      </c>
      <c r="B259" s="49" t="s">
        <v>307</v>
      </c>
      <c r="C259" s="69" t="s">
        <v>364</v>
      </c>
      <c r="D259" s="69" t="s">
        <v>1244</v>
      </c>
      <c r="E259" s="37">
        <v>1</v>
      </c>
      <c r="F259" s="37" t="str">
        <f>+VLOOKUP(B259,'[1]AMAREY NOVA MEDICAL S.A'!$D:$H,5,0)</f>
        <v xml:space="preserve">CTO 5660-2021 DISORTHO SA </v>
      </c>
      <c r="G259" s="34">
        <f>+VLOOKUP(B259,'[1]AMAREY NOVA MEDICAL S.A'!$D:$H,2,0)</f>
        <v>100000</v>
      </c>
      <c r="H259" s="32">
        <f>+VLOOKUP(B259,'[1]AMAREY NOVA MEDICAL S.A'!$D:$H,3,0)</f>
        <v>0</v>
      </c>
      <c r="I259" s="32">
        <f>+VLOOKUP(B259,'[1]AMAREY NOVA MEDICAL S.A'!$D:$H,4,0)</f>
        <v>100000</v>
      </c>
      <c r="J259" s="32">
        <f t="shared" si="45"/>
        <v>100000</v>
      </c>
      <c r="K259" s="32">
        <f t="shared" si="46"/>
        <v>105620</v>
      </c>
      <c r="L259" s="32"/>
      <c r="M259" s="32"/>
      <c r="N259" s="32"/>
      <c r="O259" s="32"/>
      <c r="P259" s="71"/>
      <c r="Q259" s="71"/>
      <c r="R259" s="72"/>
      <c r="S259" s="32"/>
      <c r="T259" s="32">
        <v>368823.11288617004</v>
      </c>
      <c r="U259" s="32"/>
      <c r="V259" s="32">
        <v>368823.11288617004</v>
      </c>
      <c r="W259" s="32">
        <f t="shared" si="61"/>
        <v>389477.20720779558</v>
      </c>
      <c r="X259" s="32">
        <v>212000</v>
      </c>
      <c r="Y259" s="32"/>
      <c r="Z259" s="32">
        <v>212000</v>
      </c>
      <c r="AA259" s="32">
        <f t="shared" si="47"/>
        <v>223914.4</v>
      </c>
      <c r="AB259" s="32"/>
      <c r="AC259" s="32"/>
      <c r="AD259" s="32"/>
      <c r="AE259" s="32"/>
      <c r="AF259" s="32"/>
      <c r="AG259" s="32"/>
      <c r="AH259" s="32"/>
      <c r="AI259" s="32"/>
      <c r="AJ259" s="32"/>
      <c r="AK259" s="32"/>
      <c r="AL259" s="32"/>
      <c r="AM259" s="32"/>
      <c r="AN259" s="32"/>
      <c r="AO259" s="32"/>
      <c r="AP259" s="32"/>
      <c r="AQ259" s="32"/>
      <c r="AR259" s="32"/>
      <c r="AS259" s="32"/>
      <c r="AT259" s="32"/>
      <c r="AU259" s="32"/>
      <c r="AV259" s="32"/>
      <c r="AW259" s="32"/>
      <c r="AX259" s="32"/>
      <c r="AY259" s="32"/>
      <c r="AZ259" s="32"/>
      <c r="BA259" s="32"/>
      <c r="BB259" s="32"/>
      <c r="BC259" s="32"/>
      <c r="BD259" s="32"/>
      <c r="BE259" s="32"/>
      <c r="BF259" s="32"/>
      <c r="BG259" s="32"/>
      <c r="BH259" s="32"/>
      <c r="BI259" s="32"/>
      <c r="BJ259" s="32"/>
      <c r="BK259" s="32"/>
      <c r="BL259" s="32"/>
      <c r="BM259" s="32"/>
      <c r="BN259" s="32"/>
      <c r="BO259" s="32"/>
      <c r="BP259" s="32" t="s">
        <v>1283</v>
      </c>
      <c r="BQ259" s="32"/>
      <c r="BR259" s="32" t="s">
        <v>1283</v>
      </c>
      <c r="BS259" s="32">
        <f t="shared" si="62"/>
        <v>555982.09979999997</v>
      </c>
      <c r="BT259" s="32"/>
      <c r="BU259" s="32"/>
      <c r="BV259" s="32"/>
      <c r="BW259" s="32"/>
      <c r="BX259" s="32"/>
      <c r="BY259" s="32"/>
      <c r="BZ259" s="32"/>
      <c r="CA259" s="32"/>
      <c r="CB259" s="32"/>
      <c r="CC259" s="32"/>
      <c r="CD259" s="32"/>
      <c r="CE259" s="32"/>
      <c r="CF259" s="32">
        <v>407015.13</v>
      </c>
      <c r="CG259" s="32">
        <v>0</v>
      </c>
      <c r="CH259" s="32">
        <v>407015.13</v>
      </c>
      <c r="CI259" s="32">
        <f t="shared" si="63"/>
        <v>429889.38030600001</v>
      </c>
      <c r="CJ259" s="32">
        <f t="shared" si="52"/>
        <v>340976.61746275908</v>
      </c>
      <c r="CK259" s="32">
        <f>+SMALL((K259,O259,S259,W259,AA259,AE259,AI259,AM259,AQ259,AU259,AY259,BC259,BG259,BK259,BO259,BS259,BW259,CA259,CE259,CI259),1)</f>
        <v>105620</v>
      </c>
      <c r="CL259" s="18"/>
      <c r="CM259" s="18">
        <f t="shared" si="53"/>
        <v>0</v>
      </c>
      <c r="CN259" s="35">
        <f t="shared" si="54"/>
        <v>0</v>
      </c>
      <c r="CO259" s="39">
        <f t="shared" si="55"/>
        <v>105620</v>
      </c>
    </row>
    <row r="260" spans="1:93" s="19" customFormat="1" ht="30">
      <c r="A260" s="17">
        <v>250</v>
      </c>
      <c r="B260" s="49" t="s">
        <v>308</v>
      </c>
      <c r="C260" s="69" t="s">
        <v>364</v>
      </c>
      <c r="D260" s="69" t="s">
        <v>1244</v>
      </c>
      <c r="E260" s="37">
        <v>1</v>
      </c>
      <c r="F260" s="37" t="str">
        <f>+VLOOKUP(B260,'[1]AMAREY NOVA MEDICAL S.A'!$D:$H,5,0)</f>
        <v xml:space="preserve">CTO 5660-2021 DISORTHO SA </v>
      </c>
      <c r="G260" s="34">
        <f>+VLOOKUP(B260,'[1]AMAREY NOVA MEDICAL S.A'!$D:$H,2,0)</f>
        <v>2152500</v>
      </c>
      <c r="H260" s="32">
        <f>+VLOOKUP(B260,'[1]AMAREY NOVA MEDICAL S.A'!$D:$H,3,0)</f>
        <v>0</v>
      </c>
      <c r="I260" s="32">
        <f>+VLOOKUP(B260,'[1]AMAREY NOVA MEDICAL S.A'!$D:$H,4,0)</f>
        <v>2152500</v>
      </c>
      <c r="J260" s="32">
        <f t="shared" si="45"/>
        <v>2152500</v>
      </c>
      <c r="K260" s="32">
        <f t="shared" si="46"/>
        <v>2273470.5</v>
      </c>
      <c r="L260" s="32"/>
      <c r="M260" s="32"/>
      <c r="N260" s="32"/>
      <c r="O260" s="32"/>
      <c r="P260" s="71"/>
      <c r="Q260" s="71"/>
      <c r="R260" s="72"/>
      <c r="S260" s="32"/>
      <c r="T260" s="32">
        <v>3827104.0002772482</v>
      </c>
      <c r="U260" s="32"/>
      <c r="V260" s="32">
        <v>3827104.0002772482</v>
      </c>
      <c r="W260" s="32">
        <f t="shared" si="61"/>
        <v>4041421.8242927743</v>
      </c>
      <c r="X260" s="32">
        <v>3714945</v>
      </c>
      <c r="Y260" s="32"/>
      <c r="Z260" s="32">
        <v>3714945</v>
      </c>
      <c r="AA260" s="32">
        <f t="shared" si="47"/>
        <v>3923724.909</v>
      </c>
      <c r="AB260" s="32"/>
      <c r="AC260" s="32"/>
      <c r="AD260" s="32"/>
      <c r="AE260" s="32"/>
      <c r="AF260" s="32"/>
      <c r="AG260" s="32"/>
      <c r="AH260" s="32"/>
      <c r="AI260" s="32"/>
      <c r="AJ260" s="32"/>
      <c r="AK260" s="32"/>
      <c r="AL260" s="32"/>
      <c r="AM260" s="32"/>
      <c r="AN260" s="32"/>
      <c r="AO260" s="32"/>
      <c r="AP260" s="32"/>
      <c r="AQ260" s="32"/>
      <c r="AR260" s="32"/>
      <c r="AS260" s="32"/>
      <c r="AT260" s="32"/>
      <c r="AU260" s="32"/>
      <c r="AV260" s="32"/>
      <c r="AW260" s="32"/>
      <c r="AX260" s="32"/>
      <c r="AY260" s="32"/>
      <c r="AZ260" s="32"/>
      <c r="BA260" s="32"/>
      <c r="BB260" s="32"/>
      <c r="BC260" s="32"/>
      <c r="BD260" s="32"/>
      <c r="BE260" s="32"/>
      <c r="BF260" s="32"/>
      <c r="BG260" s="32"/>
      <c r="BH260" s="32"/>
      <c r="BI260" s="32"/>
      <c r="BJ260" s="32"/>
      <c r="BK260" s="32"/>
      <c r="BL260" s="32"/>
      <c r="BM260" s="32"/>
      <c r="BN260" s="32"/>
      <c r="BO260" s="32"/>
      <c r="BP260" s="32" t="s">
        <v>1284</v>
      </c>
      <c r="BQ260" s="32"/>
      <c r="BR260" s="32" t="s">
        <v>1284</v>
      </c>
      <c r="BS260" s="32">
        <f t="shared" si="62"/>
        <v>3076192.0885999999</v>
      </c>
      <c r="BT260" s="32"/>
      <c r="BU260" s="32"/>
      <c r="BV260" s="32"/>
      <c r="BW260" s="32"/>
      <c r="BX260" s="32"/>
      <c r="BY260" s="32"/>
      <c r="BZ260" s="32"/>
      <c r="CA260" s="32"/>
      <c r="CB260" s="32"/>
      <c r="CC260" s="32"/>
      <c r="CD260" s="32"/>
      <c r="CE260" s="32"/>
      <c r="CF260" s="32">
        <v>4223404.6100000003</v>
      </c>
      <c r="CG260" s="32">
        <v>0</v>
      </c>
      <c r="CH260" s="32">
        <v>4223404.6100000003</v>
      </c>
      <c r="CI260" s="32">
        <f t="shared" si="63"/>
        <v>4460759.9490820002</v>
      </c>
      <c r="CJ260" s="32">
        <f t="shared" si="52"/>
        <v>3555113.854194955</v>
      </c>
      <c r="CK260" s="32">
        <f>+SMALL((K260,O260,S260,W260,AA260,AE260,AI260,AM260,AQ260,AU260,AY260,BC260,BG260,BK260,BO260,BS260,BW260,CA260,CE260,CI260),1)</f>
        <v>2273470.5</v>
      </c>
      <c r="CL260" s="18"/>
      <c r="CM260" s="18">
        <f t="shared" si="53"/>
        <v>0</v>
      </c>
      <c r="CN260" s="35">
        <f t="shared" si="54"/>
        <v>0</v>
      </c>
      <c r="CO260" s="39">
        <f t="shared" si="55"/>
        <v>2273470.5</v>
      </c>
    </row>
    <row r="261" spans="1:93" s="19" customFormat="1" ht="60">
      <c r="A261" s="17">
        <v>251</v>
      </c>
      <c r="B261" s="49" t="s">
        <v>297</v>
      </c>
      <c r="C261" s="69" t="s">
        <v>365</v>
      </c>
      <c r="D261" s="69" t="s">
        <v>1244</v>
      </c>
      <c r="E261" s="37">
        <v>1</v>
      </c>
      <c r="F261" s="37" t="str">
        <f>+VLOOKUP(B261,'[1]AMAREY NOVA MEDICAL S.A'!$D:$H,5,0)</f>
        <v>CTO 5661-2021 EDM EQUIPOS Y DISPOSITIVOS MEDICOS SAS</v>
      </c>
      <c r="G261" s="34">
        <f>+VLOOKUP(B261,'[1]AMAREY NOVA MEDICAL S.A'!$D:$H,2,0)</f>
        <v>1290780</v>
      </c>
      <c r="H261" s="32">
        <f>+VLOOKUP(B261,'[1]AMAREY NOVA MEDICAL S.A'!$D:$H,3,0)</f>
        <v>0</v>
      </c>
      <c r="I261" s="32">
        <f>+VLOOKUP(B261,'[1]AMAREY NOVA MEDICAL S.A'!$D:$H,4,0)</f>
        <v>1290780</v>
      </c>
      <c r="J261" s="32">
        <f t="shared" si="45"/>
        <v>1290780</v>
      </c>
      <c r="K261" s="32">
        <f t="shared" si="46"/>
        <v>1363321.8360000001</v>
      </c>
      <c r="L261" s="32"/>
      <c r="M261" s="32"/>
      <c r="N261" s="32"/>
      <c r="O261" s="32"/>
      <c r="P261" s="71"/>
      <c r="Q261" s="71"/>
      <c r="R261" s="72"/>
      <c r="S261" s="32"/>
      <c r="T261" s="32">
        <v>3789636.2694594315</v>
      </c>
      <c r="U261" s="32"/>
      <c r="V261" s="32">
        <v>3789636.2694594315</v>
      </c>
      <c r="W261" s="32">
        <f t="shared" si="61"/>
        <v>4001855.9005491599</v>
      </c>
      <c r="X261" s="32">
        <v>2684320</v>
      </c>
      <c r="Y261" s="32"/>
      <c r="Z261" s="32">
        <v>2684320</v>
      </c>
      <c r="AA261" s="32">
        <f t="shared" si="47"/>
        <v>2835178.784</v>
      </c>
      <c r="AB261" s="32"/>
      <c r="AC261" s="32"/>
      <c r="AD261" s="32"/>
      <c r="AE261" s="32"/>
      <c r="AF261" s="32"/>
      <c r="AG261" s="32"/>
      <c r="AH261" s="32"/>
      <c r="AI261" s="32"/>
      <c r="AJ261" s="32"/>
      <c r="AK261" s="32"/>
      <c r="AL261" s="32"/>
      <c r="AM261" s="32"/>
      <c r="AN261" s="32"/>
      <c r="AO261" s="32"/>
      <c r="AP261" s="32"/>
      <c r="AQ261" s="32"/>
      <c r="AR261" s="32"/>
      <c r="AS261" s="32"/>
      <c r="AT261" s="32"/>
      <c r="AU261" s="32"/>
      <c r="AV261" s="32"/>
      <c r="AW261" s="32"/>
      <c r="AX261" s="32"/>
      <c r="AY261" s="32"/>
      <c r="AZ261" s="32"/>
      <c r="BA261" s="32"/>
      <c r="BB261" s="32"/>
      <c r="BC261" s="32"/>
      <c r="BD261" s="32"/>
      <c r="BE261" s="32"/>
      <c r="BF261" s="32"/>
      <c r="BG261" s="32"/>
      <c r="BH261" s="32"/>
      <c r="BI261" s="32"/>
      <c r="BJ261" s="32"/>
      <c r="BK261" s="32"/>
      <c r="BL261" s="32"/>
      <c r="BM261" s="32"/>
      <c r="BN261" s="32"/>
      <c r="BO261" s="32"/>
      <c r="BP261" s="32" t="s">
        <v>1285</v>
      </c>
      <c r="BQ261" s="32"/>
      <c r="BR261" s="32" t="s">
        <v>1285</v>
      </c>
      <c r="BS261" s="32">
        <f t="shared" si="62"/>
        <v>6152384.1771999998</v>
      </c>
      <c r="BT261" s="32"/>
      <c r="BU261" s="32"/>
      <c r="BV261" s="32"/>
      <c r="BW261" s="32"/>
      <c r="BX261" s="32"/>
      <c r="BY261" s="32"/>
      <c r="BZ261" s="32"/>
      <c r="CA261" s="32"/>
      <c r="CB261" s="32"/>
      <c r="CC261" s="32"/>
      <c r="CD261" s="32"/>
      <c r="CE261" s="32"/>
      <c r="CF261" s="32">
        <v>4182057.06</v>
      </c>
      <c r="CG261" s="32">
        <v>0</v>
      </c>
      <c r="CH261" s="32">
        <v>4182057.06</v>
      </c>
      <c r="CI261" s="32">
        <f t="shared" si="63"/>
        <v>4417088.6667720005</v>
      </c>
      <c r="CJ261" s="32">
        <f t="shared" si="52"/>
        <v>3753965.8729042322</v>
      </c>
      <c r="CK261" s="32">
        <f>+SMALL((K261,O261,S261,W261,AA261,AE261,AI261,AM261,AQ261,AU261,AY261,BC261,BG261,BK261,BO261,BS261,BW261,CA261,CE261,CI261),1)</f>
        <v>1363321.8360000001</v>
      </c>
      <c r="CL261" s="18"/>
      <c r="CM261" s="18">
        <f t="shared" si="53"/>
        <v>0</v>
      </c>
      <c r="CN261" s="35">
        <f t="shared" si="54"/>
        <v>0</v>
      </c>
      <c r="CO261" s="39">
        <f t="shared" si="55"/>
        <v>1363321.8360000001</v>
      </c>
    </row>
    <row r="262" spans="1:93" s="19" customFormat="1" ht="60">
      <c r="A262" s="17">
        <v>252</v>
      </c>
      <c r="B262" s="49" t="s">
        <v>298</v>
      </c>
      <c r="C262" s="69" t="s">
        <v>365</v>
      </c>
      <c r="D262" s="69" t="s">
        <v>1244</v>
      </c>
      <c r="E262" s="37">
        <v>1</v>
      </c>
      <c r="F262" s="37" t="str">
        <f>+VLOOKUP(B262,'[1]AMAREY NOVA MEDICAL S.A'!$D:$H,5,0)</f>
        <v>CTO 5669-2021 PROMED QUIRURGICOS E.U</v>
      </c>
      <c r="G262" s="34">
        <f>+VLOOKUP(B262,'[1]AMAREY NOVA MEDICAL S.A'!$D:$H,2,0)</f>
        <v>3664908</v>
      </c>
      <c r="H262" s="32">
        <f>+VLOOKUP(B262,'[1]AMAREY NOVA MEDICAL S.A'!$D:$H,3,0)</f>
        <v>0</v>
      </c>
      <c r="I262" s="32">
        <f>+VLOOKUP(B262,'[1]AMAREY NOVA MEDICAL S.A'!$D:$H,4,0)</f>
        <v>3664908</v>
      </c>
      <c r="J262" s="32">
        <f t="shared" si="45"/>
        <v>3664908</v>
      </c>
      <c r="K262" s="32">
        <f t="shared" si="46"/>
        <v>3870875.8296000003</v>
      </c>
      <c r="L262" s="32"/>
      <c r="M262" s="32"/>
      <c r="N262" s="32"/>
      <c r="O262" s="32"/>
      <c r="P262" s="71"/>
      <c r="Q262" s="71"/>
      <c r="R262" s="72"/>
      <c r="S262" s="32"/>
      <c r="T262" s="32">
        <v>7757348.0416859966</v>
      </c>
      <c r="U262" s="32"/>
      <c r="V262" s="32">
        <v>7757348.0416859966</v>
      </c>
      <c r="W262" s="32">
        <f t="shared" si="61"/>
        <v>8191759.5320204124</v>
      </c>
      <c r="X262" s="32">
        <v>5100000</v>
      </c>
      <c r="Y262" s="32"/>
      <c r="Z262" s="32">
        <v>5100000</v>
      </c>
      <c r="AA262" s="32">
        <f t="shared" si="47"/>
        <v>5386620</v>
      </c>
      <c r="AB262" s="32"/>
      <c r="AC262" s="32"/>
      <c r="AD262" s="32"/>
      <c r="AE262" s="32"/>
      <c r="AF262" s="32"/>
      <c r="AG262" s="32"/>
      <c r="AH262" s="32"/>
      <c r="AI262" s="32"/>
      <c r="AJ262" s="32"/>
      <c r="AK262" s="32"/>
      <c r="AL262" s="32"/>
      <c r="AM262" s="32"/>
      <c r="AN262" s="32"/>
      <c r="AO262" s="32"/>
      <c r="AP262" s="32"/>
      <c r="AQ262" s="32"/>
      <c r="AR262" s="32"/>
      <c r="AS262" s="32"/>
      <c r="AT262" s="32"/>
      <c r="AU262" s="32"/>
      <c r="AV262" s="32"/>
      <c r="AW262" s="32"/>
      <c r="AX262" s="32"/>
      <c r="AY262" s="32"/>
      <c r="AZ262" s="32"/>
      <c r="BA262" s="32"/>
      <c r="BB262" s="32"/>
      <c r="BC262" s="32"/>
      <c r="BD262" s="32"/>
      <c r="BE262" s="32"/>
      <c r="BF262" s="32"/>
      <c r="BG262" s="32"/>
      <c r="BH262" s="32"/>
      <c r="BI262" s="32"/>
      <c r="BJ262" s="32"/>
      <c r="BK262" s="32"/>
      <c r="BL262" s="32"/>
      <c r="BM262" s="32"/>
      <c r="BN262" s="32"/>
      <c r="BO262" s="32"/>
      <c r="BP262" s="32" t="s">
        <v>1286</v>
      </c>
      <c r="BQ262" s="32"/>
      <c r="BR262" s="32" t="s">
        <v>1286</v>
      </c>
      <c r="BS262" s="32">
        <f t="shared" si="62"/>
        <v>13458339.822799999</v>
      </c>
      <c r="BT262" s="32"/>
      <c r="BU262" s="32"/>
      <c r="BV262" s="32"/>
      <c r="BW262" s="32"/>
      <c r="BX262" s="32"/>
      <c r="BY262" s="32"/>
      <c r="BZ262" s="32"/>
      <c r="CA262" s="32"/>
      <c r="CB262" s="32"/>
      <c r="CC262" s="32"/>
      <c r="CD262" s="32"/>
      <c r="CE262" s="32"/>
      <c r="CF262" s="32">
        <v>8560629.5199999996</v>
      </c>
      <c r="CG262" s="32">
        <v>0</v>
      </c>
      <c r="CH262" s="32">
        <v>8560629.5199999996</v>
      </c>
      <c r="CI262" s="32">
        <f t="shared" si="63"/>
        <v>9041736.8990240004</v>
      </c>
      <c r="CJ262" s="32">
        <f t="shared" si="52"/>
        <v>7989866.4166888818</v>
      </c>
      <c r="CK262" s="32">
        <f>+SMALL((K262,O262,S262,W262,AA262,AE262,AI262,AM262,AQ262,AU262,AY262,BC262,BG262,BK262,BO262,BS262,BW262,CA262,CE262,CI262),1)</f>
        <v>3870875.8296000003</v>
      </c>
      <c r="CL262" s="18"/>
      <c r="CM262" s="18">
        <f t="shared" si="53"/>
        <v>0</v>
      </c>
      <c r="CN262" s="35">
        <f t="shared" si="54"/>
        <v>0</v>
      </c>
      <c r="CO262" s="39">
        <f t="shared" si="55"/>
        <v>3870875.8296000003</v>
      </c>
    </row>
    <row r="263" spans="1:93" s="19" customFormat="1" ht="60">
      <c r="A263" s="17">
        <v>253</v>
      </c>
      <c r="B263" s="49" t="s">
        <v>299</v>
      </c>
      <c r="C263" s="69" t="s">
        <v>365</v>
      </c>
      <c r="D263" s="69" t="s">
        <v>1244</v>
      </c>
      <c r="E263" s="37">
        <v>1</v>
      </c>
      <c r="F263" s="37" t="str">
        <f>+VLOOKUP(B263,'[1]AMAREY NOVA MEDICAL S.A'!$D:$H,5,0)</f>
        <v>CTO 5661-2021 EDM EQUIPOS Y DISPOSITIVOS MEDICOS SAS</v>
      </c>
      <c r="G263" s="34">
        <f>+VLOOKUP(B263,'[1]AMAREY NOVA MEDICAL S.A'!$D:$H,2,0)</f>
        <v>212766</v>
      </c>
      <c r="H263" s="32">
        <f>+VLOOKUP(B263,'[1]AMAREY NOVA MEDICAL S.A'!$D:$H,3,0)</f>
        <v>0</v>
      </c>
      <c r="I263" s="32">
        <f>+VLOOKUP(B263,'[1]AMAREY NOVA MEDICAL S.A'!$D:$H,4,0)</f>
        <v>212766</v>
      </c>
      <c r="J263" s="32">
        <f t="shared" si="45"/>
        <v>212766</v>
      </c>
      <c r="K263" s="32">
        <f t="shared" si="46"/>
        <v>224723.4492</v>
      </c>
      <c r="L263" s="32"/>
      <c r="M263" s="32"/>
      <c r="N263" s="32"/>
      <c r="O263" s="32"/>
      <c r="P263" s="71"/>
      <c r="Q263" s="71"/>
      <c r="R263" s="72"/>
      <c r="S263" s="32"/>
      <c r="T263" s="32">
        <v>344412.12495519395</v>
      </c>
      <c r="U263" s="32"/>
      <c r="V263" s="32">
        <v>344412.12495519395</v>
      </c>
      <c r="W263" s="32">
        <f t="shared" si="61"/>
        <v>363699.20395268482</v>
      </c>
      <c r="X263" s="32">
        <v>212000</v>
      </c>
      <c r="Y263" s="32"/>
      <c r="Z263" s="32">
        <v>212000</v>
      </c>
      <c r="AA263" s="32">
        <f t="shared" si="47"/>
        <v>223914.4</v>
      </c>
      <c r="AB263" s="32"/>
      <c r="AC263" s="32"/>
      <c r="AD263" s="32"/>
      <c r="AE263" s="32"/>
      <c r="AF263" s="32"/>
      <c r="AG263" s="32"/>
      <c r="AH263" s="32"/>
      <c r="AI263" s="32"/>
      <c r="AJ263" s="32"/>
      <c r="AK263" s="32"/>
      <c r="AL263" s="32"/>
      <c r="AM263" s="32"/>
      <c r="AN263" s="32"/>
      <c r="AO263" s="32"/>
      <c r="AP263" s="32"/>
      <c r="AQ263" s="32"/>
      <c r="AR263" s="32"/>
      <c r="AS263" s="32"/>
      <c r="AT263" s="32"/>
      <c r="AU263" s="32"/>
      <c r="AV263" s="32"/>
      <c r="AW263" s="32"/>
      <c r="AX263" s="32"/>
      <c r="AY263" s="32"/>
      <c r="AZ263" s="32"/>
      <c r="BA263" s="32"/>
      <c r="BB263" s="32"/>
      <c r="BC263" s="32"/>
      <c r="BD263" s="32"/>
      <c r="BE263" s="32"/>
      <c r="BF263" s="32"/>
      <c r="BG263" s="32"/>
      <c r="BH263" s="32"/>
      <c r="BI263" s="32"/>
      <c r="BJ263" s="32"/>
      <c r="BK263" s="32"/>
      <c r="BL263" s="32"/>
      <c r="BM263" s="32"/>
      <c r="BN263" s="32"/>
      <c r="BO263" s="32"/>
      <c r="BP263" s="32" t="s">
        <v>1283</v>
      </c>
      <c r="BQ263" s="32"/>
      <c r="BR263" s="32" t="s">
        <v>1283</v>
      </c>
      <c r="BS263" s="32">
        <f t="shared" si="62"/>
        <v>555982.09979999997</v>
      </c>
      <c r="BT263" s="32"/>
      <c r="BU263" s="32"/>
      <c r="BV263" s="32"/>
      <c r="BW263" s="32"/>
      <c r="BX263" s="32"/>
      <c r="BY263" s="32"/>
      <c r="BZ263" s="32"/>
      <c r="CA263" s="32"/>
      <c r="CB263" s="32"/>
      <c r="CC263" s="32"/>
      <c r="CD263" s="32"/>
      <c r="CE263" s="32"/>
      <c r="CF263" s="32">
        <v>380076.36</v>
      </c>
      <c r="CG263" s="32">
        <v>0</v>
      </c>
      <c r="CH263" s="32">
        <v>380076.36</v>
      </c>
      <c r="CI263" s="32">
        <f t="shared" si="63"/>
        <v>401436.65143199998</v>
      </c>
      <c r="CJ263" s="32">
        <f t="shared" si="52"/>
        <v>353951.16087693692</v>
      </c>
      <c r="CK263" s="32">
        <f>+SMALL((K263,O263,S263,W263,AA263,AE263,AI263,AM263,AQ263,AU263,AY263,BC263,BG263,BK263,BO263,BS263,BW263,CA263,CE263,CI263),1)</f>
        <v>223914.4</v>
      </c>
      <c r="CL263" s="18"/>
      <c r="CM263" s="18">
        <f t="shared" si="53"/>
        <v>809.04920000000857</v>
      </c>
      <c r="CN263" s="35">
        <f t="shared" si="54"/>
        <v>3.6132075471698496E-3</v>
      </c>
      <c r="CO263" s="39">
        <f t="shared" si="55"/>
        <v>223914.4</v>
      </c>
    </row>
    <row r="264" spans="1:93" s="19" customFormat="1" ht="60">
      <c r="A264" s="17">
        <v>254</v>
      </c>
      <c r="B264" s="49" t="s">
        <v>300</v>
      </c>
      <c r="C264" s="69" t="s">
        <v>365</v>
      </c>
      <c r="D264" s="69" t="s">
        <v>1244</v>
      </c>
      <c r="E264" s="37">
        <v>1</v>
      </c>
      <c r="F264" s="37" t="str">
        <f>+VLOOKUP(B264,'[1]AMAREY NOVA MEDICAL S.A'!$D:$H,5,0)</f>
        <v>CTO 5661-2021 EDM EQUIPOS Y DISPOSITIVOS MEDICOS SAS</v>
      </c>
      <c r="G264" s="34">
        <f>+VLOOKUP(B264,'[1]AMAREY NOVA MEDICAL S.A'!$D:$H,2,0)</f>
        <v>147098</v>
      </c>
      <c r="H264" s="32">
        <f>+VLOOKUP(B264,'[1]AMAREY NOVA MEDICAL S.A'!$D:$H,3,0)</f>
        <v>0</v>
      </c>
      <c r="I264" s="32">
        <f>+VLOOKUP(B264,'[1]AMAREY NOVA MEDICAL S.A'!$D:$H,4,0)</f>
        <v>147098</v>
      </c>
      <c r="J264" s="32">
        <f t="shared" si="45"/>
        <v>147098</v>
      </c>
      <c r="K264" s="32">
        <f t="shared" si="46"/>
        <v>155364.90760000001</v>
      </c>
      <c r="L264" s="32"/>
      <c r="M264" s="32"/>
      <c r="N264" s="32"/>
      <c r="O264" s="32"/>
      <c r="P264" s="71"/>
      <c r="Q264" s="71"/>
      <c r="R264" s="72"/>
      <c r="S264" s="32"/>
      <c r="T264" s="32">
        <v>367376.4820364461</v>
      </c>
      <c r="U264" s="32"/>
      <c r="V264" s="32">
        <v>367376.4820364461</v>
      </c>
      <c r="W264" s="32">
        <f t="shared" si="61"/>
        <v>387949.56503048708</v>
      </c>
      <c r="X264" s="32">
        <v>185856</v>
      </c>
      <c r="Y264" s="32"/>
      <c r="Z264" s="32">
        <v>185856</v>
      </c>
      <c r="AA264" s="32">
        <f t="shared" si="47"/>
        <v>196301.1072</v>
      </c>
      <c r="AB264" s="32"/>
      <c r="AC264" s="32"/>
      <c r="AD264" s="32"/>
      <c r="AE264" s="32"/>
      <c r="AF264" s="32"/>
      <c r="AG264" s="32"/>
      <c r="AH264" s="32"/>
      <c r="AI264" s="32"/>
      <c r="AJ264" s="32"/>
      <c r="AK264" s="32"/>
      <c r="AL264" s="32"/>
      <c r="AM264" s="32"/>
      <c r="AN264" s="32"/>
      <c r="AO264" s="32"/>
      <c r="AP264" s="32"/>
      <c r="AQ264" s="32"/>
      <c r="AR264" s="32"/>
      <c r="AS264" s="32"/>
      <c r="AT264" s="32"/>
      <c r="AU264" s="32"/>
      <c r="AV264" s="32"/>
      <c r="AW264" s="32"/>
      <c r="AX264" s="32"/>
      <c r="AY264" s="32"/>
      <c r="AZ264" s="32"/>
      <c r="BA264" s="32"/>
      <c r="BB264" s="32"/>
      <c r="BC264" s="32"/>
      <c r="BD264" s="32"/>
      <c r="BE264" s="32"/>
      <c r="BF264" s="32"/>
      <c r="BG264" s="32"/>
      <c r="BH264" s="32"/>
      <c r="BI264" s="32"/>
      <c r="BJ264" s="32"/>
      <c r="BK264" s="32"/>
      <c r="BL264" s="32"/>
      <c r="BM264" s="32"/>
      <c r="BN264" s="32"/>
      <c r="BO264" s="32"/>
      <c r="BP264" s="32" t="s">
        <v>1287</v>
      </c>
      <c r="BQ264" s="32"/>
      <c r="BR264" s="32" t="s">
        <v>1287</v>
      </c>
      <c r="BS264" s="32">
        <f t="shared" si="62"/>
        <v>710004.60560000001</v>
      </c>
      <c r="BT264" s="32"/>
      <c r="BU264" s="32"/>
      <c r="BV264" s="32"/>
      <c r="BW264" s="32"/>
      <c r="BX264" s="32"/>
      <c r="BY264" s="32"/>
      <c r="BZ264" s="32"/>
      <c r="CA264" s="32"/>
      <c r="CB264" s="32"/>
      <c r="CC264" s="32"/>
      <c r="CD264" s="32"/>
      <c r="CE264" s="32"/>
      <c r="CF264" s="32">
        <v>405418.7</v>
      </c>
      <c r="CG264" s="32">
        <v>0</v>
      </c>
      <c r="CH264" s="32">
        <v>405418.7</v>
      </c>
      <c r="CI264" s="32">
        <f t="shared" si="63"/>
        <v>428203.23094000004</v>
      </c>
      <c r="CJ264" s="32">
        <f t="shared" si="52"/>
        <v>375564.68327409745</v>
      </c>
      <c r="CK264" s="32">
        <f>+SMALL((K264,O264,S264,W264,AA264,AE264,AI264,AM264,AQ264,AU264,AY264,BC264,BG264,BK264,BO264,BS264,BW264,CA264,CE264,CI264),1)</f>
        <v>155364.90760000001</v>
      </c>
      <c r="CL264" s="18"/>
      <c r="CM264" s="18">
        <f t="shared" si="53"/>
        <v>0</v>
      </c>
      <c r="CN264" s="35">
        <f t="shared" si="54"/>
        <v>0</v>
      </c>
      <c r="CO264" s="39">
        <f t="shared" si="55"/>
        <v>155364.90760000001</v>
      </c>
    </row>
    <row r="265" spans="1:93" s="19" customFormat="1" ht="45">
      <c r="A265" s="17">
        <v>255</v>
      </c>
      <c r="B265" s="49" t="s">
        <v>301</v>
      </c>
      <c r="C265" s="69" t="s">
        <v>365</v>
      </c>
      <c r="D265" s="69" t="s">
        <v>1244</v>
      </c>
      <c r="E265" s="37">
        <v>1</v>
      </c>
      <c r="F265" s="37" t="str">
        <f>+VLOOKUP(B265,'[1]AMAREY NOVA MEDICAL S.A'!$D:$H,5,0)</f>
        <v>CTO 5657-2021 B BRAUN MEDICAL S A</v>
      </c>
      <c r="G265" s="34">
        <f>+VLOOKUP(B265,'[1]AMAREY NOVA MEDICAL S.A'!$D:$H,2,0)</f>
        <v>373500</v>
      </c>
      <c r="H265" s="32">
        <f>+VLOOKUP(B265,'[1]AMAREY NOVA MEDICAL S.A'!$D:$H,3,0)</f>
        <v>0</v>
      </c>
      <c r="I265" s="32">
        <f>+VLOOKUP(B265,'[1]AMAREY NOVA MEDICAL S.A'!$D:$H,4,0)</f>
        <v>373500</v>
      </c>
      <c r="J265" s="32">
        <f t="shared" si="45"/>
        <v>373500</v>
      </c>
      <c r="K265" s="32">
        <f t="shared" si="46"/>
        <v>394490.7</v>
      </c>
      <c r="L265" s="32"/>
      <c r="M265" s="32"/>
      <c r="N265" s="32"/>
      <c r="O265" s="32"/>
      <c r="P265" s="71"/>
      <c r="Q265" s="71"/>
      <c r="R265" s="72"/>
      <c r="S265" s="32"/>
      <c r="T265" s="32">
        <v>205832.47326738335</v>
      </c>
      <c r="U265" s="32"/>
      <c r="V265" s="32">
        <v>205832.47326738335</v>
      </c>
      <c r="W265" s="32">
        <f t="shared" si="61"/>
        <v>217359.09177035684</v>
      </c>
      <c r="X265" s="32">
        <v>145200</v>
      </c>
      <c r="Y265" s="32"/>
      <c r="Z265" s="32">
        <v>145200</v>
      </c>
      <c r="AA265" s="32">
        <f t="shared" si="47"/>
        <v>153360.24</v>
      </c>
      <c r="AB265" s="32"/>
      <c r="AC265" s="32"/>
      <c r="AD265" s="32"/>
      <c r="AE265" s="32"/>
      <c r="AF265" s="32"/>
      <c r="AG265" s="32"/>
      <c r="AH265" s="32"/>
      <c r="AI265" s="32"/>
      <c r="AJ265" s="32"/>
      <c r="AK265" s="32"/>
      <c r="AL265" s="32"/>
      <c r="AM265" s="32"/>
      <c r="AN265" s="32"/>
      <c r="AO265" s="32"/>
      <c r="AP265" s="32"/>
      <c r="AQ265" s="32"/>
      <c r="AR265" s="32"/>
      <c r="AS265" s="32"/>
      <c r="AT265" s="32"/>
      <c r="AU265" s="32"/>
      <c r="AV265" s="32"/>
      <c r="AW265" s="32"/>
      <c r="AX265" s="32"/>
      <c r="AY265" s="32"/>
      <c r="AZ265" s="32"/>
      <c r="BA265" s="32"/>
      <c r="BB265" s="32"/>
      <c r="BC265" s="32"/>
      <c r="BD265" s="32"/>
      <c r="BE265" s="32"/>
      <c r="BF265" s="32"/>
      <c r="BG265" s="32"/>
      <c r="BH265" s="32"/>
      <c r="BI265" s="32"/>
      <c r="BJ265" s="32"/>
      <c r="BK265" s="32"/>
      <c r="BL265" s="32"/>
      <c r="BM265" s="32"/>
      <c r="BN265" s="32"/>
      <c r="BO265" s="32"/>
      <c r="BP265" s="32" t="s">
        <v>1288</v>
      </c>
      <c r="BQ265" s="32"/>
      <c r="BR265" s="32" t="s">
        <v>1288</v>
      </c>
      <c r="BS265" s="32">
        <f t="shared" si="62"/>
        <v>507146.5772</v>
      </c>
      <c r="BT265" s="32"/>
      <c r="BU265" s="32"/>
      <c r="BV265" s="32"/>
      <c r="BW265" s="32"/>
      <c r="BX265" s="32"/>
      <c r="BY265" s="32"/>
      <c r="BZ265" s="32"/>
      <c r="CA265" s="32"/>
      <c r="CB265" s="32"/>
      <c r="CC265" s="32"/>
      <c r="CD265" s="32"/>
      <c r="CE265" s="32"/>
      <c r="CF265" s="32">
        <v>227146.64</v>
      </c>
      <c r="CG265" s="32">
        <v>0</v>
      </c>
      <c r="CH265" s="32">
        <v>227146.64</v>
      </c>
      <c r="CI265" s="32">
        <f t="shared" si="63"/>
        <v>239912.28116800002</v>
      </c>
      <c r="CJ265" s="32">
        <f t="shared" si="52"/>
        <v>302453.77802767139</v>
      </c>
      <c r="CK265" s="32">
        <f>+SMALL((K265,O265,S265,W265,AA265,AE265,AI265,AM265,AQ265,AU265,AY265,BC265,BG265,BK265,BO265,BS265,BW265,CA265,CE265,CI265),1)</f>
        <v>153360.24</v>
      </c>
      <c r="CL265" s="18"/>
      <c r="CM265" s="18">
        <f t="shared" si="53"/>
        <v>241130.46000000002</v>
      </c>
      <c r="CN265" s="35">
        <f t="shared" si="54"/>
        <v>1.5723140495867771</v>
      </c>
      <c r="CO265" s="39">
        <f t="shared" si="55"/>
        <v>153360.24</v>
      </c>
    </row>
    <row r="266" spans="1:93" s="19" customFormat="1" ht="60">
      <c r="A266" s="17">
        <v>256</v>
      </c>
      <c r="B266" s="49" t="s">
        <v>297</v>
      </c>
      <c r="C266" s="69" t="s">
        <v>366</v>
      </c>
      <c r="D266" s="69" t="s">
        <v>1244</v>
      </c>
      <c r="E266" s="37">
        <v>1</v>
      </c>
      <c r="F266" s="37" t="str">
        <f>+VLOOKUP(B266,'[1]AMAREY NOVA MEDICAL S.A'!$D:$H,5,0)</f>
        <v>CTO 5661-2021 EDM EQUIPOS Y DISPOSITIVOS MEDICOS SAS</v>
      </c>
      <c r="G266" s="34">
        <f>+VLOOKUP(B266,'[1]AMAREY NOVA MEDICAL S.A'!$D:$H,2,0)</f>
        <v>1290780</v>
      </c>
      <c r="H266" s="32">
        <f>+VLOOKUP(B266,'[1]AMAREY NOVA MEDICAL S.A'!$D:$H,3,0)</f>
        <v>0</v>
      </c>
      <c r="I266" s="32">
        <f>+VLOOKUP(B266,'[1]AMAREY NOVA MEDICAL S.A'!$D:$H,4,0)</f>
        <v>1290780</v>
      </c>
      <c r="J266" s="32">
        <f t="shared" ref="J266:J329" si="64">+I266*E266</f>
        <v>1290780</v>
      </c>
      <c r="K266" s="32">
        <f t="shared" ref="K266:K329" si="65">+J266*1.0562</f>
        <v>1363321.8360000001</v>
      </c>
      <c r="L266" s="32"/>
      <c r="M266" s="32"/>
      <c r="N266" s="32"/>
      <c r="O266" s="32"/>
      <c r="P266" s="71"/>
      <c r="Q266" s="71"/>
      <c r="R266" s="72"/>
      <c r="S266" s="32"/>
      <c r="T266" s="32">
        <v>3895986.1310843308</v>
      </c>
      <c r="U266" s="32"/>
      <c r="V266" s="32">
        <v>3895986.1310843308</v>
      </c>
      <c r="W266" s="32">
        <f t="shared" si="61"/>
        <v>4114161.3544250536</v>
      </c>
      <c r="X266" s="32">
        <v>2684320</v>
      </c>
      <c r="Y266" s="32"/>
      <c r="Z266" s="32">
        <v>2684320</v>
      </c>
      <c r="AA266" s="32">
        <f t="shared" si="47"/>
        <v>2835178.784</v>
      </c>
      <c r="AB266" s="32"/>
      <c r="AC266" s="32"/>
      <c r="AD266" s="32"/>
      <c r="AE266" s="32"/>
      <c r="AF266" s="32"/>
      <c r="AG266" s="32"/>
      <c r="AH266" s="32"/>
      <c r="AI266" s="32"/>
      <c r="AJ266" s="32"/>
      <c r="AK266" s="32"/>
      <c r="AL266" s="32"/>
      <c r="AM266" s="32"/>
      <c r="AN266" s="32"/>
      <c r="AO266" s="32"/>
      <c r="AP266" s="32"/>
      <c r="AQ266" s="32"/>
      <c r="AR266" s="32"/>
      <c r="AS266" s="32"/>
      <c r="AT266" s="32"/>
      <c r="AU266" s="32"/>
      <c r="AV266" s="32"/>
      <c r="AW266" s="32"/>
      <c r="AX266" s="32"/>
      <c r="AY266" s="32"/>
      <c r="AZ266" s="32"/>
      <c r="BA266" s="32"/>
      <c r="BB266" s="32"/>
      <c r="BC266" s="32"/>
      <c r="BD266" s="32"/>
      <c r="BE266" s="32"/>
      <c r="BF266" s="32"/>
      <c r="BG266" s="32"/>
      <c r="BH266" s="32"/>
      <c r="BI266" s="32"/>
      <c r="BJ266" s="32"/>
      <c r="BK266" s="32"/>
      <c r="BL266" s="32"/>
      <c r="BM266" s="32"/>
      <c r="BN266" s="32"/>
      <c r="BO266" s="32"/>
      <c r="BP266" s="32" t="s">
        <v>1285</v>
      </c>
      <c r="BQ266" s="32"/>
      <c r="BR266" s="32" t="s">
        <v>1285</v>
      </c>
      <c r="BS266" s="32">
        <f t="shared" si="62"/>
        <v>6152384.1771999998</v>
      </c>
      <c r="BT266" s="32"/>
      <c r="BU266" s="32"/>
      <c r="BV266" s="32"/>
      <c r="BW266" s="32"/>
      <c r="BX266" s="32"/>
      <c r="BY266" s="32"/>
      <c r="BZ266" s="32"/>
      <c r="CA266" s="32"/>
      <c r="CB266" s="32"/>
      <c r="CC266" s="32"/>
      <c r="CD266" s="32"/>
      <c r="CE266" s="32"/>
      <c r="CF266" s="32">
        <v>4299419.5599999996</v>
      </c>
      <c r="CG266" s="32">
        <v>0</v>
      </c>
      <c r="CH266" s="32">
        <v>4299419.5599999996</v>
      </c>
      <c r="CI266" s="32">
        <f t="shared" si="63"/>
        <v>4541046.9392719995</v>
      </c>
      <c r="CJ266" s="32">
        <f t="shared" si="52"/>
        <v>3801218.6181794107</v>
      </c>
      <c r="CK266" s="32">
        <f>+SMALL((K266,O266,S266,W266,AA266,AE266,AI266,AM266,AQ266,AU266,AY266,BC266,BG266,BK266,BO266,BS266,BW266,CA266,CE266,CI266),1)</f>
        <v>1363321.8360000001</v>
      </c>
      <c r="CL266" s="18"/>
      <c r="CM266" s="18">
        <f t="shared" si="53"/>
        <v>0</v>
      </c>
      <c r="CN266" s="35">
        <f t="shared" si="54"/>
        <v>0</v>
      </c>
      <c r="CO266" s="39">
        <f t="shared" si="55"/>
        <v>1363321.8360000001</v>
      </c>
    </row>
    <row r="267" spans="1:93" s="19" customFormat="1" ht="60">
      <c r="A267" s="17">
        <v>257</v>
      </c>
      <c r="B267" s="49" t="s">
        <v>298</v>
      </c>
      <c r="C267" s="69" t="s">
        <v>366</v>
      </c>
      <c r="D267" s="69" t="s">
        <v>1244</v>
      </c>
      <c r="E267" s="37">
        <v>1</v>
      </c>
      <c r="F267" s="37" t="str">
        <f>+VLOOKUP(B267,'[1]AMAREY NOVA MEDICAL S.A'!$D:$H,5,0)</f>
        <v>CTO 5669-2021 PROMED QUIRURGICOS E.U</v>
      </c>
      <c r="G267" s="34">
        <f>+VLOOKUP(B267,'[1]AMAREY NOVA MEDICAL S.A'!$D:$H,2,0)</f>
        <v>3664908</v>
      </c>
      <c r="H267" s="32">
        <f>+VLOOKUP(B267,'[1]AMAREY NOVA MEDICAL S.A'!$D:$H,3,0)</f>
        <v>0</v>
      </c>
      <c r="I267" s="32">
        <f>+VLOOKUP(B267,'[1]AMAREY NOVA MEDICAL S.A'!$D:$H,4,0)</f>
        <v>3664908</v>
      </c>
      <c r="J267" s="32">
        <f t="shared" si="64"/>
        <v>3664908</v>
      </c>
      <c r="K267" s="32">
        <f t="shared" si="65"/>
        <v>3870875.8296000003</v>
      </c>
      <c r="L267" s="32"/>
      <c r="M267" s="32"/>
      <c r="N267" s="32"/>
      <c r="O267" s="32"/>
      <c r="P267" s="71"/>
      <c r="Q267" s="71"/>
      <c r="R267" s="72"/>
      <c r="S267" s="32"/>
      <c r="T267" s="32">
        <v>9276968.7677292731</v>
      </c>
      <c r="U267" s="32"/>
      <c r="V267" s="32">
        <v>9276968.7677292731</v>
      </c>
      <c r="W267" s="32">
        <f t="shared" si="61"/>
        <v>9796479.0187221132</v>
      </c>
      <c r="X267" s="32">
        <v>7894000</v>
      </c>
      <c r="Y267" s="32"/>
      <c r="Z267" s="32">
        <v>7894000</v>
      </c>
      <c r="AA267" s="32">
        <f t="shared" si="47"/>
        <v>8337642.7999999998</v>
      </c>
      <c r="AB267" s="32"/>
      <c r="AC267" s="32"/>
      <c r="AD267" s="32"/>
      <c r="AE267" s="32"/>
      <c r="AF267" s="32"/>
      <c r="AG267" s="32"/>
      <c r="AH267" s="32"/>
      <c r="AI267" s="32"/>
      <c r="AJ267" s="32"/>
      <c r="AK267" s="32"/>
      <c r="AL267" s="32"/>
      <c r="AM267" s="32"/>
      <c r="AN267" s="32"/>
      <c r="AO267" s="32"/>
      <c r="AP267" s="32"/>
      <c r="AQ267" s="32"/>
      <c r="AR267" s="32"/>
      <c r="AS267" s="32"/>
      <c r="AT267" s="32"/>
      <c r="AU267" s="32"/>
      <c r="AV267" s="32"/>
      <c r="AW267" s="32"/>
      <c r="AX267" s="32"/>
      <c r="AY267" s="32"/>
      <c r="AZ267" s="32"/>
      <c r="BA267" s="32"/>
      <c r="BB267" s="32"/>
      <c r="BC267" s="32"/>
      <c r="BD267" s="32"/>
      <c r="BE267" s="32"/>
      <c r="BF267" s="32"/>
      <c r="BG267" s="32"/>
      <c r="BH267" s="32"/>
      <c r="BI267" s="32"/>
      <c r="BJ267" s="32"/>
      <c r="BK267" s="32"/>
      <c r="BL267" s="32"/>
      <c r="BM267" s="32"/>
      <c r="BN267" s="32"/>
      <c r="BO267" s="32"/>
      <c r="BP267" s="32" t="s">
        <v>1286</v>
      </c>
      <c r="BQ267" s="32"/>
      <c r="BR267" s="32" t="s">
        <v>1286</v>
      </c>
      <c r="BS267" s="32">
        <f t="shared" si="62"/>
        <v>13458339.822799999</v>
      </c>
      <c r="BT267" s="32"/>
      <c r="BU267" s="32"/>
      <c r="BV267" s="32"/>
      <c r="BW267" s="32"/>
      <c r="BX267" s="32"/>
      <c r="BY267" s="32"/>
      <c r="BZ267" s="32"/>
      <c r="CA267" s="32"/>
      <c r="CB267" s="32"/>
      <c r="CC267" s="32"/>
      <c r="CD267" s="32"/>
      <c r="CE267" s="32"/>
      <c r="CF267" s="32">
        <v>10237608.560000001</v>
      </c>
      <c r="CG267" s="32">
        <v>0</v>
      </c>
      <c r="CH267" s="32">
        <v>10237608.560000001</v>
      </c>
      <c r="CI267" s="32">
        <f t="shared" si="63"/>
        <v>10812962.161072001</v>
      </c>
      <c r="CJ267" s="32">
        <f t="shared" si="52"/>
        <v>9255259.9264388233</v>
      </c>
      <c r="CK267" s="32">
        <f>+SMALL((K267,O267,S267,W267,AA267,AE267,AI267,AM267,AQ267,AU267,AY267,BC267,BG267,BK267,BO267,BS267,BW267,CA267,CE267,CI267),1)</f>
        <v>3870875.8296000003</v>
      </c>
      <c r="CL267" s="18"/>
      <c r="CM267" s="18">
        <f t="shared" si="53"/>
        <v>0</v>
      </c>
      <c r="CN267" s="35">
        <f t="shared" si="54"/>
        <v>0</v>
      </c>
      <c r="CO267" s="39">
        <f t="shared" si="55"/>
        <v>3870875.8296000003</v>
      </c>
    </row>
    <row r="268" spans="1:93" s="19" customFormat="1" ht="60">
      <c r="A268" s="17">
        <v>258</v>
      </c>
      <c r="B268" s="49" t="s">
        <v>299</v>
      </c>
      <c r="C268" s="69" t="s">
        <v>366</v>
      </c>
      <c r="D268" s="69" t="s">
        <v>1244</v>
      </c>
      <c r="E268" s="37">
        <v>1</v>
      </c>
      <c r="F268" s="37" t="str">
        <f>+VLOOKUP(B268,'[1]AMAREY NOVA MEDICAL S.A'!$D:$H,5,0)</f>
        <v>CTO 5661-2021 EDM EQUIPOS Y DISPOSITIVOS MEDICOS SAS</v>
      </c>
      <c r="G268" s="34">
        <f>+VLOOKUP(B268,'[1]AMAREY NOVA MEDICAL S.A'!$D:$H,2,0)</f>
        <v>212766</v>
      </c>
      <c r="H268" s="32">
        <f>+VLOOKUP(B268,'[1]AMAREY NOVA MEDICAL S.A'!$D:$H,3,0)</f>
        <v>0</v>
      </c>
      <c r="I268" s="32">
        <f>+VLOOKUP(B268,'[1]AMAREY NOVA MEDICAL S.A'!$D:$H,4,0)</f>
        <v>212766</v>
      </c>
      <c r="J268" s="32">
        <f t="shared" si="64"/>
        <v>212766</v>
      </c>
      <c r="K268" s="32">
        <f t="shared" si="65"/>
        <v>224723.4492</v>
      </c>
      <c r="L268" s="32"/>
      <c r="M268" s="32"/>
      <c r="N268" s="32"/>
      <c r="O268" s="32"/>
      <c r="P268" s="71"/>
      <c r="Q268" s="71"/>
      <c r="R268" s="72"/>
      <c r="S268" s="32"/>
      <c r="T268" s="32">
        <v>378955.63617157761</v>
      </c>
      <c r="U268" s="32"/>
      <c r="V268" s="32">
        <v>378955.63617157761</v>
      </c>
      <c r="W268" s="32">
        <f t="shared" ref="W268:W331" si="66">+V268*1.056</f>
        <v>400177.151797186</v>
      </c>
      <c r="X268" s="32">
        <v>212000</v>
      </c>
      <c r="Y268" s="32"/>
      <c r="Z268" s="32">
        <v>212000</v>
      </c>
      <c r="AA268" s="32">
        <f t="shared" ref="AA268:AA331" si="67">+Z268*1.0562</f>
        <v>223914.4</v>
      </c>
      <c r="AB268" s="32"/>
      <c r="AC268" s="32"/>
      <c r="AD268" s="32"/>
      <c r="AE268" s="32"/>
      <c r="AF268" s="32"/>
      <c r="AG268" s="32"/>
      <c r="AH268" s="32"/>
      <c r="AI268" s="32"/>
      <c r="AJ268" s="32"/>
      <c r="AK268" s="32"/>
      <c r="AL268" s="32"/>
      <c r="AM268" s="32"/>
      <c r="AN268" s="32"/>
      <c r="AO268" s="32"/>
      <c r="AP268" s="32"/>
      <c r="AQ268" s="32"/>
      <c r="AR268" s="32"/>
      <c r="AS268" s="32"/>
      <c r="AT268" s="32"/>
      <c r="AU268" s="32"/>
      <c r="AV268" s="32"/>
      <c r="AW268" s="32"/>
      <c r="AX268" s="32"/>
      <c r="AY268" s="32"/>
      <c r="AZ268" s="32"/>
      <c r="BA268" s="32"/>
      <c r="BB268" s="32"/>
      <c r="BC268" s="32"/>
      <c r="BD268" s="32"/>
      <c r="BE268" s="32"/>
      <c r="BF268" s="32"/>
      <c r="BG268" s="32"/>
      <c r="BH268" s="32"/>
      <c r="BI268" s="32"/>
      <c r="BJ268" s="32"/>
      <c r="BK268" s="32"/>
      <c r="BL268" s="32"/>
      <c r="BM268" s="32"/>
      <c r="BN268" s="32"/>
      <c r="BO268" s="32"/>
      <c r="BP268" s="32" t="s">
        <v>1283</v>
      </c>
      <c r="BQ268" s="32"/>
      <c r="BR268" s="32" t="s">
        <v>1283</v>
      </c>
      <c r="BS268" s="32">
        <f t="shared" ref="BS268:BS317" si="68">+BR268*1.5062</f>
        <v>555982.09979999997</v>
      </c>
      <c r="BT268" s="32"/>
      <c r="BU268" s="32"/>
      <c r="BV268" s="32"/>
      <c r="BW268" s="32"/>
      <c r="BX268" s="32"/>
      <c r="BY268" s="32"/>
      <c r="BZ268" s="32"/>
      <c r="CA268" s="32"/>
      <c r="CB268" s="32"/>
      <c r="CC268" s="32"/>
      <c r="CD268" s="32"/>
      <c r="CE268" s="32"/>
      <c r="CF268" s="32">
        <v>418196.89</v>
      </c>
      <c r="CG268" s="32">
        <v>0</v>
      </c>
      <c r="CH268" s="32">
        <v>418196.89</v>
      </c>
      <c r="CI268" s="32">
        <f t="shared" ref="CI268:CI331" si="69">+CH268*1.0562</f>
        <v>441699.55521800002</v>
      </c>
      <c r="CJ268" s="32">
        <f t="shared" ref="CJ268:CJ331" si="70">+AVERAGE(K268,O268,S268,W268,AA268,AE268,AI268,AM268,AQ268,AU268,AY268,BC268,BG268,BK268,BO268,BS268,BW268,CA268,CE268,CI268)</f>
        <v>369299.33120303723</v>
      </c>
      <c r="CK268" s="32">
        <f>+SMALL((K268,O268,S268,W268,AA268,AE268,AI268,AM268,AQ268,AU268,AY268,BC268,BG268,BK268,BO268,BS268,BW268,CA268,CE268,CI268),1)</f>
        <v>223914.4</v>
      </c>
      <c r="CL268" s="18"/>
      <c r="CM268" s="18">
        <f t="shared" ref="CM268:CM331" si="71">+K268-CK268</f>
        <v>809.04920000000857</v>
      </c>
      <c r="CN268" s="35">
        <f t="shared" ref="CN268:CN331" si="72">+((K268-CK268)/CK268)</f>
        <v>3.6132075471698496E-3</v>
      </c>
      <c r="CO268" s="39">
        <f t="shared" ref="CO268:CO331" si="73">+CK268</f>
        <v>223914.4</v>
      </c>
    </row>
    <row r="269" spans="1:93" s="19" customFormat="1" ht="60">
      <c r="A269" s="17">
        <v>259</v>
      </c>
      <c r="B269" s="49" t="s">
        <v>300</v>
      </c>
      <c r="C269" s="69" t="s">
        <v>366</v>
      </c>
      <c r="D269" s="69" t="s">
        <v>1244</v>
      </c>
      <c r="E269" s="37">
        <v>1</v>
      </c>
      <c r="F269" s="37" t="str">
        <f>+VLOOKUP(B269,'[1]AMAREY NOVA MEDICAL S.A'!$D:$H,5,0)</f>
        <v>CTO 5661-2021 EDM EQUIPOS Y DISPOSITIVOS MEDICOS SAS</v>
      </c>
      <c r="G269" s="34">
        <f>+VLOOKUP(B269,'[1]AMAREY NOVA MEDICAL S.A'!$D:$H,2,0)</f>
        <v>147098</v>
      </c>
      <c r="H269" s="32">
        <f>+VLOOKUP(B269,'[1]AMAREY NOVA MEDICAL S.A'!$D:$H,3,0)</f>
        <v>0</v>
      </c>
      <c r="I269" s="32">
        <f>+VLOOKUP(B269,'[1]AMAREY NOVA MEDICAL S.A'!$D:$H,4,0)</f>
        <v>147098</v>
      </c>
      <c r="J269" s="32">
        <f t="shared" si="64"/>
        <v>147098</v>
      </c>
      <c r="K269" s="32">
        <f t="shared" si="65"/>
        <v>155364.90760000001</v>
      </c>
      <c r="L269" s="32"/>
      <c r="M269" s="32"/>
      <c r="N269" s="32"/>
      <c r="O269" s="32"/>
      <c r="P269" s="71"/>
      <c r="Q269" s="71"/>
      <c r="R269" s="72"/>
      <c r="S269" s="32"/>
      <c r="T269" s="32">
        <v>380735.39037319558</v>
      </c>
      <c r="U269" s="32"/>
      <c r="V269" s="32">
        <v>380735.39037319558</v>
      </c>
      <c r="W269" s="32">
        <f t="shared" si="66"/>
        <v>402056.57223409455</v>
      </c>
      <c r="X269" s="32">
        <v>185856</v>
      </c>
      <c r="Y269" s="32"/>
      <c r="Z269" s="32">
        <v>185856</v>
      </c>
      <c r="AA269" s="32">
        <f t="shared" si="67"/>
        <v>196301.1072</v>
      </c>
      <c r="AB269" s="32"/>
      <c r="AC269" s="32"/>
      <c r="AD269" s="32"/>
      <c r="AE269" s="32"/>
      <c r="AF269" s="32"/>
      <c r="AG269" s="32"/>
      <c r="AH269" s="32"/>
      <c r="AI269" s="32"/>
      <c r="AJ269" s="32"/>
      <c r="AK269" s="32"/>
      <c r="AL269" s="32"/>
      <c r="AM269" s="32"/>
      <c r="AN269" s="32"/>
      <c r="AO269" s="32"/>
      <c r="AP269" s="32"/>
      <c r="AQ269" s="32"/>
      <c r="AR269" s="32"/>
      <c r="AS269" s="32"/>
      <c r="AT269" s="32"/>
      <c r="AU269" s="32"/>
      <c r="AV269" s="32"/>
      <c r="AW269" s="32"/>
      <c r="AX269" s="32"/>
      <c r="AY269" s="32"/>
      <c r="AZ269" s="32"/>
      <c r="BA269" s="32"/>
      <c r="BB269" s="32"/>
      <c r="BC269" s="32"/>
      <c r="BD269" s="32"/>
      <c r="BE269" s="32"/>
      <c r="BF269" s="32"/>
      <c r="BG269" s="32"/>
      <c r="BH269" s="32"/>
      <c r="BI269" s="32"/>
      <c r="BJ269" s="32"/>
      <c r="BK269" s="32"/>
      <c r="BL269" s="32"/>
      <c r="BM269" s="32"/>
      <c r="BN269" s="32"/>
      <c r="BO269" s="32"/>
      <c r="BP269" s="32" t="s">
        <v>1287</v>
      </c>
      <c r="BQ269" s="32"/>
      <c r="BR269" s="32" t="s">
        <v>1287</v>
      </c>
      <c r="BS269" s="32">
        <f t="shared" si="68"/>
        <v>710004.60560000001</v>
      </c>
      <c r="BT269" s="32"/>
      <c r="BU269" s="32"/>
      <c r="BV269" s="32"/>
      <c r="BW269" s="32"/>
      <c r="BX269" s="32"/>
      <c r="BY269" s="32"/>
      <c r="BZ269" s="32"/>
      <c r="CA269" s="32"/>
      <c r="CB269" s="32"/>
      <c r="CC269" s="32"/>
      <c r="CD269" s="32"/>
      <c r="CE269" s="32"/>
      <c r="CF269" s="32">
        <v>420160.94</v>
      </c>
      <c r="CG269" s="32">
        <v>0</v>
      </c>
      <c r="CH269" s="32">
        <v>420160.94</v>
      </c>
      <c r="CI269" s="32">
        <f t="shared" si="69"/>
        <v>443773.98482800002</v>
      </c>
      <c r="CJ269" s="32">
        <f t="shared" si="70"/>
        <v>381500.23549241887</v>
      </c>
      <c r="CK269" s="32">
        <f>+SMALL((K269,O269,S269,W269,AA269,AE269,AI269,AM269,AQ269,AU269,AY269,BC269,BG269,BK269,BO269,BS269,BW269,CA269,CE269,CI269),1)</f>
        <v>155364.90760000001</v>
      </c>
      <c r="CL269" s="18"/>
      <c r="CM269" s="18">
        <f t="shared" si="71"/>
        <v>0</v>
      </c>
      <c r="CN269" s="35">
        <f t="shared" si="72"/>
        <v>0</v>
      </c>
      <c r="CO269" s="39">
        <f t="shared" si="73"/>
        <v>155364.90760000001</v>
      </c>
    </row>
    <row r="270" spans="1:93" s="19" customFormat="1" ht="45">
      <c r="A270" s="17">
        <v>260</v>
      </c>
      <c r="B270" s="49" t="s">
        <v>301</v>
      </c>
      <c r="C270" s="69" t="s">
        <v>366</v>
      </c>
      <c r="D270" s="69" t="s">
        <v>1244</v>
      </c>
      <c r="E270" s="37">
        <v>1</v>
      </c>
      <c r="F270" s="37" t="str">
        <f>+VLOOKUP(B270,'[1]AMAREY NOVA MEDICAL S.A'!$D:$H,5,0)</f>
        <v>CTO 5657-2021 B BRAUN MEDICAL S A</v>
      </c>
      <c r="G270" s="34">
        <f>+VLOOKUP(B270,'[1]AMAREY NOVA MEDICAL S.A'!$D:$H,2,0)</f>
        <v>373500</v>
      </c>
      <c r="H270" s="32">
        <f>+VLOOKUP(B270,'[1]AMAREY NOVA MEDICAL S.A'!$D:$H,3,0)</f>
        <v>0</v>
      </c>
      <c r="I270" s="32">
        <f>+VLOOKUP(B270,'[1]AMAREY NOVA MEDICAL S.A'!$D:$H,4,0)</f>
        <v>373500</v>
      </c>
      <c r="J270" s="32">
        <f t="shared" si="64"/>
        <v>373500</v>
      </c>
      <c r="K270" s="32">
        <f t="shared" si="65"/>
        <v>394490.7</v>
      </c>
      <c r="L270" s="32"/>
      <c r="M270" s="32"/>
      <c r="N270" s="32"/>
      <c r="O270" s="32"/>
      <c r="P270" s="71"/>
      <c r="Q270" s="71"/>
      <c r="R270" s="72"/>
      <c r="S270" s="32"/>
      <c r="T270" s="32">
        <v>230047.48587945246</v>
      </c>
      <c r="U270" s="32"/>
      <c r="V270" s="32">
        <v>230047.48587945246</v>
      </c>
      <c r="W270" s="32">
        <f t="shared" si="66"/>
        <v>242930.1450887018</v>
      </c>
      <c r="X270" s="32">
        <v>145200</v>
      </c>
      <c r="Y270" s="32"/>
      <c r="Z270" s="32">
        <v>145200</v>
      </c>
      <c r="AA270" s="32">
        <f t="shared" si="67"/>
        <v>153360.24</v>
      </c>
      <c r="AB270" s="32"/>
      <c r="AC270" s="32"/>
      <c r="AD270" s="32"/>
      <c r="AE270" s="32"/>
      <c r="AF270" s="32"/>
      <c r="AG270" s="32"/>
      <c r="AH270" s="32"/>
      <c r="AI270" s="32"/>
      <c r="AJ270" s="32"/>
      <c r="AK270" s="32"/>
      <c r="AL270" s="32"/>
      <c r="AM270" s="32"/>
      <c r="AN270" s="32"/>
      <c r="AO270" s="32"/>
      <c r="AP270" s="32"/>
      <c r="AQ270" s="32"/>
      <c r="AR270" s="32"/>
      <c r="AS270" s="32"/>
      <c r="AT270" s="32"/>
      <c r="AU270" s="32"/>
      <c r="AV270" s="32"/>
      <c r="AW270" s="32"/>
      <c r="AX270" s="32"/>
      <c r="AY270" s="32"/>
      <c r="AZ270" s="32"/>
      <c r="BA270" s="32"/>
      <c r="BB270" s="32"/>
      <c r="BC270" s="32"/>
      <c r="BD270" s="32"/>
      <c r="BE270" s="32"/>
      <c r="BF270" s="32"/>
      <c r="BG270" s="32"/>
      <c r="BH270" s="32"/>
      <c r="BI270" s="32"/>
      <c r="BJ270" s="32"/>
      <c r="BK270" s="32"/>
      <c r="BL270" s="32"/>
      <c r="BM270" s="32"/>
      <c r="BN270" s="32"/>
      <c r="BO270" s="32"/>
      <c r="BP270" s="32" t="s">
        <v>1288</v>
      </c>
      <c r="BQ270" s="32"/>
      <c r="BR270" s="32" t="s">
        <v>1288</v>
      </c>
      <c r="BS270" s="32">
        <f t="shared" si="68"/>
        <v>507146.5772</v>
      </c>
      <c r="BT270" s="32"/>
      <c r="BU270" s="32"/>
      <c r="BV270" s="32"/>
      <c r="BW270" s="32"/>
      <c r="BX270" s="32"/>
      <c r="BY270" s="32"/>
      <c r="BZ270" s="32"/>
      <c r="CA270" s="32"/>
      <c r="CB270" s="32"/>
      <c r="CC270" s="32"/>
      <c r="CD270" s="32"/>
      <c r="CE270" s="32"/>
      <c r="CF270" s="32">
        <v>253869.14</v>
      </c>
      <c r="CG270" s="32">
        <v>0</v>
      </c>
      <c r="CH270" s="32">
        <v>253869.14</v>
      </c>
      <c r="CI270" s="32">
        <f t="shared" si="69"/>
        <v>268136.58566800004</v>
      </c>
      <c r="CJ270" s="32">
        <f t="shared" si="70"/>
        <v>313212.8495913404</v>
      </c>
      <c r="CK270" s="32">
        <f>+SMALL((K270,O270,S270,W270,AA270,AE270,AI270,AM270,AQ270,AU270,AY270,BC270,BG270,BK270,BO270,BS270,BW270,CA270,CE270,CI270),1)</f>
        <v>153360.24</v>
      </c>
      <c r="CL270" s="18"/>
      <c r="CM270" s="18">
        <f t="shared" si="71"/>
        <v>241130.46000000002</v>
      </c>
      <c r="CN270" s="35">
        <f t="shared" si="72"/>
        <v>1.5723140495867771</v>
      </c>
      <c r="CO270" s="39">
        <f t="shared" si="73"/>
        <v>153360.24</v>
      </c>
    </row>
    <row r="271" spans="1:93" s="19" customFormat="1" ht="60">
      <c r="A271" s="17">
        <v>261</v>
      </c>
      <c r="B271" s="49" t="s">
        <v>309</v>
      </c>
      <c r="C271" s="69" t="s">
        <v>367</v>
      </c>
      <c r="D271" s="69" t="s">
        <v>1244</v>
      </c>
      <c r="E271" s="37">
        <v>1</v>
      </c>
      <c r="F271" s="37" t="str">
        <f>+VLOOKUP(B271,'[1]AMAREY NOVA MEDICAL S.A'!$D:$H,5,0)</f>
        <v>CTO 5669-2021 PROMED QUIRURGICOS E.U</v>
      </c>
      <c r="G271" s="34">
        <f>+VLOOKUP(B271,'[1]AMAREY NOVA MEDICAL S.A'!$D:$H,2,0)</f>
        <v>2220887</v>
      </c>
      <c r="H271" s="32">
        <f>+VLOOKUP(B271,'[1]AMAREY NOVA MEDICAL S.A'!$D:$H,3,0)</f>
        <v>0</v>
      </c>
      <c r="I271" s="32">
        <f>+VLOOKUP(B271,'[1]AMAREY NOVA MEDICAL S.A'!$D:$H,4,0)</f>
        <v>2220887</v>
      </c>
      <c r="J271" s="32">
        <f t="shared" si="64"/>
        <v>2220887</v>
      </c>
      <c r="K271" s="32">
        <f t="shared" si="65"/>
        <v>2345700.8494000002</v>
      </c>
      <c r="L271" s="32"/>
      <c r="M271" s="32"/>
      <c r="N271" s="32"/>
      <c r="O271" s="32"/>
      <c r="P271" s="71"/>
      <c r="Q271" s="71"/>
      <c r="R271" s="72"/>
      <c r="S271" s="32"/>
      <c r="T271" s="32">
        <v>4616104.4448898695</v>
      </c>
      <c r="U271" s="32"/>
      <c r="V271" s="32">
        <v>4616104.4448898695</v>
      </c>
      <c r="W271" s="32">
        <f t="shared" si="66"/>
        <v>4874606.2938037021</v>
      </c>
      <c r="X271" s="32">
        <v>2684320</v>
      </c>
      <c r="Y271" s="32"/>
      <c r="Z271" s="32">
        <v>2684320</v>
      </c>
      <c r="AA271" s="32">
        <f t="shared" si="67"/>
        <v>2835178.784</v>
      </c>
      <c r="AB271" s="32"/>
      <c r="AC271" s="32"/>
      <c r="AD271" s="32"/>
      <c r="AE271" s="32"/>
      <c r="AF271" s="32"/>
      <c r="AG271" s="32"/>
      <c r="AH271" s="32"/>
      <c r="AI271" s="32"/>
      <c r="AJ271" s="32"/>
      <c r="AK271" s="32"/>
      <c r="AL271" s="32"/>
      <c r="AM271" s="32"/>
      <c r="AN271" s="32"/>
      <c r="AO271" s="32"/>
      <c r="AP271" s="32"/>
      <c r="AQ271" s="32"/>
      <c r="AR271" s="32"/>
      <c r="AS271" s="32"/>
      <c r="AT271" s="32"/>
      <c r="AU271" s="32"/>
      <c r="AV271" s="32"/>
      <c r="AW271" s="32"/>
      <c r="AX271" s="32"/>
      <c r="AY271" s="32"/>
      <c r="AZ271" s="32"/>
      <c r="BA271" s="32"/>
      <c r="BB271" s="32"/>
      <c r="BC271" s="32"/>
      <c r="BD271" s="32"/>
      <c r="BE271" s="32"/>
      <c r="BF271" s="32"/>
      <c r="BG271" s="32"/>
      <c r="BH271" s="32"/>
      <c r="BI271" s="32"/>
      <c r="BJ271" s="32"/>
      <c r="BK271" s="32"/>
      <c r="BL271" s="32"/>
      <c r="BM271" s="32"/>
      <c r="BN271" s="32"/>
      <c r="BO271" s="32"/>
      <c r="BP271" s="32" t="s">
        <v>1285</v>
      </c>
      <c r="BQ271" s="32"/>
      <c r="BR271" s="32" t="s">
        <v>1285</v>
      </c>
      <c r="BS271" s="32">
        <f t="shared" si="68"/>
        <v>6152384.1771999998</v>
      </c>
      <c r="BT271" s="32"/>
      <c r="BU271" s="32"/>
      <c r="BV271" s="32"/>
      <c r="BW271" s="32"/>
      <c r="BX271" s="32"/>
      <c r="BY271" s="32"/>
      <c r="BZ271" s="32"/>
      <c r="CA271" s="32"/>
      <c r="CB271" s="32"/>
      <c r="CC271" s="32"/>
      <c r="CD271" s="32"/>
      <c r="CE271" s="32"/>
      <c r="CF271" s="32">
        <v>5094106.88</v>
      </c>
      <c r="CG271" s="32">
        <v>0</v>
      </c>
      <c r="CH271" s="32">
        <v>5094106.88</v>
      </c>
      <c r="CI271" s="32">
        <f t="shared" si="69"/>
        <v>5380395.6866560001</v>
      </c>
      <c r="CJ271" s="32">
        <f t="shared" si="70"/>
        <v>4317653.1582119409</v>
      </c>
      <c r="CK271" s="32">
        <f>+SMALL((K271,O271,S271,W271,AA271,AE271,AI271,AM271,AQ271,AU271,AY271,BC271,BG271,BK271,BO271,BS271,BW271,CA271,CE271,CI271),1)</f>
        <v>2345700.8494000002</v>
      </c>
      <c r="CL271" s="18"/>
      <c r="CM271" s="18">
        <f t="shared" si="71"/>
        <v>0</v>
      </c>
      <c r="CN271" s="35">
        <f t="shared" si="72"/>
        <v>0</v>
      </c>
      <c r="CO271" s="39">
        <f t="shared" si="73"/>
        <v>2345700.8494000002</v>
      </c>
    </row>
    <row r="272" spans="1:93" s="19" customFormat="1" ht="60">
      <c r="A272" s="17">
        <v>262</v>
      </c>
      <c r="B272" s="49" t="s">
        <v>298</v>
      </c>
      <c r="C272" s="69" t="s">
        <v>367</v>
      </c>
      <c r="D272" s="69" t="s">
        <v>1244</v>
      </c>
      <c r="E272" s="37">
        <v>1</v>
      </c>
      <c r="F272" s="37" t="str">
        <f>+VLOOKUP(B272,'[1]AMAREY NOVA MEDICAL S.A'!$D:$H,5,0)</f>
        <v>CTO 5669-2021 PROMED QUIRURGICOS E.U</v>
      </c>
      <c r="G272" s="34">
        <f>+VLOOKUP(B272,'[1]AMAREY NOVA MEDICAL S.A'!$D:$H,2,0)</f>
        <v>3664908</v>
      </c>
      <c r="H272" s="32">
        <f>+VLOOKUP(B272,'[1]AMAREY NOVA MEDICAL S.A'!$D:$H,3,0)</f>
        <v>0</v>
      </c>
      <c r="I272" s="32">
        <f>+VLOOKUP(B272,'[1]AMAREY NOVA MEDICAL S.A'!$D:$H,4,0)</f>
        <v>3664908</v>
      </c>
      <c r="J272" s="32">
        <f t="shared" si="64"/>
        <v>3664908</v>
      </c>
      <c r="K272" s="32">
        <f t="shared" si="65"/>
        <v>3870875.8296000003</v>
      </c>
      <c r="L272" s="32"/>
      <c r="M272" s="32"/>
      <c r="N272" s="32"/>
      <c r="O272" s="32"/>
      <c r="P272" s="71"/>
      <c r="Q272" s="71"/>
      <c r="R272" s="72"/>
      <c r="S272" s="32"/>
      <c r="T272" s="32">
        <v>7492523.5185347497</v>
      </c>
      <c r="U272" s="32"/>
      <c r="V272" s="32">
        <v>7492523.5185347497</v>
      </c>
      <c r="W272" s="32">
        <f t="shared" si="66"/>
        <v>7912104.8355726963</v>
      </c>
      <c r="X272" s="32">
        <v>5100000</v>
      </c>
      <c r="Y272" s="32"/>
      <c r="Z272" s="32">
        <v>5100000</v>
      </c>
      <c r="AA272" s="32">
        <f t="shared" si="67"/>
        <v>5386620</v>
      </c>
      <c r="AB272" s="32"/>
      <c r="AC272" s="32"/>
      <c r="AD272" s="32"/>
      <c r="AE272" s="32"/>
      <c r="AF272" s="32"/>
      <c r="AG272" s="32"/>
      <c r="AH272" s="32"/>
      <c r="AI272" s="32"/>
      <c r="AJ272" s="32"/>
      <c r="AK272" s="32"/>
      <c r="AL272" s="32"/>
      <c r="AM272" s="32"/>
      <c r="AN272" s="32"/>
      <c r="AO272" s="32"/>
      <c r="AP272" s="32"/>
      <c r="AQ272" s="32"/>
      <c r="AR272" s="32"/>
      <c r="AS272" s="32"/>
      <c r="AT272" s="32"/>
      <c r="AU272" s="32"/>
      <c r="AV272" s="32"/>
      <c r="AW272" s="32"/>
      <c r="AX272" s="32"/>
      <c r="AY272" s="32"/>
      <c r="AZ272" s="32"/>
      <c r="BA272" s="32"/>
      <c r="BB272" s="32"/>
      <c r="BC272" s="32"/>
      <c r="BD272" s="32"/>
      <c r="BE272" s="32"/>
      <c r="BF272" s="32"/>
      <c r="BG272" s="32"/>
      <c r="BH272" s="32"/>
      <c r="BI272" s="32"/>
      <c r="BJ272" s="32"/>
      <c r="BK272" s="32"/>
      <c r="BL272" s="32"/>
      <c r="BM272" s="32"/>
      <c r="BN272" s="32"/>
      <c r="BO272" s="32"/>
      <c r="BP272" s="32" t="s">
        <v>1286</v>
      </c>
      <c r="BQ272" s="32"/>
      <c r="BR272" s="32" t="s">
        <v>1286</v>
      </c>
      <c r="BS272" s="32">
        <f t="shared" si="68"/>
        <v>13458339.822799999</v>
      </c>
      <c r="BT272" s="32"/>
      <c r="BU272" s="32"/>
      <c r="BV272" s="32"/>
      <c r="BW272" s="32"/>
      <c r="BX272" s="32"/>
      <c r="BY272" s="32"/>
      <c r="BZ272" s="32"/>
      <c r="CA272" s="32"/>
      <c r="CB272" s="32"/>
      <c r="CC272" s="32"/>
      <c r="CD272" s="32"/>
      <c r="CE272" s="32"/>
      <c r="CF272" s="32">
        <v>8268382.1500000004</v>
      </c>
      <c r="CG272" s="32">
        <v>0</v>
      </c>
      <c r="CH272" s="32">
        <v>8268382.1500000004</v>
      </c>
      <c r="CI272" s="32">
        <f t="shared" si="69"/>
        <v>8733065.2268300001</v>
      </c>
      <c r="CJ272" s="32">
        <f t="shared" si="70"/>
        <v>7872201.1429605391</v>
      </c>
      <c r="CK272" s="32">
        <f>+SMALL((K272,O272,S272,W272,AA272,AE272,AI272,AM272,AQ272,AU272,AY272,BC272,BG272,BK272,BO272,BS272,BW272,CA272,CE272,CI272),1)</f>
        <v>3870875.8296000003</v>
      </c>
      <c r="CL272" s="18"/>
      <c r="CM272" s="18">
        <f t="shared" si="71"/>
        <v>0</v>
      </c>
      <c r="CN272" s="35">
        <f t="shared" si="72"/>
        <v>0</v>
      </c>
      <c r="CO272" s="39">
        <f t="shared" si="73"/>
        <v>3870875.8296000003</v>
      </c>
    </row>
    <row r="273" spans="1:93" s="19" customFormat="1" ht="60">
      <c r="A273" s="17">
        <v>263</v>
      </c>
      <c r="B273" s="49" t="s">
        <v>299</v>
      </c>
      <c r="C273" s="69" t="s">
        <v>367</v>
      </c>
      <c r="D273" s="69" t="s">
        <v>1244</v>
      </c>
      <c r="E273" s="37">
        <v>1</v>
      </c>
      <c r="F273" s="37" t="str">
        <f>+VLOOKUP(B273,'[1]AMAREY NOVA MEDICAL S.A'!$D:$H,5,0)</f>
        <v>CTO 5661-2021 EDM EQUIPOS Y DISPOSITIVOS MEDICOS SAS</v>
      </c>
      <c r="G273" s="34">
        <f>+VLOOKUP(B273,'[1]AMAREY NOVA MEDICAL S.A'!$D:$H,2,0)</f>
        <v>212766</v>
      </c>
      <c r="H273" s="32">
        <f>+VLOOKUP(B273,'[1]AMAREY NOVA MEDICAL S.A'!$D:$H,3,0)</f>
        <v>0</v>
      </c>
      <c r="I273" s="32">
        <f>+VLOOKUP(B273,'[1]AMAREY NOVA MEDICAL S.A'!$D:$H,4,0)</f>
        <v>212766</v>
      </c>
      <c r="J273" s="32">
        <f t="shared" si="64"/>
        <v>212766</v>
      </c>
      <c r="K273" s="32">
        <f t="shared" si="65"/>
        <v>224723.4492</v>
      </c>
      <c r="L273" s="32"/>
      <c r="M273" s="32"/>
      <c r="N273" s="32"/>
      <c r="O273" s="32"/>
      <c r="P273" s="71"/>
      <c r="Q273" s="71"/>
      <c r="R273" s="72"/>
      <c r="S273" s="32"/>
      <c r="T273" s="32">
        <v>344412.12495519395</v>
      </c>
      <c r="U273" s="32"/>
      <c r="V273" s="32">
        <v>344412.12495519395</v>
      </c>
      <c r="W273" s="32">
        <f t="shared" si="66"/>
        <v>363699.20395268482</v>
      </c>
      <c r="X273" s="32">
        <v>212000</v>
      </c>
      <c r="Y273" s="32"/>
      <c r="Z273" s="32">
        <v>212000</v>
      </c>
      <c r="AA273" s="32">
        <f t="shared" si="67"/>
        <v>223914.4</v>
      </c>
      <c r="AB273" s="32"/>
      <c r="AC273" s="32"/>
      <c r="AD273" s="32"/>
      <c r="AE273" s="32"/>
      <c r="AF273" s="32"/>
      <c r="AG273" s="32"/>
      <c r="AH273" s="32"/>
      <c r="AI273" s="32"/>
      <c r="AJ273" s="32"/>
      <c r="AK273" s="32"/>
      <c r="AL273" s="32"/>
      <c r="AM273" s="32"/>
      <c r="AN273" s="32"/>
      <c r="AO273" s="32"/>
      <c r="AP273" s="32"/>
      <c r="AQ273" s="32"/>
      <c r="AR273" s="32"/>
      <c r="AS273" s="32"/>
      <c r="AT273" s="32"/>
      <c r="AU273" s="32"/>
      <c r="AV273" s="32"/>
      <c r="AW273" s="32"/>
      <c r="AX273" s="32"/>
      <c r="AY273" s="32"/>
      <c r="AZ273" s="32"/>
      <c r="BA273" s="32"/>
      <c r="BB273" s="32"/>
      <c r="BC273" s="32"/>
      <c r="BD273" s="32"/>
      <c r="BE273" s="32"/>
      <c r="BF273" s="32"/>
      <c r="BG273" s="32"/>
      <c r="BH273" s="32"/>
      <c r="BI273" s="32"/>
      <c r="BJ273" s="32"/>
      <c r="BK273" s="32"/>
      <c r="BL273" s="32"/>
      <c r="BM273" s="32"/>
      <c r="BN273" s="32"/>
      <c r="BO273" s="32"/>
      <c r="BP273" s="32" t="s">
        <v>1283</v>
      </c>
      <c r="BQ273" s="32"/>
      <c r="BR273" s="32" t="s">
        <v>1283</v>
      </c>
      <c r="BS273" s="32">
        <f t="shared" si="68"/>
        <v>555982.09979999997</v>
      </c>
      <c r="BT273" s="32"/>
      <c r="BU273" s="32"/>
      <c r="BV273" s="32"/>
      <c r="BW273" s="32"/>
      <c r="BX273" s="32"/>
      <c r="BY273" s="32"/>
      <c r="BZ273" s="32"/>
      <c r="CA273" s="32"/>
      <c r="CB273" s="32"/>
      <c r="CC273" s="32"/>
      <c r="CD273" s="32"/>
      <c r="CE273" s="32"/>
      <c r="CF273" s="32">
        <v>380076.36</v>
      </c>
      <c r="CG273" s="32">
        <v>0</v>
      </c>
      <c r="CH273" s="32">
        <v>380076.36</v>
      </c>
      <c r="CI273" s="32">
        <f t="shared" si="69"/>
        <v>401436.65143199998</v>
      </c>
      <c r="CJ273" s="32">
        <f t="shared" si="70"/>
        <v>353951.16087693692</v>
      </c>
      <c r="CK273" s="32">
        <f>+SMALL((K273,O273,S273,W273,AA273,AE273,AI273,AM273,AQ273,AU273,AY273,BC273,BG273,BK273,BO273,BS273,BW273,CA273,CE273,CI273),1)</f>
        <v>223914.4</v>
      </c>
      <c r="CL273" s="18"/>
      <c r="CM273" s="18">
        <f t="shared" si="71"/>
        <v>809.04920000000857</v>
      </c>
      <c r="CN273" s="35">
        <f t="shared" si="72"/>
        <v>3.6132075471698496E-3</v>
      </c>
      <c r="CO273" s="39">
        <f t="shared" si="73"/>
        <v>223914.4</v>
      </c>
    </row>
    <row r="274" spans="1:93" s="19" customFormat="1" ht="60">
      <c r="A274" s="17">
        <v>264</v>
      </c>
      <c r="B274" s="49" t="s">
        <v>300</v>
      </c>
      <c r="C274" s="69" t="s">
        <v>367</v>
      </c>
      <c r="D274" s="69" t="s">
        <v>1244</v>
      </c>
      <c r="E274" s="37">
        <v>1</v>
      </c>
      <c r="F274" s="37" t="str">
        <f>+VLOOKUP(B274,'[1]AMAREY NOVA MEDICAL S.A'!$D:$H,5,0)</f>
        <v>CTO 5661-2021 EDM EQUIPOS Y DISPOSITIVOS MEDICOS SAS</v>
      </c>
      <c r="G274" s="34">
        <f>+VLOOKUP(B274,'[1]AMAREY NOVA MEDICAL S.A'!$D:$H,2,0)</f>
        <v>147098</v>
      </c>
      <c r="H274" s="32">
        <f>+VLOOKUP(B274,'[1]AMAREY NOVA MEDICAL S.A'!$D:$H,3,0)</f>
        <v>0</v>
      </c>
      <c r="I274" s="32">
        <f>+VLOOKUP(B274,'[1]AMAREY NOVA MEDICAL S.A'!$D:$H,4,0)</f>
        <v>147098</v>
      </c>
      <c r="J274" s="32">
        <f t="shared" si="64"/>
        <v>147098</v>
      </c>
      <c r="K274" s="32">
        <f t="shared" si="65"/>
        <v>155364.90760000001</v>
      </c>
      <c r="L274" s="32"/>
      <c r="M274" s="32"/>
      <c r="N274" s="32"/>
      <c r="O274" s="32"/>
      <c r="P274" s="71"/>
      <c r="Q274" s="71"/>
      <c r="R274" s="72"/>
      <c r="S274" s="32"/>
      <c r="T274" s="32">
        <v>367376.4820364461</v>
      </c>
      <c r="U274" s="32"/>
      <c r="V274" s="32">
        <v>367376.4820364461</v>
      </c>
      <c r="W274" s="32">
        <f t="shared" si="66"/>
        <v>387949.56503048708</v>
      </c>
      <c r="X274" s="32">
        <v>185856</v>
      </c>
      <c r="Y274" s="32"/>
      <c r="Z274" s="32">
        <v>185856</v>
      </c>
      <c r="AA274" s="32">
        <f t="shared" si="67"/>
        <v>196301.1072</v>
      </c>
      <c r="AB274" s="32"/>
      <c r="AC274" s="32"/>
      <c r="AD274" s="32"/>
      <c r="AE274" s="32"/>
      <c r="AF274" s="32"/>
      <c r="AG274" s="32"/>
      <c r="AH274" s="32"/>
      <c r="AI274" s="32"/>
      <c r="AJ274" s="32"/>
      <c r="AK274" s="32"/>
      <c r="AL274" s="32"/>
      <c r="AM274" s="32"/>
      <c r="AN274" s="32"/>
      <c r="AO274" s="32"/>
      <c r="AP274" s="32"/>
      <c r="AQ274" s="32"/>
      <c r="AR274" s="32"/>
      <c r="AS274" s="32"/>
      <c r="AT274" s="32"/>
      <c r="AU274" s="32"/>
      <c r="AV274" s="32"/>
      <c r="AW274" s="32"/>
      <c r="AX274" s="32"/>
      <c r="AY274" s="32"/>
      <c r="AZ274" s="32"/>
      <c r="BA274" s="32"/>
      <c r="BB274" s="32"/>
      <c r="BC274" s="32"/>
      <c r="BD274" s="32"/>
      <c r="BE274" s="32"/>
      <c r="BF274" s="32"/>
      <c r="BG274" s="32"/>
      <c r="BH274" s="32"/>
      <c r="BI274" s="32"/>
      <c r="BJ274" s="32"/>
      <c r="BK274" s="32"/>
      <c r="BL274" s="32"/>
      <c r="BM274" s="32"/>
      <c r="BN274" s="32"/>
      <c r="BO274" s="32"/>
      <c r="BP274" s="32" t="s">
        <v>1287</v>
      </c>
      <c r="BQ274" s="32"/>
      <c r="BR274" s="32" t="s">
        <v>1287</v>
      </c>
      <c r="BS274" s="32">
        <f t="shared" si="68"/>
        <v>710004.60560000001</v>
      </c>
      <c r="BT274" s="32"/>
      <c r="BU274" s="32"/>
      <c r="BV274" s="32"/>
      <c r="BW274" s="32"/>
      <c r="BX274" s="32"/>
      <c r="BY274" s="32"/>
      <c r="BZ274" s="32"/>
      <c r="CA274" s="32"/>
      <c r="CB274" s="32"/>
      <c r="CC274" s="32"/>
      <c r="CD274" s="32"/>
      <c r="CE274" s="32"/>
      <c r="CF274" s="32">
        <v>405418.7</v>
      </c>
      <c r="CG274" s="32">
        <v>0</v>
      </c>
      <c r="CH274" s="32">
        <v>405418.7</v>
      </c>
      <c r="CI274" s="32">
        <f t="shared" si="69"/>
        <v>428203.23094000004</v>
      </c>
      <c r="CJ274" s="32">
        <f t="shared" si="70"/>
        <v>375564.68327409745</v>
      </c>
      <c r="CK274" s="32">
        <f>+SMALL((K274,O274,S274,W274,AA274,AE274,AI274,AM274,AQ274,AU274,AY274,BC274,BG274,BK274,BO274,BS274,BW274,CA274,CE274,CI274),1)</f>
        <v>155364.90760000001</v>
      </c>
      <c r="CL274" s="18"/>
      <c r="CM274" s="18">
        <f t="shared" si="71"/>
        <v>0</v>
      </c>
      <c r="CN274" s="35">
        <f t="shared" si="72"/>
        <v>0</v>
      </c>
      <c r="CO274" s="39">
        <f t="shared" si="73"/>
        <v>155364.90760000001</v>
      </c>
    </row>
    <row r="275" spans="1:93" s="19" customFormat="1" ht="45">
      <c r="A275" s="17">
        <v>265</v>
      </c>
      <c r="B275" s="49" t="s">
        <v>301</v>
      </c>
      <c r="C275" s="69" t="s">
        <v>367</v>
      </c>
      <c r="D275" s="69" t="s">
        <v>1244</v>
      </c>
      <c r="E275" s="37">
        <v>1</v>
      </c>
      <c r="F275" s="37" t="str">
        <f>+VLOOKUP(B275,'[1]AMAREY NOVA MEDICAL S.A'!$D:$H,5,0)</f>
        <v>CTO 5657-2021 B BRAUN MEDICAL S A</v>
      </c>
      <c r="G275" s="34">
        <f>+VLOOKUP(B275,'[1]AMAREY NOVA MEDICAL S.A'!$D:$H,2,0)</f>
        <v>373500</v>
      </c>
      <c r="H275" s="32">
        <f>+VLOOKUP(B275,'[1]AMAREY NOVA MEDICAL S.A'!$D:$H,3,0)</f>
        <v>0</v>
      </c>
      <c r="I275" s="32">
        <f>+VLOOKUP(B275,'[1]AMAREY NOVA MEDICAL S.A'!$D:$H,4,0)</f>
        <v>373500</v>
      </c>
      <c r="J275" s="32">
        <f t="shared" si="64"/>
        <v>373500</v>
      </c>
      <c r="K275" s="32">
        <f t="shared" si="65"/>
        <v>394490.7</v>
      </c>
      <c r="L275" s="32"/>
      <c r="M275" s="32"/>
      <c r="N275" s="32"/>
      <c r="O275" s="32"/>
      <c r="P275" s="71"/>
      <c r="Q275" s="71"/>
      <c r="R275" s="72"/>
      <c r="S275" s="32"/>
      <c r="T275" s="32">
        <v>222049.16453008613</v>
      </c>
      <c r="U275" s="32"/>
      <c r="V275" s="32">
        <v>222049.16453008613</v>
      </c>
      <c r="W275" s="32">
        <f t="shared" si="66"/>
        <v>234483.91774377096</v>
      </c>
      <c r="X275" s="32">
        <v>145200</v>
      </c>
      <c r="Y275" s="32"/>
      <c r="Z275" s="32">
        <v>145200</v>
      </c>
      <c r="AA275" s="32">
        <f t="shared" si="67"/>
        <v>153360.24</v>
      </c>
      <c r="AB275" s="32"/>
      <c r="AC275" s="32"/>
      <c r="AD275" s="32"/>
      <c r="AE275" s="32"/>
      <c r="AF275" s="32"/>
      <c r="AG275" s="32"/>
      <c r="AH275" s="32"/>
      <c r="AI275" s="32"/>
      <c r="AJ275" s="32"/>
      <c r="AK275" s="32"/>
      <c r="AL275" s="32"/>
      <c r="AM275" s="32"/>
      <c r="AN275" s="32"/>
      <c r="AO275" s="32"/>
      <c r="AP275" s="32"/>
      <c r="AQ275" s="32"/>
      <c r="AR275" s="32"/>
      <c r="AS275" s="32"/>
      <c r="AT275" s="32"/>
      <c r="AU275" s="32"/>
      <c r="AV275" s="32"/>
      <c r="AW275" s="32"/>
      <c r="AX275" s="32"/>
      <c r="AY275" s="32"/>
      <c r="AZ275" s="32"/>
      <c r="BA275" s="32"/>
      <c r="BB275" s="32"/>
      <c r="BC275" s="32"/>
      <c r="BD275" s="32"/>
      <c r="BE275" s="32"/>
      <c r="BF275" s="32"/>
      <c r="BG275" s="32"/>
      <c r="BH275" s="32"/>
      <c r="BI275" s="32"/>
      <c r="BJ275" s="32"/>
      <c r="BK275" s="32"/>
      <c r="BL275" s="32"/>
      <c r="BM275" s="32"/>
      <c r="BN275" s="32"/>
      <c r="BO275" s="32"/>
      <c r="BP275" s="32" t="s">
        <v>1288</v>
      </c>
      <c r="BQ275" s="32"/>
      <c r="BR275" s="32" t="s">
        <v>1288</v>
      </c>
      <c r="BS275" s="32">
        <f t="shared" si="68"/>
        <v>507146.5772</v>
      </c>
      <c r="BT275" s="32"/>
      <c r="BU275" s="32"/>
      <c r="BV275" s="32"/>
      <c r="BW275" s="32"/>
      <c r="BX275" s="32"/>
      <c r="BY275" s="32"/>
      <c r="BZ275" s="32"/>
      <c r="CA275" s="32"/>
      <c r="CB275" s="32"/>
      <c r="CC275" s="32"/>
      <c r="CD275" s="32"/>
      <c r="CE275" s="32"/>
      <c r="CF275" s="32">
        <v>245042.59</v>
      </c>
      <c r="CG275" s="32">
        <v>0</v>
      </c>
      <c r="CH275" s="32">
        <v>245042.59</v>
      </c>
      <c r="CI275" s="32">
        <f t="shared" si="69"/>
        <v>258813.98355800001</v>
      </c>
      <c r="CJ275" s="32">
        <f t="shared" si="70"/>
        <v>309659.08370035421</v>
      </c>
      <c r="CK275" s="32">
        <f>+SMALL((K275,O275,S275,W275,AA275,AE275,AI275,AM275,AQ275,AU275,AY275,BC275,BG275,BK275,BO275,BS275,BW275,CA275,CE275,CI275),1)</f>
        <v>153360.24</v>
      </c>
      <c r="CL275" s="18"/>
      <c r="CM275" s="18">
        <f t="shared" si="71"/>
        <v>241130.46000000002</v>
      </c>
      <c r="CN275" s="35">
        <f t="shared" si="72"/>
        <v>1.5723140495867771</v>
      </c>
      <c r="CO275" s="39">
        <f t="shared" si="73"/>
        <v>153360.24</v>
      </c>
    </row>
    <row r="276" spans="1:93" s="19" customFormat="1" ht="60">
      <c r="A276" s="17">
        <v>266</v>
      </c>
      <c r="B276" s="49" t="s">
        <v>297</v>
      </c>
      <c r="C276" s="69" t="s">
        <v>368</v>
      </c>
      <c r="D276" s="69" t="s">
        <v>1244</v>
      </c>
      <c r="E276" s="37">
        <v>1</v>
      </c>
      <c r="F276" s="37" t="str">
        <f>+VLOOKUP(B276,'[1]AMAREY NOVA MEDICAL S.A'!$D:$H,5,0)</f>
        <v>CTO 5661-2021 EDM EQUIPOS Y DISPOSITIVOS MEDICOS SAS</v>
      </c>
      <c r="G276" s="34">
        <f>+VLOOKUP(B276,'[1]AMAREY NOVA MEDICAL S.A'!$D:$H,2,0)</f>
        <v>1290780</v>
      </c>
      <c r="H276" s="32">
        <f>+VLOOKUP(B276,'[1]AMAREY NOVA MEDICAL S.A'!$D:$H,3,0)</f>
        <v>0</v>
      </c>
      <c r="I276" s="32">
        <f>+VLOOKUP(B276,'[1]AMAREY NOVA MEDICAL S.A'!$D:$H,4,0)</f>
        <v>1290780</v>
      </c>
      <c r="J276" s="32">
        <f t="shared" si="64"/>
        <v>1290780</v>
      </c>
      <c r="K276" s="32">
        <f t="shared" si="65"/>
        <v>1363321.8360000001</v>
      </c>
      <c r="L276" s="32"/>
      <c r="M276" s="32"/>
      <c r="N276" s="32"/>
      <c r="O276" s="32"/>
      <c r="P276" s="71"/>
      <c r="Q276" s="71"/>
      <c r="R276" s="72"/>
      <c r="S276" s="32"/>
      <c r="T276" s="32">
        <v>4619766.0269682324</v>
      </c>
      <c r="U276" s="32"/>
      <c r="V276" s="32">
        <v>4619766.0269682324</v>
      </c>
      <c r="W276" s="32">
        <f t="shared" si="66"/>
        <v>4878472.9244784536</v>
      </c>
      <c r="X276" s="32">
        <v>2684320</v>
      </c>
      <c r="Y276" s="32"/>
      <c r="Z276" s="32">
        <v>2684320</v>
      </c>
      <c r="AA276" s="32">
        <f t="shared" si="67"/>
        <v>2835178.784</v>
      </c>
      <c r="AB276" s="32"/>
      <c r="AC276" s="32"/>
      <c r="AD276" s="32"/>
      <c r="AE276" s="32"/>
      <c r="AF276" s="32"/>
      <c r="AG276" s="32"/>
      <c r="AH276" s="32"/>
      <c r="AI276" s="32"/>
      <c r="AJ276" s="32"/>
      <c r="AK276" s="32"/>
      <c r="AL276" s="32"/>
      <c r="AM276" s="32"/>
      <c r="AN276" s="32"/>
      <c r="AO276" s="32"/>
      <c r="AP276" s="32"/>
      <c r="AQ276" s="32"/>
      <c r="AR276" s="32"/>
      <c r="AS276" s="32"/>
      <c r="AT276" s="32"/>
      <c r="AU276" s="32"/>
      <c r="AV276" s="32"/>
      <c r="AW276" s="32"/>
      <c r="AX276" s="32"/>
      <c r="AY276" s="32"/>
      <c r="AZ276" s="32"/>
      <c r="BA276" s="32"/>
      <c r="BB276" s="32"/>
      <c r="BC276" s="32"/>
      <c r="BD276" s="32"/>
      <c r="BE276" s="32"/>
      <c r="BF276" s="32"/>
      <c r="BG276" s="32"/>
      <c r="BH276" s="32"/>
      <c r="BI276" s="32"/>
      <c r="BJ276" s="32"/>
      <c r="BK276" s="32"/>
      <c r="BL276" s="32"/>
      <c r="BM276" s="32"/>
      <c r="BN276" s="32"/>
      <c r="BO276" s="32"/>
      <c r="BP276" s="32" t="s">
        <v>1284</v>
      </c>
      <c r="BQ276" s="32"/>
      <c r="BR276" s="32" t="s">
        <v>1284</v>
      </c>
      <c r="BS276" s="32">
        <f t="shared" si="68"/>
        <v>3076192.0885999999</v>
      </c>
      <c r="BT276" s="32"/>
      <c r="BU276" s="32"/>
      <c r="BV276" s="32"/>
      <c r="BW276" s="32"/>
      <c r="BX276" s="32"/>
      <c r="BY276" s="32"/>
      <c r="BZ276" s="32"/>
      <c r="CA276" s="32"/>
      <c r="CB276" s="32"/>
      <c r="CC276" s="32"/>
      <c r="CD276" s="32"/>
      <c r="CE276" s="32"/>
      <c r="CF276" s="32">
        <v>5098147.62</v>
      </c>
      <c r="CG276" s="32">
        <v>0</v>
      </c>
      <c r="CH276" s="32">
        <v>5098147.62</v>
      </c>
      <c r="CI276" s="32">
        <f t="shared" si="69"/>
        <v>5384663.5162439998</v>
      </c>
      <c r="CJ276" s="32">
        <f t="shared" si="70"/>
        <v>3507565.8298644908</v>
      </c>
      <c r="CK276" s="32">
        <f>+SMALL((K276,O276,S276,W276,AA276,AE276,AI276,AM276,AQ276,AU276,AY276,BC276,BG276,BK276,BO276,BS276,BW276,CA276,CE276,CI276),1)</f>
        <v>1363321.8360000001</v>
      </c>
      <c r="CL276" s="18"/>
      <c r="CM276" s="18">
        <f t="shared" si="71"/>
        <v>0</v>
      </c>
      <c r="CN276" s="35">
        <f t="shared" si="72"/>
        <v>0</v>
      </c>
      <c r="CO276" s="39">
        <f t="shared" si="73"/>
        <v>1363321.8360000001</v>
      </c>
    </row>
    <row r="277" spans="1:93" s="19" customFormat="1" ht="60">
      <c r="A277" s="17">
        <v>267</v>
      </c>
      <c r="B277" s="49" t="s">
        <v>310</v>
      </c>
      <c r="C277" s="69" t="s">
        <v>368</v>
      </c>
      <c r="D277" s="69" t="s">
        <v>1244</v>
      </c>
      <c r="E277" s="37">
        <v>1</v>
      </c>
      <c r="F277" s="37" t="str">
        <f>+VLOOKUP(B277,'[1]AMAREY NOVA MEDICAL S.A'!$D:$H,5,0)</f>
        <v>CTO 5661-2021 EDM EQUIPOS Y DISPOSITIVOS MEDICOS SAS</v>
      </c>
      <c r="G277" s="34">
        <f>+VLOOKUP(B277,'[1]AMAREY NOVA MEDICAL S.A'!$D:$H,2,0)</f>
        <v>3000000</v>
      </c>
      <c r="H277" s="32">
        <f>+VLOOKUP(B277,'[1]AMAREY NOVA MEDICAL S.A'!$D:$H,3,0)</f>
        <v>0</v>
      </c>
      <c r="I277" s="32">
        <f>+VLOOKUP(B277,'[1]AMAREY NOVA MEDICAL S.A'!$D:$H,4,0)</f>
        <v>3000000</v>
      </c>
      <c r="J277" s="32">
        <f t="shared" si="64"/>
        <v>3000000</v>
      </c>
      <c r="K277" s="32">
        <f t="shared" si="65"/>
        <v>3168600</v>
      </c>
      <c r="L277" s="32"/>
      <c r="M277" s="32"/>
      <c r="N277" s="32"/>
      <c r="O277" s="32"/>
      <c r="P277" s="71"/>
      <c r="Q277" s="71"/>
      <c r="R277" s="72"/>
      <c r="S277" s="32"/>
      <c r="T277" s="32">
        <v>5995920.961712175</v>
      </c>
      <c r="U277" s="32"/>
      <c r="V277" s="32">
        <v>5995920.961712175</v>
      </c>
      <c r="W277" s="32">
        <f t="shared" si="66"/>
        <v>6331692.5355680576</v>
      </c>
      <c r="X277" s="32">
        <v>3610000</v>
      </c>
      <c r="Y277" s="32"/>
      <c r="Z277" s="32">
        <v>3610000</v>
      </c>
      <c r="AA277" s="32">
        <f t="shared" si="67"/>
        <v>3812882</v>
      </c>
      <c r="AB277" s="32"/>
      <c r="AC277" s="32"/>
      <c r="AD277" s="32"/>
      <c r="AE277" s="32"/>
      <c r="AF277" s="32"/>
      <c r="AG277" s="32"/>
      <c r="AH277" s="32"/>
      <c r="AI277" s="32"/>
      <c r="AJ277" s="32"/>
      <c r="AK277" s="32"/>
      <c r="AL277" s="32"/>
      <c r="AM277" s="32"/>
      <c r="AN277" s="32"/>
      <c r="AO277" s="32"/>
      <c r="AP277" s="32"/>
      <c r="AQ277" s="32"/>
      <c r="AR277" s="32"/>
      <c r="AS277" s="32"/>
      <c r="AT277" s="32"/>
      <c r="AU277" s="32"/>
      <c r="AV277" s="32"/>
      <c r="AW277" s="32"/>
      <c r="AX277" s="32"/>
      <c r="AY277" s="32"/>
      <c r="AZ277" s="32"/>
      <c r="BA277" s="32"/>
      <c r="BB277" s="32"/>
      <c r="BC277" s="32"/>
      <c r="BD277" s="32"/>
      <c r="BE277" s="32"/>
      <c r="BF277" s="32"/>
      <c r="BG277" s="32"/>
      <c r="BH277" s="32"/>
      <c r="BI277" s="32"/>
      <c r="BJ277" s="32"/>
      <c r="BK277" s="32"/>
      <c r="BL277" s="32"/>
      <c r="BM277" s="32"/>
      <c r="BN277" s="32"/>
      <c r="BO277" s="32"/>
      <c r="BP277" s="32" t="s">
        <v>1289</v>
      </c>
      <c r="BQ277" s="32"/>
      <c r="BR277" s="32" t="s">
        <v>1289</v>
      </c>
      <c r="BS277" s="32">
        <f t="shared" si="68"/>
        <v>9197813.6370000001</v>
      </c>
      <c r="BT277" s="32"/>
      <c r="BU277" s="32"/>
      <c r="BV277" s="32"/>
      <c r="BW277" s="32"/>
      <c r="BX277" s="32"/>
      <c r="BY277" s="32"/>
      <c r="BZ277" s="32"/>
      <c r="CA277" s="32"/>
      <c r="CB277" s="32"/>
      <c r="CC277" s="32"/>
      <c r="CD277" s="32"/>
      <c r="CE277" s="32"/>
      <c r="CF277" s="32">
        <v>6616804.8300000001</v>
      </c>
      <c r="CG277" s="32">
        <v>0</v>
      </c>
      <c r="CH277" s="32">
        <v>6616804.8300000001</v>
      </c>
      <c r="CI277" s="32">
        <f t="shared" si="69"/>
        <v>6988669.2614460001</v>
      </c>
      <c r="CJ277" s="32">
        <f t="shared" si="70"/>
        <v>5899931.4868028117</v>
      </c>
      <c r="CK277" s="32">
        <f>+SMALL((K277,O277,S277,W277,AA277,AE277,AI277,AM277,AQ277,AU277,AY277,BC277,BG277,BK277,BO277,BS277,BW277,CA277,CE277,CI277),1)</f>
        <v>3168600</v>
      </c>
      <c r="CL277" s="18"/>
      <c r="CM277" s="18">
        <f t="shared" si="71"/>
        <v>0</v>
      </c>
      <c r="CN277" s="35">
        <f t="shared" si="72"/>
        <v>0</v>
      </c>
      <c r="CO277" s="39">
        <f t="shared" si="73"/>
        <v>3168600</v>
      </c>
    </row>
    <row r="278" spans="1:93" s="19" customFormat="1" ht="60">
      <c r="A278" s="17">
        <v>268</v>
      </c>
      <c r="B278" s="49" t="s">
        <v>299</v>
      </c>
      <c r="C278" s="69" t="s">
        <v>368</v>
      </c>
      <c r="D278" s="69" t="s">
        <v>1244</v>
      </c>
      <c r="E278" s="37">
        <v>1</v>
      </c>
      <c r="F278" s="37" t="str">
        <f>+VLOOKUP(B278,'[1]AMAREY NOVA MEDICAL S.A'!$D:$H,5,0)</f>
        <v>CTO 5661-2021 EDM EQUIPOS Y DISPOSITIVOS MEDICOS SAS</v>
      </c>
      <c r="G278" s="34">
        <f>+VLOOKUP(B278,'[1]AMAREY NOVA MEDICAL S.A'!$D:$H,2,0)</f>
        <v>212766</v>
      </c>
      <c r="H278" s="32">
        <f>+VLOOKUP(B278,'[1]AMAREY NOVA MEDICAL S.A'!$D:$H,3,0)</f>
        <v>0</v>
      </c>
      <c r="I278" s="32">
        <f>+VLOOKUP(B278,'[1]AMAREY NOVA MEDICAL S.A'!$D:$H,4,0)</f>
        <v>212766</v>
      </c>
      <c r="J278" s="32">
        <f t="shared" si="64"/>
        <v>212766</v>
      </c>
      <c r="K278" s="32">
        <f t="shared" si="65"/>
        <v>224723.4492</v>
      </c>
      <c r="L278" s="32"/>
      <c r="M278" s="32"/>
      <c r="N278" s="32"/>
      <c r="O278" s="32"/>
      <c r="P278" s="71"/>
      <c r="Q278" s="71"/>
      <c r="R278" s="72"/>
      <c r="S278" s="32"/>
      <c r="T278" s="32">
        <v>344412.12495519395</v>
      </c>
      <c r="U278" s="32"/>
      <c r="V278" s="32">
        <v>344412.12495519395</v>
      </c>
      <c r="W278" s="32">
        <f t="shared" si="66"/>
        <v>363699.20395268482</v>
      </c>
      <c r="X278" s="32">
        <v>212000</v>
      </c>
      <c r="Y278" s="32"/>
      <c r="Z278" s="32">
        <v>212000</v>
      </c>
      <c r="AA278" s="32">
        <f t="shared" si="67"/>
        <v>223914.4</v>
      </c>
      <c r="AB278" s="32"/>
      <c r="AC278" s="32"/>
      <c r="AD278" s="32"/>
      <c r="AE278" s="32"/>
      <c r="AF278" s="32"/>
      <c r="AG278" s="32"/>
      <c r="AH278" s="32"/>
      <c r="AI278" s="32"/>
      <c r="AJ278" s="32"/>
      <c r="AK278" s="32"/>
      <c r="AL278" s="32"/>
      <c r="AM278" s="32"/>
      <c r="AN278" s="32"/>
      <c r="AO278" s="32"/>
      <c r="AP278" s="32"/>
      <c r="AQ278" s="32"/>
      <c r="AR278" s="32"/>
      <c r="AS278" s="32"/>
      <c r="AT278" s="32"/>
      <c r="AU278" s="32"/>
      <c r="AV278" s="32"/>
      <c r="AW278" s="32"/>
      <c r="AX278" s="32"/>
      <c r="AY278" s="32"/>
      <c r="AZ278" s="32"/>
      <c r="BA278" s="32"/>
      <c r="BB278" s="32"/>
      <c r="BC278" s="32"/>
      <c r="BD278" s="32"/>
      <c r="BE278" s="32"/>
      <c r="BF278" s="32"/>
      <c r="BG278" s="32"/>
      <c r="BH278" s="32"/>
      <c r="BI278" s="32"/>
      <c r="BJ278" s="32"/>
      <c r="BK278" s="32"/>
      <c r="BL278" s="32"/>
      <c r="BM278" s="32"/>
      <c r="BN278" s="32"/>
      <c r="BO278" s="32"/>
      <c r="BP278" s="32" t="s">
        <v>1283</v>
      </c>
      <c r="BQ278" s="32"/>
      <c r="BR278" s="32" t="s">
        <v>1283</v>
      </c>
      <c r="BS278" s="32">
        <f t="shared" si="68"/>
        <v>555982.09979999997</v>
      </c>
      <c r="BT278" s="32"/>
      <c r="BU278" s="32"/>
      <c r="BV278" s="32"/>
      <c r="BW278" s="32"/>
      <c r="BX278" s="32"/>
      <c r="BY278" s="32"/>
      <c r="BZ278" s="32"/>
      <c r="CA278" s="32"/>
      <c r="CB278" s="32"/>
      <c r="CC278" s="32"/>
      <c r="CD278" s="32"/>
      <c r="CE278" s="32"/>
      <c r="CF278" s="32">
        <v>380076.36</v>
      </c>
      <c r="CG278" s="32">
        <v>0</v>
      </c>
      <c r="CH278" s="32">
        <v>380076.36</v>
      </c>
      <c r="CI278" s="32">
        <f t="shared" si="69"/>
        <v>401436.65143199998</v>
      </c>
      <c r="CJ278" s="32">
        <f t="shared" si="70"/>
        <v>353951.16087693692</v>
      </c>
      <c r="CK278" s="32">
        <f>+SMALL((K278,O278,S278,W278,AA278,AE278,AI278,AM278,AQ278,AU278,AY278,BC278,BG278,BK278,BO278,BS278,BW278,CA278,CE278,CI278),1)</f>
        <v>223914.4</v>
      </c>
      <c r="CL278" s="18"/>
      <c r="CM278" s="18">
        <f t="shared" si="71"/>
        <v>809.04920000000857</v>
      </c>
      <c r="CN278" s="35">
        <f t="shared" si="72"/>
        <v>3.6132075471698496E-3</v>
      </c>
      <c r="CO278" s="39">
        <f t="shared" si="73"/>
        <v>223914.4</v>
      </c>
    </row>
    <row r="279" spans="1:93" s="19" customFormat="1" ht="60">
      <c r="A279" s="17">
        <v>269</v>
      </c>
      <c r="B279" s="49" t="s">
        <v>300</v>
      </c>
      <c r="C279" s="69" t="s">
        <v>368</v>
      </c>
      <c r="D279" s="69" t="s">
        <v>1244</v>
      </c>
      <c r="E279" s="37">
        <v>1</v>
      </c>
      <c r="F279" s="37" t="str">
        <f>+VLOOKUP(B279,'[1]AMAREY NOVA MEDICAL S.A'!$D:$H,5,0)</f>
        <v>CTO 5661-2021 EDM EQUIPOS Y DISPOSITIVOS MEDICOS SAS</v>
      </c>
      <c r="G279" s="34">
        <f>+VLOOKUP(B279,'[1]AMAREY NOVA MEDICAL S.A'!$D:$H,2,0)</f>
        <v>147098</v>
      </c>
      <c r="H279" s="32">
        <f>+VLOOKUP(B279,'[1]AMAREY NOVA MEDICAL S.A'!$D:$H,3,0)</f>
        <v>0</v>
      </c>
      <c r="I279" s="32">
        <f>+VLOOKUP(B279,'[1]AMAREY NOVA MEDICAL S.A'!$D:$H,4,0)</f>
        <v>147098</v>
      </c>
      <c r="J279" s="32">
        <f t="shared" si="64"/>
        <v>147098</v>
      </c>
      <c r="K279" s="32">
        <f t="shared" si="65"/>
        <v>155364.90760000001</v>
      </c>
      <c r="L279" s="32"/>
      <c r="M279" s="32"/>
      <c r="N279" s="32"/>
      <c r="O279" s="32"/>
      <c r="P279" s="71"/>
      <c r="Q279" s="71"/>
      <c r="R279" s="72"/>
      <c r="S279" s="32"/>
      <c r="T279" s="32">
        <v>367376.4820364461</v>
      </c>
      <c r="U279" s="32"/>
      <c r="V279" s="32">
        <v>367376.4820364461</v>
      </c>
      <c r="W279" s="32">
        <f t="shared" si="66"/>
        <v>387949.56503048708</v>
      </c>
      <c r="X279" s="32">
        <v>185856</v>
      </c>
      <c r="Y279" s="32"/>
      <c r="Z279" s="32">
        <v>185856</v>
      </c>
      <c r="AA279" s="32">
        <f t="shared" si="67"/>
        <v>196301.1072</v>
      </c>
      <c r="AB279" s="32"/>
      <c r="AC279" s="32"/>
      <c r="AD279" s="32"/>
      <c r="AE279" s="32"/>
      <c r="AF279" s="32"/>
      <c r="AG279" s="32"/>
      <c r="AH279" s="32"/>
      <c r="AI279" s="32"/>
      <c r="AJ279" s="32"/>
      <c r="AK279" s="32"/>
      <c r="AL279" s="32"/>
      <c r="AM279" s="32"/>
      <c r="AN279" s="32"/>
      <c r="AO279" s="32"/>
      <c r="AP279" s="32"/>
      <c r="AQ279" s="32"/>
      <c r="AR279" s="32"/>
      <c r="AS279" s="32"/>
      <c r="AT279" s="32"/>
      <c r="AU279" s="32"/>
      <c r="AV279" s="32"/>
      <c r="AW279" s="32"/>
      <c r="AX279" s="32"/>
      <c r="AY279" s="32"/>
      <c r="AZ279" s="32"/>
      <c r="BA279" s="32"/>
      <c r="BB279" s="32"/>
      <c r="BC279" s="32"/>
      <c r="BD279" s="32"/>
      <c r="BE279" s="32"/>
      <c r="BF279" s="32"/>
      <c r="BG279" s="32"/>
      <c r="BH279" s="32"/>
      <c r="BI279" s="32"/>
      <c r="BJ279" s="32"/>
      <c r="BK279" s="32"/>
      <c r="BL279" s="32"/>
      <c r="BM279" s="32"/>
      <c r="BN279" s="32"/>
      <c r="BO279" s="32"/>
      <c r="BP279" s="32" t="s">
        <v>1287</v>
      </c>
      <c r="BQ279" s="32"/>
      <c r="BR279" s="32" t="s">
        <v>1287</v>
      </c>
      <c r="BS279" s="32">
        <f t="shared" si="68"/>
        <v>710004.60560000001</v>
      </c>
      <c r="BT279" s="32"/>
      <c r="BU279" s="32"/>
      <c r="BV279" s="32"/>
      <c r="BW279" s="32"/>
      <c r="BX279" s="32"/>
      <c r="BY279" s="32"/>
      <c r="BZ279" s="32"/>
      <c r="CA279" s="32"/>
      <c r="CB279" s="32"/>
      <c r="CC279" s="32"/>
      <c r="CD279" s="32"/>
      <c r="CE279" s="32"/>
      <c r="CF279" s="32">
        <v>405418.7</v>
      </c>
      <c r="CG279" s="32">
        <v>0</v>
      </c>
      <c r="CH279" s="32">
        <v>405418.7</v>
      </c>
      <c r="CI279" s="32">
        <f t="shared" si="69"/>
        <v>428203.23094000004</v>
      </c>
      <c r="CJ279" s="32">
        <f t="shared" si="70"/>
        <v>375564.68327409745</v>
      </c>
      <c r="CK279" s="32">
        <f>+SMALL((K279,O279,S279,W279,AA279,AE279,AI279,AM279,AQ279,AU279,AY279,BC279,BG279,BK279,BO279,BS279,BW279,CA279,CE279,CI279),1)</f>
        <v>155364.90760000001</v>
      </c>
      <c r="CL279" s="18"/>
      <c r="CM279" s="18">
        <f t="shared" si="71"/>
        <v>0</v>
      </c>
      <c r="CN279" s="35">
        <f t="shared" si="72"/>
        <v>0</v>
      </c>
      <c r="CO279" s="39">
        <f t="shared" si="73"/>
        <v>155364.90760000001</v>
      </c>
    </row>
    <row r="280" spans="1:93" s="19" customFormat="1" ht="45">
      <c r="A280" s="17">
        <v>270</v>
      </c>
      <c r="B280" s="49" t="s">
        <v>301</v>
      </c>
      <c r="C280" s="69" t="s">
        <v>368</v>
      </c>
      <c r="D280" s="69" t="s">
        <v>1244</v>
      </c>
      <c r="E280" s="37">
        <v>1</v>
      </c>
      <c r="F280" s="37" t="str">
        <f>+VLOOKUP(B280,'[1]AMAREY NOVA MEDICAL S.A'!$D:$H,5,0)</f>
        <v>CTO 5657-2021 B BRAUN MEDICAL S A</v>
      </c>
      <c r="G280" s="34">
        <f>+VLOOKUP(B280,'[1]AMAREY NOVA MEDICAL S.A'!$D:$H,2,0)</f>
        <v>373500</v>
      </c>
      <c r="H280" s="32">
        <f>+VLOOKUP(B280,'[1]AMAREY NOVA MEDICAL S.A'!$D:$H,3,0)</f>
        <v>0</v>
      </c>
      <c r="I280" s="32">
        <f>+VLOOKUP(B280,'[1]AMAREY NOVA MEDICAL S.A'!$D:$H,4,0)</f>
        <v>373500</v>
      </c>
      <c r="J280" s="32">
        <f t="shared" si="64"/>
        <v>373500</v>
      </c>
      <c r="K280" s="32">
        <f t="shared" si="65"/>
        <v>394490.7</v>
      </c>
      <c r="L280" s="32"/>
      <c r="M280" s="32"/>
      <c r="N280" s="32"/>
      <c r="O280" s="32"/>
      <c r="P280" s="71"/>
      <c r="Q280" s="71"/>
      <c r="R280" s="72"/>
      <c r="S280" s="32"/>
      <c r="T280" s="32">
        <v>205832.47326738335</v>
      </c>
      <c r="U280" s="32"/>
      <c r="V280" s="32">
        <v>205832.47326738335</v>
      </c>
      <c r="W280" s="32">
        <f t="shared" si="66"/>
        <v>217359.09177035684</v>
      </c>
      <c r="X280" s="32">
        <v>145200</v>
      </c>
      <c r="Y280" s="32"/>
      <c r="Z280" s="32">
        <v>145200</v>
      </c>
      <c r="AA280" s="32">
        <f t="shared" si="67"/>
        <v>153360.24</v>
      </c>
      <c r="AB280" s="32"/>
      <c r="AC280" s="32"/>
      <c r="AD280" s="32"/>
      <c r="AE280" s="32"/>
      <c r="AF280" s="32"/>
      <c r="AG280" s="32"/>
      <c r="AH280" s="32"/>
      <c r="AI280" s="32"/>
      <c r="AJ280" s="32"/>
      <c r="AK280" s="32"/>
      <c r="AL280" s="32"/>
      <c r="AM280" s="32"/>
      <c r="AN280" s="32"/>
      <c r="AO280" s="32"/>
      <c r="AP280" s="32"/>
      <c r="AQ280" s="32"/>
      <c r="AR280" s="32"/>
      <c r="AS280" s="32"/>
      <c r="AT280" s="32"/>
      <c r="AU280" s="32"/>
      <c r="AV280" s="32"/>
      <c r="AW280" s="32"/>
      <c r="AX280" s="32"/>
      <c r="AY280" s="32"/>
      <c r="AZ280" s="32"/>
      <c r="BA280" s="32"/>
      <c r="BB280" s="32"/>
      <c r="BC280" s="32"/>
      <c r="BD280" s="32"/>
      <c r="BE280" s="32"/>
      <c r="BF280" s="32"/>
      <c r="BG280" s="32"/>
      <c r="BH280" s="32"/>
      <c r="BI280" s="32"/>
      <c r="BJ280" s="32"/>
      <c r="BK280" s="32"/>
      <c r="BL280" s="32"/>
      <c r="BM280" s="32"/>
      <c r="BN280" s="32"/>
      <c r="BO280" s="32"/>
      <c r="BP280" s="32" t="s">
        <v>1288</v>
      </c>
      <c r="BQ280" s="32"/>
      <c r="BR280" s="32" t="s">
        <v>1288</v>
      </c>
      <c r="BS280" s="32">
        <f t="shared" si="68"/>
        <v>507146.5772</v>
      </c>
      <c r="BT280" s="32"/>
      <c r="BU280" s="32"/>
      <c r="BV280" s="32"/>
      <c r="BW280" s="32"/>
      <c r="BX280" s="32"/>
      <c r="BY280" s="32"/>
      <c r="BZ280" s="32"/>
      <c r="CA280" s="32"/>
      <c r="CB280" s="32"/>
      <c r="CC280" s="32"/>
      <c r="CD280" s="32"/>
      <c r="CE280" s="32"/>
      <c r="CF280" s="32">
        <v>227146.64</v>
      </c>
      <c r="CG280" s="32">
        <v>0</v>
      </c>
      <c r="CH280" s="32">
        <v>227146.64</v>
      </c>
      <c r="CI280" s="32">
        <f t="shared" si="69"/>
        <v>239912.28116800002</v>
      </c>
      <c r="CJ280" s="32">
        <f t="shared" si="70"/>
        <v>302453.77802767139</v>
      </c>
      <c r="CK280" s="32">
        <f>+SMALL((K280,O280,S280,W280,AA280,AE280,AI280,AM280,AQ280,AU280,AY280,BC280,BG280,BK280,BO280,BS280,BW280,CA280,CE280,CI280),1)</f>
        <v>153360.24</v>
      </c>
      <c r="CL280" s="18"/>
      <c r="CM280" s="18">
        <f t="shared" si="71"/>
        <v>241130.46000000002</v>
      </c>
      <c r="CN280" s="35">
        <f t="shared" si="72"/>
        <v>1.5723140495867771</v>
      </c>
      <c r="CO280" s="39">
        <f t="shared" si="73"/>
        <v>153360.24</v>
      </c>
    </row>
    <row r="281" spans="1:93" s="19" customFormat="1" ht="30">
      <c r="A281" s="17">
        <v>271</v>
      </c>
      <c r="B281" s="49" t="s">
        <v>311</v>
      </c>
      <c r="C281" s="69" t="s">
        <v>369</v>
      </c>
      <c r="D281" s="69" t="s">
        <v>1244</v>
      </c>
      <c r="E281" s="37">
        <v>1</v>
      </c>
      <c r="F281" s="37" t="str">
        <f>+VLOOKUP(B281,'[1]AMAREY NOVA MEDICAL S.A'!$D:$H,5,0)</f>
        <v>CTO 5658-2021 BIOART S.A</v>
      </c>
      <c r="G281" s="34">
        <f>+VLOOKUP(B281,'[1]AMAREY NOVA MEDICAL S.A'!$D:$H,2,0)</f>
        <v>920568</v>
      </c>
      <c r="H281" s="32">
        <f>+VLOOKUP(B281,'[1]AMAREY NOVA MEDICAL S.A'!$D:$H,3,0)</f>
        <v>0</v>
      </c>
      <c r="I281" s="32">
        <f>+VLOOKUP(B281,'[1]AMAREY NOVA MEDICAL S.A'!$D:$H,4,0)</f>
        <v>920568</v>
      </c>
      <c r="J281" s="32">
        <f t="shared" si="64"/>
        <v>920568</v>
      </c>
      <c r="K281" s="32">
        <f t="shared" si="65"/>
        <v>972303.9216</v>
      </c>
      <c r="L281" s="32">
        <v>1073040</v>
      </c>
      <c r="M281" s="32"/>
      <c r="N281" s="32">
        <v>1073040</v>
      </c>
      <c r="O281" s="32">
        <f t="shared" ref="O281:O331" si="74">+N281*1.0562</f>
        <v>1133344.848</v>
      </c>
      <c r="P281" s="76">
        <v>1344610</v>
      </c>
      <c r="Q281" s="71"/>
      <c r="R281" s="77">
        <v>1344610</v>
      </c>
      <c r="S281" s="32">
        <f t="shared" ref="S281:S331" si="75">+R281*1.056</f>
        <v>1419908.1600000001</v>
      </c>
      <c r="T281" s="32">
        <v>1181239.3804256385</v>
      </c>
      <c r="U281" s="32"/>
      <c r="V281" s="32">
        <v>1181239.3804256385</v>
      </c>
      <c r="W281" s="32">
        <f t="shared" si="66"/>
        <v>1247388.7857294744</v>
      </c>
      <c r="X281" s="32">
        <v>920000</v>
      </c>
      <c r="Y281" s="32"/>
      <c r="Z281" s="32">
        <v>920000</v>
      </c>
      <c r="AA281" s="32">
        <f t="shared" si="67"/>
        <v>971704</v>
      </c>
      <c r="AB281" s="32"/>
      <c r="AC281" s="32"/>
      <c r="AD281" s="32"/>
      <c r="AE281" s="32"/>
      <c r="AF281" s="32"/>
      <c r="AG281" s="32"/>
      <c r="AH281" s="32"/>
      <c r="AI281" s="32"/>
      <c r="AJ281" s="32"/>
      <c r="AK281" s="32"/>
      <c r="AL281" s="32"/>
      <c r="AM281" s="32"/>
      <c r="AN281" s="32"/>
      <c r="AO281" s="32"/>
      <c r="AP281" s="32"/>
      <c r="AQ281" s="32"/>
      <c r="AR281" s="32"/>
      <c r="AS281" s="32"/>
      <c r="AT281" s="32"/>
      <c r="AU281" s="32"/>
      <c r="AV281" s="32"/>
      <c r="AW281" s="32"/>
      <c r="AX281" s="32"/>
      <c r="AY281" s="32"/>
      <c r="AZ281" s="32"/>
      <c r="BA281" s="32"/>
      <c r="BB281" s="32"/>
      <c r="BC281" s="32"/>
      <c r="BD281" s="32"/>
      <c r="BE281" s="32"/>
      <c r="BF281" s="32"/>
      <c r="BG281" s="32"/>
      <c r="BH281" s="32"/>
      <c r="BI281" s="32"/>
      <c r="BJ281" s="32"/>
      <c r="BK281" s="32"/>
      <c r="BL281" s="32"/>
      <c r="BM281" s="32"/>
      <c r="BN281" s="32"/>
      <c r="BO281" s="32"/>
      <c r="BP281" s="32" t="s">
        <v>1290</v>
      </c>
      <c r="BQ281" s="32"/>
      <c r="BR281" s="32" t="s">
        <v>1290</v>
      </c>
      <c r="BS281" s="32">
        <f t="shared" si="68"/>
        <v>1694244.5514</v>
      </c>
      <c r="BT281" s="32"/>
      <c r="BU281" s="32"/>
      <c r="BV281" s="32"/>
      <c r="BW281" s="32"/>
      <c r="BX281" s="32"/>
      <c r="BY281" s="32"/>
      <c r="BZ281" s="32"/>
      <c r="CA281" s="32"/>
      <c r="CB281" s="32">
        <v>1529588.5714285714</v>
      </c>
      <c r="CC281" s="32">
        <v>0</v>
      </c>
      <c r="CD281" s="32">
        <v>1529588.5714285714</v>
      </c>
      <c r="CE281" s="32">
        <f t="shared" ref="CE281:CE331" si="76">+CD281*1.0562</f>
        <v>1615551.4491428572</v>
      </c>
      <c r="CF281" s="32">
        <v>1303557.95</v>
      </c>
      <c r="CG281" s="32">
        <v>0</v>
      </c>
      <c r="CH281" s="32">
        <v>1303557.95</v>
      </c>
      <c r="CI281" s="32">
        <f t="shared" si="69"/>
        <v>1376817.9067899999</v>
      </c>
      <c r="CJ281" s="32">
        <f t="shared" si="70"/>
        <v>1303907.9528327915</v>
      </c>
      <c r="CK281" s="32">
        <f>+SMALL((K281,O281,S281,W281,AA281,AE281,AI281,AM281,AQ281,AU281,AY281,BC281,BG281,BK281,BO281,BS281,BW281,CA281,CE281,CI281),1)</f>
        <v>971704</v>
      </c>
      <c r="CL281" s="18"/>
      <c r="CM281" s="18">
        <f t="shared" si="71"/>
        <v>599.92160000000149</v>
      </c>
      <c r="CN281" s="35">
        <f t="shared" si="72"/>
        <v>6.1739130434782766E-4</v>
      </c>
      <c r="CO281" s="39">
        <f t="shared" si="73"/>
        <v>971704</v>
      </c>
    </row>
    <row r="282" spans="1:93" s="19" customFormat="1" ht="30">
      <c r="A282" s="17">
        <v>272</v>
      </c>
      <c r="B282" s="49" t="s">
        <v>312</v>
      </c>
      <c r="C282" s="69" t="s">
        <v>369</v>
      </c>
      <c r="D282" s="69" t="s">
        <v>1244</v>
      </c>
      <c r="E282" s="37">
        <v>1</v>
      </c>
      <c r="F282" s="37" t="str">
        <f>+VLOOKUP(B282,'[1]AMAREY NOVA MEDICAL S.A'!$D:$H,5,0)</f>
        <v>CTO 5658-2021 BIOART S.A</v>
      </c>
      <c r="G282" s="34">
        <f>+VLOOKUP(B282,'[1]AMAREY NOVA MEDICAL S.A'!$D:$H,2,0)</f>
        <v>177858</v>
      </c>
      <c r="H282" s="32">
        <f>+VLOOKUP(B282,'[1]AMAREY NOVA MEDICAL S.A'!$D:$H,3,0)</f>
        <v>33793</v>
      </c>
      <c r="I282" s="32">
        <f>+VLOOKUP(B282,'[1]AMAREY NOVA MEDICAL S.A'!$D:$H,4,0)</f>
        <v>211651</v>
      </c>
      <c r="J282" s="32">
        <f t="shared" si="64"/>
        <v>211651</v>
      </c>
      <c r="K282" s="32">
        <f t="shared" si="65"/>
        <v>223545.7862</v>
      </c>
      <c r="L282" s="32">
        <v>115260</v>
      </c>
      <c r="M282" s="32">
        <f>+L282*19%</f>
        <v>21899.4</v>
      </c>
      <c r="N282" s="32">
        <v>137159</v>
      </c>
      <c r="O282" s="32">
        <f t="shared" si="74"/>
        <v>144867.3358</v>
      </c>
      <c r="P282" s="71">
        <v>237139</v>
      </c>
      <c r="Q282" s="71">
        <f>+P282*19%</f>
        <v>45056.41</v>
      </c>
      <c r="R282" s="72">
        <v>282195.41000000003</v>
      </c>
      <c r="S282" s="32">
        <f t="shared" si="75"/>
        <v>297998.35296000005</v>
      </c>
      <c r="T282" s="32">
        <v>225361.53910257647</v>
      </c>
      <c r="U282" s="32"/>
      <c r="V282" s="32">
        <v>225361.53910257647</v>
      </c>
      <c r="W282" s="32">
        <f t="shared" si="66"/>
        <v>237981.78529232077</v>
      </c>
      <c r="X282" s="32">
        <v>173000</v>
      </c>
      <c r="Y282" s="32"/>
      <c r="Z282" s="32">
        <v>173000</v>
      </c>
      <c r="AA282" s="32">
        <f t="shared" si="67"/>
        <v>182722.6</v>
      </c>
      <c r="AB282" s="32"/>
      <c r="AC282" s="32"/>
      <c r="AD282" s="32"/>
      <c r="AE282" s="32"/>
      <c r="AF282" s="32"/>
      <c r="AG282" s="32"/>
      <c r="AH282" s="32"/>
      <c r="AI282" s="32"/>
      <c r="AJ282" s="32"/>
      <c r="AK282" s="32"/>
      <c r="AL282" s="32"/>
      <c r="AM282" s="32"/>
      <c r="AN282" s="32"/>
      <c r="AO282" s="32"/>
      <c r="AP282" s="32"/>
      <c r="AQ282" s="32"/>
      <c r="AR282" s="32"/>
      <c r="AS282" s="32"/>
      <c r="AT282" s="32"/>
      <c r="AU282" s="32"/>
      <c r="AV282" s="32"/>
      <c r="AW282" s="32"/>
      <c r="AX282" s="32"/>
      <c r="AY282" s="32"/>
      <c r="AZ282" s="32"/>
      <c r="BA282" s="32"/>
      <c r="BB282" s="32"/>
      <c r="BC282" s="32"/>
      <c r="BD282" s="32"/>
      <c r="BE282" s="32"/>
      <c r="BF282" s="32"/>
      <c r="BG282" s="32"/>
      <c r="BH282" s="32"/>
      <c r="BI282" s="32"/>
      <c r="BJ282" s="32"/>
      <c r="BK282" s="32"/>
      <c r="BL282" s="32"/>
      <c r="BM282" s="32"/>
      <c r="BN282" s="32"/>
      <c r="BO282" s="32"/>
      <c r="BP282" s="32">
        <v>306776.4705882353</v>
      </c>
      <c r="BQ282" s="32">
        <f>+BP282*19%</f>
        <v>58287.529411764706</v>
      </c>
      <c r="BR282" s="32">
        <v>365064</v>
      </c>
      <c r="BS282" s="32">
        <f t="shared" si="68"/>
        <v>549859.39679999999</v>
      </c>
      <c r="BT282" s="32"/>
      <c r="BU282" s="32"/>
      <c r="BV282" s="32"/>
      <c r="BW282" s="32"/>
      <c r="BX282" s="32"/>
      <c r="BY282" s="32"/>
      <c r="BZ282" s="32"/>
      <c r="CA282" s="32"/>
      <c r="CB282" s="32">
        <v>171257.14285714287</v>
      </c>
      <c r="CC282" s="32">
        <v>32538.857142857145</v>
      </c>
      <c r="CD282" s="32">
        <v>203796</v>
      </c>
      <c r="CE282" s="32">
        <f t="shared" si="76"/>
        <v>215249.3352</v>
      </c>
      <c r="CF282" s="32">
        <v>248697.96</v>
      </c>
      <c r="CG282" s="32">
        <v>0</v>
      </c>
      <c r="CH282" s="32">
        <v>248697.96</v>
      </c>
      <c r="CI282" s="32">
        <f t="shared" si="69"/>
        <v>262674.78535199998</v>
      </c>
      <c r="CJ282" s="32">
        <f t="shared" si="70"/>
        <v>264362.42220054008</v>
      </c>
      <c r="CK282" s="32">
        <f>+SMALL((K282,O282,S282,W282,AA282,AE282,AI282,AM282,AQ282,AU282,AY282,BC282,BG282,BK282,BO282,BS282,BW282,CA282,CE282,CI282),1)</f>
        <v>144867.3358</v>
      </c>
      <c r="CL282" s="18"/>
      <c r="CM282" s="18">
        <f t="shared" si="71"/>
        <v>78678.450400000002</v>
      </c>
      <c r="CN282" s="35">
        <f t="shared" si="72"/>
        <v>0.54310690512470927</v>
      </c>
      <c r="CO282" s="39">
        <f t="shared" si="73"/>
        <v>144867.3358</v>
      </c>
    </row>
    <row r="283" spans="1:93" s="19" customFormat="1" ht="30">
      <c r="A283" s="17">
        <v>273</v>
      </c>
      <c r="B283" s="49" t="s">
        <v>313</v>
      </c>
      <c r="C283" s="69" t="s">
        <v>369</v>
      </c>
      <c r="D283" s="69" t="s">
        <v>1244</v>
      </c>
      <c r="E283" s="37">
        <v>1</v>
      </c>
      <c r="F283" s="37" t="str">
        <f>+VLOOKUP(B283,'[1]AMAREY NOVA MEDICAL S.A'!$D:$H,5,0)</f>
        <v>CTO 5658-2021 BIOART S.A</v>
      </c>
      <c r="G283" s="34">
        <f>+VLOOKUP(B283,'[1]AMAREY NOVA MEDICAL S.A'!$D:$H,2,0)</f>
        <v>0</v>
      </c>
      <c r="H283" s="32">
        <f>+VLOOKUP(B283,'[1]AMAREY NOVA MEDICAL S.A'!$D:$H,3,0)</f>
        <v>0</v>
      </c>
      <c r="I283" s="32">
        <f>+VLOOKUP(B283,'[1]AMAREY NOVA MEDICAL S.A'!$D:$H,4,0)</f>
        <v>0</v>
      </c>
      <c r="J283" s="32">
        <f t="shared" si="64"/>
        <v>0</v>
      </c>
      <c r="K283" s="32">
        <f t="shared" si="65"/>
        <v>0</v>
      </c>
      <c r="L283" s="32">
        <v>1476960</v>
      </c>
      <c r="M283" s="32">
        <f>+L283*19%</f>
        <v>280622.40000000002</v>
      </c>
      <c r="N283" s="32">
        <v>1757582</v>
      </c>
      <c r="O283" s="32">
        <f t="shared" si="74"/>
        <v>1856358.1084</v>
      </c>
      <c r="P283" s="71"/>
      <c r="Q283" s="71"/>
      <c r="R283" s="72"/>
      <c r="S283" s="32"/>
      <c r="T283" s="32">
        <v>1099865.297443666</v>
      </c>
      <c r="U283" s="32"/>
      <c r="V283" s="32">
        <v>1099865.297443666</v>
      </c>
      <c r="W283" s="32">
        <f t="shared" si="66"/>
        <v>1161457.7541005113</v>
      </c>
      <c r="X283" s="32">
        <v>416000</v>
      </c>
      <c r="Y283" s="32"/>
      <c r="Z283" s="32">
        <v>416000</v>
      </c>
      <c r="AA283" s="32">
        <f t="shared" si="67"/>
        <v>439379.20000000001</v>
      </c>
      <c r="AB283" s="32"/>
      <c r="AC283" s="32"/>
      <c r="AD283" s="32"/>
      <c r="AE283" s="32"/>
      <c r="AF283" s="32"/>
      <c r="AG283" s="32"/>
      <c r="AH283" s="32"/>
      <c r="AI283" s="32"/>
      <c r="AJ283" s="32"/>
      <c r="AK283" s="32"/>
      <c r="AL283" s="32"/>
      <c r="AM283" s="32"/>
      <c r="AN283" s="32"/>
      <c r="AO283" s="32"/>
      <c r="AP283" s="32"/>
      <c r="AQ283" s="32"/>
      <c r="AR283" s="32"/>
      <c r="AS283" s="32"/>
      <c r="AT283" s="32"/>
      <c r="AU283" s="32"/>
      <c r="AV283" s="32"/>
      <c r="AW283" s="32"/>
      <c r="AX283" s="32"/>
      <c r="AY283" s="32"/>
      <c r="AZ283" s="32"/>
      <c r="BA283" s="32"/>
      <c r="BB283" s="32"/>
      <c r="BC283" s="32"/>
      <c r="BD283" s="32"/>
      <c r="BE283" s="32"/>
      <c r="BF283" s="32"/>
      <c r="BG283" s="32"/>
      <c r="BH283" s="32"/>
      <c r="BI283" s="32"/>
      <c r="BJ283" s="32"/>
      <c r="BK283" s="32"/>
      <c r="BL283" s="32"/>
      <c r="BM283" s="32"/>
      <c r="BN283" s="32"/>
      <c r="BO283" s="32"/>
      <c r="BP283" s="32">
        <v>624917.6470588235</v>
      </c>
      <c r="BQ283" s="32">
        <f>+BP283*19%</f>
        <v>118734.35294117646</v>
      </c>
      <c r="BR283" s="32">
        <v>743652</v>
      </c>
      <c r="BS283" s="32">
        <f t="shared" si="68"/>
        <v>1120088.6424</v>
      </c>
      <c r="BT283" s="32"/>
      <c r="BU283" s="32"/>
      <c r="BV283" s="32"/>
      <c r="BW283" s="32"/>
      <c r="BX283" s="32"/>
      <c r="BY283" s="32"/>
      <c r="BZ283" s="32"/>
      <c r="CA283" s="32"/>
      <c r="CB283" s="32">
        <v>788554.28571428568</v>
      </c>
      <c r="CC283" s="32">
        <v>149825.3142857143</v>
      </c>
      <c r="CD283" s="32">
        <v>938379.6</v>
      </c>
      <c r="CE283" s="32">
        <f t="shared" si="76"/>
        <v>991116.53352000006</v>
      </c>
      <c r="CF283" s="32">
        <v>1213757.5</v>
      </c>
      <c r="CG283" s="32">
        <v>0</v>
      </c>
      <c r="CH283" s="32">
        <v>1213757.5</v>
      </c>
      <c r="CI283" s="32">
        <f t="shared" si="69"/>
        <v>1281970.6714999999</v>
      </c>
      <c r="CJ283" s="32">
        <f t="shared" si="70"/>
        <v>978624.4157029303</v>
      </c>
      <c r="CK283" s="32">
        <f>+SMALL((K283,O283,S283,W283,AA283,AE283,AI283,AM283,AQ283,AU283,AY283,BC283,BG283,BK283,BO283,BS283,BW283,CA283,CE283,CI283),1)</f>
        <v>0</v>
      </c>
      <c r="CL283" s="18"/>
      <c r="CM283" s="18"/>
      <c r="CN283" s="35"/>
      <c r="CO283" s="39">
        <f t="shared" si="73"/>
        <v>0</v>
      </c>
    </row>
    <row r="284" spans="1:93" s="19" customFormat="1" ht="30">
      <c r="A284" s="17">
        <v>274</v>
      </c>
      <c r="B284" s="49" t="s">
        <v>314</v>
      </c>
      <c r="C284" s="69" t="s">
        <v>370</v>
      </c>
      <c r="D284" s="69" t="s">
        <v>1244</v>
      </c>
      <c r="E284" s="37">
        <v>1</v>
      </c>
      <c r="F284" s="37" t="str">
        <f>+VLOOKUP(B284,'[1]AMAREY NOVA MEDICAL S.A'!$D:$H,5,0)</f>
        <v>CTO 5658-2021 BIOART S.A</v>
      </c>
      <c r="G284" s="34">
        <f>+VLOOKUP(B284,'[1]AMAREY NOVA MEDICAL S.A'!$D:$H,2,0)</f>
        <v>1009230</v>
      </c>
      <c r="H284" s="32">
        <f>+VLOOKUP(B284,'[1]AMAREY NOVA MEDICAL S.A'!$D:$H,3,0)</f>
        <v>0</v>
      </c>
      <c r="I284" s="32">
        <f>+VLOOKUP(B284,'[1]AMAREY NOVA MEDICAL S.A'!$D:$H,4,0)</f>
        <v>1009230</v>
      </c>
      <c r="J284" s="32">
        <f t="shared" si="64"/>
        <v>1009230</v>
      </c>
      <c r="K284" s="32">
        <f t="shared" si="65"/>
        <v>1065948.726</v>
      </c>
      <c r="L284" s="32"/>
      <c r="M284" s="32"/>
      <c r="N284" s="32"/>
      <c r="O284" s="32"/>
      <c r="P284" s="76">
        <v>1474112</v>
      </c>
      <c r="Q284" s="71"/>
      <c r="R284" s="77">
        <v>1474112</v>
      </c>
      <c r="S284" s="32">
        <f t="shared" si="75"/>
        <v>1556662.2720000001</v>
      </c>
      <c r="T284" s="32">
        <v>1561577.4824483001</v>
      </c>
      <c r="U284" s="32"/>
      <c r="V284" s="32">
        <v>1561577.4824483001</v>
      </c>
      <c r="W284" s="32">
        <f t="shared" si="66"/>
        <v>1649025.8214654049</v>
      </c>
      <c r="X284" s="32"/>
      <c r="Y284" s="32"/>
      <c r="Z284" s="32"/>
      <c r="AA284" s="32"/>
      <c r="AB284" s="32"/>
      <c r="AC284" s="32"/>
      <c r="AD284" s="32"/>
      <c r="AE284" s="32"/>
      <c r="AF284" s="32"/>
      <c r="AG284" s="32"/>
      <c r="AH284" s="32"/>
      <c r="AI284" s="32"/>
      <c r="AJ284" s="32">
        <v>1636680</v>
      </c>
      <c r="AK284" s="32"/>
      <c r="AL284" s="32">
        <v>1636680</v>
      </c>
      <c r="AM284" s="32">
        <f t="shared" ref="AM284:AM330" si="77">+AL284*1.0562</f>
        <v>1728661.416</v>
      </c>
      <c r="AN284" s="32"/>
      <c r="AO284" s="32"/>
      <c r="AP284" s="32"/>
      <c r="AQ284" s="32"/>
      <c r="AR284" s="32"/>
      <c r="AS284" s="32"/>
      <c r="AT284" s="32"/>
      <c r="AU284" s="32"/>
      <c r="AV284" s="32"/>
      <c r="AW284" s="32"/>
      <c r="AX284" s="32"/>
      <c r="AY284" s="32"/>
      <c r="AZ284" s="32"/>
      <c r="BA284" s="32"/>
      <c r="BB284" s="32"/>
      <c r="BC284" s="32"/>
      <c r="BD284" s="32"/>
      <c r="BE284" s="32"/>
      <c r="BF284" s="32"/>
      <c r="BG284" s="32"/>
      <c r="BH284" s="32"/>
      <c r="BI284" s="32"/>
      <c r="BJ284" s="32"/>
      <c r="BK284" s="32"/>
      <c r="BL284" s="32"/>
      <c r="BM284" s="32"/>
      <c r="BN284" s="32"/>
      <c r="BO284" s="32"/>
      <c r="BP284" s="32" t="s">
        <v>1291</v>
      </c>
      <c r="BQ284" s="32"/>
      <c r="BR284" s="32" t="s">
        <v>1291</v>
      </c>
      <c r="BS284" s="32">
        <f t="shared" si="68"/>
        <v>2002289.5630000001</v>
      </c>
      <c r="BT284" s="32"/>
      <c r="BU284" s="32"/>
      <c r="BV284" s="32"/>
      <c r="BW284" s="32"/>
      <c r="BX284" s="32"/>
      <c r="BY284" s="32"/>
      <c r="BZ284" s="32"/>
      <c r="CA284" s="32"/>
      <c r="CB284" s="32">
        <v>1512000</v>
      </c>
      <c r="CC284" s="32">
        <v>0</v>
      </c>
      <c r="CD284" s="32">
        <v>1512000</v>
      </c>
      <c r="CE284" s="32">
        <f t="shared" si="76"/>
        <v>1596974.4000000001</v>
      </c>
      <c r="CF284" s="32">
        <v>1723280.46</v>
      </c>
      <c r="CG284" s="32">
        <v>0</v>
      </c>
      <c r="CH284" s="32">
        <v>1723280.46</v>
      </c>
      <c r="CI284" s="32">
        <f t="shared" si="69"/>
        <v>1820128.821852</v>
      </c>
      <c r="CJ284" s="32">
        <f t="shared" si="70"/>
        <v>1631384.431473915</v>
      </c>
      <c r="CK284" s="32">
        <f>+SMALL((K284,O284,S284,W284,AA284,AE284,AI284,AM284,AQ284,AU284,AY284,BC284,BG284,BK284,BO284,BS284,BW284,CA284,CE284,CI284),1)</f>
        <v>1065948.726</v>
      </c>
      <c r="CL284" s="18"/>
      <c r="CM284" s="18">
        <f t="shared" si="71"/>
        <v>0</v>
      </c>
      <c r="CN284" s="35">
        <f t="shared" si="72"/>
        <v>0</v>
      </c>
      <c r="CO284" s="39">
        <f t="shared" si="73"/>
        <v>1065948.726</v>
      </c>
    </row>
    <row r="285" spans="1:93" s="19" customFormat="1" ht="30">
      <c r="A285" s="17">
        <v>275</v>
      </c>
      <c r="B285" s="49" t="s">
        <v>312</v>
      </c>
      <c r="C285" s="69" t="s">
        <v>370</v>
      </c>
      <c r="D285" s="69" t="s">
        <v>1244</v>
      </c>
      <c r="E285" s="37">
        <v>1</v>
      </c>
      <c r="F285" s="37" t="str">
        <f>+VLOOKUP(B285,'[1]AMAREY NOVA MEDICAL S.A'!$D:$H,5,0)</f>
        <v>CTO 5658-2021 BIOART S.A</v>
      </c>
      <c r="G285" s="34">
        <f>+VLOOKUP(B285,'[1]AMAREY NOVA MEDICAL S.A'!$D:$H,2,0)</f>
        <v>177858</v>
      </c>
      <c r="H285" s="32">
        <f>+VLOOKUP(B285,'[1]AMAREY NOVA MEDICAL S.A'!$D:$H,3,0)</f>
        <v>33793</v>
      </c>
      <c r="I285" s="32">
        <f>+VLOOKUP(B285,'[1]AMAREY NOVA MEDICAL S.A'!$D:$H,4,0)</f>
        <v>211651</v>
      </c>
      <c r="J285" s="32">
        <f t="shared" si="64"/>
        <v>211651</v>
      </c>
      <c r="K285" s="32">
        <f t="shared" si="65"/>
        <v>223545.7862</v>
      </c>
      <c r="L285" s="32"/>
      <c r="M285" s="32"/>
      <c r="N285" s="32"/>
      <c r="O285" s="32"/>
      <c r="P285" s="71">
        <v>237139</v>
      </c>
      <c r="Q285" s="71">
        <f>+P285*19%</f>
        <v>45056.41</v>
      </c>
      <c r="R285" s="72">
        <v>282195.41000000003</v>
      </c>
      <c r="S285" s="32">
        <f t="shared" si="75"/>
        <v>297998.35296000005</v>
      </c>
      <c r="T285" s="32">
        <v>235464.63208515474</v>
      </c>
      <c r="U285" s="32"/>
      <c r="V285" s="32">
        <v>235464.63208515474</v>
      </c>
      <c r="W285" s="32">
        <f t="shared" si="66"/>
        <v>248650.65148192341</v>
      </c>
      <c r="X285" s="32"/>
      <c r="Y285" s="32"/>
      <c r="Z285" s="32"/>
      <c r="AA285" s="32"/>
      <c r="AB285" s="32"/>
      <c r="AC285" s="32"/>
      <c r="AD285" s="32"/>
      <c r="AE285" s="32"/>
      <c r="AF285" s="32"/>
      <c r="AG285" s="32"/>
      <c r="AH285" s="32"/>
      <c r="AI285" s="32"/>
      <c r="AJ285" s="32">
        <v>179170</v>
      </c>
      <c r="AK285" s="32">
        <f>+AJ285*19%</f>
        <v>34042.300000000003</v>
      </c>
      <c r="AL285" s="32">
        <v>213212.3</v>
      </c>
      <c r="AM285" s="32">
        <f t="shared" si="77"/>
        <v>225194.83126000001</v>
      </c>
      <c r="AN285" s="32"/>
      <c r="AO285" s="32"/>
      <c r="AP285" s="32"/>
      <c r="AQ285" s="32"/>
      <c r="AR285" s="32"/>
      <c r="AS285" s="32"/>
      <c r="AT285" s="32"/>
      <c r="AU285" s="32"/>
      <c r="AV285" s="32"/>
      <c r="AW285" s="32"/>
      <c r="AX285" s="32"/>
      <c r="AY285" s="32"/>
      <c r="AZ285" s="32"/>
      <c r="BA285" s="32"/>
      <c r="BB285" s="32"/>
      <c r="BC285" s="32"/>
      <c r="BD285" s="32"/>
      <c r="BE285" s="32"/>
      <c r="BF285" s="32"/>
      <c r="BG285" s="32"/>
      <c r="BH285" s="32"/>
      <c r="BI285" s="32"/>
      <c r="BJ285" s="32"/>
      <c r="BK285" s="32"/>
      <c r="BL285" s="32"/>
      <c r="BM285" s="32"/>
      <c r="BN285" s="32"/>
      <c r="BO285" s="32"/>
      <c r="BP285" s="32">
        <v>306776.4705882353</v>
      </c>
      <c r="BQ285" s="32">
        <f>+BP285*19%</f>
        <v>58287.529411764706</v>
      </c>
      <c r="BR285" s="32" t="s">
        <v>1292</v>
      </c>
      <c r="BS285" s="32">
        <f t="shared" si="68"/>
        <v>549859.39679999999</v>
      </c>
      <c r="BT285" s="32"/>
      <c r="BU285" s="32"/>
      <c r="BV285" s="32"/>
      <c r="BW285" s="32"/>
      <c r="BX285" s="32"/>
      <c r="BY285" s="32"/>
      <c r="BZ285" s="32"/>
      <c r="CA285" s="32"/>
      <c r="CB285" s="32">
        <v>171257.14285714287</v>
      </c>
      <c r="CC285" s="32">
        <v>32538.857142857145</v>
      </c>
      <c r="CD285" s="32">
        <v>203796</v>
      </c>
      <c r="CE285" s="32">
        <f t="shared" si="76"/>
        <v>215249.3352</v>
      </c>
      <c r="CF285" s="32">
        <v>259847.24</v>
      </c>
      <c r="CG285" s="32">
        <v>0</v>
      </c>
      <c r="CH285" s="32">
        <v>259847.24</v>
      </c>
      <c r="CI285" s="32">
        <f t="shared" si="69"/>
        <v>274450.65488799999</v>
      </c>
      <c r="CJ285" s="32">
        <f t="shared" si="70"/>
        <v>290707.00125570333</v>
      </c>
      <c r="CK285" s="32">
        <f>+SMALL((K285,O285,S285,W285,AA285,AE285,AI285,AM285,AQ285,AU285,AY285,BC285,BG285,BK285,BO285,BS285,BW285,CA285,CE285,CI285),1)</f>
        <v>215249.3352</v>
      </c>
      <c r="CL285" s="18"/>
      <c r="CM285" s="18">
        <f t="shared" si="71"/>
        <v>8296.4510000000009</v>
      </c>
      <c r="CN285" s="35">
        <f t="shared" si="72"/>
        <v>3.8543445406190507E-2</v>
      </c>
      <c r="CO285" s="39">
        <f t="shared" si="73"/>
        <v>215249.3352</v>
      </c>
    </row>
    <row r="286" spans="1:93" s="19" customFormat="1" ht="30">
      <c r="A286" s="17">
        <v>276</v>
      </c>
      <c r="B286" s="49" t="s">
        <v>315</v>
      </c>
      <c r="C286" s="69" t="s">
        <v>370</v>
      </c>
      <c r="D286" s="69" t="s">
        <v>1244</v>
      </c>
      <c r="E286" s="37">
        <v>1</v>
      </c>
      <c r="F286" s="37" t="str">
        <f>+VLOOKUP(B286,'[1]AMAREY NOVA MEDICAL S.A'!$D:$H,5,0)</f>
        <v>CTO 5658-2021 BIOART S.A</v>
      </c>
      <c r="G286" s="34">
        <f>+VLOOKUP(B286,'[1]AMAREY NOVA MEDICAL S.A'!$D:$H,2,0)</f>
        <v>0</v>
      </c>
      <c r="H286" s="32">
        <f>+VLOOKUP(B286,'[1]AMAREY NOVA MEDICAL S.A'!$D:$H,3,0)</f>
        <v>0</v>
      </c>
      <c r="I286" s="32">
        <f>+VLOOKUP(B286,'[1]AMAREY NOVA MEDICAL S.A'!$D:$H,4,0)</f>
        <v>0</v>
      </c>
      <c r="J286" s="32">
        <f t="shared" si="64"/>
        <v>0</v>
      </c>
      <c r="K286" s="32">
        <f t="shared" si="65"/>
        <v>0</v>
      </c>
      <c r="L286" s="32"/>
      <c r="M286" s="32"/>
      <c r="N286" s="32"/>
      <c r="O286" s="32"/>
      <c r="P286" s="71"/>
      <c r="Q286" s="71"/>
      <c r="R286" s="72"/>
      <c r="S286" s="32"/>
      <c r="T286" s="32">
        <v>934959.29445122986</v>
      </c>
      <c r="U286" s="32"/>
      <c r="V286" s="32">
        <v>934959.29445122986</v>
      </c>
      <c r="W286" s="32">
        <f t="shared" si="66"/>
        <v>987317.01494049875</v>
      </c>
      <c r="X286" s="32"/>
      <c r="Y286" s="32"/>
      <c r="Z286" s="32"/>
      <c r="AA286" s="32"/>
      <c r="AB286" s="32"/>
      <c r="AC286" s="32"/>
      <c r="AD286" s="32"/>
      <c r="AE286" s="32"/>
      <c r="AF286" s="32"/>
      <c r="AG286" s="32"/>
      <c r="AH286" s="32"/>
      <c r="AI286" s="32"/>
      <c r="AJ286" s="32">
        <v>203780</v>
      </c>
      <c r="AK286" s="32">
        <f>+AJ286*19%</f>
        <v>38718.199999999997</v>
      </c>
      <c r="AL286" s="32">
        <v>242498.19999999998</v>
      </c>
      <c r="AM286" s="32">
        <f t="shared" si="77"/>
        <v>256126.59883999999</v>
      </c>
      <c r="AN286" s="32"/>
      <c r="AO286" s="32"/>
      <c r="AP286" s="32"/>
      <c r="AQ286" s="32"/>
      <c r="AR286" s="32"/>
      <c r="AS286" s="32"/>
      <c r="AT286" s="32"/>
      <c r="AU286" s="32"/>
      <c r="AV286" s="32"/>
      <c r="AW286" s="32"/>
      <c r="AX286" s="32"/>
      <c r="AY286" s="32"/>
      <c r="AZ286" s="32"/>
      <c r="BA286" s="32"/>
      <c r="BB286" s="32"/>
      <c r="BC286" s="32"/>
      <c r="BD286" s="32"/>
      <c r="BE286" s="32"/>
      <c r="BF286" s="32"/>
      <c r="BG286" s="32"/>
      <c r="BH286" s="32"/>
      <c r="BI286" s="32"/>
      <c r="BJ286" s="32"/>
      <c r="BK286" s="32"/>
      <c r="BL286" s="32"/>
      <c r="BM286" s="32"/>
      <c r="BN286" s="32"/>
      <c r="BO286" s="32"/>
      <c r="BP286" s="32">
        <v>624917.6470588235</v>
      </c>
      <c r="BQ286" s="32">
        <f>+BP286*19%</f>
        <v>118734.35294117646</v>
      </c>
      <c r="BR286" s="32">
        <v>743652</v>
      </c>
      <c r="BS286" s="32">
        <f t="shared" si="68"/>
        <v>1120088.6424</v>
      </c>
      <c r="BT286" s="32"/>
      <c r="BU286" s="32"/>
      <c r="BV286" s="32"/>
      <c r="BW286" s="32"/>
      <c r="BX286" s="32"/>
      <c r="BY286" s="32"/>
      <c r="BZ286" s="32"/>
      <c r="CA286" s="32"/>
      <c r="CB286" s="32">
        <v>788554.28571428568</v>
      </c>
      <c r="CC286" s="32">
        <v>149825.3142857143</v>
      </c>
      <c r="CD286" s="32">
        <v>938379.6</v>
      </c>
      <c r="CE286" s="32">
        <f t="shared" si="76"/>
        <v>991116.53352000006</v>
      </c>
      <c r="CF286" s="32">
        <v>1031775.3</v>
      </c>
      <c r="CG286" s="32">
        <v>0</v>
      </c>
      <c r="CH286" s="32">
        <v>1031775.3</v>
      </c>
      <c r="CI286" s="32">
        <f t="shared" si="69"/>
        <v>1089761.07186</v>
      </c>
      <c r="CJ286" s="32">
        <f t="shared" si="70"/>
        <v>740734.97692674992</v>
      </c>
      <c r="CK286" s="32">
        <f>+SMALL((K286,O286,S286,W286,AA286,AE286,AI286,AM286,AQ286,AU286,AY286,BC286,BG286,BK286,BO286,BS286,BW286,CA286,CE286,CI286),1)</f>
        <v>0</v>
      </c>
      <c r="CL286" s="18"/>
      <c r="CM286" s="18"/>
      <c r="CN286" s="35"/>
      <c r="CO286" s="39">
        <f t="shared" si="73"/>
        <v>0</v>
      </c>
    </row>
    <row r="287" spans="1:93" s="19" customFormat="1" ht="60">
      <c r="A287" s="17">
        <v>277</v>
      </c>
      <c r="B287" s="49" t="s">
        <v>316</v>
      </c>
      <c r="C287" s="69" t="s">
        <v>371</v>
      </c>
      <c r="D287" s="69" t="s">
        <v>1244</v>
      </c>
      <c r="E287" s="37">
        <v>1</v>
      </c>
      <c r="F287" s="37" t="str">
        <f>+VLOOKUP(B287,'[1]AMAREY NOVA MEDICAL S.A'!$D:$H,5,0)</f>
        <v>CTO 5671-2021 SMITH &amp; NEPHEW COLOMBIA S.A.S</v>
      </c>
      <c r="G287" s="34">
        <f>+VLOOKUP(B287,'[1]AMAREY NOVA MEDICAL S.A'!$D:$H,2,0)</f>
        <v>1557800</v>
      </c>
      <c r="H287" s="32">
        <f>+VLOOKUP(B287,'[1]AMAREY NOVA MEDICAL S.A'!$D:$H,3,0)</f>
        <v>0</v>
      </c>
      <c r="I287" s="32">
        <f>+VLOOKUP(B287,'[1]AMAREY NOVA MEDICAL S.A'!$D:$H,4,0)</f>
        <v>1557800</v>
      </c>
      <c r="J287" s="32">
        <f t="shared" si="64"/>
        <v>1557800</v>
      </c>
      <c r="K287" s="32">
        <f t="shared" si="65"/>
        <v>1645348.36</v>
      </c>
      <c r="L287" s="32"/>
      <c r="M287" s="32"/>
      <c r="N287" s="32"/>
      <c r="O287" s="32"/>
      <c r="P287" s="71">
        <v>2616796</v>
      </c>
      <c r="Q287" s="71"/>
      <c r="R287" s="72">
        <v>2616796</v>
      </c>
      <c r="S287" s="32">
        <f t="shared" si="75"/>
        <v>2763336.5760000004</v>
      </c>
      <c r="T287" s="32">
        <v>2392789.003784168</v>
      </c>
      <c r="U287" s="32"/>
      <c r="V287" s="32">
        <v>2392789.003784168</v>
      </c>
      <c r="W287" s="32">
        <f t="shared" si="66"/>
        <v>2526785.1879960815</v>
      </c>
      <c r="X287" s="32"/>
      <c r="Y287" s="32"/>
      <c r="Z287" s="32"/>
      <c r="AA287" s="32"/>
      <c r="AB287" s="32"/>
      <c r="AC287" s="32"/>
      <c r="AD287" s="32"/>
      <c r="AE287" s="32"/>
      <c r="AF287" s="32"/>
      <c r="AG287" s="32"/>
      <c r="AH287" s="32"/>
      <c r="AI287" s="32"/>
      <c r="AJ287" s="32">
        <v>2146475</v>
      </c>
      <c r="AK287" s="32"/>
      <c r="AL287" s="32">
        <v>2146475</v>
      </c>
      <c r="AM287" s="32">
        <f t="shared" si="77"/>
        <v>2267106.895</v>
      </c>
      <c r="AN287" s="32"/>
      <c r="AO287" s="32"/>
      <c r="AP287" s="32"/>
      <c r="AQ287" s="32"/>
      <c r="AR287" s="32"/>
      <c r="AS287" s="32"/>
      <c r="AT287" s="32"/>
      <c r="AU287" s="32"/>
      <c r="AV287" s="32"/>
      <c r="AW287" s="32"/>
      <c r="AX287" s="32"/>
      <c r="AY287" s="32"/>
      <c r="AZ287" s="32"/>
      <c r="BA287" s="32"/>
      <c r="BB287" s="32"/>
      <c r="BC287" s="32"/>
      <c r="BD287" s="32"/>
      <c r="BE287" s="32"/>
      <c r="BF287" s="32"/>
      <c r="BG287" s="32"/>
      <c r="BH287" s="32"/>
      <c r="BI287" s="32"/>
      <c r="BJ287" s="32"/>
      <c r="BK287" s="32"/>
      <c r="BL287" s="32"/>
      <c r="BM287" s="32"/>
      <c r="BN287" s="32"/>
      <c r="BO287" s="32"/>
      <c r="BP287" s="32" t="s">
        <v>1293</v>
      </c>
      <c r="BQ287" s="32"/>
      <c r="BR287" s="32" t="s">
        <v>1293</v>
      </c>
      <c r="BS287" s="32">
        <f t="shared" si="68"/>
        <v>2310333.0683999998</v>
      </c>
      <c r="BT287" s="32"/>
      <c r="BU287" s="32"/>
      <c r="BV287" s="32"/>
      <c r="BW287" s="32"/>
      <c r="BX287" s="32"/>
      <c r="BY287" s="32"/>
      <c r="BZ287" s="32"/>
      <c r="CA287" s="32"/>
      <c r="CB287" s="32">
        <v>2407590</v>
      </c>
      <c r="CC287" s="32">
        <v>0</v>
      </c>
      <c r="CD287" s="32">
        <v>2407590</v>
      </c>
      <c r="CE287" s="32">
        <f t="shared" si="76"/>
        <v>2542896.5580000002</v>
      </c>
      <c r="CF287" s="32">
        <v>2640564.7999999998</v>
      </c>
      <c r="CG287" s="32">
        <v>0</v>
      </c>
      <c r="CH287" s="32">
        <v>2640564.7999999998</v>
      </c>
      <c r="CI287" s="32">
        <f t="shared" si="69"/>
        <v>2788964.5417599999</v>
      </c>
      <c r="CJ287" s="32">
        <f t="shared" si="70"/>
        <v>2406395.8838794404</v>
      </c>
      <c r="CK287" s="32">
        <f>+SMALL((K287,O287,S287,W287,AA287,AE287,AI287,AM287,AQ287,AU287,AY287,BC287,BG287,BK287,BO287,BS287,BW287,CA287,CE287,CI287),1)</f>
        <v>1645348.36</v>
      </c>
      <c r="CL287" s="18"/>
      <c r="CM287" s="18">
        <f t="shared" si="71"/>
        <v>0</v>
      </c>
      <c r="CN287" s="35">
        <f t="shared" si="72"/>
        <v>0</v>
      </c>
      <c r="CO287" s="39">
        <f t="shared" si="73"/>
        <v>1645348.36</v>
      </c>
    </row>
    <row r="288" spans="1:93" s="19" customFormat="1" ht="30">
      <c r="A288" s="17">
        <v>278</v>
      </c>
      <c r="B288" s="49" t="s">
        <v>317</v>
      </c>
      <c r="C288" s="69" t="s">
        <v>371</v>
      </c>
      <c r="D288" s="69" t="s">
        <v>1244</v>
      </c>
      <c r="E288" s="37">
        <v>1</v>
      </c>
      <c r="F288" s="37" t="str">
        <f>+VLOOKUP(B288,'[1]AMAREY NOVA MEDICAL S.A'!$D:$H,5,0)</f>
        <v>CTO 5658-2021 BIOART S.A</v>
      </c>
      <c r="G288" s="34">
        <f>+VLOOKUP(B288,'[1]AMAREY NOVA MEDICAL S.A'!$D:$H,2,0)</f>
        <v>235173</v>
      </c>
      <c r="H288" s="32">
        <f>+VLOOKUP(B288,'[1]AMAREY NOVA MEDICAL S.A'!$D:$H,3,0)</f>
        <v>0</v>
      </c>
      <c r="I288" s="32">
        <f>+VLOOKUP(B288,'[1]AMAREY NOVA MEDICAL S.A'!$D:$H,4,0)</f>
        <v>235173</v>
      </c>
      <c r="J288" s="32">
        <f t="shared" si="64"/>
        <v>235173</v>
      </c>
      <c r="K288" s="32">
        <f t="shared" si="65"/>
        <v>248389.72260000001</v>
      </c>
      <c r="L288" s="32"/>
      <c r="M288" s="32"/>
      <c r="N288" s="32"/>
      <c r="O288" s="32"/>
      <c r="P288" s="76">
        <v>321777</v>
      </c>
      <c r="Q288" s="71"/>
      <c r="R288" s="77">
        <v>321777</v>
      </c>
      <c r="S288" s="32">
        <f t="shared" si="75"/>
        <v>339796.51199999999</v>
      </c>
      <c r="T288" s="32">
        <v>201383.74358452173</v>
      </c>
      <c r="U288" s="32"/>
      <c r="V288" s="32">
        <v>201383.74358452173</v>
      </c>
      <c r="W288" s="32">
        <f t="shared" si="66"/>
        <v>212661.23322525495</v>
      </c>
      <c r="X288" s="32"/>
      <c r="Y288" s="32"/>
      <c r="Z288" s="32"/>
      <c r="AA288" s="32"/>
      <c r="AB288" s="32"/>
      <c r="AC288" s="32"/>
      <c r="AD288" s="32"/>
      <c r="AE288" s="32"/>
      <c r="AF288" s="32"/>
      <c r="AG288" s="32"/>
      <c r="AH288" s="32"/>
      <c r="AI288" s="32"/>
      <c r="AJ288" s="32">
        <v>110860</v>
      </c>
      <c r="AK288" s="32"/>
      <c r="AL288" s="32">
        <v>110860</v>
      </c>
      <c r="AM288" s="32">
        <f t="shared" si="77"/>
        <v>117090.33200000001</v>
      </c>
      <c r="AN288" s="32"/>
      <c r="AO288" s="32"/>
      <c r="AP288" s="32"/>
      <c r="AQ288" s="32"/>
      <c r="AR288" s="32"/>
      <c r="AS288" s="32"/>
      <c r="AT288" s="32"/>
      <c r="AU288" s="32"/>
      <c r="AV288" s="32"/>
      <c r="AW288" s="32"/>
      <c r="AX288" s="32"/>
      <c r="AY288" s="32"/>
      <c r="AZ288" s="32"/>
      <c r="BA288" s="32"/>
      <c r="BB288" s="32"/>
      <c r="BC288" s="32"/>
      <c r="BD288" s="32"/>
      <c r="BE288" s="32"/>
      <c r="BF288" s="32"/>
      <c r="BG288" s="32"/>
      <c r="BH288" s="32"/>
      <c r="BI288" s="32"/>
      <c r="BJ288" s="32"/>
      <c r="BK288" s="32"/>
      <c r="BL288" s="32"/>
      <c r="BM288" s="32"/>
      <c r="BN288" s="32"/>
      <c r="BO288" s="32"/>
      <c r="BP288" s="32" t="s">
        <v>1294</v>
      </c>
      <c r="BQ288" s="32"/>
      <c r="BR288" s="32" t="s">
        <v>1294</v>
      </c>
      <c r="BS288" s="32">
        <f t="shared" si="68"/>
        <v>492870.81359999999</v>
      </c>
      <c r="BT288" s="32"/>
      <c r="BU288" s="32"/>
      <c r="BV288" s="32"/>
      <c r="BW288" s="32"/>
      <c r="BX288" s="32"/>
      <c r="BY288" s="32"/>
      <c r="BZ288" s="32"/>
      <c r="CA288" s="32"/>
      <c r="CB288" s="32">
        <v>154285.71428571429</v>
      </c>
      <c r="CC288" s="32">
        <v>0</v>
      </c>
      <c r="CD288" s="32">
        <v>154285.71428571429</v>
      </c>
      <c r="CE288" s="32">
        <f t="shared" si="76"/>
        <v>162956.57142857145</v>
      </c>
      <c r="CF288" s="32">
        <v>222237.24</v>
      </c>
      <c r="CG288" s="32">
        <v>0</v>
      </c>
      <c r="CH288" s="32">
        <v>222237.24</v>
      </c>
      <c r="CI288" s="32">
        <f t="shared" si="69"/>
        <v>234726.97288799999</v>
      </c>
      <c r="CJ288" s="32">
        <f t="shared" si="70"/>
        <v>258356.02253454662</v>
      </c>
      <c r="CK288" s="32">
        <f>+SMALL((K288,O288,S288,W288,AA288,AE288,AI288,AM288,AQ288,AU288,AY288,BC288,BG288,BK288,BO288,BS288,BW288,CA288,CE288,CI288),1)</f>
        <v>117090.33200000001</v>
      </c>
      <c r="CL288" s="18"/>
      <c r="CM288" s="18">
        <f t="shared" si="71"/>
        <v>131299.39059999998</v>
      </c>
      <c r="CN288" s="35">
        <f t="shared" si="72"/>
        <v>1.1213512538336639</v>
      </c>
      <c r="CO288" s="39">
        <f t="shared" si="73"/>
        <v>117090.33200000001</v>
      </c>
    </row>
    <row r="289" spans="1:93" s="19" customFormat="1" ht="30">
      <c r="A289" s="17">
        <v>279</v>
      </c>
      <c r="B289" s="49" t="s">
        <v>312</v>
      </c>
      <c r="C289" s="69" t="s">
        <v>371</v>
      </c>
      <c r="D289" s="69" t="s">
        <v>1244</v>
      </c>
      <c r="E289" s="37">
        <v>1</v>
      </c>
      <c r="F289" s="37" t="str">
        <f>+VLOOKUP(B289,'[1]AMAREY NOVA MEDICAL S.A'!$D:$H,5,0)</f>
        <v>CTO 5658-2021 BIOART S.A</v>
      </c>
      <c r="G289" s="34">
        <f>+VLOOKUP(B289,'[1]AMAREY NOVA MEDICAL S.A'!$D:$H,2,0)</f>
        <v>177858</v>
      </c>
      <c r="H289" s="32">
        <f>+VLOOKUP(B289,'[1]AMAREY NOVA MEDICAL S.A'!$D:$H,3,0)</f>
        <v>33793</v>
      </c>
      <c r="I289" s="32">
        <f>+VLOOKUP(B289,'[1]AMAREY NOVA MEDICAL S.A'!$D:$H,4,0)</f>
        <v>211651</v>
      </c>
      <c r="J289" s="32">
        <f t="shared" si="64"/>
        <v>211651</v>
      </c>
      <c r="K289" s="32">
        <f t="shared" si="65"/>
        <v>223545.7862</v>
      </c>
      <c r="L289" s="32"/>
      <c r="M289" s="32"/>
      <c r="N289" s="32"/>
      <c r="O289" s="32"/>
      <c r="P289" s="71">
        <v>237139</v>
      </c>
      <c r="Q289" s="71">
        <f>+P289*19%</f>
        <v>45056.41</v>
      </c>
      <c r="R289" s="72">
        <v>282195.41000000003</v>
      </c>
      <c r="S289" s="32">
        <f t="shared" si="75"/>
        <v>297998.35296000005</v>
      </c>
      <c r="T289" s="32">
        <v>251896.65510639537</v>
      </c>
      <c r="U289" s="32"/>
      <c r="V289" s="32">
        <v>251896.65510639537</v>
      </c>
      <c r="W289" s="32">
        <f t="shared" si="66"/>
        <v>266002.8677923535</v>
      </c>
      <c r="X289" s="32"/>
      <c r="Y289" s="32"/>
      <c r="Z289" s="32"/>
      <c r="AA289" s="32"/>
      <c r="AB289" s="32"/>
      <c r="AC289" s="32"/>
      <c r="AD289" s="32"/>
      <c r="AE289" s="32"/>
      <c r="AF289" s="32"/>
      <c r="AG289" s="32"/>
      <c r="AH289" s="32"/>
      <c r="AI289" s="32"/>
      <c r="AJ289" s="32">
        <v>179170</v>
      </c>
      <c r="AK289" s="32">
        <f>+AJ289*19%</f>
        <v>34042.300000000003</v>
      </c>
      <c r="AL289" s="32">
        <v>213212.3</v>
      </c>
      <c r="AM289" s="32">
        <f t="shared" si="77"/>
        <v>225194.83126000001</v>
      </c>
      <c r="AN289" s="32"/>
      <c r="AO289" s="32"/>
      <c r="AP289" s="32"/>
      <c r="AQ289" s="32"/>
      <c r="AR289" s="32"/>
      <c r="AS289" s="32"/>
      <c r="AT289" s="32"/>
      <c r="AU289" s="32"/>
      <c r="AV289" s="32"/>
      <c r="AW289" s="32"/>
      <c r="AX289" s="32"/>
      <c r="AY289" s="32"/>
      <c r="AZ289" s="32"/>
      <c r="BA289" s="32"/>
      <c r="BB289" s="32"/>
      <c r="BC289" s="32"/>
      <c r="BD289" s="32"/>
      <c r="BE289" s="32"/>
      <c r="BF289" s="32"/>
      <c r="BG289" s="32"/>
      <c r="BH289" s="32"/>
      <c r="BI289" s="32"/>
      <c r="BJ289" s="32"/>
      <c r="BK289" s="32"/>
      <c r="BL289" s="32"/>
      <c r="BM289" s="32"/>
      <c r="BN289" s="32"/>
      <c r="BO289" s="32"/>
      <c r="BP289" s="32">
        <v>306776.4705882353</v>
      </c>
      <c r="BQ289" s="32">
        <f>+BP289*19%</f>
        <v>58287.529411764706</v>
      </c>
      <c r="BR289" s="32" t="s">
        <v>1292</v>
      </c>
      <c r="BS289" s="32">
        <f t="shared" si="68"/>
        <v>549859.39679999999</v>
      </c>
      <c r="BT289" s="32"/>
      <c r="BU289" s="32"/>
      <c r="BV289" s="32"/>
      <c r="BW289" s="32"/>
      <c r="BX289" s="32"/>
      <c r="BY289" s="32"/>
      <c r="BZ289" s="32"/>
      <c r="CA289" s="32"/>
      <c r="CB289" s="32">
        <v>171257.14285714287</v>
      </c>
      <c r="CC289" s="32">
        <v>32538.857142857145</v>
      </c>
      <c r="CD289" s="32">
        <v>203796</v>
      </c>
      <c r="CE289" s="32">
        <f t="shared" si="76"/>
        <v>215249.3352</v>
      </c>
      <c r="CF289" s="32">
        <v>277980.82</v>
      </c>
      <c r="CG289" s="32">
        <v>0</v>
      </c>
      <c r="CH289" s="32">
        <v>277980.82</v>
      </c>
      <c r="CI289" s="32">
        <f t="shared" si="69"/>
        <v>293603.342084</v>
      </c>
      <c r="CJ289" s="32">
        <f t="shared" si="70"/>
        <v>295921.98747090762</v>
      </c>
      <c r="CK289" s="32">
        <f>+SMALL((K289,O289,S289,W289,AA289,AE289,AI289,AM289,AQ289,AU289,AY289,BC289,BG289,BK289,BO289,BS289,BW289,CA289,CE289,CI289),1)</f>
        <v>215249.3352</v>
      </c>
      <c r="CL289" s="18"/>
      <c r="CM289" s="18">
        <f t="shared" si="71"/>
        <v>8296.4510000000009</v>
      </c>
      <c r="CN289" s="35">
        <f t="shared" si="72"/>
        <v>3.8543445406190507E-2</v>
      </c>
      <c r="CO289" s="39">
        <f t="shared" si="73"/>
        <v>215249.3352</v>
      </c>
    </row>
    <row r="290" spans="1:93" s="19" customFormat="1" ht="30">
      <c r="A290" s="17">
        <v>280</v>
      </c>
      <c r="B290" s="49" t="s">
        <v>313</v>
      </c>
      <c r="C290" s="69" t="s">
        <v>371</v>
      </c>
      <c r="D290" s="69" t="s">
        <v>1244</v>
      </c>
      <c r="E290" s="37">
        <v>1</v>
      </c>
      <c r="F290" s="37" t="str">
        <f>+VLOOKUP(B290,'[1]AMAREY NOVA MEDICAL S.A'!$D:$H,5,0)</f>
        <v>CTO 5658-2021 BIOART S.A</v>
      </c>
      <c r="G290" s="34">
        <f>+VLOOKUP(B290,'[1]AMAREY NOVA MEDICAL S.A'!$D:$H,2,0)</f>
        <v>0</v>
      </c>
      <c r="H290" s="32">
        <f>+VLOOKUP(B290,'[1]AMAREY NOVA MEDICAL S.A'!$D:$H,3,0)</f>
        <v>0</v>
      </c>
      <c r="I290" s="32">
        <f>+VLOOKUP(B290,'[1]AMAREY NOVA MEDICAL S.A'!$D:$H,4,0)</f>
        <v>0</v>
      </c>
      <c r="J290" s="32">
        <f t="shared" si="64"/>
        <v>0</v>
      </c>
      <c r="K290" s="32">
        <f t="shared" si="65"/>
        <v>0</v>
      </c>
      <c r="L290" s="32"/>
      <c r="M290" s="32"/>
      <c r="N290" s="32"/>
      <c r="O290" s="32"/>
      <c r="P290" s="71"/>
      <c r="Q290" s="71"/>
      <c r="R290" s="72"/>
      <c r="S290" s="32"/>
      <c r="T290" s="32">
        <v>781866.13684988115</v>
      </c>
      <c r="U290" s="32"/>
      <c r="V290" s="32">
        <v>781866.13684988115</v>
      </c>
      <c r="W290" s="32">
        <f t="shared" si="66"/>
        <v>825650.64051347459</v>
      </c>
      <c r="X290" s="32"/>
      <c r="Y290" s="32"/>
      <c r="Z290" s="32"/>
      <c r="AA290" s="32"/>
      <c r="AB290" s="32"/>
      <c r="AC290" s="32"/>
      <c r="AD290" s="32"/>
      <c r="AE290" s="32"/>
      <c r="AF290" s="32"/>
      <c r="AG290" s="32"/>
      <c r="AH290" s="32"/>
      <c r="AI290" s="32"/>
      <c r="AJ290" s="32">
        <v>854565</v>
      </c>
      <c r="AK290" s="32">
        <f>+AJ290*19%</f>
        <v>162367.35</v>
      </c>
      <c r="AL290" s="32">
        <v>1016932.35</v>
      </c>
      <c r="AM290" s="32">
        <f t="shared" si="77"/>
        <v>1074083.9480699999</v>
      </c>
      <c r="AN290" s="32"/>
      <c r="AO290" s="32"/>
      <c r="AP290" s="32"/>
      <c r="AQ290" s="32"/>
      <c r="AR290" s="32"/>
      <c r="AS290" s="32"/>
      <c r="AT290" s="32"/>
      <c r="AU290" s="32"/>
      <c r="AV290" s="32"/>
      <c r="AW290" s="32"/>
      <c r="AX290" s="32"/>
      <c r="AY290" s="32"/>
      <c r="AZ290" s="32"/>
      <c r="BA290" s="32"/>
      <c r="BB290" s="32"/>
      <c r="BC290" s="32"/>
      <c r="BD290" s="32"/>
      <c r="BE290" s="32"/>
      <c r="BF290" s="32"/>
      <c r="BG290" s="32"/>
      <c r="BH290" s="32"/>
      <c r="BI290" s="32"/>
      <c r="BJ290" s="32"/>
      <c r="BK290" s="32"/>
      <c r="BL290" s="32"/>
      <c r="BM290" s="32"/>
      <c r="BN290" s="32"/>
      <c r="BO290" s="32"/>
      <c r="BP290" s="32">
        <v>624917.6470588235</v>
      </c>
      <c r="BQ290" s="32">
        <f>+BP290*19%</f>
        <v>118734.35294117646</v>
      </c>
      <c r="BR290" s="32" t="s">
        <v>1295</v>
      </c>
      <c r="BS290" s="32">
        <f t="shared" si="68"/>
        <v>320025.32640000002</v>
      </c>
      <c r="BT290" s="32"/>
      <c r="BU290" s="32"/>
      <c r="BV290" s="32"/>
      <c r="BW290" s="32"/>
      <c r="BX290" s="32"/>
      <c r="BY290" s="32"/>
      <c r="BZ290" s="32"/>
      <c r="CA290" s="32"/>
      <c r="CB290" s="32">
        <v>788554.28571428568</v>
      </c>
      <c r="CC290" s="32">
        <v>149825.3142857143</v>
      </c>
      <c r="CD290" s="32">
        <v>938379.6</v>
      </c>
      <c r="CE290" s="32">
        <f t="shared" si="76"/>
        <v>991116.53352000006</v>
      </c>
      <c r="CF290" s="32">
        <v>862829.19</v>
      </c>
      <c r="CG290" s="32">
        <v>0</v>
      </c>
      <c r="CH290" s="32">
        <v>862829.19</v>
      </c>
      <c r="CI290" s="32">
        <f t="shared" si="69"/>
        <v>911320.19047799997</v>
      </c>
      <c r="CJ290" s="32">
        <f t="shared" si="70"/>
        <v>687032.77316357906</v>
      </c>
      <c r="CK290" s="32">
        <f>+SMALL((K290,O290,S290,W290,AA290,AE290,AI290,AM290,AQ290,AU290,AY290,BC290,BG290,BK290,BO290,BS290,BW290,CA290,CE290,CI290),1)</f>
        <v>0</v>
      </c>
      <c r="CL290" s="18"/>
      <c r="CM290" s="18"/>
      <c r="CN290" s="35"/>
      <c r="CO290" s="39">
        <f t="shared" si="73"/>
        <v>0</v>
      </c>
    </row>
    <row r="291" spans="1:93" s="19" customFormat="1" ht="60">
      <c r="A291" s="17">
        <v>281</v>
      </c>
      <c r="B291" s="49" t="s">
        <v>318</v>
      </c>
      <c r="C291" s="69" t="s">
        <v>372</v>
      </c>
      <c r="D291" s="69" t="s">
        <v>1244</v>
      </c>
      <c r="E291" s="37">
        <v>1</v>
      </c>
      <c r="F291" s="37" t="str">
        <f>+VLOOKUP(B291,'[1]AMAREY NOVA MEDICAL S.A'!$D:$H,5,0)</f>
        <v>CTO 5664-2021 JOHNSON &amp; JOHNSON DE COLOMBIA S.A</v>
      </c>
      <c r="G291" s="34">
        <f>+VLOOKUP(B291,'[1]AMAREY NOVA MEDICAL S.A'!$D:$H,2,0)</f>
        <v>1019000</v>
      </c>
      <c r="H291" s="32">
        <f>+VLOOKUP(B291,'[1]AMAREY NOVA MEDICAL S.A'!$D:$H,3,0)</f>
        <v>0</v>
      </c>
      <c r="I291" s="32">
        <f>+VLOOKUP(B291,'[1]AMAREY NOVA MEDICAL S.A'!$D:$H,4,0)</f>
        <v>1019000</v>
      </c>
      <c r="J291" s="32">
        <f t="shared" si="64"/>
        <v>1019000</v>
      </c>
      <c r="K291" s="32">
        <f t="shared" si="65"/>
        <v>1076267.8</v>
      </c>
      <c r="L291" s="32">
        <v>2296020</v>
      </c>
      <c r="M291" s="32"/>
      <c r="N291" s="32">
        <v>2296020</v>
      </c>
      <c r="O291" s="32">
        <f t="shared" si="74"/>
        <v>2425056.324</v>
      </c>
      <c r="P291" s="71">
        <v>1385701</v>
      </c>
      <c r="Q291" s="71"/>
      <c r="R291" s="72">
        <v>1385701</v>
      </c>
      <c r="S291" s="32">
        <f t="shared" si="75"/>
        <v>1463300.2560000001</v>
      </c>
      <c r="T291" s="32">
        <v>1653304.2082863201</v>
      </c>
      <c r="U291" s="32"/>
      <c r="V291" s="32">
        <v>1653304.2082863201</v>
      </c>
      <c r="W291" s="32">
        <f t="shared" si="66"/>
        <v>1745889.2439503542</v>
      </c>
      <c r="X291" s="32">
        <v>1150000</v>
      </c>
      <c r="Y291" s="32"/>
      <c r="Z291" s="32">
        <v>1150000</v>
      </c>
      <c r="AA291" s="32">
        <f t="shared" si="67"/>
        <v>1214630</v>
      </c>
      <c r="AB291" s="32"/>
      <c r="AC291" s="32"/>
      <c r="AD291" s="32"/>
      <c r="AE291" s="32"/>
      <c r="AF291" s="32"/>
      <c r="AG291" s="32"/>
      <c r="AH291" s="32"/>
      <c r="AI291" s="32"/>
      <c r="AJ291" s="32">
        <v>1171850</v>
      </c>
      <c r="AK291" s="32"/>
      <c r="AL291" s="32">
        <v>1171850</v>
      </c>
      <c r="AM291" s="32">
        <f t="shared" si="77"/>
        <v>1237707.97</v>
      </c>
      <c r="AN291" s="32"/>
      <c r="AO291" s="32"/>
      <c r="AP291" s="32"/>
      <c r="AQ291" s="32"/>
      <c r="AR291" s="32"/>
      <c r="AS291" s="32"/>
      <c r="AT291" s="32"/>
      <c r="AU291" s="32"/>
      <c r="AV291" s="32"/>
      <c r="AW291" s="32"/>
      <c r="AX291" s="32"/>
      <c r="AY291" s="32"/>
      <c r="AZ291" s="32"/>
      <c r="BA291" s="32"/>
      <c r="BB291" s="32"/>
      <c r="BC291" s="32"/>
      <c r="BD291" s="32"/>
      <c r="BE291" s="32"/>
      <c r="BF291" s="32"/>
      <c r="BG291" s="32"/>
      <c r="BH291" s="32"/>
      <c r="BI291" s="32"/>
      <c r="BJ291" s="32"/>
      <c r="BK291" s="32"/>
      <c r="BL291" s="32"/>
      <c r="BM291" s="32"/>
      <c r="BN291" s="32"/>
      <c r="BO291" s="32"/>
      <c r="BP291" s="32" t="s">
        <v>1296</v>
      </c>
      <c r="BQ291" s="32"/>
      <c r="BR291" s="32" t="s">
        <v>1296</v>
      </c>
      <c r="BS291" s="32">
        <f t="shared" si="68"/>
        <v>1111965.7057999999</v>
      </c>
      <c r="BT291" s="32"/>
      <c r="BU291" s="32"/>
      <c r="BV291" s="32"/>
      <c r="BW291" s="32"/>
      <c r="BX291" s="32"/>
      <c r="BY291" s="32"/>
      <c r="BZ291" s="32"/>
      <c r="CA291" s="32"/>
      <c r="CB291" s="32">
        <v>1666008</v>
      </c>
      <c r="CC291" s="32">
        <v>0</v>
      </c>
      <c r="CD291" s="32">
        <v>1666008</v>
      </c>
      <c r="CE291" s="32">
        <f t="shared" si="76"/>
        <v>1759637.6496000001</v>
      </c>
      <c r="CF291" s="32">
        <v>1824505.58</v>
      </c>
      <c r="CG291" s="32">
        <v>0</v>
      </c>
      <c r="CH291" s="32">
        <v>1824505.58</v>
      </c>
      <c r="CI291" s="32">
        <f t="shared" si="69"/>
        <v>1927042.7935960002</v>
      </c>
      <c r="CJ291" s="32">
        <f t="shared" si="70"/>
        <v>1551277.5269940393</v>
      </c>
      <c r="CK291" s="32">
        <f>+SMALL((K291,O291,S291,W291,AA291,AE291,AI291,AM291,AQ291,AU291,AY291,BC291,BG291,BK291,BO291,BS291,BW291,CA291,CE291,CI291),1)</f>
        <v>1076267.8</v>
      </c>
      <c r="CL291" s="18"/>
      <c r="CM291" s="18">
        <f t="shared" si="71"/>
        <v>0</v>
      </c>
      <c r="CN291" s="35">
        <f t="shared" si="72"/>
        <v>0</v>
      </c>
      <c r="CO291" s="39">
        <f t="shared" si="73"/>
        <v>1076267.8</v>
      </c>
    </row>
    <row r="292" spans="1:93" s="19" customFormat="1" ht="30">
      <c r="A292" s="17">
        <v>282</v>
      </c>
      <c r="B292" s="49" t="s">
        <v>312</v>
      </c>
      <c r="C292" s="69" t="s">
        <v>372</v>
      </c>
      <c r="D292" s="69" t="s">
        <v>1244</v>
      </c>
      <c r="E292" s="37">
        <v>1</v>
      </c>
      <c r="F292" s="37" t="str">
        <f>+VLOOKUP(B292,'[1]AMAREY NOVA MEDICAL S.A'!$D:$H,5,0)</f>
        <v>CTO 5658-2021 BIOART S.A</v>
      </c>
      <c r="G292" s="34">
        <f>+VLOOKUP(B292,'[1]AMAREY NOVA MEDICAL S.A'!$D:$H,2,0)</f>
        <v>177858</v>
      </c>
      <c r="H292" s="32">
        <f>+VLOOKUP(B292,'[1]AMAREY NOVA MEDICAL S.A'!$D:$H,3,0)</f>
        <v>33793</v>
      </c>
      <c r="I292" s="32">
        <f>+VLOOKUP(B292,'[1]AMAREY NOVA MEDICAL S.A'!$D:$H,4,0)</f>
        <v>211651</v>
      </c>
      <c r="J292" s="32">
        <f t="shared" si="64"/>
        <v>211651</v>
      </c>
      <c r="K292" s="32">
        <f t="shared" si="65"/>
        <v>223545.7862</v>
      </c>
      <c r="L292" s="32">
        <v>115260</v>
      </c>
      <c r="M292" s="32">
        <f t="shared" ref="M292:M293" si="78">+L292*19%</f>
        <v>21899.4</v>
      </c>
      <c r="N292" s="32">
        <v>137159</v>
      </c>
      <c r="O292" s="32">
        <f t="shared" si="74"/>
        <v>144867.3358</v>
      </c>
      <c r="P292" s="71">
        <v>237139</v>
      </c>
      <c r="Q292" s="71">
        <f t="shared" ref="Q292:Q293" si="79">+P292*19%</f>
        <v>45056.41</v>
      </c>
      <c r="R292" s="72">
        <v>282195.41000000003</v>
      </c>
      <c r="S292" s="32">
        <f t="shared" si="75"/>
        <v>297998.35296000005</v>
      </c>
      <c r="T292" s="32">
        <v>221184.03620669179</v>
      </c>
      <c r="U292" s="32"/>
      <c r="V292" s="32">
        <v>221184.03620669179</v>
      </c>
      <c r="W292" s="32">
        <f t="shared" si="66"/>
        <v>233570.34223426654</v>
      </c>
      <c r="X292" s="32">
        <v>173000</v>
      </c>
      <c r="Y292" s="32"/>
      <c r="Z292" s="32">
        <v>173000</v>
      </c>
      <c r="AA292" s="32">
        <f t="shared" si="67"/>
        <v>182722.6</v>
      </c>
      <c r="AB292" s="32"/>
      <c r="AC292" s="32"/>
      <c r="AD292" s="32"/>
      <c r="AE292" s="32"/>
      <c r="AF292" s="32"/>
      <c r="AG292" s="32"/>
      <c r="AH292" s="32"/>
      <c r="AI292" s="32"/>
      <c r="AJ292" s="32">
        <v>179170</v>
      </c>
      <c r="AK292" s="32">
        <f>+AJ292*19%</f>
        <v>34042.300000000003</v>
      </c>
      <c r="AL292" s="32">
        <v>213212.3</v>
      </c>
      <c r="AM292" s="32">
        <f t="shared" si="77"/>
        <v>225194.83126000001</v>
      </c>
      <c r="AN292" s="32"/>
      <c r="AO292" s="32"/>
      <c r="AP292" s="32"/>
      <c r="AQ292" s="32"/>
      <c r="AR292" s="32"/>
      <c r="AS292" s="32"/>
      <c r="AT292" s="32"/>
      <c r="AU292" s="32"/>
      <c r="AV292" s="32"/>
      <c r="AW292" s="32"/>
      <c r="AX292" s="32"/>
      <c r="AY292" s="32"/>
      <c r="AZ292" s="32"/>
      <c r="BA292" s="32"/>
      <c r="BB292" s="32"/>
      <c r="BC292" s="32"/>
      <c r="BD292" s="32"/>
      <c r="BE292" s="32"/>
      <c r="BF292" s="32"/>
      <c r="BG292" s="32"/>
      <c r="BH292" s="32"/>
      <c r="BI292" s="32"/>
      <c r="BJ292" s="32"/>
      <c r="BK292" s="32"/>
      <c r="BL292" s="32"/>
      <c r="BM292" s="32"/>
      <c r="BN292" s="32"/>
      <c r="BO292" s="32"/>
      <c r="BP292" s="32">
        <v>306776.4705882353</v>
      </c>
      <c r="BQ292" s="32">
        <f>+BP292*19%</f>
        <v>58287.529411764706</v>
      </c>
      <c r="BR292" s="32" t="s">
        <v>1292</v>
      </c>
      <c r="BS292" s="32">
        <f t="shared" si="68"/>
        <v>549859.39679999999</v>
      </c>
      <c r="BT292" s="32"/>
      <c r="BU292" s="32"/>
      <c r="BV292" s="32"/>
      <c r="BW292" s="32"/>
      <c r="BX292" s="32"/>
      <c r="BY292" s="32"/>
      <c r="BZ292" s="32"/>
      <c r="CA292" s="32"/>
      <c r="CB292" s="32">
        <v>171257.14285714287</v>
      </c>
      <c r="CC292" s="32">
        <v>32538.857142857145</v>
      </c>
      <c r="CD292" s="32">
        <v>203796</v>
      </c>
      <c r="CE292" s="32">
        <f t="shared" si="76"/>
        <v>215249.3352</v>
      </c>
      <c r="CF292" s="32">
        <v>244087.87</v>
      </c>
      <c r="CG292" s="32">
        <v>0</v>
      </c>
      <c r="CH292" s="32">
        <v>244087.87</v>
      </c>
      <c r="CI292" s="32">
        <f t="shared" si="69"/>
        <v>257805.60829400001</v>
      </c>
      <c r="CJ292" s="32">
        <f t="shared" si="70"/>
        <v>258979.28763869632</v>
      </c>
      <c r="CK292" s="32">
        <f>+SMALL((K292,O292,S292,W292,AA292,AE292,AI292,AM292,AQ292,AU292,AY292,BC292,BG292,BK292,BO292,BS292,BW292,CA292,CE292,CI292),1)</f>
        <v>144867.3358</v>
      </c>
      <c r="CL292" s="18"/>
      <c r="CM292" s="18">
        <f t="shared" si="71"/>
        <v>78678.450400000002</v>
      </c>
      <c r="CN292" s="35">
        <f t="shared" si="72"/>
        <v>0.54310690512470927</v>
      </c>
      <c r="CO292" s="39">
        <f t="shared" si="73"/>
        <v>144867.3358</v>
      </c>
    </row>
    <row r="293" spans="1:93" s="19" customFormat="1" ht="60">
      <c r="A293" s="17">
        <v>283</v>
      </c>
      <c r="B293" s="49" t="s">
        <v>319</v>
      </c>
      <c r="C293" s="69" t="s">
        <v>372</v>
      </c>
      <c r="D293" s="69" t="s">
        <v>1244</v>
      </c>
      <c r="E293" s="37">
        <v>1</v>
      </c>
      <c r="F293" s="37" t="str">
        <f>+VLOOKUP(B293,'[1]AMAREY NOVA MEDICAL S.A'!$D:$H,5,0)</f>
        <v>CTO 5664-2021 JOHNSON &amp; JOHNSON DE COLOMBIA S.A</v>
      </c>
      <c r="G293" s="34">
        <f>+VLOOKUP(B293,'[1]AMAREY NOVA MEDICAL S.A'!$D:$H,2,0)</f>
        <v>176900</v>
      </c>
      <c r="H293" s="32">
        <f>+VLOOKUP(B293,'[1]AMAREY NOVA MEDICAL S.A'!$D:$H,3,0)</f>
        <v>33611</v>
      </c>
      <c r="I293" s="32">
        <f>+VLOOKUP(B293,'[1]AMAREY NOVA MEDICAL S.A'!$D:$H,4,0)</f>
        <v>210511</v>
      </c>
      <c r="J293" s="32">
        <f t="shared" si="64"/>
        <v>210511</v>
      </c>
      <c r="K293" s="32">
        <f t="shared" si="65"/>
        <v>222341.7182</v>
      </c>
      <c r="L293" s="32">
        <v>609960</v>
      </c>
      <c r="M293" s="32">
        <f t="shared" si="78"/>
        <v>115892.4</v>
      </c>
      <c r="N293" s="32">
        <v>725852</v>
      </c>
      <c r="O293" s="32">
        <f t="shared" si="74"/>
        <v>766644.8824</v>
      </c>
      <c r="P293" s="71">
        <v>902564</v>
      </c>
      <c r="Q293" s="71">
        <f t="shared" si="79"/>
        <v>171487.16</v>
      </c>
      <c r="R293" s="72">
        <v>1074051.1599999999</v>
      </c>
      <c r="S293" s="32">
        <f t="shared" si="75"/>
        <v>1134198.0249600001</v>
      </c>
      <c r="T293" s="32">
        <v>784335.82426344487</v>
      </c>
      <c r="U293" s="32"/>
      <c r="V293" s="32">
        <v>784335.82426344487</v>
      </c>
      <c r="W293" s="32">
        <f t="shared" si="66"/>
        <v>828258.63042219786</v>
      </c>
      <c r="X293" s="32">
        <v>350000</v>
      </c>
      <c r="Y293" s="32"/>
      <c r="Z293" s="32">
        <v>350000</v>
      </c>
      <c r="AA293" s="32">
        <f t="shared" si="67"/>
        <v>369670</v>
      </c>
      <c r="AB293" s="32"/>
      <c r="AC293" s="32"/>
      <c r="AD293" s="32"/>
      <c r="AE293" s="32"/>
      <c r="AF293" s="32"/>
      <c r="AG293" s="32"/>
      <c r="AH293" s="32"/>
      <c r="AI293" s="32"/>
      <c r="AJ293" s="32">
        <v>203435</v>
      </c>
      <c r="AK293" s="32">
        <f>+AJ293*19%</f>
        <v>38652.65</v>
      </c>
      <c r="AL293" s="32">
        <v>242087.65</v>
      </c>
      <c r="AM293" s="32">
        <f t="shared" si="77"/>
        <v>255692.97593000002</v>
      </c>
      <c r="AN293" s="32"/>
      <c r="AO293" s="32"/>
      <c r="AP293" s="32"/>
      <c r="AQ293" s="32"/>
      <c r="AR293" s="32"/>
      <c r="AS293" s="32"/>
      <c r="AT293" s="32"/>
      <c r="AU293" s="32"/>
      <c r="AV293" s="32"/>
      <c r="AW293" s="32"/>
      <c r="AX293" s="32"/>
      <c r="AY293" s="32"/>
      <c r="AZ293" s="32"/>
      <c r="BA293" s="32"/>
      <c r="BB293" s="32"/>
      <c r="BC293" s="32"/>
      <c r="BD293" s="32"/>
      <c r="BE293" s="32"/>
      <c r="BF293" s="32"/>
      <c r="BG293" s="32"/>
      <c r="BH293" s="32"/>
      <c r="BI293" s="32"/>
      <c r="BJ293" s="32"/>
      <c r="BK293" s="32"/>
      <c r="BL293" s="32"/>
      <c r="BM293" s="32"/>
      <c r="BN293" s="32"/>
      <c r="BO293" s="32"/>
      <c r="BP293" s="32">
        <v>958369</v>
      </c>
      <c r="BQ293" s="32">
        <f>+BP293*19%</f>
        <v>182090.11000000002</v>
      </c>
      <c r="BR293" s="32" t="s">
        <v>1297</v>
      </c>
      <c r="BS293" s="32">
        <f t="shared" si="68"/>
        <v>1717759.3458</v>
      </c>
      <c r="BT293" s="32"/>
      <c r="BU293" s="32"/>
      <c r="BV293" s="32"/>
      <c r="BW293" s="32"/>
      <c r="BX293" s="32"/>
      <c r="BY293" s="32"/>
      <c r="BZ293" s="32"/>
      <c r="CA293" s="32"/>
      <c r="CB293" s="32">
        <v>756000</v>
      </c>
      <c r="CC293" s="32">
        <v>143640</v>
      </c>
      <c r="CD293" s="32">
        <v>899640</v>
      </c>
      <c r="CE293" s="32">
        <f t="shared" si="76"/>
        <v>950199.76800000004</v>
      </c>
      <c r="CF293" s="32">
        <v>865554.62</v>
      </c>
      <c r="CG293" s="32">
        <v>0</v>
      </c>
      <c r="CH293" s="32">
        <v>865554.62</v>
      </c>
      <c r="CI293" s="32">
        <f t="shared" si="69"/>
        <v>914198.789644</v>
      </c>
      <c r="CJ293" s="32">
        <f t="shared" si="70"/>
        <v>795440.45948402199</v>
      </c>
      <c r="CK293" s="32">
        <f>+SMALL((K293,O293,S293,W293,AA293,AE293,AI293,AM293,AQ293,AU293,AY293,BC293,BG293,BK293,BO293,BS293,BW293,CA293,CE293,CI293),1)</f>
        <v>222341.7182</v>
      </c>
      <c r="CL293" s="18"/>
      <c r="CM293" s="18">
        <f t="shared" si="71"/>
        <v>0</v>
      </c>
      <c r="CN293" s="35">
        <f t="shared" si="72"/>
        <v>0</v>
      </c>
      <c r="CO293" s="39">
        <f t="shared" si="73"/>
        <v>222341.7182</v>
      </c>
    </row>
    <row r="294" spans="1:93" s="19" customFormat="1" ht="60">
      <c r="A294" s="17">
        <v>284</v>
      </c>
      <c r="B294" s="49" t="s">
        <v>320</v>
      </c>
      <c r="C294" s="69" t="s">
        <v>373</v>
      </c>
      <c r="D294" s="69" t="s">
        <v>1244</v>
      </c>
      <c r="E294" s="37">
        <v>1</v>
      </c>
      <c r="F294" s="37" t="str">
        <f>+VLOOKUP(B294,'[1]AMAREY NOVA MEDICAL S.A'!$D:$H,5,0)</f>
        <v>CTO 5664-2021 JOHNSON &amp; JOHNSON DE COLOMBIA S.A</v>
      </c>
      <c r="G294" s="34">
        <f>+VLOOKUP(B294,'[1]AMAREY NOVA MEDICAL S.A'!$D:$H,2,0)</f>
        <v>1144600</v>
      </c>
      <c r="H294" s="32">
        <f>+VLOOKUP(B294,'[1]AMAREY NOVA MEDICAL S.A'!$D:$H,3,0)</f>
        <v>0</v>
      </c>
      <c r="I294" s="32">
        <f>+VLOOKUP(B294,'[1]AMAREY NOVA MEDICAL S.A'!$D:$H,4,0)</f>
        <v>1144600</v>
      </c>
      <c r="J294" s="32">
        <f t="shared" si="64"/>
        <v>1144600</v>
      </c>
      <c r="K294" s="32">
        <f t="shared" si="65"/>
        <v>1208926.52</v>
      </c>
      <c r="L294" s="32">
        <v>2296020</v>
      </c>
      <c r="M294" s="32"/>
      <c r="N294" s="32">
        <v>2296020</v>
      </c>
      <c r="O294" s="32">
        <f t="shared" si="74"/>
        <v>2425056.324</v>
      </c>
      <c r="P294" s="71">
        <v>2196247</v>
      </c>
      <c r="Q294" s="71"/>
      <c r="R294" s="72">
        <v>2196247</v>
      </c>
      <c r="S294" s="32">
        <f t="shared" si="75"/>
        <v>2319236.8319999999</v>
      </c>
      <c r="T294" s="32">
        <v>1972452.9001098634</v>
      </c>
      <c r="U294" s="32"/>
      <c r="V294" s="32">
        <v>1972452.9001098634</v>
      </c>
      <c r="W294" s="32">
        <f t="shared" si="66"/>
        <v>2082910.2625160159</v>
      </c>
      <c r="X294" s="32">
        <v>1466129</v>
      </c>
      <c r="Y294" s="32"/>
      <c r="Z294" s="32">
        <v>1466129</v>
      </c>
      <c r="AA294" s="32">
        <f t="shared" si="67"/>
        <v>1548525.4498000001</v>
      </c>
      <c r="AB294" s="32"/>
      <c r="AC294" s="32"/>
      <c r="AD294" s="32"/>
      <c r="AE294" s="32"/>
      <c r="AF294" s="32"/>
      <c r="AG294" s="32"/>
      <c r="AH294" s="32"/>
      <c r="AI294" s="32"/>
      <c r="AJ294" s="32">
        <v>1316290</v>
      </c>
      <c r="AK294" s="32"/>
      <c r="AL294" s="32">
        <v>1316290</v>
      </c>
      <c r="AM294" s="32">
        <f t="shared" si="77"/>
        <v>1390265.4980000001</v>
      </c>
      <c r="AN294" s="32"/>
      <c r="AO294" s="32"/>
      <c r="AP294" s="32"/>
      <c r="AQ294" s="32"/>
      <c r="AR294" s="32"/>
      <c r="AS294" s="32"/>
      <c r="AT294" s="32"/>
      <c r="AU294" s="32"/>
      <c r="AV294" s="32"/>
      <c r="AW294" s="32"/>
      <c r="AX294" s="32"/>
      <c r="AY294" s="32"/>
      <c r="AZ294" s="32"/>
      <c r="BA294" s="32"/>
      <c r="BB294" s="32"/>
      <c r="BC294" s="32"/>
      <c r="BD294" s="32"/>
      <c r="BE294" s="32"/>
      <c r="BF294" s="32"/>
      <c r="BG294" s="32"/>
      <c r="BH294" s="32"/>
      <c r="BI294" s="32"/>
      <c r="BJ294" s="32"/>
      <c r="BK294" s="32"/>
      <c r="BL294" s="32"/>
      <c r="BM294" s="32"/>
      <c r="BN294" s="32"/>
      <c r="BO294" s="32"/>
      <c r="BP294" s="32" t="s">
        <v>1290</v>
      </c>
      <c r="BQ294" s="32"/>
      <c r="BR294" s="32" t="s">
        <v>1290</v>
      </c>
      <c r="BS294" s="32">
        <f t="shared" si="68"/>
        <v>1694244.5514</v>
      </c>
      <c r="BT294" s="32"/>
      <c r="BU294" s="32"/>
      <c r="BV294" s="32"/>
      <c r="BW294" s="32"/>
      <c r="BX294" s="32"/>
      <c r="BY294" s="32"/>
      <c r="BZ294" s="32"/>
      <c r="CA294" s="32"/>
      <c r="CB294" s="32">
        <v>1375380</v>
      </c>
      <c r="CC294" s="32">
        <v>0</v>
      </c>
      <c r="CD294" s="32">
        <v>1375380</v>
      </c>
      <c r="CE294" s="32">
        <f t="shared" si="76"/>
        <v>1452676.3560000001</v>
      </c>
      <c r="CF294" s="32">
        <v>2176702.46</v>
      </c>
      <c r="CG294" s="32">
        <v>0</v>
      </c>
      <c r="CH294" s="32">
        <v>2176702.46</v>
      </c>
      <c r="CI294" s="32">
        <f t="shared" si="69"/>
        <v>2299033.1382519999</v>
      </c>
      <c r="CJ294" s="32">
        <f t="shared" si="70"/>
        <v>1824541.6591075575</v>
      </c>
      <c r="CK294" s="32">
        <f>+SMALL((K294,O294,S294,W294,AA294,AE294,AI294,AM294,AQ294,AU294,AY294,BC294,BG294,BK294,BO294,BS294,BW294,CA294,CE294,CI294),1)</f>
        <v>1208926.52</v>
      </c>
      <c r="CL294" s="18"/>
      <c r="CM294" s="18">
        <f t="shared" si="71"/>
        <v>0</v>
      </c>
      <c r="CN294" s="35">
        <f t="shared" si="72"/>
        <v>0</v>
      </c>
      <c r="CO294" s="39">
        <f t="shared" si="73"/>
        <v>1208926.52</v>
      </c>
    </row>
    <row r="295" spans="1:93" s="19" customFormat="1" ht="30">
      <c r="A295" s="17">
        <v>285</v>
      </c>
      <c r="B295" s="49" t="s">
        <v>312</v>
      </c>
      <c r="C295" s="69" t="s">
        <v>373</v>
      </c>
      <c r="D295" s="69" t="s">
        <v>1244</v>
      </c>
      <c r="E295" s="37">
        <v>1</v>
      </c>
      <c r="F295" s="37" t="str">
        <f>+VLOOKUP(B295,'[1]AMAREY NOVA MEDICAL S.A'!$D:$H,5,0)</f>
        <v>CTO 5658-2021 BIOART S.A</v>
      </c>
      <c r="G295" s="34">
        <f>+VLOOKUP(B295,'[1]AMAREY NOVA MEDICAL S.A'!$D:$H,2,0)</f>
        <v>177858</v>
      </c>
      <c r="H295" s="32">
        <f>+VLOOKUP(B295,'[1]AMAREY NOVA MEDICAL S.A'!$D:$H,3,0)</f>
        <v>33793</v>
      </c>
      <c r="I295" s="32">
        <f>+VLOOKUP(B295,'[1]AMAREY NOVA MEDICAL S.A'!$D:$H,4,0)</f>
        <v>211651</v>
      </c>
      <c r="J295" s="32">
        <f t="shared" si="64"/>
        <v>211651</v>
      </c>
      <c r="K295" s="32">
        <f t="shared" si="65"/>
        <v>223545.7862</v>
      </c>
      <c r="L295" s="32">
        <v>115260</v>
      </c>
      <c r="M295" s="32">
        <f t="shared" ref="M295:M296" si="80">+L295*19%</f>
        <v>21899.4</v>
      </c>
      <c r="N295" s="32">
        <v>137159</v>
      </c>
      <c r="O295" s="32">
        <f t="shared" si="74"/>
        <v>144867.3358</v>
      </c>
      <c r="P295" s="71">
        <v>237139</v>
      </c>
      <c r="Q295" s="71">
        <f t="shared" ref="Q295:Q296" si="81">+P295*19%</f>
        <v>45056.41</v>
      </c>
      <c r="R295" s="72">
        <v>282195.41000000003</v>
      </c>
      <c r="S295" s="32">
        <f t="shared" si="75"/>
        <v>297998.35296000005</v>
      </c>
      <c r="T295" s="32">
        <v>234329.6546236843</v>
      </c>
      <c r="U295" s="32"/>
      <c r="V295" s="32">
        <v>234329.6546236843</v>
      </c>
      <c r="W295" s="32">
        <f t="shared" si="66"/>
        <v>247452.11528261064</v>
      </c>
      <c r="X295" s="32">
        <v>173000</v>
      </c>
      <c r="Y295" s="32"/>
      <c r="Z295" s="32">
        <v>173000</v>
      </c>
      <c r="AA295" s="32">
        <f t="shared" si="67"/>
        <v>182722.6</v>
      </c>
      <c r="AB295" s="32"/>
      <c r="AC295" s="32"/>
      <c r="AD295" s="32"/>
      <c r="AE295" s="32"/>
      <c r="AF295" s="32"/>
      <c r="AG295" s="32"/>
      <c r="AH295" s="32"/>
      <c r="AI295" s="32"/>
      <c r="AJ295" s="32">
        <v>179170</v>
      </c>
      <c r="AK295" s="32">
        <f>+AJ295*19%</f>
        <v>34042.300000000003</v>
      </c>
      <c r="AL295" s="32">
        <v>213212.3</v>
      </c>
      <c r="AM295" s="32">
        <f t="shared" si="77"/>
        <v>225194.83126000001</v>
      </c>
      <c r="AN295" s="32"/>
      <c r="AO295" s="32"/>
      <c r="AP295" s="32"/>
      <c r="AQ295" s="32"/>
      <c r="AR295" s="32"/>
      <c r="AS295" s="32"/>
      <c r="AT295" s="32"/>
      <c r="AU295" s="32"/>
      <c r="AV295" s="32"/>
      <c r="AW295" s="32"/>
      <c r="AX295" s="32"/>
      <c r="AY295" s="32"/>
      <c r="AZ295" s="32"/>
      <c r="BA295" s="32"/>
      <c r="BB295" s="32"/>
      <c r="BC295" s="32"/>
      <c r="BD295" s="32"/>
      <c r="BE295" s="32"/>
      <c r="BF295" s="32"/>
      <c r="BG295" s="32"/>
      <c r="BH295" s="32"/>
      <c r="BI295" s="32"/>
      <c r="BJ295" s="32"/>
      <c r="BK295" s="32"/>
      <c r="BL295" s="32"/>
      <c r="BM295" s="32"/>
      <c r="BN295" s="32"/>
      <c r="BO295" s="32"/>
      <c r="BP295" s="32" t="s">
        <v>1292</v>
      </c>
      <c r="BQ295" s="32"/>
      <c r="BR295" s="32" t="s">
        <v>1292</v>
      </c>
      <c r="BS295" s="32">
        <f t="shared" si="68"/>
        <v>549859.39679999999</v>
      </c>
      <c r="BT295" s="32"/>
      <c r="BU295" s="32"/>
      <c r="BV295" s="32"/>
      <c r="BW295" s="32"/>
      <c r="BX295" s="32"/>
      <c r="BY295" s="32"/>
      <c r="BZ295" s="32"/>
      <c r="CA295" s="32"/>
      <c r="CB295" s="32">
        <v>171257.14285714287</v>
      </c>
      <c r="CC295" s="32">
        <v>32538.857142857145</v>
      </c>
      <c r="CD295" s="32">
        <v>203796</v>
      </c>
      <c r="CE295" s="32">
        <f t="shared" si="76"/>
        <v>215249.3352</v>
      </c>
      <c r="CF295" s="32">
        <v>258594.73</v>
      </c>
      <c r="CG295" s="32">
        <v>0</v>
      </c>
      <c r="CH295" s="32">
        <v>258594.73</v>
      </c>
      <c r="CI295" s="32">
        <f t="shared" si="69"/>
        <v>273127.75382600003</v>
      </c>
      <c r="CJ295" s="32">
        <f t="shared" si="70"/>
        <v>262224.16748095676</v>
      </c>
      <c r="CK295" s="32">
        <f>+SMALL((K295,O295,S295,W295,AA295,AE295,AI295,AM295,AQ295,AU295,AY295,BC295,BG295,BK295,BO295,BS295,BW295,CA295,CE295,CI295),1)</f>
        <v>144867.3358</v>
      </c>
      <c r="CL295" s="18"/>
      <c r="CM295" s="18">
        <f t="shared" si="71"/>
        <v>78678.450400000002</v>
      </c>
      <c r="CN295" s="35">
        <f t="shared" si="72"/>
        <v>0.54310690512470927</v>
      </c>
      <c r="CO295" s="39">
        <f t="shared" si="73"/>
        <v>144867.3358</v>
      </c>
    </row>
    <row r="296" spans="1:93" s="19" customFormat="1" ht="60">
      <c r="A296" s="17">
        <v>286</v>
      </c>
      <c r="B296" s="49" t="s">
        <v>319</v>
      </c>
      <c r="C296" s="69" t="s">
        <v>373</v>
      </c>
      <c r="D296" s="69" t="s">
        <v>1244</v>
      </c>
      <c r="E296" s="37">
        <v>1</v>
      </c>
      <c r="F296" s="37" t="str">
        <f>+VLOOKUP(B296,'[1]AMAREY NOVA MEDICAL S.A'!$D:$H,5,0)</f>
        <v>CTO 5664-2021 JOHNSON &amp; JOHNSON DE COLOMBIA S.A</v>
      </c>
      <c r="G296" s="34">
        <f>+VLOOKUP(B296,'[1]AMAREY NOVA MEDICAL S.A'!$D:$H,2,0)</f>
        <v>176900</v>
      </c>
      <c r="H296" s="32">
        <f>+VLOOKUP(B296,'[1]AMAREY NOVA MEDICAL S.A'!$D:$H,3,0)</f>
        <v>33611</v>
      </c>
      <c r="I296" s="32">
        <f>+VLOOKUP(B296,'[1]AMAREY NOVA MEDICAL S.A'!$D:$H,4,0)</f>
        <v>210511</v>
      </c>
      <c r="J296" s="32">
        <f t="shared" si="64"/>
        <v>210511</v>
      </c>
      <c r="K296" s="32">
        <f t="shared" si="65"/>
        <v>222341.7182</v>
      </c>
      <c r="L296" s="32">
        <v>609960</v>
      </c>
      <c r="M296" s="32">
        <f t="shared" si="80"/>
        <v>115892.4</v>
      </c>
      <c r="N296" s="32">
        <v>725852</v>
      </c>
      <c r="O296" s="32">
        <f t="shared" si="74"/>
        <v>766644.8824</v>
      </c>
      <c r="P296" s="71">
        <v>902564</v>
      </c>
      <c r="Q296" s="71">
        <f t="shared" si="81"/>
        <v>171487.16</v>
      </c>
      <c r="R296" s="72">
        <v>1074051.1599999999</v>
      </c>
      <c r="S296" s="32">
        <f t="shared" si="75"/>
        <v>1134198.0249600001</v>
      </c>
      <c r="T296" s="32">
        <v>707131.16906495637</v>
      </c>
      <c r="U296" s="32"/>
      <c r="V296" s="32">
        <v>707131.16906495637</v>
      </c>
      <c r="W296" s="32">
        <f t="shared" si="66"/>
        <v>746730.51453259401</v>
      </c>
      <c r="X296" s="32">
        <v>350000</v>
      </c>
      <c r="Y296" s="32"/>
      <c r="Z296" s="32">
        <v>350000</v>
      </c>
      <c r="AA296" s="32">
        <f t="shared" si="67"/>
        <v>369670</v>
      </c>
      <c r="AB296" s="32"/>
      <c r="AC296" s="32"/>
      <c r="AD296" s="32"/>
      <c r="AE296" s="32"/>
      <c r="AF296" s="32"/>
      <c r="AG296" s="32"/>
      <c r="AH296" s="32"/>
      <c r="AI296" s="32"/>
      <c r="AJ296" s="32">
        <v>203780</v>
      </c>
      <c r="AK296" s="32">
        <f>+AJ296*19%</f>
        <v>38718.199999999997</v>
      </c>
      <c r="AL296" s="32">
        <v>242087.65</v>
      </c>
      <c r="AM296" s="32">
        <f t="shared" si="77"/>
        <v>255692.97593000002</v>
      </c>
      <c r="AN296" s="32"/>
      <c r="AO296" s="32"/>
      <c r="AP296" s="32"/>
      <c r="AQ296" s="32"/>
      <c r="AR296" s="32"/>
      <c r="AS296" s="32"/>
      <c r="AT296" s="32"/>
      <c r="AU296" s="32"/>
      <c r="AV296" s="32"/>
      <c r="AW296" s="32"/>
      <c r="AX296" s="32"/>
      <c r="AY296" s="32"/>
      <c r="AZ296" s="32"/>
      <c r="BA296" s="32"/>
      <c r="BB296" s="32"/>
      <c r="BC296" s="32"/>
      <c r="BD296" s="32"/>
      <c r="BE296" s="32"/>
      <c r="BF296" s="32"/>
      <c r="BG296" s="32"/>
      <c r="BH296" s="32"/>
      <c r="BI296" s="32"/>
      <c r="BJ296" s="32"/>
      <c r="BK296" s="32"/>
      <c r="BL296" s="32"/>
      <c r="BM296" s="32"/>
      <c r="BN296" s="32"/>
      <c r="BO296" s="32"/>
      <c r="BP296" s="32" t="s">
        <v>1297</v>
      </c>
      <c r="BQ296" s="32"/>
      <c r="BR296" s="32" t="s">
        <v>1297</v>
      </c>
      <c r="BS296" s="32">
        <f t="shared" si="68"/>
        <v>1717759.3458</v>
      </c>
      <c r="BT296" s="32"/>
      <c r="BU296" s="32"/>
      <c r="BV296" s="32"/>
      <c r="BW296" s="32"/>
      <c r="BX296" s="32"/>
      <c r="BY296" s="32"/>
      <c r="BZ296" s="32"/>
      <c r="CA296" s="32"/>
      <c r="CB296" s="32">
        <v>756000</v>
      </c>
      <c r="CC296" s="32">
        <v>143640</v>
      </c>
      <c r="CD296" s="32">
        <v>899640</v>
      </c>
      <c r="CE296" s="32">
        <f t="shared" si="76"/>
        <v>950199.76800000004</v>
      </c>
      <c r="CF296" s="32">
        <v>780355.34</v>
      </c>
      <c r="CG296" s="32">
        <v>0</v>
      </c>
      <c r="CH296" s="32">
        <v>780355.34</v>
      </c>
      <c r="CI296" s="32">
        <f t="shared" si="69"/>
        <v>824211.31010799995</v>
      </c>
      <c r="CJ296" s="32">
        <f t="shared" si="70"/>
        <v>776383.17110339948</v>
      </c>
      <c r="CK296" s="32">
        <f>+SMALL((K296,O296,S296,W296,AA296,AE296,AI296,AM296,AQ296,AU296,AY296,BC296,BG296,BK296,BO296,BS296,BW296,CA296,CE296,CI296),1)</f>
        <v>222341.7182</v>
      </c>
      <c r="CL296" s="18"/>
      <c r="CM296" s="18">
        <f t="shared" si="71"/>
        <v>0</v>
      </c>
      <c r="CN296" s="35">
        <f t="shared" si="72"/>
        <v>0</v>
      </c>
      <c r="CO296" s="39">
        <f t="shared" si="73"/>
        <v>222341.7182</v>
      </c>
    </row>
    <row r="297" spans="1:93" s="19" customFormat="1" ht="60">
      <c r="A297" s="17">
        <v>287</v>
      </c>
      <c r="B297" s="49" t="s">
        <v>321</v>
      </c>
      <c r="C297" s="69" t="s">
        <v>374</v>
      </c>
      <c r="D297" s="69" t="s">
        <v>1244</v>
      </c>
      <c r="E297" s="37">
        <v>1</v>
      </c>
      <c r="F297" s="37" t="str">
        <f>+VLOOKUP(B297,'[1]AMAREY NOVA MEDICAL S.A'!$D:$H,5,0)</f>
        <v>CTO 5671-2021 SMITH &amp; NEPHEW COLOMBIA S.A.S</v>
      </c>
      <c r="G297" s="34">
        <f>+VLOOKUP(B297,'[1]AMAREY NOVA MEDICAL S.A'!$D:$H,2,0)</f>
        <v>777000</v>
      </c>
      <c r="H297" s="32">
        <f>+VLOOKUP(B297,'[1]AMAREY NOVA MEDICAL S.A'!$D:$H,3,0)</f>
        <v>0</v>
      </c>
      <c r="I297" s="32">
        <f>+VLOOKUP(B297,'[1]AMAREY NOVA MEDICAL S.A'!$D:$H,4,0)</f>
        <v>777000</v>
      </c>
      <c r="J297" s="32">
        <f t="shared" si="64"/>
        <v>777000</v>
      </c>
      <c r="K297" s="32">
        <f t="shared" si="65"/>
        <v>820667.4</v>
      </c>
      <c r="L297" s="32">
        <v>2284800</v>
      </c>
      <c r="M297" s="32"/>
      <c r="N297" s="32">
        <v>2284800</v>
      </c>
      <c r="O297" s="32">
        <f t="shared" si="74"/>
        <v>2413205.7600000002</v>
      </c>
      <c r="P297" s="71">
        <v>2196247</v>
      </c>
      <c r="Q297" s="71"/>
      <c r="R297" s="72">
        <v>2196247</v>
      </c>
      <c r="S297" s="32">
        <f t="shared" si="75"/>
        <v>2319236.8319999999</v>
      </c>
      <c r="T297" s="32">
        <v>2194585.9909542999</v>
      </c>
      <c r="U297" s="32"/>
      <c r="V297" s="32">
        <v>2194585.9909542999</v>
      </c>
      <c r="W297" s="32">
        <f t="shared" si="66"/>
        <v>2317482.8064477406</v>
      </c>
      <c r="X297" s="32"/>
      <c r="Y297" s="32"/>
      <c r="Z297" s="32"/>
      <c r="AA297" s="32"/>
      <c r="AB297" s="32"/>
      <c r="AC297" s="32"/>
      <c r="AD297" s="32"/>
      <c r="AE297" s="32"/>
      <c r="AF297" s="32"/>
      <c r="AG297" s="32"/>
      <c r="AH297" s="32"/>
      <c r="AI297" s="32"/>
      <c r="AJ297" s="32">
        <v>1315255</v>
      </c>
      <c r="AK297" s="32"/>
      <c r="AL297" s="32">
        <v>1315255</v>
      </c>
      <c r="AM297" s="32">
        <f t="shared" si="77"/>
        <v>1389172.331</v>
      </c>
      <c r="AN297" s="32"/>
      <c r="AO297" s="32"/>
      <c r="AP297" s="32"/>
      <c r="AQ297" s="32"/>
      <c r="AR297" s="32"/>
      <c r="AS297" s="32"/>
      <c r="AT297" s="32"/>
      <c r="AU297" s="32"/>
      <c r="AV297" s="32"/>
      <c r="AW297" s="32"/>
      <c r="AX297" s="32"/>
      <c r="AY297" s="32"/>
      <c r="AZ297" s="32"/>
      <c r="BA297" s="32"/>
      <c r="BB297" s="32"/>
      <c r="BC297" s="32"/>
      <c r="BD297" s="32"/>
      <c r="BE297" s="32"/>
      <c r="BF297" s="32"/>
      <c r="BG297" s="32"/>
      <c r="BH297" s="32"/>
      <c r="BI297" s="32"/>
      <c r="BJ297" s="32"/>
      <c r="BK297" s="32"/>
      <c r="BL297" s="32"/>
      <c r="BM297" s="32"/>
      <c r="BN297" s="32"/>
      <c r="BO297" s="32"/>
      <c r="BP297" s="32" t="s">
        <v>1298</v>
      </c>
      <c r="BQ297" s="32"/>
      <c r="BR297" s="32" t="s">
        <v>1298</v>
      </c>
      <c r="BS297" s="32">
        <f t="shared" si="68"/>
        <v>2618378.08</v>
      </c>
      <c r="BT297" s="32"/>
      <c r="BU297" s="32"/>
      <c r="BV297" s="32"/>
      <c r="BW297" s="32"/>
      <c r="BX297" s="32"/>
      <c r="BY297" s="32"/>
      <c r="BZ297" s="32"/>
      <c r="CA297" s="32"/>
      <c r="CB297" s="32">
        <v>1666008</v>
      </c>
      <c r="CC297" s="32">
        <v>0</v>
      </c>
      <c r="CD297" s="32">
        <v>1666008</v>
      </c>
      <c r="CE297" s="32">
        <f t="shared" si="76"/>
        <v>1759637.6496000001</v>
      </c>
      <c r="CF297" s="32">
        <v>2421837.66</v>
      </c>
      <c r="CG297" s="32">
        <v>0</v>
      </c>
      <c r="CH297" s="32">
        <v>2421837.66</v>
      </c>
      <c r="CI297" s="32">
        <f t="shared" si="69"/>
        <v>2557944.9364920002</v>
      </c>
      <c r="CJ297" s="32">
        <f t="shared" si="70"/>
        <v>2024465.7244424676</v>
      </c>
      <c r="CK297" s="32">
        <f>+SMALL((K297,O297,S297,W297,AA297,AE297,AI297,AM297,AQ297,AU297,AY297,BC297,BG297,BK297,BO297,BS297,BW297,CA297,CE297,CI297),1)</f>
        <v>820667.4</v>
      </c>
      <c r="CL297" s="18"/>
      <c r="CM297" s="18">
        <f t="shared" si="71"/>
        <v>0</v>
      </c>
      <c r="CN297" s="35">
        <f t="shared" si="72"/>
        <v>0</v>
      </c>
      <c r="CO297" s="39">
        <f t="shared" si="73"/>
        <v>820667.4</v>
      </c>
    </row>
    <row r="298" spans="1:93" s="19" customFormat="1" ht="30">
      <c r="A298" s="17">
        <v>288</v>
      </c>
      <c r="B298" s="49" t="s">
        <v>312</v>
      </c>
      <c r="C298" s="69" t="s">
        <v>374</v>
      </c>
      <c r="D298" s="69" t="s">
        <v>1244</v>
      </c>
      <c r="E298" s="37">
        <v>1</v>
      </c>
      <c r="F298" s="37" t="str">
        <f>+VLOOKUP(B298,'[1]AMAREY NOVA MEDICAL S.A'!$D:$H,5,0)</f>
        <v>CTO 5658-2021 BIOART S.A</v>
      </c>
      <c r="G298" s="34">
        <f>+VLOOKUP(B298,'[1]AMAREY NOVA MEDICAL S.A'!$D:$H,2,0)</f>
        <v>177858</v>
      </c>
      <c r="H298" s="32">
        <f>+VLOOKUP(B298,'[1]AMAREY NOVA MEDICAL S.A'!$D:$H,3,0)</f>
        <v>33793</v>
      </c>
      <c r="I298" s="32">
        <f>+VLOOKUP(B298,'[1]AMAREY NOVA MEDICAL S.A'!$D:$H,4,0)</f>
        <v>211651</v>
      </c>
      <c r="J298" s="32">
        <f t="shared" si="64"/>
        <v>211651</v>
      </c>
      <c r="K298" s="32">
        <f t="shared" si="65"/>
        <v>223545.7862</v>
      </c>
      <c r="L298" s="32">
        <v>115260</v>
      </c>
      <c r="M298" s="32">
        <f t="shared" ref="M298:M299" si="82">+L298*19%</f>
        <v>21899.4</v>
      </c>
      <c r="N298" s="32">
        <v>137159</v>
      </c>
      <c r="O298" s="32">
        <f t="shared" si="74"/>
        <v>144867.3358</v>
      </c>
      <c r="P298" s="71">
        <v>237139</v>
      </c>
      <c r="Q298" s="71">
        <f t="shared" ref="Q298:Q299" si="83">+P298*19%</f>
        <v>45056.41</v>
      </c>
      <c r="R298" s="72">
        <v>282195.41000000003</v>
      </c>
      <c r="S298" s="32">
        <f t="shared" si="75"/>
        <v>297998.35296000005</v>
      </c>
      <c r="T298" s="32">
        <v>234329.6546236843</v>
      </c>
      <c r="U298" s="32"/>
      <c r="V298" s="32">
        <v>234329.6546236843</v>
      </c>
      <c r="W298" s="32">
        <f t="shared" si="66"/>
        <v>247452.11528261064</v>
      </c>
      <c r="X298" s="32"/>
      <c r="Y298" s="32"/>
      <c r="Z298" s="32"/>
      <c r="AA298" s="32"/>
      <c r="AB298" s="32"/>
      <c r="AC298" s="32"/>
      <c r="AD298" s="32"/>
      <c r="AE298" s="32"/>
      <c r="AF298" s="32"/>
      <c r="AG298" s="32"/>
      <c r="AH298" s="32"/>
      <c r="AI298" s="32"/>
      <c r="AJ298" s="32">
        <v>179170</v>
      </c>
      <c r="AK298" s="32">
        <f>+AJ298*19%</f>
        <v>34042.300000000003</v>
      </c>
      <c r="AL298" s="32">
        <v>213212.3</v>
      </c>
      <c r="AM298" s="32">
        <f t="shared" si="77"/>
        <v>225194.83126000001</v>
      </c>
      <c r="AN298" s="32"/>
      <c r="AO298" s="32"/>
      <c r="AP298" s="32"/>
      <c r="AQ298" s="32"/>
      <c r="AR298" s="32"/>
      <c r="AS298" s="32"/>
      <c r="AT298" s="32"/>
      <c r="AU298" s="32"/>
      <c r="AV298" s="32"/>
      <c r="AW298" s="32"/>
      <c r="AX298" s="32"/>
      <c r="AY298" s="32"/>
      <c r="AZ298" s="32"/>
      <c r="BA298" s="32"/>
      <c r="BB298" s="32"/>
      <c r="BC298" s="32"/>
      <c r="BD298" s="32"/>
      <c r="BE298" s="32"/>
      <c r="BF298" s="32"/>
      <c r="BG298" s="32"/>
      <c r="BH298" s="32"/>
      <c r="BI298" s="32"/>
      <c r="BJ298" s="32"/>
      <c r="BK298" s="32"/>
      <c r="BL298" s="32"/>
      <c r="BM298" s="32"/>
      <c r="BN298" s="32"/>
      <c r="BO298" s="32"/>
      <c r="BP298" s="32">
        <v>306776.4705882353</v>
      </c>
      <c r="BQ298" s="32">
        <f>+BP298*19%</f>
        <v>58287.529411764706</v>
      </c>
      <c r="BR298" s="32" t="s">
        <v>1292</v>
      </c>
      <c r="BS298" s="32">
        <f t="shared" si="68"/>
        <v>549859.39679999999</v>
      </c>
      <c r="BT298" s="32"/>
      <c r="BU298" s="32"/>
      <c r="BV298" s="32"/>
      <c r="BW298" s="32"/>
      <c r="BX298" s="32"/>
      <c r="BY298" s="32"/>
      <c r="BZ298" s="32"/>
      <c r="CA298" s="32"/>
      <c r="CB298" s="32">
        <v>171257.14285714287</v>
      </c>
      <c r="CC298" s="32">
        <v>32538.857142857145</v>
      </c>
      <c r="CD298" s="32">
        <v>203796</v>
      </c>
      <c r="CE298" s="32">
        <f t="shared" si="76"/>
        <v>215249.3352</v>
      </c>
      <c r="CF298" s="32">
        <v>258594.73</v>
      </c>
      <c r="CG298" s="32">
        <v>0</v>
      </c>
      <c r="CH298" s="32">
        <v>258594.73</v>
      </c>
      <c r="CI298" s="32">
        <f t="shared" si="69"/>
        <v>273127.75382600003</v>
      </c>
      <c r="CJ298" s="32">
        <f t="shared" si="70"/>
        <v>272161.86341607635</v>
      </c>
      <c r="CK298" s="32">
        <f>+SMALL((K298,O298,S298,W298,AA298,AE298,AI298,AM298,AQ298,AU298,AY298,BC298,BG298,BK298,BO298,BS298,BW298,CA298,CE298,CI298),1)</f>
        <v>144867.3358</v>
      </c>
      <c r="CL298" s="18"/>
      <c r="CM298" s="18">
        <f t="shared" si="71"/>
        <v>78678.450400000002</v>
      </c>
      <c r="CN298" s="35">
        <f t="shared" si="72"/>
        <v>0.54310690512470927</v>
      </c>
      <c r="CO298" s="39">
        <f t="shared" si="73"/>
        <v>144867.3358</v>
      </c>
    </row>
    <row r="299" spans="1:93" s="19" customFormat="1" ht="60">
      <c r="A299" s="17">
        <v>289</v>
      </c>
      <c r="B299" s="49" t="s">
        <v>319</v>
      </c>
      <c r="C299" s="69" t="s">
        <v>374</v>
      </c>
      <c r="D299" s="69" t="s">
        <v>1244</v>
      </c>
      <c r="E299" s="37">
        <v>1</v>
      </c>
      <c r="F299" s="37" t="str">
        <f>+VLOOKUP(B299,'[1]AMAREY NOVA MEDICAL S.A'!$D:$H,5,0)</f>
        <v>CTO 5664-2021 JOHNSON &amp; JOHNSON DE COLOMBIA S.A</v>
      </c>
      <c r="G299" s="34">
        <f>+VLOOKUP(B299,'[1]AMAREY NOVA MEDICAL S.A'!$D:$H,2,0)</f>
        <v>176900</v>
      </c>
      <c r="H299" s="32">
        <f>+VLOOKUP(B299,'[1]AMAREY NOVA MEDICAL S.A'!$D:$H,3,0)</f>
        <v>33611</v>
      </c>
      <c r="I299" s="32">
        <f>+VLOOKUP(B299,'[1]AMAREY NOVA MEDICAL S.A'!$D:$H,4,0)</f>
        <v>210511</v>
      </c>
      <c r="J299" s="32">
        <f t="shared" si="64"/>
        <v>210511</v>
      </c>
      <c r="K299" s="32">
        <f t="shared" si="65"/>
        <v>222341.7182</v>
      </c>
      <c r="L299" s="32">
        <v>609960</v>
      </c>
      <c r="M299" s="32">
        <f t="shared" si="82"/>
        <v>115892.4</v>
      </c>
      <c r="N299" s="32">
        <v>725852</v>
      </c>
      <c r="O299" s="32">
        <f t="shared" si="74"/>
        <v>766644.8824</v>
      </c>
      <c r="P299" s="71">
        <v>902564</v>
      </c>
      <c r="Q299" s="71">
        <f t="shared" si="83"/>
        <v>171487.16</v>
      </c>
      <c r="R299" s="72">
        <v>1074051.1599999999</v>
      </c>
      <c r="S299" s="32">
        <f t="shared" si="75"/>
        <v>1134198.0249600001</v>
      </c>
      <c r="T299" s="32">
        <v>707131.16906495637</v>
      </c>
      <c r="U299" s="32"/>
      <c r="V299" s="32">
        <v>707131.16906495637</v>
      </c>
      <c r="W299" s="32">
        <f t="shared" si="66"/>
        <v>746730.51453259401</v>
      </c>
      <c r="X299" s="32"/>
      <c r="Y299" s="32"/>
      <c r="Z299" s="32"/>
      <c r="AA299" s="32"/>
      <c r="AB299" s="32"/>
      <c r="AC299" s="32"/>
      <c r="AD299" s="32"/>
      <c r="AE299" s="32"/>
      <c r="AF299" s="32"/>
      <c r="AG299" s="32"/>
      <c r="AH299" s="32"/>
      <c r="AI299" s="32"/>
      <c r="AJ299" s="32">
        <v>203435</v>
      </c>
      <c r="AK299" s="32">
        <f>+AJ299*19%</f>
        <v>38652.65</v>
      </c>
      <c r="AL299" s="32">
        <v>242087.65</v>
      </c>
      <c r="AM299" s="32">
        <f t="shared" si="77"/>
        <v>255692.97593000002</v>
      </c>
      <c r="AN299" s="32"/>
      <c r="AO299" s="32"/>
      <c r="AP299" s="32"/>
      <c r="AQ299" s="32"/>
      <c r="AR299" s="32"/>
      <c r="AS299" s="32"/>
      <c r="AT299" s="32"/>
      <c r="AU299" s="32"/>
      <c r="AV299" s="32"/>
      <c r="AW299" s="32"/>
      <c r="AX299" s="32"/>
      <c r="AY299" s="32"/>
      <c r="AZ299" s="32"/>
      <c r="BA299" s="32"/>
      <c r="BB299" s="32"/>
      <c r="BC299" s="32"/>
      <c r="BD299" s="32"/>
      <c r="BE299" s="32"/>
      <c r="BF299" s="32"/>
      <c r="BG299" s="32"/>
      <c r="BH299" s="32"/>
      <c r="BI299" s="32"/>
      <c r="BJ299" s="32"/>
      <c r="BK299" s="32"/>
      <c r="BL299" s="32"/>
      <c r="BM299" s="32"/>
      <c r="BN299" s="32"/>
      <c r="BO299" s="32"/>
      <c r="BP299" s="32">
        <f>+((BR299/119%)*100%)</f>
        <v>958368.90756302525</v>
      </c>
      <c r="BQ299" s="32">
        <f>+BP299*19%</f>
        <v>182090.09243697481</v>
      </c>
      <c r="BR299" s="32" t="s">
        <v>1297</v>
      </c>
      <c r="BS299" s="32">
        <f t="shared" si="68"/>
        <v>1717759.3458</v>
      </c>
      <c r="BT299" s="32"/>
      <c r="BU299" s="32"/>
      <c r="BV299" s="32"/>
      <c r="BW299" s="32"/>
      <c r="BX299" s="32"/>
      <c r="BY299" s="32"/>
      <c r="BZ299" s="32"/>
      <c r="CA299" s="32"/>
      <c r="CB299" s="32">
        <v>756000</v>
      </c>
      <c r="CC299" s="32">
        <v>143640</v>
      </c>
      <c r="CD299" s="32">
        <v>899640</v>
      </c>
      <c r="CE299" s="32">
        <f t="shared" si="76"/>
        <v>950199.76800000004</v>
      </c>
      <c r="CF299" s="32">
        <v>780355.34</v>
      </c>
      <c r="CG299" s="32">
        <v>0</v>
      </c>
      <c r="CH299" s="32">
        <v>780355.34</v>
      </c>
      <c r="CI299" s="32">
        <f t="shared" si="69"/>
        <v>824211.31010799995</v>
      </c>
      <c r="CJ299" s="32">
        <f t="shared" si="70"/>
        <v>827222.31749132439</v>
      </c>
      <c r="CK299" s="32">
        <f>+SMALL((K299,O299,S299,W299,AA299,AE299,AI299,AM299,AQ299,AU299,AY299,BC299,BG299,BK299,BO299,BS299,BW299,CA299,CE299,CI299),1)</f>
        <v>222341.7182</v>
      </c>
      <c r="CL299" s="18"/>
      <c r="CM299" s="18">
        <f t="shared" si="71"/>
        <v>0</v>
      </c>
      <c r="CN299" s="35">
        <f t="shared" si="72"/>
        <v>0</v>
      </c>
      <c r="CO299" s="39">
        <f t="shared" si="73"/>
        <v>222341.7182</v>
      </c>
    </row>
    <row r="300" spans="1:93" s="19" customFormat="1" ht="60">
      <c r="A300" s="17">
        <v>290</v>
      </c>
      <c r="B300" s="49" t="s">
        <v>322</v>
      </c>
      <c r="C300" s="69" t="s">
        <v>375</v>
      </c>
      <c r="D300" s="69" t="s">
        <v>1244</v>
      </c>
      <c r="E300" s="37">
        <v>1</v>
      </c>
      <c r="F300" s="37" t="str">
        <f>+VLOOKUP(B300,'[1]AMAREY NOVA MEDICAL S.A'!$D:$H,5,0)</f>
        <v>CTO 5671-2021 SMITH &amp; NEPHEW COLOMBIA S.A.S</v>
      </c>
      <c r="G300" s="34">
        <f>+VLOOKUP(B300,'[1]AMAREY NOVA MEDICAL S.A'!$D:$H,2,0)</f>
        <v>750000</v>
      </c>
      <c r="H300" s="32">
        <f>+VLOOKUP(B300,'[1]AMAREY NOVA MEDICAL S.A'!$D:$H,3,0)</f>
        <v>0</v>
      </c>
      <c r="I300" s="32">
        <f>+VLOOKUP(B300,'[1]AMAREY NOVA MEDICAL S.A'!$D:$H,4,0)</f>
        <v>750000</v>
      </c>
      <c r="J300" s="32">
        <f t="shared" si="64"/>
        <v>750000</v>
      </c>
      <c r="K300" s="32">
        <f t="shared" si="65"/>
        <v>792150</v>
      </c>
      <c r="L300" s="32">
        <v>2284800</v>
      </c>
      <c r="M300" s="32"/>
      <c r="N300" s="32">
        <v>2284800</v>
      </c>
      <c r="O300" s="32">
        <f t="shared" si="74"/>
        <v>2413205.7600000002</v>
      </c>
      <c r="P300" s="71">
        <v>1899633</v>
      </c>
      <c r="Q300" s="71"/>
      <c r="R300" s="72">
        <v>1899633</v>
      </c>
      <c r="S300" s="32">
        <f t="shared" si="75"/>
        <v>2006012.4480000001</v>
      </c>
      <c r="T300" s="32">
        <v>1836802.0879675029</v>
      </c>
      <c r="U300" s="32"/>
      <c r="V300" s="32">
        <v>1836802.0879675029</v>
      </c>
      <c r="W300" s="32">
        <f t="shared" si="66"/>
        <v>1939663.0048936831</v>
      </c>
      <c r="X300" s="32"/>
      <c r="Y300" s="32"/>
      <c r="Z300" s="32"/>
      <c r="AA300" s="32"/>
      <c r="AB300" s="32"/>
      <c r="AC300" s="32"/>
      <c r="AD300" s="32"/>
      <c r="AE300" s="32"/>
      <c r="AF300" s="32"/>
      <c r="AG300" s="32"/>
      <c r="AH300" s="32"/>
      <c r="AI300" s="32"/>
      <c r="AJ300" s="32"/>
      <c r="AK300" s="32"/>
      <c r="AL300" s="32"/>
      <c r="AM300" s="32"/>
      <c r="AN300" s="32"/>
      <c r="AO300" s="32"/>
      <c r="AP300" s="32"/>
      <c r="AQ300" s="32"/>
      <c r="AR300" s="32"/>
      <c r="AS300" s="32"/>
      <c r="AT300" s="32"/>
      <c r="AU300" s="32"/>
      <c r="AV300" s="32"/>
      <c r="AW300" s="32"/>
      <c r="AX300" s="32"/>
      <c r="AY300" s="32"/>
      <c r="AZ300" s="32"/>
      <c r="BA300" s="32"/>
      <c r="BB300" s="32"/>
      <c r="BC300" s="32"/>
      <c r="BD300" s="32"/>
      <c r="BE300" s="32"/>
      <c r="BF300" s="32"/>
      <c r="BG300" s="32"/>
      <c r="BH300" s="32"/>
      <c r="BI300" s="32"/>
      <c r="BJ300" s="32"/>
      <c r="BK300" s="32"/>
      <c r="BL300" s="32"/>
      <c r="BM300" s="32"/>
      <c r="BN300" s="32"/>
      <c r="BO300" s="32"/>
      <c r="BP300" s="32" t="s">
        <v>1296</v>
      </c>
      <c r="BQ300" s="32"/>
      <c r="BR300" s="32" t="s">
        <v>1296</v>
      </c>
      <c r="BS300" s="32">
        <f t="shared" si="68"/>
        <v>1111965.7057999999</v>
      </c>
      <c r="BT300" s="32"/>
      <c r="BU300" s="32"/>
      <c r="BV300" s="32"/>
      <c r="BW300" s="32"/>
      <c r="BX300" s="32"/>
      <c r="BY300" s="32"/>
      <c r="BZ300" s="32"/>
      <c r="CA300" s="32"/>
      <c r="CB300" s="32">
        <v>1529588.5714285714</v>
      </c>
      <c r="CC300" s="32">
        <v>0</v>
      </c>
      <c r="CD300" s="32">
        <v>1529588.5714285714</v>
      </c>
      <c r="CE300" s="32">
        <f t="shared" si="76"/>
        <v>1615551.4491428572</v>
      </c>
      <c r="CF300" s="32">
        <v>2027004.86</v>
      </c>
      <c r="CG300" s="32">
        <v>0</v>
      </c>
      <c r="CH300" s="32">
        <v>2027004.86</v>
      </c>
      <c r="CI300" s="32">
        <f t="shared" si="69"/>
        <v>2140922.5331320004</v>
      </c>
      <c r="CJ300" s="32">
        <f t="shared" si="70"/>
        <v>1717067.2715669344</v>
      </c>
      <c r="CK300" s="32">
        <f>+SMALL((K300,O300,S300,W300,AA300,AE300,AI300,AM300,AQ300,AU300,AY300,BC300,BG300,BK300,BO300,BS300,BW300,CA300,CE300,CI300),1)</f>
        <v>792150</v>
      </c>
      <c r="CL300" s="18"/>
      <c r="CM300" s="18">
        <f t="shared" si="71"/>
        <v>0</v>
      </c>
      <c r="CN300" s="35">
        <f t="shared" si="72"/>
        <v>0</v>
      </c>
      <c r="CO300" s="39">
        <f t="shared" si="73"/>
        <v>792150</v>
      </c>
    </row>
    <row r="301" spans="1:93" s="19" customFormat="1" ht="30">
      <c r="A301" s="17">
        <v>291</v>
      </c>
      <c r="B301" s="49" t="s">
        <v>312</v>
      </c>
      <c r="C301" s="69" t="s">
        <v>375</v>
      </c>
      <c r="D301" s="69" t="s">
        <v>1244</v>
      </c>
      <c r="E301" s="37">
        <v>1</v>
      </c>
      <c r="F301" s="37" t="str">
        <f>+VLOOKUP(B301,'[1]AMAREY NOVA MEDICAL S.A'!$D:$H,5,0)</f>
        <v>CTO 5658-2021 BIOART S.A</v>
      </c>
      <c r="G301" s="34">
        <f>+VLOOKUP(B301,'[1]AMAREY NOVA MEDICAL S.A'!$D:$H,2,0)</f>
        <v>177858</v>
      </c>
      <c r="H301" s="32">
        <f>+VLOOKUP(B301,'[1]AMAREY NOVA MEDICAL S.A'!$D:$H,3,0)</f>
        <v>33793</v>
      </c>
      <c r="I301" s="32">
        <f>+VLOOKUP(B301,'[1]AMAREY NOVA MEDICAL S.A'!$D:$H,4,0)</f>
        <v>211651</v>
      </c>
      <c r="J301" s="32">
        <f t="shared" si="64"/>
        <v>211651</v>
      </c>
      <c r="K301" s="32">
        <f t="shared" si="65"/>
        <v>223545.7862</v>
      </c>
      <c r="L301" s="32">
        <v>115260</v>
      </c>
      <c r="M301" s="32">
        <f t="shared" ref="M301:M302" si="84">+L301*19%</f>
        <v>21899.4</v>
      </c>
      <c r="N301" s="32">
        <v>137159</v>
      </c>
      <c r="O301" s="32">
        <f t="shared" si="74"/>
        <v>144867.3358</v>
      </c>
      <c r="P301" s="71">
        <v>237139</v>
      </c>
      <c r="Q301" s="71">
        <f t="shared" ref="Q301:Q302" si="85">+P301*19%</f>
        <v>45056.41</v>
      </c>
      <c r="R301" s="72">
        <v>282195.41000000003</v>
      </c>
      <c r="S301" s="32">
        <f t="shared" si="75"/>
        <v>297998.35296000005</v>
      </c>
      <c r="T301" s="32">
        <v>221184.03620669179</v>
      </c>
      <c r="U301" s="32"/>
      <c r="V301" s="32">
        <v>221184.03620669179</v>
      </c>
      <c r="W301" s="32">
        <f t="shared" si="66"/>
        <v>233570.34223426654</v>
      </c>
      <c r="X301" s="32"/>
      <c r="Y301" s="32"/>
      <c r="Z301" s="32"/>
      <c r="AA301" s="32"/>
      <c r="AB301" s="32"/>
      <c r="AC301" s="32"/>
      <c r="AD301" s="32"/>
      <c r="AE301" s="32"/>
      <c r="AF301" s="32"/>
      <c r="AG301" s="32"/>
      <c r="AH301" s="32"/>
      <c r="AI301" s="32"/>
      <c r="AJ301" s="32">
        <v>179170</v>
      </c>
      <c r="AK301" s="32">
        <f>+AJ301*19%</f>
        <v>34042.300000000003</v>
      </c>
      <c r="AL301" s="32">
        <v>213212.3</v>
      </c>
      <c r="AM301" s="32">
        <f t="shared" si="77"/>
        <v>225194.83126000001</v>
      </c>
      <c r="AN301" s="32"/>
      <c r="AO301" s="32"/>
      <c r="AP301" s="32"/>
      <c r="AQ301" s="32"/>
      <c r="AR301" s="32"/>
      <c r="AS301" s="32"/>
      <c r="AT301" s="32"/>
      <c r="AU301" s="32"/>
      <c r="AV301" s="32"/>
      <c r="AW301" s="32"/>
      <c r="AX301" s="32"/>
      <c r="AY301" s="32"/>
      <c r="AZ301" s="32"/>
      <c r="BA301" s="32"/>
      <c r="BB301" s="32"/>
      <c r="BC301" s="32"/>
      <c r="BD301" s="32"/>
      <c r="BE301" s="32"/>
      <c r="BF301" s="32"/>
      <c r="BG301" s="32"/>
      <c r="BH301" s="32"/>
      <c r="BI301" s="32"/>
      <c r="BJ301" s="32"/>
      <c r="BK301" s="32"/>
      <c r="BL301" s="32"/>
      <c r="BM301" s="32"/>
      <c r="BN301" s="32"/>
      <c r="BO301" s="32"/>
      <c r="BP301" s="32" t="s">
        <v>1292</v>
      </c>
      <c r="BQ301" s="32"/>
      <c r="BR301" s="32" t="s">
        <v>1292</v>
      </c>
      <c r="BS301" s="32">
        <f t="shared" si="68"/>
        <v>549859.39679999999</v>
      </c>
      <c r="BT301" s="32"/>
      <c r="BU301" s="32"/>
      <c r="BV301" s="32"/>
      <c r="BW301" s="32"/>
      <c r="BX301" s="32"/>
      <c r="BY301" s="32"/>
      <c r="BZ301" s="32"/>
      <c r="CA301" s="32"/>
      <c r="CB301" s="32">
        <v>171257.14285714287</v>
      </c>
      <c r="CC301" s="32">
        <v>32538.857142857145</v>
      </c>
      <c r="CD301" s="32">
        <v>203796</v>
      </c>
      <c r="CE301" s="32">
        <f t="shared" si="76"/>
        <v>215249.3352</v>
      </c>
      <c r="CF301" s="32">
        <v>244087.87</v>
      </c>
      <c r="CG301" s="32">
        <v>0</v>
      </c>
      <c r="CH301" s="32">
        <v>244087.87</v>
      </c>
      <c r="CI301" s="32">
        <f t="shared" si="69"/>
        <v>257805.60829400001</v>
      </c>
      <c r="CJ301" s="32">
        <f t="shared" si="70"/>
        <v>268511.37359353335</v>
      </c>
      <c r="CK301" s="32">
        <f>+SMALL((K301,O301,S301,W301,AA301,AE301,AI301,AM301,AQ301,AU301,AY301,BC301,BG301,BK301,BO301,BS301,BW301,CA301,CE301,CI301),1)</f>
        <v>144867.3358</v>
      </c>
      <c r="CL301" s="18"/>
      <c r="CM301" s="18">
        <f t="shared" si="71"/>
        <v>78678.450400000002</v>
      </c>
      <c r="CN301" s="35">
        <f t="shared" si="72"/>
        <v>0.54310690512470927</v>
      </c>
      <c r="CO301" s="39">
        <f t="shared" si="73"/>
        <v>144867.3358</v>
      </c>
    </row>
    <row r="302" spans="1:93" s="19" customFormat="1" ht="60">
      <c r="A302" s="17">
        <v>292</v>
      </c>
      <c r="B302" s="49" t="s">
        <v>319</v>
      </c>
      <c r="C302" s="69" t="s">
        <v>375</v>
      </c>
      <c r="D302" s="69" t="s">
        <v>1244</v>
      </c>
      <c r="E302" s="37">
        <v>1</v>
      </c>
      <c r="F302" s="37" t="str">
        <f>+VLOOKUP(B302,'[1]AMAREY NOVA MEDICAL S.A'!$D:$H,5,0)</f>
        <v>CTO 5664-2021 JOHNSON &amp; JOHNSON DE COLOMBIA S.A</v>
      </c>
      <c r="G302" s="34">
        <f>+VLOOKUP(B302,'[1]AMAREY NOVA MEDICAL S.A'!$D:$H,2,0)</f>
        <v>176900</v>
      </c>
      <c r="H302" s="32">
        <f>+VLOOKUP(B302,'[1]AMAREY NOVA MEDICAL S.A'!$D:$H,3,0)</f>
        <v>33611</v>
      </c>
      <c r="I302" s="32">
        <f>+VLOOKUP(B302,'[1]AMAREY NOVA MEDICAL S.A'!$D:$H,4,0)</f>
        <v>210511</v>
      </c>
      <c r="J302" s="32">
        <f t="shared" si="64"/>
        <v>210511</v>
      </c>
      <c r="K302" s="32">
        <f t="shared" si="65"/>
        <v>222341.7182</v>
      </c>
      <c r="L302" s="32">
        <v>609960</v>
      </c>
      <c r="M302" s="32">
        <f t="shared" si="84"/>
        <v>115892.4</v>
      </c>
      <c r="N302" s="32">
        <v>725852</v>
      </c>
      <c r="O302" s="32">
        <f t="shared" si="74"/>
        <v>766644.8824</v>
      </c>
      <c r="P302" s="71">
        <v>902564</v>
      </c>
      <c r="Q302" s="71">
        <f t="shared" si="85"/>
        <v>171487.16</v>
      </c>
      <c r="R302" s="72">
        <v>1074051.1599999999</v>
      </c>
      <c r="S302" s="32">
        <f t="shared" si="75"/>
        <v>1134198.0249600001</v>
      </c>
      <c r="T302" s="32">
        <v>784335.82426344487</v>
      </c>
      <c r="U302" s="32"/>
      <c r="V302" s="32">
        <v>784335.82426344487</v>
      </c>
      <c r="W302" s="32">
        <f t="shared" si="66"/>
        <v>828258.63042219786</v>
      </c>
      <c r="X302" s="32"/>
      <c r="Y302" s="32"/>
      <c r="Z302" s="32"/>
      <c r="AA302" s="32"/>
      <c r="AB302" s="32"/>
      <c r="AC302" s="32"/>
      <c r="AD302" s="32"/>
      <c r="AE302" s="32"/>
      <c r="AF302" s="32"/>
      <c r="AG302" s="32"/>
      <c r="AH302" s="32"/>
      <c r="AI302" s="32"/>
      <c r="AJ302" s="32">
        <v>203435</v>
      </c>
      <c r="AK302" s="32">
        <f>+AJ302*19%</f>
        <v>38652.65</v>
      </c>
      <c r="AL302" s="32">
        <v>242087.65</v>
      </c>
      <c r="AM302" s="32">
        <f t="shared" si="77"/>
        <v>255692.97593000002</v>
      </c>
      <c r="AN302" s="32"/>
      <c r="AO302" s="32"/>
      <c r="AP302" s="32"/>
      <c r="AQ302" s="32"/>
      <c r="AR302" s="32"/>
      <c r="AS302" s="32"/>
      <c r="AT302" s="32"/>
      <c r="AU302" s="32"/>
      <c r="AV302" s="32"/>
      <c r="AW302" s="32"/>
      <c r="AX302" s="32"/>
      <c r="AY302" s="32"/>
      <c r="AZ302" s="32"/>
      <c r="BA302" s="32"/>
      <c r="BB302" s="32"/>
      <c r="BC302" s="32"/>
      <c r="BD302" s="32"/>
      <c r="BE302" s="32"/>
      <c r="BF302" s="32"/>
      <c r="BG302" s="32"/>
      <c r="BH302" s="32"/>
      <c r="BI302" s="32"/>
      <c r="BJ302" s="32"/>
      <c r="BK302" s="32"/>
      <c r="BL302" s="32"/>
      <c r="BM302" s="32"/>
      <c r="BN302" s="32"/>
      <c r="BO302" s="32"/>
      <c r="BP302" s="32" t="s">
        <v>1297</v>
      </c>
      <c r="BQ302" s="32"/>
      <c r="BR302" s="32" t="s">
        <v>1297</v>
      </c>
      <c r="BS302" s="32">
        <f t="shared" si="68"/>
        <v>1717759.3458</v>
      </c>
      <c r="BT302" s="32"/>
      <c r="BU302" s="32"/>
      <c r="BV302" s="32"/>
      <c r="BW302" s="32"/>
      <c r="BX302" s="32"/>
      <c r="BY302" s="32"/>
      <c r="BZ302" s="32"/>
      <c r="CA302" s="32"/>
      <c r="CB302" s="32">
        <v>756000</v>
      </c>
      <c r="CC302" s="32">
        <v>143640</v>
      </c>
      <c r="CD302" s="32">
        <v>899640</v>
      </c>
      <c r="CE302" s="32">
        <f t="shared" si="76"/>
        <v>950199.76800000004</v>
      </c>
      <c r="CF302" s="32">
        <v>865554.62</v>
      </c>
      <c r="CG302" s="32">
        <v>0</v>
      </c>
      <c r="CH302" s="32">
        <v>865554.62</v>
      </c>
      <c r="CI302" s="32">
        <f t="shared" si="69"/>
        <v>914198.789644</v>
      </c>
      <c r="CJ302" s="32">
        <f t="shared" si="70"/>
        <v>848661.76691952476</v>
      </c>
      <c r="CK302" s="32">
        <f>+SMALL((K302,O302,S302,W302,AA302,AE302,AI302,AM302,AQ302,AU302,AY302,BC302,BG302,BK302,BO302,BS302,BW302,CA302,CE302,CI302),1)</f>
        <v>222341.7182</v>
      </c>
      <c r="CL302" s="18"/>
      <c r="CM302" s="18">
        <f t="shared" si="71"/>
        <v>0</v>
      </c>
      <c r="CN302" s="35">
        <f t="shared" si="72"/>
        <v>0</v>
      </c>
      <c r="CO302" s="39">
        <f t="shared" si="73"/>
        <v>222341.7182</v>
      </c>
    </row>
    <row r="303" spans="1:93" s="19" customFormat="1" ht="60">
      <c r="A303" s="17">
        <v>293</v>
      </c>
      <c r="B303" s="49" t="s">
        <v>323</v>
      </c>
      <c r="C303" s="69" t="s">
        <v>376</v>
      </c>
      <c r="D303" s="69" t="s">
        <v>1244</v>
      </c>
      <c r="E303" s="37">
        <v>1</v>
      </c>
      <c r="F303" s="37" t="str">
        <f>+VLOOKUP(B303,'[1]AMAREY NOVA MEDICAL S.A'!$D:$H,5,0)</f>
        <v>CTO 5671-2021 SMITH &amp; NEPHEW COLOMBIA S.A.S</v>
      </c>
      <c r="G303" s="34">
        <f>+VLOOKUP(B303,'[1]AMAREY NOVA MEDICAL S.A'!$D:$H,2,0)</f>
        <v>1203000</v>
      </c>
      <c r="H303" s="32">
        <f>+VLOOKUP(B303,'[1]AMAREY NOVA MEDICAL S.A'!$D:$H,3,0)</f>
        <v>0</v>
      </c>
      <c r="I303" s="32">
        <f>+VLOOKUP(B303,'[1]AMAREY NOVA MEDICAL S.A'!$D:$H,4,0)</f>
        <v>1203000</v>
      </c>
      <c r="J303" s="32">
        <f t="shared" si="64"/>
        <v>1203000</v>
      </c>
      <c r="K303" s="32">
        <f t="shared" si="65"/>
        <v>1270608.6000000001</v>
      </c>
      <c r="L303" s="32">
        <v>2550000</v>
      </c>
      <c r="M303" s="32"/>
      <c r="N303" s="32">
        <v>2550000</v>
      </c>
      <c r="O303" s="32">
        <f t="shared" si="74"/>
        <v>2693310</v>
      </c>
      <c r="P303" s="71">
        <v>2170136</v>
      </c>
      <c r="Q303" s="71"/>
      <c r="R303" s="72">
        <v>2170136</v>
      </c>
      <c r="S303" s="32">
        <f t="shared" si="75"/>
        <v>2291663.6159999999</v>
      </c>
      <c r="T303" s="32">
        <v>2188195.8796471637</v>
      </c>
      <c r="U303" s="32"/>
      <c r="V303" s="32">
        <v>2188195.8796471637</v>
      </c>
      <c r="W303" s="32">
        <f t="shared" si="66"/>
        <v>2310734.848907405</v>
      </c>
      <c r="X303" s="32">
        <v>2150000</v>
      </c>
      <c r="Y303" s="32"/>
      <c r="Z303" s="32">
        <v>2150000</v>
      </c>
      <c r="AA303" s="32">
        <f t="shared" si="67"/>
        <v>2270830</v>
      </c>
      <c r="AB303" s="32"/>
      <c r="AC303" s="32"/>
      <c r="AD303" s="32"/>
      <c r="AE303" s="32"/>
      <c r="AF303" s="32"/>
      <c r="AG303" s="32"/>
      <c r="AH303" s="32"/>
      <c r="AI303" s="32"/>
      <c r="AJ303" s="32">
        <v>1639095</v>
      </c>
      <c r="AK303" s="32"/>
      <c r="AL303" s="32">
        <v>1639095</v>
      </c>
      <c r="AM303" s="32">
        <f t="shared" si="77"/>
        <v>1731212.139</v>
      </c>
      <c r="AN303" s="32"/>
      <c r="AO303" s="32"/>
      <c r="AP303" s="32"/>
      <c r="AQ303" s="32"/>
      <c r="AR303" s="32"/>
      <c r="AS303" s="32"/>
      <c r="AT303" s="32"/>
      <c r="AU303" s="32"/>
      <c r="AV303" s="32"/>
      <c r="AW303" s="32"/>
      <c r="AX303" s="32"/>
      <c r="AY303" s="32"/>
      <c r="AZ303" s="32"/>
      <c r="BA303" s="32"/>
      <c r="BB303" s="32"/>
      <c r="BC303" s="32"/>
      <c r="BD303" s="32"/>
      <c r="BE303" s="32"/>
      <c r="BF303" s="32"/>
      <c r="BG303" s="32"/>
      <c r="BH303" s="32"/>
      <c r="BI303" s="32"/>
      <c r="BJ303" s="32"/>
      <c r="BK303" s="32"/>
      <c r="BL303" s="32"/>
      <c r="BM303" s="32"/>
      <c r="BN303" s="32"/>
      <c r="BO303" s="32"/>
      <c r="BP303" s="32" t="s">
        <v>1298</v>
      </c>
      <c r="BQ303" s="32"/>
      <c r="BR303" s="32" t="s">
        <v>1298</v>
      </c>
      <c r="BS303" s="32">
        <f t="shared" si="68"/>
        <v>2618378.08</v>
      </c>
      <c r="BT303" s="32"/>
      <c r="BU303" s="32"/>
      <c r="BV303" s="32"/>
      <c r="BW303" s="32"/>
      <c r="BX303" s="32"/>
      <c r="BY303" s="32"/>
      <c r="BZ303" s="32"/>
      <c r="CA303" s="32"/>
      <c r="CB303" s="32">
        <v>1859328</v>
      </c>
      <c r="CC303" s="32">
        <v>0</v>
      </c>
      <c r="CD303" s="32">
        <v>1859328</v>
      </c>
      <c r="CE303" s="32">
        <f t="shared" si="76"/>
        <v>1963822.2336000002</v>
      </c>
      <c r="CF303" s="32">
        <v>2414785.85</v>
      </c>
      <c r="CG303" s="32">
        <v>0</v>
      </c>
      <c r="CH303" s="32">
        <v>2414785.85</v>
      </c>
      <c r="CI303" s="32">
        <f t="shared" si="69"/>
        <v>2550496.8147700001</v>
      </c>
      <c r="CJ303" s="32">
        <f t="shared" si="70"/>
        <v>2189006.2591419346</v>
      </c>
      <c r="CK303" s="32">
        <f>+SMALL((K303,O303,S303,W303,AA303,AE303,AI303,AM303,AQ303,AU303,AY303,BC303,BG303,BK303,BO303,BS303,BW303,CA303,CE303,CI303),1)</f>
        <v>1270608.6000000001</v>
      </c>
      <c r="CL303" s="18"/>
      <c r="CM303" s="18">
        <f t="shared" si="71"/>
        <v>0</v>
      </c>
      <c r="CN303" s="35">
        <f t="shared" si="72"/>
        <v>0</v>
      </c>
      <c r="CO303" s="39">
        <f t="shared" si="73"/>
        <v>1270608.6000000001</v>
      </c>
    </row>
    <row r="304" spans="1:93" s="19" customFormat="1" ht="60">
      <c r="A304" s="17">
        <v>294</v>
      </c>
      <c r="B304" s="49" t="s">
        <v>324</v>
      </c>
      <c r="C304" s="69" t="s">
        <v>376</v>
      </c>
      <c r="D304" s="69" t="s">
        <v>1244</v>
      </c>
      <c r="E304" s="37">
        <v>1</v>
      </c>
      <c r="F304" s="37" t="str">
        <f>+VLOOKUP(B304,'[1]AMAREY NOVA MEDICAL S.A'!$D:$H,5,0)</f>
        <v>CTO 5671-2021 SMITH &amp; NEPHEW COLOMBIA S.A.S</v>
      </c>
      <c r="G304" s="34">
        <f>+VLOOKUP(B304,'[1]AMAREY NOVA MEDICAL S.A'!$D:$H,2,0)</f>
        <v>1203000</v>
      </c>
      <c r="H304" s="32">
        <f>+VLOOKUP(B304,'[1]AMAREY NOVA MEDICAL S.A'!$D:$H,3,0)</f>
        <v>0</v>
      </c>
      <c r="I304" s="32">
        <f>+VLOOKUP(B304,'[1]AMAREY NOVA MEDICAL S.A'!$D:$H,4,0)</f>
        <v>1203000</v>
      </c>
      <c r="J304" s="32">
        <f t="shared" si="64"/>
        <v>1203000</v>
      </c>
      <c r="K304" s="32">
        <f t="shared" si="65"/>
        <v>1270608.6000000001</v>
      </c>
      <c r="L304" s="32">
        <v>2296020</v>
      </c>
      <c r="M304" s="32"/>
      <c r="N304" s="32">
        <v>2296020</v>
      </c>
      <c r="O304" s="32">
        <f t="shared" si="74"/>
        <v>2425056.324</v>
      </c>
      <c r="P304" s="71">
        <v>2196247</v>
      </c>
      <c r="Q304" s="71"/>
      <c r="R304" s="72">
        <v>2196247</v>
      </c>
      <c r="S304" s="32">
        <f t="shared" si="75"/>
        <v>2319236.8319999999</v>
      </c>
      <c r="T304" s="32">
        <v>1838948.5273577636</v>
      </c>
      <c r="U304" s="32"/>
      <c r="V304" s="32">
        <v>1838948.5273577636</v>
      </c>
      <c r="W304" s="32">
        <f t="shared" si="66"/>
        <v>1941929.6448897985</v>
      </c>
      <c r="X304" s="32">
        <v>1466129</v>
      </c>
      <c r="Y304" s="32"/>
      <c r="Z304" s="32">
        <v>1466129</v>
      </c>
      <c r="AA304" s="32">
        <f t="shared" si="67"/>
        <v>1548525.4498000001</v>
      </c>
      <c r="AB304" s="32"/>
      <c r="AC304" s="32"/>
      <c r="AD304" s="32"/>
      <c r="AE304" s="32"/>
      <c r="AF304" s="32"/>
      <c r="AG304" s="32"/>
      <c r="AH304" s="32"/>
      <c r="AI304" s="32"/>
      <c r="AJ304" s="32">
        <v>1316290</v>
      </c>
      <c r="AK304" s="32"/>
      <c r="AL304" s="32">
        <v>1316290</v>
      </c>
      <c r="AM304" s="32">
        <f t="shared" si="77"/>
        <v>1390265.4980000001</v>
      </c>
      <c r="AN304" s="32"/>
      <c r="AO304" s="32"/>
      <c r="AP304" s="32"/>
      <c r="AQ304" s="32"/>
      <c r="AR304" s="32"/>
      <c r="AS304" s="32"/>
      <c r="AT304" s="32"/>
      <c r="AU304" s="32"/>
      <c r="AV304" s="32"/>
      <c r="AW304" s="32"/>
      <c r="AX304" s="32"/>
      <c r="AY304" s="32"/>
      <c r="AZ304" s="32"/>
      <c r="BA304" s="32"/>
      <c r="BB304" s="32"/>
      <c r="BC304" s="32"/>
      <c r="BD304" s="32"/>
      <c r="BE304" s="32"/>
      <c r="BF304" s="32"/>
      <c r="BG304" s="32"/>
      <c r="BH304" s="32"/>
      <c r="BI304" s="32"/>
      <c r="BJ304" s="32"/>
      <c r="BK304" s="32"/>
      <c r="BL304" s="32"/>
      <c r="BM304" s="32"/>
      <c r="BN304" s="32"/>
      <c r="BO304" s="32"/>
      <c r="BP304" s="32" t="s">
        <v>1294</v>
      </c>
      <c r="BQ304" s="32"/>
      <c r="BR304" s="32" t="s">
        <v>1294</v>
      </c>
      <c r="BS304" s="32">
        <f t="shared" si="68"/>
        <v>492870.81359999999</v>
      </c>
      <c r="BT304" s="32"/>
      <c r="BU304" s="32"/>
      <c r="BV304" s="32"/>
      <c r="BW304" s="32"/>
      <c r="BX304" s="32"/>
      <c r="BY304" s="32"/>
      <c r="BZ304" s="32"/>
      <c r="CA304" s="32"/>
      <c r="CB304" s="32">
        <v>1375380</v>
      </c>
      <c r="CC304" s="32">
        <v>0</v>
      </c>
      <c r="CD304" s="32">
        <v>1375380</v>
      </c>
      <c r="CE304" s="32">
        <f t="shared" si="76"/>
        <v>1452676.3560000001</v>
      </c>
      <c r="CF304" s="32">
        <v>2029373.57</v>
      </c>
      <c r="CG304" s="32">
        <v>0</v>
      </c>
      <c r="CH304" s="32">
        <v>2029373.57</v>
      </c>
      <c r="CI304" s="32">
        <f t="shared" si="69"/>
        <v>2143424.3646340002</v>
      </c>
      <c r="CJ304" s="32">
        <f t="shared" si="70"/>
        <v>1664954.8758804221</v>
      </c>
      <c r="CK304" s="32">
        <f>+SMALL((K304,O304,S304,W304,AA304,AE304,AI304,AM304,AQ304,AU304,AY304,BC304,BG304,BK304,BO304,BS304,BW304,CA304,CE304,CI304),1)</f>
        <v>492870.81359999999</v>
      </c>
      <c r="CL304" s="18"/>
      <c r="CM304" s="18">
        <f t="shared" si="71"/>
        <v>777737.7864000001</v>
      </c>
      <c r="CN304" s="35">
        <f t="shared" si="72"/>
        <v>1.5779749275865826</v>
      </c>
      <c r="CO304" s="39">
        <f t="shared" si="73"/>
        <v>492870.81359999999</v>
      </c>
    </row>
    <row r="305" spans="1:93" s="19" customFormat="1" ht="30">
      <c r="A305" s="17">
        <v>295</v>
      </c>
      <c r="B305" s="49" t="s">
        <v>312</v>
      </c>
      <c r="C305" s="69" t="s">
        <v>376</v>
      </c>
      <c r="D305" s="69" t="s">
        <v>1244</v>
      </c>
      <c r="E305" s="37">
        <v>1</v>
      </c>
      <c r="F305" s="37" t="str">
        <f>+VLOOKUP(B305,'[1]AMAREY NOVA MEDICAL S.A'!$D:$H,5,0)</f>
        <v>CTO 5658-2021 BIOART S.A</v>
      </c>
      <c r="G305" s="34">
        <f>+VLOOKUP(B305,'[1]AMAREY NOVA MEDICAL S.A'!$D:$H,2,0)</f>
        <v>177858</v>
      </c>
      <c r="H305" s="32">
        <f>+VLOOKUP(B305,'[1]AMAREY NOVA MEDICAL S.A'!$D:$H,3,0)</f>
        <v>33793</v>
      </c>
      <c r="I305" s="32">
        <f>+VLOOKUP(B305,'[1]AMAREY NOVA MEDICAL S.A'!$D:$H,4,0)</f>
        <v>211651</v>
      </c>
      <c r="J305" s="32">
        <f t="shared" si="64"/>
        <v>211651</v>
      </c>
      <c r="K305" s="32">
        <f t="shared" si="65"/>
        <v>223545.7862</v>
      </c>
      <c r="L305" s="32">
        <v>115260</v>
      </c>
      <c r="M305" s="32">
        <f t="shared" ref="M305:M306" si="86">+L305*19%</f>
        <v>21899.4</v>
      </c>
      <c r="N305" s="32">
        <v>137159</v>
      </c>
      <c r="O305" s="32">
        <f t="shared" si="74"/>
        <v>144867.3358</v>
      </c>
      <c r="P305" s="71">
        <v>237139</v>
      </c>
      <c r="Q305" s="71">
        <f t="shared" ref="Q305:Q306" si="87">+P305*19%</f>
        <v>45056.41</v>
      </c>
      <c r="R305" s="72">
        <v>282195.41000000003</v>
      </c>
      <c r="S305" s="32">
        <f t="shared" si="75"/>
        <v>297998.35296000005</v>
      </c>
      <c r="T305" s="32">
        <v>225361.53910257647</v>
      </c>
      <c r="U305" s="32"/>
      <c r="V305" s="32">
        <v>225361.53910257647</v>
      </c>
      <c r="W305" s="32">
        <f t="shared" si="66"/>
        <v>237981.78529232077</v>
      </c>
      <c r="X305" s="32">
        <v>173000</v>
      </c>
      <c r="Y305" s="32"/>
      <c r="Z305" s="32">
        <v>173000</v>
      </c>
      <c r="AA305" s="32">
        <f t="shared" si="67"/>
        <v>182722.6</v>
      </c>
      <c r="AB305" s="32"/>
      <c r="AC305" s="32"/>
      <c r="AD305" s="32"/>
      <c r="AE305" s="32"/>
      <c r="AF305" s="32"/>
      <c r="AG305" s="32"/>
      <c r="AH305" s="32"/>
      <c r="AI305" s="32"/>
      <c r="AJ305" s="32">
        <v>179170</v>
      </c>
      <c r="AK305" s="32">
        <f>+AJ305*19%</f>
        <v>34042.300000000003</v>
      </c>
      <c r="AL305" s="32">
        <v>213212.3</v>
      </c>
      <c r="AM305" s="32">
        <f t="shared" si="77"/>
        <v>225194.83126000001</v>
      </c>
      <c r="AN305" s="32"/>
      <c r="AO305" s="32"/>
      <c r="AP305" s="32"/>
      <c r="AQ305" s="32"/>
      <c r="AR305" s="32"/>
      <c r="AS305" s="32"/>
      <c r="AT305" s="32"/>
      <c r="AU305" s="32"/>
      <c r="AV305" s="32"/>
      <c r="AW305" s="32"/>
      <c r="AX305" s="32"/>
      <c r="AY305" s="32"/>
      <c r="AZ305" s="32"/>
      <c r="BA305" s="32"/>
      <c r="BB305" s="32"/>
      <c r="BC305" s="32"/>
      <c r="BD305" s="32"/>
      <c r="BE305" s="32"/>
      <c r="BF305" s="32"/>
      <c r="BG305" s="32"/>
      <c r="BH305" s="32"/>
      <c r="BI305" s="32"/>
      <c r="BJ305" s="32"/>
      <c r="BK305" s="32"/>
      <c r="BL305" s="32"/>
      <c r="BM305" s="32"/>
      <c r="BN305" s="32"/>
      <c r="BO305" s="32"/>
      <c r="BP305" s="32">
        <v>306776.4705882353</v>
      </c>
      <c r="BQ305" s="32">
        <f>+BP305*19%</f>
        <v>58287.529411764706</v>
      </c>
      <c r="BR305" s="32" t="s">
        <v>1292</v>
      </c>
      <c r="BS305" s="32">
        <f t="shared" si="68"/>
        <v>549859.39679999999</v>
      </c>
      <c r="BT305" s="32"/>
      <c r="BU305" s="32"/>
      <c r="BV305" s="32"/>
      <c r="BW305" s="32"/>
      <c r="BX305" s="32"/>
      <c r="BY305" s="32"/>
      <c r="BZ305" s="32"/>
      <c r="CA305" s="32"/>
      <c r="CB305" s="32">
        <v>171257.14285714287</v>
      </c>
      <c r="CC305" s="32">
        <v>32538.857142857145</v>
      </c>
      <c r="CD305" s="32">
        <v>203796</v>
      </c>
      <c r="CE305" s="32">
        <f t="shared" si="76"/>
        <v>215249.3352</v>
      </c>
      <c r="CF305" s="32">
        <v>248697.96</v>
      </c>
      <c r="CG305" s="32">
        <v>0</v>
      </c>
      <c r="CH305" s="32">
        <v>248697.96</v>
      </c>
      <c r="CI305" s="32">
        <f t="shared" si="69"/>
        <v>262674.78535199998</v>
      </c>
      <c r="CJ305" s="32">
        <f t="shared" si="70"/>
        <v>260010.46765159117</v>
      </c>
      <c r="CK305" s="32">
        <f>+SMALL((K305,O305,S305,W305,AA305,AE305,AI305,AM305,AQ305,AU305,AY305,BC305,BG305,BK305,BO305,BS305,BW305,CA305,CE305,CI305),1)</f>
        <v>144867.3358</v>
      </c>
      <c r="CL305" s="18"/>
      <c r="CM305" s="18">
        <f t="shared" si="71"/>
        <v>78678.450400000002</v>
      </c>
      <c r="CN305" s="35">
        <f t="shared" si="72"/>
        <v>0.54310690512470927</v>
      </c>
      <c r="CO305" s="39">
        <f t="shared" si="73"/>
        <v>144867.3358</v>
      </c>
    </row>
    <row r="306" spans="1:93" s="19" customFormat="1" ht="60">
      <c r="A306" s="17">
        <v>296</v>
      </c>
      <c r="B306" s="49" t="s">
        <v>319</v>
      </c>
      <c r="C306" s="69" t="s">
        <v>376</v>
      </c>
      <c r="D306" s="69" t="s">
        <v>1244</v>
      </c>
      <c r="E306" s="37">
        <v>1</v>
      </c>
      <c r="F306" s="37" t="str">
        <f>+VLOOKUP(B306,'[1]AMAREY NOVA MEDICAL S.A'!$D:$H,5,0)</f>
        <v>CTO 5664-2021 JOHNSON &amp; JOHNSON DE COLOMBIA S.A</v>
      </c>
      <c r="G306" s="34">
        <f>+VLOOKUP(B306,'[1]AMAREY NOVA MEDICAL S.A'!$D:$H,2,0)</f>
        <v>176900</v>
      </c>
      <c r="H306" s="32">
        <f>+VLOOKUP(B306,'[1]AMAREY NOVA MEDICAL S.A'!$D:$H,3,0)</f>
        <v>33611</v>
      </c>
      <c r="I306" s="32">
        <f>+VLOOKUP(B306,'[1]AMAREY NOVA MEDICAL S.A'!$D:$H,4,0)</f>
        <v>210511</v>
      </c>
      <c r="J306" s="32">
        <f t="shared" si="64"/>
        <v>210511</v>
      </c>
      <c r="K306" s="32">
        <f t="shared" si="65"/>
        <v>222341.7182</v>
      </c>
      <c r="L306" s="32">
        <v>609960</v>
      </c>
      <c r="M306" s="32">
        <f t="shared" si="86"/>
        <v>115892.4</v>
      </c>
      <c r="N306" s="32">
        <v>725852</v>
      </c>
      <c r="O306" s="32">
        <f t="shared" si="74"/>
        <v>766644.8824</v>
      </c>
      <c r="P306" s="71">
        <v>902564</v>
      </c>
      <c r="Q306" s="71">
        <f t="shared" si="87"/>
        <v>171487.16</v>
      </c>
      <c r="R306" s="72">
        <v>1074051.1599999999</v>
      </c>
      <c r="S306" s="32">
        <f t="shared" si="75"/>
        <v>1134198.0249600001</v>
      </c>
      <c r="T306" s="32">
        <v>736645.14136953745</v>
      </c>
      <c r="U306" s="32"/>
      <c r="V306" s="32">
        <v>736645.14136953745</v>
      </c>
      <c r="W306" s="32">
        <f t="shared" si="66"/>
        <v>777897.2692862316</v>
      </c>
      <c r="X306" s="32">
        <v>350000</v>
      </c>
      <c r="Y306" s="32"/>
      <c r="Z306" s="32">
        <v>350000</v>
      </c>
      <c r="AA306" s="32">
        <f t="shared" si="67"/>
        <v>369670</v>
      </c>
      <c r="AB306" s="32"/>
      <c r="AC306" s="32"/>
      <c r="AD306" s="32"/>
      <c r="AE306" s="32"/>
      <c r="AF306" s="32"/>
      <c r="AG306" s="32"/>
      <c r="AH306" s="32"/>
      <c r="AI306" s="32"/>
      <c r="AJ306" s="32">
        <v>203435</v>
      </c>
      <c r="AK306" s="32">
        <f>+AJ306*19%</f>
        <v>38652.65</v>
      </c>
      <c r="AL306" s="32">
        <v>242087.65</v>
      </c>
      <c r="AM306" s="32">
        <f t="shared" si="77"/>
        <v>255692.97593000002</v>
      </c>
      <c r="AN306" s="32"/>
      <c r="AO306" s="32"/>
      <c r="AP306" s="32"/>
      <c r="AQ306" s="32"/>
      <c r="AR306" s="32"/>
      <c r="AS306" s="32"/>
      <c r="AT306" s="32"/>
      <c r="AU306" s="32"/>
      <c r="AV306" s="32"/>
      <c r="AW306" s="32"/>
      <c r="AX306" s="32"/>
      <c r="AY306" s="32"/>
      <c r="AZ306" s="32"/>
      <c r="BA306" s="32"/>
      <c r="BB306" s="32"/>
      <c r="BC306" s="32"/>
      <c r="BD306" s="32"/>
      <c r="BE306" s="32"/>
      <c r="BF306" s="32"/>
      <c r="BG306" s="32"/>
      <c r="BH306" s="32"/>
      <c r="BI306" s="32"/>
      <c r="BJ306" s="32"/>
      <c r="BK306" s="32"/>
      <c r="BL306" s="32"/>
      <c r="BM306" s="32"/>
      <c r="BN306" s="32"/>
      <c r="BO306" s="32"/>
      <c r="BP306" s="32">
        <v>958369</v>
      </c>
      <c r="BQ306" s="32">
        <f>+BP306*19%</f>
        <v>182090.11000000002</v>
      </c>
      <c r="BR306" s="32" t="s">
        <v>1297</v>
      </c>
      <c r="BS306" s="32">
        <f t="shared" si="68"/>
        <v>1717759.3458</v>
      </c>
      <c r="BT306" s="32"/>
      <c r="BU306" s="32"/>
      <c r="BV306" s="32"/>
      <c r="BW306" s="32"/>
      <c r="BX306" s="32"/>
      <c r="BY306" s="32"/>
      <c r="BZ306" s="32"/>
      <c r="CA306" s="32"/>
      <c r="CB306" s="32">
        <v>756000</v>
      </c>
      <c r="CC306" s="32">
        <v>143640</v>
      </c>
      <c r="CD306" s="32">
        <v>899640</v>
      </c>
      <c r="CE306" s="32">
        <f t="shared" si="76"/>
        <v>950199.76800000004</v>
      </c>
      <c r="CF306" s="32">
        <v>812925.51</v>
      </c>
      <c r="CG306" s="32">
        <v>0</v>
      </c>
      <c r="CH306" s="32">
        <v>812925.51</v>
      </c>
      <c r="CI306" s="32">
        <f t="shared" si="69"/>
        <v>858611.92366199999</v>
      </c>
      <c r="CJ306" s="32">
        <f t="shared" si="70"/>
        <v>783668.43424869247</v>
      </c>
      <c r="CK306" s="32">
        <f>+SMALL((K306,O306,S306,W306,AA306,AE306,AI306,AM306,AQ306,AU306,AY306,BC306,BG306,BK306,BO306,BS306,BW306,CA306,CE306,CI306),1)</f>
        <v>222341.7182</v>
      </c>
      <c r="CL306" s="18"/>
      <c r="CM306" s="18">
        <f t="shared" si="71"/>
        <v>0</v>
      </c>
      <c r="CN306" s="35">
        <f t="shared" si="72"/>
        <v>0</v>
      </c>
      <c r="CO306" s="39">
        <f t="shared" si="73"/>
        <v>222341.7182</v>
      </c>
    </row>
    <row r="307" spans="1:93" s="19" customFormat="1" ht="60">
      <c r="A307" s="17">
        <v>297</v>
      </c>
      <c r="B307" s="49" t="s">
        <v>323</v>
      </c>
      <c r="C307" s="69" t="s">
        <v>377</v>
      </c>
      <c r="D307" s="69" t="s">
        <v>1244</v>
      </c>
      <c r="E307" s="37">
        <v>1</v>
      </c>
      <c r="F307" s="37" t="str">
        <f>+VLOOKUP(B307,'[1]AMAREY NOVA MEDICAL S.A'!$D:$H,5,0)</f>
        <v>CTO 5671-2021 SMITH &amp; NEPHEW COLOMBIA S.A.S</v>
      </c>
      <c r="G307" s="34">
        <f>+VLOOKUP(B307,'[1]AMAREY NOVA MEDICAL S.A'!$D:$H,2,0)</f>
        <v>1203000</v>
      </c>
      <c r="H307" s="32">
        <f>+VLOOKUP(B307,'[1]AMAREY NOVA MEDICAL S.A'!$D:$H,3,0)</f>
        <v>0</v>
      </c>
      <c r="I307" s="32">
        <f>+VLOOKUP(B307,'[1]AMAREY NOVA MEDICAL S.A'!$D:$H,4,0)</f>
        <v>1203000</v>
      </c>
      <c r="J307" s="32">
        <f t="shared" si="64"/>
        <v>1203000</v>
      </c>
      <c r="K307" s="32">
        <f t="shared" si="65"/>
        <v>1270608.6000000001</v>
      </c>
      <c r="L307" s="32">
        <v>2550000</v>
      </c>
      <c r="M307" s="32"/>
      <c r="N307" s="32">
        <v>2550000</v>
      </c>
      <c r="O307" s="32">
        <f t="shared" si="74"/>
        <v>2693310</v>
      </c>
      <c r="P307" s="71">
        <v>2170136</v>
      </c>
      <c r="Q307" s="71"/>
      <c r="R307" s="72">
        <v>2170136</v>
      </c>
      <c r="S307" s="32">
        <f t="shared" si="75"/>
        <v>2291663.6159999999</v>
      </c>
      <c r="T307" s="32">
        <v>2188195.8796471637</v>
      </c>
      <c r="U307" s="32"/>
      <c r="V307" s="32">
        <v>2188195.8796471637</v>
      </c>
      <c r="W307" s="32">
        <f t="shared" si="66"/>
        <v>2310734.848907405</v>
      </c>
      <c r="X307" s="32">
        <v>2150000</v>
      </c>
      <c r="Y307" s="32"/>
      <c r="Z307" s="32">
        <v>2150000</v>
      </c>
      <c r="AA307" s="32">
        <f t="shared" si="67"/>
        <v>2270830</v>
      </c>
      <c r="AB307" s="32"/>
      <c r="AC307" s="32"/>
      <c r="AD307" s="32"/>
      <c r="AE307" s="32"/>
      <c r="AF307" s="32"/>
      <c r="AG307" s="32"/>
      <c r="AH307" s="32"/>
      <c r="AI307" s="32"/>
      <c r="AJ307" s="32"/>
      <c r="AK307" s="32"/>
      <c r="AL307" s="32"/>
      <c r="AM307" s="32"/>
      <c r="AN307" s="32"/>
      <c r="AO307" s="32"/>
      <c r="AP307" s="32"/>
      <c r="AQ307" s="32"/>
      <c r="AR307" s="32"/>
      <c r="AS307" s="32"/>
      <c r="AT307" s="32"/>
      <c r="AU307" s="32"/>
      <c r="AV307" s="32"/>
      <c r="AW307" s="32"/>
      <c r="AX307" s="32"/>
      <c r="AY307" s="32"/>
      <c r="AZ307" s="32"/>
      <c r="BA307" s="32"/>
      <c r="BB307" s="32"/>
      <c r="BC307" s="32"/>
      <c r="BD307" s="32"/>
      <c r="BE307" s="32"/>
      <c r="BF307" s="32"/>
      <c r="BG307" s="32"/>
      <c r="BH307" s="32"/>
      <c r="BI307" s="32"/>
      <c r="BJ307" s="32"/>
      <c r="BK307" s="32"/>
      <c r="BL307" s="32"/>
      <c r="BM307" s="32"/>
      <c r="BN307" s="32"/>
      <c r="BO307" s="32"/>
      <c r="BP307" s="32" t="s">
        <v>1298</v>
      </c>
      <c r="BQ307" s="32"/>
      <c r="BR307" s="32" t="s">
        <v>1298</v>
      </c>
      <c r="BS307" s="32">
        <f t="shared" si="68"/>
        <v>2618378.08</v>
      </c>
      <c r="BT307" s="32"/>
      <c r="BU307" s="32"/>
      <c r="BV307" s="32"/>
      <c r="BW307" s="32"/>
      <c r="BX307" s="32"/>
      <c r="BY307" s="32"/>
      <c r="BZ307" s="32"/>
      <c r="CA307" s="32"/>
      <c r="CB307" s="32">
        <v>1859328</v>
      </c>
      <c r="CC307" s="32">
        <v>0</v>
      </c>
      <c r="CD307" s="32">
        <v>1859328</v>
      </c>
      <c r="CE307" s="32">
        <f t="shared" si="76"/>
        <v>1963822.2336000002</v>
      </c>
      <c r="CF307" s="32">
        <v>2414785.85</v>
      </c>
      <c r="CG307" s="32">
        <v>0</v>
      </c>
      <c r="CH307" s="32">
        <v>2414785.85</v>
      </c>
      <c r="CI307" s="32">
        <f t="shared" si="69"/>
        <v>2550496.8147700001</v>
      </c>
      <c r="CJ307" s="32">
        <f t="shared" si="70"/>
        <v>2246230.5241596755</v>
      </c>
      <c r="CK307" s="32">
        <f>+SMALL((K307,O307,S307,W307,AA307,AE307,AI307,AM307,AQ307,AU307,AY307,BC307,BG307,BK307,BO307,BS307,BW307,CA307,CE307,CI307),1)</f>
        <v>1270608.6000000001</v>
      </c>
      <c r="CL307" s="18"/>
      <c r="CM307" s="18">
        <f t="shared" si="71"/>
        <v>0</v>
      </c>
      <c r="CN307" s="35">
        <f t="shared" si="72"/>
        <v>0</v>
      </c>
      <c r="CO307" s="39">
        <f t="shared" si="73"/>
        <v>1270608.6000000001</v>
      </c>
    </row>
    <row r="308" spans="1:93" s="19" customFormat="1" ht="60">
      <c r="A308" s="17">
        <v>298</v>
      </c>
      <c r="B308" s="49" t="s">
        <v>325</v>
      </c>
      <c r="C308" s="69" t="s">
        <v>377</v>
      </c>
      <c r="D308" s="69" t="s">
        <v>1244</v>
      </c>
      <c r="E308" s="37">
        <v>1</v>
      </c>
      <c r="F308" s="37" t="str">
        <f>+VLOOKUP(B308,'[1]AMAREY NOVA MEDICAL S.A'!$D:$H,5,0)</f>
        <v>CTO 5671-2021 SMITH &amp; NEPHEW COLOMBIA S.A.S</v>
      </c>
      <c r="G308" s="34">
        <f>+VLOOKUP(B308,'[1]AMAREY NOVA MEDICAL S.A'!$D:$H,2,0)</f>
        <v>880600</v>
      </c>
      <c r="H308" s="32">
        <f>+VLOOKUP(B308,'[1]AMAREY NOVA MEDICAL S.A'!$D:$H,3,0)</f>
        <v>0</v>
      </c>
      <c r="I308" s="32">
        <f>+VLOOKUP(B308,'[1]AMAREY NOVA MEDICAL S.A'!$D:$H,4,0)</f>
        <v>880600</v>
      </c>
      <c r="J308" s="32">
        <f t="shared" si="64"/>
        <v>880600</v>
      </c>
      <c r="K308" s="32">
        <f t="shared" si="65"/>
        <v>930089.72</v>
      </c>
      <c r="L308" s="32">
        <v>2296020</v>
      </c>
      <c r="M308" s="32"/>
      <c r="N308" s="32">
        <v>2296020</v>
      </c>
      <c r="O308" s="32">
        <f t="shared" si="74"/>
        <v>2425056.324</v>
      </c>
      <c r="P308" s="71">
        <v>1385701</v>
      </c>
      <c r="Q308" s="71"/>
      <c r="R308" s="72">
        <v>1385701</v>
      </c>
      <c r="S308" s="32">
        <f t="shared" si="75"/>
        <v>1463300.2560000001</v>
      </c>
      <c r="T308" s="32">
        <v>1561161.4255719334</v>
      </c>
      <c r="U308" s="32"/>
      <c r="V308" s="32">
        <v>1561161.4255719334</v>
      </c>
      <c r="W308" s="32">
        <f t="shared" si="66"/>
        <v>1648586.4654039617</v>
      </c>
      <c r="X308" s="32">
        <v>1150000</v>
      </c>
      <c r="Y308" s="32"/>
      <c r="Z308" s="32">
        <v>1150000</v>
      </c>
      <c r="AA308" s="32">
        <f t="shared" si="67"/>
        <v>1214630</v>
      </c>
      <c r="AB308" s="32"/>
      <c r="AC308" s="32"/>
      <c r="AD308" s="32"/>
      <c r="AE308" s="32"/>
      <c r="AF308" s="32"/>
      <c r="AG308" s="32"/>
      <c r="AH308" s="32"/>
      <c r="AI308" s="32"/>
      <c r="AJ308" s="32">
        <v>1171850</v>
      </c>
      <c r="AK308" s="32"/>
      <c r="AL308" s="32">
        <v>1171850</v>
      </c>
      <c r="AM308" s="32">
        <f t="shared" si="77"/>
        <v>1237707.97</v>
      </c>
      <c r="AN308" s="32"/>
      <c r="AO308" s="32"/>
      <c r="AP308" s="32"/>
      <c r="AQ308" s="32"/>
      <c r="AR308" s="32"/>
      <c r="AS308" s="32"/>
      <c r="AT308" s="32"/>
      <c r="AU308" s="32"/>
      <c r="AV308" s="32"/>
      <c r="AW308" s="32"/>
      <c r="AX308" s="32"/>
      <c r="AY308" s="32"/>
      <c r="AZ308" s="32"/>
      <c r="BA308" s="32"/>
      <c r="BB308" s="32"/>
      <c r="BC308" s="32"/>
      <c r="BD308" s="32"/>
      <c r="BE308" s="32"/>
      <c r="BF308" s="32"/>
      <c r="BG308" s="32"/>
      <c r="BH308" s="32"/>
      <c r="BI308" s="32"/>
      <c r="BJ308" s="32"/>
      <c r="BK308" s="32"/>
      <c r="BL308" s="32"/>
      <c r="BM308" s="32"/>
      <c r="BN308" s="32"/>
      <c r="BO308" s="32"/>
      <c r="BP308" s="32" t="s">
        <v>1294</v>
      </c>
      <c r="BQ308" s="32"/>
      <c r="BR308" s="32" t="s">
        <v>1294</v>
      </c>
      <c r="BS308" s="32">
        <f t="shared" si="68"/>
        <v>492870.81359999999</v>
      </c>
      <c r="BT308" s="32"/>
      <c r="BU308" s="32"/>
      <c r="BV308" s="32"/>
      <c r="BW308" s="32"/>
      <c r="BX308" s="32"/>
      <c r="BY308" s="32"/>
      <c r="BZ308" s="32"/>
      <c r="CA308" s="32"/>
      <c r="CB308" s="32">
        <v>1289250</v>
      </c>
      <c r="CC308" s="32">
        <v>0</v>
      </c>
      <c r="CD308" s="32">
        <v>1289250</v>
      </c>
      <c r="CE308" s="32">
        <f t="shared" si="76"/>
        <v>1361705.85</v>
      </c>
      <c r="CF308" s="32">
        <v>1722821.32</v>
      </c>
      <c r="CG308" s="32">
        <v>0</v>
      </c>
      <c r="CH308" s="32">
        <v>1722821.32</v>
      </c>
      <c r="CI308" s="32">
        <f t="shared" si="69"/>
        <v>1819643.878184</v>
      </c>
      <c r="CJ308" s="32">
        <f t="shared" si="70"/>
        <v>1399287.9196875514</v>
      </c>
      <c r="CK308" s="32">
        <f>+SMALL((K308,O308,S308,W308,AA308,AE308,AI308,AM308,AQ308,AU308,AY308,BC308,BG308,BK308,BO308,BS308,BW308,CA308,CE308,CI308),1)</f>
        <v>492870.81359999999</v>
      </c>
      <c r="CL308" s="18"/>
      <c r="CM308" s="18">
        <f t="shared" si="71"/>
        <v>437218.90639999998</v>
      </c>
      <c r="CN308" s="35">
        <f t="shared" si="72"/>
        <v>0.8870862188135864</v>
      </c>
      <c r="CO308" s="39">
        <f t="shared" si="73"/>
        <v>492870.81359999999</v>
      </c>
    </row>
    <row r="309" spans="1:93" s="19" customFormat="1" ht="30">
      <c r="A309" s="17">
        <v>299</v>
      </c>
      <c r="B309" s="49" t="s">
        <v>312</v>
      </c>
      <c r="C309" s="69" t="s">
        <v>377</v>
      </c>
      <c r="D309" s="69" t="s">
        <v>1244</v>
      </c>
      <c r="E309" s="37">
        <v>1</v>
      </c>
      <c r="F309" s="37" t="str">
        <f>+VLOOKUP(B309,'[1]AMAREY NOVA MEDICAL S.A'!$D:$H,5,0)</f>
        <v>CTO 5658-2021 BIOART S.A</v>
      </c>
      <c r="G309" s="34">
        <f>+VLOOKUP(B309,'[1]AMAREY NOVA MEDICAL S.A'!$D:$H,2,0)</f>
        <v>177858</v>
      </c>
      <c r="H309" s="32">
        <f>+VLOOKUP(B309,'[1]AMAREY NOVA MEDICAL S.A'!$D:$H,3,0)</f>
        <v>33793</v>
      </c>
      <c r="I309" s="32">
        <f>+VLOOKUP(B309,'[1]AMAREY NOVA MEDICAL S.A'!$D:$H,4,0)</f>
        <v>211651</v>
      </c>
      <c r="J309" s="32">
        <f t="shared" si="64"/>
        <v>211651</v>
      </c>
      <c r="K309" s="32">
        <f t="shared" si="65"/>
        <v>223545.7862</v>
      </c>
      <c r="L309" s="32">
        <v>115260</v>
      </c>
      <c r="M309" s="32">
        <f t="shared" ref="M309:M310" si="88">+L309*19%</f>
        <v>21899.4</v>
      </c>
      <c r="N309" s="32">
        <v>137159</v>
      </c>
      <c r="O309" s="32">
        <f t="shared" si="74"/>
        <v>144867.3358</v>
      </c>
      <c r="P309" s="71">
        <v>237139</v>
      </c>
      <c r="Q309" s="71">
        <f t="shared" ref="Q309:Q310" si="89">+P309*19%</f>
        <v>45056.41</v>
      </c>
      <c r="R309" s="72">
        <v>282195.41000000003</v>
      </c>
      <c r="S309" s="32">
        <f t="shared" si="75"/>
        <v>297998.35296000005</v>
      </c>
      <c r="T309" s="32">
        <v>225361.53910257647</v>
      </c>
      <c r="U309" s="32"/>
      <c r="V309" s="32">
        <v>225361.53910257647</v>
      </c>
      <c r="W309" s="32">
        <f t="shared" si="66"/>
        <v>237981.78529232077</v>
      </c>
      <c r="X309" s="32">
        <v>173000</v>
      </c>
      <c r="Y309" s="32"/>
      <c r="Z309" s="32">
        <v>173000</v>
      </c>
      <c r="AA309" s="32">
        <f t="shared" si="67"/>
        <v>182722.6</v>
      </c>
      <c r="AB309" s="32"/>
      <c r="AC309" s="32"/>
      <c r="AD309" s="32"/>
      <c r="AE309" s="32"/>
      <c r="AF309" s="32"/>
      <c r="AG309" s="32"/>
      <c r="AH309" s="32"/>
      <c r="AI309" s="32"/>
      <c r="AJ309" s="32">
        <v>179170</v>
      </c>
      <c r="AK309" s="32">
        <f>+AJ309*19%</f>
        <v>34042.300000000003</v>
      </c>
      <c r="AL309" s="32">
        <v>213212.3</v>
      </c>
      <c r="AM309" s="32">
        <f t="shared" si="77"/>
        <v>225194.83126000001</v>
      </c>
      <c r="AN309" s="32"/>
      <c r="AO309" s="32"/>
      <c r="AP309" s="32"/>
      <c r="AQ309" s="32"/>
      <c r="AR309" s="32"/>
      <c r="AS309" s="32"/>
      <c r="AT309" s="32"/>
      <c r="AU309" s="32"/>
      <c r="AV309" s="32"/>
      <c r="AW309" s="32"/>
      <c r="AX309" s="32"/>
      <c r="AY309" s="32"/>
      <c r="AZ309" s="32"/>
      <c r="BA309" s="32"/>
      <c r="BB309" s="32"/>
      <c r="BC309" s="32"/>
      <c r="BD309" s="32"/>
      <c r="BE309" s="32"/>
      <c r="BF309" s="32"/>
      <c r="BG309" s="32"/>
      <c r="BH309" s="32"/>
      <c r="BI309" s="32"/>
      <c r="BJ309" s="32"/>
      <c r="BK309" s="32"/>
      <c r="BL309" s="32"/>
      <c r="BM309" s="32"/>
      <c r="BN309" s="32"/>
      <c r="BO309" s="32"/>
      <c r="BP309" s="32">
        <v>306776.4705882353</v>
      </c>
      <c r="BQ309" s="32">
        <f>+BP309*19%</f>
        <v>58287.529411764706</v>
      </c>
      <c r="BR309" s="32" t="s">
        <v>1292</v>
      </c>
      <c r="BS309" s="32">
        <f t="shared" si="68"/>
        <v>549859.39679999999</v>
      </c>
      <c r="BT309" s="32"/>
      <c r="BU309" s="32"/>
      <c r="BV309" s="32"/>
      <c r="BW309" s="32"/>
      <c r="BX309" s="32"/>
      <c r="BY309" s="32"/>
      <c r="BZ309" s="32"/>
      <c r="CA309" s="32"/>
      <c r="CB309" s="32">
        <v>171257.14285714287</v>
      </c>
      <c r="CC309" s="32">
        <v>32538.857142857145</v>
      </c>
      <c r="CD309" s="32">
        <v>203796</v>
      </c>
      <c r="CE309" s="32">
        <f t="shared" si="76"/>
        <v>215249.3352</v>
      </c>
      <c r="CF309" s="32">
        <v>248697.96</v>
      </c>
      <c r="CG309" s="32">
        <v>0</v>
      </c>
      <c r="CH309" s="32">
        <v>248697.96</v>
      </c>
      <c r="CI309" s="32">
        <f t="shared" si="69"/>
        <v>262674.78535199998</v>
      </c>
      <c r="CJ309" s="32">
        <f t="shared" si="70"/>
        <v>260010.46765159117</v>
      </c>
      <c r="CK309" s="32">
        <f>+SMALL((K309,O309,S309,W309,AA309,AE309,AI309,AM309,AQ309,AU309,AY309,BC309,BG309,BK309,BO309,BS309,BW309,CA309,CE309,CI309),1)</f>
        <v>144867.3358</v>
      </c>
      <c r="CL309" s="18"/>
      <c r="CM309" s="18">
        <f t="shared" si="71"/>
        <v>78678.450400000002</v>
      </c>
      <c r="CN309" s="35">
        <f t="shared" si="72"/>
        <v>0.54310690512470927</v>
      </c>
      <c r="CO309" s="39">
        <f t="shared" si="73"/>
        <v>144867.3358</v>
      </c>
    </row>
    <row r="310" spans="1:93" s="19" customFormat="1" ht="60">
      <c r="A310" s="17">
        <v>300</v>
      </c>
      <c r="B310" s="49" t="s">
        <v>319</v>
      </c>
      <c r="C310" s="69" t="s">
        <v>377</v>
      </c>
      <c r="D310" s="69" t="s">
        <v>1244</v>
      </c>
      <c r="E310" s="37">
        <v>1</v>
      </c>
      <c r="F310" s="37" t="str">
        <f>+VLOOKUP(B310,'[1]AMAREY NOVA MEDICAL S.A'!$D:$H,5,0)</f>
        <v>CTO 5664-2021 JOHNSON &amp; JOHNSON DE COLOMBIA S.A</v>
      </c>
      <c r="G310" s="34">
        <f>+VLOOKUP(B310,'[1]AMAREY NOVA MEDICAL S.A'!$D:$H,2,0)</f>
        <v>176900</v>
      </c>
      <c r="H310" s="32">
        <f>+VLOOKUP(B310,'[1]AMAREY NOVA MEDICAL S.A'!$D:$H,3,0)</f>
        <v>33611</v>
      </c>
      <c r="I310" s="32">
        <f>+VLOOKUP(B310,'[1]AMAREY NOVA MEDICAL S.A'!$D:$H,4,0)</f>
        <v>210511</v>
      </c>
      <c r="J310" s="32">
        <f t="shared" si="64"/>
        <v>210511</v>
      </c>
      <c r="K310" s="32">
        <f t="shared" si="65"/>
        <v>222341.7182</v>
      </c>
      <c r="L310" s="32">
        <v>609960</v>
      </c>
      <c r="M310" s="32">
        <f t="shared" si="88"/>
        <v>115892.4</v>
      </c>
      <c r="N310" s="32">
        <v>725852</v>
      </c>
      <c r="O310" s="32">
        <f t="shared" si="74"/>
        <v>766644.8824</v>
      </c>
      <c r="P310" s="71">
        <v>902564</v>
      </c>
      <c r="Q310" s="71">
        <f t="shared" si="89"/>
        <v>171487.16</v>
      </c>
      <c r="R310" s="72">
        <v>1074051.1599999999</v>
      </c>
      <c r="S310" s="32">
        <f t="shared" si="75"/>
        <v>1134198.0249600001</v>
      </c>
      <c r="T310" s="32">
        <v>736645.14136953745</v>
      </c>
      <c r="U310" s="32"/>
      <c r="V310" s="32">
        <v>736645.14136953745</v>
      </c>
      <c r="W310" s="32">
        <f t="shared" si="66"/>
        <v>777897.2692862316</v>
      </c>
      <c r="X310" s="32">
        <v>350000</v>
      </c>
      <c r="Y310" s="32"/>
      <c r="Z310" s="32">
        <v>350000</v>
      </c>
      <c r="AA310" s="32">
        <f t="shared" si="67"/>
        <v>369670</v>
      </c>
      <c r="AB310" s="32"/>
      <c r="AC310" s="32"/>
      <c r="AD310" s="32"/>
      <c r="AE310" s="32"/>
      <c r="AF310" s="32"/>
      <c r="AG310" s="32"/>
      <c r="AH310" s="32"/>
      <c r="AI310" s="32"/>
      <c r="AJ310" s="32">
        <v>203435</v>
      </c>
      <c r="AK310" s="32">
        <f>+AJ310*19%</f>
        <v>38652.65</v>
      </c>
      <c r="AL310" s="32">
        <v>242087.65</v>
      </c>
      <c r="AM310" s="32">
        <f t="shared" si="77"/>
        <v>255692.97593000002</v>
      </c>
      <c r="AN310" s="32"/>
      <c r="AO310" s="32"/>
      <c r="AP310" s="32"/>
      <c r="AQ310" s="32"/>
      <c r="AR310" s="32"/>
      <c r="AS310" s="32"/>
      <c r="AT310" s="32"/>
      <c r="AU310" s="32"/>
      <c r="AV310" s="32"/>
      <c r="AW310" s="32"/>
      <c r="AX310" s="32"/>
      <c r="AY310" s="32"/>
      <c r="AZ310" s="32"/>
      <c r="BA310" s="32"/>
      <c r="BB310" s="32"/>
      <c r="BC310" s="32"/>
      <c r="BD310" s="32"/>
      <c r="BE310" s="32"/>
      <c r="BF310" s="32"/>
      <c r="BG310" s="32"/>
      <c r="BH310" s="32"/>
      <c r="BI310" s="32"/>
      <c r="BJ310" s="32"/>
      <c r="BK310" s="32"/>
      <c r="BL310" s="32"/>
      <c r="BM310" s="32"/>
      <c r="BN310" s="32"/>
      <c r="BO310" s="32"/>
      <c r="BP310" s="32">
        <v>958369</v>
      </c>
      <c r="BQ310" s="32">
        <f>+BP310*19%</f>
        <v>182090.11000000002</v>
      </c>
      <c r="BR310" s="32" t="s">
        <v>1297</v>
      </c>
      <c r="BS310" s="32">
        <f t="shared" si="68"/>
        <v>1717759.3458</v>
      </c>
      <c r="BT310" s="32"/>
      <c r="BU310" s="32"/>
      <c r="BV310" s="32"/>
      <c r="BW310" s="32"/>
      <c r="BX310" s="32"/>
      <c r="BY310" s="32"/>
      <c r="BZ310" s="32"/>
      <c r="CA310" s="32"/>
      <c r="CB310" s="32">
        <v>756000</v>
      </c>
      <c r="CC310" s="32">
        <v>143640</v>
      </c>
      <c r="CD310" s="32">
        <v>899640</v>
      </c>
      <c r="CE310" s="32">
        <f t="shared" si="76"/>
        <v>950199.76800000004</v>
      </c>
      <c r="CF310" s="32">
        <v>812925.51</v>
      </c>
      <c r="CG310" s="32">
        <v>0</v>
      </c>
      <c r="CH310" s="32">
        <v>812925.51</v>
      </c>
      <c r="CI310" s="32">
        <f t="shared" si="69"/>
        <v>858611.92366199999</v>
      </c>
      <c r="CJ310" s="32">
        <f t="shared" si="70"/>
        <v>783668.43424869247</v>
      </c>
      <c r="CK310" s="32">
        <f>+SMALL((K310,O310,S310,W310,AA310,AE310,AI310,AM310,AQ310,AU310,AY310,BC310,BG310,BK310,BO310,BS310,BW310,CA310,CE310,CI310),1)</f>
        <v>222341.7182</v>
      </c>
      <c r="CL310" s="18"/>
      <c r="CM310" s="18">
        <f t="shared" si="71"/>
        <v>0</v>
      </c>
      <c r="CN310" s="35">
        <f t="shared" si="72"/>
        <v>0</v>
      </c>
      <c r="CO310" s="39">
        <f t="shared" si="73"/>
        <v>222341.7182</v>
      </c>
    </row>
    <row r="311" spans="1:93" s="19" customFormat="1" ht="60">
      <c r="A311" s="17">
        <v>301</v>
      </c>
      <c r="B311" s="49" t="s">
        <v>326</v>
      </c>
      <c r="C311" s="69" t="s">
        <v>378</v>
      </c>
      <c r="D311" s="69" t="s">
        <v>1244</v>
      </c>
      <c r="E311" s="37">
        <v>1</v>
      </c>
      <c r="F311" s="37" t="str">
        <f>+VLOOKUP(B311,'[1]AMAREY NOVA MEDICAL S.A'!$D:$H,5,0)</f>
        <v>CTO 5671-2021 SMITH &amp; NEPHEW COLOMBIA S.A.S</v>
      </c>
      <c r="G311" s="34">
        <f>+VLOOKUP(B311,'[1]AMAREY NOVA MEDICAL S.A'!$D:$H,2,0)</f>
        <v>1203000</v>
      </c>
      <c r="H311" s="32">
        <f>+VLOOKUP(B311,'[1]AMAREY NOVA MEDICAL S.A'!$D:$H,3,0)</f>
        <v>0</v>
      </c>
      <c r="I311" s="32">
        <f>+VLOOKUP(B311,'[1]AMAREY NOVA MEDICAL S.A'!$D:$H,4,0)</f>
        <v>1203000</v>
      </c>
      <c r="J311" s="32">
        <f t="shared" si="64"/>
        <v>1203000</v>
      </c>
      <c r="K311" s="32">
        <f t="shared" si="65"/>
        <v>1270608.6000000001</v>
      </c>
      <c r="L311" s="32">
        <v>2550000</v>
      </c>
      <c r="M311" s="32"/>
      <c r="N311" s="32">
        <v>2550000</v>
      </c>
      <c r="O311" s="32">
        <f t="shared" si="74"/>
        <v>2693310</v>
      </c>
      <c r="P311" s="71">
        <v>2170136</v>
      </c>
      <c r="Q311" s="71"/>
      <c r="R311" s="72">
        <v>2170136</v>
      </c>
      <c r="S311" s="32">
        <f t="shared" si="75"/>
        <v>2291663.6159999999</v>
      </c>
      <c r="T311" s="32">
        <v>2291832.7469139951</v>
      </c>
      <c r="U311" s="32"/>
      <c r="V311" s="32">
        <v>2291832.7469139951</v>
      </c>
      <c r="W311" s="32">
        <f t="shared" si="66"/>
        <v>2420175.380741179</v>
      </c>
      <c r="X311" s="32"/>
      <c r="Y311" s="32"/>
      <c r="Z311" s="32"/>
      <c r="AA311" s="32"/>
      <c r="AB311" s="32"/>
      <c r="AC311" s="32"/>
      <c r="AD311" s="32"/>
      <c r="AE311" s="32"/>
      <c r="AF311" s="32"/>
      <c r="AG311" s="32"/>
      <c r="AH311" s="32"/>
      <c r="AI311" s="32"/>
      <c r="AJ311" s="32"/>
      <c r="AK311" s="32"/>
      <c r="AL311" s="32"/>
      <c r="AM311" s="32"/>
      <c r="AN311" s="32"/>
      <c r="AO311" s="32"/>
      <c r="AP311" s="32"/>
      <c r="AQ311" s="32"/>
      <c r="AR311" s="32"/>
      <c r="AS311" s="32"/>
      <c r="AT311" s="32"/>
      <c r="AU311" s="32"/>
      <c r="AV311" s="32"/>
      <c r="AW311" s="32"/>
      <c r="AX311" s="32"/>
      <c r="AY311" s="32"/>
      <c r="AZ311" s="32"/>
      <c r="BA311" s="32"/>
      <c r="BB311" s="32"/>
      <c r="BC311" s="32"/>
      <c r="BD311" s="32"/>
      <c r="BE311" s="32"/>
      <c r="BF311" s="32"/>
      <c r="BG311" s="32"/>
      <c r="BH311" s="32"/>
      <c r="BI311" s="32"/>
      <c r="BJ311" s="32"/>
      <c r="BK311" s="32"/>
      <c r="BL311" s="32"/>
      <c r="BM311" s="32"/>
      <c r="BN311" s="32"/>
      <c r="BO311" s="32"/>
      <c r="BP311" s="32" t="s">
        <v>1298</v>
      </c>
      <c r="BQ311" s="32"/>
      <c r="BR311" s="32" t="s">
        <v>1298</v>
      </c>
      <c r="BS311" s="32">
        <f t="shared" si="68"/>
        <v>2618378.08</v>
      </c>
      <c r="BT311" s="32"/>
      <c r="BU311" s="32"/>
      <c r="BV311" s="32"/>
      <c r="BW311" s="32"/>
      <c r="BX311" s="32"/>
      <c r="BY311" s="32"/>
      <c r="BZ311" s="32"/>
      <c r="CA311" s="32"/>
      <c r="CB311" s="32">
        <v>1859328</v>
      </c>
      <c r="CC311" s="32">
        <v>0</v>
      </c>
      <c r="CD311" s="32">
        <v>1859328</v>
      </c>
      <c r="CE311" s="32">
        <f t="shared" si="76"/>
        <v>1963822.2336000002</v>
      </c>
      <c r="CF311" s="32">
        <v>2529154.42</v>
      </c>
      <c r="CG311" s="32">
        <v>0</v>
      </c>
      <c r="CH311" s="32">
        <v>2529154.42</v>
      </c>
      <c r="CI311" s="32">
        <f t="shared" si="69"/>
        <v>2671292.8984039999</v>
      </c>
      <c r="CJ311" s="32">
        <f t="shared" si="70"/>
        <v>2275607.2583921687</v>
      </c>
      <c r="CK311" s="32">
        <f>+SMALL((K311,O311,S311,W311,AA311,AE311,AI311,AM311,AQ311,AU311,AY311,BC311,BG311,BK311,BO311,BS311,BW311,CA311,CE311,CI311),1)</f>
        <v>1270608.6000000001</v>
      </c>
      <c r="CL311" s="18"/>
      <c r="CM311" s="18">
        <f t="shared" si="71"/>
        <v>0</v>
      </c>
      <c r="CN311" s="35">
        <f t="shared" si="72"/>
        <v>0</v>
      </c>
      <c r="CO311" s="39">
        <f t="shared" si="73"/>
        <v>1270608.6000000001</v>
      </c>
    </row>
    <row r="312" spans="1:93" s="19" customFormat="1" ht="60">
      <c r="A312" s="17">
        <v>302</v>
      </c>
      <c r="B312" s="49" t="s">
        <v>327</v>
      </c>
      <c r="C312" s="69" t="s">
        <v>378</v>
      </c>
      <c r="D312" s="69" t="s">
        <v>1244</v>
      </c>
      <c r="E312" s="37">
        <v>1</v>
      </c>
      <c r="F312" s="37" t="str">
        <f>+VLOOKUP(B312,'[1]AMAREY NOVA MEDICAL S.A'!$D:$H,5,0)</f>
        <v>CTO 5671-2021 SMITH &amp; NEPHEW COLOMBIA S.A.S</v>
      </c>
      <c r="G312" s="34">
        <f>+VLOOKUP(B312,'[1]AMAREY NOVA MEDICAL S.A'!$D:$H,2,0)</f>
        <v>777000</v>
      </c>
      <c r="H312" s="32">
        <f>+VLOOKUP(B312,'[1]AMAREY NOVA MEDICAL S.A'!$D:$H,3,0)</f>
        <v>0</v>
      </c>
      <c r="I312" s="32">
        <f>+VLOOKUP(B312,'[1]AMAREY NOVA MEDICAL S.A'!$D:$H,4,0)</f>
        <v>777000</v>
      </c>
      <c r="J312" s="32">
        <f t="shared" si="64"/>
        <v>777000</v>
      </c>
      <c r="K312" s="32">
        <f t="shared" si="65"/>
        <v>820667.4</v>
      </c>
      <c r="L312" s="32">
        <v>2284800</v>
      </c>
      <c r="M312" s="32"/>
      <c r="N312" s="32">
        <v>2284800</v>
      </c>
      <c r="O312" s="32">
        <f t="shared" si="74"/>
        <v>2413205.7600000002</v>
      </c>
      <c r="P312" s="71">
        <v>2196247</v>
      </c>
      <c r="Q312" s="71"/>
      <c r="R312" s="72">
        <v>2196247</v>
      </c>
      <c r="S312" s="32">
        <f t="shared" si="75"/>
        <v>2319236.8319999999</v>
      </c>
      <c r="T312" s="32">
        <v>1974687.7511164399</v>
      </c>
      <c r="U312" s="32"/>
      <c r="V312" s="32">
        <v>1974687.7511164399</v>
      </c>
      <c r="W312" s="32">
        <f t="shared" si="66"/>
        <v>2085270.2651789607</v>
      </c>
      <c r="X312" s="32"/>
      <c r="Y312" s="32"/>
      <c r="Z312" s="32"/>
      <c r="AA312" s="32"/>
      <c r="AB312" s="32"/>
      <c r="AC312" s="32"/>
      <c r="AD312" s="32"/>
      <c r="AE312" s="32"/>
      <c r="AF312" s="32"/>
      <c r="AG312" s="32"/>
      <c r="AH312" s="32"/>
      <c r="AI312" s="32"/>
      <c r="AJ312" s="32">
        <v>1315255</v>
      </c>
      <c r="AK312" s="32"/>
      <c r="AL312" s="32">
        <v>1315255</v>
      </c>
      <c r="AM312" s="32">
        <f t="shared" si="77"/>
        <v>1389172.331</v>
      </c>
      <c r="AN312" s="32"/>
      <c r="AO312" s="32"/>
      <c r="AP312" s="32"/>
      <c r="AQ312" s="32"/>
      <c r="AR312" s="32"/>
      <c r="AS312" s="32"/>
      <c r="AT312" s="32"/>
      <c r="AU312" s="32"/>
      <c r="AV312" s="32"/>
      <c r="AW312" s="32"/>
      <c r="AX312" s="32"/>
      <c r="AY312" s="32"/>
      <c r="AZ312" s="32"/>
      <c r="BA312" s="32"/>
      <c r="BB312" s="32"/>
      <c r="BC312" s="32"/>
      <c r="BD312" s="32"/>
      <c r="BE312" s="32"/>
      <c r="BF312" s="32"/>
      <c r="BG312" s="32"/>
      <c r="BH312" s="32"/>
      <c r="BI312" s="32"/>
      <c r="BJ312" s="32"/>
      <c r="BK312" s="32"/>
      <c r="BL312" s="32"/>
      <c r="BM312" s="32"/>
      <c r="BN312" s="32"/>
      <c r="BO312" s="32"/>
      <c r="BP312" s="32" t="s">
        <v>1294</v>
      </c>
      <c r="BQ312" s="32"/>
      <c r="BR312" s="32" t="s">
        <v>1294</v>
      </c>
      <c r="BS312" s="32">
        <f t="shared" si="68"/>
        <v>492870.81359999999</v>
      </c>
      <c r="BT312" s="32"/>
      <c r="BU312" s="32"/>
      <c r="BV312" s="32"/>
      <c r="BW312" s="32"/>
      <c r="BX312" s="32"/>
      <c r="BY312" s="32"/>
      <c r="BZ312" s="32"/>
      <c r="CA312" s="32"/>
      <c r="CB312" s="32">
        <v>1666008</v>
      </c>
      <c r="CC312" s="32">
        <v>0</v>
      </c>
      <c r="CD312" s="32">
        <v>1666008</v>
      </c>
      <c r="CE312" s="32">
        <f t="shared" si="76"/>
        <v>1759637.6496000001</v>
      </c>
      <c r="CF312" s="32">
        <v>2179168.73</v>
      </c>
      <c r="CG312" s="32">
        <v>0</v>
      </c>
      <c r="CH312" s="32">
        <v>2179168.73</v>
      </c>
      <c r="CI312" s="32">
        <f t="shared" si="69"/>
        <v>2301638.0126260002</v>
      </c>
      <c r="CJ312" s="32">
        <f t="shared" si="70"/>
        <v>1697712.3830006202</v>
      </c>
      <c r="CK312" s="32">
        <f>+SMALL((K312,O312,S312,W312,AA312,AE312,AI312,AM312,AQ312,AU312,AY312,BC312,BG312,BK312,BO312,BS312,BW312,CA312,CE312,CI312),1)</f>
        <v>492870.81359999999</v>
      </c>
      <c r="CL312" s="18"/>
      <c r="CM312" s="18">
        <f t="shared" si="71"/>
        <v>327796.58640000003</v>
      </c>
      <c r="CN312" s="35">
        <f t="shared" si="72"/>
        <v>0.6650760754237528</v>
      </c>
      <c r="CO312" s="39">
        <f t="shared" si="73"/>
        <v>492870.81359999999</v>
      </c>
    </row>
    <row r="313" spans="1:93" s="19" customFormat="1" ht="30">
      <c r="A313" s="17">
        <v>303</v>
      </c>
      <c r="B313" s="49" t="s">
        <v>312</v>
      </c>
      <c r="C313" s="69" t="s">
        <v>378</v>
      </c>
      <c r="D313" s="69" t="s">
        <v>1244</v>
      </c>
      <c r="E313" s="37">
        <v>1</v>
      </c>
      <c r="F313" s="37" t="str">
        <f>+VLOOKUP(B313,'[1]AMAREY NOVA MEDICAL S.A'!$D:$H,5,0)</f>
        <v>CTO 5658-2021 BIOART S.A</v>
      </c>
      <c r="G313" s="34">
        <f>+VLOOKUP(B313,'[1]AMAREY NOVA MEDICAL S.A'!$D:$H,2,0)</f>
        <v>177858</v>
      </c>
      <c r="H313" s="32">
        <f>+VLOOKUP(B313,'[1]AMAREY NOVA MEDICAL S.A'!$D:$H,3,0)</f>
        <v>33793</v>
      </c>
      <c r="I313" s="32">
        <f>+VLOOKUP(B313,'[1]AMAREY NOVA MEDICAL S.A'!$D:$H,4,0)</f>
        <v>211651</v>
      </c>
      <c r="J313" s="32">
        <f t="shared" si="64"/>
        <v>211651</v>
      </c>
      <c r="K313" s="32">
        <f t="shared" si="65"/>
        <v>223545.7862</v>
      </c>
      <c r="L313" s="32">
        <v>115260</v>
      </c>
      <c r="M313" s="32">
        <f t="shared" ref="M313:M314" si="90">+L313*19%</f>
        <v>21899.4</v>
      </c>
      <c r="N313" s="32">
        <v>137159</v>
      </c>
      <c r="O313" s="32">
        <f t="shared" si="74"/>
        <v>144867.3358</v>
      </c>
      <c r="P313" s="71">
        <v>237139</v>
      </c>
      <c r="Q313" s="71">
        <f t="shared" ref="Q313:Q314" si="91">+P313*19%</f>
        <v>45056.41</v>
      </c>
      <c r="R313" s="72">
        <v>282195.41000000003</v>
      </c>
      <c r="S313" s="32">
        <f t="shared" si="75"/>
        <v>297998.35296000005</v>
      </c>
      <c r="T313" s="32">
        <v>221184.03620669179</v>
      </c>
      <c r="U313" s="32"/>
      <c r="V313" s="32">
        <v>221184.03620669179</v>
      </c>
      <c r="W313" s="32">
        <f t="shared" si="66"/>
        <v>233570.34223426654</v>
      </c>
      <c r="X313" s="32"/>
      <c r="Y313" s="32"/>
      <c r="Z313" s="32"/>
      <c r="AA313" s="32"/>
      <c r="AB313" s="32"/>
      <c r="AC313" s="32"/>
      <c r="AD313" s="32"/>
      <c r="AE313" s="32"/>
      <c r="AF313" s="32"/>
      <c r="AG313" s="32"/>
      <c r="AH313" s="32"/>
      <c r="AI313" s="32"/>
      <c r="AJ313" s="32">
        <v>179170</v>
      </c>
      <c r="AK313" s="32">
        <f>+AJ313*19%</f>
        <v>34042.300000000003</v>
      </c>
      <c r="AL313" s="32">
        <v>213212.3</v>
      </c>
      <c r="AM313" s="32">
        <f t="shared" si="77"/>
        <v>225194.83126000001</v>
      </c>
      <c r="AN313" s="32"/>
      <c r="AO313" s="32"/>
      <c r="AP313" s="32"/>
      <c r="AQ313" s="32"/>
      <c r="AR313" s="32"/>
      <c r="AS313" s="32"/>
      <c r="AT313" s="32"/>
      <c r="AU313" s="32"/>
      <c r="AV313" s="32"/>
      <c r="AW313" s="32"/>
      <c r="AX313" s="32"/>
      <c r="AY313" s="32"/>
      <c r="AZ313" s="32"/>
      <c r="BA313" s="32"/>
      <c r="BB313" s="32"/>
      <c r="BC313" s="32"/>
      <c r="BD313" s="32"/>
      <c r="BE313" s="32"/>
      <c r="BF313" s="32"/>
      <c r="BG313" s="32"/>
      <c r="BH313" s="32"/>
      <c r="BI313" s="32"/>
      <c r="BJ313" s="32"/>
      <c r="BK313" s="32"/>
      <c r="BL313" s="32"/>
      <c r="BM313" s="32"/>
      <c r="BN313" s="32"/>
      <c r="BO313" s="32"/>
      <c r="BP313" s="32">
        <v>306776.4705882353</v>
      </c>
      <c r="BQ313" s="32">
        <f>+BP313*19%</f>
        <v>58287.529411764706</v>
      </c>
      <c r="BR313" s="32" t="s">
        <v>1292</v>
      </c>
      <c r="BS313" s="32">
        <f t="shared" si="68"/>
        <v>549859.39679999999</v>
      </c>
      <c r="BT313" s="32"/>
      <c r="BU313" s="32"/>
      <c r="BV313" s="32"/>
      <c r="BW313" s="32"/>
      <c r="BX313" s="32"/>
      <c r="BY313" s="32"/>
      <c r="BZ313" s="32"/>
      <c r="CA313" s="32"/>
      <c r="CB313" s="32">
        <v>171257.14285714287</v>
      </c>
      <c r="CC313" s="32">
        <v>32538.857142857145</v>
      </c>
      <c r="CD313" s="32">
        <v>203796</v>
      </c>
      <c r="CE313" s="32">
        <f t="shared" si="76"/>
        <v>215249.3352</v>
      </c>
      <c r="CF313" s="32">
        <v>244087.87</v>
      </c>
      <c r="CG313" s="32">
        <v>0</v>
      </c>
      <c r="CH313" s="32">
        <v>244087.87</v>
      </c>
      <c r="CI313" s="32">
        <f t="shared" si="69"/>
        <v>257805.60829400001</v>
      </c>
      <c r="CJ313" s="32">
        <f t="shared" si="70"/>
        <v>268511.37359353335</v>
      </c>
      <c r="CK313" s="32">
        <f>+SMALL((K313,O313,S313,W313,AA313,AE313,AI313,AM313,AQ313,AU313,AY313,BC313,BG313,BK313,BO313,BS313,BW313,CA313,CE313,CI313),1)</f>
        <v>144867.3358</v>
      </c>
      <c r="CL313" s="18"/>
      <c r="CM313" s="18">
        <f t="shared" si="71"/>
        <v>78678.450400000002</v>
      </c>
      <c r="CN313" s="35">
        <f t="shared" si="72"/>
        <v>0.54310690512470927</v>
      </c>
      <c r="CO313" s="39">
        <f t="shared" si="73"/>
        <v>144867.3358</v>
      </c>
    </row>
    <row r="314" spans="1:93" s="19" customFormat="1" ht="60">
      <c r="A314" s="17">
        <v>304</v>
      </c>
      <c r="B314" s="49" t="s">
        <v>319</v>
      </c>
      <c r="C314" s="69" t="s">
        <v>378</v>
      </c>
      <c r="D314" s="69" t="s">
        <v>1244</v>
      </c>
      <c r="E314" s="37">
        <v>1</v>
      </c>
      <c r="F314" s="37" t="str">
        <f>+VLOOKUP(B314,'[1]AMAREY NOVA MEDICAL S.A'!$D:$H,5,0)</f>
        <v>CTO 5664-2021 JOHNSON &amp; JOHNSON DE COLOMBIA S.A</v>
      </c>
      <c r="G314" s="34">
        <f>+VLOOKUP(B314,'[1]AMAREY NOVA MEDICAL S.A'!$D:$H,2,0)</f>
        <v>176900</v>
      </c>
      <c r="H314" s="32">
        <f>+VLOOKUP(B314,'[1]AMAREY NOVA MEDICAL S.A'!$D:$H,3,0)</f>
        <v>33611</v>
      </c>
      <c r="I314" s="32">
        <f>+VLOOKUP(B314,'[1]AMAREY NOVA MEDICAL S.A'!$D:$H,4,0)</f>
        <v>210511</v>
      </c>
      <c r="J314" s="32">
        <f t="shared" si="64"/>
        <v>210511</v>
      </c>
      <c r="K314" s="32">
        <f t="shared" si="65"/>
        <v>222341.7182</v>
      </c>
      <c r="L314" s="32">
        <v>609960</v>
      </c>
      <c r="M314" s="32">
        <f t="shared" si="90"/>
        <v>115892.4</v>
      </c>
      <c r="N314" s="32">
        <v>725852</v>
      </c>
      <c r="O314" s="32">
        <f t="shared" si="74"/>
        <v>766644.8824</v>
      </c>
      <c r="P314" s="71">
        <v>902564</v>
      </c>
      <c r="Q314" s="71">
        <f t="shared" si="91"/>
        <v>171487.16</v>
      </c>
      <c r="R314" s="72">
        <v>1074051.1599999999</v>
      </c>
      <c r="S314" s="32">
        <f t="shared" si="75"/>
        <v>1134198.0249600001</v>
      </c>
      <c r="T314" s="32">
        <v>784335.82426344487</v>
      </c>
      <c r="U314" s="32"/>
      <c r="V314" s="32">
        <v>784335.82426344487</v>
      </c>
      <c r="W314" s="32">
        <f t="shared" si="66"/>
        <v>828258.63042219786</v>
      </c>
      <c r="X314" s="32"/>
      <c r="Y314" s="32"/>
      <c r="Z314" s="32"/>
      <c r="AA314" s="32"/>
      <c r="AB314" s="32"/>
      <c r="AC314" s="32"/>
      <c r="AD314" s="32"/>
      <c r="AE314" s="32"/>
      <c r="AF314" s="32"/>
      <c r="AG314" s="32"/>
      <c r="AH314" s="32"/>
      <c r="AI314" s="32"/>
      <c r="AJ314" s="32">
        <v>203435</v>
      </c>
      <c r="AK314" s="32">
        <f>+AJ314*19%</f>
        <v>38652.65</v>
      </c>
      <c r="AL314" s="32">
        <v>242087.65</v>
      </c>
      <c r="AM314" s="32">
        <f t="shared" si="77"/>
        <v>255692.97593000002</v>
      </c>
      <c r="AN314" s="32"/>
      <c r="AO314" s="32"/>
      <c r="AP314" s="32"/>
      <c r="AQ314" s="32"/>
      <c r="AR314" s="32"/>
      <c r="AS314" s="32"/>
      <c r="AT314" s="32"/>
      <c r="AU314" s="32"/>
      <c r="AV314" s="32"/>
      <c r="AW314" s="32"/>
      <c r="AX314" s="32"/>
      <c r="AY314" s="32"/>
      <c r="AZ314" s="32"/>
      <c r="BA314" s="32"/>
      <c r="BB314" s="32"/>
      <c r="BC314" s="32"/>
      <c r="BD314" s="32"/>
      <c r="BE314" s="32"/>
      <c r="BF314" s="32"/>
      <c r="BG314" s="32"/>
      <c r="BH314" s="32"/>
      <c r="BI314" s="32"/>
      <c r="BJ314" s="32"/>
      <c r="BK314" s="32"/>
      <c r="BL314" s="32"/>
      <c r="BM314" s="32"/>
      <c r="BN314" s="32"/>
      <c r="BO314" s="32"/>
      <c r="BP314" s="32">
        <v>958369</v>
      </c>
      <c r="BQ314" s="32">
        <f>+BP314*19%</f>
        <v>182090.11000000002</v>
      </c>
      <c r="BR314" s="32" t="s">
        <v>1297</v>
      </c>
      <c r="BS314" s="32">
        <f t="shared" si="68"/>
        <v>1717759.3458</v>
      </c>
      <c r="BT314" s="32"/>
      <c r="BU314" s="32"/>
      <c r="BV314" s="32"/>
      <c r="BW314" s="32"/>
      <c r="BX314" s="32"/>
      <c r="BY314" s="32"/>
      <c r="BZ314" s="32"/>
      <c r="CA314" s="32"/>
      <c r="CB314" s="32">
        <v>756000</v>
      </c>
      <c r="CC314" s="32">
        <v>143640</v>
      </c>
      <c r="CD314" s="32">
        <v>899640</v>
      </c>
      <c r="CE314" s="32">
        <f t="shared" si="76"/>
        <v>950199.76800000004</v>
      </c>
      <c r="CF314" s="32">
        <v>865554.62</v>
      </c>
      <c r="CG314" s="32">
        <v>0</v>
      </c>
      <c r="CH314" s="32">
        <v>865554.62</v>
      </c>
      <c r="CI314" s="32">
        <f t="shared" si="69"/>
        <v>914198.789644</v>
      </c>
      <c r="CJ314" s="32">
        <f t="shared" si="70"/>
        <v>848661.76691952476</v>
      </c>
      <c r="CK314" s="32">
        <f>+SMALL((K314,O314,S314,W314,AA314,AE314,AI314,AM314,AQ314,AU314,AY314,BC314,BG314,BK314,BO314,BS314,BW314,CA314,CE314,CI314),1)</f>
        <v>222341.7182</v>
      </c>
      <c r="CL314" s="18"/>
      <c r="CM314" s="18">
        <f t="shared" si="71"/>
        <v>0</v>
      </c>
      <c r="CN314" s="35">
        <f t="shared" si="72"/>
        <v>0</v>
      </c>
      <c r="CO314" s="39">
        <f t="shared" si="73"/>
        <v>222341.7182</v>
      </c>
    </row>
    <row r="315" spans="1:93" s="19" customFormat="1" ht="30">
      <c r="A315" s="17">
        <v>305</v>
      </c>
      <c r="B315" s="49" t="s">
        <v>328</v>
      </c>
      <c r="C315" s="69" t="s">
        <v>379</v>
      </c>
      <c r="D315" s="69" t="s">
        <v>1244</v>
      </c>
      <c r="E315" s="37">
        <v>1</v>
      </c>
      <c r="F315" s="37" t="str">
        <f>+VLOOKUP(B315,'[1]AMAREY NOVA MEDICAL S.A'!$D:$H,5,0)</f>
        <v>CTO 5668-2021 PIEMCA S.A.S</v>
      </c>
      <c r="G315" s="34">
        <f>+VLOOKUP(B315,'[1]AMAREY NOVA MEDICAL S.A'!$D:$H,2,0)</f>
        <v>0</v>
      </c>
      <c r="H315" s="32">
        <f>+VLOOKUP(B315,'[1]AMAREY NOVA MEDICAL S.A'!$D:$H,3,0)</f>
        <v>0</v>
      </c>
      <c r="I315" s="32">
        <f>+VLOOKUP(B315,'[1]AMAREY NOVA MEDICAL S.A'!$D:$H,4,0)</f>
        <v>0</v>
      </c>
      <c r="J315" s="32">
        <f t="shared" si="64"/>
        <v>0</v>
      </c>
      <c r="K315" s="32">
        <f t="shared" si="65"/>
        <v>0</v>
      </c>
      <c r="L315" s="32"/>
      <c r="M315" s="32"/>
      <c r="N315" s="32"/>
      <c r="O315" s="32"/>
      <c r="P315" s="71"/>
      <c r="Q315" s="71"/>
      <c r="R315" s="72"/>
      <c r="S315" s="32"/>
      <c r="T315" s="32"/>
      <c r="U315" s="32"/>
      <c r="V315" s="32"/>
      <c r="W315" s="32"/>
      <c r="X315" s="32"/>
      <c r="Y315" s="32"/>
      <c r="Z315" s="32"/>
      <c r="AA315" s="32"/>
      <c r="AB315" s="32"/>
      <c r="AC315" s="32"/>
      <c r="AD315" s="32"/>
      <c r="AE315" s="32"/>
      <c r="AF315" s="32"/>
      <c r="AG315" s="32"/>
      <c r="AH315" s="32"/>
      <c r="AI315" s="32"/>
      <c r="AJ315" s="32"/>
      <c r="AK315" s="32"/>
      <c r="AL315" s="32"/>
      <c r="AM315" s="32"/>
      <c r="AN315" s="32"/>
      <c r="AO315" s="32"/>
      <c r="AP315" s="32"/>
      <c r="AQ315" s="32"/>
      <c r="AR315" s="32"/>
      <c r="AS315" s="32"/>
      <c r="AT315" s="32"/>
      <c r="AU315" s="32"/>
      <c r="AV315" s="32"/>
      <c r="AW315" s="32"/>
      <c r="AX315" s="32"/>
      <c r="AY315" s="32"/>
      <c r="AZ315" s="32"/>
      <c r="BA315" s="32"/>
      <c r="BB315" s="32"/>
      <c r="BC315" s="32"/>
      <c r="BD315" s="32"/>
      <c r="BE315" s="32"/>
      <c r="BF315" s="32"/>
      <c r="BG315" s="32"/>
      <c r="BH315" s="32"/>
      <c r="BI315" s="32"/>
      <c r="BJ315" s="32"/>
      <c r="BK315" s="32"/>
      <c r="BL315" s="32"/>
      <c r="BM315" s="32"/>
      <c r="BN315" s="32"/>
      <c r="BO315" s="32"/>
      <c r="BP315" s="32"/>
      <c r="BQ315" s="32"/>
      <c r="BR315" s="32"/>
      <c r="BS315" s="32"/>
      <c r="BT315" s="32"/>
      <c r="BU315" s="32"/>
      <c r="BV315" s="32"/>
      <c r="BW315" s="32"/>
      <c r="BX315" s="32"/>
      <c r="BY315" s="32"/>
      <c r="BZ315" s="32"/>
      <c r="CA315" s="32"/>
      <c r="CB315" s="32"/>
      <c r="CC315" s="32"/>
      <c r="CD315" s="32"/>
      <c r="CE315" s="32"/>
      <c r="CF315" s="32"/>
      <c r="CG315" s="32"/>
      <c r="CH315" s="32"/>
      <c r="CI315" s="32"/>
      <c r="CJ315" s="32">
        <f t="shared" si="70"/>
        <v>0</v>
      </c>
      <c r="CK315" s="32">
        <f>+SMALL((K315,O315,S315,W315,AA315,AE315,AI315,AM315,AQ315,AU315,AY315,BC315,BG315,BK315,BO315,BS315,BW315,CA315,CE315,CI315),1)</f>
        <v>0</v>
      </c>
      <c r="CL315" s="18"/>
      <c r="CM315" s="18"/>
      <c r="CN315" s="35"/>
      <c r="CO315" s="39">
        <f t="shared" si="73"/>
        <v>0</v>
      </c>
    </row>
    <row r="316" spans="1:93" s="19" customFormat="1" ht="30">
      <c r="A316" s="17">
        <v>306</v>
      </c>
      <c r="B316" s="49" t="s">
        <v>329</v>
      </c>
      <c r="C316" s="69" t="s">
        <v>379</v>
      </c>
      <c r="D316" s="69" t="s">
        <v>1244</v>
      </c>
      <c r="E316" s="37">
        <v>1</v>
      </c>
      <c r="F316" s="37" t="str">
        <f>+VLOOKUP(B316,'[1]AMAREY NOVA MEDICAL S.A'!$D:$H,5,0)</f>
        <v>CTO 5668-2021 PIEMCA S.A.S</v>
      </c>
      <c r="G316" s="34">
        <f>+VLOOKUP(B316,'[1]AMAREY NOVA MEDICAL S.A'!$D:$H,2,0)</f>
        <v>33600</v>
      </c>
      <c r="H316" s="32">
        <f>+VLOOKUP(B316,'[1]AMAREY NOVA MEDICAL S.A'!$D:$H,3,0)</f>
        <v>0</v>
      </c>
      <c r="I316" s="32">
        <f>+VLOOKUP(B316,'[1]AMAREY NOVA MEDICAL S.A'!$D:$H,4,0)</f>
        <v>33600</v>
      </c>
      <c r="J316" s="32">
        <f t="shared" si="64"/>
        <v>33600</v>
      </c>
      <c r="K316" s="32">
        <f t="shared" si="65"/>
        <v>35488.32</v>
      </c>
      <c r="L316" s="32"/>
      <c r="M316" s="32"/>
      <c r="N316" s="32"/>
      <c r="O316" s="32"/>
      <c r="P316" s="71"/>
      <c r="Q316" s="71"/>
      <c r="R316" s="72"/>
      <c r="S316" s="32"/>
      <c r="T316" s="32"/>
      <c r="U316" s="32"/>
      <c r="V316" s="32"/>
      <c r="W316" s="32"/>
      <c r="X316" s="32"/>
      <c r="Y316" s="32"/>
      <c r="Z316" s="32"/>
      <c r="AA316" s="32"/>
      <c r="AB316" s="32"/>
      <c r="AC316" s="32"/>
      <c r="AD316" s="32"/>
      <c r="AE316" s="32"/>
      <c r="AF316" s="32"/>
      <c r="AG316" s="32"/>
      <c r="AH316" s="32"/>
      <c r="AI316" s="32"/>
      <c r="AJ316" s="32"/>
      <c r="AK316" s="32"/>
      <c r="AL316" s="32"/>
      <c r="AM316" s="32"/>
      <c r="AN316" s="32"/>
      <c r="AO316" s="32"/>
      <c r="AP316" s="32"/>
      <c r="AQ316" s="32"/>
      <c r="AR316" s="32"/>
      <c r="AS316" s="32"/>
      <c r="AT316" s="32"/>
      <c r="AU316" s="32"/>
      <c r="AV316" s="32"/>
      <c r="AW316" s="32"/>
      <c r="AX316" s="32"/>
      <c r="AY316" s="32"/>
      <c r="AZ316" s="32"/>
      <c r="BA316" s="32"/>
      <c r="BB316" s="32"/>
      <c r="BC316" s="32"/>
      <c r="BD316" s="32"/>
      <c r="BE316" s="32"/>
      <c r="BF316" s="32"/>
      <c r="BG316" s="32"/>
      <c r="BH316" s="32"/>
      <c r="BI316" s="32"/>
      <c r="BJ316" s="32"/>
      <c r="BK316" s="32"/>
      <c r="BL316" s="32"/>
      <c r="BM316" s="32"/>
      <c r="BN316" s="32"/>
      <c r="BO316" s="32"/>
      <c r="BP316" s="32">
        <v>33600.000000000007</v>
      </c>
      <c r="BQ316" s="32">
        <f>+BP316*19%</f>
        <v>6384.0000000000018</v>
      </c>
      <c r="BR316" s="32" t="s">
        <v>1299</v>
      </c>
      <c r="BS316" s="32">
        <f t="shared" si="68"/>
        <v>60223.900799999996</v>
      </c>
      <c r="BT316" s="32"/>
      <c r="BU316" s="32"/>
      <c r="BV316" s="32"/>
      <c r="BW316" s="32"/>
      <c r="BX316" s="32"/>
      <c r="BY316" s="32"/>
      <c r="BZ316" s="32"/>
      <c r="CA316" s="32"/>
      <c r="CB316" s="32"/>
      <c r="CC316" s="32"/>
      <c r="CD316" s="32"/>
      <c r="CE316" s="32"/>
      <c r="CF316" s="32">
        <v>237504.96</v>
      </c>
      <c r="CG316" s="32">
        <v>0</v>
      </c>
      <c r="CH316" s="32">
        <v>237504.96</v>
      </c>
      <c r="CI316" s="32">
        <f t="shared" si="69"/>
        <v>250852.738752</v>
      </c>
      <c r="CJ316" s="32">
        <f t="shared" si="70"/>
        <v>115521.653184</v>
      </c>
      <c r="CK316" s="32">
        <f>+SMALL((K316,O316,S316,W316,AA316,AE316,AI316,AM316,AQ316,AU316,AY316,BC316,BG316,BK316,BO316,BS316,BW316,CA316,CE316,CI316),1)</f>
        <v>35488.32</v>
      </c>
      <c r="CL316" s="18"/>
      <c r="CM316" s="18">
        <f t="shared" si="71"/>
        <v>0</v>
      </c>
      <c r="CN316" s="35">
        <f t="shared" si="72"/>
        <v>0</v>
      </c>
      <c r="CO316" s="39">
        <f t="shared" si="73"/>
        <v>35488.32</v>
      </c>
    </row>
    <row r="317" spans="1:93" s="19" customFormat="1" ht="30">
      <c r="A317" s="17">
        <v>307</v>
      </c>
      <c r="B317" s="49" t="s">
        <v>330</v>
      </c>
      <c r="C317" s="69" t="s">
        <v>379</v>
      </c>
      <c r="D317" s="69" t="s">
        <v>1244</v>
      </c>
      <c r="E317" s="37">
        <v>1</v>
      </c>
      <c r="F317" s="37" t="str">
        <f>+VLOOKUP(B317,'[1]AMAREY NOVA MEDICAL S.A'!$D:$H,5,0)</f>
        <v>CTO 5668-2021 PIEMCA S.A.S</v>
      </c>
      <c r="G317" s="34">
        <f>+VLOOKUP(B317,'[1]AMAREY NOVA MEDICAL S.A'!$D:$H,2,0)</f>
        <v>907341</v>
      </c>
      <c r="H317" s="32">
        <f>+VLOOKUP(B317,'[1]AMAREY NOVA MEDICAL S.A'!$D:$H,3,0)</f>
        <v>0</v>
      </c>
      <c r="I317" s="32">
        <f>+VLOOKUP(B317,'[1]AMAREY NOVA MEDICAL S.A'!$D:$H,4,0)</f>
        <v>907341</v>
      </c>
      <c r="J317" s="32">
        <f t="shared" si="64"/>
        <v>907341</v>
      </c>
      <c r="K317" s="32">
        <f t="shared" si="65"/>
        <v>958333.56420000002</v>
      </c>
      <c r="L317" s="32"/>
      <c r="M317" s="32"/>
      <c r="N317" s="32"/>
      <c r="O317" s="32"/>
      <c r="P317" s="71"/>
      <c r="Q317" s="71"/>
      <c r="R317" s="72"/>
      <c r="S317" s="32"/>
      <c r="T317" s="32"/>
      <c r="U317" s="32"/>
      <c r="V317" s="32"/>
      <c r="W317" s="32"/>
      <c r="X317" s="32"/>
      <c r="Y317" s="32"/>
      <c r="Z317" s="32"/>
      <c r="AA317" s="32"/>
      <c r="AB317" s="32"/>
      <c r="AC317" s="32"/>
      <c r="AD317" s="32"/>
      <c r="AE317" s="32"/>
      <c r="AF317" s="32"/>
      <c r="AG317" s="32"/>
      <c r="AH317" s="32"/>
      <c r="AI317" s="32"/>
      <c r="AJ317" s="32">
        <v>724845</v>
      </c>
      <c r="AK317" s="32"/>
      <c r="AL317" s="32">
        <v>724845</v>
      </c>
      <c r="AM317" s="32">
        <f t="shared" si="77"/>
        <v>765581.28899999999</v>
      </c>
      <c r="AN317" s="32"/>
      <c r="AO317" s="32"/>
      <c r="AP317" s="32"/>
      <c r="AQ317" s="32"/>
      <c r="AR317" s="32"/>
      <c r="AS317" s="32"/>
      <c r="AT317" s="32"/>
      <c r="AU317" s="32"/>
      <c r="AV317" s="32"/>
      <c r="AW317" s="32"/>
      <c r="AX317" s="32"/>
      <c r="AY317" s="32"/>
      <c r="AZ317" s="32"/>
      <c r="BA317" s="32"/>
      <c r="BB317" s="32"/>
      <c r="BC317" s="32"/>
      <c r="BD317" s="32"/>
      <c r="BE317" s="32"/>
      <c r="BF317" s="32"/>
      <c r="BG317" s="32"/>
      <c r="BH317" s="32"/>
      <c r="BI317" s="32"/>
      <c r="BJ317" s="32"/>
      <c r="BK317" s="32"/>
      <c r="BL317" s="32"/>
      <c r="BM317" s="32"/>
      <c r="BN317" s="32"/>
      <c r="BO317" s="32"/>
      <c r="BP317" s="32" t="s">
        <v>1300</v>
      </c>
      <c r="BQ317" s="32"/>
      <c r="BR317" s="32" t="s">
        <v>1300</v>
      </c>
      <c r="BS317" s="32">
        <f t="shared" si="68"/>
        <v>1669704.0348</v>
      </c>
      <c r="BT317" s="32"/>
      <c r="BU317" s="32"/>
      <c r="BV317" s="32"/>
      <c r="BW317" s="32"/>
      <c r="BX317" s="32"/>
      <c r="BY317" s="32"/>
      <c r="BZ317" s="32"/>
      <c r="CA317" s="32"/>
      <c r="CB317" s="32"/>
      <c r="CC317" s="32"/>
      <c r="CD317" s="32"/>
      <c r="CE317" s="32"/>
      <c r="CF317" s="32">
        <v>1365964.92</v>
      </c>
      <c r="CG317" s="32">
        <v>0</v>
      </c>
      <c r="CH317" s="32">
        <v>1365964.92</v>
      </c>
      <c r="CI317" s="32">
        <f t="shared" si="69"/>
        <v>1442732.1485039999</v>
      </c>
      <c r="CJ317" s="32">
        <f t="shared" si="70"/>
        <v>1209087.7591260001</v>
      </c>
      <c r="CK317" s="32">
        <f>+SMALL((K317,O317,S317,W317,AA317,AE317,AI317,AM317,AQ317,AU317,AY317,BC317,BG317,BK317,BO317,BS317,BW317,CA317,CE317,CI317),1)</f>
        <v>765581.28899999999</v>
      </c>
      <c r="CL317" s="18"/>
      <c r="CM317" s="18">
        <f t="shared" si="71"/>
        <v>192752.27520000003</v>
      </c>
      <c r="CN317" s="35">
        <f t="shared" si="72"/>
        <v>0.25177244790265507</v>
      </c>
      <c r="CO317" s="39">
        <f t="shared" si="73"/>
        <v>765581.28899999999</v>
      </c>
    </row>
    <row r="318" spans="1:93" s="19" customFormat="1" ht="30">
      <c r="A318" s="17">
        <v>308</v>
      </c>
      <c r="B318" s="49" t="s">
        <v>331</v>
      </c>
      <c r="C318" s="69" t="s">
        <v>379</v>
      </c>
      <c r="D318" s="69" t="s">
        <v>1244</v>
      </c>
      <c r="E318" s="37">
        <v>1</v>
      </c>
      <c r="F318" s="37" t="str">
        <f>+VLOOKUP(B318,'[1]AMAREY NOVA MEDICAL S.A'!$D:$H,5,0)</f>
        <v>CTO 5668-2021 PIEMCA S.A.S</v>
      </c>
      <c r="G318" s="34">
        <f>+VLOOKUP(B318,'[1]AMAREY NOVA MEDICAL S.A'!$D:$H,2,0)</f>
        <v>0</v>
      </c>
      <c r="H318" s="32">
        <f>+VLOOKUP(B318,'[1]AMAREY NOVA MEDICAL S.A'!$D:$H,3,0)</f>
        <v>0</v>
      </c>
      <c r="I318" s="32">
        <f>+VLOOKUP(B318,'[1]AMAREY NOVA MEDICAL S.A'!$D:$H,4,0)</f>
        <v>0</v>
      </c>
      <c r="J318" s="32">
        <f t="shared" si="64"/>
        <v>0</v>
      </c>
      <c r="K318" s="32">
        <f t="shared" si="65"/>
        <v>0</v>
      </c>
      <c r="L318" s="32"/>
      <c r="M318" s="32"/>
      <c r="N318" s="32"/>
      <c r="O318" s="32"/>
      <c r="P318" s="71"/>
      <c r="Q318" s="71"/>
      <c r="R318" s="72"/>
      <c r="S318" s="32"/>
      <c r="T318" s="32"/>
      <c r="U318" s="32"/>
      <c r="V318" s="32"/>
      <c r="W318" s="32"/>
      <c r="X318" s="32"/>
      <c r="Y318" s="32"/>
      <c r="Z318" s="32"/>
      <c r="AA318" s="32"/>
      <c r="AB318" s="32"/>
      <c r="AC318" s="32"/>
      <c r="AD318" s="32"/>
      <c r="AE318" s="32"/>
      <c r="AF318" s="32"/>
      <c r="AG318" s="32"/>
      <c r="AH318" s="32"/>
      <c r="AI318" s="32"/>
      <c r="AJ318" s="32"/>
      <c r="AK318" s="32"/>
      <c r="AL318" s="32"/>
      <c r="AM318" s="32"/>
      <c r="AN318" s="32"/>
      <c r="AO318" s="32"/>
      <c r="AP318" s="32"/>
      <c r="AQ318" s="32"/>
      <c r="AR318" s="32"/>
      <c r="AS318" s="32"/>
      <c r="AT318" s="32"/>
      <c r="AU318" s="32"/>
      <c r="AV318" s="32"/>
      <c r="AW318" s="32"/>
      <c r="AX318" s="32"/>
      <c r="AY318" s="32"/>
      <c r="AZ318" s="32"/>
      <c r="BA318" s="32"/>
      <c r="BB318" s="32"/>
      <c r="BC318" s="32"/>
      <c r="BD318" s="32"/>
      <c r="BE318" s="32"/>
      <c r="BF318" s="32"/>
      <c r="BG318" s="32"/>
      <c r="BH318" s="32"/>
      <c r="BI318" s="32"/>
      <c r="BJ318" s="32"/>
      <c r="BK318" s="32"/>
      <c r="BL318" s="32"/>
      <c r="BM318" s="32"/>
      <c r="BN318" s="32"/>
      <c r="BO318" s="32"/>
      <c r="BP318" s="32"/>
      <c r="BQ318" s="32"/>
      <c r="BR318" s="32"/>
      <c r="BS318" s="32"/>
      <c r="BT318" s="32"/>
      <c r="BU318" s="32"/>
      <c r="BV318" s="32"/>
      <c r="BW318" s="32"/>
      <c r="BX318" s="32"/>
      <c r="BY318" s="32"/>
      <c r="BZ318" s="32"/>
      <c r="CA318" s="32"/>
      <c r="CB318" s="32"/>
      <c r="CC318" s="32"/>
      <c r="CD318" s="32"/>
      <c r="CE318" s="32"/>
      <c r="CF318" s="32">
        <v>6704382.25</v>
      </c>
      <c r="CG318" s="32">
        <v>0</v>
      </c>
      <c r="CH318" s="32">
        <v>6704382.25</v>
      </c>
      <c r="CI318" s="32">
        <f t="shared" si="69"/>
        <v>7081168.5324499998</v>
      </c>
      <c r="CJ318" s="32">
        <f t="shared" si="70"/>
        <v>3540584.2662249999</v>
      </c>
      <c r="CK318" s="32">
        <f>+SMALL((K318,O318,S318,W318,AA318,AE318,AI318,AM318,AQ318,AU318,AY318,BC318,BG318,BK318,BO318,BS318,BW318,CA318,CE318,CI318),1)</f>
        <v>0</v>
      </c>
      <c r="CL318" s="18"/>
      <c r="CM318" s="18"/>
      <c r="CN318" s="35"/>
      <c r="CO318" s="39">
        <f t="shared" si="73"/>
        <v>0</v>
      </c>
    </row>
    <row r="319" spans="1:93" s="19" customFormat="1" ht="30">
      <c r="A319" s="17">
        <v>309</v>
      </c>
      <c r="B319" s="49" t="s">
        <v>332</v>
      </c>
      <c r="C319" s="69" t="s">
        <v>379</v>
      </c>
      <c r="D319" s="69" t="s">
        <v>1244</v>
      </c>
      <c r="E319" s="37">
        <v>1</v>
      </c>
      <c r="F319" s="37" t="str">
        <f>+VLOOKUP(B319,'[1]AMAREY NOVA MEDICAL S.A'!$D:$H,5,0)</f>
        <v>CTO 5668-2021 PIEMCA S.A.S</v>
      </c>
      <c r="G319" s="34">
        <f>+VLOOKUP(B319,'[1]AMAREY NOVA MEDICAL S.A'!$D:$H,2,0)</f>
        <v>0</v>
      </c>
      <c r="H319" s="32">
        <f>+VLOOKUP(B319,'[1]AMAREY NOVA MEDICAL S.A'!$D:$H,3,0)</f>
        <v>0</v>
      </c>
      <c r="I319" s="32">
        <f>+VLOOKUP(B319,'[1]AMAREY NOVA MEDICAL S.A'!$D:$H,4,0)</f>
        <v>0</v>
      </c>
      <c r="J319" s="32">
        <f t="shared" si="64"/>
        <v>0</v>
      </c>
      <c r="K319" s="32">
        <f t="shared" si="65"/>
        <v>0</v>
      </c>
      <c r="L319" s="32"/>
      <c r="M319" s="32"/>
      <c r="N319" s="32"/>
      <c r="O319" s="32"/>
      <c r="P319" s="71"/>
      <c r="Q319" s="71"/>
      <c r="R319" s="72"/>
      <c r="S319" s="32"/>
      <c r="T319" s="32"/>
      <c r="U319" s="32"/>
      <c r="V319" s="32"/>
      <c r="W319" s="32"/>
      <c r="X319" s="32"/>
      <c r="Y319" s="32"/>
      <c r="Z319" s="32"/>
      <c r="AA319" s="32"/>
      <c r="AB319" s="32"/>
      <c r="AC319" s="32"/>
      <c r="AD319" s="32"/>
      <c r="AE319" s="32"/>
      <c r="AF319" s="32"/>
      <c r="AG319" s="32"/>
      <c r="AH319" s="32"/>
      <c r="AI319" s="32"/>
      <c r="AJ319" s="32"/>
      <c r="AK319" s="32"/>
      <c r="AL319" s="32"/>
      <c r="AM319" s="32"/>
      <c r="AN319" s="32"/>
      <c r="AO319" s="32"/>
      <c r="AP319" s="32"/>
      <c r="AQ319" s="32"/>
      <c r="AR319" s="32"/>
      <c r="AS319" s="32"/>
      <c r="AT319" s="32"/>
      <c r="AU319" s="32"/>
      <c r="AV319" s="32"/>
      <c r="AW319" s="32"/>
      <c r="AX319" s="32"/>
      <c r="AY319" s="32"/>
      <c r="AZ319" s="32"/>
      <c r="BA319" s="32"/>
      <c r="BB319" s="32"/>
      <c r="BC319" s="32"/>
      <c r="BD319" s="32"/>
      <c r="BE319" s="32"/>
      <c r="BF319" s="32"/>
      <c r="BG319" s="32"/>
      <c r="BH319" s="32"/>
      <c r="BI319" s="32"/>
      <c r="BJ319" s="32"/>
      <c r="BK319" s="32"/>
      <c r="BL319" s="32"/>
      <c r="BM319" s="32"/>
      <c r="BN319" s="32"/>
      <c r="BO319" s="32"/>
      <c r="BP319" s="32"/>
      <c r="BQ319" s="32"/>
      <c r="BR319" s="32"/>
      <c r="BS319" s="32"/>
      <c r="BT319" s="32"/>
      <c r="BU319" s="32"/>
      <c r="BV319" s="32"/>
      <c r="BW319" s="32"/>
      <c r="BX319" s="32"/>
      <c r="BY319" s="32"/>
      <c r="BZ319" s="32"/>
      <c r="CA319" s="32"/>
      <c r="CB319" s="32"/>
      <c r="CC319" s="32"/>
      <c r="CD319" s="32"/>
      <c r="CE319" s="32"/>
      <c r="CF319" s="32">
        <v>2904042.18</v>
      </c>
      <c r="CG319" s="32">
        <v>0</v>
      </c>
      <c r="CH319" s="32">
        <v>2904042.18</v>
      </c>
      <c r="CI319" s="32">
        <f t="shared" si="69"/>
        <v>3067249.3505160003</v>
      </c>
      <c r="CJ319" s="32">
        <f t="shared" si="70"/>
        <v>1533624.6752580001</v>
      </c>
      <c r="CK319" s="32">
        <f>+SMALL((K319,O319,S319,W319,AA319,AE319,AI319,AM319,AQ319,AU319,AY319,BC319,BG319,BK319,BO319,BS319,BW319,CA319,CE319,CI319),1)</f>
        <v>0</v>
      </c>
      <c r="CL319" s="18"/>
      <c r="CM319" s="18"/>
      <c r="CN319" s="35"/>
      <c r="CO319" s="39">
        <f t="shared" si="73"/>
        <v>0</v>
      </c>
    </row>
    <row r="320" spans="1:93" s="19" customFormat="1" ht="60">
      <c r="A320" s="17">
        <v>310</v>
      </c>
      <c r="B320" s="49" t="s">
        <v>333</v>
      </c>
      <c r="C320" s="69" t="s">
        <v>380</v>
      </c>
      <c r="D320" s="69" t="s">
        <v>1244</v>
      </c>
      <c r="E320" s="37">
        <v>1</v>
      </c>
      <c r="F320" s="37" t="str">
        <f>+VLOOKUP(B320,'[1]AMAREY NOVA MEDICAL S.A'!$D:$H,5,0)</f>
        <v>CTO 5671-2021 SMITH &amp; NEPHEW COLOMBIA S.A.S</v>
      </c>
      <c r="G320" s="34">
        <f>+VLOOKUP(B320,'[1]AMAREY NOVA MEDICAL S.A'!$D:$H,2,0)</f>
        <v>850000</v>
      </c>
      <c r="H320" s="32">
        <f>+VLOOKUP(B320,'[1]AMAREY NOVA MEDICAL S.A'!$D:$H,3,0)</f>
        <v>0</v>
      </c>
      <c r="I320" s="32">
        <f>+VLOOKUP(B320,'[1]AMAREY NOVA MEDICAL S.A'!$D:$H,4,0)</f>
        <v>850000</v>
      </c>
      <c r="J320" s="32">
        <f t="shared" si="64"/>
        <v>850000</v>
      </c>
      <c r="K320" s="32">
        <f t="shared" si="65"/>
        <v>897770</v>
      </c>
      <c r="L320" s="32"/>
      <c r="M320" s="32"/>
      <c r="N320" s="32"/>
      <c r="O320" s="32"/>
      <c r="P320" s="71">
        <v>3728550</v>
      </c>
      <c r="Q320" s="71"/>
      <c r="R320" s="72">
        <v>3728550</v>
      </c>
      <c r="S320" s="32">
        <f t="shared" si="75"/>
        <v>3937348.8000000003</v>
      </c>
      <c r="T320" s="32">
        <v>2261266.6629944462</v>
      </c>
      <c r="U320" s="32"/>
      <c r="V320" s="32">
        <v>2261266.6629944462</v>
      </c>
      <c r="W320" s="32">
        <f t="shared" si="66"/>
        <v>2387897.5961221354</v>
      </c>
      <c r="X320" s="32"/>
      <c r="Y320" s="32"/>
      <c r="Z320" s="32"/>
      <c r="AA320" s="32"/>
      <c r="AB320" s="32"/>
      <c r="AC320" s="32"/>
      <c r="AD320" s="32"/>
      <c r="AE320" s="32"/>
      <c r="AF320" s="32"/>
      <c r="AG320" s="32"/>
      <c r="AH320" s="32"/>
      <c r="AI320" s="32"/>
      <c r="AJ320" s="32">
        <v>822595</v>
      </c>
      <c r="AK320" s="32"/>
      <c r="AL320" s="32">
        <v>822595</v>
      </c>
      <c r="AM320" s="32">
        <f t="shared" si="77"/>
        <v>868824.83900000004</v>
      </c>
      <c r="AN320" s="32"/>
      <c r="AO320" s="32"/>
      <c r="AP320" s="32"/>
      <c r="AQ320" s="32"/>
      <c r="AR320" s="32"/>
      <c r="AS320" s="32"/>
      <c r="AT320" s="32"/>
      <c r="AU320" s="32"/>
      <c r="AV320" s="32"/>
      <c r="AW320" s="32"/>
      <c r="AX320" s="32"/>
      <c r="AY320" s="32"/>
      <c r="AZ320" s="32"/>
      <c r="BA320" s="32"/>
      <c r="BB320" s="32"/>
      <c r="BC320" s="32"/>
      <c r="BD320" s="32"/>
      <c r="BE320" s="32"/>
      <c r="BF320" s="32"/>
      <c r="BG320" s="32"/>
      <c r="BH320" s="32"/>
      <c r="BI320" s="32"/>
      <c r="BJ320" s="32"/>
      <c r="BK320" s="32"/>
      <c r="BL320" s="32"/>
      <c r="BM320" s="32"/>
      <c r="BN320" s="32"/>
      <c r="BO320" s="32"/>
      <c r="BP320" s="32"/>
      <c r="BQ320" s="32"/>
      <c r="BR320" s="32"/>
      <c r="BS320" s="32"/>
      <c r="BT320" s="32"/>
      <c r="BU320" s="32"/>
      <c r="BV320" s="32"/>
      <c r="BW320" s="32"/>
      <c r="BX320" s="32"/>
      <c r="BY320" s="32"/>
      <c r="BZ320" s="32"/>
      <c r="CA320" s="32"/>
      <c r="CB320" s="32">
        <v>1313334</v>
      </c>
      <c r="CC320" s="32">
        <v>0</v>
      </c>
      <c r="CD320" s="32">
        <v>1313334</v>
      </c>
      <c r="CE320" s="32">
        <f t="shared" si="76"/>
        <v>1387143.3708000001</v>
      </c>
      <c r="CF320" s="32">
        <v>2495423.19</v>
      </c>
      <c r="CG320" s="32">
        <v>0</v>
      </c>
      <c r="CH320" s="32">
        <v>2495423.19</v>
      </c>
      <c r="CI320" s="32">
        <f t="shared" si="69"/>
        <v>2635665.973278</v>
      </c>
      <c r="CJ320" s="32">
        <f t="shared" si="70"/>
        <v>2019108.4298666895</v>
      </c>
      <c r="CK320" s="32">
        <f>+SMALL((K320,O320,S320,W320,AA320,AE320,AI320,AM320,AQ320,AU320,AY320,BC320,BG320,BK320,BO320,BS320,BW320,CA320,CE320,CI320),1)</f>
        <v>868824.83900000004</v>
      </c>
      <c r="CL320" s="18"/>
      <c r="CM320" s="18">
        <f t="shared" si="71"/>
        <v>28945.160999999964</v>
      </c>
      <c r="CN320" s="35">
        <f t="shared" si="72"/>
        <v>3.331530096827718E-2</v>
      </c>
      <c r="CO320" s="39">
        <f t="shared" si="73"/>
        <v>868824.83900000004</v>
      </c>
    </row>
    <row r="321" spans="1:93" s="19" customFormat="1" ht="60">
      <c r="A321" s="17">
        <v>311</v>
      </c>
      <c r="B321" s="49" t="s">
        <v>334</v>
      </c>
      <c r="C321" s="69" t="s">
        <v>380</v>
      </c>
      <c r="D321" s="69" t="s">
        <v>1244</v>
      </c>
      <c r="E321" s="37">
        <v>1</v>
      </c>
      <c r="F321" s="37" t="str">
        <f>+VLOOKUP(B321,'[1]AMAREY NOVA MEDICAL S.A'!$D:$H,5,0)</f>
        <v>CTO 5671-2021 SMITH &amp; NEPHEW COLOMBIA S.A.S</v>
      </c>
      <c r="G321" s="34">
        <f>+VLOOKUP(B321,'[1]AMAREY NOVA MEDICAL S.A'!$D:$H,2,0)</f>
        <v>0</v>
      </c>
      <c r="H321" s="32">
        <f>+VLOOKUP(B321,'[1]AMAREY NOVA MEDICAL S.A'!$D:$H,3,0)</f>
        <v>0</v>
      </c>
      <c r="I321" s="32">
        <f>+VLOOKUP(B321,'[1]AMAREY NOVA MEDICAL S.A'!$D:$H,4,0)</f>
        <v>0</v>
      </c>
      <c r="J321" s="32">
        <f t="shared" si="64"/>
        <v>0</v>
      </c>
      <c r="K321" s="32">
        <f t="shared" si="65"/>
        <v>0</v>
      </c>
      <c r="L321" s="32"/>
      <c r="M321" s="32"/>
      <c r="N321" s="32"/>
      <c r="O321" s="32"/>
      <c r="P321" s="71">
        <v>149987</v>
      </c>
      <c r="Q321" s="71">
        <f t="shared" ref="Q321:Q322" si="92">+P321*19%</f>
        <v>28497.53</v>
      </c>
      <c r="R321" s="72">
        <v>178484.53</v>
      </c>
      <c r="S321" s="32">
        <f t="shared" si="75"/>
        <v>188479.66368</v>
      </c>
      <c r="T321" s="32">
        <v>213492.23583585801</v>
      </c>
      <c r="U321" s="32"/>
      <c r="V321" s="32">
        <v>213492.23583585801</v>
      </c>
      <c r="W321" s="32">
        <f t="shared" si="66"/>
        <v>225447.80104266608</v>
      </c>
      <c r="X321" s="32"/>
      <c r="Y321" s="32"/>
      <c r="Z321" s="32"/>
      <c r="AA321" s="32"/>
      <c r="AB321" s="32"/>
      <c r="AC321" s="32"/>
      <c r="AD321" s="32"/>
      <c r="AE321" s="32"/>
      <c r="AF321" s="32"/>
      <c r="AG321" s="32"/>
      <c r="AH321" s="32"/>
      <c r="AI321" s="32"/>
      <c r="AJ321" s="32"/>
      <c r="AK321" s="32"/>
      <c r="AL321" s="32"/>
      <c r="AM321" s="32"/>
      <c r="AN321" s="32"/>
      <c r="AO321" s="32"/>
      <c r="AP321" s="32"/>
      <c r="AQ321" s="32"/>
      <c r="AR321" s="32"/>
      <c r="AS321" s="32"/>
      <c r="AT321" s="32"/>
      <c r="AU321" s="32"/>
      <c r="AV321" s="32"/>
      <c r="AW321" s="32"/>
      <c r="AX321" s="32"/>
      <c r="AY321" s="32"/>
      <c r="AZ321" s="32"/>
      <c r="BA321" s="32"/>
      <c r="BB321" s="32"/>
      <c r="BC321" s="32"/>
      <c r="BD321" s="32"/>
      <c r="BE321" s="32"/>
      <c r="BF321" s="32"/>
      <c r="BG321" s="32"/>
      <c r="BH321" s="32"/>
      <c r="BI321" s="32"/>
      <c r="BJ321" s="32"/>
      <c r="BK321" s="32"/>
      <c r="BL321" s="32"/>
      <c r="BM321" s="32"/>
      <c r="BN321" s="32"/>
      <c r="BO321" s="32"/>
      <c r="BP321" s="32"/>
      <c r="BQ321" s="32"/>
      <c r="BR321" s="32"/>
      <c r="BS321" s="32"/>
      <c r="BT321" s="32"/>
      <c r="BU321" s="32"/>
      <c r="BV321" s="32"/>
      <c r="BW321" s="32"/>
      <c r="BX321" s="32"/>
      <c r="BY321" s="32"/>
      <c r="BZ321" s="32"/>
      <c r="CA321" s="32"/>
      <c r="CB321" s="32">
        <v>270000</v>
      </c>
      <c r="CC321" s="32">
        <v>51300</v>
      </c>
      <c r="CD321" s="32">
        <v>321300</v>
      </c>
      <c r="CE321" s="32">
        <f t="shared" si="76"/>
        <v>339357.06</v>
      </c>
      <c r="CF321" s="32">
        <v>235599.58</v>
      </c>
      <c r="CG321" s="32">
        <v>0</v>
      </c>
      <c r="CH321" s="32">
        <v>235599.58</v>
      </c>
      <c r="CI321" s="32">
        <f t="shared" si="69"/>
        <v>248840.276396</v>
      </c>
      <c r="CJ321" s="32">
        <f t="shared" si="70"/>
        <v>200424.96022373321</v>
      </c>
      <c r="CK321" s="32">
        <f>+SMALL((K321,O321,S321,W321,AA321,AE321,AI321,AM321,AQ321,AU321,AY321,BC321,BG321,BK321,BO321,BS321,BW321,CA321,CE321,CI321),1)</f>
        <v>0</v>
      </c>
      <c r="CL321" s="18"/>
      <c r="CM321" s="18"/>
      <c r="CN321" s="35"/>
      <c r="CO321" s="39">
        <f t="shared" si="73"/>
        <v>0</v>
      </c>
    </row>
    <row r="322" spans="1:93" s="19" customFormat="1" ht="60">
      <c r="A322" s="17">
        <v>312</v>
      </c>
      <c r="B322" s="49" t="s">
        <v>335</v>
      </c>
      <c r="C322" s="69" t="s">
        <v>380</v>
      </c>
      <c r="D322" s="69" t="s">
        <v>1244</v>
      </c>
      <c r="E322" s="37">
        <v>1</v>
      </c>
      <c r="F322" s="37" t="str">
        <f>+VLOOKUP(B322,'[1]AMAREY NOVA MEDICAL S.A'!$D:$H,5,0)</f>
        <v>CTO 5671-2021 SMITH &amp; NEPHEW COLOMBIA S.A.S</v>
      </c>
      <c r="G322" s="34">
        <f>+VLOOKUP(B322,'[1]AMAREY NOVA MEDICAL S.A'!$D:$H,2,0)</f>
        <v>0</v>
      </c>
      <c r="H322" s="32">
        <f>+VLOOKUP(B322,'[1]AMAREY NOVA MEDICAL S.A'!$D:$H,3,0)</f>
        <v>0</v>
      </c>
      <c r="I322" s="32">
        <f>+VLOOKUP(B322,'[1]AMAREY NOVA MEDICAL S.A'!$D:$H,4,0)</f>
        <v>0</v>
      </c>
      <c r="J322" s="32">
        <f t="shared" si="64"/>
        <v>0</v>
      </c>
      <c r="K322" s="32">
        <f t="shared" si="65"/>
        <v>0</v>
      </c>
      <c r="L322" s="32"/>
      <c r="M322" s="32"/>
      <c r="N322" s="32"/>
      <c r="O322" s="32"/>
      <c r="P322" s="71">
        <v>149987</v>
      </c>
      <c r="Q322" s="71">
        <f t="shared" si="92"/>
        <v>28497.53</v>
      </c>
      <c r="R322" s="72">
        <v>178484.53</v>
      </c>
      <c r="S322" s="32">
        <f t="shared" si="75"/>
        <v>188479.66368</v>
      </c>
      <c r="T322" s="32">
        <v>213492.23583585801</v>
      </c>
      <c r="U322" s="32"/>
      <c r="V322" s="32">
        <v>213492.23583585801</v>
      </c>
      <c r="W322" s="32">
        <f t="shared" si="66"/>
        <v>225447.80104266608</v>
      </c>
      <c r="X322" s="32"/>
      <c r="Y322" s="32"/>
      <c r="Z322" s="32"/>
      <c r="AA322" s="32"/>
      <c r="AB322" s="32"/>
      <c r="AC322" s="32"/>
      <c r="AD322" s="32"/>
      <c r="AE322" s="32"/>
      <c r="AF322" s="32"/>
      <c r="AG322" s="32"/>
      <c r="AH322" s="32"/>
      <c r="AI322" s="32"/>
      <c r="AJ322" s="32"/>
      <c r="AK322" s="32"/>
      <c r="AL322" s="32"/>
      <c r="AM322" s="32"/>
      <c r="AN322" s="32"/>
      <c r="AO322" s="32"/>
      <c r="AP322" s="32"/>
      <c r="AQ322" s="32"/>
      <c r="AR322" s="32"/>
      <c r="AS322" s="32"/>
      <c r="AT322" s="32"/>
      <c r="AU322" s="32"/>
      <c r="AV322" s="32"/>
      <c r="AW322" s="32"/>
      <c r="AX322" s="32"/>
      <c r="AY322" s="32"/>
      <c r="AZ322" s="32"/>
      <c r="BA322" s="32"/>
      <c r="BB322" s="32"/>
      <c r="BC322" s="32"/>
      <c r="BD322" s="32"/>
      <c r="BE322" s="32"/>
      <c r="BF322" s="32"/>
      <c r="BG322" s="32"/>
      <c r="BH322" s="32"/>
      <c r="BI322" s="32"/>
      <c r="BJ322" s="32"/>
      <c r="BK322" s="32"/>
      <c r="BL322" s="32"/>
      <c r="BM322" s="32"/>
      <c r="BN322" s="32"/>
      <c r="BO322" s="32"/>
      <c r="BP322" s="32"/>
      <c r="BQ322" s="32"/>
      <c r="BR322" s="32"/>
      <c r="BS322" s="32"/>
      <c r="BT322" s="32"/>
      <c r="BU322" s="32"/>
      <c r="BV322" s="32"/>
      <c r="BW322" s="32"/>
      <c r="BX322" s="32"/>
      <c r="BY322" s="32"/>
      <c r="BZ322" s="32"/>
      <c r="CA322" s="32"/>
      <c r="CB322" s="32">
        <v>491130</v>
      </c>
      <c r="CC322" s="32">
        <v>93314.7</v>
      </c>
      <c r="CD322" s="32">
        <v>584444.69999999995</v>
      </c>
      <c r="CE322" s="32">
        <f t="shared" si="76"/>
        <v>617290.49213999999</v>
      </c>
      <c r="CF322" s="32">
        <v>235599.58</v>
      </c>
      <c r="CG322" s="32">
        <v>0</v>
      </c>
      <c r="CH322" s="32">
        <v>235599.58</v>
      </c>
      <c r="CI322" s="32">
        <f t="shared" si="69"/>
        <v>248840.276396</v>
      </c>
      <c r="CJ322" s="32">
        <f t="shared" si="70"/>
        <v>256011.6466517332</v>
      </c>
      <c r="CK322" s="32">
        <f>+SMALL((K322,O322,S322,W322,AA322,AE322,AI322,AM322,AQ322,AU322,AY322,BC322,BG322,BK322,BO322,BS322,BW322,CA322,CE322,CI322),1)</f>
        <v>0</v>
      </c>
      <c r="CL322" s="18"/>
      <c r="CM322" s="18"/>
      <c r="CN322" s="35"/>
      <c r="CO322" s="39">
        <f t="shared" si="73"/>
        <v>0</v>
      </c>
    </row>
    <row r="323" spans="1:93" s="19" customFormat="1" ht="45">
      <c r="A323" s="17">
        <v>313</v>
      </c>
      <c r="B323" s="49" t="s">
        <v>336</v>
      </c>
      <c r="C323" s="69" t="s">
        <v>381</v>
      </c>
      <c r="D323" s="69" t="s">
        <v>1244</v>
      </c>
      <c r="E323" s="37">
        <v>1</v>
      </c>
      <c r="F323" s="37" t="str">
        <f>+VLOOKUP(B323,'[1]AMAREY NOVA MEDICAL S.A'!$D:$H,5,0)</f>
        <v>CTO 5656-2021 AMAREY NOVA MEDICAL S.A</v>
      </c>
      <c r="G323" s="34">
        <f>+VLOOKUP(B323,'[1]AMAREY NOVA MEDICAL S.A'!$D:$H,2,0)</f>
        <v>7900000</v>
      </c>
      <c r="H323" s="32">
        <f>+VLOOKUP(B323,'[1]AMAREY NOVA MEDICAL S.A'!$D:$H,3,0)</f>
        <v>0</v>
      </c>
      <c r="I323" s="32">
        <f>+VLOOKUP(B323,'[1]AMAREY NOVA MEDICAL S.A'!$D:$H,4,0)</f>
        <v>7900000</v>
      </c>
      <c r="J323" s="32">
        <f t="shared" si="64"/>
        <v>7900000</v>
      </c>
      <c r="K323" s="32">
        <f t="shared" si="65"/>
        <v>8343980</v>
      </c>
      <c r="L323" s="32">
        <v>9500000</v>
      </c>
      <c r="M323" s="32"/>
      <c r="N323" s="32">
        <v>9500000</v>
      </c>
      <c r="O323" s="32">
        <f t="shared" si="74"/>
        <v>10033900</v>
      </c>
      <c r="P323" s="71"/>
      <c r="Q323" s="71"/>
      <c r="R323" s="72"/>
      <c r="S323" s="32"/>
      <c r="T323" s="32"/>
      <c r="U323" s="32"/>
      <c r="V323" s="32"/>
      <c r="W323" s="32"/>
      <c r="X323" s="32"/>
      <c r="Y323" s="32"/>
      <c r="Z323" s="32"/>
      <c r="AA323" s="32"/>
      <c r="AB323" s="32"/>
      <c r="AC323" s="32"/>
      <c r="AD323" s="32"/>
      <c r="AE323" s="32"/>
      <c r="AF323" s="32"/>
      <c r="AG323" s="32"/>
      <c r="AH323" s="32"/>
      <c r="AI323" s="32"/>
      <c r="AJ323" s="32"/>
      <c r="AK323" s="32"/>
      <c r="AL323" s="32"/>
      <c r="AM323" s="32"/>
      <c r="AN323" s="32"/>
      <c r="AO323" s="32"/>
      <c r="AP323" s="32"/>
      <c r="AQ323" s="32"/>
      <c r="AR323" s="32"/>
      <c r="AS323" s="32"/>
      <c r="AT323" s="32"/>
      <c r="AU323" s="32"/>
      <c r="AV323" s="32"/>
      <c r="AW323" s="32"/>
      <c r="AX323" s="32"/>
      <c r="AY323" s="32"/>
      <c r="AZ323" s="32"/>
      <c r="BA323" s="32"/>
      <c r="BB323" s="32"/>
      <c r="BC323" s="32"/>
      <c r="BD323" s="32"/>
      <c r="BE323" s="32"/>
      <c r="BF323" s="32"/>
      <c r="BG323" s="32"/>
      <c r="BH323" s="32"/>
      <c r="BI323" s="32"/>
      <c r="BJ323" s="32"/>
      <c r="BK323" s="32"/>
      <c r="BL323" s="32"/>
      <c r="BM323" s="32"/>
      <c r="BN323" s="32"/>
      <c r="BO323" s="32"/>
      <c r="BP323" s="32"/>
      <c r="BQ323" s="32"/>
      <c r="BR323" s="32"/>
      <c r="BS323" s="32"/>
      <c r="BT323" s="32"/>
      <c r="BU323" s="32"/>
      <c r="BV323" s="32"/>
      <c r="BW323" s="32"/>
      <c r="BX323" s="32"/>
      <c r="BY323" s="32"/>
      <c r="BZ323" s="32"/>
      <c r="CA323" s="32"/>
      <c r="CB323" s="32"/>
      <c r="CC323" s="32"/>
      <c r="CD323" s="32"/>
      <c r="CE323" s="32"/>
      <c r="CF323" s="32">
        <v>11530943.359999999</v>
      </c>
      <c r="CG323" s="32">
        <v>0</v>
      </c>
      <c r="CH323" s="32">
        <v>11530943.359999999</v>
      </c>
      <c r="CI323" s="32">
        <f t="shared" si="69"/>
        <v>12178982.376831999</v>
      </c>
      <c r="CJ323" s="32">
        <f t="shared" si="70"/>
        <v>10185620.792277334</v>
      </c>
      <c r="CK323" s="32">
        <f>+SMALL((K323,O323,S323,W323,AA323,AE323,AI323,AM323,AQ323,AU323,AY323,BC323,BG323,BK323,BO323,BS323,BW323,CA323,CE323,CI323),1)</f>
        <v>8343980</v>
      </c>
      <c r="CL323" s="18"/>
      <c r="CM323" s="18">
        <f t="shared" si="71"/>
        <v>0</v>
      </c>
      <c r="CN323" s="35">
        <f t="shared" si="72"/>
        <v>0</v>
      </c>
      <c r="CO323" s="39">
        <f t="shared" si="73"/>
        <v>8343980</v>
      </c>
    </row>
    <row r="324" spans="1:93" s="19" customFormat="1" ht="45">
      <c r="A324" s="17">
        <v>314</v>
      </c>
      <c r="B324" s="50" t="s">
        <v>337</v>
      </c>
      <c r="C324" s="69" t="s">
        <v>382</v>
      </c>
      <c r="D324" s="69" t="s">
        <v>1244</v>
      </c>
      <c r="E324" s="37">
        <v>1</v>
      </c>
      <c r="F324" s="37" t="str">
        <f>+VLOOKUP(B324,'[1]AMAREY NOVA MEDICAL S.A'!$D:$H,5,0)</f>
        <v>CTO 5656-2021 AMAREY NOVA MEDICAL S.A</v>
      </c>
      <c r="G324" s="34">
        <f>+VLOOKUP(B324,'[1]AMAREY NOVA MEDICAL S.A'!$D:$H,2,0)</f>
        <v>1274000</v>
      </c>
      <c r="H324" s="32">
        <f>+VLOOKUP(B324,'[1]AMAREY NOVA MEDICAL S.A'!$D:$H,3,0)</f>
        <v>0</v>
      </c>
      <c r="I324" s="32">
        <f>+VLOOKUP(B324,'[1]AMAREY NOVA MEDICAL S.A'!$D:$H,4,0)</f>
        <v>1274000</v>
      </c>
      <c r="J324" s="32">
        <f t="shared" si="64"/>
        <v>1274000</v>
      </c>
      <c r="K324" s="32">
        <f t="shared" si="65"/>
        <v>1345598.8</v>
      </c>
      <c r="L324" s="32">
        <v>2287000</v>
      </c>
      <c r="M324" s="32"/>
      <c r="N324" s="32">
        <v>2287000</v>
      </c>
      <c r="O324" s="32">
        <f t="shared" si="74"/>
        <v>2415529.4</v>
      </c>
      <c r="P324" s="71">
        <v>3860843</v>
      </c>
      <c r="Q324" s="71"/>
      <c r="R324" s="72">
        <v>3860843</v>
      </c>
      <c r="S324" s="32">
        <f t="shared" si="75"/>
        <v>4077050.2080000001</v>
      </c>
      <c r="T324" s="32">
        <v>2659474.3144444483</v>
      </c>
      <c r="U324" s="32"/>
      <c r="V324" s="32">
        <v>2659474.3144444483</v>
      </c>
      <c r="W324" s="32">
        <f t="shared" si="66"/>
        <v>2808404.8760533375</v>
      </c>
      <c r="X324" s="32">
        <v>1839692</v>
      </c>
      <c r="Y324" s="32"/>
      <c r="Z324" s="32">
        <v>1839692</v>
      </c>
      <c r="AA324" s="32">
        <f t="shared" si="67"/>
        <v>1943082.6904</v>
      </c>
      <c r="AB324" s="32"/>
      <c r="AC324" s="32"/>
      <c r="AD324" s="32"/>
      <c r="AE324" s="32"/>
      <c r="AF324" s="32">
        <v>2216970</v>
      </c>
      <c r="AG324" s="32"/>
      <c r="AH324" s="32">
        <v>2216970</v>
      </c>
      <c r="AI324" s="32">
        <f t="shared" ref="AI324:AI331" si="93">+AH324*1.0562</f>
        <v>2341563.7140000002</v>
      </c>
      <c r="AJ324" s="32"/>
      <c r="AK324" s="32"/>
      <c r="AL324" s="32"/>
      <c r="AM324" s="32"/>
      <c r="AN324" s="32"/>
      <c r="AO324" s="32"/>
      <c r="AP324" s="32"/>
      <c r="AQ324" s="32"/>
      <c r="AR324" s="32">
        <v>1496731.10895</v>
      </c>
      <c r="AS324" s="32"/>
      <c r="AT324" s="32">
        <v>1496731.10895</v>
      </c>
      <c r="AU324" s="32">
        <f t="shared" ref="AU324:AU331" si="94">+AT324*1.0562</f>
        <v>1580847.3972729901</v>
      </c>
      <c r="AV324" s="32"/>
      <c r="AW324" s="32"/>
      <c r="AX324" s="32"/>
      <c r="AY324" s="32"/>
      <c r="AZ324" s="32">
        <v>2000000</v>
      </c>
      <c r="BA324" s="32"/>
      <c r="BB324" s="32">
        <v>2000000</v>
      </c>
      <c r="BC324" s="32">
        <f t="shared" ref="BC324:BC331" si="95">+BB324*1.0562</f>
        <v>2112400</v>
      </c>
      <c r="BD324" s="32"/>
      <c r="BE324" s="32"/>
      <c r="BF324" s="32"/>
      <c r="BG324" s="32"/>
      <c r="BH324" s="32"/>
      <c r="BI324" s="32"/>
      <c r="BJ324" s="32"/>
      <c r="BK324" s="32"/>
      <c r="BL324" s="32">
        <v>1266799</v>
      </c>
      <c r="BM324" s="32"/>
      <c r="BN324" s="32">
        <v>1266799</v>
      </c>
      <c r="BO324" s="32">
        <f t="shared" ref="BO324:BO330" si="96">+BN324*1.0562</f>
        <v>1337993.1037999999</v>
      </c>
      <c r="BP324" s="32"/>
      <c r="BQ324" s="32"/>
      <c r="BR324" s="32"/>
      <c r="BS324" s="32"/>
      <c r="BT324" s="32"/>
      <c r="BU324" s="32"/>
      <c r="BV324" s="32"/>
      <c r="BW324" s="32"/>
      <c r="BX324" s="32"/>
      <c r="BY324" s="32"/>
      <c r="BZ324" s="32"/>
      <c r="CA324" s="32"/>
      <c r="CB324" s="32">
        <v>2138400.0000000005</v>
      </c>
      <c r="CC324" s="32">
        <v>0</v>
      </c>
      <c r="CD324" s="32">
        <v>2138400.0000000005</v>
      </c>
      <c r="CE324" s="32">
        <f t="shared" si="76"/>
        <v>2258578.0800000005</v>
      </c>
      <c r="CF324" s="32">
        <v>2934865.65</v>
      </c>
      <c r="CG324" s="32">
        <v>0</v>
      </c>
      <c r="CH324" s="32">
        <v>2934865.65</v>
      </c>
      <c r="CI324" s="32">
        <f t="shared" si="69"/>
        <v>3099805.0995299998</v>
      </c>
      <c r="CJ324" s="32">
        <f t="shared" si="70"/>
        <v>2301895.7608233024</v>
      </c>
      <c r="CK324" s="32">
        <f>+SMALL((K324,O324,S324,W324,AA324,AE324,AI324,AM324,AQ324,AU324,AY324,BC324,BG324,BK324,BO324,BS324,BW324,CA324,CE324,CI324),1)</f>
        <v>1337993.1037999999</v>
      </c>
      <c r="CL324" s="18"/>
      <c r="CM324" s="18">
        <f t="shared" si="71"/>
        <v>7605.6962000001222</v>
      </c>
      <c r="CN324" s="35">
        <f t="shared" si="72"/>
        <v>5.6844061291492307E-3</v>
      </c>
      <c r="CO324" s="39">
        <f t="shared" si="73"/>
        <v>1337993.1037999999</v>
      </c>
    </row>
    <row r="325" spans="1:93" s="19" customFormat="1" ht="45">
      <c r="A325" s="17">
        <v>315</v>
      </c>
      <c r="B325" s="50" t="s">
        <v>338</v>
      </c>
      <c r="C325" s="69" t="s">
        <v>382</v>
      </c>
      <c r="D325" s="69" t="s">
        <v>1244</v>
      </c>
      <c r="E325" s="37">
        <v>1</v>
      </c>
      <c r="F325" s="37" t="str">
        <f>+VLOOKUP(B325,'[1]AMAREY NOVA MEDICAL S.A'!$D:$H,5,0)</f>
        <v>CTO 5656-2021 AMAREY NOVA MEDICAL S.A</v>
      </c>
      <c r="G325" s="34">
        <f>+VLOOKUP(B325,'[1]AMAREY NOVA MEDICAL S.A'!$D:$H,2,0)</f>
        <v>158000</v>
      </c>
      <c r="H325" s="32">
        <f>+VLOOKUP(B325,'[1]AMAREY NOVA MEDICAL S.A'!$D:$H,3,0)</f>
        <v>0</v>
      </c>
      <c r="I325" s="32">
        <f>+VLOOKUP(B325,'[1]AMAREY NOVA MEDICAL S.A'!$D:$H,4,0)</f>
        <v>158000</v>
      </c>
      <c r="J325" s="32">
        <f t="shared" si="64"/>
        <v>158000</v>
      </c>
      <c r="K325" s="32">
        <f t="shared" si="65"/>
        <v>166879.6</v>
      </c>
      <c r="L325" s="32">
        <v>263000</v>
      </c>
      <c r="M325" s="32"/>
      <c r="N325" s="32">
        <v>263000</v>
      </c>
      <c r="O325" s="32">
        <f t="shared" si="74"/>
        <v>277780.60000000003</v>
      </c>
      <c r="P325" s="71">
        <v>242231</v>
      </c>
      <c r="Q325" s="71"/>
      <c r="R325" s="72">
        <v>242231</v>
      </c>
      <c r="S325" s="32">
        <f t="shared" si="75"/>
        <v>255795.93600000002</v>
      </c>
      <c r="T325" s="32">
        <v>234904.6122908619</v>
      </c>
      <c r="U325" s="32"/>
      <c r="V325" s="32">
        <v>234904.6122908619</v>
      </c>
      <c r="W325" s="32">
        <f t="shared" si="66"/>
        <v>248059.27057915018</v>
      </c>
      <c r="X325" s="32">
        <v>359523</v>
      </c>
      <c r="Y325" s="32"/>
      <c r="Z325" s="32">
        <v>359523</v>
      </c>
      <c r="AA325" s="32">
        <f t="shared" si="67"/>
        <v>379728.19260000001</v>
      </c>
      <c r="AB325" s="32"/>
      <c r="AC325" s="32"/>
      <c r="AD325" s="32"/>
      <c r="AE325" s="32"/>
      <c r="AF325" s="32">
        <v>267030</v>
      </c>
      <c r="AG325" s="32"/>
      <c r="AH325" s="32">
        <v>267030</v>
      </c>
      <c r="AI325" s="32">
        <f t="shared" si="93"/>
        <v>282037.08600000001</v>
      </c>
      <c r="AJ325" s="32">
        <v>411125</v>
      </c>
      <c r="AK325" s="32"/>
      <c r="AL325" s="32">
        <v>411125</v>
      </c>
      <c r="AM325" s="32">
        <f t="shared" si="77"/>
        <v>434230.22500000003</v>
      </c>
      <c r="AN325" s="32"/>
      <c r="AO325" s="32"/>
      <c r="AP325" s="32"/>
      <c r="AQ325" s="32"/>
      <c r="AR325" s="32">
        <v>128218.86000000002</v>
      </c>
      <c r="AS325" s="32"/>
      <c r="AT325" s="32">
        <v>128218.86000000002</v>
      </c>
      <c r="AU325" s="32">
        <f t="shared" si="94"/>
        <v>135424.75993200002</v>
      </c>
      <c r="AV325" s="32"/>
      <c r="AW325" s="32"/>
      <c r="AX325" s="32"/>
      <c r="AY325" s="32"/>
      <c r="AZ325" s="32">
        <v>130000</v>
      </c>
      <c r="BA325" s="32"/>
      <c r="BB325" s="32">
        <v>130000</v>
      </c>
      <c r="BC325" s="32">
        <f t="shared" si="95"/>
        <v>137306</v>
      </c>
      <c r="BD325" s="32"/>
      <c r="BE325" s="32"/>
      <c r="BF325" s="32"/>
      <c r="BG325" s="32"/>
      <c r="BH325" s="32"/>
      <c r="BI325" s="32"/>
      <c r="BJ325" s="32"/>
      <c r="BK325" s="32"/>
      <c r="BL325" s="32">
        <v>108583</v>
      </c>
      <c r="BM325" s="32"/>
      <c r="BN325" s="32">
        <v>108583</v>
      </c>
      <c r="BO325" s="32">
        <f t="shared" si="96"/>
        <v>114685.3646</v>
      </c>
      <c r="BP325" s="32"/>
      <c r="BQ325" s="32"/>
      <c r="BR325" s="32"/>
      <c r="BS325" s="32"/>
      <c r="BT325" s="32"/>
      <c r="BU325" s="32"/>
      <c r="BV325" s="32"/>
      <c r="BW325" s="32"/>
      <c r="BX325" s="32"/>
      <c r="BY325" s="32"/>
      <c r="BZ325" s="32"/>
      <c r="CA325" s="32"/>
      <c r="CB325" s="32">
        <v>261360.00000000003</v>
      </c>
      <c r="CC325" s="32">
        <v>0</v>
      </c>
      <c r="CD325" s="32">
        <v>261360.00000000003</v>
      </c>
      <c r="CE325" s="32">
        <f t="shared" si="76"/>
        <v>276048.43200000003</v>
      </c>
      <c r="CF325" s="32">
        <v>259229.23</v>
      </c>
      <c r="CG325" s="32">
        <v>0</v>
      </c>
      <c r="CH325" s="32">
        <v>259229.23</v>
      </c>
      <c r="CI325" s="32">
        <f t="shared" si="69"/>
        <v>273797.91272600001</v>
      </c>
      <c r="CJ325" s="32">
        <f t="shared" si="70"/>
        <v>248481.11495309588</v>
      </c>
      <c r="CK325" s="32">
        <f>+SMALL((K325,O325,S325,W325,AA325,AE325,AI325,AM325,AQ325,AU325,AY325,BC325,BG325,BK325,BO325,BS325,BW325,CA325,CE325,CI325),1)</f>
        <v>114685.3646</v>
      </c>
      <c r="CL325" s="18"/>
      <c r="CM325" s="18">
        <f t="shared" si="71"/>
        <v>52194.235400000005</v>
      </c>
      <c r="CN325" s="35">
        <f t="shared" si="72"/>
        <v>0.45510807400790182</v>
      </c>
      <c r="CO325" s="39">
        <f t="shared" si="73"/>
        <v>114685.3646</v>
      </c>
    </row>
    <row r="326" spans="1:93" s="19" customFormat="1" ht="45">
      <c r="A326" s="17">
        <v>316</v>
      </c>
      <c r="B326" s="50" t="s">
        <v>339</v>
      </c>
      <c r="C326" s="69" t="s">
        <v>382</v>
      </c>
      <c r="D326" s="69" t="s">
        <v>1244</v>
      </c>
      <c r="E326" s="37">
        <v>1</v>
      </c>
      <c r="F326" s="37" t="str">
        <f>+VLOOKUP(B326,'[1]AMAREY NOVA MEDICAL S.A'!$D:$H,5,0)</f>
        <v>CTO 5656-2021 AMAREY NOVA MEDICAL S.A</v>
      </c>
      <c r="G326" s="34">
        <f>+VLOOKUP(B326,'[1]AMAREY NOVA MEDICAL S.A'!$D:$H,2,0)</f>
        <v>50000</v>
      </c>
      <c r="H326" s="32">
        <f>+VLOOKUP(B326,'[1]AMAREY NOVA MEDICAL S.A'!$D:$H,3,0)</f>
        <v>0</v>
      </c>
      <c r="I326" s="32">
        <f>+VLOOKUP(B326,'[1]AMAREY NOVA MEDICAL S.A'!$D:$H,4,0)</f>
        <v>50000</v>
      </c>
      <c r="J326" s="32">
        <f t="shared" si="64"/>
        <v>50000</v>
      </c>
      <c r="K326" s="32">
        <f t="shared" si="65"/>
        <v>52810</v>
      </c>
      <c r="L326" s="32">
        <v>170000</v>
      </c>
      <c r="M326" s="32"/>
      <c r="N326" s="32">
        <v>170000</v>
      </c>
      <c r="O326" s="32">
        <f t="shared" si="74"/>
        <v>179554</v>
      </c>
      <c r="P326" s="71">
        <v>108065</v>
      </c>
      <c r="Q326" s="71"/>
      <c r="R326" s="72">
        <v>108065</v>
      </c>
      <c r="S326" s="32">
        <f t="shared" si="75"/>
        <v>114116.64</v>
      </c>
      <c r="T326" s="32">
        <v>127515.17762741058</v>
      </c>
      <c r="U326" s="32"/>
      <c r="V326" s="32">
        <v>127515.17762741058</v>
      </c>
      <c r="W326" s="32">
        <f t="shared" si="66"/>
        <v>134656.02757454559</v>
      </c>
      <c r="X326" s="32">
        <v>124379</v>
      </c>
      <c r="Y326" s="32"/>
      <c r="Z326" s="32">
        <v>124379</v>
      </c>
      <c r="AA326" s="32">
        <f t="shared" si="67"/>
        <v>131369.0998</v>
      </c>
      <c r="AB326" s="32"/>
      <c r="AC326" s="32"/>
      <c r="AD326" s="32"/>
      <c r="AE326" s="32"/>
      <c r="AF326" s="32">
        <v>111780</v>
      </c>
      <c r="AG326" s="32"/>
      <c r="AH326" s="32">
        <v>111780</v>
      </c>
      <c r="AI326" s="32">
        <f t="shared" si="93"/>
        <v>118062.03600000001</v>
      </c>
      <c r="AJ326" s="32"/>
      <c r="AK326" s="32"/>
      <c r="AL326" s="32"/>
      <c r="AM326" s="32"/>
      <c r="AN326" s="32"/>
      <c r="AO326" s="32"/>
      <c r="AP326" s="32"/>
      <c r="AQ326" s="32"/>
      <c r="AR326" s="32">
        <v>63004.095000000001</v>
      </c>
      <c r="AS326" s="32"/>
      <c r="AT326" s="32">
        <v>63004.095000000001</v>
      </c>
      <c r="AU326" s="32">
        <f t="shared" si="94"/>
        <v>66544.925138999999</v>
      </c>
      <c r="AV326" s="32"/>
      <c r="AW326" s="32"/>
      <c r="AX326" s="32"/>
      <c r="AY326" s="32"/>
      <c r="AZ326" s="32">
        <v>40000</v>
      </c>
      <c r="BA326" s="32"/>
      <c r="BB326" s="32">
        <v>40000</v>
      </c>
      <c r="BC326" s="32">
        <f t="shared" si="95"/>
        <v>42248</v>
      </c>
      <c r="BD326" s="32"/>
      <c r="BE326" s="32"/>
      <c r="BF326" s="32"/>
      <c r="BG326" s="32"/>
      <c r="BH326" s="32"/>
      <c r="BI326" s="32"/>
      <c r="BJ326" s="32"/>
      <c r="BK326" s="32"/>
      <c r="BL326" s="32">
        <v>36195</v>
      </c>
      <c r="BM326" s="32"/>
      <c r="BN326" s="32">
        <v>36195</v>
      </c>
      <c r="BO326" s="32">
        <f t="shared" si="96"/>
        <v>38229.159</v>
      </c>
      <c r="BP326" s="32"/>
      <c r="BQ326" s="32"/>
      <c r="BR326" s="32"/>
      <c r="BS326" s="32"/>
      <c r="BT326" s="32"/>
      <c r="BU326" s="32"/>
      <c r="BV326" s="32"/>
      <c r="BW326" s="32"/>
      <c r="BX326" s="32"/>
      <c r="BY326" s="32"/>
      <c r="BZ326" s="32"/>
      <c r="CA326" s="32"/>
      <c r="CB326" s="32">
        <v>237600.00000000003</v>
      </c>
      <c r="CC326" s="32">
        <v>0</v>
      </c>
      <c r="CD326" s="32">
        <v>237600.00000000003</v>
      </c>
      <c r="CE326" s="32">
        <f t="shared" si="76"/>
        <v>250953.12000000002</v>
      </c>
      <c r="CF326" s="32">
        <v>140719.51</v>
      </c>
      <c r="CG326" s="32">
        <v>0</v>
      </c>
      <c r="CH326" s="32">
        <v>140719.51</v>
      </c>
      <c r="CI326" s="32">
        <f t="shared" si="69"/>
        <v>148627.94646200002</v>
      </c>
      <c r="CJ326" s="32">
        <f t="shared" si="70"/>
        <v>116106.45036141324</v>
      </c>
      <c r="CK326" s="32">
        <f>+SMALL((K326,O326,S326,W326,AA326,AE326,AI326,AM326,AQ326,AU326,AY326,BC326,BG326,BK326,BO326,BS326,BW326,CA326,CE326,CI326),1)</f>
        <v>38229.159</v>
      </c>
      <c r="CL326" s="18"/>
      <c r="CM326" s="18">
        <f t="shared" si="71"/>
        <v>14580.841</v>
      </c>
      <c r="CN326" s="35">
        <f t="shared" si="72"/>
        <v>0.38140627158447299</v>
      </c>
      <c r="CO326" s="39">
        <f t="shared" si="73"/>
        <v>38229.159</v>
      </c>
    </row>
    <row r="327" spans="1:93" s="19" customFormat="1" ht="45">
      <c r="A327" s="17">
        <v>317</v>
      </c>
      <c r="B327" s="50" t="s">
        <v>340</v>
      </c>
      <c r="C327" s="69" t="s">
        <v>382</v>
      </c>
      <c r="D327" s="69" t="s">
        <v>1244</v>
      </c>
      <c r="E327" s="37">
        <v>1</v>
      </c>
      <c r="F327" s="37" t="str">
        <f>+VLOOKUP(B327,'[1]AMAREY NOVA MEDICAL S.A'!$D:$H,5,0)</f>
        <v>CTO 5656-2021 AMAREY NOVA MEDICAL S.A</v>
      </c>
      <c r="G327" s="34">
        <f>+VLOOKUP(B327,'[1]AMAREY NOVA MEDICAL S.A'!$D:$H,2,0)</f>
        <v>31000</v>
      </c>
      <c r="H327" s="32">
        <f>+VLOOKUP(B327,'[1]AMAREY NOVA MEDICAL S.A'!$D:$H,3,0)</f>
        <v>0</v>
      </c>
      <c r="I327" s="32">
        <f>+VLOOKUP(B327,'[1]AMAREY NOVA MEDICAL S.A'!$D:$H,4,0)</f>
        <v>31000</v>
      </c>
      <c r="J327" s="32">
        <f t="shared" si="64"/>
        <v>31000</v>
      </c>
      <c r="K327" s="32">
        <f t="shared" si="65"/>
        <v>32742.2</v>
      </c>
      <c r="L327" s="32">
        <v>36000</v>
      </c>
      <c r="M327" s="32"/>
      <c r="N327" s="32">
        <v>36000</v>
      </c>
      <c r="O327" s="32">
        <f t="shared" si="74"/>
        <v>38023.200000000004</v>
      </c>
      <c r="P327" s="71">
        <v>41019</v>
      </c>
      <c r="Q327" s="71"/>
      <c r="R327" s="72">
        <v>41019</v>
      </c>
      <c r="S327" s="32">
        <f>+R327*1.056</f>
        <v>43316.063999999998</v>
      </c>
      <c r="T327" s="32">
        <v>39650.141242435915</v>
      </c>
      <c r="U327" s="32"/>
      <c r="V327" s="32">
        <v>39650.141242435915</v>
      </c>
      <c r="W327" s="32">
        <f>+V327*1.056</f>
        <v>41870.549152012325</v>
      </c>
      <c r="X327" s="32">
        <v>53217</v>
      </c>
      <c r="Y327" s="32"/>
      <c r="Z327" s="32">
        <v>53217</v>
      </c>
      <c r="AA327" s="32">
        <f t="shared" si="67"/>
        <v>56207.795400000003</v>
      </c>
      <c r="AB327" s="32"/>
      <c r="AC327" s="32"/>
      <c r="AD327" s="32"/>
      <c r="AE327" s="32"/>
      <c r="AF327" s="32">
        <v>38819.796749999994</v>
      </c>
      <c r="AG327" s="32"/>
      <c r="AH327" s="32">
        <v>38819.796749999994</v>
      </c>
      <c r="AI327" s="32">
        <f t="shared" si="93"/>
        <v>41001.469327349994</v>
      </c>
      <c r="AJ327" s="32">
        <v>81800</v>
      </c>
      <c r="AK327" s="32">
        <f>+AJ327*19%</f>
        <v>15542</v>
      </c>
      <c r="AL327" s="32">
        <v>97342</v>
      </c>
      <c r="AM327" s="32">
        <f t="shared" si="77"/>
        <v>102812.6204</v>
      </c>
      <c r="AN327" s="32"/>
      <c r="AO327" s="32"/>
      <c r="AP327" s="32"/>
      <c r="AQ327" s="32"/>
      <c r="AR327" s="32">
        <v>16131.443212499998</v>
      </c>
      <c r="AS327" s="32"/>
      <c r="AT327" s="32">
        <v>16131.443212499998</v>
      </c>
      <c r="AU327" s="32">
        <f t="shared" si="94"/>
        <v>17038.030321042497</v>
      </c>
      <c r="AV327" s="32"/>
      <c r="AW327" s="32"/>
      <c r="AX327" s="32"/>
      <c r="AY327" s="32"/>
      <c r="AZ327" s="32">
        <v>10000</v>
      </c>
      <c r="BA327" s="32"/>
      <c r="BB327" s="32">
        <v>10000</v>
      </c>
      <c r="BC327" s="32">
        <f t="shared" si="95"/>
        <v>10562</v>
      </c>
      <c r="BD327" s="32"/>
      <c r="BE327" s="32"/>
      <c r="BF327" s="32"/>
      <c r="BG327" s="32"/>
      <c r="BH327" s="32"/>
      <c r="BI327" s="32"/>
      <c r="BJ327" s="32"/>
      <c r="BK327" s="32"/>
      <c r="BL327" s="32">
        <v>16914</v>
      </c>
      <c r="BM327" s="32"/>
      <c r="BN327" s="32">
        <v>16914</v>
      </c>
      <c r="BO327" s="32">
        <f t="shared" si="96"/>
        <v>17864.566800000001</v>
      </c>
      <c r="BP327" s="32"/>
      <c r="BQ327" s="32"/>
      <c r="BR327" s="32"/>
      <c r="BS327" s="32"/>
      <c r="BT327" s="32"/>
      <c r="BU327" s="32"/>
      <c r="BV327" s="32"/>
      <c r="BW327" s="32"/>
      <c r="BX327" s="32"/>
      <c r="BY327" s="32"/>
      <c r="BZ327" s="32"/>
      <c r="CA327" s="32"/>
      <c r="CB327" s="32">
        <v>21859.200000000001</v>
      </c>
      <c r="CC327" s="32">
        <v>4153.2480000000005</v>
      </c>
      <c r="CD327" s="32">
        <v>26012.448</v>
      </c>
      <c r="CE327" s="32">
        <f t="shared" si="76"/>
        <v>27474.347577600001</v>
      </c>
      <c r="CF327" s="32">
        <v>43755.95</v>
      </c>
      <c r="CG327" s="32">
        <v>0</v>
      </c>
      <c r="CH327" s="32">
        <v>43755.95</v>
      </c>
      <c r="CI327" s="32">
        <f t="shared" si="69"/>
        <v>46215.034390000001</v>
      </c>
      <c r="CJ327" s="32">
        <f t="shared" si="70"/>
        <v>39593.989780667071</v>
      </c>
      <c r="CK327" s="32">
        <f>+SMALL((K327,O327,S327,W327,AA327,AE327,AI327,AM327,AQ327,AU327,AY327,BC327,BG327,BK327,BO327,BS327,BW327,CA327,CE327,CI327),1)</f>
        <v>10562</v>
      </c>
      <c r="CL327" s="18"/>
      <c r="CM327" s="18">
        <f t="shared" si="71"/>
        <v>22180.2</v>
      </c>
      <c r="CN327" s="35">
        <f t="shared" si="72"/>
        <v>2.1</v>
      </c>
      <c r="CO327" s="39">
        <f t="shared" si="73"/>
        <v>10562</v>
      </c>
    </row>
    <row r="328" spans="1:93" s="19" customFormat="1" ht="60">
      <c r="A328" s="17">
        <v>318</v>
      </c>
      <c r="B328" s="50" t="s">
        <v>341</v>
      </c>
      <c r="C328" s="69" t="s">
        <v>383</v>
      </c>
      <c r="D328" s="69" t="s">
        <v>1244</v>
      </c>
      <c r="E328" s="37">
        <v>1</v>
      </c>
      <c r="F328" s="37" t="str">
        <f>+VLOOKUP(B328,'[1]AMAREY NOVA MEDICAL S.A'!$D:$H,5,0)</f>
        <v>CTO 5669-2021 PROMED QUIRURGICOS E.U</v>
      </c>
      <c r="G328" s="34">
        <f>+VLOOKUP(B328,'[1]AMAREY NOVA MEDICAL S.A'!$D:$H,2,0)</f>
        <v>805193</v>
      </c>
      <c r="H328" s="32">
        <f>+VLOOKUP(B328,'[1]AMAREY NOVA MEDICAL S.A'!$D:$H,3,0)</f>
        <v>0</v>
      </c>
      <c r="I328" s="32">
        <f>+VLOOKUP(B328,'[1]AMAREY NOVA MEDICAL S.A'!$D:$H,4,0)</f>
        <v>805193</v>
      </c>
      <c r="J328" s="32">
        <f t="shared" si="64"/>
        <v>805193</v>
      </c>
      <c r="K328" s="32">
        <f t="shared" si="65"/>
        <v>850444.84660000005</v>
      </c>
      <c r="L328" s="32">
        <v>7214000</v>
      </c>
      <c r="M328" s="32"/>
      <c r="N328" s="32">
        <v>7214000</v>
      </c>
      <c r="O328" s="32">
        <f t="shared" si="74"/>
        <v>7619426.7999999998</v>
      </c>
      <c r="P328" s="71">
        <v>1692024</v>
      </c>
      <c r="Q328" s="71"/>
      <c r="R328" s="72">
        <v>1692024</v>
      </c>
      <c r="S328" s="32">
        <f t="shared" si="75"/>
        <v>1786777.344</v>
      </c>
      <c r="T328" s="32">
        <v>2440919.0643019108</v>
      </c>
      <c r="U328" s="32"/>
      <c r="V328" s="32">
        <v>2440919.0643019108</v>
      </c>
      <c r="W328" s="32">
        <f t="shared" si="66"/>
        <v>2577610.531902818</v>
      </c>
      <c r="X328" s="32"/>
      <c r="Y328" s="32"/>
      <c r="Z328" s="32"/>
      <c r="AA328" s="32"/>
      <c r="AB328" s="32"/>
      <c r="AC328" s="32"/>
      <c r="AD328" s="32"/>
      <c r="AE328" s="32"/>
      <c r="AF328" s="32">
        <v>2477790</v>
      </c>
      <c r="AG328" s="32"/>
      <c r="AH328" s="32">
        <v>2477790</v>
      </c>
      <c r="AI328" s="32">
        <f t="shared" si="93"/>
        <v>2617041.798</v>
      </c>
      <c r="AJ328" s="32"/>
      <c r="AK328" s="32"/>
      <c r="AL328" s="32"/>
      <c r="AM328" s="32"/>
      <c r="AN328" s="32"/>
      <c r="AO328" s="32"/>
      <c r="AP328" s="32"/>
      <c r="AQ328" s="32"/>
      <c r="AR328" s="32">
        <v>1439447.625</v>
      </c>
      <c r="AS328" s="32"/>
      <c r="AT328" s="32">
        <v>1439447.625</v>
      </c>
      <c r="AU328" s="32">
        <f t="shared" si="94"/>
        <v>1520344.581525</v>
      </c>
      <c r="AV328" s="32"/>
      <c r="AW328" s="32"/>
      <c r="AX328" s="32"/>
      <c r="AY328" s="32"/>
      <c r="AZ328" s="32">
        <v>1200000</v>
      </c>
      <c r="BA328" s="32"/>
      <c r="BB328" s="32">
        <v>1200000</v>
      </c>
      <c r="BC328" s="32">
        <f t="shared" si="95"/>
        <v>1267440</v>
      </c>
      <c r="BD328" s="32"/>
      <c r="BE328" s="32"/>
      <c r="BF328" s="32"/>
      <c r="BG328" s="32"/>
      <c r="BH328" s="32"/>
      <c r="BI328" s="32"/>
      <c r="BJ328" s="32"/>
      <c r="BK328" s="32"/>
      <c r="BL328" s="32">
        <v>902037</v>
      </c>
      <c r="BM328" s="32"/>
      <c r="BN328" s="32">
        <v>902037</v>
      </c>
      <c r="BO328" s="32">
        <f t="shared" si="96"/>
        <v>952731.47940000007</v>
      </c>
      <c r="BP328" s="32"/>
      <c r="BQ328" s="32"/>
      <c r="BR328" s="32"/>
      <c r="BS328" s="32"/>
      <c r="BT328" s="32"/>
      <c r="BU328" s="32"/>
      <c r="BV328" s="32"/>
      <c r="BW328" s="32"/>
      <c r="BX328" s="32"/>
      <c r="BY328" s="32"/>
      <c r="BZ328" s="32"/>
      <c r="CA328" s="32"/>
      <c r="CB328" s="32"/>
      <c r="CC328" s="32"/>
      <c r="CD328" s="32"/>
      <c r="CE328" s="32"/>
      <c r="CF328" s="32">
        <v>2693678.78</v>
      </c>
      <c r="CG328" s="32">
        <v>0</v>
      </c>
      <c r="CH328" s="32">
        <v>2693678.78</v>
      </c>
      <c r="CI328" s="32">
        <f t="shared" si="69"/>
        <v>2845063.5274359998</v>
      </c>
      <c r="CJ328" s="32">
        <f t="shared" si="70"/>
        <v>2448542.3232070911</v>
      </c>
      <c r="CK328" s="32">
        <f>+SMALL((K328,O328,S328,W328,AA328,AE328,AI328,AM328,AQ328,AU328,AY328,BC328,BG328,BK328,BO328,BS328,BW328,CA328,CE328,CI328),1)</f>
        <v>850444.84660000005</v>
      </c>
      <c r="CL328" s="18"/>
      <c r="CM328" s="18">
        <f t="shared" si="71"/>
        <v>0</v>
      </c>
      <c r="CN328" s="35">
        <f t="shared" si="72"/>
        <v>0</v>
      </c>
      <c r="CO328" s="39">
        <f t="shared" si="73"/>
        <v>850444.84660000005</v>
      </c>
    </row>
    <row r="329" spans="1:93" s="19" customFormat="1" ht="60">
      <c r="A329" s="17">
        <v>319</v>
      </c>
      <c r="B329" s="50" t="s">
        <v>342</v>
      </c>
      <c r="C329" s="69" t="s">
        <v>383</v>
      </c>
      <c r="D329" s="69" t="s">
        <v>1244</v>
      </c>
      <c r="E329" s="37">
        <v>1</v>
      </c>
      <c r="F329" s="37" t="str">
        <f>+VLOOKUP(B329,'[1]AMAREY NOVA MEDICAL S.A'!$D:$H,5,0)</f>
        <v>CTO 5664-2021 JOHNSON &amp; JOHNSON DE COLOMBIA S.A</v>
      </c>
      <c r="G329" s="34">
        <f>+VLOOKUP(B329,'[1]AMAREY NOVA MEDICAL S.A'!$D:$H,2,0)</f>
        <v>71500</v>
      </c>
      <c r="H329" s="32">
        <f>+VLOOKUP(B329,'[1]AMAREY NOVA MEDICAL S.A'!$D:$H,3,0)</f>
        <v>0</v>
      </c>
      <c r="I329" s="32">
        <f>+VLOOKUP(B329,'[1]AMAREY NOVA MEDICAL S.A'!$D:$H,4,0)</f>
        <v>71500</v>
      </c>
      <c r="J329" s="32">
        <f t="shared" si="64"/>
        <v>71500</v>
      </c>
      <c r="K329" s="32">
        <f t="shared" si="65"/>
        <v>75518.3</v>
      </c>
      <c r="L329" s="32">
        <v>271000</v>
      </c>
      <c r="M329" s="32"/>
      <c r="N329" s="32">
        <v>271000</v>
      </c>
      <c r="O329" s="32">
        <f t="shared" si="74"/>
        <v>286230.2</v>
      </c>
      <c r="P329" s="71">
        <v>108065</v>
      </c>
      <c r="Q329" s="71"/>
      <c r="R329" s="72">
        <v>108065</v>
      </c>
      <c r="S329" s="32">
        <f t="shared" si="75"/>
        <v>114116.64</v>
      </c>
      <c r="T329" s="32">
        <v>97979.329304883344</v>
      </c>
      <c r="U329" s="32"/>
      <c r="V329" s="32">
        <v>97979.329304883344</v>
      </c>
      <c r="W329" s="32">
        <f t="shared" si="66"/>
        <v>103466.17174595682</v>
      </c>
      <c r="X329" s="32">
        <v>105815</v>
      </c>
      <c r="Y329" s="32"/>
      <c r="Z329" s="32">
        <v>105815</v>
      </c>
      <c r="AA329" s="32">
        <f t="shared" si="67"/>
        <v>111761.803</v>
      </c>
      <c r="AB329" s="32"/>
      <c r="AC329" s="32"/>
      <c r="AD329" s="32"/>
      <c r="AE329" s="32"/>
      <c r="AF329" s="32">
        <v>111780</v>
      </c>
      <c r="AG329" s="32"/>
      <c r="AH329" s="32">
        <v>111780</v>
      </c>
      <c r="AI329" s="32">
        <f t="shared" si="93"/>
        <v>118062.03600000001</v>
      </c>
      <c r="AJ329" s="32"/>
      <c r="AK329" s="32"/>
      <c r="AL329" s="32"/>
      <c r="AM329" s="32"/>
      <c r="AN329" s="32"/>
      <c r="AO329" s="32"/>
      <c r="AP329" s="32"/>
      <c r="AQ329" s="32"/>
      <c r="AR329" s="32">
        <v>51453.344250000009</v>
      </c>
      <c r="AS329" s="32"/>
      <c r="AT329" s="32">
        <v>51453.344250000009</v>
      </c>
      <c r="AU329" s="32">
        <f t="shared" si="94"/>
        <v>54345.022196850012</v>
      </c>
      <c r="AV329" s="32"/>
      <c r="AW329" s="32"/>
      <c r="AX329" s="32"/>
      <c r="AY329" s="32"/>
      <c r="AZ329" s="32">
        <v>40000</v>
      </c>
      <c r="BA329" s="32"/>
      <c r="BB329" s="32">
        <v>40000</v>
      </c>
      <c r="BC329" s="32">
        <f t="shared" si="95"/>
        <v>42248</v>
      </c>
      <c r="BD329" s="32"/>
      <c r="BE329" s="32"/>
      <c r="BF329" s="32"/>
      <c r="BG329" s="32"/>
      <c r="BH329" s="32"/>
      <c r="BI329" s="32"/>
      <c r="BJ329" s="32"/>
      <c r="BK329" s="32"/>
      <c r="BL329" s="32">
        <v>36195</v>
      </c>
      <c r="BM329" s="32"/>
      <c r="BN329" s="32">
        <v>36195</v>
      </c>
      <c r="BO329" s="32">
        <f t="shared" si="96"/>
        <v>38229.159</v>
      </c>
      <c r="BP329" s="32"/>
      <c r="BQ329" s="32"/>
      <c r="BR329" s="32"/>
      <c r="BS329" s="32"/>
      <c r="BT329" s="32"/>
      <c r="BU329" s="32"/>
      <c r="BV329" s="32"/>
      <c r="BW329" s="32"/>
      <c r="BX329" s="32"/>
      <c r="BY329" s="32"/>
      <c r="BZ329" s="32"/>
      <c r="CA329" s="32"/>
      <c r="CB329" s="32"/>
      <c r="CC329" s="32"/>
      <c r="CD329" s="32"/>
      <c r="CE329" s="32"/>
      <c r="CF329" s="32">
        <v>108125.19</v>
      </c>
      <c r="CG329" s="32">
        <v>0</v>
      </c>
      <c r="CH329" s="32">
        <v>108125.19</v>
      </c>
      <c r="CI329" s="32">
        <f t="shared" si="69"/>
        <v>114201.82567800001</v>
      </c>
      <c r="CJ329" s="32">
        <f t="shared" si="70"/>
        <v>105817.91576208067</v>
      </c>
      <c r="CK329" s="32">
        <f>+SMALL((K329,O329,S329,W329,AA329,AE329,AI329,AM329,AQ329,AU329,AY329,BC329,BG329,BK329,BO329,BS329,BW329,CA329,CE329,CI329),1)</f>
        <v>38229.159</v>
      </c>
      <c r="CL329" s="18"/>
      <c r="CM329" s="18">
        <f t="shared" si="71"/>
        <v>37289.141000000003</v>
      </c>
      <c r="CN329" s="35">
        <f t="shared" si="72"/>
        <v>0.97541096836579644</v>
      </c>
      <c r="CO329" s="39">
        <f t="shared" si="73"/>
        <v>38229.159</v>
      </c>
    </row>
    <row r="330" spans="1:93" s="19" customFormat="1" ht="60">
      <c r="A330" s="17">
        <v>320</v>
      </c>
      <c r="B330" s="50" t="s">
        <v>343</v>
      </c>
      <c r="C330" s="69" t="s">
        <v>383</v>
      </c>
      <c r="D330" s="69" t="s">
        <v>1244</v>
      </c>
      <c r="E330" s="37">
        <v>1</v>
      </c>
      <c r="F330" s="37" t="str">
        <f>+VLOOKUP(B330,'[1]AMAREY NOVA MEDICAL S.A'!$D:$H,5,0)</f>
        <v>CTO 5669-2021 PROMED QUIRURGICOS E.U</v>
      </c>
      <c r="G330" s="34">
        <f>+VLOOKUP(B330,'[1]AMAREY NOVA MEDICAL S.A'!$D:$H,2,0)</f>
        <v>155562</v>
      </c>
      <c r="H330" s="32">
        <f>+VLOOKUP(B330,'[1]AMAREY NOVA MEDICAL S.A'!$D:$H,3,0)</f>
        <v>0</v>
      </c>
      <c r="I330" s="32">
        <f>+VLOOKUP(B330,'[1]AMAREY NOVA MEDICAL S.A'!$D:$H,4,0)</f>
        <v>155562</v>
      </c>
      <c r="J330" s="32">
        <f t="shared" ref="J330:J392" si="97">+I330*E330</f>
        <v>155562</v>
      </c>
      <c r="K330" s="32">
        <f t="shared" ref="K330:K392" si="98">+J330*1.0562</f>
        <v>164304.58439999999</v>
      </c>
      <c r="L330" s="32">
        <v>271000</v>
      </c>
      <c r="M330" s="32"/>
      <c r="N330" s="32">
        <v>271000</v>
      </c>
      <c r="O330" s="32">
        <f t="shared" si="74"/>
        <v>286230.2</v>
      </c>
      <c r="P330" s="71">
        <v>242231</v>
      </c>
      <c r="Q330" s="71"/>
      <c r="R330" s="72">
        <v>242231</v>
      </c>
      <c r="S330" s="32">
        <f t="shared" si="75"/>
        <v>255795.93600000002</v>
      </c>
      <c r="T330" s="32">
        <v>228778.12448588666</v>
      </c>
      <c r="U330" s="32"/>
      <c r="V330" s="32">
        <v>228778.12448588666</v>
      </c>
      <c r="W330" s="32">
        <f t="shared" si="66"/>
        <v>241589.69945709631</v>
      </c>
      <c r="X330" s="32">
        <v>359523</v>
      </c>
      <c r="Y330" s="32"/>
      <c r="Z330" s="32">
        <v>359523</v>
      </c>
      <c r="AA330" s="32">
        <f t="shared" si="67"/>
        <v>379728.19260000001</v>
      </c>
      <c r="AB330" s="32"/>
      <c r="AC330" s="32"/>
      <c r="AD330" s="32"/>
      <c r="AE330" s="32"/>
      <c r="AF330" s="32">
        <v>267030</v>
      </c>
      <c r="AG330" s="32"/>
      <c r="AH330" s="32">
        <v>267030</v>
      </c>
      <c r="AI330" s="32">
        <f t="shared" si="93"/>
        <v>282037.08600000001</v>
      </c>
      <c r="AJ330" s="32">
        <v>411125</v>
      </c>
      <c r="AK330" s="32"/>
      <c r="AL330" s="32">
        <v>411125</v>
      </c>
      <c r="AM330" s="32">
        <f t="shared" si="77"/>
        <v>434230.22500000003</v>
      </c>
      <c r="AN330" s="32"/>
      <c r="AO330" s="32"/>
      <c r="AP330" s="32"/>
      <c r="AQ330" s="32"/>
      <c r="AR330" s="32">
        <v>128218.86000000002</v>
      </c>
      <c r="AS330" s="32"/>
      <c r="AT330" s="32">
        <v>128218.86000000002</v>
      </c>
      <c r="AU330" s="32">
        <f t="shared" si="94"/>
        <v>135424.75993200002</v>
      </c>
      <c r="AV330" s="32"/>
      <c r="AW330" s="32"/>
      <c r="AX330" s="32"/>
      <c r="AY330" s="32"/>
      <c r="AZ330" s="32">
        <v>130000</v>
      </c>
      <c r="BA330" s="32"/>
      <c r="BB330" s="32">
        <v>130000</v>
      </c>
      <c r="BC330" s="32">
        <f t="shared" si="95"/>
        <v>137306</v>
      </c>
      <c r="BD330" s="32"/>
      <c r="BE330" s="32"/>
      <c r="BF330" s="32"/>
      <c r="BG330" s="32"/>
      <c r="BH330" s="32"/>
      <c r="BI330" s="32"/>
      <c r="BJ330" s="32"/>
      <c r="BK330" s="32"/>
      <c r="BL330" s="32">
        <v>108583</v>
      </c>
      <c r="BM330" s="32"/>
      <c r="BN330" s="32">
        <v>108583</v>
      </c>
      <c r="BO330" s="32">
        <f t="shared" si="96"/>
        <v>114685.3646</v>
      </c>
      <c r="BP330" s="32"/>
      <c r="BQ330" s="32"/>
      <c r="BR330" s="32"/>
      <c r="BS330" s="32"/>
      <c r="BT330" s="32"/>
      <c r="BU330" s="32"/>
      <c r="BV330" s="32"/>
      <c r="BW330" s="32"/>
      <c r="BX330" s="32"/>
      <c r="BY330" s="32"/>
      <c r="BZ330" s="32"/>
      <c r="CA330" s="32"/>
      <c r="CB330" s="32"/>
      <c r="CC330" s="32"/>
      <c r="CD330" s="32"/>
      <c r="CE330" s="32"/>
      <c r="CF330" s="32">
        <v>252468.34</v>
      </c>
      <c r="CG330" s="32">
        <v>0</v>
      </c>
      <c r="CH330" s="32">
        <v>252468.34</v>
      </c>
      <c r="CI330" s="32">
        <f t="shared" si="69"/>
        <v>266657.06070799998</v>
      </c>
      <c r="CJ330" s="32">
        <f t="shared" si="70"/>
        <v>245271.73715428149</v>
      </c>
      <c r="CK330" s="32">
        <f>+SMALL((K330,O330,S330,W330,AA330,AE330,AI330,AM330,AQ330,AU330,AY330,BC330,BG330,BK330,BO330,BS330,BW330,CA330,CE330,CI330),1)</f>
        <v>114685.3646</v>
      </c>
      <c r="CL330" s="18"/>
      <c r="CM330" s="18">
        <f t="shared" si="71"/>
        <v>49619.219799999992</v>
      </c>
      <c r="CN330" s="35">
        <f t="shared" si="72"/>
        <v>0.43265520385327344</v>
      </c>
      <c r="CO330" s="39">
        <f t="shared" si="73"/>
        <v>114685.3646</v>
      </c>
    </row>
    <row r="331" spans="1:93" s="19" customFormat="1" ht="60">
      <c r="A331" s="17">
        <v>321</v>
      </c>
      <c r="B331" s="50" t="s">
        <v>344</v>
      </c>
      <c r="C331" s="69" t="s">
        <v>384</v>
      </c>
      <c r="D331" s="69" t="s">
        <v>1244</v>
      </c>
      <c r="E331" s="37">
        <v>1</v>
      </c>
      <c r="F331" s="37" t="str">
        <f>+VLOOKUP(B331,'[1]AMAREY NOVA MEDICAL S.A'!$D:$H,5,0)</f>
        <v>CTO 5666-2021 LOGISTICA PARA DISPOSITIVOS MEDICOS S.A.S</v>
      </c>
      <c r="G331" s="34">
        <f>+VLOOKUP(B331,'[1]AMAREY NOVA MEDICAL S.A'!$D:$H,2,0)</f>
        <v>1235417</v>
      </c>
      <c r="H331" s="32">
        <f>+VLOOKUP(B331,'[1]AMAREY NOVA MEDICAL S.A'!$D:$H,3,0)</f>
        <v>0</v>
      </c>
      <c r="I331" s="32">
        <f>+VLOOKUP(B331,'[1]AMAREY NOVA MEDICAL S.A'!$D:$H,4,0)</f>
        <v>1235417</v>
      </c>
      <c r="J331" s="32">
        <f t="shared" si="97"/>
        <v>1235417</v>
      </c>
      <c r="K331" s="32">
        <f t="shared" si="98"/>
        <v>1304847.4354000001</v>
      </c>
      <c r="L331" s="32">
        <v>3198000</v>
      </c>
      <c r="M331" s="32"/>
      <c r="N331" s="32">
        <v>3198000</v>
      </c>
      <c r="O331" s="32">
        <f t="shared" si="74"/>
        <v>3377727.6</v>
      </c>
      <c r="P331" s="71">
        <v>1693341</v>
      </c>
      <c r="Q331" s="71"/>
      <c r="R331" s="72">
        <v>1693341</v>
      </c>
      <c r="S331" s="32">
        <f t="shared" si="75"/>
        <v>1788168.0960000001</v>
      </c>
      <c r="T331" s="32">
        <v>1859765.7576269892</v>
      </c>
      <c r="U331" s="32"/>
      <c r="V331" s="32">
        <v>1859765.7576269892</v>
      </c>
      <c r="W331" s="32">
        <f t="shared" si="66"/>
        <v>1963912.6400541007</v>
      </c>
      <c r="X331" s="32">
        <v>1585984</v>
      </c>
      <c r="Y331" s="32"/>
      <c r="Z331" s="32">
        <v>1585984</v>
      </c>
      <c r="AA331" s="32">
        <f t="shared" si="67"/>
        <v>1675116.3008000001</v>
      </c>
      <c r="AB331" s="32"/>
      <c r="AC331" s="32"/>
      <c r="AD331" s="32"/>
      <c r="AE331" s="32"/>
      <c r="AF331" s="32">
        <v>1434510</v>
      </c>
      <c r="AG331" s="32"/>
      <c r="AH331" s="32">
        <v>1434510</v>
      </c>
      <c r="AI331" s="32">
        <f t="shared" si="93"/>
        <v>1515129.4620000001</v>
      </c>
      <c r="AJ331" s="32"/>
      <c r="AK331" s="32"/>
      <c r="AL331" s="32"/>
      <c r="AM331" s="32"/>
      <c r="AN331" s="32"/>
      <c r="AO331" s="32"/>
      <c r="AP331" s="32"/>
      <c r="AQ331" s="32"/>
      <c r="AR331" s="32">
        <v>1358959.14</v>
      </c>
      <c r="AS331" s="32"/>
      <c r="AT331" s="32">
        <v>1358959.14</v>
      </c>
      <c r="AU331" s="32">
        <f t="shared" si="94"/>
        <v>1435332.6436679999</v>
      </c>
      <c r="AV331" s="32"/>
      <c r="AW331" s="32"/>
      <c r="AX331" s="32"/>
      <c r="AY331" s="32"/>
      <c r="AZ331" s="32">
        <v>1000000</v>
      </c>
      <c r="BA331" s="32"/>
      <c r="BB331" s="32">
        <v>1000000</v>
      </c>
      <c r="BC331" s="32">
        <f t="shared" si="95"/>
        <v>1056200</v>
      </c>
      <c r="BD331" s="32"/>
      <c r="BE331" s="32"/>
      <c r="BF331" s="32"/>
      <c r="BG331" s="32"/>
      <c r="BH331" s="32"/>
      <c r="BI331" s="32"/>
      <c r="BJ331" s="32"/>
      <c r="BK331" s="32"/>
      <c r="BL331" s="32"/>
      <c r="BM331" s="32"/>
      <c r="BN331" s="32"/>
      <c r="BO331" s="32"/>
      <c r="BP331" s="32"/>
      <c r="BQ331" s="32"/>
      <c r="BR331" s="32"/>
      <c r="BS331" s="32"/>
      <c r="BT331" s="32"/>
      <c r="BU331" s="32"/>
      <c r="BV331" s="32"/>
      <c r="BW331" s="32"/>
      <c r="BX331" s="32"/>
      <c r="BY331" s="32"/>
      <c r="BZ331" s="32"/>
      <c r="CA331" s="32"/>
      <c r="CB331" s="32">
        <v>1900800.0000000002</v>
      </c>
      <c r="CC331" s="32">
        <v>0</v>
      </c>
      <c r="CD331" s="32">
        <v>1900800.0000000002</v>
      </c>
      <c r="CE331" s="32">
        <f t="shared" si="76"/>
        <v>2007624.9600000002</v>
      </c>
      <c r="CF331" s="32">
        <v>2052346.44</v>
      </c>
      <c r="CG331" s="32">
        <v>0</v>
      </c>
      <c r="CH331" s="32">
        <v>2052346.44</v>
      </c>
      <c r="CI331" s="32">
        <f t="shared" si="69"/>
        <v>2167688.309928</v>
      </c>
      <c r="CJ331" s="32">
        <f t="shared" si="70"/>
        <v>1829174.7447850101</v>
      </c>
      <c r="CK331" s="32">
        <f>+SMALL((K331,O331,S331,W331,AA331,AE331,AI331,AM331,AQ331,AU331,AY331,BC331,BG331,BK331,BO331,BS331,BW331,CA331,CE331,CI331),1)</f>
        <v>1056200</v>
      </c>
      <c r="CL331" s="18"/>
      <c r="CM331" s="18">
        <f t="shared" si="71"/>
        <v>248647.43540000007</v>
      </c>
      <c r="CN331" s="35">
        <f t="shared" si="72"/>
        <v>0.23541700000000007</v>
      </c>
      <c r="CO331" s="39">
        <f t="shared" si="73"/>
        <v>1056200</v>
      </c>
    </row>
    <row r="332" spans="1:93" s="19" customFormat="1" ht="45">
      <c r="A332" s="17">
        <v>322</v>
      </c>
      <c r="B332" s="50" t="s">
        <v>338</v>
      </c>
      <c r="C332" s="69" t="s">
        <v>384</v>
      </c>
      <c r="D332" s="69" t="s">
        <v>1244</v>
      </c>
      <c r="E332" s="37">
        <v>1</v>
      </c>
      <c r="F332" s="37" t="str">
        <f>+VLOOKUP(B332,'[1]AMAREY NOVA MEDICAL S.A'!$D:$H,5,0)</f>
        <v>CTO 5656-2021 AMAREY NOVA MEDICAL S.A</v>
      </c>
      <c r="G332" s="34">
        <f>+VLOOKUP(B332,'[1]AMAREY NOVA MEDICAL S.A'!$D:$H,2,0)</f>
        <v>158000</v>
      </c>
      <c r="H332" s="32">
        <f>+VLOOKUP(B332,'[1]AMAREY NOVA MEDICAL S.A'!$D:$H,3,0)</f>
        <v>0</v>
      </c>
      <c r="I332" s="32">
        <f>+VLOOKUP(B332,'[1]AMAREY NOVA MEDICAL S.A'!$D:$H,4,0)</f>
        <v>158000</v>
      </c>
      <c r="J332" s="32">
        <f t="shared" si="97"/>
        <v>158000</v>
      </c>
      <c r="K332" s="32">
        <f t="shared" si="98"/>
        <v>166879.6</v>
      </c>
      <c r="L332" s="32">
        <v>271000</v>
      </c>
      <c r="M332" s="32"/>
      <c r="N332" s="32">
        <v>271000</v>
      </c>
      <c r="O332" s="32">
        <f t="shared" ref="O332:O395" si="99">+N332*1.0562</f>
        <v>286230.2</v>
      </c>
      <c r="P332" s="71">
        <v>242231</v>
      </c>
      <c r="Q332" s="71"/>
      <c r="R332" s="72">
        <v>242231</v>
      </c>
      <c r="S332" s="32">
        <f t="shared" ref="S332:S392" si="100">+R332*1.056</f>
        <v>255795.93600000002</v>
      </c>
      <c r="T332" s="32">
        <v>258599.74072563674</v>
      </c>
      <c r="U332" s="32"/>
      <c r="V332" s="32">
        <v>258599.74072563674</v>
      </c>
      <c r="W332" s="32">
        <f t="shared" ref="W332:W351" si="101">+V332*1.056</f>
        <v>273081.32620627241</v>
      </c>
      <c r="X332" s="32">
        <v>359523</v>
      </c>
      <c r="Y332" s="32"/>
      <c r="Z332" s="32">
        <v>359523</v>
      </c>
      <c r="AA332" s="32">
        <f t="shared" ref="AA332:AA395" si="102">+Z332*1.0562</f>
        <v>379728.19260000001</v>
      </c>
      <c r="AB332" s="32"/>
      <c r="AC332" s="32"/>
      <c r="AD332" s="32"/>
      <c r="AE332" s="32"/>
      <c r="AF332" s="32">
        <v>267030</v>
      </c>
      <c r="AG332" s="32"/>
      <c r="AH332" s="32">
        <v>267030</v>
      </c>
      <c r="AI332" s="32">
        <f t="shared" ref="AI332:AI392" si="103">+AH332*1.0562</f>
        <v>282037.08600000001</v>
      </c>
      <c r="AJ332" s="32">
        <v>411125</v>
      </c>
      <c r="AK332" s="32"/>
      <c r="AL332" s="32">
        <v>411125</v>
      </c>
      <c r="AM332" s="32">
        <f t="shared" ref="AM332:AM395" si="104">+AL332*1.0562</f>
        <v>434230.22500000003</v>
      </c>
      <c r="AN332" s="32"/>
      <c r="AO332" s="32"/>
      <c r="AP332" s="32"/>
      <c r="AQ332" s="32"/>
      <c r="AR332" s="32">
        <v>128218.86000000002</v>
      </c>
      <c r="AS332" s="32"/>
      <c r="AT332" s="32">
        <v>128218.86000000002</v>
      </c>
      <c r="AU332" s="32">
        <f t="shared" ref="AU332:AU392" si="105">+AT332*1.0562</f>
        <v>135424.75993200002</v>
      </c>
      <c r="AV332" s="32"/>
      <c r="AW332" s="32"/>
      <c r="AX332" s="32"/>
      <c r="AY332" s="32"/>
      <c r="AZ332" s="32">
        <v>130000</v>
      </c>
      <c r="BA332" s="32"/>
      <c r="BB332" s="32">
        <v>130000</v>
      </c>
      <c r="BC332" s="32">
        <f t="shared" ref="BC332:BC391" si="106">+BB332*1.0562</f>
        <v>137306</v>
      </c>
      <c r="BD332" s="32"/>
      <c r="BE332" s="32"/>
      <c r="BF332" s="32"/>
      <c r="BG332" s="32"/>
      <c r="BH332" s="32"/>
      <c r="BI332" s="32"/>
      <c r="BJ332" s="32"/>
      <c r="BK332" s="32"/>
      <c r="BL332" s="32">
        <v>108583</v>
      </c>
      <c r="BM332" s="32"/>
      <c r="BN332" s="32">
        <v>108583</v>
      </c>
      <c r="BO332" s="32">
        <f t="shared" ref="BO332:BO333" si="107">+BN332*1.0562</f>
        <v>114685.3646</v>
      </c>
      <c r="BP332" s="32"/>
      <c r="BQ332" s="32"/>
      <c r="BR332" s="32"/>
      <c r="BS332" s="32"/>
      <c r="BT332" s="32"/>
      <c r="BU332" s="32"/>
      <c r="BV332" s="32"/>
      <c r="BW332" s="32"/>
      <c r="BX332" s="32"/>
      <c r="BY332" s="32"/>
      <c r="BZ332" s="32"/>
      <c r="CA332" s="32"/>
      <c r="CB332" s="32">
        <v>261360.00000000003</v>
      </c>
      <c r="CC332" s="32">
        <v>0</v>
      </c>
      <c r="CD332" s="32">
        <v>261360.00000000003</v>
      </c>
      <c r="CE332" s="32">
        <f t="shared" ref="CE332:CE395" si="108">+CD332*1.0562</f>
        <v>276048.43200000003</v>
      </c>
      <c r="CF332" s="32">
        <v>285378.01</v>
      </c>
      <c r="CG332" s="32">
        <v>0</v>
      </c>
      <c r="CH332" s="32">
        <v>285378.01</v>
      </c>
      <c r="CI332" s="32">
        <f t="shared" ref="CI332:CI351" si="109">+CH332*1.0562</f>
        <v>301416.25416200003</v>
      </c>
      <c r="CJ332" s="32">
        <f t="shared" ref="CJ332:CJ395" si="110">+AVERAGE(K332,O332,S332,W332,AA332,AE332,AI332,AM332,AQ332,AU332,AY332,BC332,BG332,BK332,BO332,BS332,BW332,CA332,CE332,CI332)</f>
        <v>253571.94804168938</v>
      </c>
      <c r="CK332" s="32">
        <f>+SMALL((K332,O332,S332,W332,AA332,AE332,AI332,AM332,AQ332,AU332,AY332,BC332,BG332,BK332,BO332,BS332,BW332,CA332,CE332,CI332),1)</f>
        <v>114685.3646</v>
      </c>
      <c r="CL332" s="18"/>
      <c r="CM332" s="18">
        <f t="shared" ref="CM332:CM395" si="111">+K332-CK332</f>
        <v>52194.235400000005</v>
      </c>
      <c r="CN332" s="35">
        <f t="shared" ref="CN332:CN395" si="112">+((K332-CK332)/CK332)</f>
        <v>0.45510807400790182</v>
      </c>
      <c r="CO332" s="39">
        <f t="shared" ref="CO332:CO395" si="113">+CK332</f>
        <v>114685.3646</v>
      </c>
    </row>
    <row r="333" spans="1:93" s="19" customFormat="1" ht="60">
      <c r="A333" s="17">
        <v>323</v>
      </c>
      <c r="B333" s="50" t="s">
        <v>345</v>
      </c>
      <c r="C333" s="69" t="s">
        <v>384</v>
      </c>
      <c r="D333" s="69" t="s">
        <v>1244</v>
      </c>
      <c r="E333" s="37">
        <v>1</v>
      </c>
      <c r="F333" s="37" t="str">
        <f>+VLOOKUP(B333,'[1]AMAREY NOVA MEDICAL S.A'!$D:$H,5,0)</f>
        <v>CTO 5666-2021 LOGISTICA PARA DISPOSITIVOS MEDICOS S.A.S</v>
      </c>
      <c r="G333" s="34">
        <f>+VLOOKUP(B333,'[1]AMAREY NOVA MEDICAL S.A'!$D:$H,2,0)</f>
        <v>46776</v>
      </c>
      <c r="H333" s="32">
        <f>+VLOOKUP(B333,'[1]AMAREY NOVA MEDICAL S.A'!$D:$H,3,0)</f>
        <v>0</v>
      </c>
      <c r="I333" s="32">
        <f>+VLOOKUP(B333,'[1]AMAREY NOVA MEDICAL S.A'!$D:$H,4,0)</f>
        <v>46776</v>
      </c>
      <c r="J333" s="32">
        <f t="shared" si="97"/>
        <v>46776</v>
      </c>
      <c r="K333" s="32">
        <f t="shared" si="98"/>
        <v>49404.811200000004</v>
      </c>
      <c r="L333" s="32">
        <v>271000</v>
      </c>
      <c r="M333" s="32"/>
      <c r="N333" s="32">
        <v>271000</v>
      </c>
      <c r="O333" s="32">
        <f t="shared" si="99"/>
        <v>286230.2</v>
      </c>
      <c r="P333" s="71">
        <v>108065</v>
      </c>
      <c r="Q333" s="71"/>
      <c r="R333" s="72">
        <v>108065</v>
      </c>
      <c r="S333" s="32">
        <f t="shared" si="100"/>
        <v>114116.64</v>
      </c>
      <c r="T333" s="32">
        <v>119738.60897962101</v>
      </c>
      <c r="U333" s="32"/>
      <c r="V333" s="32">
        <v>119738.60897962101</v>
      </c>
      <c r="W333" s="32">
        <f t="shared" si="101"/>
        <v>126443.97108247979</v>
      </c>
      <c r="X333" s="32">
        <v>105815</v>
      </c>
      <c r="Y333" s="32"/>
      <c r="Z333" s="32">
        <v>105815</v>
      </c>
      <c r="AA333" s="32">
        <f t="shared" si="102"/>
        <v>111761.803</v>
      </c>
      <c r="AB333" s="32"/>
      <c r="AC333" s="32"/>
      <c r="AD333" s="32"/>
      <c r="AE333" s="32"/>
      <c r="AF333" s="32">
        <v>111780</v>
      </c>
      <c r="AG333" s="32"/>
      <c r="AH333" s="32">
        <v>111780</v>
      </c>
      <c r="AI333" s="32">
        <f t="shared" si="103"/>
        <v>118062.03600000001</v>
      </c>
      <c r="AJ333" s="32"/>
      <c r="AK333" s="32"/>
      <c r="AL333" s="32"/>
      <c r="AM333" s="32"/>
      <c r="AN333" s="32"/>
      <c r="AO333" s="32"/>
      <c r="AP333" s="32"/>
      <c r="AQ333" s="32"/>
      <c r="AR333" s="32">
        <v>51453.344250000009</v>
      </c>
      <c r="AS333" s="32"/>
      <c r="AT333" s="32">
        <v>51453.344250000009</v>
      </c>
      <c r="AU333" s="32">
        <f t="shared" si="105"/>
        <v>54345.022196850012</v>
      </c>
      <c r="AV333" s="32"/>
      <c r="AW333" s="32"/>
      <c r="AX333" s="32"/>
      <c r="AY333" s="32"/>
      <c r="AZ333" s="32">
        <v>40000</v>
      </c>
      <c r="BA333" s="32"/>
      <c r="BB333" s="32">
        <v>40000</v>
      </c>
      <c r="BC333" s="32">
        <f t="shared" si="106"/>
        <v>42248</v>
      </c>
      <c r="BD333" s="32"/>
      <c r="BE333" s="32"/>
      <c r="BF333" s="32"/>
      <c r="BG333" s="32"/>
      <c r="BH333" s="32"/>
      <c r="BI333" s="32"/>
      <c r="BJ333" s="32"/>
      <c r="BK333" s="32"/>
      <c r="BL333" s="32">
        <v>36195</v>
      </c>
      <c r="BM333" s="32"/>
      <c r="BN333" s="32">
        <v>36195</v>
      </c>
      <c r="BO333" s="32">
        <f t="shared" si="107"/>
        <v>38229.159</v>
      </c>
      <c r="BP333" s="32"/>
      <c r="BQ333" s="32"/>
      <c r="BR333" s="32"/>
      <c r="BS333" s="32"/>
      <c r="BT333" s="32"/>
      <c r="BU333" s="32"/>
      <c r="BV333" s="32"/>
      <c r="BW333" s="32"/>
      <c r="BX333" s="32"/>
      <c r="BY333" s="32"/>
      <c r="BZ333" s="32"/>
      <c r="CA333" s="32"/>
      <c r="CB333" s="32">
        <v>237600.00000000003</v>
      </c>
      <c r="CC333" s="32">
        <v>0</v>
      </c>
      <c r="CD333" s="32">
        <v>237600.00000000003</v>
      </c>
      <c r="CE333" s="32">
        <f t="shared" si="108"/>
        <v>250953.12000000002</v>
      </c>
      <c r="CF333" s="32">
        <v>132137.67000000001</v>
      </c>
      <c r="CG333" s="32">
        <v>0</v>
      </c>
      <c r="CH333" s="32">
        <v>132137.67000000001</v>
      </c>
      <c r="CI333" s="32">
        <f t="shared" si="109"/>
        <v>139563.807054</v>
      </c>
      <c r="CJ333" s="32">
        <f t="shared" si="110"/>
        <v>121032.59723030269</v>
      </c>
      <c r="CK333" s="32">
        <f>+SMALL((K333,O333,S333,W333,AA333,AE333,AI333,AM333,AQ333,AU333,AY333,BC333,BG333,BK333,BO333,BS333,BW333,CA333,CE333,CI333),1)</f>
        <v>38229.159</v>
      </c>
      <c r="CL333" s="18"/>
      <c r="CM333" s="18">
        <f t="shared" si="111"/>
        <v>11175.652200000004</v>
      </c>
      <c r="CN333" s="35">
        <f t="shared" si="112"/>
        <v>0.29233319519270629</v>
      </c>
      <c r="CO333" s="39">
        <f t="shared" si="113"/>
        <v>38229.159</v>
      </c>
    </row>
    <row r="334" spans="1:93" s="19" customFormat="1" ht="60">
      <c r="A334" s="17">
        <v>324</v>
      </c>
      <c r="B334" s="50" t="s">
        <v>346</v>
      </c>
      <c r="C334" s="69" t="s">
        <v>385</v>
      </c>
      <c r="D334" s="69" t="s">
        <v>1244</v>
      </c>
      <c r="E334" s="37">
        <v>1</v>
      </c>
      <c r="F334" s="37" t="str">
        <f>+VLOOKUP(B334,'[1]AMAREY NOVA MEDICAL S.A'!$D:$H,5,0)</f>
        <v>CTO 5666-2021 LOGISTICA PARA DISPOSITIVOS MEDICOS S.A.S</v>
      </c>
      <c r="G334" s="34">
        <f>+VLOOKUP(B334,'[1]AMAREY NOVA MEDICAL S.A'!$D:$H,2,0)</f>
        <v>2030197</v>
      </c>
      <c r="H334" s="32">
        <f>+VLOOKUP(B334,'[1]AMAREY NOVA MEDICAL S.A'!$D:$H,3,0)</f>
        <v>0</v>
      </c>
      <c r="I334" s="32">
        <f>+VLOOKUP(B334,'[1]AMAREY NOVA MEDICAL S.A'!$D:$H,4,0)</f>
        <v>2030197</v>
      </c>
      <c r="J334" s="32">
        <f t="shared" si="97"/>
        <v>2030197</v>
      </c>
      <c r="K334" s="32">
        <f t="shared" si="98"/>
        <v>2144294.0714000002</v>
      </c>
      <c r="L334" s="32">
        <v>5221000</v>
      </c>
      <c r="M334" s="32"/>
      <c r="N334" s="32">
        <v>5221000</v>
      </c>
      <c r="O334" s="32">
        <f t="shared" si="99"/>
        <v>5514420.2000000002</v>
      </c>
      <c r="P334" s="71">
        <v>2694371</v>
      </c>
      <c r="Q334" s="71"/>
      <c r="R334" s="72">
        <v>2694371</v>
      </c>
      <c r="S334" s="32">
        <f t="shared" si="100"/>
        <v>2845255.7760000001</v>
      </c>
      <c r="T334" s="32"/>
      <c r="U334" s="32"/>
      <c r="V334" s="32"/>
      <c r="W334" s="32"/>
      <c r="X334" s="32">
        <v>1579178</v>
      </c>
      <c r="Y334" s="32"/>
      <c r="Z334" s="32">
        <v>1579178</v>
      </c>
      <c r="AA334" s="32">
        <f t="shared" si="102"/>
        <v>1667927.8036</v>
      </c>
      <c r="AB334" s="32"/>
      <c r="AC334" s="32"/>
      <c r="AD334" s="32"/>
      <c r="AE334" s="32"/>
      <c r="AF334" s="32">
        <v>2086560</v>
      </c>
      <c r="AG334" s="32"/>
      <c r="AH334" s="32">
        <v>2086560</v>
      </c>
      <c r="AI334" s="32">
        <f t="shared" si="103"/>
        <v>2203824.6720000003</v>
      </c>
      <c r="AJ334" s="32"/>
      <c r="AK334" s="32"/>
      <c r="AL334" s="32"/>
      <c r="AM334" s="32"/>
      <c r="AN334" s="32"/>
      <c r="AO334" s="32"/>
      <c r="AP334" s="32"/>
      <c r="AQ334" s="32"/>
      <c r="AR334" s="32">
        <v>2233217.2262400002</v>
      </c>
      <c r="AS334" s="32"/>
      <c r="AT334" s="32">
        <v>2233217.2262400002</v>
      </c>
      <c r="AU334" s="32">
        <f t="shared" si="105"/>
        <v>2358724.0343546881</v>
      </c>
      <c r="AV334" s="32"/>
      <c r="AW334" s="32"/>
      <c r="AX334" s="32"/>
      <c r="AY334" s="32"/>
      <c r="AZ334" s="32"/>
      <c r="BA334" s="32"/>
      <c r="BB334" s="32"/>
      <c r="BC334" s="32"/>
      <c r="BD334" s="32"/>
      <c r="BE334" s="32"/>
      <c r="BF334" s="32"/>
      <c r="BG334" s="32"/>
      <c r="BH334" s="32"/>
      <c r="BI334" s="32"/>
      <c r="BJ334" s="32"/>
      <c r="BK334" s="32"/>
      <c r="BL334" s="32"/>
      <c r="BM334" s="32"/>
      <c r="BN334" s="32"/>
      <c r="BO334" s="32"/>
      <c r="BP334" s="32"/>
      <c r="BQ334" s="32"/>
      <c r="BR334" s="32"/>
      <c r="BS334" s="32"/>
      <c r="BT334" s="32"/>
      <c r="BU334" s="32"/>
      <c r="BV334" s="32"/>
      <c r="BW334" s="32"/>
      <c r="BX334" s="32"/>
      <c r="BY334" s="32"/>
      <c r="BZ334" s="32"/>
      <c r="CA334" s="32"/>
      <c r="CB334" s="32"/>
      <c r="CC334" s="32"/>
      <c r="CD334" s="32"/>
      <c r="CE334" s="32"/>
      <c r="CF334" s="32">
        <v>3703026.12</v>
      </c>
      <c r="CG334" s="32">
        <v>0</v>
      </c>
      <c r="CH334" s="32">
        <v>3703026.12</v>
      </c>
      <c r="CI334" s="32">
        <f t="shared" si="109"/>
        <v>3911136.1879440001</v>
      </c>
      <c r="CJ334" s="32">
        <f t="shared" si="110"/>
        <v>2949368.9636140987</v>
      </c>
      <c r="CK334" s="32">
        <f>+SMALL((K334,O334,S334,W334,AA334,AE334,AI334,AM334,AQ334,AU334,AY334,BC334,BG334,BK334,BO334,BS334,BW334,CA334,CE334,CI334),1)</f>
        <v>1667927.8036</v>
      </c>
      <c r="CL334" s="18"/>
      <c r="CM334" s="18">
        <f t="shared" si="111"/>
        <v>476366.26780000026</v>
      </c>
      <c r="CN334" s="35">
        <f t="shared" si="112"/>
        <v>0.28560364949359746</v>
      </c>
      <c r="CO334" s="39">
        <f t="shared" si="113"/>
        <v>1667927.8036</v>
      </c>
    </row>
    <row r="335" spans="1:93" s="19" customFormat="1" ht="45">
      <c r="A335" s="17">
        <v>325</v>
      </c>
      <c r="B335" s="50" t="s">
        <v>338</v>
      </c>
      <c r="C335" s="69" t="s">
        <v>385</v>
      </c>
      <c r="D335" s="69" t="s">
        <v>1244</v>
      </c>
      <c r="E335" s="37">
        <v>1</v>
      </c>
      <c r="F335" s="37" t="str">
        <f>+VLOOKUP(B335,'[1]AMAREY NOVA MEDICAL S.A'!$D:$H,5,0)</f>
        <v>CTO 5656-2021 AMAREY NOVA MEDICAL S.A</v>
      </c>
      <c r="G335" s="34">
        <f>+VLOOKUP(B335,'[1]AMAREY NOVA MEDICAL S.A'!$D:$H,2,0)</f>
        <v>158000</v>
      </c>
      <c r="H335" s="32">
        <f>+VLOOKUP(B335,'[1]AMAREY NOVA MEDICAL S.A'!$D:$H,3,0)</f>
        <v>0</v>
      </c>
      <c r="I335" s="32">
        <f>+VLOOKUP(B335,'[1]AMAREY NOVA MEDICAL S.A'!$D:$H,4,0)</f>
        <v>158000</v>
      </c>
      <c r="J335" s="32">
        <f t="shared" si="97"/>
        <v>158000</v>
      </c>
      <c r="K335" s="32">
        <f t="shared" si="98"/>
        <v>166879.6</v>
      </c>
      <c r="L335" s="32">
        <v>271000</v>
      </c>
      <c r="M335" s="32"/>
      <c r="N335" s="32">
        <v>271000</v>
      </c>
      <c r="O335" s="32">
        <f t="shared" si="99"/>
        <v>286230.2</v>
      </c>
      <c r="P335" s="71">
        <v>242231</v>
      </c>
      <c r="Q335" s="71"/>
      <c r="R335" s="72">
        <v>242231</v>
      </c>
      <c r="S335" s="32">
        <f t="shared" si="100"/>
        <v>255795.93600000002</v>
      </c>
      <c r="T335" s="32"/>
      <c r="U335" s="32"/>
      <c r="V335" s="32"/>
      <c r="W335" s="32"/>
      <c r="X335" s="32">
        <v>359523</v>
      </c>
      <c r="Y335" s="32"/>
      <c r="Z335" s="32">
        <v>359523</v>
      </c>
      <c r="AA335" s="32">
        <f t="shared" si="102"/>
        <v>379728.19260000001</v>
      </c>
      <c r="AB335" s="32"/>
      <c r="AC335" s="32"/>
      <c r="AD335" s="32"/>
      <c r="AE335" s="32"/>
      <c r="AF335" s="32">
        <v>267030</v>
      </c>
      <c r="AG335" s="32"/>
      <c r="AH335" s="32">
        <v>267030</v>
      </c>
      <c r="AI335" s="32">
        <f t="shared" si="103"/>
        <v>282037.08600000001</v>
      </c>
      <c r="AJ335" s="32">
        <v>411125</v>
      </c>
      <c r="AK335" s="32"/>
      <c r="AL335" s="32">
        <v>411125</v>
      </c>
      <c r="AM335" s="32">
        <f t="shared" si="104"/>
        <v>434230.22500000003</v>
      </c>
      <c r="AN335" s="32"/>
      <c r="AO335" s="32"/>
      <c r="AP335" s="32"/>
      <c r="AQ335" s="32"/>
      <c r="AR335" s="32">
        <v>128218.86000000002</v>
      </c>
      <c r="AS335" s="32"/>
      <c r="AT335" s="32">
        <v>128218.86000000002</v>
      </c>
      <c r="AU335" s="32">
        <f t="shared" si="105"/>
        <v>135424.75993200002</v>
      </c>
      <c r="AV335" s="32"/>
      <c r="AW335" s="32"/>
      <c r="AX335" s="32"/>
      <c r="AY335" s="32"/>
      <c r="AZ335" s="32"/>
      <c r="BA335" s="32"/>
      <c r="BB335" s="32"/>
      <c r="BC335" s="32"/>
      <c r="BD335" s="32"/>
      <c r="BE335" s="32"/>
      <c r="BF335" s="32"/>
      <c r="BG335" s="32"/>
      <c r="BH335" s="32"/>
      <c r="BI335" s="32"/>
      <c r="BJ335" s="32"/>
      <c r="BK335" s="32"/>
      <c r="BL335" s="32"/>
      <c r="BM335" s="32"/>
      <c r="BN335" s="32"/>
      <c r="BO335" s="32"/>
      <c r="BP335" s="32"/>
      <c r="BQ335" s="32"/>
      <c r="BR335" s="32"/>
      <c r="BS335" s="32"/>
      <c r="BT335" s="32"/>
      <c r="BU335" s="32"/>
      <c r="BV335" s="32"/>
      <c r="BW335" s="32"/>
      <c r="BX335" s="32"/>
      <c r="BY335" s="32"/>
      <c r="BZ335" s="32"/>
      <c r="CA335" s="32"/>
      <c r="CB335" s="32"/>
      <c r="CC335" s="32"/>
      <c r="CD335" s="32"/>
      <c r="CE335" s="32"/>
      <c r="CF335" s="32">
        <v>332224.58</v>
      </c>
      <c r="CG335" s="32">
        <v>0</v>
      </c>
      <c r="CH335" s="32">
        <v>332224.58</v>
      </c>
      <c r="CI335" s="32">
        <f t="shared" si="109"/>
        <v>350895.60139600001</v>
      </c>
      <c r="CJ335" s="32">
        <f t="shared" si="110"/>
        <v>286402.70011600002</v>
      </c>
      <c r="CK335" s="32">
        <f>+SMALL((K335,O335,S335,W335,AA335,AE335,AI335,AM335,AQ335,AU335,AY335,BC335,BG335,BK335,BO335,BS335,BW335,CA335,CE335,CI335),1)</f>
        <v>135424.75993200002</v>
      </c>
      <c r="CL335" s="18"/>
      <c r="CM335" s="18">
        <f t="shared" si="111"/>
        <v>31454.84006799999</v>
      </c>
      <c r="CN335" s="35">
        <f t="shared" si="112"/>
        <v>0.23226801423753096</v>
      </c>
      <c r="CO335" s="39">
        <f t="shared" si="113"/>
        <v>135424.75993200002</v>
      </c>
    </row>
    <row r="336" spans="1:93" s="19" customFormat="1" ht="60">
      <c r="A336" s="17">
        <v>326</v>
      </c>
      <c r="B336" s="50" t="s">
        <v>347</v>
      </c>
      <c r="C336" s="69" t="s">
        <v>385</v>
      </c>
      <c r="D336" s="69" t="s">
        <v>1244</v>
      </c>
      <c r="E336" s="37">
        <v>1</v>
      </c>
      <c r="F336" s="37" t="str">
        <f>+VLOOKUP(B336,'[1]AMAREY NOVA MEDICAL S.A'!$D:$H,5,0)</f>
        <v>CTO 5666-2021 LOGISTICA PARA DISPOSITIVOS MEDICOS S.A.S</v>
      </c>
      <c r="G336" s="34">
        <f>+VLOOKUP(B336,'[1]AMAREY NOVA MEDICAL S.A'!$D:$H,2,0)</f>
        <v>52503</v>
      </c>
      <c r="H336" s="32">
        <f>+VLOOKUP(B336,'[1]AMAREY NOVA MEDICAL S.A'!$D:$H,3,0)</f>
        <v>0</v>
      </c>
      <c r="I336" s="32">
        <f>+VLOOKUP(B336,'[1]AMAREY NOVA MEDICAL S.A'!$D:$H,4,0)</f>
        <v>52503</v>
      </c>
      <c r="J336" s="32">
        <f t="shared" si="97"/>
        <v>52503</v>
      </c>
      <c r="K336" s="32">
        <f t="shared" si="98"/>
        <v>55453.668600000005</v>
      </c>
      <c r="L336" s="32">
        <v>271000</v>
      </c>
      <c r="M336" s="32"/>
      <c r="N336" s="32">
        <v>271000</v>
      </c>
      <c r="O336" s="32">
        <f t="shared" si="99"/>
        <v>286230.2</v>
      </c>
      <c r="P336" s="71">
        <v>108065</v>
      </c>
      <c r="Q336" s="71"/>
      <c r="R336" s="72">
        <v>108065</v>
      </c>
      <c r="S336" s="32">
        <f t="shared" si="100"/>
        <v>114116.64</v>
      </c>
      <c r="T336" s="32"/>
      <c r="U336" s="32"/>
      <c r="V336" s="32"/>
      <c r="W336" s="32"/>
      <c r="X336" s="32">
        <v>124379</v>
      </c>
      <c r="Y336" s="32"/>
      <c r="Z336" s="32">
        <v>124379</v>
      </c>
      <c r="AA336" s="32">
        <f t="shared" si="102"/>
        <v>131369.0998</v>
      </c>
      <c r="AB336" s="32"/>
      <c r="AC336" s="32"/>
      <c r="AD336" s="32"/>
      <c r="AE336" s="32"/>
      <c r="AF336" s="32">
        <v>111780</v>
      </c>
      <c r="AG336" s="32"/>
      <c r="AH336" s="32">
        <v>111780</v>
      </c>
      <c r="AI336" s="32">
        <f t="shared" si="103"/>
        <v>118062.03600000001</v>
      </c>
      <c r="AJ336" s="32"/>
      <c r="AK336" s="32"/>
      <c r="AL336" s="32"/>
      <c r="AM336" s="32"/>
      <c r="AN336" s="32"/>
      <c r="AO336" s="32"/>
      <c r="AP336" s="32"/>
      <c r="AQ336" s="32"/>
      <c r="AR336" s="32">
        <v>57753.753750000003</v>
      </c>
      <c r="AS336" s="32"/>
      <c r="AT336" s="32">
        <v>57753.753750000003</v>
      </c>
      <c r="AU336" s="32">
        <f t="shared" si="105"/>
        <v>60999.514710750009</v>
      </c>
      <c r="AV336" s="32"/>
      <c r="AW336" s="32"/>
      <c r="AX336" s="32"/>
      <c r="AY336" s="32"/>
      <c r="AZ336" s="32"/>
      <c r="BA336" s="32"/>
      <c r="BB336" s="32"/>
      <c r="BC336" s="32"/>
      <c r="BD336" s="32"/>
      <c r="BE336" s="32"/>
      <c r="BF336" s="32"/>
      <c r="BG336" s="32"/>
      <c r="BH336" s="32"/>
      <c r="BI336" s="32"/>
      <c r="BJ336" s="32"/>
      <c r="BK336" s="32"/>
      <c r="BL336" s="32"/>
      <c r="BM336" s="32"/>
      <c r="BN336" s="32"/>
      <c r="BO336" s="32"/>
      <c r="BP336" s="32"/>
      <c r="BQ336" s="32"/>
      <c r="BR336" s="32"/>
      <c r="BS336" s="32"/>
      <c r="BT336" s="32"/>
      <c r="BU336" s="32"/>
      <c r="BV336" s="32"/>
      <c r="BW336" s="32"/>
      <c r="BX336" s="32"/>
      <c r="BY336" s="32"/>
      <c r="BZ336" s="32"/>
      <c r="CA336" s="32"/>
      <c r="CB336" s="32"/>
      <c r="CC336" s="32"/>
      <c r="CD336" s="32"/>
      <c r="CE336" s="32"/>
      <c r="CF336" s="32">
        <v>162192.4</v>
      </c>
      <c r="CG336" s="32">
        <v>0</v>
      </c>
      <c r="CH336" s="32">
        <v>162192.4</v>
      </c>
      <c r="CI336" s="32">
        <f t="shared" si="109"/>
        <v>171307.61288</v>
      </c>
      <c r="CJ336" s="32">
        <f t="shared" si="110"/>
        <v>133934.11028439287</v>
      </c>
      <c r="CK336" s="32">
        <f>+SMALL((K336,O336,S336,W336,AA336,AE336,AI336,AM336,AQ336,AU336,AY336,BC336,BG336,BK336,BO336,BS336,BW336,CA336,CE336,CI336),1)</f>
        <v>55453.668600000005</v>
      </c>
      <c r="CL336" s="18"/>
      <c r="CM336" s="18">
        <f t="shared" si="111"/>
        <v>0</v>
      </c>
      <c r="CN336" s="35">
        <f t="shared" si="112"/>
        <v>0</v>
      </c>
      <c r="CO336" s="39">
        <f t="shared" si="113"/>
        <v>55453.668600000005</v>
      </c>
    </row>
    <row r="337" spans="1:93" s="19" customFormat="1" ht="45">
      <c r="A337" s="17">
        <v>327</v>
      </c>
      <c r="B337" s="50" t="s">
        <v>348</v>
      </c>
      <c r="C337" s="69" t="s">
        <v>386</v>
      </c>
      <c r="D337" s="69" t="s">
        <v>1244</v>
      </c>
      <c r="E337" s="37">
        <v>1</v>
      </c>
      <c r="F337" s="37" t="str">
        <f>+VLOOKUP(B337,'[1]AMAREY NOVA MEDICAL S.A'!$D:$H,5,0)</f>
        <v>CTO 5656-2021 AMAREY NOVA MEDICAL S.A</v>
      </c>
      <c r="G337" s="34">
        <f>+VLOOKUP(B337,'[1]AMAREY NOVA MEDICAL S.A'!$D:$H,2,0)</f>
        <v>383000</v>
      </c>
      <c r="H337" s="32">
        <f>+VLOOKUP(B337,'[1]AMAREY NOVA MEDICAL S.A'!$D:$H,3,0)</f>
        <v>0</v>
      </c>
      <c r="I337" s="32">
        <f>+VLOOKUP(B337,'[1]AMAREY NOVA MEDICAL S.A'!$D:$H,4,0)</f>
        <v>383000</v>
      </c>
      <c r="J337" s="32">
        <f t="shared" si="97"/>
        <v>383000</v>
      </c>
      <c r="K337" s="32">
        <f t="shared" si="98"/>
        <v>404524.60000000003</v>
      </c>
      <c r="L337" s="32">
        <v>2287000</v>
      </c>
      <c r="M337" s="32"/>
      <c r="N337" s="32">
        <v>2287000</v>
      </c>
      <c r="O337" s="32">
        <f t="shared" si="99"/>
        <v>2415529.4</v>
      </c>
      <c r="P337" s="71">
        <v>2694371</v>
      </c>
      <c r="Q337" s="71"/>
      <c r="R337" s="72">
        <v>2694371</v>
      </c>
      <c r="S337" s="32">
        <f t="shared" si="100"/>
        <v>2845255.7760000001</v>
      </c>
      <c r="T337" s="32"/>
      <c r="U337" s="32"/>
      <c r="V337" s="32"/>
      <c r="W337" s="32"/>
      <c r="X337" s="32">
        <v>1579178</v>
      </c>
      <c r="Y337" s="32"/>
      <c r="Z337" s="32">
        <v>1579178</v>
      </c>
      <c r="AA337" s="32">
        <f t="shared" si="102"/>
        <v>1667927.8036</v>
      </c>
      <c r="AB337" s="32"/>
      <c r="AC337" s="32"/>
      <c r="AD337" s="32"/>
      <c r="AE337" s="32"/>
      <c r="AF337" s="32">
        <v>2086560</v>
      </c>
      <c r="AG337" s="32"/>
      <c r="AH337" s="32">
        <v>2086560</v>
      </c>
      <c r="AI337" s="32">
        <f t="shared" si="103"/>
        <v>2203824.6720000003</v>
      </c>
      <c r="AJ337" s="32"/>
      <c r="AK337" s="32"/>
      <c r="AL337" s="32"/>
      <c r="AM337" s="32"/>
      <c r="AN337" s="32"/>
      <c r="AO337" s="32"/>
      <c r="AP337" s="32"/>
      <c r="AQ337" s="32"/>
      <c r="AR337" s="32">
        <v>2350323.4089500001</v>
      </c>
      <c r="AS337" s="32"/>
      <c r="AT337" s="32">
        <v>2350323.4089500001</v>
      </c>
      <c r="AU337" s="32">
        <f t="shared" si="105"/>
        <v>2482411.5845329901</v>
      </c>
      <c r="AV337" s="32"/>
      <c r="AW337" s="32"/>
      <c r="AX337" s="32"/>
      <c r="AY337" s="32"/>
      <c r="AZ337" s="32"/>
      <c r="BA337" s="32"/>
      <c r="BB337" s="32"/>
      <c r="BC337" s="32"/>
      <c r="BD337" s="32"/>
      <c r="BE337" s="32"/>
      <c r="BF337" s="32"/>
      <c r="BG337" s="32"/>
      <c r="BH337" s="32"/>
      <c r="BI337" s="32"/>
      <c r="BJ337" s="32"/>
      <c r="BK337" s="32"/>
      <c r="BL337" s="32"/>
      <c r="BM337" s="32"/>
      <c r="BN337" s="32"/>
      <c r="BO337" s="32"/>
      <c r="BP337" s="32"/>
      <c r="BQ337" s="32"/>
      <c r="BR337" s="32"/>
      <c r="BS337" s="32"/>
      <c r="BT337" s="32"/>
      <c r="BU337" s="32"/>
      <c r="BV337" s="32"/>
      <c r="BW337" s="32"/>
      <c r="BX337" s="32"/>
      <c r="BY337" s="32"/>
      <c r="BZ337" s="32"/>
      <c r="CA337" s="32"/>
      <c r="CB337" s="32"/>
      <c r="CC337" s="32"/>
      <c r="CD337" s="32"/>
      <c r="CE337" s="32"/>
      <c r="CF337" s="32">
        <v>2362482.31</v>
      </c>
      <c r="CG337" s="32">
        <v>0</v>
      </c>
      <c r="CH337" s="32">
        <v>2362482.31</v>
      </c>
      <c r="CI337" s="32">
        <f t="shared" si="109"/>
        <v>2495253.8158220001</v>
      </c>
      <c r="CJ337" s="32">
        <f t="shared" si="110"/>
        <v>2073532.5217078559</v>
      </c>
      <c r="CK337" s="32">
        <f>+SMALL((K337,O337,S337,W337,AA337,AE337,AI337,AM337,AQ337,AU337,AY337,BC337,BG337,BK337,BO337,BS337,BW337,CA337,CE337,CI337),1)</f>
        <v>404524.60000000003</v>
      </c>
      <c r="CL337" s="18"/>
      <c r="CM337" s="18">
        <f t="shared" si="111"/>
        <v>0</v>
      </c>
      <c r="CN337" s="35">
        <f t="shared" si="112"/>
        <v>0</v>
      </c>
      <c r="CO337" s="39">
        <f t="shared" si="113"/>
        <v>404524.60000000003</v>
      </c>
    </row>
    <row r="338" spans="1:93" s="19" customFormat="1" ht="45">
      <c r="A338" s="17">
        <v>328</v>
      </c>
      <c r="B338" s="50" t="s">
        <v>349</v>
      </c>
      <c r="C338" s="69" t="s">
        <v>386</v>
      </c>
      <c r="D338" s="69" t="s">
        <v>1244</v>
      </c>
      <c r="E338" s="37">
        <v>1</v>
      </c>
      <c r="F338" s="37" t="str">
        <f>+VLOOKUP(B338,'[1]AMAREY NOVA MEDICAL S.A'!$D:$H,5,0)</f>
        <v>CTO 5656-2021 AMAREY NOVA MEDICAL S.A</v>
      </c>
      <c r="G338" s="34">
        <f>+VLOOKUP(B338,'[1]AMAREY NOVA MEDICAL S.A'!$D:$H,2,0)</f>
        <v>50000</v>
      </c>
      <c r="H338" s="32">
        <f>+VLOOKUP(B338,'[1]AMAREY NOVA MEDICAL S.A'!$D:$H,3,0)</f>
        <v>0</v>
      </c>
      <c r="I338" s="32">
        <f>+VLOOKUP(B338,'[1]AMAREY NOVA MEDICAL S.A'!$D:$H,4,0)</f>
        <v>50000</v>
      </c>
      <c r="J338" s="32">
        <f t="shared" si="97"/>
        <v>50000</v>
      </c>
      <c r="K338" s="32">
        <f t="shared" si="98"/>
        <v>52810</v>
      </c>
      <c r="L338" s="32">
        <v>86000</v>
      </c>
      <c r="M338" s="32"/>
      <c r="N338" s="32">
        <v>86000</v>
      </c>
      <c r="O338" s="32">
        <f t="shared" si="99"/>
        <v>90833.2</v>
      </c>
      <c r="P338" s="71">
        <v>108065</v>
      </c>
      <c r="Q338" s="71"/>
      <c r="R338" s="72">
        <v>108065</v>
      </c>
      <c r="S338" s="32">
        <f t="shared" si="100"/>
        <v>114116.64</v>
      </c>
      <c r="T338" s="32"/>
      <c r="U338" s="32"/>
      <c r="V338" s="32"/>
      <c r="W338" s="32"/>
      <c r="X338" s="32">
        <v>99008</v>
      </c>
      <c r="Y338" s="32"/>
      <c r="Z338" s="32">
        <v>99008</v>
      </c>
      <c r="AA338" s="32">
        <f t="shared" si="102"/>
        <v>104572.2496</v>
      </c>
      <c r="AB338" s="32"/>
      <c r="AC338" s="32"/>
      <c r="AD338" s="32"/>
      <c r="AE338" s="32"/>
      <c r="AF338" s="32">
        <v>111780</v>
      </c>
      <c r="AG338" s="32"/>
      <c r="AH338" s="32">
        <v>111780</v>
      </c>
      <c r="AI338" s="32">
        <f t="shared" si="103"/>
        <v>118062.03600000001</v>
      </c>
      <c r="AJ338" s="32"/>
      <c r="AK338" s="32"/>
      <c r="AL338" s="32"/>
      <c r="AM338" s="32"/>
      <c r="AN338" s="32"/>
      <c r="AO338" s="32"/>
      <c r="AP338" s="32"/>
      <c r="AQ338" s="32"/>
      <c r="AR338" s="32">
        <v>54753.344250000002</v>
      </c>
      <c r="AS338" s="32"/>
      <c r="AT338" s="32">
        <v>54753.344250000002</v>
      </c>
      <c r="AU338" s="32">
        <f t="shared" si="105"/>
        <v>57830.482196850004</v>
      </c>
      <c r="AV338" s="32"/>
      <c r="AW338" s="32"/>
      <c r="AX338" s="32"/>
      <c r="AY338" s="32"/>
      <c r="AZ338" s="32"/>
      <c r="BA338" s="32"/>
      <c r="BB338" s="32"/>
      <c r="BC338" s="32"/>
      <c r="BD338" s="32"/>
      <c r="BE338" s="32"/>
      <c r="BF338" s="32"/>
      <c r="BG338" s="32"/>
      <c r="BH338" s="32"/>
      <c r="BI338" s="32"/>
      <c r="BJ338" s="32"/>
      <c r="BK338" s="32"/>
      <c r="BL338" s="32"/>
      <c r="BM338" s="32"/>
      <c r="BN338" s="32"/>
      <c r="BO338" s="32"/>
      <c r="BP338" s="32"/>
      <c r="BQ338" s="32"/>
      <c r="BR338" s="32"/>
      <c r="BS338" s="32"/>
      <c r="BT338" s="32"/>
      <c r="BU338" s="32"/>
      <c r="BV338" s="32"/>
      <c r="BW338" s="32"/>
      <c r="BX338" s="32"/>
      <c r="BY338" s="32"/>
      <c r="BZ338" s="32"/>
      <c r="CA338" s="32"/>
      <c r="CB338" s="32"/>
      <c r="CC338" s="32"/>
      <c r="CD338" s="32"/>
      <c r="CE338" s="32"/>
      <c r="CF338" s="32">
        <v>102193.08</v>
      </c>
      <c r="CG338" s="32">
        <v>0</v>
      </c>
      <c r="CH338" s="32">
        <v>102193.08</v>
      </c>
      <c r="CI338" s="32">
        <f t="shared" si="109"/>
        <v>107936.33109600001</v>
      </c>
      <c r="CJ338" s="32">
        <f t="shared" si="110"/>
        <v>92308.705556121437</v>
      </c>
      <c r="CK338" s="32">
        <f>+SMALL((K338,O338,S338,W338,AA338,AE338,AI338,AM338,AQ338,AU338,AY338,BC338,BG338,BK338,BO338,BS338,BW338,CA338,CE338,CI338),1)</f>
        <v>52810</v>
      </c>
      <c r="CL338" s="18"/>
      <c r="CM338" s="18">
        <f t="shared" si="111"/>
        <v>0</v>
      </c>
      <c r="CN338" s="35">
        <f t="shared" si="112"/>
        <v>0</v>
      </c>
      <c r="CO338" s="39">
        <f t="shared" si="113"/>
        <v>52810</v>
      </c>
    </row>
    <row r="339" spans="1:93" s="19" customFormat="1" ht="45">
      <c r="A339" s="17">
        <v>329</v>
      </c>
      <c r="B339" s="50" t="s">
        <v>350</v>
      </c>
      <c r="C339" s="69" t="s">
        <v>386</v>
      </c>
      <c r="D339" s="69" t="s">
        <v>1244</v>
      </c>
      <c r="E339" s="37">
        <v>1</v>
      </c>
      <c r="F339" s="37" t="str">
        <f>+VLOOKUP(B339,'[1]AMAREY NOVA MEDICAL S.A'!$D:$H,5,0)</f>
        <v>CTO 5656-2021 AMAREY NOVA MEDICAL S.A</v>
      </c>
      <c r="G339" s="34">
        <f>+VLOOKUP(B339,'[1]AMAREY NOVA MEDICAL S.A'!$D:$H,2,0)</f>
        <v>213000</v>
      </c>
      <c r="H339" s="32">
        <f>+VLOOKUP(B339,'[1]AMAREY NOVA MEDICAL S.A'!$D:$H,3,0)</f>
        <v>0</v>
      </c>
      <c r="I339" s="32">
        <f>+VLOOKUP(B339,'[1]AMAREY NOVA MEDICAL S.A'!$D:$H,4,0)</f>
        <v>213000</v>
      </c>
      <c r="J339" s="32">
        <f t="shared" si="97"/>
        <v>213000</v>
      </c>
      <c r="K339" s="32">
        <f t="shared" si="98"/>
        <v>224970.6</v>
      </c>
      <c r="L339" s="32">
        <v>271000</v>
      </c>
      <c r="M339" s="32"/>
      <c r="N339" s="32">
        <v>271000</v>
      </c>
      <c r="O339" s="32">
        <f t="shared" si="99"/>
        <v>286230.2</v>
      </c>
      <c r="P339" s="71">
        <v>242231</v>
      </c>
      <c r="Q339" s="71"/>
      <c r="R339" s="72">
        <v>242231</v>
      </c>
      <c r="S339" s="32">
        <f t="shared" si="100"/>
        <v>255795.93600000002</v>
      </c>
      <c r="T339" s="32"/>
      <c r="U339" s="32"/>
      <c r="V339" s="32"/>
      <c r="W339" s="32"/>
      <c r="X339" s="32">
        <v>359523</v>
      </c>
      <c r="Y339" s="32"/>
      <c r="Z339" s="32">
        <v>359523</v>
      </c>
      <c r="AA339" s="32">
        <f t="shared" si="102"/>
        <v>379728.19260000001</v>
      </c>
      <c r="AB339" s="32"/>
      <c r="AC339" s="32"/>
      <c r="AD339" s="32"/>
      <c r="AE339" s="32"/>
      <c r="AF339" s="32">
        <v>267030</v>
      </c>
      <c r="AG339" s="32"/>
      <c r="AH339" s="32">
        <v>267030</v>
      </c>
      <c r="AI339" s="32">
        <f t="shared" si="103"/>
        <v>282037.08600000001</v>
      </c>
      <c r="AJ339" s="32">
        <v>411125</v>
      </c>
      <c r="AK339" s="32"/>
      <c r="AL339" s="32">
        <v>411125</v>
      </c>
      <c r="AM339" s="32">
        <f t="shared" si="104"/>
        <v>434230.22500000003</v>
      </c>
      <c r="AN339" s="32"/>
      <c r="AO339" s="32"/>
      <c r="AP339" s="32"/>
      <c r="AQ339" s="32"/>
      <c r="AR339" s="32">
        <v>129360</v>
      </c>
      <c r="AS339" s="32"/>
      <c r="AT339" s="32">
        <v>129360</v>
      </c>
      <c r="AU339" s="32">
        <f t="shared" si="105"/>
        <v>136630.03200000001</v>
      </c>
      <c r="AV339" s="32"/>
      <c r="AW339" s="32"/>
      <c r="AX339" s="32"/>
      <c r="AY339" s="32"/>
      <c r="AZ339" s="32"/>
      <c r="BA339" s="32"/>
      <c r="BB339" s="32"/>
      <c r="BC339" s="32"/>
      <c r="BD339" s="32"/>
      <c r="BE339" s="32"/>
      <c r="BF339" s="32"/>
      <c r="BG339" s="32"/>
      <c r="BH339" s="32"/>
      <c r="BI339" s="32"/>
      <c r="BJ339" s="32"/>
      <c r="BK339" s="32"/>
      <c r="BL339" s="32"/>
      <c r="BM339" s="32"/>
      <c r="BN339" s="32"/>
      <c r="BO339" s="32"/>
      <c r="BP339" s="32"/>
      <c r="BQ339" s="32"/>
      <c r="BR339" s="32"/>
      <c r="BS339" s="32"/>
      <c r="BT339" s="32"/>
      <c r="BU339" s="32"/>
      <c r="BV339" s="32"/>
      <c r="BW339" s="32"/>
      <c r="BX339" s="32"/>
      <c r="BY339" s="32"/>
      <c r="BZ339" s="32"/>
      <c r="CA339" s="32"/>
      <c r="CB339" s="32"/>
      <c r="CC339" s="32"/>
      <c r="CD339" s="32"/>
      <c r="CE339" s="32"/>
      <c r="CF339" s="32">
        <v>361359.32</v>
      </c>
      <c r="CG339" s="32">
        <v>0</v>
      </c>
      <c r="CH339" s="32">
        <v>361359.32</v>
      </c>
      <c r="CI339" s="32">
        <f t="shared" si="109"/>
        <v>381667.71378400002</v>
      </c>
      <c r="CJ339" s="32">
        <f t="shared" si="110"/>
        <v>297661.248173</v>
      </c>
      <c r="CK339" s="32">
        <f>+SMALL((K339,O339,S339,W339,AA339,AE339,AI339,AM339,AQ339,AU339,AY339,BC339,BG339,BK339,BO339,BS339,BW339,CA339,CE339,CI339),1)</f>
        <v>136630.03200000001</v>
      </c>
      <c r="CL339" s="18"/>
      <c r="CM339" s="18">
        <f t="shared" si="111"/>
        <v>88340.567999999999</v>
      </c>
      <c r="CN339" s="35">
        <f t="shared" si="112"/>
        <v>0.64656771799628943</v>
      </c>
      <c r="CO339" s="39">
        <f t="shared" si="113"/>
        <v>136630.03200000001</v>
      </c>
    </row>
    <row r="340" spans="1:93" s="19" customFormat="1" ht="60">
      <c r="A340" s="17">
        <v>330</v>
      </c>
      <c r="B340" s="50" t="s">
        <v>351</v>
      </c>
      <c r="C340" s="69" t="s">
        <v>387</v>
      </c>
      <c r="D340" s="69" t="s">
        <v>1244</v>
      </c>
      <c r="E340" s="37">
        <v>1</v>
      </c>
      <c r="F340" s="37" t="str">
        <f>+VLOOKUP(B340,'[1]AMAREY NOVA MEDICAL S.A'!$D:$H,5,0)</f>
        <v>CTO 5664-2021 JOHNSON &amp; JOHNSON DE COLOMBIA S.A</v>
      </c>
      <c r="G340" s="34">
        <f>+VLOOKUP(B340,'[1]AMAREY NOVA MEDICAL S.A'!$D:$H,2,0)</f>
        <v>3934500</v>
      </c>
      <c r="H340" s="32">
        <f>+VLOOKUP(B340,'[1]AMAREY NOVA MEDICAL S.A'!$D:$H,3,0)</f>
        <v>0</v>
      </c>
      <c r="I340" s="32">
        <f>+VLOOKUP(B340,'[1]AMAREY NOVA MEDICAL S.A'!$D:$H,4,0)</f>
        <v>3934500</v>
      </c>
      <c r="J340" s="32">
        <f t="shared" si="97"/>
        <v>3934500</v>
      </c>
      <c r="K340" s="32">
        <f t="shared" si="98"/>
        <v>4155618.9</v>
      </c>
      <c r="L340" s="32">
        <v>2287000</v>
      </c>
      <c r="M340" s="32"/>
      <c r="N340" s="32">
        <v>2287000</v>
      </c>
      <c r="O340" s="32">
        <f t="shared" si="99"/>
        <v>2415529.4</v>
      </c>
      <c r="P340" s="71"/>
      <c r="Q340" s="71"/>
      <c r="R340" s="72"/>
      <c r="S340" s="32"/>
      <c r="T340" s="32"/>
      <c r="U340" s="32"/>
      <c r="V340" s="32"/>
      <c r="W340" s="32"/>
      <c r="X340" s="32">
        <v>1839692</v>
      </c>
      <c r="Y340" s="32"/>
      <c r="Z340" s="32">
        <v>1839692</v>
      </c>
      <c r="AA340" s="32">
        <f t="shared" si="102"/>
        <v>1943082.6904</v>
      </c>
      <c r="AB340" s="32"/>
      <c r="AC340" s="32"/>
      <c r="AD340" s="32"/>
      <c r="AE340" s="32"/>
      <c r="AF340" s="32">
        <v>2216970</v>
      </c>
      <c r="AG340" s="32"/>
      <c r="AH340" s="32">
        <v>2216970</v>
      </c>
      <c r="AI340" s="32">
        <f t="shared" si="103"/>
        <v>2341563.7140000002</v>
      </c>
      <c r="AJ340" s="32"/>
      <c r="AK340" s="32"/>
      <c r="AL340" s="32"/>
      <c r="AM340" s="32"/>
      <c r="AN340" s="32"/>
      <c r="AO340" s="32"/>
      <c r="AP340" s="32"/>
      <c r="AQ340" s="32"/>
      <c r="AR340" s="32"/>
      <c r="AS340" s="32"/>
      <c r="AT340" s="32"/>
      <c r="AU340" s="32"/>
      <c r="AV340" s="32"/>
      <c r="AW340" s="32"/>
      <c r="AX340" s="32"/>
      <c r="AY340" s="32"/>
      <c r="AZ340" s="32"/>
      <c r="BA340" s="32"/>
      <c r="BB340" s="32"/>
      <c r="BC340" s="32"/>
      <c r="BD340" s="32"/>
      <c r="BE340" s="32"/>
      <c r="BF340" s="32"/>
      <c r="BG340" s="32"/>
      <c r="BH340" s="32"/>
      <c r="BI340" s="32"/>
      <c r="BJ340" s="32"/>
      <c r="BK340" s="32"/>
      <c r="BL340" s="32"/>
      <c r="BM340" s="32"/>
      <c r="BN340" s="32"/>
      <c r="BO340" s="32"/>
      <c r="BP340" s="32"/>
      <c r="BQ340" s="32"/>
      <c r="BR340" s="32"/>
      <c r="BS340" s="32"/>
      <c r="BT340" s="32"/>
      <c r="BU340" s="32"/>
      <c r="BV340" s="32"/>
      <c r="BW340" s="32"/>
      <c r="BX340" s="32"/>
      <c r="BY340" s="32"/>
      <c r="BZ340" s="32"/>
      <c r="CA340" s="32"/>
      <c r="CB340" s="32"/>
      <c r="CC340" s="32"/>
      <c r="CD340" s="32"/>
      <c r="CE340" s="32"/>
      <c r="CF340" s="32">
        <v>4053947.8</v>
      </c>
      <c r="CG340" s="32">
        <v>0</v>
      </c>
      <c r="CH340" s="32">
        <v>4053947.8</v>
      </c>
      <c r="CI340" s="32">
        <f t="shared" si="109"/>
        <v>4281779.6663600001</v>
      </c>
      <c r="CJ340" s="32">
        <f t="shared" si="110"/>
        <v>3027514.8741520001</v>
      </c>
      <c r="CK340" s="32">
        <f>+SMALL((K340,O340,S340,W340,AA340,AE340,AI340,AM340,AQ340,AU340,AY340,BC340,BG340,BK340,BO340,BS340,BW340,CA340,CE340,CI340),1)</f>
        <v>1943082.6904</v>
      </c>
      <c r="CL340" s="18"/>
      <c r="CM340" s="18">
        <f t="shared" si="111"/>
        <v>2212536.2095999997</v>
      </c>
      <c r="CN340" s="35">
        <f t="shared" si="112"/>
        <v>1.1386732126899501</v>
      </c>
      <c r="CO340" s="39">
        <f t="shared" si="113"/>
        <v>1943082.6904</v>
      </c>
    </row>
    <row r="341" spans="1:93" s="19" customFormat="1" ht="45">
      <c r="A341" s="17">
        <v>331</v>
      </c>
      <c r="B341" s="50" t="s">
        <v>352</v>
      </c>
      <c r="C341" s="69" t="s">
        <v>387</v>
      </c>
      <c r="D341" s="69" t="s">
        <v>1244</v>
      </c>
      <c r="E341" s="37">
        <v>1</v>
      </c>
      <c r="F341" s="37" t="str">
        <f>+VLOOKUP(B341,'[1]AMAREY NOVA MEDICAL S.A'!$D:$H,5,0)</f>
        <v>CTO 5656-2021 AMAREY NOVA MEDICAL S.A</v>
      </c>
      <c r="G341" s="34">
        <f>+VLOOKUP(B341,'[1]AMAREY NOVA MEDICAL S.A'!$D:$H,2,0)</f>
        <v>50000</v>
      </c>
      <c r="H341" s="32">
        <f>+VLOOKUP(B341,'[1]AMAREY NOVA MEDICAL S.A'!$D:$H,3,0)</f>
        <v>0</v>
      </c>
      <c r="I341" s="32">
        <f>+VLOOKUP(B341,'[1]AMAREY NOVA MEDICAL S.A'!$D:$H,4,0)</f>
        <v>50000</v>
      </c>
      <c r="J341" s="32">
        <f t="shared" si="97"/>
        <v>50000</v>
      </c>
      <c r="K341" s="32">
        <f t="shared" si="98"/>
        <v>52810</v>
      </c>
      <c r="L341" s="32">
        <v>86000</v>
      </c>
      <c r="M341" s="32"/>
      <c r="N341" s="32">
        <v>86000</v>
      </c>
      <c r="O341" s="32">
        <f t="shared" si="99"/>
        <v>90833.2</v>
      </c>
      <c r="P341" s="71"/>
      <c r="Q341" s="71"/>
      <c r="R341" s="72"/>
      <c r="S341" s="32"/>
      <c r="T341" s="32"/>
      <c r="U341" s="32"/>
      <c r="V341" s="32"/>
      <c r="W341" s="32"/>
      <c r="X341" s="32">
        <v>124379</v>
      </c>
      <c r="Y341" s="32"/>
      <c r="Z341" s="32">
        <v>124379</v>
      </c>
      <c r="AA341" s="32">
        <f t="shared" si="102"/>
        <v>131369.0998</v>
      </c>
      <c r="AB341" s="32"/>
      <c r="AC341" s="32"/>
      <c r="AD341" s="32"/>
      <c r="AE341" s="32"/>
      <c r="AF341" s="32">
        <v>111780</v>
      </c>
      <c r="AG341" s="32"/>
      <c r="AH341" s="32">
        <v>111780</v>
      </c>
      <c r="AI341" s="32">
        <f t="shared" si="103"/>
        <v>118062.03600000001</v>
      </c>
      <c r="AJ341" s="32"/>
      <c r="AK341" s="32"/>
      <c r="AL341" s="32"/>
      <c r="AM341" s="32"/>
      <c r="AN341" s="32"/>
      <c r="AO341" s="32"/>
      <c r="AP341" s="32"/>
      <c r="AQ341" s="32"/>
      <c r="AR341" s="32"/>
      <c r="AS341" s="32"/>
      <c r="AT341" s="32"/>
      <c r="AU341" s="32"/>
      <c r="AV341" s="32"/>
      <c r="AW341" s="32"/>
      <c r="AX341" s="32"/>
      <c r="AY341" s="32"/>
      <c r="AZ341" s="32"/>
      <c r="BA341" s="32"/>
      <c r="BB341" s="32"/>
      <c r="BC341" s="32"/>
      <c r="BD341" s="32"/>
      <c r="BE341" s="32"/>
      <c r="BF341" s="32"/>
      <c r="BG341" s="32"/>
      <c r="BH341" s="32"/>
      <c r="BI341" s="32"/>
      <c r="BJ341" s="32"/>
      <c r="BK341" s="32"/>
      <c r="BL341" s="32"/>
      <c r="BM341" s="32"/>
      <c r="BN341" s="32"/>
      <c r="BO341" s="32"/>
      <c r="BP341" s="32"/>
      <c r="BQ341" s="32"/>
      <c r="BR341" s="32"/>
      <c r="BS341" s="32"/>
      <c r="BT341" s="32"/>
      <c r="BU341" s="32"/>
      <c r="BV341" s="32"/>
      <c r="BW341" s="32"/>
      <c r="BX341" s="32"/>
      <c r="BY341" s="32"/>
      <c r="BZ341" s="32"/>
      <c r="CA341" s="32"/>
      <c r="CB341" s="32"/>
      <c r="CC341" s="32"/>
      <c r="CD341" s="32"/>
      <c r="CE341" s="32"/>
      <c r="CF341" s="32">
        <v>118763.5</v>
      </c>
      <c r="CG341" s="32">
        <v>0</v>
      </c>
      <c r="CH341" s="32">
        <v>118763.5</v>
      </c>
      <c r="CI341" s="32">
        <f t="shared" si="109"/>
        <v>125438.00870000001</v>
      </c>
      <c r="CJ341" s="32">
        <f t="shared" si="110"/>
        <v>103702.46890000001</v>
      </c>
      <c r="CK341" s="32">
        <f>+SMALL((K341,O341,S341,W341,AA341,AE341,AI341,AM341,AQ341,AU341,AY341,BC341,BG341,BK341,BO341,BS341,BW341,CA341,CE341,CI341),1)</f>
        <v>52810</v>
      </c>
      <c r="CL341" s="18"/>
      <c r="CM341" s="18">
        <f t="shared" si="111"/>
        <v>0</v>
      </c>
      <c r="CN341" s="35">
        <f t="shared" si="112"/>
        <v>0</v>
      </c>
      <c r="CO341" s="39">
        <f t="shared" si="113"/>
        <v>52810</v>
      </c>
    </row>
    <row r="342" spans="1:93" s="19" customFormat="1" ht="60">
      <c r="A342" s="17">
        <v>332</v>
      </c>
      <c r="B342" s="50" t="s">
        <v>353</v>
      </c>
      <c r="C342" s="69" t="s">
        <v>387</v>
      </c>
      <c r="D342" s="69" t="s">
        <v>1244</v>
      </c>
      <c r="E342" s="37">
        <v>1</v>
      </c>
      <c r="F342" s="37" t="str">
        <f>+VLOOKUP(B342,'[1]AMAREY NOVA MEDICAL S.A'!$D:$H,5,0)</f>
        <v>CTO 5664-2021 JOHNSON &amp; JOHNSON DE COLOMBIA S.A</v>
      </c>
      <c r="G342" s="34">
        <f>+VLOOKUP(B342,'[1]AMAREY NOVA MEDICAL S.A'!$D:$H,2,0)</f>
        <v>490000</v>
      </c>
      <c r="H342" s="32">
        <f>+VLOOKUP(B342,'[1]AMAREY NOVA MEDICAL S.A'!$D:$H,3,0)</f>
        <v>0</v>
      </c>
      <c r="I342" s="32">
        <f>+VLOOKUP(B342,'[1]AMAREY NOVA MEDICAL S.A'!$D:$H,4,0)</f>
        <v>490000</v>
      </c>
      <c r="J342" s="32">
        <f t="shared" si="97"/>
        <v>490000</v>
      </c>
      <c r="K342" s="32">
        <f t="shared" si="98"/>
        <v>517538</v>
      </c>
      <c r="L342" s="32">
        <v>271000</v>
      </c>
      <c r="M342" s="32"/>
      <c r="N342" s="32">
        <v>271000</v>
      </c>
      <c r="O342" s="32">
        <f t="shared" si="99"/>
        <v>286230.2</v>
      </c>
      <c r="P342" s="71"/>
      <c r="Q342" s="71"/>
      <c r="R342" s="72"/>
      <c r="S342" s="32"/>
      <c r="T342" s="32"/>
      <c r="U342" s="32"/>
      <c r="V342" s="32"/>
      <c r="W342" s="32"/>
      <c r="X342" s="32">
        <v>378087</v>
      </c>
      <c r="Y342" s="32"/>
      <c r="Z342" s="32">
        <v>378087</v>
      </c>
      <c r="AA342" s="32">
        <f t="shared" si="102"/>
        <v>399335.48940000002</v>
      </c>
      <c r="AB342" s="32"/>
      <c r="AC342" s="32"/>
      <c r="AD342" s="32"/>
      <c r="AE342" s="32"/>
      <c r="AF342" s="32">
        <v>267030</v>
      </c>
      <c r="AG342" s="32"/>
      <c r="AH342" s="32">
        <v>267030</v>
      </c>
      <c r="AI342" s="32">
        <f t="shared" si="103"/>
        <v>282037.08600000001</v>
      </c>
      <c r="AJ342" s="32">
        <v>411125</v>
      </c>
      <c r="AK342" s="32"/>
      <c r="AL342" s="32">
        <v>411125</v>
      </c>
      <c r="AM342" s="32">
        <f t="shared" si="104"/>
        <v>434230.22500000003</v>
      </c>
      <c r="AN342" s="32"/>
      <c r="AO342" s="32"/>
      <c r="AP342" s="32"/>
      <c r="AQ342" s="32"/>
      <c r="AR342" s="32"/>
      <c r="AS342" s="32"/>
      <c r="AT342" s="32"/>
      <c r="AU342" s="32"/>
      <c r="AV342" s="32"/>
      <c r="AW342" s="32"/>
      <c r="AX342" s="32"/>
      <c r="AY342" s="32"/>
      <c r="AZ342" s="32"/>
      <c r="BA342" s="32"/>
      <c r="BB342" s="32"/>
      <c r="BC342" s="32"/>
      <c r="BD342" s="32"/>
      <c r="BE342" s="32"/>
      <c r="BF342" s="32"/>
      <c r="BG342" s="32"/>
      <c r="BH342" s="32"/>
      <c r="BI342" s="32"/>
      <c r="BJ342" s="32"/>
      <c r="BK342" s="32"/>
      <c r="BL342" s="32"/>
      <c r="BM342" s="32"/>
      <c r="BN342" s="32"/>
      <c r="BO342" s="32"/>
      <c r="BP342" s="32"/>
      <c r="BQ342" s="32"/>
      <c r="BR342" s="32"/>
      <c r="BS342" s="32"/>
      <c r="BT342" s="32"/>
      <c r="BU342" s="32"/>
      <c r="BV342" s="32"/>
      <c r="BW342" s="32"/>
      <c r="BX342" s="32"/>
      <c r="BY342" s="32"/>
      <c r="BZ342" s="32"/>
      <c r="CA342" s="32"/>
      <c r="CB342" s="32"/>
      <c r="CC342" s="32"/>
      <c r="CD342" s="32"/>
      <c r="CE342" s="32"/>
      <c r="CF342" s="32">
        <v>406105.5</v>
      </c>
      <c r="CG342" s="32">
        <v>0</v>
      </c>
      <c r="CH342" s="32">
        <v>406105.5</v>
      </c>
      <c r="CI342" s="32">
        <f t="shared" si="109"/>
        <v>428928.62910000002</v>
      </c>
      <c r="CJ342" s="32">
        <f t="shared" si="110"/>
        <v>391383.27158333338</v>
      </c>
      <c r="CK342" s="32">
        <f>+SMALL((K342,O342,S342,W342,AA342,AE342,AI342,AM342,AQ342,AU342,AY342,BC342,BG342,BK342,BO342,BS342,BW342,CA342,CE342,CI342),1)</f>
        <v>282037.08600000001</v>
      </c>
      <c r="CL342" s="18"/>
      <c r="CM342" s="18">
        <f t="shared" si="111"/>
        <v>235500.91399999999</v>
      </c>
      <c r="CN342" s="35">
        <f t="shared" si="112"/>
        <v>0.83499981275512103</v>
      </c>
      <c r="CO342" s="39">
        <f t="shared" si="113"/>
        <v>282037.08600000001</v>
      </c>
    </row>
    <row r="343" spans="1:93" s="19" customFormat="1" ht="60">
      <c r="A343" s="17">
        <v>333</v>
      </c>
      <c r="B343" s="50" t="s">
        <v>354</v>
      </c>
      <c r="C343" s="69" t="s">
        <v>387</v>
      </c>
      <c r="D343" s="69" t="s">
        <v>1244</v>
      </c>
      <c r="E343" s="37">
        <v>1</v>
      </c>
      <c r="F343" s="37" t="str">
        <f>+VLOOKUP(B343,'[1]AMAREY NOVA MEDICAL S.A'!$D:$H,5,0)</f>
        <v>CTO 5664-2021 JOHNSON &amp; JOHNSON DE COLOMBIA S.A</v>
      </c>
      <c r="G343" s="34">
        <f>+VLOOKUP(B343,'[1]AMAREY NOVA MEDICAL S.A'!$D:$H,2,0)</f>
        <v>2112100</v>
      </c>
      <c r="H343" s="32">
        <f>+VLOOKUP(B343,'[1]AMAREY NOVA MEDICAL S.A'!$D:$H,3,0)</f>
        <v>401299</v>
      </c>
      <c r="I343" s="32">
        <f>+VLOOKUP(B343,'[1]AMAREY NOVA MEDICAL S.A'!$D:$H,4,0)</f>
        <v>2513399</v>
      </c>
      <c r="J343" s="32">
        <f t="shared" si="97"/>
        <v>2513399</v>
      </c>
      <c r="K343" s="32">
        <f t="shared" si="98"/>
        <v>2654652.0238000001</v>
      </c>
      <c r="L343" s="32"/>
      <c r="M343" s="32"/>
      <c r="N343" s="32"/>
      <c r="O343" s="32"/>
      <c r="P343" s="71"/>
      <c r="Q343" s="71"/>
      <c r="R343" s="72"/>
      <c r="S343" s="32"/>
      <c r="T343" s="32"/>
      <c r="U343" s="32"/>
      <c r="V343" s="32"/>
      <c r="W343" s="32"/>
      <c r="X343" s="32">
        <v>145200</v>
      </c>
      <c r="Y343" s="32"/>
      <c r="Z343" s="32">
        <f>+X343</f>
        <v>145200</v>
      </c>
      <c r="AA343" s="32">
        <f t="shared" si="102"/>
        <v>153360.24</v>
      </c>
      <c r="AB343" s="32"/>
      <c r="AC343" s="32"/>
      <c r="AD343" s="32"/>
      <c r="AE343" s="32"/>
      <c r="AF343" s="32"/>
      <c r="AG343" s="32"/>
      <c r="AH343" s="32"/>
      <c r="AI343" s="32"/>
      <c r="AJ343" s="32">
        <v>1428415</v>
      </c>
      <c r="AK343" s="32"/>
      <c r="AL343" s="32">
        <v>1428415</v>
      </c>
      <c r="AM343" s="32">
        <f t="shared" si="104"/>
        <v>1508691.923</v>
      </c>
      <c r="AN343" s="32"/>
      <c r="AO343" s="32"/>
      <c r="AP343" s="32"/>
      <c r="AQ343" s="32"/>
      <c r="AR343" s="32"/>
      <c r="AS343" s="32"/>
      <c r="AT343" s="32"/>
      <c r="AU343" s="32"/>
      <c r="AV343" s="32"/>
      <c r="AW343" s="32"/>
      <c r="AX343" s="32"/>
      <c r="AY343" s="32"/>
      <c r="AZ343" s="32"/>
      <c r="BA343" s="32"/>
      <c r="BB343" s="32"/>
      <c r="BC343" s="32"/>
      <c r="BD343" s="32"/>
      <c r="BE343" s="32"/>
      <c r="BF343" s="32"/>
      <c r="BG343" s="32"/>
      <c r="BH343" s="32"/>
      <c r="BI343" s="32"/>
      <c r="BJ343" s="32"/>
      <c r="BK343" s="32"/>
      <c r="BL343" s="32"/>
      <c r="BM343" s="32"/>
      <c r="BN343" s="32"/>
      <c r="BO343" s="32"/>
      <c r="BP343" s="32"/>
      <c r="BQ343" s="32"/>
      <c r="BR343" s="32"/>
      <c r="BS343" s="32"/>
      <c r="BT343" s="32"/>
      <c r="BU343" s="32"/>
      <c r="BV343" s="32"/>
      <c r="BW343" s="32"/>
      <c r="BX343" s="32"/>
      <c r="BY343" s="32"/>
      <c r="BZ343" s="32"/>
      <c r="CA343" s="32"/>
      <c r="CB343" s="32"/>
      <c r="CC343" s="32"/>
      <c r="CD343" s="32"/>
      <c r="CE343" s="32"/>
      <c r="CF343" s="32">
        <v>1885507.8</v>
      </c>
      <c r="CG343" s="32">
        <v>0</v>
      </c>
      <c r="CH343" s="32">
        <v>1885507.8</v>
      </c>
      <c r="CI343" s="32">
        <f t="shared" si="109"/>
        <v>1991473.3383600002</v>
      </c>
      <c r="CJ343" s="32">
        <f t="shared" si="110"/>
        <v>1577044.3812899999</v>
      </c>
      <c r="CK343" s="32">
        <f>+SMALL((K343,O343,S343,W343,AA343,AE343,AI343,AM343,AQ343,AU343,AY343,BC343,BG343,BK343,BO343,BS343,BW343,CA343,CE343,CI343),1)</f>
        <v>153360.24</v>
      </c>
      <c r="CL343" s="18"/>
      <c r="CM343" s="18">
        <f t="shared" si="111"/>
        <v>2501291.7838000003</v>
      </c>
      <c r="CN343" s="35">
        <f t="shared" si="112"/>
        <v>16.309910468319561</v>
      </c>
      <c r="CO343" s="39">
        <f t="shared" si="113"/>
        <v>153360.24</v>
      </c>
    </row>
    <row r="344" spans="1:93" s="19" customFormat="1" ht="60">
      <c r="A344" s="17">
        <v>334</v>
      </c>
      <c r="B344" s="50" t="s">
        <v>355</v>
      </c>
      <c r="C344" s="69" t="s">
        <v>388</v>
      </c>
      <c r="D344" s="69" t="s">
        <v>1244</v>
      </c>
      <c r="E344" s="37">
        <v>1</v>
      </c>
      <c r="F344" s="37" t="str">
        <f>+VLOOKUP(B344,'[1]AMAREY NOVA MEDICAL S.A'!$D:$H,5,0)</f>
        <v>CTO 5671-2021 SMITH &amp; NEPHEW COLOMBIA S.A.S</v>
      </c>
      <c r="G344" s="34">
        <f>+VLOOKUP(B344,'[1]AMAREY NOVA MEDICAL S.A'!$D:$H,2,0)</f>
        <v>1500000</v>
      </c>
      <c r="H344" s="32">
        <f>+VLOOKUP(B344,'[1]AMAREY NOVA MEDICAL S.A'!$D:$H,3,0)</f>
        <v>0</v>
      </c>
      <c r="I344" s="32">
        <f>+VLOOKUP(B344,'[1]AMAREY NOVA MEDICAL S.A'!$D:$H,4,0)</f>
        <v>1500000</v>
      </c>
      <c r="J344" s="32">
        <f t="shared" si="97"/>
        <v>1500000</v>
      </c>
      <c r="K344" s="32">
        <f t="shared" si="98"/>
        <v>1584300</v>
      </c>
      <c r="L344" s="32"/>
      <c r="M344" s="32"/>
      <c r="N344" s="32"/>
      <c r="O344" s="32"/>
      <c r="P344" s="71"/>
      <c r="Q344" s="71"/>
      <c r="R344" s="72"/>
      <c r="S344" s="32"/>
      <c r="T344" s="32">
        <v>2062930.9625096801</v>
      </c>
      <c r="U344" s="32"/>
      <c r="V344" s="32">
        <v>2062930.9625096801</v>
      </c>
      <c r="W344" s="32">
        <f t="shared" si="101"/>
        <v>2178455.0964102224</v>
      </c>
      <c r="X344" s="32"/>
      <c r="Y344" s="32"/>
      <c r="Z344" s="32"/>
      <c r="AA344" s="32"/>
      <c r="AB344" s="32"/>
      <c r="AC344" s="32"/>
      <c r="AD344" s="32"/>
      <c r="AE344" s="32"/>
      <c r="AF344" s="32">
        <v>2111400</v>
      </c>
      <c r="AG344" s="32"/>
      <c r="AH344" s="32">
        <v>2111400</v>
      </c>
      <c r="AI344" s="32">
        <f t="shared" si="103"/>
        <v>2230060.6800000002</v>
      </c>
      <c r="AJ344" s="32">
        <v>3220000</v>
      </c>
      <c r="AK344" s="32"/>
      <c r="AL344" s="32">
        <v>3220000</v>
      </c>
      <c r="AM344" s="32">
        <f t="shared" si="104"/>
        <v>3400964</v>
      </c>
      <c r="AN344" s="32"/>
      <c r="AO344" s="32"/>
      <c r="AP344" s="32"/>
      <c r="AQ344" s="32"/>
      <c r="AR344" s="32"/>
      <c r="AS344" s="32"/>
      <c r="AT344" s="32"/>
      <c r="AU344" s="32"/>
      <c r="AV344" s="32"/>
      <c r="AW344" s="32"/>
      <c r="AX344" s="32"/>
      <c r="AY344" s="32"/>
      <c r="AZ344" s="32"/>
      <c r="BA344" s="32"/>
      <c r="BB344" s="32"/>
      <c r="BC344" s="32"/>
      <c r="BD344" s="32"/>
      <c r="BE344" s="32"/>
      <c r="BF344" s="32"/>
      <c r="BG344" s="32"/>
      <c r="BH344" s="32"/>
      <c r="BI344" s="32"/>
      <c r="BJ344" s="32"/>
      <c r="BK344" s="32"/>
      <c r="BL344" s="32"/>
      <c r="BM344" s="32"/>
      <c r="BN344" s="32"/>
      <c r="BO344" s="32"/>
      <c r="BP344" s="32"/>
      <c r="BQ344" s="32"/>
      <c r="BR344" s="32"/>
      <c r="BS344" s="32"/>
      <c r="BT344" s="32"/>
      <c r="BU344" s="32"/>
      <c r="BV344" s="32"/>
      <c r="BW344" s="32"/>
      <c r="BX344" s="32">
        <v>2594118</v>
      </c>
      <c r="BY344" s="32"/>
      <c r="BZ344" s="32">
        <v>2594118</v>
      </c>
      <c r="CA344" s="32">
        <f t="shared" ref="CA344:CA392" si="114">+BZ344*1.0562</f>
        <v>2739907.4316000002</v>
      </c>
      <c r="CB344" s="32">
        <v>2257200.0000000005</v>
      </c>
      <c r="CC344" s="32">
        <v>0</v>
      </c>
      <c r="CD344" s="32">
        <v>2257200.0000000005</v>
      </c>
      <c r="CE344" s="32">
        <f t="shared" si="108"/>
        <v>2384054.6400000006</v>
      </c>
      <c r="CF344" s="32">
        <v>2276549.62</v>
      </c>
      <c r="CG344" s="32">
        <v>0</v>
      </c>
      <c r="CH344" s="32">
        <v>2276549.62</v>
      </c>
      <c r="CI344" s="32">
        <f t="shared" si="109"/>
        <v>2404491.7086440003</v>
      </c>
      <c r="CJ344" s="32">
        <f t="shared" si="110"/>
        <v>2417461.9366648891</v>
      </c>
      <c r="CK344" s="32">
        <f>+SMALL((K344,O344,S344,W344,AA344,AE344,AI344,AM344,AQ344,AU344,AY344,BC344,BG344,BK344,BO344,BS344,BW344,CA344,CE344,CI344),1)</f>
        <v>1584300</v>
      </c>
      <c r="CL344" s="18"/>
      <c r="CM344" s="18">
        <f t="shared" si="111"/>
        <v>0</v>
      </c>
      <c r="CN344" s="35">
        <f t="shared" si="112"/>
        <v>0</v>
      </c>
      <c r="CO344" s="39">
        <f t="shared" si="113"/>
        <v>1584300</v>
      </c>
    </row>
    <row r="345" spans="1:93" s="19" customFormat="1" ht="45">
      <c r="A345" s="17">
        <v>335</v>
      </c>
      <c r="B345" s="50" t="s">
        <v>356</v>
      </c>
      <c r="C345" s="69" t="s">
        <v>388</v>
      </c>
      <c r="D345" s="69" t="s">
        <v>1244</v>
      </c>
      <c r="E345" s="37">
        <v>1</v>
      </c>
      <c r="F345" s="37" t="str">
        <f>+VLOOKUP(B345,'[1]AMAREY NOVA MEDICAL S.A'!$D:$H,5,0)</f>
        <v>CTO 5656-2021 AMAREY NOVA MEDICAL S.A</v>
      </c>
      <c r="G345" s="34">
        <f>+VLOOKUP(B345,'[1]AMAREY NOVA MEDICAL S.A'!$D:$H,2,0)</f>
        <v>180000</v>
      </c>
      <c r="H345" s="32">
        <f>+VLOOKUP(B345,'[1]AMAREY NOVA MEDICAL S.A'!$D:$H,3,0)</f>
        <v>0</v>
      </c>
      <c r="I345" s="32">
        <f>+VLOOKUP(B345,'[1]AMAREY NOVA MEDICAL S.A'!$D:$H,4,0)</f>
        <v>180000</v>
      </c>
      <c r="J345" s="32">
        <f t="shared" si="97"/>
        <v>180000</v>
      </c>
      <c r="K345" s="32">
        <f t="shared" si="98"/>
        <v>190116</v>
      </c>
      <c r="L345" s="32"/>
      <c r="M345" s="32"/>
      <c r="N345" s="32"/>
      <c r="O345" s="32"/>
      <c r="P345" s="71"/>
      <c r="Q345" s="71"/>
      <c r="R345" s="72"/>
      <c r="S345" s="32"/>
      <c r="T345" s="32">
        <v>291771.09261003474</v>
      </c>
      <c r="U345" s="32"/>
      <c r="V345" s="32">
        <v>291771.09261003474</v>
      </c>
      <c r="W345" s="32">
        <f t="shared" si="101"/>
        <v>308110.27379619668</v>
      </c>
      <c r="X345" s="32"/>
      <c r="Y345" s="32"/>
      <c r="Z345" s="32"/>
      <c r="AA345" s="32"/>
      <c r="AB345" s="32"/>
      <c r="AC345" s="32"/>
      <c r="AD345" s="32"/>
      <c r="AE345" s="32"/>
      <c r="AF345" s="32">
        <v>142830</v>
      </c>
      <c r="AG345" s="32"/>
      <c r="AH345" s="32">
        <v>142830</v>
      </c>
      <c r="AI345" s="32">
        <f t="shared" si="103"/>
        <v>150857.046</v>
      </c>
      <c r="AJ345" s="32">
        <v>349485</v>
      </c>
      <c r="AK345" s="32"/>
      <c r="AL345" s="32">
        <v>349485</v>
      </c>
      <c r="AM345" s="32">
        <f t="shared" si="104"/>
        <v>369126.05700000003</v>
      </c>
      <c r="AN345" s="32"/>
      <c r="AO345" s="32"/>
      <c r="AP345" s="32"/>
      <c r="AQ345" s="32"/>
      <c r="AR345" s="32"/>
      <c r="AS345" s="32"/>
      <c r="AT345" s="32"/>
      <c r="AU345" s="32"/>
      <c r="AV345" s="32"/>
      <c r="AW345" s="32"/>
      <c r="AX345" s="32"/>
      <c r="AY345" s="32"/>
      <c r="AZ345" s="32"/>
      <c r="BA345" s="32"/>
      <c r="BB345" s="32"/>
      <c r="BC345" s="32"/>
      <c r="BD345" s="32"/>
      <c r="BE345" s="32"/>
      <c r="BF345" s="32"/>
      <c r="BG345" s="32"/>
      <c r="BH345" s="32"/>
      <c r="BI345" s="32"/>
      <c r="BJ345" s="32"/>
      <c r="BK345" s="32"/>
      <c r="BL345" s="32"/>
      <c r="BM345" s="32"/>
      <c r="BN345" s="32"/>
      <c r="BO345" s="32"/>
      <c r="BP345" s="32"/>
      <c r="BQ345" s="32"/>
      <c r="BR345" s="32"/>
      <c r="BS345" s="32"/>
      <c r="BT345" s="32"/>
      <c r="BU345" s="32"/>
      <c r="BV345" s="32"/>
      <c r="BW345" s="32"/>
      <c r="BX345" s="32">
        <v>210118</v>
      </c>
      <c r="BY345" s="32"/>
      <c r="BZ345" s="32">
        <v>210118</v>
      </c>
      <c r="CA345" s="32">
        <f t="shared" si="114"/>
        <v>221926.63159999999</v>
      </c>
      <c r="CB345" s="32">
        <v>332640</v>
      </c>
      <c r="CC345" s="32">
        <v>0</v>
      </c>
      <c r="CD345" s="32">
        <v>332640</v>
      </c>
      <c r="CE345" s="32">
        <f t="shared" si="108"/>
        <v>351334.36800000002</v>
      </c>
      <c r="CF345" s="32">
        <v>321984.28999999998</v>
      </c>
      <c r="CG345" s="32">
        <v>0</v>
      </c>
      <c r="CH345" s="32">
        <v>321984.28999999998</v>
      </c>
      <c r="CI345" s="32">
        <f t="shared" si="109"/>
        <v>340079.80709799996</v>
      </c>
      <c r="CJ345" s="32">
        <f t="shared" si="110"/>
        <v>275935.74049917096</v>
      </c>
      <c r="CK345" s="32">
        <f>+SMALL((K345,O345,S345,W345,AA345,AE345,AI345,AM345,AQ345,AU345,AY345,BC345,BG345,BK345,BO345,BS345,BW345,CA345,CE345,CI345),1)</f>
        <v>150857.046</v>
      </c>
      <c r="CL345" s="18"/>
      <c r="CM345" s="18">
        <f t="shared" si="111"/>
        <v>39258.953999999998</v>
      </c>
      <c r="CN345" s="35">
        <f t="shared" si="112"/>
        <v>0.26023944549464395</v>
      </c>
      <c r="CO345" s="39">
        <f t="shared" si="113"/>
        <v>150857.046</v>
      </c>
    </row>
    <row r="346" spans="1:93" s="19" customFormat="1" ht="45">
      <c r="A346" s="17">
        <v>336</v>
      </c>
      <c r="B346" s="50" t="s">
        <v>357</v>
      </c>
      <c r="C346" s="69" t="s">
        <v>388</v>
      </c>
      <c r="D346" s="69" t="s">
        <v>1244</v>
      </c>
      <c r="E346" s="37">
        <v>1</v>
      </c>
      <c r="F346" s="37" t="str">
        <f>+VLOOKUP(B346,'[1]AMAREY NOVA MEDICAL S.A'!$D:$H,5,0)</f>
        <v>CTO 5656-2021 AMAREY NOVA MEDICAL S.A</v>
      </c>
      <c r="G346" s="34">
        <f>+VLOOKUP(B346,'[1]AMAREY NOVA MEDICAL S.A'!$D:$H,2,0)</f>
        <v>180000</v>
      </c>
      <c r="H346" s="32">
        <f>+VLOOKUP(B346,'[1]AMAREY NOVA MEDICAL S.A'!$D:$H,3,0)</f>
        <v>0</v>
      </c>
      <c r="I346" s="32">
        <f>+VLOOKUP(B346,'[1]AMAREY NOVA MEDICAL S.A'!$D:$H,4,0)</f>
        <v>180000</v>
      </c>
      <c r="J346" s="32">
        <f t="shared" si="97"/>
        <v>180000</v>
      </c>
      <c r="K346" s="32">
        <f t="shared" si="98"/>
        <v>190116</v>
      </c>
      <c r="L346" s="32"/>
      <c r="M346" s="32"/>
      <c r="N346" s="32"/>
      <c r="O346" s="32"/>
      <c r="P346" s="71"/>
      <c r="Q346" s="71"/>
      <c r="R346" s="72"/>
      <c r="S346" s="32"/>
      <c r="T346" s="32">
        <v>266350.49403754668</v>
      </c>
      <c r="U346" s="32"/>
      <c r="V346" s="32">
        <v>266350.49403754668</v>
      </c>
      <c r="W346" s="32">
        <f t="shared" si="101"/>
        <v>281266.12170364929</v>
      </c>
      <c r="X346" s="32"/>
      <c r="Y346" s="32"/>
      <c r="Z346" s="32"/>
      <c r="AA346" s="32"/>
      <c r="AB346" s="32"/>
      <c r="AC346" s="32"/>
      <c r="AD346" s="32"/>
      <c r="AE346" s="32"/>
      <c r="AF346" s="32">
        <v>127926</v>
      </c>
      <c r="AG346" s="32"/>
      <c r="AH346" s="32">
        <v>127926</v>
      </c>
      <c r="AI346" s="32">
        <f t="shared" si="103"/>
        <v>135115.4412</v>
      </c>
      <c r="AJ346" s="32">
        <v>460000</v>
      </c>
      <c r="AK346" s="32"/>
      <c r="AL346" s="32">
        <v>460000</v>
      </c>
      <c r="AM346" s="32">
        <f t="shared" si="104"/>
        <v>485852</v>
      </c>
      <c r="AN346" s="32"/>
      <c r="AO346" s="32"/>
      <c r="AP346" s="32"/>
      <c r="AQ346" s="32"/>
      <c r="AR346" s="32"/>
      <c r="AS346" s="32"/>
      <c r="AT346" s="32"/>
      <c r="AU346" s="32"/>
      <c r="AV346" s="32"/>
      <c r="AW346" s="32"/>
      <c r="AX346" s="32"/>
      <c r="AY346" s="32"/>
      <c r="AZ346" s="32"/>
      <c r="BA346" s="32"/>
      <c r="BB346" s="32"/>
      <c r="BC346" s="32"/>
      <c r="BD346" s="32"/>
      <c r="BE346" s="32"/>
      <c r="BF346" s="32"/>
      <c r="BG346" s="32"/>
      <c r="BH346" s="32"/>
      <c r="BI346" s="32"/>
      <c r="BJ346" s="32"/>
      <c r="BK346" s="32"/>
      <c r="BL346" s="32"/>
      <c r="BM346" s="32"/>
      <c r="BN346" s="32"/>
      <c r="BO346" s="32"/>
      <c r="BP346" s="32"/>
      <c r="BQ346" s="32"/>
      <c r="BR346" s="32"/>
      <c r="BS346" s="32"/>
      <c r="BT346" s="32"/>
      <c r="BU346" s="32"/>
      <c r="BV346" s="32"/>
      <c r="BW346" s="32"/>
      <c r="BX346" s="32">
        <v>232235</v>
      </c>
      <c r="BY346" s="32"/>
      <c r="BZ346" s="32">
        <v>232235</v>
      </c>
      <c r="CA346" s="32">
        <f t="shared" si="114"/>
        <v>245286.60700000002</v>
      </c>
      <c r="CB346" s="32">
        <v>381348</v>
      </c>
      <c r="CC346" s="32">
        <v>0</v>
      </c>
      <c r="CD346" s="32">
        <v>381348</v>
      </c>
      <c r="CE346" s="32">
        <f t="shared" si="108"/>
        <v>402779.75760000001</v>
      </c>
      <c r="CF346" s="32">
        <v>293931.37</v>
      </c>
      <c r="CG346" s="32">
        <v>0</v>
      </c>
      <c r="CH346" s="32">
        <v>293931.37</v>
      </c>
      <c r="CI346" s="32">
        <f t="shared" si="109"/>
        <v>310450.31299399998</v>
      </c>
      <c r="CJ346" s="32">
        <f t="shared" si="110"/>
        <v>292980.89149966417</v>
      </c>
      <c r="CK346" s="32">
        <f>+SMALL((K346,O346,S346,W346,AA346,AE346,AI346,AM346,AQ346,AU346,AY346,BC346,BG346,BK346,BO346,BS346,BW346,CA346,CE346,CI346),1)</f>
        <v>135115.4412</v>
      </c>
      <c r="CL346" s="18"/>
      <c r="CM346" s="18">
        <f t="shared" si="111"/>
        <v>55000.558799999999</v>
      </c>
      <c r="CN346" s="35">
        <f t="shared" si="112"/>
        <v>0.40706345856198112</v>
      </c>
      <c r="CO346" s="39">
        <f t="shared" si="113"/>
        <v>135115.4412</v>
      </c>
    </row>
    <row r="347" spans="1:93" s="19" customFormat="1" ht="60">
      <c r="A347" s="17">
        <v>337</v>
      </c>
      <c r="B347" s="50" t="s">
        <v>358</v>
      </c>
      <c r="C347" s="69" t="s">
        <v>388</v>
      </c>
      <c r="D347" s="69" t="s">
        <v>1244</v>
      </c>
      <c r="E347" s="37">
        <v>1</v>
      </c>
      <c r="F347" s="37" t="str">
        <f>+VLOOKUP(B347,'[1]AMAREY NOVA MEDICAL S.A'!$D:$H,5,0)</f>
        <v>CTO 5671-2021 SMITH &amp; NEPHEW COLOMBIA S.A.S</v>
      </c>
      <c r="G347" s="34">
        <f>+VLOOKUP(B347,'[1]AMAREY NOVA MEDICAL S.A'!$D:$H,2,0)</f>
        <v>0</v>
      </c>
      <c r="H347" s="32">
        <f>+VLOOKUP(B347,'[1]AMAREY NOVA MEDICAL S.A'!$D:$H,3,0)</f>
        <v>0</v>
      </c>
      <c r="I347" s="32">
        <f>+VLOOKUP(B347,'[1]AMAREY NOVA MEDICAL S.A'!$D:$H,4,0)</f>
        <v>0</v>
      </c>
      <c r="J347" s="32">
        <f t="shared" si="97"/>
        <v>0</v>
      </c>
      <c r="K347" s="32">
        <f t="shared" si="98"/>
        <v>0</v>
      </c>
      <c r="L347" s="32"/>
      <c r="M347" s="32"/>
      <c r="N347" s="32"/>
      <c r="O347" s="32"/>
      <c r="P347" s="71"/>
      <c r="Q347" s="71"/>
      <c r="R347" s="72"/>
      <c r="S347" s="32"/>
      <c r="T347" s="32">
        <v>209925.11529006669</v>
      </c>
      <c r="U347" s="32"/>
      <c r="V347" s="32">
        <v>209925.11529006669</v>
      </c>
      <c r="W347" s="32">
        <f t="shared" si="101"/>
        <v>221680.92174631043</v>
      </c>
      <c r="X347" s="32"/>
      <c r="Y347" s="32"/>
      <c r="Z347" s="32"/>
      <c r="AA347" s="32"/>
      <c r="AB347" s="32"/>
      <c r="AC347" s="32"/>
      <c r="AD347" s="32"/>
      <c r="AE347" s="32"/>
      <c r="AF347" s="32">
        <v>156492</v>
      </c>
      <c r="AG347" s="32"/>
      <c r="AH347" s="32">
        <v>156492</v>
      </c>
      <c r="AI347" s="32">
        <f t="shared" si="103"/>
        <v>165286.8504</v>
      </c>
      <c r="AJ347" s="32">
        <v>322000</v>
      </c>
      <c r="AK347" s="32"/>
      <c r="AL347" s="32">
        <v>322000</v>
      </c>
      <c r="AM347" s="32">
        <f t="shared" si="104"/>
        <v>340096.4</v>
      </c>
      <c r="AN347" s="32"/>
      <c r="AO347" s="32"/>
      <c r="AP347" s="32"/>
      <c r="AQ347" s="32"/>
      <c r="AR347" s="32"/>
      <c r="AS347" s="32"/>
      <c r="AT347" s="32"/>
      <c r="AU347" s="32"/>
      <c r="AV347" s="32"/>
      <c r="AW347" s="32"/>
      <c r="AX347" s="32"/>
      <c r="AY347" s="32"/>
      <c r="AZ347" s="32"/>
      <c r="BA347" s="32"/>
      <c r="BB347" s="32"/>
      <c r="BC347" s="32"/>
      <c r="BD347" s="32"/>
      <c r="BE347" s="32"/>
      <c r="BF347" s="32"/>
      <c r="BG347" s="32"/>
      <c r="BH347" s="32"/>
      <c r="BI347" s="32"/>
      <c r="BJ347" s="32"/>
      <c r="BK347" s="32"/>
      <c r="BL347" s="32"/>
      <c r="BM347" s="32"/>
      <c r="BN347" s="32"/>
      <c r="BO347" s="32"/>
      <c r="BP347" s="32"/>
      <c r="BQ347" s="32"/>
      <c r="BR347" s="32"/>
      <c r="BS347" s="32"/>
      <c r="BT347" s="32"/>
      <c r="BU347" s="32"/>
      <c r="BV347" s="32"/>
      <c r="BW347" s="32"/>
      <c r="BX347" s="32">
        <v>259529</v>
      </c>
      <c r="BY347" s="32"/>
      <c r="BZ347" s="32">
        <v>259529</v>
      </c>
      <c r="CA347" s="32">
        <f t="shared" si="114"/>
        <v>274114.52980000002</v>
      </c>
      <c r="CB347" s="32"/>
      <c r="CC347" s="32"/>
      <c r="CD347" s="32"/>
      <c r="CE347" s="32"/>
      <c r="CF347" s="32">
        <v>231663.08</v>
      </c>
      <c r="CG347" s="32">
        <v>0</v>
      </c>
      <c r="CH347" s="32">
        <v>231663.08</v>
      </c>
      <c r="CI347" s="32">
        <f t="shared" si="109"/>
        <v>244682.54509599999</v>
      </c>
      <c r="CJ347" s="32">
        <f t="shared" si="110"/>
        <v>207643.5411737184</v>
      </c>
      <c r="CK347" s="32">
        <f>+SMALL((K347,O347,S347,W347,AA347,AE347,AI347,AM347,AQ347,AU347,AY347,BC347,BG347,BK347,BO347,BS347,BW347,CA347,CE347,CI347),1)</f>
        <v>0</v>
      </c>
      <c r="CL347" s="18"/>
      <c r="CM347" s="18"/>
      <c r="CN347" s="35"/>
      <c r="CO347" s="39">
        <f t="shared" si="113"/>
        <v>0</v>
      </c>
    </row>
    <row r="348" spans="1:93" s="19" customFormat="1" ht="60">
      <c r="A348" s="17">
        <v>338</v>
      </c>
      <c r="B348" s="50" t="s">
        <v>359</v>
      </c>
      <c r="C348" s="69" t="s">
        <v>389</v>
      </c>
      <c r="D348" s="69" t="s">
        <v>1244</v>
      </c>
      <c r="E348" s="37">
        <v>1</v>
      </c>
      <c r="F348" s="37" t="str">
        <f>+VLOOKUP(B348,'[1]AMAREY NOVA MEDICAL S.A'!$D:$H,5,0)</f>
        <v>CTO 5671-2021 SMITH &amp; NEPHEW COLOMBIA S.A.S</v>
      </c>
      <c r="G348" s="34">
        <f>+VLOOKUP(B348,'[1]AMAREY NOVA MEDICAL S.A'!$D:$H,2,0)</f>
        <v>1500000</v>
      </c>
      <c r="H348" s="32">
        <f>+VLOOKUP(B348,'[1]AMAREY NOVA MEDICAL S.A'!$D:$H,3,0)</f>
        <v>0</v>
      </c>
      <c r="I348" s="32">
        <f>+VLOOKUP(B348,'[1]AMAREY NOVA MEDICAL S.A'!$D:$H,4,0)</f>
        <v>1500000</v>
      </c>
      <c r="J348" s="32">
        <f t="shared" si="97"/>
        <v>1500000</v>
      </c>
      <c r="K348" s="32">
        <f t="shared" si="98"/>
        <v>1584300</v>
      </c>
      <c r="L348" s="32"/>
      <c r="M348" s="32"/>
      <c r="N348" s="32"/>
      <c r="O348" s="32"/>
      <c r="P348" s="71"/>
      <c r="Q348" s="71"/>
      <c r="R348" s="72"/>
      <c r="S348" s="32"/>
      <c r="T348" s="32">
        <v>2742616.4884379641</v>
      </c>
      <c r="U348" s="32"/>
      <c r="V348" s="32">
        <v>2742616.4884379641</v>
      </c>
      <c r="W348" s="32">
        <f t="shared" si="101"/>
        <v>2896203.0117904902</v>
      </c>
      <c r="X348" s="32"/>
      <c r="Y348" s="32"/>
      <c r="Z348" s="32"/>
      <c r="AA348" s="32"/>
      <c r="AB348" s="32"/>
      <c r="AC348" s="32"/>
      <c r="AD348" s="32"/>
      <c r="AE348" s="32"/>
      <c r="AF348" s="32">
        <v>2111400</v>
      </c>
      <c r="AG348" s="32"/>
      <c r="AH348" s="32">
        <v>2111400</v>
      </c>
      <c r="AI348" s="32">
        <f t="shared" si="103"/>
        <v>2230060.6800000002</v>
      </c>
      <c r="AJ348" s="32">
        <v>4370000</v>
      </c>
      <c r="AK348" s="32"/>
      <c r="AL348" s="32">
        <v>4370000</v>
      </c>
      <c r="AM348" s="32">
        <f t="shared" si="104"/>
        <v>4615594</v>
      </c>
      <c r="AN348" s="32"/>
      <c r="AO348" s="32"/>
      <c r="AP348" s="32"/>
      <c r="AQ348" s="32"/>
      <c r="AR348" s="32">
        <v>1490609.462265</v>
      </c>
      <c r="AS348" s="32"/>
      <c r="AT348" s="32">
        <v>1490609.462265</v>
      </c>
      <c r="AU348" s="32">
        <f t="shared" si="105"/>
        <v>1574381.7140442929</v>
      </c>
      <c r="AV348" s="32"/>
      <c r="AW348" s="32"/>
      <c r="AX348" s="32"/>
      <c r="AY348" s="32"/>
      <c r="AZ348" s="32"/>
      <c r="BA348" s="32"/>
      <c r="BB348" s="32"/>
      <c r="BC348" s="32"/>
      <c r="BD348" s="32"/>
      <c r="BE348" s="32"/>
      <c r="BF348" s="32"/>
      <c r="BG348" s="32"/>
      <c r="BH348" s="32"/>
      <c r="BI348" s="32"/>
      <c r="BJ348" s="32"/>
      <c r="BK348" s="32"/>
      <c r="BL348" s="32"/>
      <c r="BM348" s="32"/>
      <c r="BN348" s="32"/>
      <c r="BO348" s="32"/>
      <c r="BP348" s="32"/>
      <c r="BQ348" s="32"/>
      <c r="BR348" s="32"/>
      <c r="BS348" s="32"/>
      <c r="BT348" s="32"/>
      <c r="BU348" s="32"/>
      <c r="BV348" s="32"/>
      <c r="BW348" s="32"/>
      <c r="BX348" s="32"/>
      <c r="BY348" s="32"/>
      <c r="BZ348" s="32"/>
      <c r="CA348" s="32"/>
      <c r="CB348" s="32">
        <v>2257200.0000000005</v>
      </c>
      <c r="CC348" s="32">
        <v>0</v>
      </c>
      <c r="CD348" s="32">
        <v>2257200.0000000005</v>
      </c>
      <c r="CE348" s="32">
        <f t="shared" si="108"/>
        <v>2384054.6400000006</v>
      </c>
      <c r="CF348" s="32">
        <v>3026617.29</v>
      </c>
      <c r="CG348" s="32">
        <v>0</v>
      </c>
      <c r="CH348" s="32">
        <v>3026617.29</v>
      </c>
      <c r="CI348" s="32">
        <f t="shared" si="109"/>
        <v>3196713.1816980001</v>
      </c>
      <c r="CJ348" s="32">
        <f t="shared" si="110"/>
        <v>2640186.7467903974</v>
      </c>
      <c r="CK348" s="32">
        <f>+SMALL((K348,O348,S348,W348,AA348,AE348,AI348,AM348,AQ348,AU348,AY348,BC348,BG348,BK348,BO348,BS348,BW348,CA348,CE348,CI348),1)</f>
        <v>1574381.7140442929</v>
      </c>
      <c r="CL348" s="18"/>
      <c r="CM348" s="18">
        <f t="shared" si="111"/>
        <v>9918.2859557070769</v>
      </c>
      <c r="CN348" s="35">
        <f t="shared" si="112"/>
        <v>6.2997974806432745E-3</v>
      </c>
      <c r="CO348" s="39">
        <f t="shared" si="113"/>
        <v>1574381.7140442929</v>
      </c>
    </row>
    <row r="349" spans="1:93" s="19" customFormat="1" ht="45">
      <c r="A349" s="17">
        <v>339</v>
      </c>
      <c r="B349" s="50" t="s">
        <v>360</v>
      </c>
      <c r="C349" s="69" t="s">
        <v>389</v>
      </c>
      <c r="D349" s="69" t="s">
        <v>1244</v>
      </c>
      <c r="E349" s="37">
        <v>1</v>
      </c>
      <c r="F349" s="37" t="str">
        <f>+VLOOKUP(B349,'[1]AMAREY NOVA MEDICAL S.A'!$D:$H,5,0)</f>
        <v>CTO 5656-2021 AMAREY NOVA MEDICAL S.A</v>
      </c>
      <c r="G349" s="34">
        <f>+VLOOKUP(B349,'[1]AMAREY NOVA MEDICAL S.A'!$D:$H,2,0)</f>
        <v>180000</v>
      </c>
      <c r="H349" s="32">
        <f>+VLOOKUP(B349,'[1]AMAREY NOVA MEDICAL S.A'!$D:$H,3,0)</f>
        <v>0</v>
      </c>
      <c r="I349" s="32">
        <f>+VLOOKUP(B349,'[1]AMAREY NOVA MEDICAL S.A'!$D:$H,4,0)</f>
        <v>180000</v>
      </c>
      <c r="J349" s="32">
        <f t="shared" si="97"/>
        <v>180000</v>
      </c>
      <c r="K349" s="32">
        <f t="shared" si="98"/>
        <v>190116</v>
      </c>
      <c r="L349" s="32"/>
      <c r="M349" s="32"/>
      <c r="N349" s="32"/>
      <c r="O349" s="32"/>
      <c r="P349" s="71"/>
      <c r="Q349" s="71"/>
      <c r="R349" s="72"/>
      <c r="S349" s="32"/>
      <c r="T349" s="32">
        <v>362929.35729064385</v>
      </c>
      <c r="U349" s="32"/>
      <c r="V349" s="32">
        <v>362929.35729064385</v>
      </c>
      <c r="W349" s="32">
        <f t="shared" si="101"/>
        <v>383253.40129891993</v>
      </c>
      <c r="X349" s="32"/>
      <c r="Y349" s="32"/>
      <c r="Z349" s="32"/>
      <c r="AA349" s="32"/>
      <c r="AB349" s="32"/>
      <c r="AC349" s="32"/>
      <c r="AD349" s="32"/>
      <c r="AE349" s="32"/>
      <c r="AF349" s="32">
        <v>142830</v>
      </c>
      <c r="AG349" s="32"/>
      <c r="AH349" s="32">
        <v>142830</v>
      </c>
      <c r="AI349" s="32">
        <f t="shared" si="103"/>
        <v>150857.046</v>
      </c>
      <c r="AJ349" s="32">
        <v>349485</v>
      </c>
      <c r="AK349" s="32"/>
      <c r="AL349" s="32">
        <v>349485</v>
      </c>
      <c r="AM349" s="32">
        <f t="shared" si="104"/>
        <v>369126.05700000003</v>
      </c>
      <c r="AN349" s="32"/>
      <c r="AO349" s="32"/>
      <c r="AP349" s="32"/>
      <c r="AQ349" s="32"/>
      <c r="AR349" s="32">
        <v>196280.61626249997</v>
      </c>
      <c r="AS349" s="32"/>
      <c r="AT349" s="32">
        <v>196280.61626249997</v>
      </c>
      <c r="AU349" s="32">
        <f t="shared" si="105"/>
        <v>207311.58689645247</v>
      </c>
      <c r="AV349" s="32"/>
      <c r="AW349" s="32"/>
      <c r="AX349" s="32"/>
      <c r="AY349" s="32"/>
      <c r="AZ349" s="32"/>
      <c r="BA349" s="32"/>
      <c r="BB349" s="32"/>
      <c r="BC349" s="32"/>
      <c r="BD349" s="32"/>
      <c r="BE349" s="32"/>
      <c r="BF349" s="32"/>
      <c r="BG349" s="32"/>
      <c r="BH349" s="32"/>
      <c r="BI349" s="32"/>
      <c r="BJ349" s="32"/>
      <c r="BK349" s="32"/>
      <c r="BL349" s="32"/>
      <c r="BM349" s="32"/>
      <c r="BN349" s="32"/>
      <c r="BO349" s="32"/>
      <c r="BP349" s="32"/>
      <c r="BQ349" s="32"/>
      <c r="BR349" s="32"/>
      <c r="BS349" s="32"/>
      <c r="BT349" s="32"/>
      <c r="BU349" s="32"/>
      <c r="BV349" s="32"/>
      <c r="BW349" s="32"/>
      <c r="BX349" s="32"/>
      <c r="BY349" s="32"/>
      <c r="BZ349" s="32"/>
      <c r="CA349" s="32"/>
      <c r="CB349" s="32">
        <v>332640</v>
      </c>
      <c r="CC349" s="32">
        <v>0</v>
      </c>
      <c r="CD349" s="32">
        <v>332640</v>
      </c>
      <c r="CE349" s="32">
        <f t="shared" si="108"/>
        <v>351334.36800000002</v>
      </c>
      <c r="CF349" s="32">
        <v>400511.07</v>
      </c>
      <c r="CG349" s="32">
        <v>0</v>
      </c>
      <c r="CH349" s="32">
        <v>400511.07</v>
      </c>
      <c r="CI349" s="32">
        <f t="shared" si="109"/>
        <v>423019.79213400005</v>
      </c>
      <c r="CJ349" s="32">
        <f t="shared" si="110"/>
        <v>296431.17876133893</v>
      </c>
      <c r="CK349" s="32">
        <f>+SMALL((K349,O349,S349,W349,AA349,AE349,AI349,AM349,AQ349,AU349,AY349,BC349,BG349,BK349,BO349,BS349,BW349,CA349,CE349,CI349),1)</f>
        <v>150857.046</v>
      </c>
      <c r="CL349" s="18"/>
      <c r="CM349" s="18">
        <f t="shared" si="111"/>
        <v>39258.953999999998</v>
      </c>
      <c r="CN349" s="35">
        <f t="shared" si="112"/>
        <v>0.26023944549464395</v>
      </c>
      <c r="CO349" s="39">
        <f t="shared" si="113"/>
        <v>150857.046</v>
      </c>
    </row>
    <row r="350" spans="1:93" s="19" customFormat="1" ht="45">
      <c r="A350" s="17">
        <v>340</v>
      </c>
      <c r="B350" s="50" t="s">
        <v>361</v>
      </c>
      <c r="C350" s="69" t="s">
        <v>389</v>
      </c>
      <c r="D350" s="69" t="s">
        <v>1244</v>
      </c>
      <c r="E350" s="37">
        <v>1</v>
      </c>
      <c r="F350" s="37" t="str">
        <f>+VLOOKUP(B350,'[1]AMAREY NOVA MEDICAL S.A'!$D:$H,5,0)</f>
        <v>CTO 5656-2021 AMAREY NOVA MEDICAL S.A</v>
      </c>
      <c r="G350" s="34">
        <f>+VLOOKUP(B350,'[1]AMAREY NOVA MEDICAL S.A'!$D:$H,2,0)</f>
        <v>180000</v>
      </c>
      <c r="H350" s="32">
        <f>+VLOOKUP(B350,'[1]AMAREY NOVA MEDICAL S.A'!$D:$H,3,0)</f>
        <v>0</v>
      </c>
      <c r="I350" s="32">
        <f>+VLOOKUP(B350,'[1]AMAREY NOVA MEDICAL S.A'!$D:$H,4,0)</f>
        <v>180000</v>
      </c>
      <c r="J350" s="32">
        <f t="shared" si="97"/>
        <v>180000</v>
      </c>
      <c r="K350" s="32">
        <f t="shared" si="98"/>
        <v>190116</v>
      </c>
      <c r="L350" s="32"/>
      <c r="M350" s="32"/>
      <c r="N350" s="32"/>
      <c r="O350" s="32"/>
      <c r="P350" s="71"/>
      <c r="Q350" s="71"/>
      <c r="R350" s="72"/>
      <c r="S350" s="32"/>
      <c r="T350" s="32">
        <v>359847.29831081658</v>
      </c>
      <c r="U350" s="32"/>
      <c r="V350" s="32">
        <v>359847.29831081658</v>
      </c>
      <c r="W350" s="32">
        <f t="shared" si="101"/>
        <v>379998.74701622233</v>
      </c>
      <c r="X350" s="32"/>
      <c r="Y350" s="32"/>
      <c r="Z350" s="32"/>
      <c r="AA350" s="32"/>
      <c r="AB350" s="32"/>
      <c r="AC350" s="32"/>
      <c r="AD350" s="32"/>
      <c r="AE350" s="32"/>
      <c r="AF350" s="32">
        <v>127926</v>
      </c>
      <c r="AG350" s="32"/>
      <c r="AH350" s="32">
        <v>127926</v>
      </c>
      <c r="AI350" s="32">
        <f t="shared" si="103"/>
        <v>135115.4412</v>
      </c>
      <c r="AJ350" s="32">
        <v>460000</v>
      </c>
      <c r="AK350" s="32"/>
      <c r="AL350" s="32">
        <v>460000</v>
      </c>
      <c r="AM350" s="32">
        <f t="shared" si="104"/>
        <v>485852</v>
      </c>
      <c r="AN350" s="32"/>
      <c r="AO350" s="32"/>
      <c r="AP350" s="32"/>
      <c r="AQ350" s="32"/>
      <c r="AR350" s="32">
        <v>267520.81355999998</v>
      </c>
      <c r="AS350" s="32"/>
      <c r="AT350" s="32">
        <v>267520.81355999998</v>
      </c>
      <c r="AU350" s="32">
        <f t="shared" si="105"/>
        <v>282555.483282072</v>
      </c>
      <c r="AV350" s="32"/>
      <c r="AW350" s="32"/>
      <c r="AX350" s="32"/>
      <c r="AY350" s="32"/>
      <c r="AZ350" s="32"/>
      <c r="BA350" s="32"/>
      <c r="BB350" s="32"/>
      <c r="BC350" s="32"/>
      <c r="BD350" s="32"/>
      <c r="BE350" s="32"/>
      <c r="BF350" s="32"/>
      <c r="BG350" s="32"/>
      <c r="BH350" s="32"/>
      <c r="BI350" s="32"/>
      <c r="BJ350" s="32"/>
      <c r="BK350" s="32"/>
      <c r="BL350" s="32"/>
      <c r="BM350" s="32"/>
      <c r="BN350" s="32"/>
      <c r="BO350" s="32"/>
      <c r="BP350" s="32"/>
      <c r="BQ350" s="32"/>
      <c r="BR350" s="32"/>
      <c r="BS350" s="32"/>
      <c r="BT350" s="32"/>
      <c r="BU350" s="32"/>
      <c r="BV350" s="32"/>
      <c r="BW350" s="32"/>
      <c r="BX350" s="32"/>
      <c r="BY350" s="32"/>
      <c r="BZ350" s="32"/>
      <c r="CA350" s="32"/>
      <c r="CB350" s="32">
        <v>381348</v>
      </c>
      <c r="CC350" s="32">
        <v>0</v>
      </c>
      <c r="CD350" s="32">
        <v>381348</v>
      </c>
      <c r="CE350" s="32">
        <f t="shared" si="108"/>
        <v>402779.75760000001</v>
      </c>
      <c r="CF350" s="32">
        <v>397109.86</v>
      </c>
      <c r="CG350" s="32">
        <v>0</v>
      </c>
      <c r="CH350" s="32">
        <v>397109.86</v>
      </c>
      <c r="CI350" s="32">
        <f t="shared" si="109"/>
        <v>419427.43413200002</v>
      </c>
      <c r="CJ350" s="32">
        <f t="shared" si="110"/>
        <v>327977.83760432777</v>
      </c>
      <c r="CK350" s="32">
        <f>+SMALL((K350,O350,S350,W350,AA350,AE350,AI350,AM350,AQ350,AU350,AY350,BC350,BG350,BK350,BO350,BS350,BW350,CA350,CE350,CI350),1)</f>
        <v>135115.4412</v>
      </c>
      <c r="CL350" s="18"/>
      <c r="CM350" s="18">
        <f t="shared" si="111"/>
        <v>55000.558799999999</v>
      </c>
      <c r="CN350" s="35">
        <f t="shared" si="112"/>
        <v>0.40706345856198112</v>
      </c>
      <c r="CO350" s="39">
        <f t="shared" si="113"/>
        <v>135115.4412</v>
      </c>
    </row>
    <row r="351" spans="1:93" s="19" customFormat="1" ht="45">
      <c r="A351" s="17">
        <v>341</v>
      </c>
      <c r="B351" s="50" t="s">
        <v>362</v>
      </c>
      <c r="C351" s="69" t="s">
        <v>389</v>
      </c>
      <c r="D351" s="69" t="s">
        <v>1244</v>
      </c>
      <c r="E351" s="37">
        <v>1</v>
      </c>
      <c r="F351" s="37" t="str">
        <f>+VLOOKUP(B351,'[1]AMAREY NOVA MEDICAL S.A'!$D:$H,5,0)</f>
        <v>CTO 5656-2021 AMAREY NOVA MEDICAL S.A</v>
      </c>
      <c r="G351" s="34">
        <f>+VLOOKUP(B351,'[1]AMAREY NOVA MEDICAL S.A'!$D:$H,2,0)</f>
        <v>200000</v>
      </c>
      <c r="H351" s="32">
        <f>+VLOOKUP(B351,'[1]AMAREY NOVA MEDICAL S.A'!$D:$H,3,0)</f>
        <v>0</v>
      </c>
      <c r="I351" s="32">
        <f>+VLOOKUP(B351,'[1]AMAREY NOVA MEDICAL S.A'!$D:$H,4,0)</f>
        <v>200000</v>
      </c>
      <c r="J351" s="32">
        <f t="shared" si="97"/>
        <v>200000</v>
      </c>
      <c r="K351" s="32">
        <f t="shared" si="98"/>
        <v>211240</v>
      </c>
      <c r="L351" s="32"/>
      <c r="M351" s="32"/>
      <c r="N351" s="32"/>
      <c r="O351" s="32"/>
      <c r="P351" s="71"/>
      <c r="Q351" s="71"/>
      <c r="R351" s="72"/>
      <c r="S351" s="32"/>
      <c r="T351" s="32">
        <v>313830.7376472152</v>
      </c>
      <c r="U351" s="32"/>
      <c r="V351" s="32">
        <v>313830.7376472152</v>
      </c>
      <c r="W351" s="32">
        <f t="shared" si="101"/>
        <v>331405.25895545929</v>
      </c>
      <c r="X351" s="32"/>
      <c r="Y351" s="32"/>
      <c r="Z351" s="32"/>
      <c r="AA351" s="32"/>
      <c r="AB351" s="32"/>
      <c r="AC351" s="32"/>
      <c r="AD351" s="32"/>
      <c r="AE351" s="32"/>
      <c r="AF351" s="32">
        <v>156492</v>
      </c>
      <c r="AG351" s="32"/>
      <c r="AH351" s="32">
        <v>156492</v>
      </c>
      <c r="AI351" s="32">
        <f t="shared" si="103"/>
        <v>165286.8504</v>
      </c>
      <c r="AJ351" s="32">
        <v>322000</v>
      </c>
      <c r="AK351" s="32"/>
      <c r="AL351" s="32">
        <v>322000</v>
      </c>
      <c r="AM351" s="32">
        <f t="shared" si="104"/>
        <v>340096.4</v>
      </c>
      <c r="AN351" s="32"/>
      <c r="AO351" s="32"/>
      <c r="AP351" s="32"/>
      <c r="AQ351" s="32"/>
      <c r="AR351" s="32">
        <v>200105.56854288001</v>
      </c>
      <c r="AS351" s="32"/>
      <c r="AT351" s="32">
        <v>200105.56854288001</v>
      </c>
      <c r="AU351" s="32">
        <f t="shared" si="105"/>
        <v>211351.50149498988</v>
      </c>
      <c r="AV351" s="32"/>
      <c r="AW351" s="32"/>
      <c r="AX351" s="32"/>
      <c r="AY351" s="32"/>
      <c r="AZ351" s="32"/>
      <c r="BA351" s="32"/>
      <c r="BB351" s="32"/>
      <c r="BC351" s="32"/>
      <c r="BD351" s="32"/>
      <c r="BE351" s="32"/>
      <c r="BF351" s="32"/>
      <c r="BG351" s="32"/>
      <c r="BH351" s="32"/>
      <c r="BI351" s="32"/>
      <c r="BJ351" s="32"/>
      <c r="BK351" s="32"/>
      <c r="BL351" s="32"/>
      <c r="BM351" s="32"/>
      <c r="BN351" s="32"/>
      <c r="BO351" s="32"/>
      <c r="BP351" s="32"/>
      <c r="BQ351" s="32"/>
      <c r="BR351" s="32"/>
      <c r="BS351" s="32"/>
      <c r="BT351" s="32"/>
      <c r="BU351" s="32"/>
      <c r="BV351" s="32"/>
      <c r="BW351" s="32"/>
      <c r="BX351" s="32"/>
      <c r="BY351" s="32"/>
      <c r="BZ351" s="32"/>
      <c r="CA351" s="32"/>
      <c r="CB351" s="32"/>
      <c r="CC351" s="32"/>
      <c r="CD351" s="32"/>
      <c r="CE351" s="32"/>
      <c r="CF351" s="32">
        <v>346328.24</v>
      </c>
      <c r="CG351" s="32">
        <v>0</v>
      </c>
      <c r="CH351" s="32">
        <v>346328.24</v>
      </c>
      <c r="CI351" s="32">
        <f t="shared" si="109"/>
        <v>365791.88708800002</v>
      </c>
      <c r="CJ351" s="32">
        <f t="shared" si="110"/>
        <v>270861.98298974155</v>
      </c>
      <c r="CK351" s="32">
        <f>+SMALL((K351,O351,S351,W351,AA351,AE351,AI351,AM351,AQ351,AU351,AY351,BC351,BG351,BK351,BO351,BS351,BW351,CA351,CE351,CI351),1)</f>
        <v>165286.8504</v>
      </c>
      <c r="CL351" s="18"/>
      <c r="CM351" s="18">
        <f t="shared" si="111"/>
        <v>45953.149600000004</v>
      </c>
      <c r="CN351" s="35">
        <f t="shared" si="112"/>
        <v>0.2780206016920993</v>
      </c>
      <c r="CO351" s="39">
        <f t="shared" si="113"/>
        <v>165286.8504</v>
      </c>
    </row>
    <row r="352" spans="1:93" s="19" customFormat="1" ht="60">
      <c r="A352" s="17">
        <v>342</v>
      </c>
      <c r="B352" s="49" t="s">
        <v>298</v>
      </c>
      <c r="C352" s="69" t="s">
        <v>459</v>
      </c>
      <c r="D352" s="69" t="s">
        <v>1245</v>
      </c>
      <c r="E352" s="37">
        <v>1</v>
      </c>
      <c r="F352" s="37" t="str">
        <f>+VLOOKUP(B352,'[1]AMAREY NOVA MEDICAL S.A'!$D:$H,5,0)</f>
        <v>CTO 5669-2021 PROMED QUIRURGICOS E.U</v>
      </c>
      <c r="G352" s="34">
        <f>+VLOOKUP(B352,'[1]AMAREY NOVA MEDICAL S.A'!$D:$H,2,0)</f>
        <v>3664908</v>
      </c>
      <c r="H352" s="32">
        <f>+VLOOKUP(B352,'[1]AMAREY NOVA MEDICAL S.A'!$D:$H,3,0)</f>
        <v>0</v>
      </c>
      <c r="I352" s="32">
        <f>+VLOOKUP(B352,'[1]AMAREY NOVA MEDICAL S.A'!$D:$H,4,0)</f>
        <v>3664908</v>
      </c>
      <c r="J352" s="32">
        <f t="shared" si="97"/>
        <v>3664908</v>
      </c>
      <c r="K352" s="32">
        <f t="shared" si="98"/>
        <v>3870875.8296000003</v>
      </c>
      <c r="L352" s="32"/>
      <c r="M352" s="32"/>
      <c r="N352" s="32"/>
      <c r="O352" s="32"/>
      <c r="P352" s="71"/>
      <c r="Q352" s="71"/>
      <c r="R352" s="72"/>
      <c r="S352" s="32"/>
      <c r="T352" s="32"/>
      <c r="U352" s="32"/>
      <c r="V352" s="32"/>
      <c r="W352" s="32"/>
      <c r="X352" s="32"/>
      <c r="Y352" s="32"/>
      <c r="Z352" s="32"/>
      <c r="AA352" s="32"/>
      <c r="AB352" s="32"/>
      <c r="AC352" s="32"/>
      <c r="AD352" s="32"/>
      <c r="AE352" s="32"/>
      <c r="AF352" s="32"/>
      <c r="AG352" s="32"/>
      <c r="AH352" s="32"/>
      <c r="AI352" s="32"/>
      <c r="AJ352" s="32"/>
      <c r="AK352" s="32"/>
      <c r="AL352" s="32"/>
      <c r="AM352" s="32"/>
      <c r="AN352" s="32"/>
      <c r="AO352" s="32"/>
      <c r="AP352" s="32"/>
      <c r="AQ352" s="32"/>
      <c r="AR352" s="32"/>
      <c r="AS352" s="32"/>
      <c r="AT352" s="32"/>
      <c r="AU352" s="32"/>
      <c r="AV352" s="32"/>
      <c r="AW352" s="32"/>
      <c r="AX352" s="32"/>
      <c r="AY352" s="32"/>
      <c r="AZ352" s="32"/>
      <c r="BA352" s="32"/>
      <c r="BB352" s="32"/>
      <c r="BC352" s="32"/>
      <c r="BD352" s="32"/>
      <c r="BE352" s="32"/>
      <c r="BF352" s="32"/>
      <c r="BG352" s="32"/>
      <c r="BH352" s="32"/>
      <c r="BI352" s="32"/>
      <c r="BJ352" s="32"/>
      <c r="BK352" s="32"/>
      <c r="BL352" s="32"/>
      <c r="BM352" s="32"/>
      <c r="BN352" s="32"/>
      <c r="BO352" s="32"/>
      <c r="BP352" s="32"/>
      <c r="BQ352" s="32"/>
      <c r="BR352" s="32"/>
      <c r="BS352" s="32"/>
      <c r="BT352" s="32"/>
      <c r="BU352" s="32"/>
      <c r="BV352" s="32"/>
      <c r="BW352" s="32"/>
      <c r="BX352" s="32"/>
      <c r="BY352" s="32"/>
      <c r="BZ352" s="32"/>
      <c r="CA352" s="32"/>
      <c r="CB352" s="32"/>
      <c r="CC352" s="32"/>
      <c r="CD352" s="32"/>
      <c r="CE352" s="32"/>
      <c r="CF352" s="32"/>
      <c r="CG352" s="32"/>
      <c r="CH352" s="32"/>
      <c r="CI352" s="32"/>
      <c r="CJ352" s="32">
        <f t="shared" si="110"/>
        <v>3870875.8296000003</v>
      </c>
      <c r="CK352" s="32">
        <f>+SMALL((K352,O352,S352,W352,AA352,AE352,AI352,AM352,AQ352,AU352,AY352,BC352,BG352,BK352,BO352,BS352,BW352,CA352,CE352,CI352),1)</f>
        <v>3870875.8296000003</v>
      </c>
      <c r="CL352" s="18"/>
      <c r="CM352" s="18">
        <f t="shared" si="111"/>
        <v>0</v>
      </c>
      <c r="CN352" s="35">
        <f t="shared" si="112"/>
        <v>0</v>
      </c>
      <c r="CO352" s="39">
        <f t="shared" si="113"/>
        <v>3870875.8296000003</v>
      </c>
    </row>
    <row r="353" spans="1:93" s="19" customFormat="1">
      <c r="A353" s="17">
        <v>343</v>
      </c>
      <c r="B353" s="49" t="s">
        <v>390</v>
      </c>
      <c r="C353" s="69" t="s">
        <v>459</v>
      </c>
      <c r="D353" s="69" t="s">
        <v>1245</v>
      </c>
      <c r="E353" s="37">
        <v>1</v>
      </c>
      <c r="F353" s="37"/>
      <c r="G353" s="34"/>
      <c r="H353" s="32"/>
      <c r="I353" s="32"/>
      <c r="J353" s="32"/>
      <c r="K353" s="32"/>
      <c r="L353" s="32"/>
      <c r="M353" s="32"/>
      <c r="N353" s="32"/>
      <c r="O353" s="32"/>
      <c r="P353" s="71"/>
      <c r="Q353" s="71"/>
      <c r="R353" s="72"/>
      <c r="S353" s="32"/>
      <c r="T353" s="32"/>
      <c r="U353" s="32"/>
      <c r="V353" s="32"/>
      <c r="W353" s="32"/>
      <c r="X353" s="32"/>
      <c r="Y353" s="32"/>
      <c r="Z353" s="32"/>
      <c r="AA353" s="32"/>
      <c r="AB353" s="32"/>
      <c r="AC353" s="32"/>
      <c r="AD353" s="32"/>
      <c r="AE353" s="32"/>
      <c r="AF353" s="32"/>
      <c r="AG353" s="32"/>
      <c r="AH353" s="32"/>
      <c r="AI353" s="32"/>
      <c r="AJ353" s="32"/>
      <c r="AK353" s="32"/>
      <c r="AL353" s="32"/>
      <c r="AM353" s="32"/>
      <c r="AN353" s="32"/>
      <c r="AO353" s="32"/>
      <c r="AP353" s="32"/>
      <c r="AQ353" s="32"/>
      <c r="AR353" s="32"/>
      <c r="AS353" s="32"/>
      <c r="AT353" s="32"/>
      <c r="AU353" s="32"/>
      <c r="AV353" s="32"/>
      <c r="AW353" s="32"/>
      <c r="AX353" s="32"/>
      <c r="AY353" s="32"/>
      <c r="AZ353" s="32"/>
      <c r="BA353" s="32"/>
      <c r="BB353" s="32"/>
      <c r="BC353" s="32"/>
      <c r="BD353" s="32"/>
      <c r="BE353" s="32"/>
      <c r="BF353" s="32"/>
      <c r="BG353" s="32"/>
      <c r="BH353" s="32"/>
      <c r="BI353" s="32"/>
      <c r="BJ353" s="32"/>
      <c r="BK353" s="32"/>
      <c r="BL353" s="32"/>
      <c r="BM353" s="32"/>
      <c r="BN353" s="32"/>
      <c r="BO353" s="32"/>
      <c r="BP353" s="32"/>
      <c r="BQ353" s="32"/>
      <c r="BR353" s="32"/>
      <c r="BS353" s="32"/>
      <c r="BT353" s="32"/>
      <c r="BU353" s="32"/>
      <c r="BV353" s="32"/>
      <c r="BW353" s="32"/>
      <c r="BX353" s="32"/>
      <c r="BY353" s="32"/>
      <c r="BZ353" s="32"/>
      <c r="CA353" s="32"/>
      <c r="CB353" s="32"/>
      <c r="CC353" s="32"/>
      <c r="CD353" s="32"/>
      <c r="CE353" s="32"/>
      <c r="CF353" s="32"/>
      <c r="CG353" s="32"/>
      <c r="CH353" s="32"/>
      <c r="CI353" s="32"/>
      <c r="CJ353" s="32"/>
      <c r="CK353" s="32"/>
      <c r="CL353" s="18"/>
      <c r="CM353" s="18"/>
      <c r="CN353" s="35"/>
      <c r="CO353" s="39"/>
    </row>
    <row r="354" spans="1:93" s="19" customFormat="1">
      <c r="A354" s="17">
        <v>344</v>
      </c>
      <c r="B354" s="49" t="s">
        <v>391</v>
      </c>
      <c r="C354" s="69" t="s">
        <v>459</v>
      </c>
      <c r="D354" s="69" t="s">
        <v>1245</v>
      </c>
      <c r="E354" s="37">
        <v>1</v>
      </c>
      <c r="F354" s="37"/>
      <c r="G354" s="34"/>
      <c r="H354" s="32"/>
      <c r="I354" s="32"/>
      <c r="J354" s="32"/>
      <c r="K354" s="32"/>
      <c r="L354" s="32"/>
      <c r="M354" s="32"/>
      <c r="N354" s="32"/>
      <c r="O354" s="32"/>
      <c r="P354" s="71"/>
      <c r="Q354" s="71"/>
      <c r="R354" s="72"/>
      <c r="S354" s="32"/>
      <c r="T354" s="32"/>
      <c r="U354" s="32"/>
      <c r="V354" s="32"/>
      <c r="W354" s="32"/>
      <c r="X354" s="32"/>
      <c r="Y354" s="32"/>
      <c r="Z354" s="32"/>
      <c r="AA354" s="32"/>
      <c r="AB354" s="32"/>
      <c r="AC354" s="32"/>
      <c r="AD354" s="32"/>
      <c r="AE354" s="32"/>
      <c r="AF354" s="32"/>
      <c r="AG354" s="32"/>
      <c r="AH354" s="32"/>
      <c r="AI354" s="32"/>
      <c r="AJ354" s="32"/>
      <c r="AK354" s="32"/>
      <c r="AL354" s="32"/>
      <c r="AM354" s="32"/>
      <c r="AN354" s="32"/>
      <c r="AO354" s="32"/>
      <c r="AP354" s="32"/>
      <c r="AQ354" s="32"/>
      <c r="AR354" s="32"/>
      <c r="AS354" s="32"/>
      <c r="AT354" s="32"/>
      <c r="AU354" s="32"/>
      <c r="AV354" s="32"/>
      <c r="AW354" s="32"/>
      <c r="AX354" s="32"/>
      <c r="AY354" s="32"/>
      <c r="AZ354" s="32"/>
      <c r="BA354" s="32"/>
      <c r="BB354" s="32"/>
      <c r="BC354" s="32"/>
      <c r="BD354" s="32"/>
      <c r="BE354" s="32"/>
      <c r="BF354" s="32"/>
      <c r="BG354" s="32"/>
      <c r="BH354" s="32"/>
      <c r="BI354" s="32"/>
      <c r="BJ354" s="32"/>
      <c r="BK354" s="32"/>
      <c r="BL354" s="32"/>
      <c r="BM354" s="32"/>
      <c r="BN354" s="32"/>
      <c r="BO354" s="32"/>
      <c r="BP354" s="32"/>
      <c r="BQ354" s="32"/>
      <c r="BR354" s="32"/>
      <c r="BS354" s="32"/>
      <c r="BT354" s="32"/>
      <c r="BU354" s="32"/>
      <c r="BV354" s="32"/>
      <c r="BW354" s="32"/>
      <c r="BX354" s="32"/>
      <c r="BY354" s="32"/>
      <c r="BZ354" s="32"/>
      <c r="CA354" s="32"/>
      <c r="CB354" s="32"/>
      <c r="CC354" s="32"/>
      <c r="CD354" s="32"/>
      <c r="CE354" s="32"/>
      <c r="CF354" s="32"/>
      <c r="CG354" s="32"/>
      <c r="CH354" s="32"/>
      <c r="CI354" s="32"/>
      <c r="CJ354" s="32"/>
      <c r="CK354" s="32"/>
      <c r="CL354" s="18"/>
      <c r="CM354" s="18"/>
      <c r="CN354" s="35"/>
      <c r="CO354" s="39"/>
    </row>
    <row r="355" spans="1:93" s="19" customFormat="1" ht="30">
      <c r="A355" s="17">
        <v>345</v>
      </c>
      <c r="B355" s="49" t="s">
        <v>392</v>
      </c>
      <c r="C355" s="69" t="s">
        <v>459</v>
      </c>
      <c r="D355" s="69" t="s">
        <v>1245</v>
      </c>
      <c r="E355" s="37">
        <v>1</v>
      </c>
      <c r="F355" s="37" t="str">
        <f>+VLOOKUP(B355,'[1]AMAREY NOVA MEDICAL S.A'!$D:$H,5,0)</f>
        <v>CTO 5658-2021 BIOART S.A</v>
      </c>
      <c r="G355" s="34">
        <f>+VLOOKUP(B355,'[1]AMAREY NOVA MEDICAL S.A'!$D:$H,2,0)</f>
        <v>249477</v>
      </c>
      <c r="H355" s="32">
        <f>+VLOOKUP(B355,'[1]AMAREY NOVA MEDICAL S.A'!$D:$H,3,0)</f>
        <v>0</v>
      </c>
      <c r="I355" s="32">
        <f>+VLOOKUP(B355,'[1]AMAREY NOVA MEDICAL S.A'!$D:$H,4,0)</f>
        <v>249477</v>
      </c>
      <c r="J355" s="32">
        <f t="shared" si="97"/>
        <v>249477</v>
      </c>
      <c r="K355" s="32">
        <f t="shared" si="98"/>
        <v>263497.60739999998</v>
      </c>
      <c r="L355" s="32"/>
      <c r="M355" s="32"/>
      <c r="N355" s="32"/>
      <c r="O355" s="32"/>
      <c r="P355" s="71"/>
      <c r="Q355" s="71"/>
      <c r="R355" s="72"/>
      <c r="S355" s="32"/>
      <c r="T355" s="32"/>
      <c r="U355" s="32"/>
      <c r="V355" s="32"/>
      <c r="W355" s="32"/>
      <c r="X355" s="32"/>
      <c r="Y355" s="32"/>
      <c r="Z355" s="32"/>
      <c r="AA355" s="32"/>
      <c r="AB355" s="32"/>
      <c r="AC355" s="32"/>
      <c r="AD355" s="32"/>
      <c r="AE355" s="32"/>
      <c r="AF355" s="32"/>
      <c r="AG355" s="32"/>
      <c r="AH355" s="32"/>
      <c r="AI355" s="32"/>
      <c r="AJ355" s="32"/>
      <c r="AK355" s="32"/>
      <c r="AL355" s="32"/>
      <c r="AM355" s="32"/>
      <c r="AN355" s="32"/>
      <c r="AO355" s="32"/>
      <c r="AP355" s="32"/>
      <c r="AQ355" s="32"/>
      <c r="AR355" s="32"/>
      <c r="AS355" s="32"/>
      <c r="AT355" s="32"/>
      <c r="AU355" s="32"/>
      <c r="AV355" s="32"/>
      <c r="AW355" s="32"/>
      <c r="AX355" s="32"/>
      <c r="AY355" s="32"/>
      <c r="AZ355" s="32"/>
      <c r="BA355" s="32"/>
      <c r="BB355" s="32"/>
      <c r="BC355" s="32"/>
      <c r="BD355" s="32"/>
      <c r="BE355" s="32"/>
      <c r="BF355" s="32"/>
      <c r="BG355" s="32"/>
      <c r="BH355" s="32"/>
      <c r="BI355" s="32"/>
      <c r="BJ355" s="32"/>
      <c r="BK355" s="32"/>
      <c r="BL355" s="32"/>
      <c r="BM355" s="32"/>
      <c r="BN355" s="32"/>
      <c r="BO355" s="32"/>
      <c r="BP355" s="32"/>
      <c r="BQ355" s="32"/>
      <c r="BR355" s="32"/>
      <c r="BS355" s="32"/>
      <c r="BT355" s="32"/>
      <c r="BU355" s="32"/>
      <c r="BV355" s="32"/>
      <c r="BW355" s="32"/>
      <c r="BX355" s="32"/>
      <c r="BY355" s="32"/>
      <c r="BZ355" s="32"/>
      <c r="CA355" s="32"/>
      <c r="CB355" s="32"/>
      <c r="CC355" s="32"/>
      <c r="CD355" s="32"/>
      <c r="CE355" s="32"/>
      <c r="CF355" s="32"/>
      <c r="CG355" s="32"/>
      <c r="CH355" s="32"/>
      <c r="CI355" s="32"/>
      <c r="CJ355" s="32">
        <f t="shared" si="110"/>
        <v>263497.60739999998</v>
      </c>
      <c r="CK355" s="32">
        <f>+SMALL((K355,O355,S355,W355,AA355,AE355,AI355,AM355,AQ355,AU355,AY355,BC355,BG355,BK355,BO355,BS355,BW355,CA355,CE355,CI355),1)</f>
        <v>263497.60739999998</v>
      </c>
      <c r="CL355" s="18"/>
      <c r="CM355" s="18">
        <f t="shared" si="111"/>
        <v>0</v>
      </c>
      <c r="CN355" s="35">
        <f t="shared" si="112"/>
        <v>0</v>
      </c>
      <c r="CO355" s="39">
        <f t="shared" si="113"/>
        <v>263497.60739999998</v>
      </c>
    </row>
    <row r="356" spans="1:93" s="19" customFormat="1" ht="60">
      <c r="A356" s="17">
        <v>346</v>
      </c>
      <c r="B356" s="49" t="s">
        <v>393</v>
      </c>
      <c r="C356" s="69" t="s">
        <v>460</v>
      </c>
      <c r="D356" s="69" t="s">
        <v>1245</v>
      </c>
      <c r="E356" s="37">
        <v>1</v>
      </c>
      <c r="F356" s="37" t="str">
        <f>+VLOOKUP(B356,'[1]AMAREY NOVA MEDICAL S.A'!$D:$H,5,0)</f>
        <v>CTO 5669-2021 PROMED QUIRURGICOS E.U</v>
      </c>
      <c r="G356" s="34">
        <f>+VLOOKUP(B356,'[1]AMAREY NOVA MEDICAL S.A'!$D:$H,2,0)</f>
        <v>1643605</v>
      </c>
      <c r="H356" s="32">
        <f>+VLOOKUP(B356,'[1]AMAREY NOVA MEDICAL S.A'!$D:$H,3,0)</f>
        <v>0</v>
      </c>
      <c r="I356" s="32">
        <f>+VLOOKUP(B356,'[1]AMAREY NOVA MEDICAL S.A'!$D:$H,4,0)</f>
        <v>1643605</v>
      </c>
      <c r="J356" s="32">
        <f t="shared" si="97"/>
        <v>1643605</v>
      </c>
      <c r="K356" s="32">
        <f t="shared" si="98"/>
        <v>1735975.601</v>
      </c>
      <c r="L356" s="32"/>
      <c r="M356" s="32"/>
      <c r="N356" s="32"/>
      <c r="O356" s="32"/>
      <c r="P356" s="71"/>
      <c r="Q356" s="71"/>
      <c r="R356" s="72"/>
      <c r="S356" s="32"/>
      <c r="T356" s="32"/>
      <c r="U356" s="32"/>
      <c r="V356" s="32"/>
      <c r="W356" s="32"/>
      <c r="X356" s="32">
        <v>6210000</v>
      </c>
      <c r="Y356" s="32"/>
      <c r="Z356" s="32">
        <v>6210000</v>
      </c>
      <c r="AA356" s="32">
        <f t="shared" si="102"/>
        <v>6559002</v>
      </c>
      <c r="AB356" s="32"/>
      <c r="AC356" s="32"/>
      <c r="AD356" s="32"/>
      <c r="AE356" s="32"/>
      <c r="AF356" s="32"/>
      <c r="AG356" s="32"/>
      <c r="AH356" s="32"/>
      <c r="AI356" s="32"/>
      <c r="AJ356" s="32"/>
      <c r="AK356" s="32"/>
      <c r="AL356" s="32"/>
      <c r="AM356" s="32"/>
      <c r="AN356" s="32"/>
      <c r="AO356" s="32"/>
      <c r="AP356" s="32"/>
      <c r="AQ356" s="32"/>
      <c r="AR356" s="32"/>
      <c r="AS356" s="32"/>
      <c r="AT356" s="32"/>
      <c r="AU356" s="32"/>
      <c r="AV356" s="32"/>
      <c r="AW356" s="32"/>
      <c r="AX356" s="32"/>
      <c r="AY356" s="32"/>
      <c r="AZ356" s="32"/>
      <c r="BA356" s="32"/>
      <c r="BB356" s="32"/>
      <c r="BC356" s="32"/>
      <c r="BD356" s="32"/>
      <c r="BE356" s="32"/>
      <c r="BF356" s="32"/>
      <c r="BG356" s="32"/>
      <c r="BH356" s="32"/>
      <c r="BI356" s="32"/>
      <c r="BJ356" s="32"/>
      <c r="BK356" s="32"/>
      <c r="BL356" s="32"/>
      <c r="BM356" s="32"/>
      <c r="BN356" s="32"/>
      <c r="BO356" s="32"/>
      <c r="BP356" s="32"/>
      <c r="BQ356" s="32"/>
      <c r="BR356" s="32"/>
      <c r="BS356" s="32"/>
      <c r="BT356" s="32"/>
      <c r="BU356" s="32"/>
      <c r="BV356" s="32"/>
      <c r="BW356" s="32"/>
      <c r="BX356" s="32"/>
      <c r="BY356" s="32"/>
      <c r="BZ356" s="32"/>
      <c r="CA356" s="32"/>
      <c r="CB356" s="32"/>
      <c r="CC356" s="32"/>
      <c r="CD356" s="32"/>
      <c r="CE356" s="32"/>
      <c r="CF356" s="32"/>
      <c r="CG356" s="32"/>
      <c r="CH356" s="32"/>
      <c r="CI356" s="32"/>
      <c r="CJ356" s="32">
        <f t="shared" si="110"/>
        <v>4147488.8004999999</v>
      </c>
      <c r="CK356" s="32">
        <f>+SMALL((K356,O356,S356,W356,AA356,AE356,AI356,AM356,AQ356,AU356,AY356,BC356,BG356,BK356,BO356,BS356,BW356,CA356,CE356,CI356),1)</f>
        <v>1735975.601</v>
      </c>
      <c r="CL356" s="18"/>
      <c r="CM356" s="18">
        <f t="shared" si="111"/>
        <v>0</v>
      </c>
      <c r="CN356" s="35">
        <f t="shared" si="112"/>
        <v>0</v>
      </c>
      <c r="CO356" s="39">
        <f t="shared" si="113"/>
        <v>1735975.601</v>
      </c>
    </row>
    <row r="357" spans="1:93" s="19" customFormat="1" ht="30">
      <c r="A357" s="17">
        <v>347</v>
      </c>
      <c r="B357" s="49" t="s">
        <v>394</v>
      </c>
      <c r="C357" s="69" t="s">
        <v>460</v>
      </c>
      <c r="D357" s="69" t="s">
        <v>1245</v>
      </c>
      <c r="E357" s="37">
        <v>1</v>
      </c>
      <c r="F357" s="37" t="str">
        <f>+VLOOKUP(B357,'[1]AMAREY NOVA MEDICAL S.A'!$D:$H,5,0)</f>
        <v xml:space="preserve">CTO 5660-2021 DISORTHO SA </v>
      </c>
      <c r="G357" s="34">
        <f>+VLOOKUP(B357,'[1]AMAREY NOVA MEDICAL S.A'!$D:$H,2,0)</f>
        <v>100000</v>
      </c>
      <c r="H357" s="32">
        <f>+VLOOKUP(B357,'[1]AMAREY NOVA MEDICAL S.A'!$D:$H,3,0)</f>
        <v>0</v>
      </c>
      <c r="I357" s="32">
        <f>+VLOOKUP(B357,'[1]AMAREY NOVA MEDICAL S.A'!$D:$H,4,0)</f>
        <v>100000</v>
      </c>
      <c r="J357" s="32">
        <f t="shared" si="97"/>
        <v>100000</v>
      </c>
      <c r="K357" s="32">
        <f t="shared" si="98"/>
        <v>105620</v>
      </c>
      <c r="L357" s="32"/>
      <c r="M357" s="32"/>
      <c r="N357" s="32"/>
      <c r="O357" s="32"/>
      <c r="P357" s="71"/>
      <c r="Q357" s="71"/>
      <c r="R357" s="72"/>
      <c r="S357" s="32"/>
      <c r="T357" s="32"/>
      <c r="U357" s="32"/>
      <c r="V357" s="32"/>
      <c r="W357" s="32"/>
      <c r="X357" s="32"/>
      <c r="Y357" s="32"/>
      <c r="Z357" s="32"/>
      <c r="AA357" s="32"/>
      <c r="AB357" s="32"/>
      <c r="AC357" s="32"/>
      <c r="AD357" s="32"/>
      <c r="AE357" s="32"/>
      <c r="AF357" s="32"/>
      <c r="AG357" s="32"/>
      <c r="AH357" s="32"/>
      <c r="AI357" s="32"/>
      <c r="AJ357" s="32"/>
      <c r="AK357" s="32"/>
      <c r="AL357" s="32"/>
      <c r="AM357" s="32"/>
      <c r="AN357" s="32"/>
      <c r="AO357" s="32"/>
      <c r="AP357" s="32"/>
      <c r="AQ357" s="32"/>
      <c r="AR357" s="32"/>
      <c r="AS357" s="32"/>
      <c r="AT357" s="32"/>
      <c r="AU357" s="32"/>
      <c r="AV357" s="32"/>
      <c r="AW357" s="32"/>
      <c r="AX357" s="32"/>
      <c r="AY357" s="32"/>
      <c r="AZ357" s="32"/>
      <c r="BA357" s="32"/>
      <c r="BB357" s="32"/>
      <c r="BC357" s="32"/>
      <c r="BD357" s="32"/>
      <c r="BE357" s="32"/>
      <c r="BF357" s="32"/>
      <c r="BG357" s="32"/>
      <c r="BH357" s="32"/>
      <c r="BI357" s="32"/>
      <c r="BJ357" s="32"/>
      <c r="BK357" s="32"/>
      <c r="BL357" s="32"/>
      <c r="BM357" s="32"/>
      <c r="BN357" s="32"/>
      <c r="BO357" s="32"/>
      <c r="BP357" s="32"/>
      <c r="BQ357" s="32"/>
      <c r="BR357" s="32"/>
      <c r="BS357" s="32"/>
      <c r="BT357" s="32"/>
      <c r="BU357" s="32"/>
      <c r="BV357" s="32"/>
      <c r="BW357" s="32"/>
      <c r="BX357" s="32"/>
      <c r="BY357" s="32"/>
      <c r="BZ357" s="32"/>
      <c r="CA357" s="32"/>
      <c r="CB357" s="32"/>
      <c r="CC357" s="32"/>
      <c r="CD357" s="32"/>
      <c r="CE357" s="32"/>
      <c r="CF357" s="32"/>
      <c r="CG357" s="32"/>
      <c r="CH357" s="32"/>
      <c r="CI357" s="32"/>
      <c r="CJ357" s="32">
        <f t="shared" si="110"/>
        <v>105620</v>
      </c>
      <c r="CK357" s="32">
        <f>+SMALL((K357,O357,S357,W357,AA357,AE357,AI357,AM357,AQ357,AU357,AY357,BC357,BG357,BK357,BO357,BS357,BW357,CA357,CE357,CI357),1)</f>
        <v>105620</v>
      </c>
      <c r="CL357" s="18"/>
      <c r="CM357" s="18">
        <f t="shared" si="111"/>
        <v>0</v>
      </c>
      <c r="CN357" s="35">
        <f t="shared" si="112"/>
        <v>0</v>
      </c>
      <c r="CO357" s="39">
        <f t="shared" si="113"/>
        <v>105620</v>
      </c>
    </row>
    <row r="358" spans="1:93" s="19" customFormat="1" ht="60">
      <c r="A358" s="17">
        <v>348</v>
      </c>
      <c r="B358" s="50" t="s">
        <v>395</v>
      </c>
      <c r="C358" s="69" t="s">
        <v>461</v>
      </c>
      <c r="D358" s="69" t="s">
        <v>1245</v>
      </c>
      <c r="E358" s="37">
        <v>1</v>
      </c>
      <c r="F358" s="37" t="str">
        <f>+VLOOKUP(B358,'[1]AMAREY NOVA MEDICAL S.A'!$D:$H,5,0)</f>
        <v>CTO 5666-2021 LOGISTICA PARA DISPOSITIVOS MEDICOS S.A.S</v>
      </c>
      <c r="G358" s="34">
        <f>+VLOOKUP(B358,'[1]AMAREY NOVA MEDICAL S.A'!$D:$H,2,0)</f>
        <v>116745</v>
      </c>
      <c r="H358" s="32">
        <f>+VLOOKUP(B358,'[1]AMAREY NOVA MEDICAL S.A'!$D:$H,3,0)</f>
        <v>0</v>
      </c>
      <c r="I358" s="32">
        <f>+VLOOKUP(B358,'[1]AMAREY NOVA MEDICAL S.A'!$D:$H,4,0)</f>
        <v>116745</v>
      </c>
      <c r="J358" s="32">
        <f t="shared" si="97"/>
        <v>116745</v>
      </c>
      <c r="K358" s="32">
        <f t="shared" si="98"/>
        <v>123306.069</v>
      </c>
      <c r="L358" s="32">
        <v>1251000</v>
      </c>
      <c r="M358" s="32"/>
      <c r="N358" s="32">
        <v>1251000</v>
      </c>
      <c r="O358" s="32">
        <f t="shared" si="99"/>
        <v>1321306.2</v>
      </c>
      <c r="P358" s="71">
        <v>1410020</v>
      </c>
      <c r="Q358" s="71"/>
      <c r="R358" s="72">
        <v>1410020</v>
      </c>
      <c r="S358" s="32">
        <f t="shared" si="100"/>
        <v>1488981.12</v>
      </c>
      <c r="T358" s="32"/>
      <c r="U358" s="32"/>
      <c r="V358" s="32"/>
      <c r="W358" s="32"/>
      <c r="X358" s="32">
        <v>151250</v>
      </c>
      <c r="Y358" s="32"/>
      <c r="Z358" s="32">
        <v>151250</v>
      </c>
      <c r="AA358" s="32">
        <f t="shared" si="102"/>
        <v>159750.25</v>
      </c>
      <c r="AB358" s="32"/>
      <c r="AC358" s="32"/>
      <c r="AD358" s="32"/>
      <c r="AE358" s="32"/>
      <c r="AF358" s="32"/>
      <c r="AG358" s="32"/>
      <c r="AH358" s="32"/>
      <c r="AI358" s="32"/>
      <c r="AJ358" s="32"/>
      <c r="AK358" s="32"/>
      <c r="AL358" s="32"/>
      <c r="AM358" s="32"/>
      <c r="AN358" s="32"/>
      <c r="AO358" s="32"/>
      <c r="AP358" s="32"/>
      <c r="AQ358" s="32"/>
      <c r="AR358" s="32">
        <v>128419.83</v>
      </c>
      <c r="AS358" s="32"/>
      <c r="AT358" s="32">
        <v>128419.83</v>
      </c>
      <c r="AU358" s="32">
        <f t="shared" si="105"/>
        <v>135637.024446</v>
      </c>
      <c r="AV358" s="32"/>
      <c r="AW358" s="32"/>
      <c r="AX358" s="32"/>
      <c r="AY358" s="32"/>
      <c r="AZ358" s="32"/>
      <c r="BA358" s="32"/>
      <c r="BB358" s="32"/>
      <c r="BC358" s="32"/>
      <c r="BD358" s="32"/>
      <c r="BE358" s="32"/>
      <c r="BF358" s="32"/>
      <c r="BG358" s="32"/>
      <c r="BH358" s="32"/>
      <c r="BI358" s="32"/>
      <c r="BJ358" s="32"/>
      <c r="BK358" s="32"/>
      <c r="BL358" s="32"/>
      <c r="BM358" s="32"/>
      <c r="BN358" s="32"/>
      <c r="BO358" s="32"/>
      <c r="BP358" s="32"/>
      <c r="BQ358" s="32"/>
      <c r="BR358" s="32"/>
      <c r="BS358" s="32"/>
      <c r="BT358" s="32"/>
      <c r="BU358" s="32"/>
      <c r="BV358" s="32"/>
      <c r="BW358" s="32"/>
      <c r="BX358" s="32"/>
      <c r="BY358" s="32"/>
      <c r="BZ358" s="32"/>
      <c r="CA358" s="32"/>
      <c r="CB358" s="32">
        <v>594000</v>
      </c>
      <c r="CC358" s="32">
        <v>0</v>
      </c>
      <c r="CD358" s="32">
        <v>594000</v>
      </c>
      <c r="CE358" s="32">
        <f t="shared" si="108"/>
        <v>627382.80000000005</v>
      </c>
      <c r="CF358" s="32"/>
      <c r="CG358" s="32"/>
      <c r="CH358" s="32"/>
      <c r="CI358" s="32"/>
      <c r="CJ358" s="32">
        <f t="shared" si="110"/>
        <v>642727.24390766665</v>
      </c>
      <c r="CK358" s="32">
        <f>+SMALL((K358,O358,S358,W358,AA358,AE358,AI358,AM358,AQ358,AU358,AY358,BC358,BG358,BK358,BO358,BS358,BW358,CA358,CE358,CI358),1)</f>
        <v>123306.069</v>
      </c>
      <c r="CL358" s="18"/>
      <c r="CM358" s="18">
        <f t="shared" si="111"/>
        <v>0</v>
      </c>
      <c r="CN358" s="35">
        <f t="shared" si="112"/>
        <v>0</v>
      </c>
      <c r="CO358" s="39">
        <f t="shared" si="113"/>
        <v>123306.069</v>
      </c>
    </row>
    <row r="359" spans="1:93" s="19" customFormat="1" ht="45">
      <c r="A359" s="17">
        <v>349</v>
      </c>
      <c r="B359" s="50" t="s">
        <v>352</v>
      </c>
      <c r="C359" s="69" t="s">
        <v>461</v>
      </c>
      <c r="D359" s="69" t="s">
        <v>1245</v>
      </c>
      <c r="E359" s="37">
        <v>1</v>
      </c>
      <c r="F359" s="37" t="str">
        <f>+VLOOKUP(B359,'[1]AMAREY NOVA MEDICAL S.A'!$D:$H,5,0)</f>
        <v>CTO 5656-2021 AMAREY NOVA MEDICAL S.A</v>
      </c>
      <c r="G359" s="34">
        <f>+VLOOKUP(B359,'[1]AMAREY NOVA MEDICAL S.A'!$D:$H,2,0)</f>
        <v>50000</v>
      </c>
      <c r="H359" s="32">
        <f>+VLOOKUP(B359,'[1]AMAREY NOVA MEDICAL S.A'!$D:$H,3,0)</f>
        <v>0</v>
      </c>
      <c r="I359" s="32">
        <f>+VLOOKUP(B359,'[1]AMAREY NOVA MEDICAL S.A'!$D:$H,4,0)</f>
        <v>50000</v>
      </c>
      <c r="J359" s="32">
        <f t="shared" si="97"/>
        <v>50000</v>
      </c>
      <c r="K359" s="32">
        <f t="shared" si="98"/>
        <v>52810</v>
      </c>
      <c r="L359" s="32">
        <v>86000</v>
      </c>
      <c r="M359" s="32"/>
      <c r="N359" s="32">
        <v>86000</v>
      </c>
      <c r="O359" s="32">
        <f t="shared" si="99"/>
        <v>90833.2</v>
      </c>
      <c r="P359" s="71">
        <v>108065</v>
      </c>
      <c r="Q359" s="71"/>
      <c r="R359" s="72">
        <v>108065</v>
      </c>
      <c r="S359" s="32">
        <f t="shared" si="100"/>
        <v>114116.64</v>
      </c>
      <c r="T359" s="32"/>
      <c r="U359" s="32"/>
      <c r="V359" s="32"/>
      <c r="W359" s="32"/>
      <c r="X359" s="32">
        <v>22363</v>
      </c>
      <c r="Y359" s="32"/>
      <c r="Z359" s="32">
        <v>22363</v>
      </c>
      <c r="AA359" s="32">
        <f t="shared" si="102"/>
        <v>23619.800600000002</v>
      </c>
      <c r="AB359" s="32"/>
      <c r="AC359" s="32"/>
      <c r="AD359" s="32"/>
      <c r="AE359" s="32"/>
      <c r="AF359" s="32"/>
      <c r="AG359" s="32"/>
      <c r="AH359" s="32"/>
      <c r="AI359" s="32"/>
      <c r="AJ359" s="32"/>
      <c r="AK359" s="32"/>
      <c r="AL359" s="32"/>
      <c r="AM359" s="32"/>
      <c r="AN359" s="32"/>
      <c r="AO359" s="32"/>
      <c r="AP359" s="32"/>
      <c r="AQ359" s="32"/>
      <c r="AR359" s="32">
        <v>27545.729749999999</v>
      </c>
      <c r="AS359" s="32"/>
      <c r="AT359" s="32">
        <v>27545.729749999999</v>
      </c>
      <c r="AU359" s="32">
        <f t="shared" si="105"/>
        <v>29093.799761949998</v>
      </c>
      <c r="AV359" s="32"/>
      <c r="AW359" s="32"/>
      <c r="AX359" s="32"/>
      <c r="AY359" s="32"/>
      <c r="AZ359" s="32"/>
      <c r="BA359" s="32"/>
      <c r="BB359" s="32"/>
      <c r="BC359" s="32"/>
      <c r="BD359" s="32"/>
      <c r="BE359" s="32"/>
      <c r="BF359" s="32"/>
      <c r="BG359" s="32"/>
      <c r="BH359" s="32"/>
      <c r="BI359" s="32"/>
      <c r="BJ359" s="32"/>
      <c r="BK359" s="32"/>
      <c r="BL359" s="32"/>
      <c r="BM359" s="32"/>
      <c r="BN359" s="32"/>
      <c r="BO359" s="32"/>
      <c r="BP359" s="32"/>
      <c r="BQ359" s="32"/>
      <c r="BR359" s="32"/>
      <c r="BS359" s="32"/>
      <c r="BT359" s="32"/>
      <c r="BU359" s="32"/>
      <c r="BV359" s="32"/>
      <c r="BW359" s="32"/>
      <c r="BX359" s="32"/>
      <c r="BY359" s="32"/>
      <c r="BZ359" s="32"/>
      <c r="CA359" s="32"/>
      <c r="CB359" s="32">
        <v>237600.00000000003</v>
      </c>
      <c r="CC359" s="32">
        <v>0</v>
      </c>
      <c r="CD359" s="32">
        <v>237600.00000000003</v>
      </c>
      <c r="CE359" s="32">
        <f t="shared" si="108"/>
        <v>250953.12000000002</v>
      </c>
      <c r="CF359" s="32"/>
      <c r="CG359" s="32"/>
      <c r="CH359" s="32"/>
      <c r="CI359" s="32"/>
      <c r="CJ359" s="32">
        <f t="shared" si="110"/>
        <v>93571.093393658346</v>
      </c>
      <c r="CK359" s="32">
        <f>+SMALL((K359,O359,S359,W359,AA359,AE359,AI359,AM359,AQ359,AU359,AY359,BC359,BG359,BK359,BO359,BS359,BW359,CA359,CE359,CI359),1)</f>
        <v>23619.800600000002</v>
      </c>
      <c r="CL359" s="18"/>
      <c r="CM359" s="18">
        <f t="shared" si="111"/>
        <v>29190.199399999998</v>
      </c>
      <c r="CN359" s="35">
        <f t="shared" si="112"/>
        <v>1.235835979072575</v>
      </c>
      <c r="CO359" s="39">
        <f t="shared" si="113"/>
        <v>23619.800600000002</v>
      </c>
    </row>
    <row r="360" spans="1:93" s="19" customFormat="1" ht="60">
      <c r="A360" s="17">
        <v>350</v>
      </c>
      <c r="B360" s="50" t="s">
        <v>396</v>
      </c>
      <c r="C360" s="69" t="s">
        <v>461</v>
      </c>
      <c r="D360" s="69" t="s">
        <v>1245</v>
      </c>
      <c r="E360" s="37">
        <v>1</v>
      </c>
      <c r="F360" s="37" t="str">
        <f>+VLOOKUP(B360,'[1]AMAREY NOVA MEDICAL S.A'!$D:$H,5,0)</f>
        <v>CTO 5666-2021 LOGISTICA PARA DISPOSITIVOS MEDICOS S.A.S</v>
      </c>
      <c r="G360" s="34">
        <f>+VLOOKUP(B360,'[1]AMAREY NOVA MEDICAL S.A'!$D:$H,2,0)</f>
        <v>30211</v>
      </c>
      <c r="H360" s="32">
        <f>+VLOOKUP(B360,'[1]AMAREY NOVA MEDICAL S.A'!$D:$H,3,0)</f>
        <v>0</v>
      </c>
      <c r="I360" s="32">
        <f>+VLOOKUP(B360,'[1]AMAREY NOVA MEDICAL S.A'!$D:$H,4,0)</f>
        <v>30211</v>
      </c>
      <c r="J360" s="32">
        <f t="shared" si="97"/>
        <v>30211</v>
      </c>
      <c r="K360" s="32">
        <f t="shared" si="98"/>
        <v>31908.858200000002</v>
      </c>
      <c r="L360" s="32">
        <v>86000</v>
      </c>
      <c r="M360" s="32"/>
      <c r="N360" s="32">
        <v>86000</v>
      </c>
      <c r="O360" s="32">
        <f t="shared" si="99"/>
        <v>90833.2</v>
      </c>
      <c r="P360" s="71">
        <v>122995</v>
      </c>
      <c r="Q360" s="71"/>
      <c r="R360" s="72">
        <v>122995</v>
      </c>
      <c r="S360" s="32">
        <f t="shared" si="100"/>
        <v>129882.72</v>
      </c>
      <c r="T360" s="32"/>
      <c r="U360" s="32"/>
      <c r="V360" s="32"/>
      <c r="W360" s="32"/>
      <c r="X360" s="32">
        <v>26620</v>
      </c>
      <c r="Y360" s="32"/>
      <c r="Z360" s="32">
        <v>26620</v>
      </c>
      <c r="AA360" s="32">
        <f t="shared" si="102"/>
        <v>28116.044000000002</v>
      </c>
      <c r="AB360" s="32"/>
      <c r="AC360" s="32"/>
      <c r="AD360" s="32"/>
      <c r="AE360" s="32"/>
      <c r="AF360" s="32"/>
      <c r="AG360" s="32"/>
      <c r="AH360" s="32"/>
      <c r="AI360" s="32"/>
      <c r="AJ360" s="32"/>
      <c r="AK360" s="32"/>
      <c r="AL360" s="32"/>
      <c r="AM360" s="32"/>
      <c r="AN360" s="32"/>
      <c r="AO360" s="32"/>
      <c r="AP360" s="32"/>
      <c r="AQ360" s="32"/>
      <c r="AR360" s="32">
        <v>33232.3992</v>
      </c>
      <c r="AS360" s="32"/>
      <c r="AT360" s="32">
        <v>33232.3992</v>
      </c>
      <c r="AU360" s="32">
        <f t="shared" si="105"/>
        <v>35100.060035039998</v>
      </c>
      <c r="AV360" s="32"/>
      <c r="AW360" s="32"/>
      <c r="AX360" s="32"/>
      <c r="AY360" s="32"/>
      <c r="AZ360" s="32"/>
      <c r="BA360" s="32"/>
      <c r="BB360" s="32"/>
      <c r="BC360" s="32"/>
      <c r="BD360" s="32"/>
      <c r="BE360" s="32"/>
      <c r="BF360" s="32"/>
      <c r="BG360" s="32"/>
      <c r="BH360" s="32"/>
      <c r="BI360" s="32"/>
      <c r="BJ360" s="32"/>
      <c r="BK360" s="32"/>
      <c r="BL360" s="32"/>
      <c r="BM360" s="32"/>
      <c r="BN360" s="32"/>
      <c r="BO360" s="32"/>
      <c r="BP360" s="32"/>
      <c r="BQ360" s="32"/>
      <c r="BR360" s="32"/>
      <c r="BS360" s="32"/>
      <c r="BT360" s="32"/>
      <c r="BU360" s="32"/>
      <c r="BV360" s="32"/>
      <c r="BW360" s="32"/>
      <c r="BX360" s="32"/>
      <c r="BY360" s="32"/>
      <c r="BZ360" s="32"/>
      <c r="CA360" s="32"/>
      <c r="CB360" s="32">
        <v>297000</v>
      </c>
      <c r="CC360" s="32">
        <v>0</v>
      </c>
      <c r="CD360" s="32">
        <v>297000</v>
      </c>
      <c r="CE360" s="32">
        <f t="shared" si="108"/>
        <v>313691.40000000002</v>
      </c>
      <c r="CF360" s="32"/>
      <c r="CG360" s="32"/>
      <c r="CH360" s="32"/>
      <c r="CI360" s="32"/>
      <c r="CJ360" s="32">
        <f t="shared" si="110"/>
        <v>104922.04703917335</v>
      </c>
      <c r="CK360" s="32">
        <f>+SMALL((K360,O360,S360,W360,AA360,AE360,AI360,AM360,AQ360,AU360,AY360,BC360,BG360,BK360,BO360,BS360,BW360,CA360,CE360,CI360),1)</f>
        <v>28116.044000000002</v>
      </c>
      <c r="CL360" s="18"/>
      <c r="CM360" s="18">
        <f t="shared" si="111"/>
        <v>3792.8142000000007</v>
      </c>
      <c r="CN360" s="35">
        <f t="shared" si="112"/>
        <v>0.13489857250187831</v>
      </c>
      <c r="CO360" s="39">
        <f t="shared" si="113"/>
        <v>28116.044000000002</v>
      </c>
    </row>
    <row r="361" spans="1:93" s="19" customFormat="1" ht="45">
      <c r="A361" s="17">
        <v>351</v>
      </c>
      <c r="B361" s="50" t="s">
        <v>397</v>
      </c>
      <c r="C361" s="69" t="s">
        <v>462</v>
      </c>
      <c r="D361" s="69" t="s">
        <v>1245</v>
      </c>
      <c r="E361" s="37">
        <v>1</v>
      </c>
      <c r="F361" s="37" t="str">
        <f>+VLOOKUP(B361,'[1]AMAREY NOVA MEDICAL S.A'!$D:$H,5,0)</f>
        <v>CTO 5656-2021 AMAREY NOVA MEDICAL S.A</v>
      </c>
      <c r="G361" s="34">
        <f>+VLOOKUP(B361,'[1]AMAREY NOVA MEDICAL S.A'!$D:$H,2,0)</f>
        <v>725000</v>
      </c>
      <c r="H361" s="32">
        <f>+VLOOKUP(B361,'[1]AMAREY NOVA MEDICAL S.A'!$D:$H,3,0)</f>
        <v>0</v>
      </c>
      <c r="I361" s="32">
        <f>+VLOOKUP(B361,'[1]AMAREY NOVA MEDICAL S.A'!$D:$H,4,0)</f>
        <v>725000</v>
      </c>
      <c r="J361" s="32">
        <f t="shared" si="97"/>
        <v>725000</v>
      </c>
      <c r="K361" s="32">
        <f t="shared" si="98"/>
        <v>765745</v>
      </c>
      <c r="L361" s="32">
        <v>1251000</v>
      </c>
      <c r="M361" s="32"/>
      <c r="N361" s="32">
        <v>1251000</v>
      </c>
      <c r="O361" s="32">
        <f t="shared" si="99"/>
        <v>1321306.2</v>
      </c>
      <c r="P361" s="71">
        <v>1410020</v>
      </c>
      <c r="Q361" s="71"/>
      <c r="R361" s="72">
        <v>1410020</v>
      </c>
      <c r="S361" s="32">
        <f t="shared" si="100"/>
        <v>1488981.12</v>
      </c>
      <c r="T361" s="32"/>
      <c r="U361" s="32"/>
      <c r="V361" s="32"/>
      <c r="W361" s="32"/>
      <c r="X361" s="32">
        <v>2488200</v>
      </c>
      <c r="Y361" s="32"/>
      <c r="Z361" s="32">
        <v>2488200</v>
      </c>
      <c r="AA361" s="32">
        <f t="shared" si="102"/>
        <v>2628036.84</v>
      </c>
      <c r="AB361" s="32"/>
      <c r="AC361" s="32"/>
      <c r="AD361" s="32"/>
      <c r="AE361" s="32"/>
      <c r="AF361" s="32">
        <v>1695330</v>
      </c>
      <c r="AG361" s="32"/>
      <c r="AH361" s="32">
        <v>1695330</v>
      </c>
      <c r="AI361" s="32">
        <f t="shared" si="103"/>
        <v>1790607.5460000001</v>
      </c>
      <c r="AJ361" s="32"/>
      <c r="AK361" s="32"/>
      <c r="AL361" s="32"/>
      <c r="AM361" s="32"/>
      <c r="AN361" s="32"/>
      <c r="AO361" s="32"/>
      <c r="AP361" s="32"/>
      <c r="AQ361" s="32"/>
      <c r="AR361" s="32">
        <v>554330.69999999995</v>
      </c>
      <c r="AS361" s="32"/>
      <c r="AT361" s="32">
        <v>554330.69999999995</v>
      </c>
      <c r="AU361" s="32">
        <f t="shared" si="105"/>
        <v>585484.08533999999</v>
      </c>
      <c r="AV361" s="32"/>
      <c r="AW361" s="32"/>
      <c r="AX361" s="32"/>
      <c r="AY361" s="32"/>
      <c r="AZ361" s="32"/>
      <c r="BA361" s="32"/>
      <c r="BB361" s="32"/>
      <c r="BC361" s="32"/>
      <c r="BD361" s="32"/>
      <c r="BE361" s="32"/>
      <c r="BF361" s="32"/>
      <c r="BG361" s="32"/>
      <c r="BH361" s="32"/>
      <c r="BI361" s="32"/>
      <c r="BJ361" s="32"/>
      <c r="BK361" s="32"/>
      <c r="BL361" s="32"/>
      <c r="BM361" s="32"/>
      <c r="BN361" s="32"/>
      <c r="BO361" s="32"/>
      <c r="BP361" s="32"/>
      <c r="BQ361" s="32"/>
      <c r="BR361" s="32"/>
      <c r="BS361" s="32"/>
      <c r="BT361" s="32"/>
      <c r="BU361" s="32"/>
      <c r="BV361" s="32"/>
      <c r="BW361" s="32"/>
      <c r="BX361" s="32"/>
      <c r="BY361" s="32"/>
      <c r="BZ361" s="32"/>
      <c r="CA361" s="32"/>
      <c r="CB361" s="32">
        <v>594000</v>
      </c>
      <c r="CC361" s="32">
        <v>0</v>
      </c>
      <c r="CD361" s="32">
        <v>594000</v>
      </c>
      <c r="CE361" s="32">
        <f t="shared" si="108"/>
        <v>627382.80000000005</v>
      </c>
      <c r="CF361" s="32"/>
      <c r="CG361" s="32"/>
      <c r="CH361" s="32"/>
      <c r="CI361" s="32"/>
      <c r="CJ361" s="32">
        <f t="shared" si="110"/>
        <v>1315363.3701914288</v>
      </c>
      <c r="CK361" s="32">
        <f>+SMALL((K361,O361,S361,W361,AA361,AE361,AI361,AM361,AQ361,AU361,AY361,BC361,BG361,BK361,BO361,BS361,BW361,CA361,CE361,CI361),1)</f>
        <v>585484.08533999999</v>
      </c>
      <c r="CL361" s="18"/>
      <c r="CM361" s="18">
        <f t="shared" si="111"/>
        <v>180260.91466000001</v>
      </c>
      <c r="CN361" s="35">
        <f t="shared" si="112"/>
        <v>0.30788354316295313</v>
      </c>
      <c r="CO361" s="39">
        <f t="shared" si="113"/>
        <v>585484.08533999999</v>
      </c>
    </row>
    <row r="362" spans="1:93" s="19" customFormat="1" ht="45">
      <c r="A362" s="17">
        <v>352</v>
      </c>
      <c r="B362" s="50" t="s">
        <v>352</v>
      </c>
      <c r="C362" s="69" t="s">
        <v>462</v>
      </c>
      <c r="D362" s="69" t="s">
        <v>1245</v>
      </c>
      <c r="E362" s="37">
        <v>1</v>
      </c>
      <c r="F362" s="37" t="str">
        <f>+VLOOKUP(B362,'[1]AMAREY NOVA MEDICAL S.A'!$D:$H,5,0)</f>
        <v>CTO 5656-2021 AMAREY NOVA MEDICAL S.A</v>
      </c>
      <c r="G362" s="34">
        <f>+VLOOKUP(B362,'[1]AMAREY NOVA MEDICAL S.A'!$D:$H,2,0)</f>
        <v>50000</v>
      </c>
      <c r="H362" s="32">
        <f>+VLOOKUP(B362,'[1]AMAREY NOVA MEDICAL S.A'!$D:$H,3,0)</f>
        <v>0</v>
      </c>
      <c r="I362" s="32">
        <f>+VLOOKUP(B362,'[1]AMAREY NOVA MEDICAL S.A'!$D:$H,4,0)</f>
        <v>50000</v>
      </c>
      <c r="J362" s="32">
        <f t="shared" si="97"/>
        <v>50000</v>
      </c>
      <c r="K362" s="32">
        <f t="shared" si="98"/>
        <v>52810</v>
      </c>
      <c r="L362" s="32">
        <v>86000</v>
      </c>
      <c r="M362" s="32"/>
      <c r="N362" s="32">
        <v>86000</v>
      </c>
      <c r="O362" s="32">
        <f t="shared" si="99"/>
        <v>90833.2</v>
      </c>
      <c r="P362" s="71">
        <v>108065</v>
      </c>
      <c r="Q362" s="71"/>
      <c r="R362" s="72">
        <v>108065</v>
      </c>
      <c r="S362" s="32">
        <f t="shared" si="100"/>
        <v>114116.64</v>
      </c>
      <c r="T362" s="32"/>
      <c r="U362" s="32"/>
      <c r="V362" s="32"/>
      <c r="W362" s="32"/>
      <c r="X362" s="32">
        <v>220400</v>
      </c>
      <c r="Y362" s="32"/>
      <c r="Z362" s="32">
        <v>220400</v>
      </c>
      <c r="AA362" s="32">
        <f t="shared" si="102"/>
        <v>232786.48</v>
      </c>
      <c r="AB362" s="32"/>
      <c r="AC362" s="32"/>
      <c r="AD362" s="32"/>
      <c r="AE362" s="32"/>
      <c r="AF362" s="32">
        <v>111780</v>
      </c>
      <c r="AG362" s="32"/>
      <c r="AH362" s="32">
        <v>111780</v>
      </c>
      <c r="AI362" s="32">
        <f t="shared" si="103"/>
        <v>118062.03600000001</v>
      </c>
      <c r="AJ362" s="32"/>
      <c r="AK362" s="32"/>
      <c r="AL362" s="32"/>
      <c r="AM362" s="32"/>
      <c r="AN362" s="32"/>
      <c r="AO362" s="32"/>
      <c r="AP362" s="32"/>
      <c r="AQ362" s="32"/>
      <c r="AR362" s="32">
        <v>54753.344250000002</v>
      </c>
      <c r="AS362" s="32"/>
      <c r="AT362" s="32">
        <v>54753.344250000002</v>
      </c>
      <c r="AU362" s="32">
        <f t="shared" si="105"/>
        <v>57830.482196850004</v>
      </c>
      <c r="AV362" s="32"/>
      <c r="AW362" s="32"/>
      <c r="AX362" s="32"/>
      <c r="AY362" s="32"/>
      <c r="AZ362" s="32"/>
      <c r="BA362" s="32"/>
      <c r="BB362" s="32"/>
      <c r="BC362" s="32"/>
      <c r="BD362" s="32"/>
      <c r="BE362" s="32"/>
      <c r="BF362" s="32"/>
      <c r="BG362" s="32"/>
      <c r="BH362" s="32"/>
      <c r="BI362" s="32"/>
      <c r="BJ362" s="32"/>
      <c r="BK362" s="32"/>
      <c r="BL362" s="32"/>
      <c r="BM362" s="32"/>
      <c r="BN362" s="32"/>
      <c r="BO362" s="32"/>
      <c r="BP362" s="32"/>
      <c r="BQ362" s="32"/>
      <c r="BR362" s="32"/>
      <c r="BS362" s="32"/>
      <c r="BT362" s="32"/>
      <c r="BU362" s="32"/>
      <c r="BV362" s="32"/>
      <c r="BW362" s="32"/>
      <c r="BX362" s="32"/>
      <c r="BY362" s="32"/>
      <c r="BZ362" s="32"/>
      <c r="CA362" s="32"/>
      <c r="CB362" s="32">
        <v>237600.00000000003</v>
      </c>
      <c r="CC362" s="32">
        <v>0</v>
      </c>
      <c r="CD362" s="32">
        <v>237600.00000000003</v>
      </c>
      <c r="CE362" s="32">
        <f t="shared" si="108"/>
        <v>250953.12000000002</v>
      </c>
      <c r="CF362" s="32"/>
      <c r="CG362" s="32"/>
      <c r="CH362" s="32"/>
      <c r="CI362" s="32"/>
      <c r="CJ362" s="32">
        <f t="shared" si="110"/>
        <v>131055.99402812144</v>
      </c>
      <c r="CK362" s="32">
        <f>+SMALL((K362,O362,S362,W362,AA362,AE362,AI362,AM362,AQ362,AU362,AY362,BC362,BG362,BK362,BO362,BS362,BW362,CA362,CE362,CI362),1)</f>
        <v>52810</v>
      </c>
      <c r="CL362" s="18"/>
      <c r="CM362" s="18">
        <f t="shared" si="111"/>
        <v>0</v>
      </c>
      <c r="CN362" s="35">
        <f t="shared" si="112"/>
        <v>0</v>
      </c>
      <c r="CO362" s="39">
        <f t="shared" si="113"/>
        <v>52810</v>
      </c>
    </row>
    <row r="363" spans="1:93" s="19" customFormat="1" ht="45">
      <c r="A363" s="17">
        <v>353</v>
      </c>
      <c r="B363" s="50" t="s">
        <v>398</v>
      </c>
      <c r="C363" s="69" t="s">
        <v>462</v>
      </c>
      <c r="D363" s="69" t="s">
        <v>1245</v>
      </c>
      <c r="E363" s="37">
        <v>1</v>
      </c>
      <c r="F363" s="37" t="str">
        <f>+VLOOKUP(B363,'[1]AMAREY NOVA MEDICAL S.A'!$D:$H,5,0)</f>
        <v>CTO 5656-2021 AMAREY NOVA MEDICAL S.A</v>
      </c>
      <c r="G363" s="34">
        <f>+VLOOKUP(B363,'[1]AMAREY NOVA MEDICAL S.A'!$D:$H,2,0)</f>
        <v>50000</v>
      </c>
      <c r="H363" s="32">
        <f>+VLOOKUP(B363,'[1]AMAREY NOVA MEDICAL S.A'!$D:$H,3,0)</f>
        <v>0</v>
      </c>
      <c r="I363" s="32">
        <f>+VLOOKUP(B363,'[1]AMAREY NOVA MEDICAL S.A'!$D:$H,4,0)</f>
        <v>50000</v>
      </c>
      <c r="J363" s="32">
        <f t="shared" si="97"/>
        <v>50000</v>
      </c>
      <c r="K363" s="32">
        <f t="shared" si="98"/>
        <v>52810</v>
      </c>
      <c r="L363" s="32">
        <v>86000</v>
      </c>
      <c r="M363" s="32"/>
      <c r="N363" s="32">
        <v>86000</v>
      </c>
      <c r="O363" s="32">
        <f t="shared" si="99"/>
        <v>90833.2</v>
      </c>
      <c r="P363" s="71">
        <v>122995</v>
      </c>
      <c r="Q363" s="71"/>
      <c r="R363" s="72">
        <v>122995</v>
      </c>
      <c r="S363" s="32">
        <f t="shared" si="100"/>
        <v>129882.72</v>
      </c>
      <c r="T363" s="32"/>
      <c r="U363" s="32"/>
      <c r="V363" s="32"/>
      <c r="W363" s="32"/>
      <c r="X363" s="32">
        <v>255200</v>
      </c>
      <c r="Y363" s="32"/>
      <c r="Z363" s="32">
        <v>255200</v>
      </c>
      <c r="AA363" s="32">
        <f t="shared" si="102"/>
        <v>269542.24</v>
      </c>
      <c r="AB363" s="32"/>
      <c r="AC363" s="32"/>
      <c r="AD363" s="32"/>
      <c r="AE363" s="32"/>
      <c r="AF363" s="32">
        <v>99360</v>
      </c>
      <c r="AG363" s="32"/>
      <c r="AH363" s="32">
        <v>99360</v>
      </c>
      <c r="AI363" s="32">
        <f t="shared" si="103"/>
        <v>104944.03200000001</v>
      </c>
      <c r="AJ363" s="32"/>
      <c r="AK363" s="32"/>
      <c r="AL363" s="32"/>
      <c r="AM363" s="32"/>
      <c r="AN363" s="32"/>
      <c r="AO363" s="32"/>
      <c r="AP363" s="32"/>
      <c r="AQ363" s="32"/>
      <c r="AR363" s="32">
        <v>33232.3992</v>
      </c>
      <c r="AS363" s="32"/>
      <c r="AT363" s="32">
        <v>33232.3992</v>
      </c>
      <c r="AU363" s="32">
        <f t="shared" si="105"/>
        <v>35100.060035039998</v>
      </c>
      <c r="AV363" s="32"/>
      <c r="AW363" s="32"/>
      <c r="AX363" s="32"/>
      <c r="AY363" s="32"/>
      <c r="AZ363" s="32"/>
      <c r="BA363" s="32"/>
      <c r="BB363" s="32"/>
      <c r="BC363" s="32"/>
      <c r="BD363" s="32"/>
      <c r="BE363" s="32"/>
      <c r="BF363" s="32"/>
      <c r="BG363" s="32"/>
      <c r="BH363" s="32"/>
      <c r="BI363" s="32"/>
      <c r="BJ363" s="32"/>
      <c r="BK363" s="32"/>
      <c r="BL363" s="32"/>
      <c r="BM363" s="32"/>
      <c r="BN363" s="32"/>
      <c r="BO363" s="32"/>
      <c r="BP363" s="32"/>
      <c r="BQ363" s="32"/>
      <c r="BR363" s="32"/>
      <c r="BS363" s="32"/>
      <c r="BT363" s="32"/>
      <c r="BU363" s="32"/>
      <c r="BV363" s="32"/>
      <c r="BW363" s="32"/>
      <c r="BX363" s="32"/>
      <c r="BY363" s="32"/>
      <c r="BZ363" s="32"/>
      <c r="CA363" s="32"/>
      <c r="CB363" s="32">
        <v>297000</v>
      </c>
      <c r="CC363" s="32">
        <v>0</v>
      </c>
      <c r="CD363" s="32">
        <v>297000</v>
      </c>
      <c r="CE363" s="32">
        <f t="shared" si="108"/>
        <v>313691.40000000002</v>
      </c>
      <c r="CF363" s="32"/>
      <c r="CG363" s="32"/>
      <c r="CH363" s="32"/>
      <c r="CI363" s="32"/>
      <c r="CJ363" s="32">
        <f t="shared" si="110"/>
        <v>142400.52171929143</v>
      </c>
      <c r="CK363" s="32">
        <f>+SMALL((K363,O363,S363,W363,AA363,AE363,AI363,AM363,AQ363,AU363,AY363,BC363,BG363,BK363,BO363,BS363,BW363,CA363,CE363,CI363),1)</f>
        <v>35100.060035039998</v>
      </c>
      <c r="CL363" s="18"/>
      <c r="CM363" s="18">
        <f t="shared" si="111"/>
        <v>17709.939964960002</v>
      </c>
      <c r="CN363" s="35">
        <f t="shared" si="112"/>
        <v>0.50455583116611102</v>
      </c>
      <c r="CO363" s="39">
        <f t="shared" si="113"/>
        <v>35100.060035039998</v>
      </c>
    </row>
    <row r="364" spans="1:93" s="19" customFormat="1" ht="60">
      <c r="A364" s="17">
        <v>354</v>
      </c>
      <c r="B364" s="50" t="s">
        <v>399</v>
      </c>
      <c r="C364" s="69" t="s">
        <v>463</v>
      </c>
      <c r="D364" s="69" t="s">
        <v>1245</v>
      </c>
      <c r="E364" s="37">
        <v>1</v>
      </c>
      <c r="F364" s="37" t="str">
        <f>+VLOOKUP(B364,'[1]AMAREY NOVA MEDICAL S.A'!$D:$H,5,0)</f>
        <v>CTO 5666-2021 LOGISTICA PARA DISPOSITIVOS MEDICOS S.A.S</v>
      </c>
      <c r="G364" s="34">
        <f>+VLOOKUP(B364,'[1]AMAREY NOVA MEDICAL S.A'!$D:$H,2,0)</f>
        <v>49329</v>
      </c>
      <c r="H364" s="32">
        <f>+VLOOKUP(B364,'[1]AMAREY NOVA MEDICAL S.A'!$D:$H,3,0)</f>
        <v>0</v>
      </c>
      <c r="I364" s="32">
        <f>+VLOOKUP(B364,'[1]AMAREY NOVA MEDICAL S.A'!$D:$H,4,0)</f>
        <v>49329</v>
      </c>
      <c r="J364" s="32">
        <f t="shared" si="97"/>
        <v>49329</v>
      </c>
      <c r="K364" s="32">
        <f t="shared" si="98"/>
        <v>52101.289799999999</v>
      </c>
      <c r="L364" s="32">
        <v>240000</v>
      </c>
      <c r="M364" s="32"/>
      <c r="N364" s="32">
        <v>240000</v>
      </c>
      <c r="O364" s="32">
        <f t="shared" si="99"/>
        <v>253488</v>
      </c>
      <c r="P364" s="71">
        <v>435825</v>
      </c>
      <c r="Q364" s="71"/>
      <c r="R364" s="72">
        <v>435825</v>
      </c>
      <c r="S364" s="32">
        <f t="shared" si="100"/>
        <v>460231.2</v>
      </c>
      <c r="T364" s="32"/>
      <c r="U364" s="32"/>
      <c r="V364" s="32"/>
      <c r="W364" s="32"/>
      <c r="X364" s="32">
        <v>69135</v>
      </c>
      <c r="Y364" s="32"/>
      <c r="Z364" s="32">
        <v>69135</v>
      </c>
      <c r="AA364" s="32">
        <f t="shared" si="102"/>
        <v>73020.387000000002</v>
      </c>
      <c r="AB364" s="32"/>
      <c r="AC364" s="32"/>
      <c r="AD364" s="32"/>
      <c r="AE364" s="32"/>
      <c r="AF364" s="32"/>
      <c r="AG364" s="32"/>
      <c r="AH364" s="32"/>
      <c r="AI364" s="32"/>
      <c r="AJ364" s="32">
        <v>276000</v>
      </c>
      <c r="AK364" s="32"/>
      <c r="AL364" s="32">
        <v>276000</v>
      </c>
      <c r="AM364" s="32">
        <f t="shared" si="104"/>
        <v>291511.2</v>
      </c>
      <c r="AN364" s="32"/>
      <c r="AO364" s="32"/>
      <c r="AP364" s="32"/>
      <c r="AQ364" s="32"/>
      <c r="AR364" s="32">
        <v>54261.9</v>
      </c>
      <c r="AS364" s="32"/>
      <c r="AT364" s="32">
        <v>54261.9</v>
      </c>
      <c r="AU364" s="32">
        <f t="shared" si="105"/>
        <v>57311.41878</v>
      </c>
      <c r="AV364" s="32"/>
      <c r="AW364" s="32"/>
      <c r="AX364" s="32"/>
      <c r="AY364" s="32"/>
      <c r="AZ364" s="32"/>
      <c r="BA364" s="32"/>
      <c r="BB364" s="32"/>
      <c r="BC364" s="32"/>
      <c r="BD364" s="32"/>
      <c r="BE364" s="32"/>
      <c r="BF364" s="32"/>
      <c r="BG364" s="32"/>
      <c r="BH364" s="32"/>
      <c r="BI364" s="32"/>
      <c r="BJ364" s="32"/>
      <c r="BK364" s="32"/>
      <c r="BL364" s="32"/>
      <c r="BM364" s="32"/>
      <c r="BN364" s="32"/>
      <c r="BO364" s="32"/>
      <c r="BP364" s="32"/>
      <c r="BQ364" s="32"/>
      <c r="BR364" s="32"/>
      <c r="BS364" s="32"/>
      <c r="BT364" s="32"/>
      <c r="BU364" s="32"/>
      <c r="BV364" s="32"/>
      <c r="BW364" s="32"/>
      <c r="BX364" s="32"/>
      <c r="BY364" s="32"/>
      <c r="BZ364" s="32"/>
      <c r="CA364" s="32"/>
      <c r="CB364" s="32">
        <v>415800.00000000006</v>
      </c>
      <c r="CC364" s="32">
        <v>0</v>
      </c>
      <c r="CD364" s="32">
        <v>415800.00000000006</v>
      </c>
      <c r="CE364" s="32">
        <f t="shared" si="108"/>
        <v>439167.96000000008</v>
      </c>
      <c r="CF364" s="32"/>
      <c r="CG364" s="32"/>
      <c r="CH364" s="32"/>
      <c r="CI364" s="32"/>
      <c r="CJ364" s="32">
        <f t="shared" si="110"/>
        <v>232404.49365428576</v>
      </c>
      <c r="CK364" s="32">
        <f>+SMALL((K364,O364,S364,W364,AA364,AE364,AI364,AM364,AQ364,AU364,AY364,BC364,BG364,BK364,BO364,BS364,BW364,CA364,CE364,CI364),1)</f>
        <v>52101.289799999999</v>
      </c>
      <c r="CL364" s="18"/>
      <c r="CM364" s="18">
        <f t="shared" si="111"/>
        <v>0</v>
      </c>
      <c r="CN364" s="35">
        <f t="shared" si="112"/>
        <v>0</v>
      </c>
      <c r="CO364" s="39">
        <f t="shared" si="113"/>
        <v>52101.289799999999</v>
      </c>
    </row>
    <row r="365" spans="1:93" s="19" customFormat="1" ht="45">
      <c r="A365" s="17">
        <v>355</v>
      </c>
      <c r="B365" s="50" t="s">
        <v>352</v>
      </c>
      <c r="C365" s="69" t="s">
        <v>463</v>
      </c>
      <c r="D365" s="69" t="s">
        <v>1245</v>
      </c>
      <c r="E365" s="37">
        <v>1</v>
      </c>
      <c r="F365" s="37" t="str">
        <f>+VLOOKUP(B365,'[1]AMAREY NOVA MEDICAL S.A'!$D:$H,5,0)</f>
        <v>CTO 5656-2021 AMAREY NOVA MEDICAL S.A</v>
      </c>
      <c r="G365" s="34">
        <f>+VLOOKUP(B365,'[1]AMAREY NOVA MEDICAL S.A'!$D:$H,2,0)</f>
        <v>50000</v>
      </c>
      <c r="H365" s="32">
        <f>+VLOOKUP(B365,'[1]AMAREY NOVA MEDICAL S.A'!$D:$H,3,0)</f>
        <v>0</v>
      </c>
      <c r="I365" s="32">
        <f>+VLOOKUP(B365,'[1]AMAREY NOVA MEDICAL S.A'!$D:$H,4,0)</f>
        <v>50000</v>
      </c>
      <c r="J365" s="32">
        <f t="shared" si="97"/>
        <v>50000</v>
      </c>
      <c r="K365" s="32">
        <f t="shared" si="98"/>
        <v>52810</v>
      </c>
      <c r="L365" s="32">
        <v>86000</v>
      </c>
      <c r="M365" s="32"/>
      <c r="N365" s="32">
        <v>86000</v>
      </c>
      <c r="O365" s="32">
        <f t="shared" si="99"/>
        <v>90833.2</v>
      </c>
      <c r="P365" s="71">
        <v>108065</v>
      </c>
      <c r="Q365" s="71"/>
      <c r="R365" s="72">
        <v>108065</v>
      </c>
      <c r="S365" s="32">
        <f t="shared" si="100"/>
        <v>114116.64</v>
      </c>
      <c r="T365" s="32"/>
      <c r="U365" s="32"/>
      <c r="V365" s="32"/>
      <c r="W365" s="32"/>
      <c r="X365" s="32">
        <v>22363</v>
      </c>
      <c r="Y365" s="32"/>
      <c r="Z365" s="32">
        <v>22363</v>
      </c>
      <c r="AA365" s="32">
        <f t="shared" si="102"/>
        <v>23619.800600000002</v>
      </c>
      <c r="AB365" s="32"/>
      <c r="AC365" s="32"/>
      <c r="AD365" s="32"/>
      <c r="AE365" s="32"/>
      <c r="AF365" s="32"/>
      <c r="AG365" s="32"/>
      <c r="AH365" s="32"/>
      <c r="AI365" s="32"/>
      <c r="AJ365" s="32">
        <v>82225</v>
      </c>
      <c r="AK365" s="32"/>
      <c r="AL365" s="32">
        <v>82225</v>
      </c>
      <c r="AM365" s="32">
        <f t="shared" si="104"/>
        <v>86846.044999999998</v>
      </c>
      <c r="AN365" s="32"/>
      <c r="AO365" s="32"/>
      <c r="AP365" s="32"/>
      <c r="AQ365" s="32"/>
      <c r="AR365" s="32">
        <v>27545.729749999999</v>
      </c>
      <c r="AS365" s="32"/>
      <c r="AT365" s="32">
        <v>27545.729749999999</v>
      </c>
      <c r="AU365" s="32">
        <f t="shared" si="105"/>
        <v>29093.799761949998</v>
      </c>
      <c r="AV365" s="32"/>
      <c r="AW365" s="32"/>
      <c r="AX365" s="32"/>
      <c r="AY365" s="32"/>
      <c r="AZ365" s="32"/>
      <c r="BA365" s="32"/>
      <c r="BB365" s="32"/>
      <c r="BC365" s="32"/>
      <c r="BD365" s="32"/>
      <c r="BE365" s="32"/>
      <c r="BF365" s="32"/>
      <c r="BG365" s="32"/>
      <c r="BH365" s="32"/>
      <c r="BI365" s="32"/>
      <c r="BJ365" s="32"/>
      <c r="BK365" s="32"/>
      <c r="BL365" s="32"/>
      <c r="BM365" s="32"/>
      <c r="BN365" s="32"/>
      <c r="BO365" s="32"/>
      <c r="BP365" s="32"/>
      <c r="BQ365" s="32"/>
      <c r="BR365" s="32"/>
      <c r="BS365" s="32"/>
      <c r="BT365" s="32"/>
      <c r="BU365" s="32"/>
      <c r="BV365" s="32"/>
      <c r="BW365" s="32"/>
      <c r="BX365" s="32"/>
      <c r="BY365" s="32"/>
      <c r="BZ365" s="32"/>
      <c r="CA365" s="32"/>
      <c r="CB365" s="32">
        <v>237600.00000000003</v>
      </c>
      <c r="CC365" s="32">
        <v>0</v>
      </c>
      <c r="CD365" s="32">
        <v>237600.00000000003</v>
      </c>
      <c r="CE365" s="32">
        <f t="shared" si="108"/>
        <v>250953.12000000002</v>
      </c>
      <c r="CF365" s="32"/>
      <c r="CG365" s="32"/>
      <c r="CH365" s="32"/>
      <c r="CI365" s="32"/>
      <c r="CJ365" s="32">
        <f t="shared" si="110"/>
        <v>92610.37219456429</v>
      </c>
      <c r="CK365" s="32">
        <f>+SMALL((K365,O365,S365,W365,AA365,AE365,AI365,AM365,AQ365,AU365,AY365,BC365,BG365,BK365,BO365,BS365,BW365,CA365,CE365,CI365),1)</f>
        <v>23619.800600000002</v>
      </c>
      <c r="CL365" s="18"/>
      <c r="CM365" s="18">
        <f t="shared" si="111"/>
        <v>29190.199399999998</v>
      </c>
      <c r="CN365" s="35">
        <f t="shared" si="112"/>
        <v>1.235835979072575</v>
      </c>
      <c r="CO365" s="39">
        <f t="shared" si="113"/>
        <v>23619.800600000002</v>
      </c>
    </row>
    <row r="366" spans="1:93" s="19" customFormat="1" ht="45">
      <c r="A366" s="17">
        <v>356</v>
      </c>
      <c r="B366" s="50" t="s">
        <v>398</v>
      </c>
      <c r="C366" s="69" t="s">
        <v>463</v>
      </c>
      <c r="D366" s="69" t="s">
        <v>1245</v>
      </c>
      <c r="E366" s="37">
        <v>1</v>
      </c>
      <c r="F366" s="37" t="str">
        <f>+VLOOKUP(B366,'[1]AMAREY NOVA MEDICAL S.A'!$D:$H,5,0)</f>
        <v>CTO 5656-2021 AMAREY NOVA MEDICAL S.A</v>
      </c>
      <c r="G366" s="34">
        <f>+VLOOKUP(B366,'[1]AMAREY NOVA MEDICAL S.A'!$D:$H,2,0)</f>
        <v>50000</v>
      </c>
      <c r="H366" s="32">
        <f>+VLOOKUP(B366,'[1]AMAREY NOVA MEDICAL S.A'!$D:$H,3,0)</f>
        <v>0</v>
      </c>
      <c r="I366" s="32">
        <f>+VLOOKUP(B366,'[1]AMAREY NOVA MEDICAL S.A'!$D:$H,4,0)</f>
        <v>50000</v>
      </c>
      <c r="J366" s="32">
        <f t="shared" si="97"/>
        <v>50000</v>
      </c>
      <c r="K366" s="32">
        <f t="shared" si="98"/>
        <v>52810</v>
      </c>
      <c r="L366" s="32">
        <v>86000</v>
      </c>
      <c r="M366" s="32"/>
      <c r="N366" s="32">
        <v>86000</v>
      </c>
      <c r="O366" s="32">
        <f t="shared" si="99"/>
        <v>90833.2</v>
      </c>
      <c r="P366" s="71">
        <v>122995</v>
      </c>
      <c r="Q366" s="71"/>
      <c r="R366" s="72">
        <v>122995</v>
      </c>
      <c r="S366" s="32">
        <f t="shared" si="100"/>
        <v>129882.72</v>
      </c>
      <c r="T366" s="32"/>
      <c r="U366" s="32"/>
      <c r="V366" s="32"/>
      <c r="W366" s="32"/>
      <c r="X366" s="32">
        <v>26620</v>
      </c>
      <c r="Y366" s="32"/>
      <c r="Z366" s="32">
        <v>26620</v>
      </c>
      <c r="AA366" s="32">
        <f t="shared" si="102"/>
        <v>28116.044000000002</v>
      </c>
      <c r="AB366" s="32"/>
      <c r="AC366" s="32"/>
      <c r="AD366" s="32"/>
      <c r="AE366" s="32"/>
      <c r="AF366" s="32"/>
      <c r="AG366" s="32"/>
      <c r="AH366" s="32"/>
      <c r="AI366" s="32"/>
      <c r="AJ366" s="32">
        <v>118335</v>
      </c>
      <c r="AK366" s="32"/>
      <c r="AL366" s="32">
        <v>118335</v>
      </c>
      <c r="AM366" s="32">
        <f t="shared" si="104"/>
        <v>124985.427</v>
      </c>
      <c r="AN366" s="32"/>
      <c r="AO366" s="32"/>
      <c r="AP366" s="32"/>
      <c r="AQ366" s="32"/>
      <c r="AR366" s="32">
        <v>33232.3992</v>
      </c>
      <c r="AS366" s="32"/>
      <c r="AT366" s="32">
        <v>33232.3992</v>
      </c>
      <c r="AU366" s="32">
        <f t="shared" si="105"/>
        <v>35100.060035039998</v>
      </c>
      <c r="AV366" s="32"/>
      <c r="AW366" s="32"/>
      <c r="AX366" s="32"/>
      <c r="AY366" s="32"/>
      <c r="AZ366" s="32"/>
      <c r="BA366" s="32"/>
      <c r="BB366" s="32"/>
      <c r="BC366" s="32"/>
      <c r="BD366" s="32"/>
      <c r="BE366" s="32"/>
      <c r="BF366" s="32"/>
      <c r="BG366" s="32"/>
      <c r="BH366" s="32"/>
      <c r="BI366" s="32"/>
      <c r="BJ366" s="32"/>
      <c r="BK366" s="32"/>
      <c r="BL366" s="32"/>
      <c r="BM366" s="32"/>
      <c r="BN366" s="32"/>
      <c r="BO366" s="32"/>
      <c r="BP366" s="32"/>
      <c r="BQ366" s="32"/>
      <c r="BR366" s="32"/>
      <c r="BS366" s="32"/>
      <c r="BT366" s="32"/>
      <c r="BU366" s="32"/>
      <c r="BV366" s="32"/>
      <c r="BW366" s="32"/>
      <c r="BX366" s="32"/>
      <c r="BY366" s="32"/>
      <c r="BZ366" s="32"/>
      <c r="CA366" s="32"/>
      <c r="CB366" s="32">
        <v>297000</v>
      </c>
      <c r="CC366" s="32">
        <v>0</v>
      </c>
      <c r="CD366" s="32">
        <v>297000</v>
      </c>
      <c r="CE366" s="32">
        <f t="shared" si="108"/>
        <v>313691.40000000002</v>
      </c>
      <c r="CF366" s="32"/>
      <c r="CG366" s="32"/>
      <c r="CH366" s="32"/>
      <c r="CI366" s="32"/>
      <c r="CJ366" s="32">
        <f t="shared" si="110"/>
        <v>110774.12157643431</v>
      </c>
      <c r="CK366" s="32">
        <f>+SMALL((K366,O366,S366,W366,AA366,AE366,AI366,AM366,AQ366,AU366,AY366,BC366,BG366,BK366,BO366,BS366,BW366,CA366,CE366,CI366),1)</f>
        <v>28116.044000000002</v>
      </c>
      <c r="CL366" s="18"/>
      <c r="CM366" s="18">
        <f t="shared" si="111"/>
        <v>24693.955999999998</v>
      </c>
      <c r="CN366" s="35">
        <f t="shared" si="112"/>
        <v>0.87828700225394429</v>
      </c>
      <c r="CO366" s="39">
        <f t="shared" si="113"/>
        <v>28116.044000000002</v>
      </c>
    </row>
    <row r="367" spans="1:93" s="19" customFormat="1" ht="60">
      <c r="A367" s="17">
        <v>357</v>
      </c>
      <c r="B367" s="50" t="s">
        <v>400</v>
      </c>
      <c r="C367" s="69" t="s">
        <v>464</v>
      </c>
      <c r="D367" s="69" t="s">
        <v>1245</v>
      </c>
      <c r="E367" s="37">
        <v>1</v>
      </c>
      <c r="F367" s="37" t="str">
        <f>+VLOOKUP(B367,'[1]AMAREY NOVA MEDICAL S.A'!$D:$H,5,0)</f>
        <v>CTO 5666-2021 LOGISTICA PARA DISPOSITIVOS MEDICOS S.A.S</v>
      </c>
      <c r="G367" s="34">
        <f>+VLOOKUP(B367,'[1]AMAREY NOVA MEDICAL S.A'!$D:$H,2,0)</f>
        <v>115101</v>
      </c>
      <c r="H367" s="32">
        <f>+VLOOKUP(B367,'[1]AMAREY NOVA MEDICAL S.A'!$D:$H,3,0)</f>
        <v>0</v>
      </c>
      <c r="I367" s="32">
        <f>+VLOOKUP(B367,'[1]AMAREY NOVA MEDICAL S.A'!$D:$H,4,0)</f>
        <v>115101</v>
      </c>
      <c r="J367" s="32">
        <f t="shared" si="97"/>
        <v>115101</v>
      </c>
      <c r="K367" s="32">
        <f t="shared" si="98"/>
        <v>121569.6762</v>
      </c>
      <c r="L367" s="32">
        <v>702000</v>
      </c>
      <c r="M367" s="32"/>
      <c r="N367" s="32">
        <v>702000</v>
      </c>
      <c r="O367" s="32">
        <f t="shared" si="99"/>
        <v>741452.4</v>
      </c>
      <c r="P367" s="71"/>
      <c r="Q367" s="71"/>
      <c r="R367" s="72"/>
      <c r="S367" s="32"/>
      <c r="T367" s="32"/>
      <c r="U367" s="32"/>
      <c r="V367" s="32"/>
      <c r="W367" s="32"/>
      <c r="X367" s="32"/>
      <c r="Y367" s="32"/>
      <c r="Z367" s="32"/>
      <c r="AA367" s="32"/>
      <c r="AB367" s="32"/>
      <c r="AC367" s="32"/>
      <c r="AD367" s="32"/>
      <c r="AE367" s="32"/>
      <c r="AF367" s="32"/>
      <c r="AG367" s="32"/>
      <c r="AH367" s="32"/>
      <c r="AI367" s="32"/>
      <c r="AJ367" s="32"/>
      <c r="AK367" s="32"/>
      <c r="AL367" s="32"/>
      <c r="AM367" s="32"/>
      <c r="AN367" s="32"/>
      <c r="AO367" s="32"/>
      <c r="AP367" s="32"/>
      <c r="AQ367" s="32"/>
      <c r="AR367" s="32">
        <v>126611.1</v>
      </c>
      <c r="AS367" s="32"/>
      <c r="AT367" s="32">
        <v>126611.1</v>
      </c>
      <c r="AU367" s="32">
        <f t="shared" si="105"/>
        <v>133726.64382</v>
      </c>
      <c r="AV367" s="32"/>
      <c r="AW367" s="32"/>
      <c r="AX367" s="32"/>
      <c r="AY367" s="32"/>
      <c r="AZ367" s="32"/>
      <c r="BA367" s="32"/>
      <c r="BB367" s="32"/>
      <c r="BC367" s="32"/>
      <c r="BD367" s="32"/>
      <c r="BE367" s="32"/>
      <c r="BF367" s="32"/>
      <c r="BG367" s="32"/>
      <c r="BH367" s="32"/>
      <c r="BI367" s="32"/>
      <c r="BJ367" s="32"/>
      <c r="BK367" s="32"/>
      <c r="BL367" s="32"/>
      <c r="BM367" s="32"/>
      <c r="BN367" s="32"/>
      <c r="BO367" s="32"/>
      <c r="BP367" s="32"/>
      <c r="BQ367" s="32"/>
      <c r="BR367" s="32"/>
      <c r="BS367" s="32"/>
      <c r="BT367" s="32"/>
      <c r="BU367" s="32"/>
      <c r="BV367" s="32"/>
      <c r="BW367" s="32"/>
      <c r="BX367" s="32"/>
      <c r="BY367" s="32"/>
      <c r="BZ367" s="32"/>
      <c r="CA367" s="32"/>
      <c r="CB367" s="32">
        <v>2376000</v>
      </c>
      <c r="CC367" s="32">
        <v>0</v>
      </c>
      <c r="CD367" s="32">
        <v>2376000</v>
      </c>
      <c r="CE367" s="32">
        <f t="shared" si="108"/>
        <v>2509531.2000000002</v>
      </c>
      <c r="CF367" s="32"/>
      <c r="CG367" s="32"/>
      <c r="CH367" s="32"/>
      <c r="CI367" s="32"/>
      <c r="CJ367" s="32">
        <f t="shared" si="110"/>
        <v>876569.98000500002</v>
      </c>
      <c r="CK367" s="32">
        <f>+SMALL((K367,O367,S367,W367,AA367,AE367,AI367,AM367,AQ367,AU367,AY367,BC367,BG367,BK367,BO367,BS367,BW367,CA367,CE367,CI367),1)</f>
        <v>121569.6762</v>
      </c>
      <c r="CL367" s="18"/>
      <c r="CM367" s="18">
        <f t="shared" si="111"/>
        <v>0</v>
      </c>
      <c r="CN367" s="35">
        <f t="shared" si="112"/>
        <v>0</v>
      </c>
      <c r="CO367" s="39">
        <f t="shared" si="113"/>
        <v>121569.6762</v>
      </c>
    </row>
    <row r="368" spans="1:93" s="19" customFormat="1" ht="45">
      <c r="A368" s="17">
        <v>358</v>
      </c>
      <c r="B368" s="50" t="s">
        <v>352</v>
      </c>
      <c r="C368" s="69" t="s">
        <v>464</v>
      </c>
      <c r="D368" s="69" t="s">
        <v>1245</v>
      </c>
      <c r="E368" s="37">
        <v>1</v>
      </c>
      <c r="F368" s="37" t="str">
        <f>+VLOOKUP(B368,'[1]AMAREY NOVA MEDICAL S.A'!$D:$H,5,0)</f>
        <v>CTO 5656-2021 AMAREY NOVA MEDICAL S.A</v>
      </c>
      <c r="G368" s="34">
        <f>+VLOOKUP(B368,'[1]AMAREY NOVA MEDICAL S.A'!$D:$H,2,0)</f>
        <v>50000</v>
      </c>
      <c r="H368" s="32">
        <f>+VLOOKUP(B368,'[1]AMAREY NOVA MEDICAL S.A'!$D:$H,3,0)</f>
        <v>0</v>
      </c>
      <c r="I368" s="32">
        <f>+VLOOKUP(B368,'[1]AMAREY NOVA MEDICAL S.A'!$D:$H,4,0)</f>
        <v>50000</v>
      </c>
      <c r="J368" s="32">
        <f t="shared" si="97"/>
        <v>50000</v>
      </c>
      <c r="K368" s="32">
        <f t="shared" si="98"/>
        <v>52810</v>
      </c>
      <c r="L368" s="32">
        <v>86000</v>
      </c>
      <c r="M368" s="32"/>
      <c r="N368" s="32">
        <v>86000</v>
      </c>
      <c r="O368" s="32">
        <f t="shared" si="99"/>
        <v>90833.2</v>
      </c>
      <c r="P368" s="71"/>
      <c r="Q368" s="71"/>
      <c r="R368" s="72"/>
      <c r="S368" s="32"/>
      <c r="T368" s="32"/>
      <c r="U368" s="32"/>
      <c r="V368" s="32"/>
      <c r="W368" s="32"/>
      <c r="X368" s="32">
        <v>22363</v>
      </c>
      <c r="Y368" s="32"/>
      <c r="Z368" s="32">
        <v>22363</v>
      </c>
      <c r="AA368" s="32">
        <f t="shared" si="102"/>
        <v>23619.800600000002</v>
      </c>
      <c r="AB368" s="32"/>
      <c r="AC368" s="32"/>
      <c r="AD368" s="32"/>
      <c r="AE368" s="32"/>
      <c r="AF368" s="32"/>
      <c r="AG368" s="32"/>
      <c r="AH368" s="32"/>
      <c r="AI368" s="32"/>
      <c r="AJ368" s="32"/>
      <c r="AK368" s="32"/>
      <c r="AL368" s="32"/>
      <c r="AM368" s="32"/>
      <c r="AN368" s="32"/>
      <c r="AO368" s="32"/>
      <c r="AP368" s="32"/>
      <c r="AQ368" s="32"/>
      <c r="AR368" s="32">
        <v>27545.729749999999</v>
      </c>
      <c r="AS368" s="32"/>
      <c r="AT368" s="32">
        <v>27545.729749999999</v>
      </c>
      <c r="AU368" s="32">
        <f t="shared" si="105"/>
        <v>29093.799761949998</v>
      </c>
      <c r="AV368" s="32"/>
      <c r="AW368" s="32"/>
      <c r="AX368" s="32"/>
      <c r="AY368" s="32"/>
      <c r="AZ368" s="32"/>
      <c r="BA368" s="32"/>
      <c r="BB368" s="32"/>
      <c r="BC368" s="32"/>
      <c r="BD368" s="32"/>
      <c r="BE368" s="32"/>
      <c r="BF368" s="32"/>
      <c r="BG368" s="32"/>
      <c r="BH368" s="32"/>
      <c r="BI368" s="32"/>
      <c r="BJ368" s="32"/>
      <c r="BK368" s="32"/>
      <c r="BL368" s="32"/>
      <c r="BM368" s="32"/>
      <c r="BN368" s="32"/>
      <c r="BO368" s="32"/>
      <c r="BP368" s="32"/>
      <c r="BQ368" s="32"/>
      <c r="BR368" s="32"/>
      <c r="BS368" s="32"/>
      <c r="BT368" s="32"/>
      <c r="BU368" s="32"/>
      <c r="BV368" s="32"/>
      <c r="BW368" s="32"/>
      <c r="BX368" s="32"/>
      <c r="BY368" s="32"/>
      <c r="BZ368" s="32"/>
      <c r="CA368" s="32"/>
      <c r="CB368" s="32">
        <v>213840.00000000003</v>
      </c>
      <c r="CC368" s="32">
        <v>0</v>
      </c>
      <c r="CD368" s="32">
        <v>213840.00000000003</v>
      </c>
      <c r="CE368" s="32">
        <f t="shared" si="108"/>
        <v>225857.80800000005</v>
      </c>
      <c r="CF368" s="32"/>
      <c r="CG368" s="32"/>
      <c r="CH368" s="32"/>
      <c r="CI368" s="32"/>
      <c r="CJ368" s="32">
        <f t="shared" si="110"/>
        <v>84442.921672390017</v>
      </c>
      <c r="CK368" s="32">
        <f>+SMALL((K368,O368,S368,W368,AA368,AE368,AI368,AM368,AQ368,AU368,AY368,BC368,BG368,BK368,BO368,BS368,BW368,CA368,CE368,CI368),1)</f>
        <v>23619.800600000002</v>
      </c>
      <c r="CL368" s="18"/>
      <c r="CM368" s="18">
        <f t="shared" si="111"/>
        <v>29190.199399999998</v>
      </c>
      <c r="CN368" s="35">
        <f t="shared" si="112"/>
        <v>1.235835979072575</v>
      </c>
      <c r="CO368" s="39">
        <f t="shared" si="113"/>
        <v>23619.800600000002</v>
      </c>
    </row>
    <row r="369" spans="1:93" s="19" customFormat="1" ht="45">
      <c r="A369" s="17">
        <v>359</v>
      </c>
      <c r="B369" s="50" t="s">
        <v>398</v>
      </c>
      <c r="C369" s="69" t="s">
        <v>464</v>
      </c>
      <c r="D369" s="69" t="s">
        <v>1245</v>
      </c>
      <c r="E369" s="37">
        <v>1</v>
      </c>
      <c r="F369" s="37" t="str">
        <f>+VLOOKUP(B369,'[1]AMAREY NOVA MEDICAL S.A'!$D:$H,5,0)</f>
        <v>CTO 5656-2021 AMAREY NOVA MEDICAL S.A</v>
      </c>
      <c r="G369" s="34">
        <f>+VLOOKUP(B369,'[1]AMAREY NOVA MEDICAL S.A'!$D:$H,2,0)</f>
        <v>50000</v>
      </c>
      <c r="H369" s="32">
        <f>+VLOOKUP(B369,'[1]AMAREY NOVA MEDICAL S.A'!$D:$H,3,0)</f>
        <v>0</v>
      </c>
      <c r="I369" s="32">
        <f>+VLOOKUP(B369,'[1]AMAREY NOVA MEDICAL S.A'!$D:$H,4,0)</f>
        <v>50000</v>
      </c>
      <c r="J369" s="32">
        <f t="shared" si="97"/>
        <v>50000</v>
      </c>
      <c r="K369" s="32">
        <f t="shared" si="98"/>
        <v>52810</v>
      </c>
      <c r="L369" s="32">
        <v>86000</v>
      </c>
      <c r="M369" s="32"/>
      <c r="N369" s="32">
        <v>86000</v>
      </c>
      <c r="O369" s="32">
        <f t="shared" si="99"/>
        <v>90833.2</v>
      </c>
      <c r="P369" s="71"/>
      <c r="Q369" s="71"/>
      <c r="R369" s="72"/>
      <c r="S369" s="32"/>
      <c r="T369" s="32"/>
      <c r="U369" s="32"/>
      <c r="V369" s="32"/>
      <c r="W369" s="32"/>
      <c r="X369" s="32">
        <v>26620</v>
      </c>
      <c r="Y369" s="32"/>
      <c r="Z369" s="32">
        <v>26620</v>
      </c>
      <c r="AA369" s="32">
        <f t="shared" si="102"/>
        <v>28116.044000000002</v>
      </c>
      <c r="AB369" s="32"/>
      <c r="AC369" s="32"/>
      <c r="AD369" s="32"/>
      <c r="AE369" s="32"/>
      <c r="AF369" s="32"/>
      <c r="AG369" s="32"/>
      <c r="AH369" s="32"/>
      <c r="AI369" s="32"/>
      <c r="AJ369" s="32"/>
      <c r="AK369" s="32"/>
      <c r="AL369" s="32"/>
      <c r="AM369" s="32"/>
      <c r="AN369" s="32"/>
      <c r="AO369" s="32"/>
      <c r="AP369" s="32"/>
      <c r="AQ369" s="32"/>
      <c r="AR369" s="32">
        <v>33232.3992</v>
      </c>
      <c r="AS369" s="32"/>
      <c r="AT369" s="32">
        <v>33232.3992</v>
      </c>
      <c r="AU369" s="32">
        <f t="shared" si="105"/>
        <v>35100.060035039998</v>
      </c>
      <c r="AV369" s="32"/>
      <c r="AW369" s="32"/>
      <c r="AX369" s="32"/>
      <c r="AY369" s="32"/>
      <c r="AZ369" s="32"/>
      <c r="BA369" s="32"/>
      <c r="BB369" s="32"/>
      <c r="BC369" s="32"/>
      <c r="BD369" s="32"/>
      <c r="BE369" s="32"/>
      <c r="BF369" s="32"/>
      <c r="BG369" s="32"/>
      <c r="BH369" s="32"/>
      <c r="BI369" s="32"/>
      <c r="BJ369" s="32"/>
      <c r="BK369" s="32"/>
      <c r="BL369" s="32"/>
      <c r="BM369" s="32"/>
      <c r="BN369" s="32"/>
      <c r="BO369" s="32"/>
      <c r="BP369" s="32"/>
      <c r="BQ369" s="32"/>
      <c r="BR369" s="32"/>
      <c r="BS369" s="32"/>
      <c r="BT369" s="32"/>
      <c r="BU369" s="32"/>
      <c r="BV369" s="32"/>
      <c r="BW369" s="32"/>
      <c r="BX369" s="32"/>
      <c r="BY369" s="32"/>
      <c r="BZ369" s="32"/>
      <c r="CA369" s="32"/>
      <c r="CB369" s="32">
        <v>273240.00000000006</v>
      </c>
      <c r="CC369" s="32">
        <v>0</v>
      </c>
      <c r="CD369" s="32">
        <v>273240.00000000006</v>
      </c>
      <c r="CE369" s="32">
        <f t="shared" si="108"/>
        <v>288596.08800000005</v>
      </c>
      <c r="CF369" s="32"/>
      <c r="CG369" s="32"/>
      <c r="CH369" s="32"/>
      <c r="CI369" s="32"/>
      <c r="CJ369" s="32">
        <f t="shared" si="110"/>
        <v>99091.078407008012</v>
      </c>
      <c r="CK369" s="32">
        <f>+SMALL((K369,O369,S369,W369,AA369,AE369,AI369,AM369,AQ369,AU369,AY369,BC369,BG369,BK369,BO369,BS369,BW369,CA369,CE369,CI369),1)</f>
        <v>28116.044000000002</v>
      </c>
      <c r="CL369" s="18"/>
      <c r="CM369" s="18">
        <f t="shared" si="111"/>
        <v>24693.955999999998</v>
      </c>
      <c r="CN369" s="35">
        <f t="shared" si="112"/>
        <v>0.87828700225394429</v>
      </c>
      <c r="CO369" s="39">
        <f t="shared" si="113"/>
        <v>28116.044000000002</v>
      </c>
    </row>
    <row r="370" spans="1:93" s="19" customFormat="1" ht="60">
      <c r="A370" s="17">
        <v>360</v>
      </c>
      <c r="B370" s="50" t="s">
        <v>401</v>
      </c>
      <c r="C370" s="69" t="s">
        <v>465</v>
      </c>
      <c r="D370" s="69" t="s">
        <v>1245</v>
      </c>
      <c r="E370" s="37">
        <v>1</v>
      </c>
      <c r="F370" s="37" t="str">
        <f>+VLOOKUP(B370,'[1]AMAREY NOVA MEDICAL S.A'!$D:$H,5,0)</f>
        <v>CTO 5666-2021 LOGISTICA PARA DISPOSITIVOS MEDICOS S.A.S</v>
      </c>
      <c r="G370" s="34">
        <f>+VLOOKUP(B370,'[1]AMAREY NOVA MEDICAL S.A'!$D:$H,2,0)</f>
        <v>158766</v>
      </c>
      <c r="H370" s="32">
        <f>+VLOOKUP(B370,'[1]AMAREY NOVA MEDICAL S.A'!$D:$H,3,0)</f>
        <v>0</v>
      </c>
      <c r="I370" s="32">
        <f>+VLOOKUP(B370,'[1]AMAREY NOVA MEDICAL S.A'!$D:$H,4,0)</f>
        <v>158766</v>
      </c>
      <c r="J370" s="32">
        <f t="shared" si="97"/>
        <v>158766</v>
      </c>
      <c r="K370" s="32">
        <f t="shared" si="98"/>
        <v>167688.64920000001</v>
      </c>
      <c r="L370" s="32">
        <v>919000</v>
      </c>
      <c r="M370" s="32"/>
      <c r="N370" s="32">
        <v>919000</v>
      </c>
      <c r="O370" s="32">
        <f t="shared" si="99"/>
        <v>970647.8</v>
      </c>
      <c r="P370" s="71">
        <v>1410020</v>
      </c>
      <c r="Q370" s="71"/>
      <c r="R370" s="72">
        <v>1410020</v>
      </c>
      <c r="S370" s="32">
        <f t="shared" si="100"/>
        <v>1488981.12</v>
      </c>
      <c r="T370" s="32"/>
      <c r="U370" s="32"/>
      <c r="V370" s="32"/>
      <c r="W370" s="32"/>
      <c r="X370" s="32">
        <v>917680</v>
      </c>
      <c r="Y370" s="32"/>
      <c r="Z370" s="32">
        <v>917680</v>
      </c>
      <c r="AA370" s="32">
        <f t="shared" si="102"/>
        <v>969253.61600000004</v>
      </c>
      <c r="AB370" s="32"/>
      <c r="AC370" s="32"/>
      <c r="AD370" s="32"/>
      <c r="AE370" s="32"/>
      <c r="AF370" s="32"/>
      <c r="AG370" s="32"/>
      <c r="AH370" s="32"/>
      <c r="AI370" s="32"/>
      <c r="AJ370" s="32">
        <v>1265000</v>
      </c>
      <c r="AK370" s="32"/>
      <c r="AL370" s="32">
        <v>1265000</v>
      </c>
      <c r="AM370" s="32">
        <f t="shared" si="104"/>
        <v>1336093</v>
      </c>
      <c r="AN370" s="32"/>
      <c r="AO370" s="32"/>
      <c r="AP370" s="32"/>
      <c r="AQ370" s="32"/>
      <c r="AR370" s="32">
        <v>174642.93</v>
      </c>
      <c r="AS370" s="32"/>
      <c r="AT370" s="32">
        <v>174642.93</v>
      </c>
      <c r="AU370" s="32">
        <f t="shared" si="105"/>
        <v>184457.862666</v>
      </c>
      <c r="AV370" s="32"/>
      <c r="AW370" s="32"/>
      <c r="AX370" s="32"/>
      <c r="AY370" s="32"/>
      <c r="AZ370" s="32"/>
      <c r="BA370" s="32"/>
      <c r="BB370" s="32"/>
      <c r="BC370" s="32"/>
      <c r="BD370" s="32"/>
      <c r="BE370" s="32"/>
      <c r="BF370" s="32"/>
      <c r="BG370" s="32"/>
      <c r="BH370" s="32"/>
      <c r="BI370" s="32"/>
      <c r="BJ370" s="32"/>
      <c r="BK370" s="32"/>
      <c r="BL370" s="32"/>
      <c r="BM370" s="32"/>
      <c r="BN370" s="32"/>
      <c r="BO370" s="32"/>
      <c r="BP370" s="32"/>
      <c r="BQ370" s="32"/>
      <c r="BR370" s="32"/>
      <c r="BS370" s="32"/>
      <c r="BT370" s="32"/>
      <c r="BU370" s="32"/>
      <c r="BV370" s="32"/>
      <c r="BW370" s="32"/>
      <c r="BX370" s="32"/>
      <c r="BY370" s="32"/>
      <c r="BZ370" s="32"/>
      <c r="CA370" s="32"/>
      <c r="CB370" s="32">
        <v>1900800.0000000002</v>
      </c>
      <c r="CC370" s="32">
        <v>0</v>
      </c>
      <c r="CD370" s="32">
        <v>1900800.0000000002</v>
      </c>
      <c r="CE370" s="32">
        <f t="shared" si="108"/>
        <v>2007624.9600000002</v>
      </c>
      <c r="CF370" s="32"/>
      <c r="CG370" s="32"/>
      <c r="CH370" s="32"/>
      <c r="CI370" s="32"/>
      <c r="CJ370" s="32">
        <f t="shared" si="110"/>
        <v>1017821.0011237143</v>
      </c>
      <c r="CK370" s="32">
        <f>+SMALL((K370,O370,S370,W370,AA370,AE370,AI370,AM370,AQ370,AU370,AY370,BC370,BG370,BK370,BO370,BS370,BW370,CA370,CE370,CI370),1)</f>
        <v>167688.64920000001</v>
      </c>
      <c r="CL370" s="18"/>
      <c r="CM370" s="18">
        <f t="shared" si="111"/>
        <v>0</v>
      </c>
      <c r="CN370" s="35">
        <f t="shared" si="112"/>
        <v>0</v>
      </c>
      <c r="CO370" s="39">
        <f t="shared" si="113"/>
        <v>167688.64920000001</v>
      </c>
    </row>
    <row r="371" spans="1:93" s="19" customFormat="1" ht="45">
      <c r="A371" s="17">
        <v>361</v>
      </c>
      <c r="B371" s="50" t="s">
        <v>352</v>
      </c>
      <c r="C371" s="69" t="s">
        <v>465</v>
      </c>
      <c r="D371" s="69" t="s">
        <v>1245</v>
      </c>
      <c r="E371" s="37">
        <v>1</v>
      </c>
      <c r="F371" s="37" t="str">
        <f>+VLOOKUP(B371,'[1]AMAREY NOVA MEDICAL S.A'!$D:$H,5,0)</f>
        <v>CTO 5656-2021 AMAREY NOVA MEDICAL S.A</v>
      </c>
      <c r="G371" s="34">
        <f>+VLOOKUP(B371,'[1]AMAREY NOVA MEDICAL S.A'!$D:$H,2,0)</f>
        <v>50000</v>
      </c>
      <c r="H371" s="32">
        <f>+VLOOKUP(B371,'[1]AMAREY NOVA MEDICAL S.A'!$D:$H,3,0)</f>
        <v>0</v>
      </c>
      <c r="I371" s="32">
        <f>+VLOOKUP(B371,'[1]AMAREY NOVA MEDICAL S.A'!$D:$H,4,0)</f>
        <v>50000</v>
      </c>
      <c r="J371" s="32">
        <f t="shared" si="97"/>
        <v>50000</v>
      </c>
      <c r="K371" s="32">
        <f t="shared" si="98"/>
        <v>52810</v>
      </c>
      <c r="L371" s="32">
        <v>86000</v>
      </c>
      <c r="M371" s="32"/>
      <c r="N371" s="32">
        <v>86000</v>
      </c>
      <c r="O371" s="32">
        <f t="shared" si="99"/>
        <v>90833.2</v>
      </c>
      <c r="P371" s="71">
        <v>108065</v>
      </c>
      <c r="Q371" s="71"/>
      <c r="R371" s="72">
        <v>108065</v>
      </c>
      <c r="S371" s="32">
        <f t="shared" si="100"/>
        <v>114116.64</v>
      </c>
      <c r="T371" s="32"/>
      <c r="U371" s="32"/>
      <c r="V371" s="32"/>
      <c r="W371" s="32"/>
      <c r="X371" s="32">
        <v>124379</v>
      </c>
      <c r="Y371" s="32"/>
      <c r="Z371" s="32">
        <v>124379</v>
      </c>
      <c r="AA371" s="32">
        <f t="shared" si="102"/>
        <v>131369.0998</v>
      </c>
      <c r="AB371" s="32"/>
      <c r="AC371" s="32"/>
      <c r="AD371" s="32"/>
      <c r="AE371" s="32"/>
      <c r="AF371" s="32"/>
      <c r="AG371" s="32"/>
      <c r="AH371" s="32"/>
      <c r="AI371" s="32"/>
      <c r="AJ371" s="32">
        <v>82225</v>
      </c>
      <c r="AK371" s="32"/>
      <c r="AL371" s="32">
        <v>82225</v>
      </c>
      <c r="AM371" s="32">
        <f t="shared" si="104"/>
        <v>86846.044999999998</v>
      </c>
      <c r="AN371" s="32"/>
      <c r="AO371" s="32"/>
      <c r="AP371" s="32"/>
      <c r="AQ371" s="32"/>
      <c r="AR371" s="32">
        <v>27545.729749999999</v>
      </c>
      <c r="AS371" s="32"/>
      <c r="AT371" s="32">
        <v>27545.729749999999</v>
      </c>
      <c r="AU371" s="32">
        <f t="shared" si="105"/>
        <v>29093.799761949998</v>
      </c>
      <c r="AV371" s="32"/>
      <c r="AW371" s="32"/>
      <c r="AX371" s="32"/>
      <c r="AY371" s="32"/>
      <c r="AZ371" s="32"/>
      <c r="BA371" s="32"/>
      <c r="BB371" s="32"/>
      <c r="BC371" s="32"/>
      <c r="BD371" s="32"/>
      <c r="BE371" s="32"/>
      <c r="BF371" s="32"/>
      <c r="BG371" s="32"/>
      <c r="BH371" s="32"/>
      <c r="BI371" s="32"/>
      <c r="BJ371" s="32"/>
      <c r="BK371" s="32"/>
      <c r="BL371" s="32"/>
      <c r="BM371" s="32"/>
      <c r="BN371" s="32"/>
      <c r="BO371" s="32"/>
      <c r="BP371" s="32"/>
      <c r="BQ371" s="32"/>
      <c r="BR371" s="32"/>
      <c r="BS371" s="32"/>
      <c r="BT371" s="32"/>
      <c r="BU371" s="32"/>
      <c r="BV371" s="32"/>
      <c r="BW371" s="32"/>
      <c r="BX371" s="32"/>
      <c r="BY371" s="32"/>
      <c r="BZ371" s="32"/>
      <c r="CA371" s="32"/>
      <c r="CB371" s="32">
        <v>237600.00000000003</v>
      </c>
      <c r="CC371" s="32">
        <v>0</v>
      </c>
      <c r="CD371" s="32">
        <v>237600.00000000003</v>
      </c>
      <c r="CE371" s="32">
        <f t="shared" si="108"/>
        <v>250953.12000000002</v>
      </c>
      <c r="CF371" s="32"/>
      <c r="CG371" s="32"/>
      <c r="CH371" s="32"/>
      <c r="CI371" s="32"/>
      <c r="CJ371" s="32">
        <f t="shared" si="110"/>
        <v>108003.12922313572</v>
      </c>
      <c r="CK371" s="32">
        <f>+SMALL((K371,O371,S371,W371,AA371,AE371,AI371,AM371,AQ371,AU371,AY371,BC371,BG371,BK371,BO371,BS371,BW371,CA371,CE371,CI371),1)</f>
        <v>29093.799761949998</v>
      </c>
      <c r="CL371" s="18"/>
      <c r="CM371" s="18">
        <f t="shared" si="111"/>
        <v>23716.200238050002</v>
      </c>
      <c r="CN371" s="35">
        <f t="shared" si="112"/>
        <v>0.81516338299224045</v>
      </c>
      <c r="CO371" s="39">
        <f t="shared" si="113"/>
        <v>29093.799761949998</v>
      </c>
    </row>
    <row r="372" spans="1:93" s="19" customFormat="1" ht="45">
      <c r="A372" s="17">
        <v>362</v>
      </c>
      <c r="B372" s="50" t="s">
        <v>398</v>
      </c>
      <c r="C372" s="69" t="s">
        <v>465</v>
      </c>
      <c r="D372" s="69" t="s">
        <v>1245</v>
      </c>
      <c r="E372" s="37">
        <v>1</v>
      </c>
      <c r="F372" s="37" t="str">
        <f>+VLOOKUP(B372,'[1]AMAREY NOVA MEDICAL S.A'!$D:$H,5,0)</f>
        <v>CTO 5656-2021 AMAREY NOVA MEDICAL S.A</v>
      </c>
      <c r="G372" s="34">
        <f>+VLOOKUP(B372,'[1]AMAREY NOVA MEDICAL S.A'!$D:$H,2,0)</f>
        <v>50000</v>
      </c>
      <c r="H372" s="32">
        <f>+VLOOKUP(B372,'[1]AMAREY NOVA MEDICAL S.A'!$D:$H,3,0)</f>
        <v>0</v>
      </c>
      <c r="I372" s="32">
        <f>+VLOOKUP(B372,'[1]AMAREY NOVA MEDICAL S.A'!$D:$H,4,0)</f>
        <v>50000</v>
      </c>
      <c r="J372" s="32">
        <f t="shared" si="97"/>
        <v>50000</v>
      </c>
      <c r="K372" s="32">
        <f t="shared" si="98"/>
        <v>52810</v>
      </c>
      <c r="L372" s="32">
        <v>86000</v>
      </c>
      <c r="M372" s="32"/>
      <c r="N372" s="32">
        <v>86000</v>
      </c>
      <c r="O372" s="32">
        <f t="shared" si="99"/>
        <v>90833.2</v>
      </c>
      <c r="P372" s="71">
        <v>122995</v>
      </c>
      <c r="Q372" s="71"/>
      <c r="R372" s="72">
        <v>122995</v>
      </c>
      <c r="S372" s="32">
        <f t="shared" si="100"/>
        <v>129882.72</v>
      </c>
      <c r="T372" s="32"/>
      <c r="U372" s="32"/>
      <c r="V372" s="32"/>
      <c r="W372" s="32"/>
      <c r="X372" s="32">
        <v>458531</v>
      </c>
      <c r="Y372" s="32"/>
      <c r="Z372" s="32">
        <v>458531</v>
      </c>
      <c r="AA372" s="32">
        <f t="shared" si="102"/>
        <v>484300.44219999999</v>
      </c>
      <c r="AB372" s="32"/>
      <c r="AC372" s="32"/>
      <c r="AD372" s="32"/>
      <c r="AE372" s="32"/>
      <c r="AF372" s="32"/>
      <c r="AG372" s="32"/>
      <c r="AH372" s="32"/>
      <c r="AI372" s="32"/>
      <c r="AJ372" s="32">
        <v>118335</v>
      </c>
      <c r="AK372" s="32"/>
      <c r="AL372" s="32">
        <v>118335</v>
      </c>
      <c r="AM372" s="32">
        <f t="shared" si="104"/>
        <v>124985.427</v>
      </c>
      <c r="AN372" s="32"/>
      <c r="AO372" s="32"/>
      <c r="AP372" s="32"/>
      <c r="AQ372" s="32"/>
      <c r="AR372" s="32">
        <v>33232.3992</v>
      </c>
      <c r="AS372" s="32"/>
      <c r="AT372" s="32">
        <v>33232.3992</v>
      </c>
      <c r="AU372" s="32">
        <f t="shared" si="105"/>
        <v>35100.060035039998</v>
      </c>
      <c r="AV372" s="32"/>
      <c r="AW372" s="32"/>
      <c r="AX372" s="32"/>
      <c r="AY372" s="32"/>
      <c r="AZ372" s="32"/>
      <c r="BA372" s="32"/>
      <c r="BB372" s="32"/>
      <c r="BC372" s="32"/>
      <c r="BD372" s="32"/>
      <c r="BE372" s="32"/>
      <c r="BF372" s="32"/>
      <c r="BG372" s="32"/>
      <c r="BH372" s="32"/>
      <c r="BI372" s="32"/>
      <c r="BJ372" s="32"/>
      <c r="BK372" s="32"/>
      <c r="BL372" s="32"/>
      <c r="BM372" s="32"/>
      <c r="BN372" s="32"/>
      <c r="BO372" s="32"/>
      <c r="BP372" s="32"/>
      <c r="BQ372" s="32"/>
      <c r="BR372" s="32"/>
      <c r="BS372" s="32"/>
      <c r="BT372" s="32"/>
      <c r="BU372" s="32"/>
      <c r="BV372" s="32"/>
      <c r="BW372" s="32"/>
      <c r="BX372" s="32"/>
      <c r="BY372" s="32"/>
      <c r="BZ372" s="32"/>
      <c r="CA372" s="32"/>
      <c r="CB372" s="32">
        <v>297000</v>
      </c>
      <c r="CC372" s="32">
        <v>0</v>
      </c>
      <c r="CD372" s="32">
        <v>297000</v>
      </c>
      <c r="CE372" s="32">
        <f t="shared" si="108"/>
        <v>313691.40000000002</v>
      </c>
      <c r="CF372" s="32"/>
      <c r="CG372" s="32"/>
      <c r="CH372" s="32"/>
      <c r="CI372" s="32"/>
      <c r="CJ372" s="32">
        <f t="shared" si="110"/>
        <v>175943.32131929143</v>
      </c>
      <c r="CK372" s="32">
        <f>+SMALL((K372,O372,S372,W372,AA372,AE372,AI372,AM372,AQ372,AU372,AY372,BC372,BG372,BK372,BO372,BS372,BW372,CA372,CE372,CI372),1)</f>
        <v>35100.060035039998</v>
      </c>
      <c r="CL372" s="18"/>
      <c r="CM372" s="18">
        <f t="shared" si="111"/>
        <v>17709.939964960002</v>
      </c>
      <c r="CN372" s="35">
        <f t="shared" si="112"/>
        <v>0.50455583116611102</v>
      </c>
      <c r="CO372" s="39">
        <f t="shared" si="113"/>
        <v>35100.060035039998</v>
      </c>
    </row>
    <row r="373" spans="1:93" s="19" customFormat="1" ht="60">
      <c r="A373" s="17">
        <v>363</v>
      </c>
      <c r="B373" s="50" t="s">
        <v>402</v>
      </c>
      <c r="C373" s="69" t="s">
        <v>466</v>
      </c>
      <c r="D373" s="69" t="s">
        <v>1245</v>
      </c>
      <c r="E373" s="37">
        <v>1</v>
      </c>
      <c r="F373" s="37" t="str">
        <f>+VLOOKUP(B373,'[1]AMAREY NOVA MEDICAL S.A'!$D:$H,5,0)</f>
        <v>CTO 5666-2021 LOGISTICA PARA DISPOSITIVOS MEDICOS S.A.S</v>
      </c>
      <c r="G373" s="34">
        <f>+VLOOKUP(B373,'[1]AMAREY NOVA MEDICAL S.A'!$D:$H,2,0)</f>
        <v>167627</v>
      </c>
      <c r="H373" s="32">
        <f>+VLOOKUP(B373,'[1]AMAREY NOVA MEDICAL S.A'!$D:$H,3,0)</f>
        <v>0</v>
      </c>
      <c r="I373" s="32">
        <f>+VLOOKUP(B373,'[1]AMAREY NOVA MEDICAL S.A'!$D:$H,4,0)</f>
        <v>167627</v>
      </c>
      <c r="J373" s="32">
        <f t="shared" si="97"/>
        <v>167627</v>
      </c>
      <c r="K373" s="32">
        <f t="shared" si="98"/>
        <v>177047.63740000001</v>
      </c>
      <c r="L373" s="32">
        <v>851000</v>
      </c>
      <c r="M373" s="32"/>
      <c r="N373" s="32">
        <v>851000</v>
      </c>
      <c r="O373" s="32">
        <f t="shared" si="99"/>
        <v>898826.20000000007</v>
      </c>
      <c r="P373" s="71">
        <v>1208759</v>
      </c>
      <c r="Q373" s="71"/>
      <c r="R373" s="72">
        <v>1208759</v>
      </c>
      <c r="S373" s="32">
        <f t="shared" si="100"/>
        <v>1276449.504</v>
      </c>
      <c r="T373" s="32"/>
      <c r="U373" s="32"/>
      <c r="V373" s="32"/>
      <c r="W373" s="32"/>
      <c r="X373" s="32"/>
      <c r="Y373" s="32"/>
      <c r="Z373" s="32"/>
      <c r="AA373" s="32"/>
      <c r="AB373" s="32"/>
      <c r="AC373" s="32"/>
      <c r="AD373" s="32"/>
      <c r="AE373" s="32"/>
      <c r="AF373" s="32"/>
      <c r="AG373" s="32"/>
      <c r="AH373" s="32"/>
      <c r="AI373" s="32"/>
      <c r="AJ373" s="32"/>
      <c r="AK373" s="32"/>
      <c r="AL373" s="32"/>
      <c r="AM373" s="32"/>
      <c r="AN373" s="32"/>
      <c r="AO373" s="32"/>
      <c r="AP373" s="32"/>
      <c r="AQ373" s="32"/>
      <c r="AR373" s="32">
        <v>184389.97500000001</v>
      </c>
      <c r="AS373" s="32"/>
      <c r="AT373" s="32">
        <v>184389.97500000001</v>
      </c>
      <c r="AU373" s="32">
        <f t="shared" si="105"/>
        <v>194752.69159500001</v>
      </c>
      <c r="AV373" s="32"/>
      <c r="AW373" s="32"/>
      <c r="AX373" s="32"/>
      <c r="AY373" s="32"/>
      <c r="AZ373" s="32"/>
      <c r="BA373" s="32"/>
      <c r="BB373" s="32"/>
      <c r="BC373" s="32"/>
      <c r="BD373" s="32"/>
      <c r="BE373" s="32"/>
      <c r="BF373" s="32"/>
      <c r="BG373" s="32"/>
      <c r="BH373" s="32"/>
      <c r="BI373" s="32"/>
      <c r="BJ373" s="32"/>
      <c r="BK373" s="32"/>
      <c r="BL373" s="32"/>
      <c r="BM373" s="32"/>
      <c r="BN373" s="32"/>
      <c r="BO373" s="32"/>
      <c r="BP373" s="32"/>
      <c r="BQ373" s="32"/>
      <c r="BR373" s="32"/>
      <c r="BS373" s="32"/>
      <c r="BT373" s="32"/>
      <c r="BU373" s="32"/>
      <c r="BV373" s="32"/>
      <c r="BW373" s="32"/>
      <c r="BX373" s="32"/>
      <c r="BY373" s="32"/>
      <c r="BZ373" s="32"/>
      <c r="CA373" s="32"/>
      <c r="CB373" s="32"/>
      <c r="CC373" s="32"/>
      <c r="CD373" s="32"/>
      <c r="CE373" s="32"/>
      <c r="CF373" s="32"/>
      <c r="CG373" s="32"/>
      <c r="CH373" s="32"/>
      <c r="CI373" s="32"/>
      <c r="CJ373" s="32">
        <f t="shared" si="110"/>
        <v>636769.00824875012</v>
      </c>
      <c r="CK373" s="32">
        <f>+SMALL((K373,O373,S373,W373,AA373,AE373,AI373,AM373,AQ373,AU373,AY373,BC373,BG373,BK373,BO373,BS373,BW373,CA373,CE373,CI373),1)</f>
        <v>177047.63740000001</v>
      </c>
      <c r="CL373" s="18"/>
      <c r="CM373" s="18">
        <f t="shared" si="111"/>
        <v>0</v>
      </c>
      <c r="CN373" s="35">
        <f t="shared" si="112"/>
        <v>0</v>
      </c>
      <c r="CO373" s="39">
        <f t="shared" si="113"/>
        <v>177047.63740000001</v>
      </c>
    </row>
    <row r="374" spans="1:93" s="19" customFormat="1" ht="45">
      <c r="A374" s="17">
        <v>364</v>
      </c>
      <c r="B374" s="50" t="s">
        <v>352</v>
      </c>
      <c r="C374" s="69" t="s">
        <v>466</v>
      </c>
      <c r="D374" s="69" t="s">
        <v>1245</v>
      </c>
      <c r="E374" s="37">
        <v>1</v>
      </c>
      <c r="F374" s="37" t="str">
        <f>+VLOOKUP(B374,'[1]AMAREY NOVA MEDICAL S.A'!$D:$H,5,0)</f>
        <v>CTO 5656-2021 AMAREY NOVA MEDICAL S.A</v>
      </c>
      <c r="G374" s="34">
        <f>+VLOOKUP(B374,'[1]AMAREY NOVA MEDICAL S.A'!$D:$H,2,0)</f>
        <v>50000</v>
      </c>
      <c r="H374" s="32">
        <f>+VLOOKUP(B374,'[1]AMAREY NOVA MEDICAL S.A'!$D:$H,3,0)</f>
        <v>0</v>
      </c>
      <c r="I374" s="32">
        <f>+VLOOKUP(B374,'[1]AMAREY NOVA MEDICAL S.A'!$D:$H,4,0)</f>
        <v>50000</v>
      </c>
      <c r="J374" s="32">
        <f t="shared" si="97"/>
        <v>50000</v>
      </c>
      <c r="K374" s="32">
        <f t="shared" si="98"/>
        <v>52810</v>
      </c>
      <c r="L374" s="32">
        <v>86000</v>
      </c>
      <c r="M374" s="32"/>
      <c r="N374" s="32">
        <v>86000</v>
      </c>
      <c r="O374" s="32">
        <f t="shared" si="99"/>
        <v>90833.2</v>
      </c>
      <c r="P374" s="71">
        <v>108065</v>
      </c>
      <c r="Q374" s="71"/>
      <c r="R374" s="72">
        <v>108065</v>
      </c>
      <c r="S374" s="32">
        <f t="shared" si="100"/>
        <v>114116.64</v>
      </c>
      <c r="T374" s="32"/>
      <c r="U374" s="32"/>
      <c r="V374" s="32"/>
      <c r="W374" s="32"/>
      <c r="X374" s="32">
        <v>124379</v>
      </c>
      <c r="Y374" s="32"/>
      <c r="Z374" s="32">
        <v>124379</v>
      </c>
      <c r="AA374" s="32">
        <f t="shared" si="102"/>
        <v>131369.0998</v>
      </c>
      <c r="AB374" s="32"/>
      <c r="AC374" s="32"/>
      <c r="AD374" s="32"/>
      <c r="AE374" s="32"/>
      <c r="AF374" s="32"/>
      <c r="AG374" s="32"/>
      <c r="AH374" s="32"/>
      <c r="AI374" s="32"/>
      <c r="AJ374" s="32"/>
      <c r="AK374" s="32"/>
      <c r="AL374" s="32"/>
      <c r="AM374" s="32"/>
      <c r="AN374" s="32"/>
      <c r="AO374" s="32"/>
      <c r="AP374" s="32"/>
      <c r="AQ374" s="32"/>
      <c r="AR374" s="32">
        <v>27545.729749999999</v>
      </c>
      <c r="AS374" s="32"/>
      <c r="AT374" s="32">
        <v>27545.729749999999</v>
      </c>
      <c r="AU374" s="32">
        <f t="shared" si="105"/>
        <v>29093.799761949998</v>
      </c>
      <c r="AV374" s="32"/>
      <c r="AW374" s="32"/>
      <c r="AX374" s="32"/>
      <c r="AY374" s="32"/>
      <c r="AZ374" s="32"/>
      <c r="BA374" s="32"/>
      <c r="BB374" s="32"/>
      <c r="BC374" s="32"/>
      <c r="BD374" s="32"/>
      <c r="BE374" s="32"/>
      <c r="BF374" s="32"/>
      <c r="BG374" s="32"/>
      <c r="BH374" s="32"/>
      <c r="BI374" s="32"/>
      <c r="BJ374" s="32"/>
      <c r="BK374" s="32"/>
      <c r="BL374" s="32"/>
      <c r="BM374" s="32"/>
      <c r="BN374" s="32"/>
      <c r="BO374" s="32"/>
      <c r="BP374" s="32"/>
      <c r="BQ374" s="32"/>
      <c r="BR374" s="32"/>
      <c r="BS374" s="32"/>
      <c r="BT374" s="32"/>
      <c r="BU374" s="32"/>
      <c r="BV374" s="32"/>
      <c r="BW374" s="32"/>
      <c r="BX374" s="32"/>
      <c r="BY374" s="32"/>
      <c r="BZ374" s="32"/>
      <c r="CA374" s="32"/>
      <c r="CB374" s="32"/>
      <c r="CC374" s="32"/>
      <c r="CD374" s="32"/>
      <c r="CE374" s="32"/>
      <c r="CF374" s="32"/>
      <c r="CG374" s="32"/>
      <c r="CH374" s="32"/>
      <c r="CI374" s="32"/>
      <c r="CJ374" s="32">
        <f t="shared" si="110"/>
        <v>83644.54791239</v>
      </c>
      <c r="CK374" s="32">
        <f>+SMALL((K374,O374,S374,W374,AA374,AE374,AI374,AM374,AQ374,AU374,AY374,BC374,BG374,BK374,BO374,BS374,BW374,CA374,CE374,CI374),1)</f>
        <v>29093.799761949998</v>
      </c>
      <c r="CL374" s="18"/>
      <c r="CM374" s="18">
        <f t="shared" si="111"/>
        <v>23716.200238050002</v>
      </c>
      <c r="CN374" s="35">
        <f t="shared" si="112"/>
        <v>0.81516338299224045</v>
      </c>
      <c r="CO374" s="39">
        <f t="shared" si="113"/>
        <v>29093.799761949998</v>
      </c>
    </row>
    <row r="375" spans="1:93" s="19" customFormat="1" ht="45">
      <c r="A375" s="17">
        <v>365</v>
      </c>
      <c r="B375" s="50" t="s">
        <v>398</v>
      </c>
      <c r="C375" s="69" t="s">
        <v>466</v>
      </c>
      <c r="D375" s="69" t="s">
        <v>1245</v>
      </c>
      <c r="E375" s="37">
        <v>1</v>
      </c>
      <c r="F375" s="37" t="str">
        <f>+VLOOKUP(B375,'[1]AMAREY NOVA MEDICAL S.A'!$D:$H,5,0)</f>
        <v>CTO 5656-2021 AMAREY NOVA MEDICAL S.A</v>
      </c>
      <c r="G375" s="34">
        <f>+VLOOKUP(B375,'[1]AMAREY NOVA MEDICAL S.A'!$D:$H,2,0)</f>
        <v>50000</v>
      </c>
      <c r="H375" s="32">
        <f>+VLOOKUP(B375,'[1]AMAREY NOVA MEDICAL S.A'!$D:$H,3,0)</f>
        <v>0</v>
      </c>
      <c r="I375" s="32">
        <f>+VLOOKUP(B375,'[1]AMAREY NOVA MEDICAL S.A'!$D:$H,4,0)</f>
        <v>50000</v>
      </c>
      <c r="J375" s="32">
        <f t="shared" si="97"/>
        <v>50000</v>
      </c>
      <c r="K375" s="32">
        <f t="shared" si="98"/>
        <v>52810</v>
      </c>
      <c r="L375" s="32">
        <v>86000</v>
      </c>
      <c r="M375" s="32"/>
      <c r="N375" s="32">
        <v>86000</v>
      </c>
      <c r="O375" s="32">
        <f t="shared" si="99"/>
        <v>90833.2</v>
      </c>
      <c r="P375" s="71">
        <v>122995</v>
      </c>
      <c r="Q375" s="71"/>
      <c r="R375" s="72">
        <v>122995</v>
      </c>
      <c r="S375" s="32">
        <f t="shared" si="100"/>
        <v>129882.72</v>
      </c>
      <c r="T375" s="32"/>
      <c r="U375" s="32"/>
      <c r="V375" s="32"/>
      <c r="W375" s="32"/>
      <c r="X375" s="32">
        <v>458531</v>
      </c>
      <c r="Y375" s="32"/>
      <c r="Z375" s="32">
        <v>458531</v>
      </c>
      <c r="AA375" s="32">
        <f t="shared" si="102"/>
        <v>484300.44219999999</v>
      </c>
      <c r="AB375" s="32"/>
      <c r="AC375" s="32"/>
      <c r="AD375" s="32"/>
      <c r="AE375" s="32"/>
      <c r="AF375" s="32"/>
      <c r="AG375" s="32"/>
      <c r="AH375" s="32"/>
      <c r="AI375" s="32"/>
      <c r="AJ375" s="32"/>
      <c r="AK375" s="32"/>
      <c r="AL375" s="32"/>
      <c r="AM375" s="32"/>
      <c r="AN375" s="32"/>
      <c r="AO375" s="32"/>
      <c r="AP375" s="32"/>
      <c r="AQ375" s="32"/>
      <c r="AR375" s="32">
        <v>33232.3992</v>
      </c>
      <c r="AS375" s="32"/>
      <c r="AT375" s="32">
        <v>33232.3992</v>
      </c>
      <c r="AU375" s="32">
        <f t="shared" si="105"/>
        <v>35100.060035039998</v>
      </c>
      <c r="AV375" s="32"/>
      <c r="AW375" s="32"/>
      <c r="AX375" s="32"/>
      <c r="AY375" s="32"/>
      <c r="AZ375" s="32"/>
      <c r="BA375" s="32"/>
      <c r="BB375" s="32"/>
      <c r="BC375" s="32"/>
      <c r="BD375" s="32"/>
      <c r="BE375" s="32"/>
      <c r="BF375" s="32"/>
      <c r="BG375" s="32"/>
      <c r="BH375" s="32"/>
      <c r="BI375" s="32"/>
      <c r="BJ375" s="32"/>
      <c r="BK375" s="32"/>
      <c r="BL375" s="32"/>
      <c r="BM375" s="32"/>
      <c r="BN375" s="32"/>
      <c r="BO375" s="32"/>
      <c r="BP375" s="32"/>
      <c r="BQ375" s="32"/>
      <c r="BR375" s="32"/>
      <c r="BS375" s="32"/>
      <c r="BT375" s="32"/>
      <c r="BU375" s="32"/>
      <c r="BV375" s="32"/>
      <c r="BW375" s="32"/>
      <c r="BX375" s="32"/>
      <c r="BY375" s="32"/>
      <c r="BZ375" s="32"/>
      <c r="CA375" s="32"/>
      <c r="CB375" s="32"/>
      <c r="CC375" s="32"/>
      <c r="CD375" s="32"/>
      <c r="CE375" s="32"/>
      <c r="CF375" s="32"/>
      <c r="CG375" s="32"/>
      <c r="CH375" s="32"/>
      <c r="CI375" s="32"/>
      <c r="CJ375" s="32">
        <f t="shared" si="110"/>
        <v>158585.28444700802</v>
      </c>
      <c r="CK375" s="32">
        <f>+SMALL((K375,O375,S375,W375,AA375,AE375,AI375,AM375,AQ375,AU375,AY375,BC375,BG375,BK375,BO375,BS375,BW375,CA375,CE375,CI375),1)</f>
        <v>35100.060035039998</v>
      </c>
      <c r="CL375" s="18"/>
      <c r="CM375" s="18">
        <f t="shared" si="111"/>
        <v>17709.939964960002</v>
      </c>
      <c r="CN375" s="35">
        <f t="shared" si="112"/>
        <v>0.50455583116611102</v>
      </c>
      <c r="CO375" s="39">
        <f t="shared" si="113"/>
        <v>35100.060035039998</v>
      </c>
    </row>
    <row r="376" spans="1:93" s="19" customFormat="1">
      <c r="A376" s="17">
        <v>366</v>
      </c>
      <c r="B376" s="50" t="s">
        <v>403</v>
      </c>
      <c r="C376" s="69" t="s">
        <v>467</v>
      </c>
      <c r="D376" s="69" t="s">
        <v>1245</v>
      </c>
      <c r="E376" s="37">
        <v>1</v>
      </c>
      <c r="F376" s="37"/>
      <c r="G376" s="34"/>
      <c r="H376" s="32"/>
      <c r="I376" s="32"/>
      <c r="J376" s="32"/>
      <c r="K376" s="32"/>
      <c r="L376" s="32"/>
      <c r="M376" s="32"/>
      <c r="N376" s="32"/>
      <c r="O376" s="32"/>
      <c r="P376" s="71"/>
      <c r="Q376" s="71"/>
      <c r="R376" s="72"/>
      <c r="S376" s="32"/>
      <c r="T376" s="32"/>
      <c r="U376" s="32"/>
      <c r="V376" s="32"/>
      <c r="W376" s="32"/>
      <c r="X376" s="32" t="s">
        <v>1257</v>
      </c>
      <c r="Y376" s="32"/>
      <c r="Z376" s="32" t="s">
        <v>1257</v>
      </c>
      <c r="AA376" s="32"/>
      <c r="AB376" s="32"/>
      <c r="AC376" s="32"/>
      <c r="AD376" s="32"/>
      <c r="AE376" s="32"/>
      <c r="AF376" s="32"/>
      <c r="AG376" s="32"/>
      <c r="AH376" s="32"/>
      <c r="AI376" s="32"/>
      <c r="AJ376" s="32"/>
      <c r="AK376" s="32"/>
      <c r="AL376" s="32"/>
      <c r="AM376" s="32"/>
      <c r="AN376" s="32"/>
      <c r="AO376" s="32"/>
      <c r="AP376" s="32"/>
      <c r="AQ376" s="32"/>
      <c r="AR376" s="32"/>
      <c r="AS376" s="32"/>
      <c r="AT376" s="32"/>
      <c r="AU376" s="32"/>
      <c r="AV376" s="32"/>
      <c r="AW376" s="32"/>
      <c r="AX376" s="32"/>
      <c r="AY376" s="32"/>
      <c r="AZ376" s="32"/>
      <c r="BA376" s="32"/>
      <c r="BB376" s="32"/>
      <c r="BC376" s="32"/>
      <c r="BD376" s="32"/>
      <c r="BE376" s="32"/>
      <c r="BF376" s="32"/>
      <c r="BG376" s="32"/>
      <c r="BH376" s="32"/>
      <c r="BI376" s="32"/>
      <c r="BJ376" s="32"/>
      <c r="BK376" s="32"/>
      <c r="BL376" s="32"/>
      <c r="BM376" s="32"/>
      <c r="BN376" s="32"/>
      <c r="BO376" s="32"/>
      <c r="BP376" s="32"/>
      <c r="BQ376" s="32"/>
      <c r="BR376" s="32"/>
      <c r="BS376" s="32"/>
      <c r="BT376" s="32"/>
      <c r="BU376" s="32"/>
      <c r="BV376" s="32"/>
      <c r="BW376" s="32"/>
      <c r="BX376" s="32"/>
      <c r="BY376" s="32"/>
      <c r="BZ376" s="32"/>
      <c r="CA376" s="32"/>
      <c r="CB376" s="32"/>
      <c r="CC376" s="32"/>
      <c r="CD376" s="32"/>
      <c r="CE376" s="32"/>
      <c r="CF376" s="32"/>
      <c r="CG376" s="32"/>
      <c r="CH376" s="32"/>
      <c r="CI376" s="32"/>
      <c r="CJ376" s="32"/>
      <c r="CK376" s="32"/>
      <c r="CL376" s="18"/>
      <c r="CM376" s="18"/>
      <c r="CN376" s="35"/>
      <c r="CO376" s="39"/>
    </row>
    <row r="377" spans="1:93" s="19" customFormat="1" ht="45">
      <c r="A377" s="17">
        <v>367</v>
      </c>
      <c r="B377" s="50" t="s">
        <v>339</v>
      </c>
      <c r="C377" s="69" t="s">
        <v>467</v>
      </c>
      <c r="D377" s="69" t="s">
        <v>1245</v>
      </c>
      <c r="E377" s="37">
        <v>1</v>
      </c>
      <c r="F377" s="37" t="str">
        <f>+VLOOKUP(B377,'[1]AMAREY NOVA MEDICAL S.A'!$D:$H,5,0)</f>
        <v>CTO 5656-2021 AMAREY NOVA MEDICAL S.A</v>
      </c>
      <c r="G377" s="34">
        <f>+VLOOKUP(B377,'[1]AMAREY NOVA MEDICAL S.A'!$D:$H,2,0)</f>
        <v>50000</v>
      </c>
      <c r="H377" s="32">
        <f>+VLOOKUP(B377,'[1]AMAREY NOVA MEDICAL S.A'!$D:$H,3,0)</f>
        <v>0</v>
      </c>
      <c r="I377" s="32">
        <f>+VLOOKUP(B377,'[1]AMAREY NOVA MEDICAL S.A'!$D:$H,4,0)</f>
        <v>50000</v>
      </c>
      <c r="J377" s="32">
        <f t="shared" si="97"/>
        <v>50000</v>
      </c>
      <c r="K377" s="32">
        <f t="shared" si="98"/>
        <v>52810</v>
      </c>
      <c r="L377" s="32">
        <v>86000</v>
      </c>
      <c r="M377" s="32"/>
      <c r="N377" s="32">
        <v>86000</v>
      </c>
      <c r="O377" s="32">
        <f t="shared" si="99"/>
        <v>90833.2</v>
      </c>
      <c r="P377" s="71"/>
      <c r="Q377" s="71"/>
      <c r="R377" s="72"/>
      <c r="S377" s="32"/>
      <c r="T377" s="32"/>
      <c r="U377" s="32"/>
      <c r="V377" s="32"/>
      <c r="W377" s="32"/>
      <c r="X377" s="32">
        <v>22363</v>
      </c>
      <c r="Y377" s="32"/>
      <c r="Z377" s="32">
        <v>22363</v>
      </c>
      <c r="AA377" s="32">
        <f t="shared" si="102"/>
        <v>23619.800600000002</v>
      </c>
      <c r="AB377" s="32"/>
      <c r="AC377" s="32"/>
      <c r="AD377" s="32"/>
      <c r="AE377" s="32"/>
      <c r="AF377" s="32"/>
      <c r="AG377" s="32"/>
      <c r="AH377" s="32"/>
      <c r="AI377" s="32"/>
      <c r="AJ377" s="32"/>
      <c r="AK377" s="32"/>
      <c r="AL377" s="32"/>
      <c r="AM377" s="32"/>
      <c r="AN377" s="32"/>
      <c r="AO377" s="32"/>
      <c r="AP377" s="32"/>
      <c r="AQ377" s="32"/>
      <c r="AR377" s="32"/>
      <c r="AS377" s="32"/>
      <c r="AT377" s="32"/>
      <c r="AU377" s="32"/>
      <c r="AV377" s="32"/>
      <c r="AW377" s="32"/>
      <c r="AX377" s="32"/>
      <c r="AY377" s="32"/>
      <c r="AZ377" s="32"/>
      <c r="BA377" s="32"/>
      <c r="BB377" s="32"/>
      <c r="BC377" s="32"/>
      <c r="BD377" s="32"/>
      <c r="BE377" s="32"/>
      <c r="BF377" s="32"/>
      <c r="BG377" s="32"/>
      <c r="BH377" s="32"/>
      <c r="BI377" s="32"/>
      <c r="BJ377" s="32"/>
      <c r="BK377" s="32"/>
      <c r="BL377" s="32"/>
      <c r="BM377" s="32"/>
      <c r="BN377" s="32"/>
      <c r="BO377" s="32"/>
      <c r="BP377" s="32"/>
      <c r="BQ377" s="32"/>
      <c r="BR377" s="32"/>
      <c r="BS377" s="32"/>
      <c r="BT377" s="32"/>
      <c r="BU377" s="32"/>
      <c r="BV377" s="32"/>
      <c r="BW377" s="32"/>
      <c r="BX377" s="32"/>
      <c r="BY377" s="32"/>
      <c r="BZ377" s="32"/>
      <c r="CA377" s="32"/>
      <c r="CB377" s="32"/>
      <c r="CC377" s="32"/>
      <c r="CD377" s="32"/>
      <c r="CE377" s="32"/>
      <c r="CF377" s="32"/>
      <c r="CG377" s="32"/>
      <c r="CH377" s="32"/>
      <c r="CI377" s="32"/>
      <c r="CJ377" s="32">
        <f t="shared" si="110"/>
        <v>55754.333533333345</v>
      </c>
      <c r="CK377" s="32">
        <f>+SMALL((K377,O377,S377,W377,AA377,AE377,AI377,AM377,AQ377,AU377,AY377,BC377,BG377,BK377,BO377,BS377,BW377,CA377,CE377,CI377),1)</f>
        <v>23619.800600000002</v>
      </c>
      <c r="CL377" s="18"/>
      <c r="CM377" s="18">
        <f t="shared" si="111"/>
        <v>29190.199399999998</v>
      </c>
      <c r="CN377" s="35">
        <f t="shared" si="112"/>
        <v>1.235835979072575</v>
      </c>
      <c r="CO377" s="39">
        <f t="shared" si="113"/>
        <v>23619.800600000002</v>
      </c>
    </row>
    <row r="378" spans="1:93" s="19" customFormat="1" ht="45">
      <c r="A378" s="17">
        <v>368</v>
      </c>
      <c r="B378" s="50" t="s">
        <v>404</v>
      </c>
      <c r="C378" s="69" t="s">
        <v>467</v>
      </c>
      <c r="D378" s="69" t="s">
        <v>1245</v>
      </c>
      <c r="E378" s="37">
        <v>1</v>
      </c>
      <c r="F378" s="37" t="str">
        <f>+VLOOKUP(B378,'[1]AMAREY NOVA MEDICAL S.A'!$D:$H,5,0)</f>
        <v>CTO 5656-2021 AMAREY NOVA MEDICAL S.A</v>
      </c>
      <c r="G378" s="34">
        <f>+VLOOKUP(B378,'[1]AMAREY NOVA MEDICAL S.A'!$D:$H,2,0)</f>
        <v>50000</v>
      </c>
      <c r="H378" s="32">
        <f>+VLOOKUP(B378,'[1]AMAREY NOVA MEDICAL S.A'!$D:$H,3,0)</f>
        <v>0</v>
      </c>
      <c r="I378" s="32">
        <f>+VLOOKUP(B378,'[1]AMAREY NOVA MEDICAL S.A'!$D:$H,4,0)</f>
        <v>50000</v>
      </c>
      <c r="J378" s="32">
        <f t="shared" si="97"/>
        <v>50000</v>
      </c>
      <c r="K378" s="32">
        <f t="shared" si="98"/>
        <v>52810</v>
      </c>
      <c r="L378" s="32">
        <v>86000</v>
      </c>
      <c r="M378" s="32"/>
      <c r="N378" s="32">
        <v>86000</v>
      </c>
      <c r="O378" s="32">
        <f t="shared" si="99"/>
        <v>90833.2</v>
      </c>
      <c r="P378" s="71"/>
      <c r="Q378" s="71"/>
      <c r="R378" s="72"/>
      <c r="S378" s="32"/>
      <c r="T378" s="32"/>
      <c r="U378" s="32"/>
      <c r="V378" s="32"/>
      <c r="W378" s="32"/>
      <c r="X378" s="32">
        <v>26620</v>
      </c>
      <c r="Y378" s="32"/>
      <c r="Z378" s="32">
        <v>26620</v>
      </c>
      <c r="AA378" s="32">
        <f t="shared" si="102"/>
        <v>28116.044000000002</v>
      </c>
      <c r="AB378" s="32"/>
      <c r="AC378" s="32"/>
      <c r="AD378" s="32"/>
      <c r="AE378" s="32"/>
      <c r="AF378" s="32"/>
      <c r="AG378" s="32"/>
      <c r="AH378" s="32"/>
      <c r="AI378" s="32"/>
      <c r="AJ378" s="32"/>
      <c r="AK378" s="32"/>
      <c r="AL378" s="32"/>
      <c r="AM378" s="32"/>
      <c r="AN378" s="32"/>
      <c r="AO378" s="32"/>
      <c r="AP378" s="32"/>
      <c r="AQ378" s="32"/>
      <c r="AR378" s="32"/>
      <c r="AS378" s="32"/>
      <c r="AT378" s="32"/>
      <c r="AU378" s="32"/>
      <c r="AV378" s="32"/>
      <c r="AW378" s="32"/>
      <c r="AX378" s="32"/>
      <c r="AY378" s="32"/>
      <c r="AZ378" s="32"/>
      <c r="BA378" s="32"/>
      <c r="BB378" s="32"/>
      <c r="BC378" s="32"/>
      <c r="BD378" s="32"/>
      <c r="BE378" s="32"/>
      <c r="BF378" s="32"/>
      <c r="BG378" s="32"/>
      <c r="BH378" s="32"/>
      <c r="BI378" s="32"/>
      <c r="BJ378" s="32"/>
      <c r="BK378" s="32"/>
      <c r="BL378" s="32"/>
      <c r="BM378" s="32"/>
      <c r="BN378" s="32"/>
      <c r="BO378" s="32"/>
      <c r="BP378" s="32"/>
      <c r="BQ378" s="32"/>
      <c r="BR378" s="32"/>
      <c r="BS378" s="32"/>
      <c r="BT378" s="32"/>
      <c r="BU378" s="32"/>
      <c r="BV378" s="32"/>
      <c r="BW378" s="32"/>
      <c r="BX378" s="32"/>
      <c r="BY378" s="32"/>
      <c r="BZ378" s="32"/>
      <c r="CA378" s="32"/>
      <c r="CB378" s="32"/>
      <c r="CC378" s="32"/>
      <c r="CD378" s="32"/>
      <c r="CE378" s="32"/>
      <c r="CF378" s="32"/>
      <c r="CG378" s="32"/>
      <c r="CH378" s="32"/>
      <c r="CI378" s="32"/>
      <c r="CJ378" s="32">
        <f t="shared" si="110"/>
        <v>57253.081333333335</v>
      </c>
      <c r="CK378" s="32">
        <f>+SMALL((K378,O378,S378,W378,AA378,AE378,AI378,AM378,AQ378,AU378,AY378,BC378,BG378,BK378,BO378,BS378,BW378,CA378,CE378,CI378),1)</f>
        <v>28116.044000000002</v>
      </c>
      <c r="CL378" s="18"/>
      <c r="CM378" s="18">
        <f t="shared" si="111"/>
        <v>24693.955999999998</v>
      </c>
      <c r="CN378" s="35">
        <f t="shared" si="112"/>
        <v>0.87828700225394429</v>
      </c>
      <c r="CO378" s="39">
        <f t="shared" si="113"/>
        <v>28116.044000000002</v>
      </c>
    </row>
    <row r="379" spans="1:93" s="19" customFormat="1" ht="60">
      <c r="A379" s="17">
        <v>369</v>
      </c>
      <c r="B379" s="50" t="s">
        <v>405</v>
      </c>
      <c r="C379" s="69" t="s">
        <v>468</v>
      </c>
      <c r="D379" s="69" t="s">
        <v>1245</v>
      </c>
      <c r="E379" s="37">
        <v>1</v>
      </c>
      <c r="F379" s="37" t="str">
        <f>+VLOOKUP(B379,'[1]AMAREY NOVA MEDICAL S.A'!$D:$H,5,0)</f>
        <v>CTO 5671-2021 SMITH &amp; NEPHEW COLOMBIA S.A.S</v>
      </c>
      <c r="G379" s="34">
        <f>+VLOOKUP(B379,'[1]AMAREY NOVA MEDICAL S.A'!$D:$H,2,0)</f>
        <v>1232000</v>
      </c>
      <c r="H379" s="32">
        <f>+VLOOKUP(B379,'[1]AMAREY NOVA MEDICAL S.A'!$D:$H,3,0)</f>
        <v>0</v>
      </c>
      <c r="I379" s="32">
        <f>+VLOOKUP(B379,'[1]AMAREY NOVA MEDICAL S.A'!$D:$H,4,0)</f>
        <v>1232000</v>
      </c>
      <c r="J379" s="32">
        <f t="shared" si="97"/>
        <v>1232000</v>
      </c>
      <c r="K379" s="32">
        <f t="shared" si="98"/>
        <v>1301238.4000000001</v>
      </c>
      <c r="L379" s="32">
        <v>4853000</v>
      </c>
      <c r="M379" s="32"/>
      <c r="N379" s="32">
        <v>4853000</v>
      </c>
      <c r="O379" s="32">
        <f t="shared" si="99"/>
        <v>5125738.6000000006</v>
      </c>
      <c r="P379" s="71">
        <v>2079089</v>
      </c>
      <c r="Q379" s="71"/>
      <c r="R379" s="72">
        <v>2079089</v>
      </c>
      <c r="S379" s="32">
        <f t="shared" si="100"/>
        <v>2195517.9840000002</v>
      </c>
      <c r="T379" s="32"/>
      <c r="U379" s="32"/>
      <c r="V379" s="32"/>
      <c r="W379" s="32"/>
      <c r="X379" s="32">
        <v>1392300</v>
      </c>
      <c r="Y379" s="32"/>
      <c r="Z379" s="32">
        <v>1392300</v>
      </c>
      <c r="AA379" s="32">
        <f t="shared" si="102"/>
        <v>1470547.26</v>
      </c>
      <c r="AB379" s="32"/>
      <c r="AC379" s="32"/>
      <c r="AD379" s="32"/>
      <c r="AE379" s="32"/>
      <c r="AF379" s="32">
        <v>2086560</v>
      </c>
      <c r="AG379" s="32"/>
      <c r="AH379" s="32">
        <v>2086560</v>
      </c>
      <c r="AI379" s="32">
        <f t="shared" si="103"/>
        <v>2203824.6720000003</v>
      </c>
      <c r="AJ379" s="32">
        <v>4324000</v>
      </c>
      <c r="AK379" s="32"/>
      <c r="AL379" s="32">
        <v>4324000</v>
      </c>
      <c r="AM379" s="32">
        <f t="shared" si="104"/>
        <v>4567008.8</v>
      </c>
      <c r="AN379" s="32"/>
      <c r="AO379" s="32"/>
      <c r="AP379" s="32"/>
      <c r="AQ379" s="32"/>
      <c r="AR379" s="32">
        <v>1487378.97</v>
      </c>
      <c r="AS379" s="32"/>
      <c r="AT379" s="32">
        <v>1487378.97</v>
      </c>
      <c r="AU379" s="32">
        <f t="shared" si="105"/>
        <v>1570969.668114</v>
      </c>
      <c r="AV379" s="32"/>
      <c r="AW379" s="32"/>
      <c r="AX379" s="32"/>
      <c r="AY379" s="32"/>
      <c r="AZ379" s="32"/>
      <c r="BA379" s="32"/>
      <c r="BB379" s="32"/>
      <c r="BC379" s="32"/>
      <c r="BD379" s="32"/>
      <c r="BE379" s="32"/>
      <c r="BF379" s="32"/>
      <c r="BG379" s="32"/>
      <c r="BH379" s="32"/>
      <c r="BI379" s="32"/>
      <c r="BJ379" s="32"/>
      <c r="BK379" s="32"/>
      <c r="BL379" s="32"/>
      <c r="BM379" s="32"/>
      <c r="BN379" s="32"/>
      <c r="BO379" s="32"/>
      <c r="BP379" s="32"/>
      <c r="BQ379" s="32"/>
      <c r="BR379" s="32"/>
      <c r="BS379" s="32"/>
      <c r="BT379" s="32"/>
      <c r="BU379" s="32"/>
      <c r="BV379" s="32"/>
      <c r="BW379" s="32"/>
      <c r="BX379" s="32"/>
      <c r="BY379" s="32"/>
      <c r="BZ379" s="32"/>
      <c r="CA379" s="32"/>
      <c r="CB379" s="32"/>
      <c r="CC379" s="32"/>
      <c r="CD379" s="32"/>
      <c r="CE379" s="32"/>
      <c r="CF379" s="32"/>
      <c r="CG379" s="32"/>
      <c r="CH379" s="32"/>
      <c r="CI379" s="32"/>
      <c r="CJ379" s="32">
        <f t="shared" si="110"/>
        <v>2633549.3405877142</v>
      </c>
      <c r="CK379" s="32">
        <f>+SMALL((K379,O379,S379,W379,AA379,AE379,AI379,AM379,AQ379,AU379,AY379,BC379,BG379,BK379,BO379,BS379,BW379,CA379,CE379,CI379),1)</f>
        <v>1301238.4000000001</v>
      </c>
      <c r="CL379" s="18"/>
      <c r="CM379" s="18">
        <f t="shared" si="111"/>
        <v>0</v>
      </c>
      <c r="CN379" s="35">
        <f t="shared" si="112"/>
        <v>0</v>
      </c>
      <c r="CO379" s="39">
        <f t="shared" si="113"/>
        <v>1301238.4000000001</v>
      </c>
    </row>
    <row r="380" spans="1:93" s="19" customFormat="1" ht="45">
      <c r="A380" s="17">
        <v>370</v>
      </c>
      <c r="B380" s="50" t="s">
        <v>338</v>
      </c>
      <c r="C380" s="69" t="s">
        <v>468</v>
      </c>
      <c r="D380" s="69" t="s">
        <v>1245</v>
      </c>
      <c r="E380" s="37">
        <v>1</v>
      </c>
      <c r="F380" s="37" t="str">
        <f>+VLOOKUP(B380,'[1]AMAREY NOVA MEDICAL S.A'!$D:$H,5,0)</f>
        <v>CTO 5656-2021 AMAREY NOVA MEDICAL S.A</v>
      </c>
      <c r="G380" s="34">
        <f>+VLOOKUP(B380,'[1]AMAREY NOVA MEDICAL S.A'!$D:$H,2,0)</f>
        <v>158000</v>
      </c>
      <c r="H380" s="32">
        <f>+VLOOKUP(B380,'[1]AMAREY NOVA MEDICAL S.A'!$D:$H,3,0)</f>
        <v>0</v>
      </c>
      <c r="I380" s="32">
        <f>+VLOOKUP(B380,'[1]AMAREY NOVA MEDICAL S.A'!$D:$H,4,0)</f>
        <v>158000</v>
      </c>
      <c r="J380" s="32">
        <f t="shared" si="97"/>
        <v>158000</v>
      </c>
      <c r="K380" s="32">
        <f t="shared" si="98"/>
        <v>166879.6</v>
      </c>
      <c r="L380" s="32">
        <v>271000</v>
      </c>
      <c r="M380" s="32"/>
      <c r="N380" s="32">
        <v>271000</v>
      </c>
      <c r="O380" s="32">
        <f t="shared" si="99"/>
        <v>286230.2</v>
      </c>
      <c r="P380" s="71">
        <v>242231</v>
      </c>
      <c r="Q380" s="71"/>
      <c r="R380" s="72">
        <v>242231</v>
      </c>
      <c r="S380" s="32">
        <f t="shared" si="100"/>
        <v>255795.93600000002</v>
      </c>
      <c r="T380" s="32"/>
      <c r="U380" s="32"/>
      <c r="V380" s="32"/>
      <c r="W380" s="32"/>
      <c r="X380" s="32">
        <v>359523</v>
      </c>
      <c r="Y380" s="32"/>
      <c r="Z380" s="32">
        <v>359523</v>
      </c>
      <c r="AA380" s="32">
        <f t="shared" si="102"/>
        <v>379728.19260000001</v>
      </c>
      <c r="AB380" s="32"/>
      <c r="AC380" s="32"/>
      <c r="AD380" s="32"/>
      <c r="AE380" s="32"/>
      <c r="AF380" s="32">
        <v>267030</v>
      </c>
      <c r="AG380" s="32"/>
      <c r="AH380" s="32">
        <v>267030</v>
      </c>
      <c r="AI380" s="32">
        <f t="shared" si="103"/>
        <v>282037.08600000001</v>
      </c>
      <c r="AJ380" s="32">
        <v>411125</v>
      </c>
      <c r="AK380" s="32"/>
      <c r="AL380" s="32">
        <v>411125</v>
      </c>
      <c r="AM380" s="32">
        <f t="shared" si="104"/>
        <v>434230.22500000003</v>
      </c>
      <c r="AN380" s="32"/>
      <c r="AO380" s="32"/>
      <c r="AP380" s="32"/>
      <c r="AQ380" s="32"/>
      <c r="AR380" s="32">
        <v>128218.86000000002</v>
      </c>
      <c r="AS380" s="32"/>
      <c r="AT380" s="32">
        <v>128218.86000000002</v>
      </c>
      <c r="AU380" s="32">
        <f t="shared" si="105"/>
        <v>135424.75993200002</v>
      </c>
      <c r="AV380" s="32"/>
      <c r="AW380" s="32"/>
      <c r="AX380" s="32"/>
      <c r="AY380" s="32"/>
      <c r="AZ380" s="32"/>
      <c r="BA380" s="32"/>
      <c r="BB380" s="32"/>
      <c r="BC380" s="32"/>
      <c r="BD380" s="32"/>
      <c r="BE380" s="32"/>
      <c r="BF380" s="32"/>
      <c r="BG380" s="32"/>
      <c r="BH380" s="32"/>
      <c r="BI380" s="32"/>
      <c r="BJ380" s="32"/>
      <c r="BK380" s="32"/>
      <c r="BL380" s="32"/>
      <c r="BM380" s="32"/>
      <c r="BN380" s="32"/>
      <c r="BO380" s="32"/>
      <c r="BP380" s="32"/>
      <c r="BQ380" s="32"/>
      <c r="BR380" s="32"/>
      <c r="BS380" s="32"/>
      <c r="BT380" s="32"/>
      <c r="BU380" s="32"/>
      <c r="BV380" s="32"/>
      <c r="BW380" s="32"/>
      <c r="BX380" s="32"/>
      <c r="BY380" s="32"/>
      <c r="BZ380" s="32"/>
      <c r="CA380" s="32"/>
      <c r="CB380" s="32"/>
      <c r="CC380" s="32"/>
      <c r="CD380" s="32"/>
      <c r="CE380" s="32"/>
      <c r="CF380" s="32"/>
      <c r="CG380" s="32"/>
      <c r="CH380" s="32"/>
      <c r="CI380" s="32"/>
      <c r="CJ380" s="32">
        <f t="shared" si="110"/>
        <v>277189.42850457144</v>
      </c>
      <c r="CK380" s="32">
        <f>+SMALL((K380,O380,S380,W380,AA380,AE380,AI380,AM380,AQ380,AU380,AY380,BC380,BG380,BK380,BO380,BS380,BW380,CA380,CE380,CI380),1)</f>
        <v>135424.75993200002</v>
      </c>
      <c r="CL380" s="18"/>
      <c r="CM380" s="18">
        <f t="shared" si="111"/>
        <v>31454.84006799999</v>
      </c>
      <c r="CN380" s="35">
        <f t="shared" si="112"/>
        <v>0.23226801423753096</v>
      </c>
      <c r="CO380" s="39">
        <f t="shared" si="113"/>
        <v>135424.75993200002</v>
      </c>
    </row>
    <row r="381" spans="1:93" s="19" customFormat="1" ht="60">
      <c r="A381" s="17">
        <v>371</v>
      </c>
      <c r="B381" s="50" t="s">
        <v>347</v>
      </c>
      <c r="C381" s="69" t="s">
        <v>468</v>
      </c>
      <c r="D381" s="69" t="s">
        <v>1245</v>
      </c>
      <c r="E381" s="37">
        <v>1</v>
      </c>
      <c r="F381" s="37" t="str">
        <f>+VLOOKUP(B381,'[1]AMAREY NOVA MEDICAL S.A'!$D:$H,5,0)</f>
        <v>CTO 5666-2021 LOGISTICA PARA DISPOSITIVOS MEDICOS S.A.S</v>
      </c>
      <c r="G381" s="34">
        <f>+VLOOKUP(B381,'[1]AMAREY NOVA MEDICAL S.A'!$D:$H,2,0)</f>
        <v>52503</v>
      </c>
      <c r="H381" s="32">
        <f>+VLOOKUP(B381,'[1]AMAREY NOVA MEDICAL S.A'!$D:$H,3,0)</f>
        <v>0</v>
      </c>
      <c r="I381" s="32">
        <f>+VLOOKUP(B381,'[1]AMAREY NOVA MEDICAL S.A'!$D:$H,4,0)</f>
        <v>52503</v>
      </c>
      <c r="J381" s="32">
        <f t="shared" si="97"/>
        <v>52503</v>
      </c>
      <c r="K381" s="32">
        <f t="shared" si="98"/>
        <v>55453.668600000005</v>
      </c>
      <c r="L381" s="32">
        <v>271000</v>
      </c>
      <c r="M381" s="32"/>
      <c r="N381" s="32">
        <v>271000</v>
      </c>
      <c r="O381" s="32">
        <f t="shared" si="99"/>
        <v>286230.2</v>
      </c>
      <c r="P381" s="71">
        <v>108065</v>
      </c>
      <c r="Q381" s="71"/>
      <c r="R381" s="72">
        <v>108065</v>
      </c>
      <c r="S381" s="32">
        <f t="shared" si="100"/>
        <v>114116.64</v>
      </c>
      <c r="T381" s="32"/>
      <c r="U381" s="32"/>
      <c r="V381" s="32"/>
      <c r="W381" s="32"/>
      <c r="X381" s="32">
        <v>378087</v>
      </c>
      <c r="Y381" s="32"/>
      <c r="Z381" s="32">
        <v>378087</v>
      </c>
      <c r="AA381" s="32">
        <f t="shared" si="102"/>
        <v>399335.48940000002</v>
      </c>
      <c r="AB381" s="32"/>
      <c r="AC381" s="32"/>
      <c r="AD381" s="32"/>
      <c r="AE381" s="32"/>
      <c r="AF381" s="32">
        <v>111780</v>
      </c>
      <c r="AG381" s="32"/>
      <c r="AH381" s="32">
        <v>111780</v>
      </c>
      <c r="AI381" s="32">
        <f t="shared" si="103"/>
        <v>118062.03600000001</v>
      </c>
      <c r="AJ381" s="32">
        <v>82225</v>
      </c>
      <c r="AK381" s="32"/>
      <c r="AL381" s="32">
        <v>82225</v>
      </c>
      <c r="AM381" s="32">
        <f t="shared" si="104"/>
        <v>86846.044999999998</v>
      </c>
      <c r="AN381" s="32"/>
      <c r="AO381" s="32"/>
      <c r="AP381" s="32"/>
      <c r="AQ381" s="32"/>
      <c r="AR381" s="32">
        <v>57753.753750000003</v>
      </c>
      <c r="AS381" s="32"/>
      <c r="AT381" s="32">
        <v>57753.753750000003</v>
      </c>
      <c r="AU381" s="32">
        <f t="shared" si="105"/>
        <v>60999.514710750009</v>
      </c>
      <c r="AV381" s="32"/>
      <c r="AW381" s="32"/>
      <c r="AX381" s="32"/>
      <c r="AY381" s="32"/>
      <c r="AZ381" s="32"/>
      <c r="BA381" s="32"/>
      <c r="BB381" s="32"/>
      <c r="BC381" s="32"/>
      <c r="BD381" s="32"/>
      <c r="BE381" s="32"/>
      <c r="BF381" s="32"/>
      <c r="BG381" s="32"/>
      <c r="BH381" s="32"/>
      <c r="BI381" s="32"/>
      <c r="BJ381" s="32"/>
      <c r="BK381" s="32"/>
      <c r="BL381" s="32"/>
      <c r="BM381" s="32"/>
      <c r="BN381" s="32"/>
      <c r="BO381" s="32"/>
      <c r="BP381" s="32"/>
      <c r="BQ381" s="32"/>
      <c r="BR381" s="32"/>
      <c r="BS381" s="32"/>
      <c r="BT381" s="32"/>
      <c r="BU381" s="32"/>
      <c r="BV381" s="32"/>
      <c r="BW381" s="32"/>
      <c r="BX381" s="32"/>
      <c r="BY381" s="32"/>
      <c r="BZ381" s="32"/>
      <c r="CA381" s="32"/>
      <c r="CB381" s="32"/>
      <c r="CC381" s="32"/>
      <c r="CD381" s="32"/>
      <c r="CE381" s="32"/>
      <c r="CF381" s="32"/>
      <c r="CG381" s="32"/>
      <c r="CH381" s="32"/>
      <c r="CI381" s="32"/>
      <c r="CJ381" s="32">
        <f t="shared" si="110"/>
        <v>160149.08481582144</v>
      </c>
      <c r="CK381" s="32">
        <f>+SMALL((K381,O381,S381,W381,AA381,AE381,AI381,AM381,AQ381,AU381,AY381,BC381,BG381,BK381,BO381,BS381,BW381,CA381,CE381,CI381),1)</f>
        <v>55453.668600000005</v>
      </c>
      <c r="CL381" s="18"/>
      <c r="CM381" s="18">
        <f t="shared" si="111"/>
        <v>0</v>
      </c>
      <c r="CN381" s="35">
        <f t="shared" si="112"/>
        <v>0</v>
      </c>
      <c r="CO381" s="39">
        <f t="shared" si="113"/>
        <v>55453.668600000005</v>
      </c>
    </row>
    <row r="382" spans="1:93" s="19" customFormat="1" ht="60">
      <c r="A382" s="17">
        <v>372</v>
      </c>
      <c r="B382" s="50" t="s">
        <v>406</v>
      </c>
      <c r="C382" s="69" t="s">
        <v>469</v>
      </c>
      <c r="D382" s="69" t="s">
        <v>1245</v>
      </c>
      <c r="E382" s="37">
        <v>1</v>
      </c>
      <c r="F382" s="37" t="str">
        <f>+VLOOKUP(B382,'[1]AMAREY NOVA MEDICAL S.A'!$D:$H,5,0)</f>
        <v>CTO 5671-2021 SMITH &amp; NEPHEW COLOMBIA S.A.S</v>
      </c>
      <c r="G382" s="34">
        <f>+VLOOKUP(B382,'[1]AMAREY NOVA MEDICAL S.A'!$D:$H,2,0)</f>
        <v>1330560</v>
      </c>
      <c r="H382" s="32">
        <f>+VLOOKUP(B382,'[1]AMAREY NOVA MEDICAL S.A'!$D:$H,3,0)</f>
        <v>0</v>
      </c>
      <c r="I382" s="32">
        <f>+VLOOKUP(B382,'[1]AMAREY NOVA MEDICAL S.A'!$D:$H,4,0)</f>
        <v>1330560</v>
      </c>
      <c r="J382" s="32">
        <f t="shared" si="97"/>
        <v>1330560</v>
      </c>
      <c r="K382" s="32">
        <f t="shared" si="98"/>
        <v>1405337.4720000001</v>
      </c>
      <c r="L382" s="32"/>
      <c r="M382" s="32"/>
      <c r="N382" s="32"/>
      <c r="O382" s="32"/>
      <c r="P382" s="71">
        <v>2079089</v>
      </c>
      <c r="Q382" s="71"/>
      <c r="R382" s="72">
        <v>2079089</v>
      </c>
      <c r="S382" s="32">
        <f t="shared" si="100"/>
        <v>2195517.9840000002</v>
      </c>
      <c r="T382" s="32"/>
      <c r="U382" s="32"/>
      <c r="V382" s="32"/>
      <c r="W382" s="32"/>
      <c r="X382" s="32">
        <v>1668285</v>
      </c>
      <c r="Y382" s="32"/>
      <c r="Z382" s="32">
        <v>1668285</v>
      </c>
      <c r="AA382" s="32">
        <f t="shared" si="102"/>
        <v>1762042.6170000001</v>
      </c>
      <c r="AB382" s="32"/>
      <c r="AC382" s="32"/>
      <c r="AD382" s="32"/>
      <c r="AE382" s="32"/>
      <c r="AF382" s="32"/>
      <c r="AG382" s="32"/>
      <c r="AH382" s="32"/>
      <c r="AI382" s="32"/>
      <c r="AJ382" s="32">
        <v>4853000</v>
      </c>
      <c r="AK382" s="32"/>
      <c r="AL382" s="32">
        <v>4853000</v>
      </c>
      <c r="AM382" s="32">
        <f t="shared" si="104"/>
        <v>5125738.6000000006</v>
      </c>
      <c r="AN382" s="32"/>
      <c r="AO382" s="32"/>
      <c r="AP382" s="32"/>
      <c r="AQ382" s="32"/>
      <c r="AR382" s="32"/>
      <c r="AS382" s="32"/>
      <c r="AT382" s="32"/>
      <c r="AU382" s="32"/>
      <c r="AV382" s="32"/>
      <c r="AW382" s="32"/>
      <c r="AX382" s="32"/>
      <c r="AY382" s="32"/>
      <c r="AZ382" s="32"/>
      <c r="BA382" s="32"/>
      <c r="BB382" s="32"/>
      <c r="BC382" s="32"/>
      <c r="BD382" s="32"/>
      <c r="BE382" s="32"/>
      <c r="BF382" s="32"/>
      <c r="BG382" s="32"/>
      <c r="BH382" s="32"/>
      <c r="BI382" s="32"/>
      <c r="BJ382" s="32"/>
      <c r="BK382" s="32"/>
      <c r="BL382" s="32"/>
      <c r="BM382" s="32"/>
      <c r="BN382" s="32"/>
      <c r="BO382" s="32"/>
      <c r="BP382" s="32"/>
      <c r="BQ382" s="32"/>
      <c r="BR382" s="32"/>
      <c r="BS382" s="32"/>
      <c r="BT382" s="32"/>
      <c r="BU382" s="32"/>
      <c r="BV382" s="32"/>
      <c r="BW382" s="32"/>
      <c r="BX382" s="32"/>
      <c r="BY382" s="32"/>
      <c r="BZ382" s="32"/>
      <c r="CA382" s="32"/>
      <c r="CB382" s="32">
        <v>1188000</v>
      </c>
      <c r="CC382" s="32">
        <v>0</v>
      </c>
      <c r="CD382" s="32">
        <v>1188000</v>
      </c>
      <c r="CE382" s="32">
        <f t="shared" si="108"/>
        <v>1254765.6000000001</v>
      </c>
      <c r="CF382" s="32"/>
      <c r="CG382" s="32"/>
      <c r="CH382" s="32"/>
      <c r="CI382" s="32"/>
      <c r="CJ382" s="32">
        <f t="shared" si="110"/>
        <v>2348680.4545999998</v>
      </c>
      <c r="CK382" s="32">
        <f>+SMALL((K382,O382,S382,W382,AA382,AE382,AI382,AM382,AQ382,AU382,AY382,BC382,BG382,BK382,BO382,BS382,BW382,CA382,CE382,CI382),1)</f>
        <v>1254765.6000000001</v>
      </c>
      <c r="CL382" s="18"/>
      <c r="CM382" s="18">
        <f t="shared" si="111"/>
        <v>150571.87199999997</v>
      </c>
      <c r="CN382" s="35">
        <f t="shared" si="112"/>
        <v>0.11999999999999997</v>
      </c>
      <c r="CO382" s="39">
        <f t="shared" si="113"/>
        <v>1254765.6000000001</v>
      </c>
    </row>
    <row r="383" spans="1:93" s="19" customFormat="1" ht="60">
      <c r="A383" s="17">
        <v>373</v>
      </c>
      <c r="B383" s="50" t="s">
        <v>407</v>
      </c>
      <c r="C383" s="69" t="s">
        <v>469</v>
      </c>
      <c r="D383" s="69" t="s">
        <v>1245</v>
      </c>
      <c r="E383" s="37">
        <v>1</v>
      </c>
      <c r="F383" s="37" t="str">
        <f>+VLOOKUP(B383,'[1]AMAREY NOVA MEDICAL S.A'!$D:$H,5,0)</f>
        <v>CTO 5671-2021 SMITH &amp; NEPHEW COLOMBIA S.A.S</v>
      </c>
      <c r="G383" s="34">
        <f>+VLOOKUP(B383,'[1]AMAREY NOVA MEDICAL S.A'!$D:$H,2,0)</f>
        <v>193834</v>
      </c>
      <c r="H383" s="32">
        <f>+VLOOKUP(B383,'[1]AMAREY NOVA MEDICAL S.A'!$D:$H,3,0)</f>
        <v>0</v>
      </c>
      <c r="I383" s="32">
        <f>+VLOOKUP(B383,'[1]AMAREY NOVA MEDICAL S.A'!$D:$H,4,0)</f>
        <v>193834</v>
      </c>
      <c r="J383" s="32">
        <f t="shared" si="97"/>
        <v>193834</v>
      </c>
      <c r="K383" s="32">
        <f t="shared" si="98"/>
        <v>204727.47080000001</v>
      </c>
      <c r="L383" s="32"/>
      <c r="M383" s="32"/>
      <c r="N383" s="32"/>
      <c r="O383" s="32"/>
      <c r="P383" s="71">
        <v>242231</v>
      </c>
      <c r="Q383" s="71"/>
      <c r="R383" s="72">
        <v>242231</v>
      </c>
      <c r="S383" s="32">
        <f t="shared" si="100"/>
        <v>255795.93600000002</v>
      </c>
      <c r="T383" s="32"/>
      <c r="U383" s="32"/>
      <c r="V383" s="32"/>
      <c r="W383" s="32"/>
      <c r="X383" s="32">
        <v>359523</v>
      </c>
      <c r="Y383" s="32"/>
      <c r="Z383" s="32">
        <v>359523</v>
      </c>
      <c r="AA383" s="32">
        <f t="shared" si="102"/>
        <v>379728.19260000001</v>
      </c>
      <c r="AB383" s="32"/>
      <c r="AC383" s="32"/>
      <c r="AD383" s="32"/>
      <c r="AE383" s="32"/>
      <c r="AF383" s="32"/>
      <c r="AG383" s="32"/>
      <c r="AH383" s="32"/>
      <c r="AI383" s="32"/>
      <c r="AJ383" s="32">
        <v>442750</v>
      </c>
      <c r="AK383" s="32"/>
      <c r="AL383" s="32">
        <v>442750</v>
      </c>
      <c r="AM383" s="32">
        <f t="shared" si="104"/>
        <v>467632.55</v>
      </c>
      <c r="AN383" s="32"/>
      <c r="AO383" s="32"/>
      <c r="AP383" s="32"/>
      <c r="AQ383" s="32"/>
      <c r="AR383" s="32"/>
      <c r="AS383" s="32"/>
      <c r="AT383" s="32"/>
      <c r="AU383" s="32"/>
      <c r="AV383" s="32"/>
      <c r="AW383" s="32"/>
      <c r="AX383" s="32"/>
      <c r="AY383" s="32"/>
      <c r="AZ383" s="32"/>
      <c r="BA383" s="32"/>
      <c r="BB383" s="32"/>
      <c r="BC383" s="32"/>
      <c r="BD383" s="32"/>
      <c r="BE383" s="32"/>
      <c r="BF383" s="32"/>
      <c r="BG383" s="32"/>
      <c r="BH383" s="32"/>
      <c r="BI383" s="32"/>
      <c r="BJ383" s="32"/>
      <c r="BK383" s="32"/>
      <c r="BL383" s="32"/>
      <c r="BM383" s="32"/>
      <c r="BN383" s="32"/>
      <c r="BO383" s="32"/>
      <c r="BP383" s="32"/>
      <c r="BQ383" s="32"/>
      <c r="BR383" s="32"/>
      <c r="BS383" s="32"/>
      <c r="BT383" s="32"/>
      <c r="BU383" s="32"/>
      <c r="BV383" s="32"/>
      <c r="BW383" s="32"/>
      <c r="BX383" s="32"/>
      <c r="BY383" s="32"/>
      <c r="BZ383" s="32"/>
      <c r="CA383" s="32"/>
      <c r="CB383" s="32">
        <v>237600.00000000003</v>
      </c>
      <c r="CC383" s="32">
        <v>0</v>
      </c>
      <c r="CD383" s="32">
        <v>237600.00000000003</v>
      </c>
      <c r="CE383" s="32">
        <f t="shared" si="108"/>
        <v>250953.12000000002</v>
      </c>
      <c r="CF383" s="32"/>
      <c r="CG383" s="32"/>
      <c r="CH383" s="32"/>
      <c r="CI383" s="32"/>
      <c r="CJ383" s="32">
        <f t="shared" si="110"/>
        <v>311767.45388000004</v>
      </c>
      <c r="CK383" s="32">
        <f>+SMALL((K383,O383,S383,W383,AA383,AE383,AI383,AM383,AQ383,AU383,AY383,BC383,BG383,BK383,BO383,BS383,BW383,CA383,CE383,CI383),1)</f>
        <v>204727.47080000001</v>
      </c>
      <c r="CL383" s="18"/>
      <c r="CM383" s="18">
        <f t="shared" si="111"/>
        <v>0</v>
      </c>
      <c r="CN383" s="35">
        <f t="shared" si="112"/>
        <v>0</v>
      </c>
      <c r="CO383" s="39">
        <f t="shared" si="113"/>
        <v>204727.47080000001</v>
      </c>
    </row>
    <row r="384" spans="1:93" s="19" customFormat="1" ht="60">
      <c r="A384" s="17">
        <v>374</v>
      </c>
      <c r="B384" s="50" t="s">
        <v>408</v>
      </c>
      <c r="C384" s="69" t="s">
        <v>469</v>
      </c>
      <c r="D384" s="69" t="s">
        <v>1245</v>
      </c>
      <c r="E384" s="37">
        <v>1</v>
      </c>
      <c r="F384" s="37" t="str">
        <f>+VLOOKUP(B384,'[1]AMAREY NOVA MEDICAL S.A'!$D:$H,5,0)</f>
        <v>CTO 5671-2021 SMITH &amp; NEPHEW COLOMBIA S.A.S</v>
      </c>
      <c r="G384" s="34">
        <f>+VLOOKUP(B384,'[1]AMAREY NOVA MEDICAL S.A'!$D:$H,2,0)</f>
        <v>124177</v>
      </c>
      <c r="H384" s="32">
        <f>+VLOOKUP(B384,'[1]AMAREY NOVA MEDICAL S.A'!$D:$H,3,0)</f>
        <v>0</v>
      </c>
      <c r="I384" s="32">
        <f>+VLOOKUP(B384,'[1]AMAREY NOVA MEDICAL S.A'!$D:$H,4,0)</f>
        <v>124177</v>
      </c>
      <c r="J384" s="32">
        <f t="shared" si="97"/>
        <v>124177</v>
      </c>
      <c r="K384" s="32">
        <f t="shared" si="98"/>
        <v>131155.74739999999</v>
      </c>
      <c r="L384" s="32"/>
      <c r="M384" s="32"/>
      <c r="N384" s="32"/>
      <c r="O384" s="32"/>
      <c r="P384" s="71">
        <v>108065</v>
      </c>
      <c r="Q384" s="71"/>
      <c r="R384" s="72">
        <v>108065</v>
      </c>
      <c r="S384" s="32">
        <f t="shared" si="100"/>
        <v>114116.64</v>
      </c>
      <c r="T384" s="32"/>
      <c r="U384" s="32"/>
      <c r="V384" s="32"/>
      <c r="W384" s="32"/>
      <c r="X384" s="32">
        <v>378087</v>
      </c>
      <c r="Y384" s="32"/>
      <c r="Z384" s="32">
        <v>378087</v>
      </c>
      <c r="AA384" s="32">
        <f t="shared" si="102"/>
        <v>399335.48940000002</v>
      </c>
      <c r="AB384" s="32"/>
      <c r="AC384" s="32"/>
      <c r="AD384" s="32"/>
      <c r="AE384" s="32"/>
      <c r="AF384" s="32"/>
      <c r="AG384" s="32"/>
      <c r="AH384" s="32"/>
      <c r="AI384" s="32"/>
      <c r="AJ384" s="32">
        <v>185955</v>
      </c>
      <c r="AK384" s="32"/>
      <c r="AL384" s="32">
        <v>185955</v>
      </c>
      <c r="AM384" s="32">
        <f t="shared" si="104"/>
        <v>196405.671</v>
      </c>
      <c r="AN384" s="32"/>
      <c r="AO384" s="32"/>
      <c r="AP384" s="32"/>
      <c r="AQ384" s="32"/>
      <c r="AR384" s="32"/>
      <c r="AS384" s="32"/>
      <c r="AT384" s="32"/>
      <c r="AU384" s="32"/>
      <c r="AV384" s="32"/>
      <c r="AW384" s="32"/>
      <c r="AX384" s="32"/>
      <c r="AY384" s="32"/>
      <c r="AZ384" s="32"/>
      <c r="BA384" s="32"/>
      <c r="BB384" s="32"/>
      <c r="BC384" s="32"/>
      <c r="BD384" s="32"/>
      <c r="BE384" s="32"/>
      <c r="BF384" s="32"/>
      <c r="BG384" s="32"/>
      <c r="BH384" s="32"/>
      <c r="BI384" s="32"/>
      <c r="BJ384" s="32"/>
      <c r="BK384" s="32"/>
      <c r="BL384" s="32"/>
      <c r="BM384" s="32"/>
      <c r="BN384" s="32"/>
      <c r="BO384" s="32"/>
      <c r="BP384" s="32"/>
      <c r="BQ384" s="32"/>
      <c r="BR384" s="32"/>
      <c r="BS384" s="32"/>
      <c r="BT384" s="32"/>
      <c r="BU384" s="32"/>
      <c r="BV384" s="32"/>
      <c r="BW384" s="32"/>
      <c r="BX384" s="32"/>
      <c r="BY384" s="32"/>
      <c r="BZ384" s="32"/>
      <c r="CA384" s="32"/>
      <c r="CB384" s="32">
        <v>154440</v>
      </c>
      <c r="CC384" s="32">
        <v>0</v>
      </c>
      <c r="CD384" s="32">
        <v>154440</v>
      </c>
      <c r="CE384" s="32">
        <f t="shared" si="108"/>
        <v>163119.52799999999</v>
      </c>
      <c r="CF384" s="32"/>
      <c r="CG384" s="32"/>
      <c r="CH384" s="32"/>
      <c r="CI384" s="32"/>
      <c r="CJ384" s="32">
        <f t="shared" si="110"/>
        <v>200826.61515999999</v>
      </c>
      <c r="CK384" s="32">
        <f>+SMALL((K384,O384,S384,W384,AA384,AE384,AI384,AM384,AQ384,AU384,AY384,BC384,BG384,BK384,BO384,BS384,BW384,CA384,CE384,CI384),1)</f>
        <v>114116.64</v>
      </c>
      <c r="CL384" s="18"/>
      <c r="CM384" s="18">
        <f t="shared" si="111"/>
        <v>17039.107399999994</v>
      </c>
      <c r="CN384" s="35">
        <f t="shared" si="112"/>
        <v>0.14931308352576797</v>
      </c>
      <c r="CO384" s="39">
        <f t="shared" si="113"/>
        <v>114116.64</v>
      </c>
    </row>
    <row r="385" spans="1:93" s="19" customFormat="1" ht="60">
      <c r="A385" s="17">
        <v>375</v>
      </c>
      <c r="B385" s="50" t="s">
        <v>409</v>
      </c>
      <c r="C385" s="69" t="s">
        <v>470</v>
      </c>
      <c r="D385" s="69" t="s">
        <v>1245</v>
      </c>
      <c r="E385" s="37">
        <v>1</v>
      </c>
      <c r="F385" s="37" t="str">
        <f>+VLOOKUP(B385,'[1]AMAREY NOVA MEDICAL S.A'!$D:$H,5,0)</f>
        <v>CTO 5665-2021 LA INSTRUMENTADORA S.A.S</v>
      </c>
      <c r="G385" s="34">
        <f>+VLOOKUP(B385,'[1]AMAREY NOVA MEDICAL S.A'!$D:$H,2,0)</f>
        <v>1229140</v>
      </c>
      <c r="H385" s="32">
        <f>+VLOOKUP(B385,'[1]AMAREY NOVA MEDICAL S.A'!$D:$H,3,0)</f>
        <v>0</v>
      </c>
      <c r="I385" s="32">
        <f>+VLOOKUP(B385,'[1]AMAREY NOVA MEDICAL S.A'!$D:$H,4,0)</f>
        <v>1229140</v>
      </c>
      <c r="J385" s="32">
        <f t="shared" si="97"/>
        <v>1229140</v>
      </c>
      <c r="K385" s="32">
        <f t="shared" si="98"/>
        <v>1298217.6680000001</v>
      </c>
      <c r="L385" s="32"/>
      <c r="M385" s="32"/>
      <c r="N385" s="32"/>
      <c r="O385" s="32"/>
      <c r="P385" s="71"/>
      <c r="Q385" s="71"/>
      <c r="R385" s="72"/>
      <c r="S385" s="32"/>
      <c r="T385" s="32"/>
      <c r="U385" s="32"/>
      <c r="V385" s="32"/>
      <c r="W385" s="32"/>
      <c r="X385" s="32">
        <v>3822000.0000000005</v>
      </c>
      <c r="Y385" s="32"/>
      <c r="Z385" s="32">
        <v>3822000.0000000005</v>
      </c>
      <c r="AA385" s="32">
        <f t="shared" si="102"/>
        <v>4036796.4000000004</v>
      </c>
      <c r="AB385" s="32"/>
      <c r="AC385" s="32"/>
      <c r="AD385" s="32"/>
      <c r="AE385" s="32"/>
      <c r="AF385" s="32"/>
      <c r="AG385" s="32"/>
      <c r="AH385" s="32"/>
      <c r="AI385" s="32"/>
      <c r="AJ385" s="32">
        <v>2455250</v>
      </c>
      <c r="AK385" s="32"/>
      <c r="AL385" s="32">
        <v>2455250</v>
      </c>
      <c r="AM385" s="32">
        <f t="shared" si="104"/>
        <v>2593235.0500000003</v>
      </c>
      <c r="AN385" s="32">
        <v>1229140</v>
      </c>
      <c r="AO385" s="32"/>
      <c r="AP385" s="32">
        <v>1229140</v>
      </c>
      <c r="AQ385" s="32">
        <f t="shared" ref="AQ385:AQ392" si="115">+AP385*1.0562</f>
        <v>1298217.6680000001</v>
      </c>
      <c r="AR385" s="32"/>
      <c r="AS385" s="32"/>
      <c r="AT385" s="32"/>
      <c r="AU385" s="32"/>
      <c r="AV385" s="32"/>
      <c r="AW385" s="32"/>
      <c r="AX385" s="32"/>
      <c r="AY385" s="32"/>
      <c r="AZ385" s="32"/>
      <c r="BA385" s="32"/>
      <c r="BB385" s="32"/>
      <c r="BC385" s="32"/>
      <c r="BD385" s="32"/>
      <c r="BE385" s="32"/>
      <c r="BF385" s="32"/>
      <c r="BG385" s="32"/>
      <c r="BH385" s="32"/>
      <c r="BI385" s="32"/>
      <c r="BJ385" s="32"/>
      <c r="BK385" s="32"/>
      <c r="BL385" s="32"/>
      <c r="BM385" s="32"/>
      <c r="BN385" s="32"/>
      <c r="BO385" s="32"/>
      <c r="BP385" s="32"/>
      <c r="BQ385" s="32"/>
      <c r="BR385" s="32"/>
      <c r="BS385" s="32"/>
      <c r="BT385" s="32"/>
      <c r="BU385" s="32"/>
      <c r="BV385" s="32"/>
      <c r="BW385" s="32"/>
      <c r="BX385" s="32"/>
      <c r="BY385" s="32"/>
      <c r="BZ385" s="32"/>
      <c r="CA385" s="32"/>
      <c r="CB385" s="32">
        <v>1069200.0000000002</v>
      </c>
      <c r="CC385" s="32">
        <v>0</v>
      </c>
      <c r="CD385" s="32">
        <v>1069200.0000000002</v>
      </c>
      <c r="CE385" s="32">
        <f t="shared" si="108"/>
        <v>1129289.0400000003</v>
      </c>
      <c r="CF385" s="32"/>
      <c r="CG385" s="32"/>
      <c r="CH385" s="32"/>
      <c r="CI385" s="32"/>
      <c r="CJ385" s="32">
        <f t="shared" si="110"/>
        <v>2071151.1652000002</v>
      </c>
      <c r="CK385" s="32">
        <f>+SMALL((K385,O385,S385,W385,AA385,AE385,AI385,AM385,AQ385,AU385,AY385,BC385,BG385,BK385,BO385,BS385,BW385,CA385,CE385,CI385),1)</f>
        <v>1129289.0400000003</v>
      </c>
      <c r="CL385" s="18"/>
      <c r="CM385" s="18">
        <f t="shared" si="111"/>
        <v>168928.62799999979</v>
      </c>
      <c r="CN385" s="35">
        <f t="shared" si="112"/>
        <v>0.14958847736625491</v>
      </c>
      <c r="CO385" s="39">
        <f t="shared" si="113"/>
        <v>1129289.0400000003</v>
      </c>
    </row>
    <row r="386" spans="1:93" s="19" customFormat="1" ht="60">
      <c r="A386" s="17">
        <v>376</v>
      </c>
      <c r="B386" s="50" t="s">
        <v>410</v>
      </c>
      <c r="C386" s="69" t="s">
        <v>470</v>
      </c>
      <c r="D386" s="69" t="s">
        <v>1245</v>
      </c>
      <c r="E386" s="37">
        <v>1</v>
      </c>
      <c r="F386" s="37" t="str">
        <f>+VLOOKUP(B386,'[1]AMAREY NOVA MEDICAL S.A'!$D:$H,5,0)</f>
        <v>CTO 5665-2021 LA INSTRUMENTADORA S.A.S</v>
      </c>
      <c r="G386" s="34">
        <f>+VLOOKUP(B386,'[1]AMAREY NOVA MEDICAL S.A'!$D:$H,2,0)</f>
        <v>188650</v>
      </c>
      <c r="H386" s="32">
        <f>+VLOOKUP(B386,'[1]AMAREY NOVA MEDICAL S.A'!$D:$H,3,0)</f>
        <v>0</v>
      </c>
      <c r="I386" s="32">
        <f>+VLOOKUP(B386,'[1]AMAREY NOVA MEDICAL S.A'!$D:$H,4,0)</f>
        <v>188650</v>
      </c>
      <c r="J386" s="32">
        <f t="shared" si="97"/>
        <v>188650</v>
      </c>
      <c r="K386" s="32">
        <f t="shared" si="98"/>
        <v>199252.13</v>
      </c>
      <c r="L386" s="32"/>
      <c r="M386" s="32"/>
      <c r="N386" s="32"/>
      <c r="O386" s="32"/>
      <c r="P386" s="71"/>
      <c r="Q386" s="71"/>
      <c r="R386" s="72"/>
      <c r="S386" s="32"/>
      <c r="T386" s="32"/>
      <c r="U386" s="32"/>
      <c r="V386" s="32"/>
      <c r="W386" s="32"/>
      <c r="X386" s="32">
        <v>470400.00000000006</v>
      </c>
      <c r="Y386" s="32"/>
      <c r="Z386" s="32">
        <v>470400.00000000006</v>
      </c>
      <c r="AA386" s="32">
        <f t="shared" si="102"/>
        <v>496836.4800000001</v>
      </c>
      <c r="AB386" s="32"/>
      <c r="AC386" s="32"/>
      <c r="AD386" s="32"/>
      <c r="AE386" s="32"/>
      <c r="AF386" s="32"/>
      <c r="AG386" s="32"/>
      <c r="AH386" s="32"/>
      <c r="AI386" s="32"/>
      <c r="AJ386" s="32">
        <v>333500</v>
      </c>
      <c r="AK386" s="32"/>
      <c r="AL386" s="32">
        <v>333500</v>
      </c>
      <c r="AM386" s="32">
        <f t="shared" si="104"/>
        <v>352242.7</v>
      </c>
      <c r="AN386" s="32">
        <v>188650</v>
      </c>
      <c r="AO386" s="32"/>
      <c r="AP386" s="32">
        <v>188650</v>
      </c>
      <c r="AQ386" s="32">
        <f t="shared" si="115"/>
        <v>199252.13</v>
      </c>
      <c r="AR386" s="32"/>
      <c r="AS386" s="32"/>
      <c r="AT386" s="32"/>
      <c r="AU386" s="32"/>
      <c r="AV386" s="32"/>
      <c r="AW386" s="32"/>
      <c r="AX386" s="32"/>
      <c r="AY386" s="32"/>
      <c r="AZ386" s="32"/>
      <c r="BA386" s="32"/>
      <c r="BB386" s="32"/>
      <c r="BC386" s="32"/>
      <c r="BD386" s="32"/>
      <c r="BE386" s="32"/>
      <c r="BF386" s="32"/>
      <c r="BG386" s="32"/>
      <c r="BH386" s="32"/>
      <c r="BI386" s="32"/>
      <c r="BJ386" s="32"/>
      <c r="BK386" s="32"/>
      <c r="BL386" s="32"/>
      <c r="BM386" s="32"/>
      <c r="BN386" s="32"/>
      <c r="BO386" s="32"/>
      <c r="BP386" s="32"/>
      <c r="BQ386" s="32"/>
      <c r="BR386" s="32"/>
      <c r="BS386" s="32"/>
      <c r="BT386" s="32"/>
      <c r="BU386" s="32"/>
      <c r="BV386" s="32"/>
      <c r="BW386" s="32"/>
      <c r="BX386" s="32"/>
      <c r="BY386" s="32"/>
      <c r="BZ386" s="32"/>
      <c r="CA386" s="32"/>
      <c r="CB386" s="32">
        <v>237600.00000000003</v>
      </c>
      <c r="CC386" s="32">
        <v>0</v>
      </c>
      <c r="CD386" s="32">
        <v>237600.00000000003</v>
      </c>
      <c r="CE386" s="32">
        <f t="shared" si="108"/>
        <v>250953.12000000002</v>
      </c>
      <c r="CF386" s="32"/>
      <c r="CG386" s="32"/>
      <c r="CH386" s="32"/>
      <c r="CI386" s="32"/>
      <c r="CJ386" s="32">
        <f t="shared" si="110"/>
        <v>299707.31200000003</v>
      </c>
      <c r="CK386" s="32">
        <f>+SMALL((K386,O386,S386,W386,AA386,AE386,AI386,AM386,AQ386,AU386,AY386,BC386,BG386,BK386,BO386,BS386,BW386,CA386,CE386,CI386),1)</f>
        <v>199252.13</v>
      </c>
      <c r="CL386" s="18"/>
      <c r="CM386" s="18">
        <f t="shared" si="111"/>
        <v>0</v>
      </c>
      <c r="CN386" s="35">
        <f t="shared" si="112"/>
        <v>0</v>
      </c>
      <c r="CO386" s="39">
        <f t="shared" si="113"/>
        <v>199252.13</v>
      </c>
    </row>
    <row r="387" spans="1:93" s="19" customFormat="1" ht="60">
      <c r="A387" s="17">
        <v>377</v>
      </c>
      <c r="B387" s="50" t="s">
        <v>411</v>
      </c>
      <c r="C387" s="69" t="s">
        <v>470</v>
      </c>
      <c r="D387" s="69" t="s">
        <v>1245</v>
      </c>
      <c r="E387" s="37">
        <v>1</v>
      </c>
      <c r="F387" s="37" t="str">
        <f>+VLOOKUP(B387,'[1]AMAREY NOVA MEDICAL S.A'!$D:$H,5,0)</f>
        <v>CTO 5665-2021 LA INSTRUMENTADORA S.A.S</v>
      </c>
      <c r="G387" s="34">
        <f>+VLOOKUP(B387,'[1]AMAREY NOVA MEDICAL S.A'!$D:$H,2,0)</f>
        <v>185350</v>
      </c>
      <c r="H387" s="32">
        <f>+VLOOKUP(B387,'[1]AMAREY NOVA MEDICAL S.A'!$D:$H,3,0)</f>
        <v>0</v>
      </c>
      <c r="I387" s="32">
        <f>+VLOOKUP(B387,'[1]AMAREY NOVA MEDICAL S.A'!$D:$H,4,0)</f>
        <v>185350</v>
      </c>
      <c r="J387" s="32">
        <f t="shared" si="97"/>
        <v>185350</v>
      </c>
      <c r="K387" s="32">
        <f t="shared" si="98"/>
        <v>195766.67</v>
      </c>
      <c r="L387" s="32"/>
      <c r="M387" s="32"/>
      <c r="N387" s="32"/>
      <c r="O387" s="32"/>
      <c r="P387" s="71"/>
      <c r="Q387" s="71"/>
      <c r="R387" s="72"/>
      <c r="S387" s="32"/>
      <c r="T387" s="32"/>
      <c r="U387" s="32"/>
      <c r="V387" s="32"/>
      <c r="W387" s="32"/>
      <c r="X387" s="32">
        <v>470400.00000000006</v>
      </c>
      <c r="Y387" s="32"/>
      <c r="Z387" s="32">
        <v>470400.00000000006</v>
      </c>
      <c r="AA387" s="32">
        <f t="shared" si="102"/>
        <v>496836.4800000001</v>
      </c>
      <c r="AB387" s="32"/>
      <c r="AC387" s="32"/>
      <c r="AD387" s="32"/>
      <c r="AE387" s="32"/>
      <c r="AF387" s="32"/>
      <c r="AG387" s="32"/>
      <c r="AH387" s="32"/>
      <c r="AI387" s="32"/>
      <c r="AJ387" s="32">
        <v>185955</v>
      </c>
      <c r="AK387" s="32"/>
      <c r="AL387" s="32">
        <v>185955</v>
      </c>
      <c r="AM387" s="32">
        <f t="shared" si="104"/>
        <v>196405.671</v>
      </c>
      <c r="AN387" s="32">
        <v>185350</v>
      </c>
      <c r="AO387" s="32"/>
      <c r="AP387" s="32">
        <v>185350</v>
      </c>
      <c r="AQ387" s="32">
        <f t="shared" si="115"/>
        <v>195766.67</v>
      </c>
      <c r="AR387" s="32"/>
      <c r="AS387" s="32"/>
      <c r="AT387" s="32"/>
      <c r="AU387" s="32"/>
      <c r="AV387" s="32"/>
      <c r="AW387" s="32"/>
      <c r="AX387" s="32"/>
      <c r="AY387" s="32"/>
      <c r="AZ387" s="32"/>
      <c r="BA387" s="32"/>
      <c r="BB387" s="32"/>
      <c r="BC387" s="32"/>
      <c r="BD387" s="32"/>
      <c r="BE387" s="32"/>
      <c r="BF387" s="32"/>
      <c r="BG387" s="32"/>
      <c r="BH387" s="32"/>
      <c r="BI387" s="32"/>
      <c r="BJ387" s="32"/>
      <c r="BK387" s="32"/>
      <c r="BL387" s="32"/>
      <c r="BM387" s="32"/>
      <c r="BN387" s="32"/>
      <c r="BO387" s="32"/>
      <c r="BP387" s="32"/>
      <c r="BQ387" s="32"/>
      <c r="BR387" s="32"/>
      <c r="BS387" s="32"/>
      <c r="BT387" s="32"/>
      <c r="BU387" s="32"/>
      <c r="BV387" s="32"/>
      <c r="BW387" s="32"/>
      <c r="BX387" s="32"/>
      <c r="BY387" s="32"/>
      <c r="BZ387" s="32"/>
      <c r="CA387" s="32"/>
      <c r="CB387" s="32">
        <v>154440</v>
      </c>
      <c r="CC387" s="32">
        <v>0</v>
      </c>
      <c r="CD387" s="32">
        <v>154440</v>
      </c>
      <c r="CE387" s="32">
        <f t="shared" si="108"/>
        <v>163119.52799999999</v>
      </c>
      <c r="CF387" s="32"/>
      <c r="CG387" s="32"/>
      <c r="CH387" s="32"/>
      <c r="CI387" s="32"/>
      <c r="CJ387" s="32">
        <f t="shared" si="110"/>
        <v>249579.00380000001</v>
      </c>
      <c r="CK387" s="32">
        <f>+SMALL((K387,O387,S387,W387,AA387,AE387,AI387,AM387,AQ387,AU387,AY387,BC387,BG387,BK387,BO387,BS387,BW387,CA387,CE387,CI387),1)</f>
        <v>163119.52799999999</v>
      </c>
      <c r="CL387" s="18"/>
      <c r="CM387" s="18">
        <f t="shared" si="111"/>
        <v>32647.142000000022</v>
      </c>
      <c r="CN387" s="35">
        <f t="shared" si="112"/>
        <v>0.20014245014245027</v>
      </c>
      <c r="CO387" s="39">
        <f t="shared" si="113"/>
        <v>163119.52799999999</v>
      </c>
    </row>
    <row r="388" spans="1:93" s="19" customFormat="1" ht="30">
      <c r="A388" s="17">
        <v>378</v>
      </c>
      <c r="B388" s="50" t="s">
        <v>412</v>
      </c>
      <c r="C388" s="69" t="s">
        <v>470</v>
      </c>
      <c r="D388" s="69" t="s">
        <v>1245</v>
      </c>
      <c r="E388" s="37">
        <v>1</v>
      </c>
      <c r="F388" s="37" t="str">
        <f>+VLOOKUP(B388,'[1]AMAREY NOVA MEDICAL S.A'!$D:$H,5,0)</f>
        <v xml:space="preserve">CTO 5660-2021 DISORTHO SA </v>
      </c>
      <c r="G388" s="34">
        <f>+VLOOKUP(B388,'[1]AMAREY NOVA MEDICAL S.A'!$D:$H,2,0)</f>
        <v>65824</v>
      </c>
      <c r="H388" s="32">
        <f>+VLOOKUP(B388,'[1]AMAREY NOVA MEDICAL S.A'!$D:$H,3,0)</f>
        <v>0</v>
      </c>
      <c r="I388" s="32">
        <f>+VLOOKUP(B388,'[1]AMAREY NOVA MEDICAL S.A'!$D:$H,4,0)</f>
        <v>65824</v>
      </c>
      <c r="J388" s="32">
        <f t="shared" si="97"/>
        <v>65824</v>
      </c>
      <c r="K388" s="32">
        <f t="shared" si="98"/>
        <v>69523.308799999999</v>
      </c>
      <c r="L388" s="32"/>
      <c r="M388" s="32"/>
      <c r="N388" s="32"/>
      <c r="O388" s="32"/>
      <c r="P388" s="71"/>
      <c r="Q388" s="71"/>
      <c r="R388" s="72"/>
      <c r="S388" s="32"/>
      <c r="T388" s="32"/>
      <c r="U388" s="32"/>
      <c r="V388" s="32"/>
      <c r="W388" s="32"/>
      <c r="X388" s="32">
        <v>53217</v>
      </c>
      <c r="Y388" s="32"/>
      <c r="Z388" s="32">
        <v>53217</v>
      </c>
      <c r="AA388" s="32">
        <f t="shared" si="102"/>
        <v>56207.795400000003</v>
      </c>
      <c r="AB388" s="32"/>
      <c r="AC388" s="32"/>
      <c r="AD388" s="32"/>
      <c r="AE388" s="32"/>
      <c r="AF388" s="32"/>
      <c r="AG388" s="32"/>
      <c r="AH388" s="32"/>
      <c r="AI388" s="32"/>
      <c r="AJ388" s="32">
        <v>81800</v>
      </c>
      <c r="AK388" s="32">
        <f>+AJ388*19%</f>
        <v>15542</v>
      </c>
      <c r="AL388" s="32">
        <v>97342</v>
      </c>
      <c r="AM388" s="32">
        <f t="shared" si="104"/>
        <v>102812.6204</v>
      </c>
      <c r="AN388" s="32">
        <v>52250</v>
      </c>
      <c r="AO388" s="32"/>
      <c r="AP388" s="32">
        <v>52250</v>
      </c>
      <c r="AQ388" s="32">
        <f t="shared" si="115"/>
        <v>55186.450000000004</v>
      </c>
      <c r="AR388" s="32"/>
      <c r="AS388" s="32"/>
      <c r="AT388" s="32"/>
      <c r="AU388" s="32"/>
      <c r="AV388" s="32"/>
      <c r="AW388" s="32"/>
      <c r="AX388" s="32"/>
      <c r="AY388" s="32"/>
      <c r="AZ388" s="32"/>
      <c r="BA388" s="32"/>
      <c r="BB388" s="32"/>
      <c r="BC388" s="32"/>
      <c r="BD388" s="32"/>
      <c r="BE388" s="32"/>
      <c r="BF388" s="32"/>
      <c r="BG388" s="32"/>
      <c r="BH388" s="32"/>
      <c r="BI388" s="32"/>
      <c r="BJ388" s="32"/>
      <c r="BK388" s="32"/>
      <c r="BL388" s="32"/>
      <c r="BM388" s="32"/>
      <c r="BN388" s="32"/>
      <c r="BO388" s="32"/>
      <c r="BP388" s="32"/>
      <c r="BQ388" s="32"/>
      <c r="BR388" s="32"/>
      <c r="BS388" s="32"/>
      <c r="BT388" s="32"/>
      <c r="BU388" s="32"/>
      <c r="BV388" s="32"/>
      <c r="BW388" s="32"/>
      <c r="BX388" s="32"/>
      <c r="BY388" s="32"/>
      <c r="BZ388" s="32"/>
      <c r="CA388" s="32"/>
      <c r="CB388" s="32">
        <v>21859.200000000001</v>
      </c>
      <c r="CC388" s="32">
        <v>4153.2480000000005</v>
      </c>
      <c r="CD388" s="32">
        <v>26012.448</v>
      </c>
      <c r="CE388" s="32">
        <f t="shared" si="108"/>
        <v>27474.347577600001</v>
      </c>
      <c r="CF388" s="32"/>
      <c r="CG388" s="32"/>
      <c r="CH388" s="32"/>
      <c r="CI388" s="32"/>
      <c r="CJ388" s="32">
        <f t="shared" si="110"/>
        <v>62240.904435520002</v>
      </c>
      <c r="CK388" s="32">
        <f>+SMALL((K388,O388,S388,W388,AA388,AE388,AI388,AM388,AQ388,AU388,AY388,BC388,BG388,BK388,BO388,BS388,BW388,CA388,CE388,CI388),1)</f>
        <v>27474.347577600001</v>
      </c>
      <c r="CL388" s="18"/>
      <c r="CM388" s="18">
        <f t="shared" si="111"/>
        <v>42048.961222400001</v>
      </c>
      <c r="CN388" s="35">
        <f t="shared" si="112"/>
        <v>1.5304807913503566</v>
      </c>
      <c r="CO388" s="39">
        <f t="shared" si="113"/>
        <v>27474.347577600001</v>
      </c>
    </row>
    <row r="389" spans="1:93" s="19" customFormat="1" ht="60">
      <c r="A389" s="17">
        <v>379</v>
      </c>
      <c r="B389" s="50" t="s">
        <v>413</v>
      </c>
      <c r="C389" s="69" t="s">
        <v>471</v>
      </c>
      <c r="D389" s="69" t="s">
        <v>1245</v>
      </c>
      <c r="E389" s="37">
        <v>1</v>
      </c>
      <c r="F389" s="37" t="str">
        <f>+VLOOKUP(B389,'[1]AMAREY NOVA MEDICAL S.A'!$D:$H,5,0)</f>
        <v>CTO 5666-2021 LOGISTICA PARA DISPOSITIVOS MEDICOS S.A.S</v>
      </c>
      <c r="G389" s="34">
        <f>+VLOOKUP(B389,'[1]AMAREY NOVA MEDICAL S.A'!$D:$H,2,0)</f>
        <v>1059847</v>
      </c>
      <c r="H389" s="32">
        <f>+VLOOKUP(B389,'[1]AMAREY NOVA MEDICAL S.A'!$D:$H,3,0)</f>
        <v>0</v>
      </c>
      <c r="I389" s="32">
        <f>+VLOOKUP(B389,'[1]AMAREY NOVA MEDICAL S.A'!$D:$H,4,0)</f>
        <v>1059847</v>
      </c>
      <c r="J389" s="32">
        <f t="shared" si="97"/>
        <v>1059847</v>
      </c>
      <c r="K389" s="32">
        <f t="shared" si="98"/>
        <v>1119410.4014000001</v>
      </c>
      <c r="L389" s="32">
        <v>2199000</v>
      </c>
      <c r="M389" s="32"/>
      <c r="N389" s="32">
        <v>2199000</v>
      </c>
      <c r="O389" s="32">
        <f t="shared" si="99"/>
        <v>2322583.8000000003</v>
      </c>
      <c r="P389" s="71">
        <v>2926419</v>
      </c>
      <c r="Q389" s="71"/>
      <c r="R389" s="72">
        <v>2926419</v>
      </c>
      <c r="S389" s="32">
        <f t="shared" si="100"/>
        <v>3090298.4640000002</v>
      </c>
      <c r="T389" s="32"/>
      <c r="U389" s="32"/>
      <c r="V389" s="32"/>
      <c r="W389" s="32"/>
      <c r="X389" s="32">
        <v>2842000</v>
      </c>
      <c r="Y389" s="32"/>
      <c r="Z389" s="32">
        <v>2842000</v>
      </c>
      <c r="AA389" s="32">
        <f t="shared" si="102"/>
        <v>3001720.4</v>
      </c>
      <c r="AB389" s="32"/>
      <c r="AC389" s="32"/>
      <c r="AD389" s="32"/>
      <c r="AE389" s="32"/>
      <c r="AF389" s="32">
        <v>1490400</v>
      </c>
      <c r="AG389" s="32"/>
      <c r="AH389" s="32">
        <v>1490400</v>
      </c>
      <c r="AI389" s="32">
        <f t="shared" si="103"/>
        <v>1574160.48</v>
      </c>
      <c r="AJ389" s="32">
        <v>2302875</v>
      </c>
      <c r="AK389" s="32"/>
      <c r="AL389" s="32">
        <v>2302875</v>
      </c>
      <c r="AM389" s="32">
        <f t="shared" si="104"/>
        <v>2432296.5750000002</v>
      </c>
      <c r="AN389" s="32">
        <v>2196810</v>
      </c>
      <c r="AO389" s="32"/>
      <c r="AP389" s="32">
        <v>2196810</v>
      </c>
      <c r="AQ389" s="32">
        <f t="shared" si="115"/>
        <v>2320270.7220000001</v>
      </c>
      <c r="AR389" s="32">
        <v>1165831.436</v>
      </c>
      <c r="AS389" s="32"/>
      <c r="AT389" s="32">
        <v>1165831.436</v>
      </c>
      <c r="AU389" s="32">
        <f t="shared" si="105"/>
        <v>1231351.1627032</v>
      </c>
      <c r="AV389" s="32"/>
      <c r="AW389" s="32"/>
      <c r="AX389" s="32"/>
      <c r="AY389" s="32"/>
      <c r="AZ389" s="32">
        <v>1300000</v>
      </c>
      <c r="BA389" s="32"/>
      <c r="BB389" s="32">
        <v>1300000</v>
      </c>
      <c r="BC389" s="32">
        <f t="shared" si="106"/>
        <v>1373060</v>
      </c>
      <c r="BD389" s="32"/>
      <c r="BE389" s="32"/>
      <c r="BF389" s="32"/>
      <c r="BG389" s="32"/>
      <c r="BH389" s="32"/>
      <c r="BI389" s="32"/>
      <c r="BJ389" s="32"/>
      <c r="BK389" s="32"/>
      <c r="BL389" s="32"/>
      <c r="BM389" s="32"/>
      <c r="BN389" s="32"/>
      <c r="BO389" s="32"/>
      <c r="BP389" s="32"/>
      <c r="BQ389" s="32"/>
      <c r="BR389" s="32"/>
      <c r="BS389" s="32"/>
      <c r="BT389" s="32">
        <v>3091648</v>
      </c>
      <c r="BU389" s="32"/>
      <c r="BV389" s="32">
        <v>3091648</v>
      </c>
      <c r="BW389" s="32">
        <f t="shared" ref="BW389:BW392" si="116">+BV389*1.0562</f>
        <v>3265398.6176</v>
      </c>
      <c r="BX389" s="32">
        <v>1327529</v>
      </c>
      <c r="BY389" s="32"/>
      <c r="BZ389" s="32">
        <v>1327529</v>
      </c>
      <c r="CA389" s="32">
        <f t="shared" si="114"/>
        <v>1402136.1298</v>
      </c>
      <c r="CB389" s="32">
        <v>1983960.0000000002</v>
      </c>
      <c r="CC389" s="32">
        <v>0</v>
      </c>
      <c r="CD389" s="32">
        <v>1983960.0000000002</v>
      </c>
      <c r="CE389" s="32">
        <f t="shared" si="108"/>
        <v>2095458.5520000004</v>
      </c>
      <c r="CF389" s="32"/>
      <c r="CG389" s="32"/>
      <c r="CH389" s="32"/>
      <c r="CI389" s="32"/>
      <c r="CJ389" s="32">
        <f t="shared" si="110"/>
        <v>2102345.4420419335</v>
      </c>
      <c r="CK389" s="32">
        <f>+SMALL((K389,O389,S389,W389,AA389,AE389,AI389,AM389,AQ389,AU389,AY389,BC389,BG389,BK389,BO389,BS389,BW389,CA389,CE389,CI389),1)</f>
        <v>1119410.4014000001</v>
      </c>
      <c r="CL389" s="18"/>
      <c r="CM389" s="18">
        <f t="shared" si="111"/>
        <v>0</v>
      </c>
      <c r="CN389" s="35">
        <f t="shared" si="112"/>
        <v>0</v>
      </c>
      <c r="CO389" s="39">
        <f t="shared" si="113"/>
        <v>1119410.4014000001</v>
      </c>
    </row>
    <row r="390" spans="1:93" s="19" customFormat="1" ht="60">
      <c r="A390" s="17">
        <v>380</v>
      </c>
      <c r="B390" s="50" t="s">
        <v>414</v>
      </c>
      <c r="C390" s="69" t="s">
        <v>471</v>
      </c>
      <c r="D390" s="69" t="s">
        <v>1245</v>
      </c>
      <c r="E390" s="37">
        <v>1</v>
      </c>
      <c r="F390" s="37" t="str">
        <f>+VLOOKUP(B390,'[1]AMAREY NOVA MEDICAL S.A'!$D:$H,5,0)</f>
        <v>CTO 5666-2021 LOGISTICA PARA DISPOSITIVOS MEDICOS S.A.S</v>
      </c>
      <c r="G390" s="34">
        <f>+VLOOKUP(B390,'[1]AMAREY NOVA MEDICAL S.A'!$D:$H,2,0)</f>
        <v>104139</v>
      </c>
      <c r="H390" s="32">
        <f>+VLOOKUP(B390,'[1]AMAREY NOVA MEDICAL S.A'!$D:$H,3,0)</f>
        <v>0</v>
      </c>
      <c r="I390" s="32">
        <f>+VLOOKUP(B390,'[1]AMAREY NOVA MEDICAL S.A'!$D:$H,4,0)</f>
        <v>104139</v>
      </c>
      <c r="J390" s="32">
        <f t="shared" si="97"/>
        <v>104139</v>
      </c>
      <c r="K390" s="32">
        <f t="shared" si="98"/>
        <v>109991.6118</v>
      </c>
      <c r="L390" s="32">
        <v>128000</v>
      </c>
      <c r="M390" s="32"/>
      <c r="N390" s="32">
        <v>128000</v>
      </c>
      <c r="O390" s="32">
        <f t="shared" si="99"/>
        <v>135193.60000000001</v>
      </c>
      <c r="P390" s="71">
        <v>451182</v>
      </c>
      <c r="Q390" s="71"/>
      <c r="R390" s="72">
        <v>451182</v>
      </c>
      <c r="S390" s="32">
        <f t="shared" si="100"/>
        <v>476448.19200000004</v>
      </c>
      <c r="T390" s="32"/>
      <c r="U390" s="32"/>
      <c r="V390" s="32"/>
      <c r="W390" s="32"/>
      <c r="X390" s="32">
        <v>255200</v>
      </c>
      <c r="Y390" s="32"/>
      <c r="Z390" s="32">
        <v>255200</v>
      </c>
      <c r="AA390" s="32">
        <f t="shared" si="102"/>
        <v>269542.24</v>
      </c>
      <c r="AB390" s="32"/>
      <c r="AC390" s="32"/>
      <c r="AD390" s="32"/>
      <c r="AE390" s="32"/>
      <c r="AF390" s="32">
        <v>242190</v>
      </c>
      <c r="AG390" s="32"/>
      <c r="AH390" s="32">
        <v>242190</v>
      </c>
      <c r="AI390" s="32">
        <f t="shared" si="103"/>
        <v>255801.07800000001</v>
      </c>
      <c r="AJ390" s="32">
        <v>333500</v>
      </c>
      <c r="AK390" s="32"/>
      <c r="AL390" s="32">
        <v>333500</v>
      </c>
      <c r="AM390" s="32">
        <f t="shared" si="104"/>
        <v>352242.7</v>
      </c>
      <c r="AN390" s="32">
        <v>188650</v>
      </c>
      <c r="AO390" s="32"/>
      <c r="AP390" s="32">
        <v>188650</v>
      </c>
      <c r="AQ390" s="32">
        <f t="shared" si="115"/>
        <v>199252.13</v>
      </c>
      <c r="AR390" s="32">
        <v>114552.9</v>
      </c>
      <c r="AS390" s="32"/>
      <c r="AT390" s="32">
        <v>114552.9</v>
      </c>
      <c r="AU390" s="32">
        <f t="shared" si="105"/>
        <v>120990.77297999999</v>
      </c>
      <c r="AV390" s="32"/>
      <c r="AW390" s="32"/>
      <c r="AX390" s="32"/>
      <c r="AY390" s="32"/>
      <c r="AZ390" s="32">
        <v>130000</v>
      </c>
      <c r="BA390" s="32"/>
      <c r="BB390" s="32">
        <v>130000</v>
      </c>
      <c r="BC390" s="32">
        <f t="shared" si="106"/>
        <v>137306</v>
      </c>
      <c r="BD390" s="32"/>
      <c r="BE390" s="32"/>
      <c r="BF390" s="32"/>
      <c r="BG390" s="32"/>
      <c r="BH390" s="32"/>
      <c r="BI390" s="32"/>
      <c r="BJ390" s="32"/>
      <c r="BK390" s="32"/>
      <c r="BL390" s="32"/>
      <c r="BM390" s="32"/>
      <c r="BN390" s="32"/>
      <c r="BO390" s="32"/>
      <c r="BP390" s="32"/>
      <c r="BQ390" s="32"/>
      <c r="BR390" s="32"/>
      <c r="BS390" s="32"/>
      <c r="BT390" s="32">
        <v>309165</v>
      </c>
      <c r="BU390" s="32"/>
      <c r="BV390" s="32">
        <v>309165</v>
      </c>
      <c r="BW390" s="32">
        <f t="shared" si="116"/>
        <v>326540.07300000003</v>
      </c>
      <c r="BX390" s="32">
        <v>165431</v>
      </c>
      <c r="BY390" s="32"/>
      <c r="BZ390" s="32">
        <v>165431</v>
      </c>
      <c r="CA390" s="32">
        <f t="shared" si="114"/>
        <v>174728.22220000002</v>
      </c>
      <c r="CB390" s="32">
        <v>190080</v>
      </c>
      <c r="CC390" s="32">
        <v>0</v>
      </c>
      <c r="CD390" s="32">
        <v>190080</v>
      </c>
      <c r="CE390" s="32">
        <f t="shared" si="108"/>
        <v>200762.49600000001</v>
      </c>
      <c r="CF390" s="32"/>
      <c r="CG390" s="32"/>
      <c r="CH390" s="32"/>
      <c r="CI390" s="32"/>
      <c r="CJ390" s="32">
        <f t="shared" si="110"/>
        <v>229899.92633166665</v>
      </c>
      <c r="CK390" s="32">
        <f>+SMALL((K390,O390,S390,W390,AA390,AE390,AI390,AM390,AQ390,AU390,AY390,BC390,BG390,BK390,BO390,BS390,BW390,CA390,CE390,CI390),1)</f>
        <v>109991.6118</v>
      </c>
      <c r="CL390" s="18"/>
      <c r="CM390" s="18">
        <f t="shared" si="111"/>
        <v>0</v>
      </c>
      <c r="CN390" s="35">
        <f t="shared" si="112"/>
        <v>0</v>
      </c>
      <c r="CO390" s="39">
        <f t="shared" si="113"/>
        <v>109991.6118</v>
      </c>
    </row>
    <row r="391" spans="1:93" s="19" customFormat="1" ht="60">
      <c r="A391" s="17">
        <v>381</v>
      </c>
      <c r="B391" s="50" t="s">
        <v>411</v>
      </c>
      <c r="C391" s="69" t="s">
        <v>471</v>
      </c>
      <c r="D391" s="69" t="s">
        <v>1245</v>
      </c>
      <c r="E391" s="37">
        <v>1</v>
      </c>
      <c r="F391" s="37" t="str">
        <f>+VLOOKUP(B391,'[1]AMAREY NOVA MEDICAL S.A'!$D:$H,5,0)</f>
        <v>CTO 5665-2021 LA INSTRUMENTADORA S.A.S</v>
      </c>
      <c r="G391" s="34">
        <f>+VLOOKUP(B391,'[1]AMAREY NOVA MEDICAL S.A'!$D:$H,2,0)</f>
        <v>185350</v>
      </c>
      <c r="H391" s="32">
        <f>+VLOOKUP(B391,'[1]AMAREY NOVA MEDICAL S.A'!$D:$H,3,0)</f>
        <v>0</v>
      </c>
      <c r="I391" s="32">
        <f>+VLOOKUP(B391,'[1]AMAREY NOVA MEDICAL S.A'!$D:$H,4,0)</f>
        <v>185350</v>
      </c>
      <c r="J391" s="32">
        <f t="shared" si="97"/>
        <v>185350</v>
      </c>
      <c r="K391" s="32">
        <f t="shared" si="98"/>
        <v>195766.67</v>
      </c>
      <c r="L391" s="32">
        <v>128000</v>
      </c>
      <c r="M391" s="32"/>
      <c r="N391" s="32">
        <v>128000</v>
      </c>
      <c r="O391" s="32">
        <f t="shared" si="99"/>
        <v>135193.60000000001</v>
      </c>
      <c r="P391" s="71">
        <v>253852</v>
      </c>
      <c r="Q391" s="71"/>
      <c r="R391" s="72">
        <v>253852</v>
      </c>
      <c r="S391" s="32">
        <f t="shared" si="100"/>
        <v>268067.712</v>
      </c>
      <c r="T391" s="32"/>
      <c r="U391" s="32"/>
      <c r="V391" s="32"/>
      <c r="W391" s="32"/>
      <c r="X391" s="32">
        <v>220400</v>
      </c>
      <c r="Y391" s="32"/>
      <c r="Z391" s="32">
        <v>220400</v>
      </c>
      <c r="AA391" s="32">
        <f t="shared" si="102"/>
        <v>232786.48</v>
      </c>
      <c r="AB391" s="32"/>
      <c r="AC391" s="32"/>
      <c r="AD391" s="32"/>
      <c r="AE391" s="32"/>
      <c r="AF391" s="32">
        <v>105570</v>
      </c>
      <c r="AG391" s="32"/>
      <c r="AH391" s="32">
        <v>105570</v>
      </c>
      <c r="AI391" s="32">
        <f t="shared" si="103"/>
        <v>111503.034</v>
      </c>
      <c r="AJ391" s="32">
        <v>185840</v>
      </c>
      <c r="AK391" s="32"/>
      <c r="AL391" s="32">
        <v>185840</v>
      </c>
      <c r="AM391" s="32">
        <f t="shared" si="104"/>
        <v>196284.20800000001</v>
      </c>
      <c r="AN391" s="32">
        <v>185350</v>
      </c>
      <c r="AO391" s="32"/>
      <c r="AP391" s="32">
        <v>185350</v>
      </c>
      <c r="AQ391" s="32">
        <f t="shared" si="115"/>
        <v>195766.67</v>
      </c>
      <c r="AR391" s="32">
        <v>80499.649999999994</v>
      </c>
      <c r="AS391" s="32"/>
      <c r="AT391" s="32">
        <v>80499.649999999994</v>
      </c>
      <c r="AU391" s="32">
        <f t="shared" si="105"/>
        <v>85023.730329999991</v>
      </c>
      <c r="AV391" s="32"/>
      <c r="AW391" s="32"/>
      <c r="AX391" s="32"/>
      <c r="AY391" s="32"/>
      <c r="AZ391" s="32">
        <v>40000</v>
      </c>
      <c r="BA391" s="32"/>
      <c r="BB391" s="32">
        <v>40000</v>
      </c>
      <c r="BC391" s="32">
        <f t="shared" si="106"/>
        <v>42248</v>
      </c>
      <c r="BD391" s="32"/>
      <c r="BE391" s="32"/>
      <c r="BF391" s="32"/>
      <c r="BG391" s="32"/>
      <c r="BH391" s="32"/>
      <c r="BI391" s="32"/>
      <c r="BJ391" s="32"/>
      <c r="BK391" s="32"/>
      <c r="BL391" s="32"/>
      <c r="BM391" s="32"/>
      <c r="BN391" s="32"/>
      <c r="BO391" s="32"/>
      <c r="BP391" s="32"/>
      <c r="BQ391" s="32"/>
      <c r="BR391" s="32"/>
      <c r="BS391" s="32"/>
      <c r="BT391" s="32">
        <v>238627</v>
      </c>
      <c r="BU391" s="32"/>
      <c r="BV391" s="32">
        <v>238627</v>
      </c>
      <c r="BW391" s="32">
        <f t="shared" si="116"/>
        <v>252037.83740000002</v>
      </c>
      <c r="BX391" s="32">
        <v>147049</v>
      </c>
      <c r="BY391" s="32"/>
      <c r="BZ391" s="32">
        <v>147049</v>
      </c>
      <c r="CA391" s="32">
        <f t="shared" si="114"/>
        <v>155313.1538</v>
      </c>
      <c r="CB391" s="32">
        <v>178200</v>
      </c>
      <c r="CC391" s="32">
        <v>0</v>
      </c>
      <c r="CD391" s="32">
        <v>178200</v>
      </c>
      <c r="CE391" s="32">
        <f t="shared" si="108"/>
        <v>188214.84</v>
      </c>
      <c r="CF391" s="32"/>
      <c r="CG391" s="32"/>
      <c r="CH391" s="32"/>
      <c r="CI391" s="32"/>
      <c r="CJ391" s="32">
        <f t="shared" si="110"/>
        <v>171517.16129416667</v>
      </c>
      <c r="CK391" s="32">
        <f>+SMALL((K391,O391,S391,W391,AA391,AE391,AI391,AM391,AQ391,AU391,AY391,BC391,BG391,BK391,BO391,BS391,BW391,CA391,CE391,CI391),1)</f>
        <v>42248</v>
      </c>
      <c r="CL391" s="18"/>
      <c r="CM391" s="18">
        <f t="shared" si="111"/>
        <v>153518.67000000001</v>
      </c>
      <c r="CN391" s="35">
        <f t="shared" si="112"/>
        <v>3.6337500000000005</v>
      </c>
      <c r="CO391" s="39">
        <f t="shared" si="113"/>
        <v>42248</v>
      </c>
    </row>
    <row r="392" spans="1:93" s="19" customFormat="1" ht="30">
      <c r="A392" s="17">
        <v>382</v>
      </c>
      <c r="B392" s="50" t="s">
        <v>412</v>
      </c>
      <c r="C392" s="69" t="s">
        <v>471</v>
      </c>
      <c r="D392" s="69" t="s">
        <v>1245</v>
      </c>
      <c r="E392" s="37">
        <v>1</v>
      </c>
      <c r="F392" s="37" t="str">
        <f>+VLOOKUP(B392,'[1]AMAREY NOVA MEDICAL S.A'!$D:$H,5,0)</f>
        <v xml:space="preserve">CTO 5660-2021 DISORTHO SA </v>
      </c>
      <c r="G392" s="34">
        <f>+VLOOKUP(B392,'[1]AMAREY NOVA MEDICAL S.A'!$D:$H,2,0)</f>
        <v>65824</v>
      </c>
      <c r="H392" s="32">
        <f>+VLOOKUP(B392,'[1]AMAREY NOVA MEDICAL S.A'!$D:$H,3,0)</f>
        <v>0</v>
      </c>
      <c r="I392" s="32">
        <f>+VLOOKUP(B392,'[1]AMAREY NOVA MEDICAL S.A'!$D:$H,4,0)</f>
        <v>65824</v>
      </c>
      <c r="J392" s="32">
        <f t="shared" si="97"/>
        <v>65824</v>
      </c>
      <c r="K392" s="32">
        <f t="shared" si="98"/>
        <v>69523.308799999999</v>
      </c>
      <c r="L392" s="32">
        <v>36000</v>
      </c>
      <c r="M392" s="32"/>
      <c r="N392" s="32">
        <v>36000</v>
      </c>
      <c r="O392" s="32">
        <f t="shared" si="99"/>
        <v>38023.200000000004</v>
      </c>
      <c r="P392" s="71">
        <v>41019</v>
      </c>
      <c r="Q392" s="71"/>
      <c r="R392" s="72">
        <v>41019</v>
      </c>
      <c r="S392" s="32">
        <f t="shared" si="100"/>
        <v>43316.063999999998</v>
      </c>
      <c r="T392" s="32"/>
      <c r="U392" s="32"/>
      <c r="V392" s="32"/>
      <c r="W392" s="32"/>
      <c r="X392" s="32">
        <v>52200</v>
      </c>
      <c r="Y392" s="32"/>
      <c r="Z392" s="32">
        <v>52200</v>
      </c>
      <c r="AA392" s="32">
        <f t="shared" si="102"/>
        <v>55133.64</v>
      </c>
      <c r="AB392" s="32"/>
      <c r="AC392" s="32"/>
      <c r="AD392" s="32"/>
      <c r="AE392" s="32"/>
      <c r="AF392" s="32">
        <v>38819.796749999994</v>
      </c>
      <c r="AG392" s="32"/>
      <c r="AH392" s="32">
        <v>38819.796749999994</v>
      </c>
      <c r="AI392" s="32">
        <f t="shared" si="103"/>
        <v>41001.469327349994</v>
      </c>
      <c r="AJ392" s="32">
        <v>81800</v>
      </c>
      <c r="AK392" s="32">
        <f>+AJ392*19%</f>
        <v>15542</v>
      </c>
      <c r="AL392" s="32">
        <v>97342</v>
      </c>
      <c r="AM392" s="32">
        <f t="shared" si="104"/>
        <v>102812.6204</v>
      </c>
      <c r="AN392" s="32">
        <v>52250</v>
      </c>
      <c r="AO392" s="32"/>
      <c r="AP392" s="32">
        <v>52250</v>
      </c>
      <c r="AQ392" s="32">
        <f t="shared" si="115"/>
        <v>55186.450000000004</v>
      </c>
      <c r="AR392" s="32">
        <v>16131.443212499998</v>
      </c>
      <c r="AS392" s="32"/>
      <c r="AT392" s="32">
        <v>16131.443212499998</v>
      </c>
      <c r="AU392" s="32">
        <f t="shared" si="105"/>
        <v>17038.030321042497</v>
      </c>
      <c r="AV392" s="32"/>
      <c r="AW392" s="32"/>
      <c r="AX392" s="32"/>
      <c r="AY392" s="32"/>
      <c r="AZ392" s="32"/>
      <c r="BA392" s="32"/>
      <c r="BB392" s="32"/>
      <c r="BC392" s="32"/>
      <c r="BD392" s="32"/>
      <c r="BE392" s="32"/>
      <c r="BF392" s="32"/>
      <c r="BG392" s="32"/>
      <c r="BH392" s="32"/>
      <c r="BI392" s="32"/>
      <c r="BJ392" s="32"/>
      <c r="BK392" s="32"/>
      <c r="BL392" s="32"/>
      <c r="BM392" s="32"/>
      <c r="BN392" s="32"/>
      <c r="BO392" s="32"/>
      <c r="BP392" s="32"/>
      <c r="BQ392" s="32"/>
      <c r="BR392" s="32"/>
      <c r="BS392" s="32"/>
      <c r="BT392" s="32">
        <v>15904</v>
      </c>
      <c r="BU392" s="32"/>
      <c r="BV392" s="32">
        <v>15904</v>
      </c>
      <c r="BW392" s="32">
        <f t="shared" si="116"/>
        <v>16797.804800000002</v>
      </c>
      <c r="BX392" s="32">
        <v>15000</v>
      </c>
      <c r="BY392" s="32"/>
      <c r="BZ392" s="32">
        <v>15000</v>
      </c>
      <c r="CA392" s="32">
        <f t="shared" si="114"/>
        <v>15843</v>
      </c>
      <c r="CB392" s="32">
        <v>21859.200000000001</v>
      </c>
      <c r="CC392" s="32">
        <v>4153.2480000000005</v>
      </c>
      <c r="CD392" s="32">
        <v>26012.448</v>
      </c>
      <c r="CE392" s="32">
        <f t="shared" si="108"/>
        <v>27474.347577600001</v>
      </c>
      <c r="CF392" s="32"/>
      <c r="CG392" s="32"/>
      <c r="CH392" s="32"/>
      <c r="CI392" s="32"/>
      <c r="CJ392" s="32">
        <f t="shared" si="110"/>
        <v>43831.812293272051</v>
      </c>
      <c r="CK392" s="32">
        <f>+SMALL((K392,O392,S392,W392,AA392,AE392,AI392,AM392,AQ392,AU392,AY392,BC392,BG392,BK392,BO392,BS392,BW392,CA392,CE392,CI392),1)</f>
        <v>15843</v>
      </c>
      <c r="CL392" s="18"/>
      <c r="CM392" s="18">
        <f t="shared" si="111"/>
        <v>53680.308799999999</v>
      </c>
      <c r="CN392" s="35">
        <f t="shared" si="112"/>
        <v>3.3882666666666665</v>
      </c>
      <c r="CO392" s="39">
        <f t="shared" si="113"/>
        <v>15843</v>
      </c>
    </row>
    <row r="393" spans="1:93" s="19" customFormat="1" ht="60">
      <c r="A393" s="17">
        <v>383</v>
      </c>
      <c r="B393" s="50" t="s">
        <v>415</v>
      </c>
      <c r="C393" s="69" t="s">
        <v>472</v>
      </c>
      <c r="D393" s="69" t="s">
        <v>1245</v>
      </c>
      <c r="E393" s="37">
        <v>1</v>
      </c>
      <c r="F393" s="37" t="str">
        <f>+VLOOKUP(B393,'[1]AMAREY NOVA MEDICAL S.A'!$D:$H,5,0)</f>
        <v>CTO 5671-2021 SMITH &amp; NEPHEW COLOMBIA S.A.S</v>
      </c>
      <c r="G393" s="34">
        <f>+VLOOKUP(B393,'[1]AMAREY NOVA MEDICAL S.A'!$D:$H,2,0)</f>
        <v>815760</v>
      </c>
      <c r="H393" s="32">
        <f>+VLOOKUP(B393,'[1]AMAREY NOVA MEDICAL S.A'!$D:$H,3,0)</f>
        <v>0</v>
      </c>
      <c r="I393" s="32">
        <f>+VLOOKUP(B393,'[1]AMAREY NOVA MEDICAL S.A'!$D:$H,4,0)</f>
        <v>815760</v>
      </c>
      <c r="J393" s="32">
        <f t="shared" ref="J393:J456" si="117">+I393*E393</f>
        <v>815760</v>
      </c>
      <c r="K393" s="32">
        <f t="shared" ref="K393:K456" si="118">+J393*1.0562</f>
        <v>861605.71200000006</v>
      </c>
      <c r="L393" s="32"/>
      <c r="M393" s="32"/>
      <c r="N393" s="32"/>
      <c r="O393" s="32"/>
      <c r="P393" s="71"/>
      <c r="Q393" s="71"/>
      <c r="R393" s="72"/>
      <c r="S393" s="32"/>
      <c r="T393" s="32"/>
      <c r="U393" s="32"/>
      <c r="V393" s="32"/>
      <c r="W393" s="32"/>
      <c r="X393" s="32">
        <v>3822000.0000000005</v>
      </c>
      <c r="Y393" s="32"/>
      <c r="Z393" s="32">
        <v>3822000.0000000005</v>
      </c>
      <c r="AA393" s="32">
        <f t="shared" si="102"/>
        <v>4036796.4000000004</v>
      </c>
      <c r="AB393" s="32"/>
      <c r="AC393" s="32"/>
      <c r="AD393" s="32"/>
      <c r="AE393" s="32"/>
      <c r="AF393" s="32"/>
      <c r="AG393" s="32"/>
      <c r="AH393" s="32"/>
      <c r="AI393" s="32"/>
      <c r="AJ393" s="32">
        <v>2455250</v>
      </c>
      <c r="AK393" s="32"/>
      <c r="AL393" s="32">
        <v>2455250</v>
      </c>
      <c r="AM393" s="32">
        <f t="shared" si="104"/>
        <v>2593235.0500000003</v>
      </c>
      <c r="AN393" s="32"/>
      <c r="AO393" s="32"/>
      <c r="AP393" s="32"/>
      <c r="AQ393" s="32"/>
      <c r="AR393" s="32"/>
      <c r="AS393" s="32"/>
      <c r="AT393" s="32"/>
      <c r="AU393" s="32"/>
      <c r="AV393" s="32"/>
      <c r="AW393" s="32"/>
      <c r="AX393" s="32"/>
      <c r="AY393" s="32"/>
      <c r="AZ393" s="32"/>
      <c r="BA393" s="32"/>
      <c r="BB393" s="32"/>
      <c r="BC393" s="32"/>
      <c r="BD393" s="32"/>
      <c r="BE393" s="32"/>
      <c r="BF393" s="32"/>
      <c r="BG393" s="32"/>
      <c r="BH393" s="32"/>
      <c r="BI393" s="32"/>
      <c r="BJ393" s="32"/>
      <c r="BK393" s="32"/>
      <c r="BL393" s="32"/>
      <c r="BM393" s="32"/>
      <c r="BN393" s="32"/>
      <c r="BO393" s="32"/>
      <c r="BP393" s="32"/>
      <c r="BQ393" s="32"/>
      <c r="BR393" s="32"/>
      <c r="BS393" s="32"/>
      <c r="BT393" s="32"/>
      <c r="BU393" s="32"/>
      <c r="BV393" s="32"/>
      <c r="BW393" s="32"/>
      <c r="BX393" s="32"/>
      <c r="BY393" s="32"/>
      <c r="BZ393" s="32"/>
      <c r="CA393" s="32"/>
      <c r="CB393" s="32">
        <v>1188000</v>
      </c>
      <c r="CC393" s="32">
        <v>0</v>
      </c>
      <c r="CD393" s="32">
        <v>1188000</v>
      </c>
      <c r="CE393" s="32">
        <f t="shared" si="108"/>
        <v>1254765.6000000001</v>
      </c>
      <c r="CF393" s="32"/>
      <c r="CG393" s="32"/>
      <c r="CH393" s="32"/>
      <c r="CI393" s="32"/>
      <c r="CJ393" s="32">
        <f t="shared" si="110"/>
        <v>2186600.6905</v>
      </c>
      <c r="CK393" s="32">
        <f>+SMALL((K393,O393,S393,W393,AA393,AE393,AI393,AM393,AQ393,AU393,AY393,BC393,BG393,BK393,BO393,BS393,BW393,CA393,CE393,CI393),1)</f>
        <v>861605.71200000006</v>
      </c>
      <c r="CL393" s="18"/>
      <c r="CM393" s="18">
        <f t="shared" si="111"/>
        <v>0</v>
      </c>
      <c r="CN393" s="35">
        <f t="shared" si="112"/>
        <v>0</v>
      </c>
      <c r="CO393" s="39">
        <f t="shared" si="113"/>
        <v>861605.71200000006</v>
      </c>
    </row>
    <row r="394" spans="1:93" s="19" customFormat="1" ht="60">
      <c r="A394" s="17">
        <v>384</v>
      </c>
      <c r="B394" s="50" t="s">
        <v>416</v>
      </c>
      <c r="C394" s="69" t="s">
        <v>472</v>
      </c>
      <c r="D394" s="69" t="s">
        <v>1245</v>
      </c>
      <c r="E394" s="37">
        <v>1</v>
      </c>
      <c r="F394" s="37" t="str">
        <f>+VLOOKUP(B394,'[1]AMAREY NOVA MEDICAL S.A'!$D:$H,5,0)</f>
        <v>CTO 5671-2021 SMITH &amp; NEPHEW COLOMBIA S.A.S</v>
      </c>
      <c r="G394" s="34">
        <f>+VLOOKUP(B394,'[1]AMAREY NOVA MEDICAL S.A'!$D:$H,2,0)</f>
        <v>120560</v>
      </c>
      <c r="H394" s="32">
        <f>+VLOOKUP(B394,'[1]AMAREY NOVA MEDICAL S.A'!$D:$H,3,0)</f>
        <v>0</v>
      </c>
      <c r="I394" s="32">
        <f>+VLOOKUP(B394,'[1]AMAREY NOVA MEDICAL S.A'!$D:$H,4,0)</f>
        <v>120560</v>
      </c>
      <c r="J394" s="32">
        <f t="shared" si="117"/>
        <v>120560</v>
      </c>
      <c r="K394" s="32">
        <f t="shared" si="118"/>
        <v>127335.47200000001</v>
      </c>
      <c r="L394" s="32">
        <v>128000</v>
      </c>
      <c r="M394" s="32"/>
      <c r="N394" s="32">
        <v>128000</v>
      </c>
      <c r="O394" s="32">
        <f t="shared" si="99"/>
        <v>135193.60000000001</v>
      </c>
      <c r="P394" s="71"/>
      <c r="Q394" s="71"/>
      <c r="R394" s="72"/>
      <c r="S394" s="32"/>
      <c r="T394" s="32"/>
      <c r="U394" s="32"/>
      <c r="V394" s="32"/>
      <c r="W394" s="32"/>
      <c r="X394" s="32">
        <v>470400.00000000006</v>
      </c>
      <c r="Y394" s="32"/>
      <c r="Z394" s="32">
        <v>470400.00000000006</v>
      </c>
      <c r="AA394" s="32">
        <f t="shared" si="102"/>
        <v>496836.4800000001</v>
      </c>
      <c r="AB394" s="32"/>
      <c r="AC394" s="32"/>
      <c r="AD394" s="32"/>
      <c r="AE394" s="32"/>
      <c r="AF394" s="32"/>
      <c r="AG394" s="32"/>
      <c r="AH394" s="32"/>
      <c r="AI394" s="32"/>
      <c r="AJ394" s="32">
        <v>185955</v>
      </c>
      <c r="AK394" s="32"/>
      <c r="AL394" s="32">
        <v>185955</v>
      </c>
      <c r="AM394" s="32">
        <f t="shared" si="104"/>
        <v>196405.671</v>
      </c>
      <c r="AN394" s="32"/>
      <c r="AO394" s="32"/>
      <c r="AP394" s="32"/>
      <c r="AQ394" s="32"/>
      <c r="AR394" s="32"/>
      <c r="AS394" s="32"/>
      <c r="AT394" s="32"/>
      <c r="AU394" s="32"/>
      <c r="AV394" s="32"/>
      <c r="AW394" s="32"/>
      <c r="AX394" s="32"/>
      <c r="AY394" s="32"/>
      <c r="AZ394" s="32"/>
      <c r="BA394" s="32"/>
      <c r="BB394" s="32"/>
      <c r="BC394" s="32"/>
      <c r="BD394" s="32"/>
      <c r="BE394" s="32"/>
      <c r="BF394" s="32"/>
      <c r="BG394" s="32"/>
      <c r="BH394" s="32"/>
      <c r="BI394" s="32"/>
      <c r="BJ394" s="32"/>
      <c r="BK394" s="32"/>
      <c r="BL394" s="32"/>
      <c r="BM394" s="32"/>
      <c r="BN394" s="32"/>
      <c r="BO394" s="32"/>
      <c r="BP394" s="32"/>
      <c r="BQ394" s="32"/>
      <c r="BR394" s="32"/>
      <c r="BS394" s="32"/>
      <c r="BT394" s="32"/>
      <c r="BU394" s="32"/>
      <c r="BV394" s="32"/>
      <c r="BW394" s="32"/>
      <c r="BX394" s="32"/>
      <c r="BY394" s="32"/>
      <c r="BZ394" s="32"/>
      <c r="CA394" s="32"/>
      <c r="CB394" s="32">
        <v>154440</v>
      </c>
      <c r="CC394" s="32">
        <v>0</v>
      </c>
      <c r="CD394" s="32">
        <v>154440</v>
      </c>
      <c r="CE394" s="32">
        <f t="shared" si="108"/>
        <v>163119.52799999999</v>
      </c>
      <c r="CF394" s="32"/>
      <c r="CG394" s="32"/>
      <c r="CH394" s="32"/>
      <c r="CI394" s="32"/>
      <c r="CJ394" s="32">
        <f t="shared" si="110"/>
        <v>223778.15020000003</v>
      </c>
      <c r="CK394" s="32">
        <f>+SMALL((K394,O394,S394,W394,AA394,AE394,AI394,AM394,AQ394,AU394,AY394,BC394,BG394,BK394,BO394,BS394,BW394,CA394,CE394,CI394),1)</f>
        <v>127335.47200000001</v>
      </c>
      <c r="CL394" s="18"/>
      <c r="CM394" s="18">
        <f t="shared" si="111"/>
        <v>0</v>
      </c>
      <c r="CN394" s="35">
        <f t="shared" si="112"/>
        <v>0</v>
      </c>
      <c r="CO394" s="39">
        <f t="shared" si="113"/>
        <v>127335.47200000001</v>
      </c>
    </row>
    <row r="395" spans="1:93" s="19" customFormat="1" ht="60">
      <c r="A395" s="17">
        <v>385</v>
      </c>
      <c r="B395" s="50" t="s">
        <v>417</v>
      </c>
      <c r="C395" s="69" t="s">
        <v>472</v>
      </c>
      <c r="D395" s="69" t="s">
        <v>1245</v>
      </c>
      <c r="E395" s="37">
        <v>1</v>
      </c>
      <c r="F395" s="37" t="str">
        <f>+VLOOKUP(B395,'[1]AMAREY NOVA MEDICAL S.A'!$D:$H,5,0)</f>
        <v>CTO 5671-2021 SMITH &amp; NEPHEW COLOMBIA S.A.S</v>
      </c>
      <c r="G395" s="34">
        <f>+VLOOKUP(B395,'[1]AMAREY NOVA MEDICAL S.A'!$D:$H,2,0)</f>
        <v>188188</v>
      </c>
      <c r="H395" s="32">
        <f>+VLOOKUP(B395,'[1]AMAREY NOVA MEDICAL S.A'!$D:$H,3,0)</f>
        <v>0</v>
      </c>
      <c r="I395" s="32">
        <f>+VLOOKUP(B395,'[1]AMAREY NOVA MEDICAL S.A'!$D:$H,4,0)</f>
        <v>188188</v>
      </c>
      <c r="J395" s="32">
        <f t="shared" si="117"/>
        <v>188188</v>
      </c>
      <c r="K395" s="32">
        <f t="shared" si="118"/>
        <v>198764.16560000001</v>
      </c>
      <c r="L395" s="32">
        <v>128000</v>
      </c>
      <c r="M395" s="32"/>
      <c r="N395" s="32">
        <v>128000</v>
      </c>
      <c r="O395" s="32">
        <f t="shared" si="99"/>
        <v>135193.60000000001</v>
      </c>
      <c r="P395" s="71"/>
      <c r="Q395" s="71"/>
      <c r="R395" s="72"/>
      <c r="S395" s="32"/>
      <c r="T395" s="32"/>
      <c r="U395" s="32"/>
      <c r="V395" s="32"/>
      <c r="W395" s="32"/>
      <c r="X395" s="32">
        <v>470400.00000000006</v>
      </c>
      <c r="Y395" s="32"/>
      <c r="Z395" s="32">
        <v>470400.00000000006</v>
      </c>
      <c r="AA395" s="32">
        <f t="shared" si="102"/>
        <v>496836.4800000001</v>
      </c>
      <c r="AB395" s="32"/>
      <c r="AC395" s="32"/>
      <c r="AD395" s="32"/>
      <c r="AE395" s="32"/>
      <c r="AF395" s="32"/>
      <c r="AG395" s="32"/>
      <c r="AH395" s="32"/>
      <c r="AI395" s="32"/>
      <c r="AJ395" s="32">
        <v>333500</v>
      </c>
      <c r="AK395" s="32"/>
      <c r="AL395" s="32">
        <v>333500</v>
      </c>
      <c r="AM395" s="32">
        <f t="shared" si="104"/>
        <v>352242.7</v>
      </c>
      <c r="AN395" s="32"/>
      <c r="AO395" s="32"/>
      <c r="AP395" s="32"/>
      <c r="AQ395" s="32"/>
      <c r="AR395" s="32"/>
      <c r="AS395" s="32"/>
      <c r="AT395" s="32"/>
      <c r="AU395" s="32"/>
      <c r="AV395" s="32"/>
      <c r="AW395" s="32"/>
      <c r="AX395" s="32"/>
      <c r="AY395" s="32"/>
      <c r="AZ395" s="32"/>
      <c r="BA395" s="32"/>
      <c r="BB395" s="32"/>
      <c r="BC395" s="32"/>
      <c r="BD395" s="32"/>
      <c r="BE395" s="32"/>
      <c r="BF395" s="32"/>
      <c r="BG395" s="32"/>
      <c r="BH395" s="32"/>
      <c r="BI395" s="32"/>
      <c r="BJ395" s="32"/>
      <c r="BK395" s="32"/>
      <c r="BL395" s="32"/>
      <c r="BM395" s="32"/>
      <c r="BN395" s="32"/>
      <c r="BO395" s="32"/>
      <c r="BP395" s="32"/>
      <c r="BQ395" s="32"/>
      <c r="BR395" s="32"/>
      <c r="BS395" s="32"/>
      <c r="BT395" s="32"/>
      <c r="BU395" s="32"/>
      <c r="BV395" s="32"/>
      <c r="BW395" s="32"/>
      <c r="BX395" s="32"/>
      <c r="BY395" s="32"/>
      <c r="BZ395" s="32"/>
      <c r="CA395" s="32"/>
      <c r="CB395" s="32">
        <v>237600.00000000003</v>
      </c>
      <c r="CC395" s="32">
        <v>0</v>
      </c>
      <c r="CD395" s="32">
        <v>237600.00000000003</v>
      </c>
      <c r="CE395" s="32">
        <f t="shared" si="108"/>
        <v>250953.12000000002</v>
      </c>
      <c r="CF395" s="32"/>
      <c r="CG395" s="32"/>
      <c r="CH395" s="32"/>
      <c r="CI395" s="32"/>
      <c r="CJ395" s="32">
        <f t="shared" si="110"/>
        <v>286798.01312000008</v>
      </c>
      <c r="CK395" s="32">
        <f>+SMALL((K395,O395,S395,W395,AA395,AE395,AI395,AM395,AQ395,AU395,AY395,BC395,BG395,BK395,BO395,BS395,BW395,CA395,CE395,CI395),1)</f>
        <v>135193.60000000001</v>
      </c>
      <c r="CL395" s="18"/>
      <c r="CM395" s="18">
        <f t="shared" si="111"/>
        <v>63570.565600000002</v>
      </c>
      <c r="CN395" s="35">
        <f t="shared" si="112"/>
        <v>0.47021875000000002</v>
      </c>
      <c r="CO395" s="39">
        <f t="shared" si="113"/>
        <v>135193.60000000001</v>
      </c>
    </row>
    <row r="396" spans="1:93" s="19" customFormat="1" ht="60">
      <c r="A396" s="17">
        <v>386</v>
      </c>
      <c r="B396" s="50" t="s">
        <v>418</v>
      </c>
      <c r="C396" s="69" t="s">
        <v>472</v>
      </c>
      <c r="D396" s="69" t="s">
        <v>1245</v>
      </c>
      <c r="E396" s="37">
        <v>1</v>
      </c>
      <c r="F396" s="37" t="str">
        <f>+VLOOKUP(B396,'[1]AMAREY NOVA MEDICAL S.A'!$D:$H,5,0)</f>
        <v>CTO 5664-2021 JOHNSON &amp; JOHNSON DE COLOMBIA S.A</v>
      </c>
      <c r="G396" s="34">
        <f>+VLOOKUP(B396,'[1]AMAREY NOVA MEDICAL S.A'!$D:$H,2,0)</f>
        <v>36100</v>
      </c>
      <c r="H396" s="32">
        <f>+VLOOKUP(B396,'[1]AMAREY NOVA MEDICAL S.A'!$D:$H,3,0)</f>
        <v>6859</v>
      </c>
      <c r="I396" s="32">
        <f>+VLOOKUP(B396,'[1]AMAREY NOVA MEDICAL S.A'!$D:$H,4,0)</f>
        <v>42959</v>
      </c>
      <c r="J396" s="32">
        <f t="shared" si="117"/>
        <v>42959</v>
      </c>
      <c r="K396" s="32">
        <f t="shared" si="118"/>
        <v>45373.2958</v>
      </c>
      <c r="L396" s="32">
        <v>36000</v>
      </c>
      <c r="M396" s="32"/>
      <c r="N396" s="32">
        <v>36000</v>
      </c>
      <c r="O396" s="32">
        <f t="shared" ref="O396:O459" si="119">+N396*1.0562</f>
        <v>38023.200000000004</v>
      </c>
      <c r="P396" s="71"/>
      <c r="Q396" s="71"/>
      <c r="R396" s="72"/>
      <c r="S396" s="32"/>
      <c r="T396" s="32"/>
      <c r="U396" s="32"/>
      <c r="V396" s="32"/>
      <c r="W396" s="32"/>
      <c r="X396" s="32">
        <v>52200</v>
      </c>
      <c r="Y396" s="32"/>
      <c r="Z396" s="32">
        <v>52200</v>
      </c>
      <c r="AA396" s="32">
        <f t="shared" ref="AA396:AA459" si="120">+Z396*1.0562</f>
        <v>55133.64</v>
      </c>
      <c r="AB396" s="32"/>
      <c r="AC396" s="32"/>
      <c r="AD396" s="32"/>
      <c r="AE396" s="32"/>
      <c r="AF396" s="32"/>
      <c r="AG396" s="32"/>
      <c r="AH396" s="32"/>
      <c r="AI396" s="32"/>
      <c r="AJ396" s="32">
        <v>81800</v>
      </c>
      <c r="AK396" s="32">
        <f>+AJ396*19%</f>
        <v>15542</v>
      </c>
      <c r="AL396" s="32">
        <v>97342</v>
      </c>
      <c r="AM396" s="32">
        <f t="shared" ref="AM396:AM459" si="121">+AL396*1.0562</f>
        <v>102812.6204</v>
      </c>
      <c r="AN396" s="32"/>
      <c r="AO396" s="32"/>
      <c r="AP396" s="32"/>
      <c r="AQ396" s="32"/>
      <c r="AR396" s="32"/>
      <c r="AS396" s="32"/>
      <c r="AT396" s="32"/>
      <c r="AU396" s="32"/>
      <c r="AV396" s="32"/>
      <c r="AW396" s="32"/>
      <c r="AX396" s="32"/>
      <c r="AY396" s="32"/>
      <c r="AZ396" s="32"/>
      <c r="BA396" s="32"/>
      <c r="BB396" s="32"/>
      <c r="BC396" s="32"/>
      <c r="BD396" s="32"/>
      <c r="BE396" s="32"/>
      <c r="BF396" s="32"/>
      <c r="BG396" s="32"/>
      <c r="BH396" s="32"/>
      <c r="BI396" s="32"/>
      <c r="BJ396" s="32"/>
      <c r="BK396" s="32"/>
      <c r="BL396" s="32"/>
      <c r="BM396" s="32"/>
      <c r="BN396" s="32"/>
      <c r="BO396" s="32"/>
      <c r="BP396" s="32"/>
      <c r="BQ396" s="32"/>
      <c r="BR396" s="32"/>
      <c r="BS396" s="32"/>
      <c r="BT396" s="32"/>
      <c r="BU396" s="32"/>
      <c r="BV396" s="32"/>
      <c r="BW396" s="32"/>
      <c r="BX396" s="32"/>
      <c r="BY396" s="32"/>
      <c r="BZ396" s="32"/>
      <c r="CA396" s="32"/>
      <c r="CB396" s="32">
        <v>58536</v>
      </c>
      <c r="CC396" s="32">
        <v>11121.84</v>
      </c>
      <c r="CD396" s="32">
        <v>69657.84</v>
      </c>
      <c r="CE396" s="32">
        <f t="shared" ref="CE396:CE459" si="122">+CD396*1.0562</f>
        <v>73572.610608000003</v>
      </c>
      <c r="CF396" s="32"/>
      <c r="CG396" s="32"/>
      <c r="CH396" s="32"/>
      <c r="CI396" s="32"/>
      <c r="CJ396" s="32">
        <f t="shared" ref="CJ396:CJ459" si="123">+AVERAGE(K396,O396,S396,W396,AA396,AE396,AI396,AM396,AQ396,AU396,AY396,BC396,BG396,BK396,BO396,BS396,BW396,CA396,CE396,CI396)</f>
        <v>62983.073361600007</v>
      </c>
      <c r="CK396" s="32">
        <f>+SMALL((K396,O396,S396,W396,AA396,AE396,AI396,AM396,AQ396,AU396,AY396,BC396,BG396,BK396,BO396,BS396,BW396,CA396,CE396,CI396),1)</f>
        <v>38023.200000000004</v>
      </c>
      <c r="CL396" s="18"/>
      <c r="CM396" s="18">
        <f t="shared" ref="CM396:CM459" si="124">+K396-CK396</f>
        <v>7350.0957999999955</v>
      </c>
      <c r="CN396" s="35">
        <f t="shared" ref="CN396:CN459" si="125">+((K396-CK396)/CK396)</f>
        <v>0.19330555555555543</v>
      </c>
      <c r="CO396" s="39">
        <f t="shared" ref="CO396:CO459" si="126">+CK396</f>
        <v>38023.200000000004</v>
      </c>
    </row>
    <row r="397" spans="1:93" s="19" customFormat="1" ht="60">
      <c r="A397" s="17">
        <v>387</v>
      </c>
      <c r="B397" s="50" t="s">
        <v>419</v>
      </c>
      <c r="C397" s="69" t="s">
        <v>473</v>
      </c>
      <c r="D397" s="69" t="s">
        <v>1245</v>
      </c>
      <c r="E397" s="37">
        <v>1</v>
      </c>
      <c r="F397" s="37" t="str">
        <f>+VLOOKUP(B397,'[1]AMAREY NOVA MEDICAL S.A'!$D:$H,5,0)</f>
        <v>CTO 5666-2021 LOGISTICA PARA DISPOSITIVOS MEDICOS S.A.S</v>
      </c>
      <c r="G397" s="34">
        <f>+VLOOKUP(B397,'[1]AMAREY NOVA MEDICAL S.A'!$D:$H,2,0)</f>
        <v>438206</v>
      </c>
      <c r="H397" s="32">
        <f>+VLOOKUP(B397,'[1]AMAREY NOVA MEDICAL S.A'!$D:$H,3,0)</f>
        <v>0</v>
      </c>
      <c r="I397" s="32">
        <f>+VLOOKUP(B397,'[1]AMAREY NOVA MEDICAL S.A'!$D:$H,4,0)</f>
        <v>438206</v>
      </c>
      <c r="J397" s="32">
        <f t="shared" si="117"/>
        <v>438206</v>
      </c>
      <c r="K397" s="32">
        <f t="shared" si="118"/>
        <v>462833.17720000003</v>
      </c>
      <c r="L397" s="32">
        <v>660000</v>
      </c>
      <c r="M397" s="32"/>
      <c r="N397" s="32">
        <v>660000</v>
      </c>
      <c r="O397" s="32">
        <f t="shared" si="119"/>
        <v>697092</v>
      </c>
      <c r="P397" s="71">
        <v>1410020</v>
      </c>
      <c r="Q397" s="71"/>
      <c r="R397" s="72">
        <v>1410020</v>
      </c>
      <c r="S397" s="32">
        <f t="shared" ref="S397:S459" si="127">+R397*1.056</f>
        <v>1488981.12</v>
      </c>
      <c r="T397" s="32"/>
      <c r="U397" s="32"/>
      <c r="V397" s="32"/>
      <c r="W397" s="32"/>
      <c r="X397" s="32">
        <v>2488200</v>
      </c>
      <c r="Y397" s="32"/>
      <c r="Z397" s="32">
        <v>2488200</v>
      </c>
      <c r="AA397" s="32">
        <f t="shared" si="120"/>
        <v>2628036.84</v>
      </c>
      <c r="AB397" s="32"/>
      <c r="AC397" s="32"/>
      <c r="AD397" s="32"/>
      <c r="AE397" s="32"/>
      <c r="AF397" s="32">
        <v>1695330</v>
      </c>
      <c r="AG397" s="32"/>
      <c r="AH397" s="32">
        <v>1695330</v>
      </c>
      <c r="AI397" s="32">
        <f t="shared" ref="AI397:AI434" si="128">+AH397*1.0562</f>
        <v>1790607.5460000001</v>
      </c>
      <c r="AJ397" s="32">
        <v>586500</v>
      </c>
      <c r="AK397" s="32"/>
      <c r="AL397" s="32">
        <v>586500</v>
      </c>
      <c r="AM397" s="32">
        <f t="shared" si="121"/>
        <v>619461.30000000005</v>
      </c>
      <c r="AN397" s="32"/>
      <c r="AO397" s="32"/>
      <c r="AP397" s="32"/>
      <c r="AQ397" s="32"/>
      <c r="AR397" s="32">
        <v>482026.54500000004</v>
      </c>
      <c r="AS397" s="32"/>
      <c r="AT397" s="32">
        <v>482026.54500000004</v>
      </c>
      <c r="AU397" s="32">
        <f t="shared" ref="AU397:AU456" si="129">+AT397*1.0562</f>
        <v>509116.43682900007</v>
      </c>
      <c r="AV397" s="32"/>
      <c r="AW397" s="32"/>
      <c r="AX397" s="32"/>
      <c r="AY397" s="32"/>
      <c r="AZ397" s="32"/>
      <c r="BA397" s="32"/>
      <c r="BB397" s="32"/>
      <c r="BC397" s="32"/>
      <c r="BD397" s="32"/>
      <c r="BE397" s="32"/>
      <c r="BF397" s="32"/>
      <c r="BG397" s="32"/>
      <c r="BH397" s="32"/>
      <c r="BI397" s="32"/>
      <c r="BJ397" s="32"/>
      <c r="BK397" s="32"/>
      <c r="BL397" s="32"/>
      <c r="BM397" s="32"/>
      <c r="BN397" s="32"/>
      <c r="BO397" s="32"/>
      <c r="BP397" s="32"/>
      <c r="BQ397" s="32"/>
      <c r="BR397" s="32"/>
      <c r="BS397" s="32"/>
      <c r="BT397" s="32"/>
      <c r="BU397" s="32"/>
      <c r="BV397" s="32"/>
      <c r="BW397" s="32"/>
      <c r="BX397" s="32"/>
      <c r="BY397" s="32"/>
      <c r="BZ397" s="32"/>
      <c r="CA397" s="32"/>
      <c r="CB397" s="32">
        <v>594000</v>
      </c>
      <c r="CC397" s="32">
        <v>0</v>
      </c>
      <c r="CD397" s="32">
        <v>594000</v>
      </c>
      <c r="CE397" s="32">
        <f t="shared" si="122"/>
        <v>627382.80000000005</v>
      </c>
      <c r="CF397" s="32"/>
      <c r="CG397" s="32"/>
      <c r="CH397" s="32"/>
      <c r="CI397" s="32"/>
      <c r="CJ397" s="32">
        <f t="shared" si="123"/>
        <v>1102938.902503625</v>
      </c>
      <c r="CK397" s="32">
        <f>+SMALL((K397,O397,S397,W397,AA397,AE397,AI397,AM397,AQ397,AU397,AY397,BC397,BG397,BK397,BO397,BS397,BW397,CA397,CE397,CI397),1)</f>
        <v>462833.17720000003</v>
      </c>
      <c r="CL397" s="18"/>
      <c r="CM397" s="18">
        <f t="shared" si="124"/>
        <v>0</v>
      </c>
      <c r="CN397" s="35">
        <f t="shared" si="125"/>
        <v>0</v>
      </c>
      <c r="CO397" s="39">
        <f t="shared" si="126"/>
        <v>462833.17720000003</v>
      </c>
    </row>
    <row r="398" spans="1:93" s="19" customFormat="1" ht="30">
      <c r="A398" s="17">
        <v>388</v>
      </c>
      <c r="B398" s="50" t="s">
        <v>420</v>
      </c>
      <c r="C398" s="69" t="s">
        <v>473</v>
      </c>
      <c r="D398" s="69" t="s">
        <v>1245</v>
      </c>
      <c r="E398" s="37">
        <v>1</v>
      </c>
      <c r="F398" s="37" t="str">
        <f>+VLOOKUP(B398,'[1]AMAREY NOVA MEDICAL S.A'!$D:$H,5,0)</f>
        <v xml:space="preserve">CTO 5660-2021 DISORTHO SA </v>
      </c>
      <c r="G398" s="34">
        <f>+VLOOKUP(B398,'[1]AMAREY NOVA MEDICAL S.A'!$D:$H,2,0)</f>
        <v>359523</v>
      </c>
      <c r="H398" s="32">
        <f>+VLOOKUP(B398,'[1]AMAREY NOVA MEDICAL S.A'!$D:$H,3,0)</f>
        <v>0</v>
      </c>
      <c r="I398" s="32">
        <f>+VLOOKUP(B398,'[1]AMAREY NOVA MEDICAL S.A'!$D:$H,4,0)</f>
        <v>359523</v>
      </c>
      <c r="J398" s="32">
        <f t="shared" si="117"/>
        <v>359523</v>
      </c>
      <c r="K398" s="32">
        <f t="shared" si="118"/>
        <v>379728.19260000001</v>
      </c>
      <c r="L398" s="32">
        <v>271000</v>
      </c>
      <c r="M398" s="32"/>
      <c r="N398" s="32">
        <v>271000</v>
      </c>
      <c r="O398" s="32">
        <f t="shared" si="119"/>
        <v>286230.2</v>
      </c>
      <c r="P398" s="71">
        <v>242231</v>
      </c>
      <c r="Q398" s="71"/>
      <c r="R398" s="72">
        <v>242231</v>
      </c>
      <c r="S398" s="32">
        <f t="shared" si="127"/>
        <v>255795.93600000002</v>
      </c>
      <c r="T398" s="32"/>
      <c r="U398" s="32"/>
      <c r="V398" s="32"/>
      <c r="W398" s="32"/>
      <c r="X398" s="32">
        <v>255200</v>
      </c>
      <c r="Y398" s="32"/>
      <c r="Z398" s="32">
        <v>255200</v>
      </c>
      <c r="AA398" s="32">
        <f t="shared" si="120"/>
        <v>269542.24</v>
      </c>
      <c r="AB398" s="32"/>
      <c r="AC398" s="32"/>
      <c r="AD398" s="32"/>
      <c r="AE398" s="32"/>
      <c r="AF398" s="32">
        <v>288144</v>
      </c>
      <c r="AG398" s="32"/>
      <c r="AH398" s="32">
        <v>288144</v>
      </c>
      <c r="AI398" s="32">
        <f t="shared" si="128"/>
        <v>304337.69280000002</v>
      </c>
      <c r="AJ398" s="32">
        <v>82225</v>
      </c>
      <c r="AK398" s="32"/>
      <c r="AL398" s="32">
        <v>82225</v>
      </c>
      <c r="AM398" s="32">
        <f t="shared" si="121"/>
        <v>86846.044999999998</v>
      </c>
      <c r="AN398" s="32"/>
      <c r="AO398" s="32"/>
      <c r="AP398" s="32"/>
      <c r="AQ398" s="32"/>
      <c r="AR398" s="32">
        <v>128218.86000000002</v>
      </c>
      <c r="AS398" s="32"/>
      <c r="AT398" s="32">
        <v>128218.86000000002</v>
      </c>
      <c r="AU398" s="32">
        <f t="shared" si="129"/>
        <v>135424.75993200002</v>
      </c>
      <c r="AV398" s="32"/>
      <c r="AW398" s="32"/>
      <c r="AX398" s="32"/>
      <c r="AY398" s="32"/>
      <c r="AZ398" s="32"/>
      <c r="BA398" s="32"/>
      <c r="BB398" s="32"/>
      <c r="BC398" s="32"/>
      <c r="BD398" s="32"/>
      <c r="BE398" s="32"/>
      <c r="BF398" s="32"/>
      <c r="BG398" s="32"/>
      <c r="BH398" s="32"/>
      <c r="BI398" s="32"/>
      <c r="BJ398" s="32"/>
      <c r="BK398" s="32"/>
      <c r="BL398" s="32"/>
      <c r="BM398" s="32"/>
      <c r="BN398" s="32"/>
      <c r="BO398" s="32"/>
      <c r="BP398" s="32"/>
      <c r="BQ398" s="32"/>
      <c r="BR398" s="32"/>
      <c r="BS398" s="32"/>
      <c r="BT398" s="32"/>
      <c r="BU398" s="32"/>
      <c r="BV398" s="32"/>
      <c r="BW398" s="32"/>
      <c r="BX398" s="32"/>
      <c r="BY398" s="32"/>
      <c r="BZ398" s="32"/>
      <c r="CA398" s="32"/>
      <c r="CB398" s="32">
        <v>261360.00000000003</v>
      </c>
      <c r="CC398" s="32">
        <v>0</v>
      </c>
      <c r="CD398" s="32">
        <v>261360.00000000003</v>
      </c>
      <c r="CE398" s="32">
        <f t="shared" si="122"/>
        <v>276048.43200000003</v>
      </c>
      <c r="CF398" s="32"/>
      <c r="CG398" s="32"/>
      <c r="CH398" s="32"/>
      <c r="CI398" s="32"/>
      <c r="CJ398" s="32">
        <f t="shared" si="123"/>
        <v>249244.18729149998</v>
      </c>
      <c r="CK398" s="32">
        <f>+SMALL((K398,O398,S398,W398,AA398,AE398,AI398,AM398,AQ398,AU398,AY398,BC398,BG398,BK398,BO398,BS398,BW398,CA398,CE398,CI398),1)</f>
        <v>86846.044999999998</v>
      </c>
      <c r="CL398" s="18"/>
      <c r="CM398" s="18">
        <f t="shared" si="124"/>
        <v>292882.14760000003</v>
      </c>
      <c r="CN398" s="35">
        <f t="shared" si="125"/>
        <v>3.3724293098206144</v>
      </c>
      <c r="CO398" s="39">
        <f t="shared" si="126"/>
        <v>86846.044999999998</v>
      </c>
    </row>
    <row r="399" spans="1:93" s="19" customFormat="1" ht="45">
      <c r="A399" s="17">
        <v>389</v>
      </c>
      <c r="B399" s="50" t="s">
        <v>421</v>
      </c>
      <c r="C399" s="69" t="s">
        <v>473</v>
      </c>
      <c r="D399" s="69" t="s">
        <v>1245</v>
      </c>
      <c r="E399" s="37">
        <v>1</v>
      </c>
      <c r="F399" s="37" t="str">
        <f>+VLOOKUP(B399,'[1]AMAREY NOVA MEDICAL S.A'!$D:$H,5,0)</f>
        <v>CTO 5656-2021 AMAREY NOVA MEDICAL S.A</v>
      </c>
      <c r="G399" s="34">
        <f>+VLOOKUP(B399,'[1]AMAREY NOVA MEDICAL S.A'!$D:$H,2,0)</f>
        <v>50000</v>
      </c>
      <c r="H399" s="32">
        <f>+VLOOKUP(B399,'[1]AMAREY NOVA MEDICAL S.A'!$D:$H,3,0)</f>
        <v>0</v>
      </c>
      <c r="I399" s="32">
        <f>+VLOOKUP(B399,'[1]AMAREY NOVA MEDICAL S.A'!$D:$H,4,0)</f>
        <v>50000</v>
      </c>
      <c r="J399" s="32">
        <f t="shared" si="117"/>
        <v>50000</v>
      </c>
      <c r="K399" s="32">
        <f t="shared" si="118"/>
        <v>52810</v>
      </c>
      <c r="L399" s="32">
        <v>86000</v>
      </c>
      <c r="M399" s="32"/>
      <c r="N399" s="32">
        <v>86000</v>
      </c>
      <c r="O399" s="32">
        <f t="shared" si="119"/>
        <v>90833.2</v>
      </c>
      <c r="P399" s="71">
        <v>108065</v>
      </c>
      <c r="Q399" s="71"/>
      <c r="R399" s="72">
        <v>108065</v>
      </c>
      <c r="S399" s="32">
        <f t="shared" si="127"/>
        <v>114116.64</v>
      </c>
      <c r="T399" s="32"/>
      <c r="U399" s="32"/>
      <c r="V399" s="32"/>
      <c r="W399" s="32"/>
      <c r="X399" s="32">
        <v>220400</v>
      </c>
      <c r="Y399" s="32"/>
      <c r="Z399" s="32">
        <v>220400</v>
      </c>
      <c r="AA399" s="32">
        <f t="shared" si="120"/>
        <v>232786.48</v>
      </c>
      <c r="AB399" s="32"/>
      <c r="AC399" s="32"/>
      <c r="AD399" s="32"/>
      <c r="AE399" s="32"/>
      <c r="AF399" s="32">
        <v>111780</v>
      </c>
      <c r="AG399" s="32"/>
      <c r="AH399" s="32">
        <v>111780</v>
      </c>
      <c r="AI399" s="32">
        <f t="shared" si="128"/>
        <v>118062.03600000001</v>
      </c>
      <c r="AJ399" s="32">
        <v>82225</v>
      </c>
      <c r="AK399" s="32"/>
      <c r="AL399" s="32">
        <v>82225</v>
      </c>
      <c r="AM399" s="32">
        <f t="shared" si="121"/>
        <v>86846.044999999998</v>
      </c>
      <c r="AN399" s="32"/>
      <c r="AO399" s="32"/>
      <c r="AP399" s="32"/>
      <c r="AQ399" s="32"/>
      <c r="AR399" s="32">
        <v>51453.344250000009</v>
      </c>
      <c r="AS399" s="32"/>
      <c r="AT399" s="32">
        <v>51453.344250000009</v>
      </c>
      <c r="AU399" s="32">
        <f t="shared" si="129"/>
        <v>54345.022196850012</v>
      </c>
      <c r="AV399" s="32"/>
      <c r="AW399" s="32"/>
      <c r="AX399" s="32"/>
      <c r="AY399" s="32"/>
      <c r="AZ399" s="32"/>
      <c r="BA399" s="32"/>
      <c r="BB399" s="32"/>
      <c r="BC399" s="32"/>
      <c r="BD399" s="32"/>
      <c r="BE399" s="32"/>
      <c r="BF399" s="32"/>
      <c r="BG399" s="32"/>
      <c r="BH399" s="32"/>
      <c r="BI399" s="32"/>
      <c r="BJ399" s="32"/>
      <c r="BK399" s="32"/>
      <c r="BL399" s="32"/>
      <c r="BM399" s="32"/>
      <c r="BN399" s="32"/>
      <c r="BO399" s="32"/>
      <c r="BP399" s="32"/>
      <c r="BQ399" s="32"/>
      <c r="BR399" s="32"/>
      <c r="BS399" s="32"/>
      <c r="BT399" s="32"/>
      <c r="BU399" s="32"/>
      <c r="BV399" s="32"/>
      <c r="BW399" s="32"/>
      <c r="BX399" s="32"/>
      <c r="BY399" s="32"/>
      <c r="BZ399" s="32"/>
      <c r="CA399" s="32"/>
      <c r="CB399" s="32">
        <v>237600.00000000003</v>
      </c>
      <c r="CC399" s="32">
        <v>0</v>
      </c>
      <c r="CD399" s="32">
        <v>237600.00000000003</v>
      </c>
      <c r="CE399" s="32">
        <f t="shared" si="122"/>
        <v>250953.12000000002</v>
      </c>
      <c r="CF399" s="32"/>
      <c r="CG399" s="32"/>
      <c r="CH399" s="32"/>
      <c r="CI399" s="32"/>
      <c r="CJ399" s="32">
        <f t="shared" si="123"/>
        <v>125094.06789960626</v>
      </c>
      <c r="CK399" s="32">
        <f>+SMALL((K399,O399,S399,W399,AA399,AE399,AI399,AM399,AQ399,AU399,AY399,BC399,BG399,BK399,BO399,BS399,BW399,CA399,CE399,CI399),1)</f>
        <v>52810</v>
      </c>
      <c r="CL399" s="18"/>
      <c r="CM399" s="18">
        <f t="shared" si="124"/>
        <v>0</v>
      </c>
      <c r="CN399" s="35">
        <f t="shared" si="125"/>
        <v>0</v>
      </c>
      <c r="CO399" s="39">
        <f t="shared" si="126"/>
        <v>52810</v>
      </c>
    </row>
    <row r="400" spans="1:93" s="19" customFormat="1" ht="60">
      <c r="A400" s="17">
        <v>390</v>
      </c>
      <c r="B400" s="50" t="s">
        <v>422</v>
      </c>
      <c r="C400" s="69" t="s">
        <v>474</v>
      </c>
      <c r="D400" s="69" t="s">
        <v>1245</v>
      </c>
      <c r="E400" s="37">
        <v>1</v>
      </c>
      <c r="F400" s="37" t="str">
        <f>+VLOOKUP(B400,'[1]AMAREY NOVA MEDICAL S.A'!$D:$H,5,0)</f>
        <v>CTO 5671-2021 SMITH &amp; NEPHEW COLOMBIA S.A.S</v>
      </c>
      <c r="G400" s="34">
        <f>+VLOOKUP(B400,'[1]AMAREY NOVA MEDICAL S.A'!$D:$H,2,0)</f>
        <v>1600000</v>
      </c>
      <c r="H400" s="32">
        <f>+VLOOKUP(B400,'[1]AMAREY NOVA MEDICAL S.A'!$D:$H,3,0)</f>
        <v>0</v>
      </c>
      <c r="I400" s="32">
        <f>+VLOOKUP(B400,'[1]AMAREY NOVA MEDICAL S.A'!$D:$H,4,0)</f>
        <v>1600000</v>
      </c>
      <c r="J400" s="32">
        <f t="shared" si="117"/>
        <v>1600000</v>
      </c>
      <c r="K400" s="32">
        <f t="shared" si="118"/>
        <v>1689920</v>
      </c>
      <c r="L400" s="32">
        <v>702000</v>
      </c>
      <c r="M400" s="32"/>
      <c r="N400" s="32">
        <v>702000</v>
      </c>
      <c r="O400" s="32">
        <f t="shared" si="119"/>
        <v>741452.4</v>
      </c>
      <c r="P400" s="71"/>
      <c r="Q400" s="71"/>
      <c r="R400" s="72"/>
      <c r="S400" s="32"/>
      <c r="T400" s="32"/>
      <c r="U400" s="32"/>
      <c r="V400" s="32"/>
      <c r="W400" s="32"/>
      <c r="X400" s="32"/>
      <c r="Y400" s="32"/>
      <c r="Z400" s="32"/>
      <c r="AA400" s="32"/>
      <c r="AB400" s="32"/>
      <c r="AC400" s="32"/>
      <c r="AD400" s="32"/>
      <c r="AE400" s="32"/>
      <c r="AF400" s="32"/>
      <c r="AG400" s="32"/>
      <c r="AH400" s="32"/>
      <c r="AI400" s="32"/>
      <c r="AJ400" s="32">
        <v>2070000</v>
      </c>
      <c r="AK400" s="32"/>
      <c r="AL400" s="32">
        <v>2070000</v>
      </c>
      <c r="AM400" s="32">
        <f t="shared" si="121"/>
        <v>2186334</v>
      </c>
      <c r="AN400" s="32"/>
      <c r="AO400" s="32"/>
      <c r="AP400" s="32"/>
      <c r="AQ400" s="32"/>
      <c r="AR400" s="32"/>
      <c r="AS400" s="32"/>
      <c r="AT400" s="32"/>
      <c r="AU400" s="32"/>
      <c r="AV400" s="32"/>
      <c r="AW400" s="32"/>
      <c r="AX400" s="32"/>
      <c r="AY400" s="32"/>
      <c r="AZ400" s="32"/>
      <c r="BA400" s="32"/>
      <c r="BB400" s="32"/>
      <c r="BC400" s="32"/>
      <c r="BD400" s="32"/>
      <c r="BE400" s="32"/>
      <c r="BF400" s="32"/>
      <c r="BG400" s="32"/>
      <c r="BH400" s="32"/>
      <c r="BI400" s="32"/>
      <c r="BJ400" s="32"/>
      <c r="BK400" s="32"/>
      <c r="BL400" s="32"/>
      <c r="BM400" s="32"/>
      <c r="BN400" s="32"/>
      <c r="BO400" s="32"/>
      <c r="BP400" s="32"/>
      <c r="BQ400" s="32"/>
      <c r="BR400" s="32"/>
      <c r="BS400" s="32"/>
      <c r="BT400" s="32"/>
      <c r="BU400" s="32"/>
      <c r="BV400" s="32"/>
      <c r="BW400" s="32"/>
      <c r="BX400" s="32"/>
      <c r="BY400" s="32"/>
      <c r="BZ400" s="32"/>
      <c r="CA400" s="32"/>
      <c r="CB400" s="32">
        <v>2376000</v>
      </c>
      <c r="CC400" s="32">
        <v>0</v>
      </c>
      <c r="CD400" s="32">
        <v>2376000</v>
      </c>
      <c r="CE400" s="32">
        <f t="shared" si="122"/>
        <v>2509531.2000000002</v>
      </c>
      <c r="CF400" s="32"/>
      <c r="CG400" s="32"/>
      <c r="CH400" s="32"/>
      <c r="CI400" s="32"/>
      <c r="CJ400" s="32">
        <f t="shared" si="123"/>
        <v>1781809.4000000001</v>
      </c>
      <c r="CK400" s="32">
        <f>+SMALL((K400,O400,S400,W400,AA400,AE400,AI400,AM400,AQ400,AU400,AY400,BC400,BG400,BK400,BO400,BS400,BW400,CA400,CE400,CI400),1)</f>
        <v>741452.4</v>
      </c>
      <c r="CL400" s="18"/>
      <c r="CM400" s="18">
        <f t="shared" si="124"/>
        <v>948467.6</v>
      </c>
      <c r="CN400" s="35">
        <f t="shared" si="125"/>
        <v>1.279202279202279</v>
      </c>
      <c r="CO400" s="39">
        <f t="shared" si="126"/>
        <v>741452.4</v>
      </c>
    </row>
    <row r="401" spans="1:93" s="19" customFormat="1" ht="30">
      <c r="A401" s="17">
        <v>391</v>
      </c>
      <c r="B401" s="50" t="s">
        <v>420</v>
      </c>
      <c r="C401" s="69" t="s">
        <v>474</v>
      </c>
      <c r="D401" s="69" t="s">
        <v>1245</v>
      </c>
      <c r="E401" s="37">
        <v>1</v>
      </c>
      <c r="F401" s="37" t="str">
        <f>+VLOOKUP(B401,'[1]AMAREY NOVA MEDICAL S.A'!$D:$H,5,0)</f>
        <v xml:space="preserve">CTO 5660-2021 DISORTHO SA </v>
      </c>
      <c r="G401" s="34">
        <f>+VLOOKUP(B401,'[1]AMAREY NOVA MEDICAL S.A'!$D:$H,2,0)</f>
        <v>359523</v>
      </c>
      <c r="H401" s="32">
        <f>+VLOOKUP(B401,'[1]AMAREY NOVA MEDICAL S.A'!$D:$H,3,0)</f>
        <v>0</v>
      </c>
      <c r="I401" s="32">
        <f>+VLOOKUP(B401,'[1]AMAREY NOVA MEDICAL S.A'!$D:$H,4,0)</f>
        <v>359523</v>
      </c>
      <c r="J401" s="32">
        <f t="shared" si="117"/>
        <v>359523</v>
      </c>
      <c r="K401" s="32">
        <f t="shared" si="118"/>
        <v>379728.19260000001</v>
      </c>
      <c r="L401" s="32">
        <v>271000</v>
      </c>
      <c r="M401" s="32"/>
      <c r="N401" s="32">
        <v>271000</v>
      </c>
      <c r="O401" s="32">
        <f t="shared" si="119"/>
        <v>286230.2</v>
      </c>
      <c r="P401" s="71"/>
      <c r="Q401" s="71"/>
      <c r="R401" s="72"/>
      <c r="S401" s="32"/>
      <c r="T401" s="32"/>
      <c r="U401" s="32"/>
      <c r="V401" s="32"/>
      <c r="W401" s="32"/>
      <c r="X401" s="32"/>
      <c r="Y401" s="32"/>
      <c r="Z401" s="32"/>
      <c r="AA401" s="32"/>
      <c r="AB401" s="32"/>
      <c r="AC401" s="32"/>
      <c r="AD401" s="32"/>
      <c r="AE401" s="32"/>
      <c r="AF401" s="32"/>
      <c r="AG401" s="32"/>
      <c r="AH401" s="32"/>
      <c r="AI401" s="32"/>
      <c r="AJ401" s="32">
        <v>411125</v>
      </c>
      <c r="AK401" s="32"/>
      <c r="AL401" s="32">
        <v>411125</v>
      </c>
      <c r="AM401" s="32">
        <f t="shared" si="121"/>
        <v>434230.22500000003</v>
      </c>
      <c r="AN401" s="32"/>
      <c r="AO401" s="32"/>
      <c r="AP401" s="32"/>
      <c r="AQ401" s="32"/>
      <c r="AR401" s="32"/>
      <c r="AS401" s="32"/>
      <c r="AT401" s="32"/>
      <c r="AU401" s="32"/>
      <c r="AV401" s="32"/>
      <c r="AW401" s="32"/>
      <c r="AX401" s="32"/>
      <c r="AY401" s="32"/>
      <c r="AZ401" s="32"/>
      <c r="BA401" s="32"/>
      <c r="BB401" s="32"/>
      <c r="BC401" s="32"/>
      <c r="BD401" s="32"/>
      <c r="BE401" s="32"/>
      <c r="BF401" s="32"/>
      <c r="BG401" s="32"/>
      <c r="BH401" s="32"/>
      <c r="BI401" s="32"/>
      <c r="BJ401" s="32"/>
      <c r="BK401" s="32"/>
      <c r="BL401" s="32"/>
      <c r="BM401" s="32"/>
      <c r="BN401" s="32"/>
      <c r="BO401" s="32"/>
      <c r="BP401" s="32"/>
      <c r="BQ401" s="32"/>
      <c r="BR401" s="32"/>
      <c r="BS401" s="32"/>
      <c r="BT401" s="32"/>
      <c r="BU401" s="32"/>
      <c r="BV401" s="32"/>
      <c r="BW401" s="32"/>
      <c r="BX401" s="32"/>
      <c r="BY401" s="32"/>
      <c r="BZ401" s="32"/>
      <c r="CA401" s="32"/>
      <c r="CB401" s="32">
        <v>261360.00000000003</v>
      </c>
      <c r="CC401" s="32">
        <v>0</v>
      </c>
      <c r="CD401" s="32">
        <v>261360.00000000003</v>
      </c>
      <c r="CE401" s="32">
        <f t="shared" si="122"/>
        <v>276048.43200000003</v>
      </c>
      <c r="CF401" s="32"/>
      <c r="CG401" s="32"/>
      <c r="CH401" s="32"/>
      <c r="CI401" s="32"/>
      <c r="CJ401" s="32">
        <f t="shared" si="123"/>
        <v>344059.26240000001</v>
      </c>
      <c r="CK401" s="32">
        <f>+SMALL((K401,O401,S401,W401,AA401,AE401,AI401,AM401,AQ401,AU401,AY401,BC401,BG401,BK401,BO401,BS401,BW401,CA401,CE401,CI401),1)</f>
        <v>276048.43200000003</v>
      </c>
      <c r="CL401" s="18"/>
      <c r="CM401" s="18">
        <f t="shared" si="124"/>
        <v>103679.76059999998</v>
      </c>
      <c r="CN401" s="35">
        <f t="shared" si="125"/>
        <v>0.37558539944903568</v>
      </c>
      <c r="CO401" s="39">
        <f t="shared" si="126"/>
        <v>276048.43200000003</v>
      </c>
    </row>
    <row r="402" spans="1:93" s="19" customFormat="1" ht="45">
      <c r="A402" s="17">
        <v>392</v>
      </c>
      <c r="B402" s="50" t="s">
        <v>421</v>
      </c>
      <c r="C402" s="69" t="s">
        <v>474</v>
      </c>
      <c r="D402" s="69" t="s">
        <v>1245</v>
      </c>
      <c r="E402" s="37">
        <v>1</v>
      </c>
      <c r="F402" s="37" t="str">
        <f>+VLOOKUP(B402,'[1]AMAREY NOVA MEDICAL S.A'!$D:$H,5,0)</f>
        <v>CTO 5656-2021 AMAREY NOVA MEDICAL S.A</v>
      </c>
      <c r="G402" s="34">
        <f>+VLOOKUP(B402,'[1]AMAREY NOVA MEDICAL S.A'!$D:$H,2,0)</f>
        <v>50000</v>
      </c>
      <c r="H402" s="32">
        <f>+VLOOKUP(B402,'[1]AMAREY NOVA MEDICAL S.A'!$D:$H,3,0)</f>
        <v>0</v>
      </c>
      <c r="I402" s="32">
        <f>+VLOOKUP(B402,'[1]AMAREY NOVA MEDICAL S.A'!$D:$H,4,0)</f>
        <v>50000</v>
      </c>
      <c r="J402" s="32">
        <f t="shared" si="117"/>
        <v>50000</v>
      </c>
      <c r="K402" s="32">
        <f t="shared" si="118"/>
        <v>52810</v>
      </c>
      <c r="L402" s="32">
        <v>86000</v>
      </c>
      <c r="M402" s="32"/>
      <c r="N402" s="32">
        <v>86000</v>
      </c>
      <c r="O402" s="32">
        <f t="shared" si="119"/>
        <v>90833.2</v>
      </c>
      <c r="P402" s="71"/>
      <c r="Q402" s="71"/>
      <c r="R402" s="72"/>
      <c r="S402" s="32"/>
      <c r="T402" s="32"/>
      <c r="U402" s="32"/>
      <c r="V402" s="32"/>
      <c r="W402" s="32"/>
      <c r="X402" s="32"/>
      <c r="Y402" s="32"/>
      <c r="Z402" s="32"/>
      <c r="AA402" s="32"/>
      <c r="AB402" s="32"/>
      <c r="AC402" s="32"/>
      <c r="AD402" s="32"/>
      <c r="AE402" s="32"/>
      <c r="AF402" s="32"/>
      <c r="AG402" s="32"/>
      <c r="AH402" s="32"/>
      <c r="AI402" s="32"/>
      <c r="AJ402" s="32">
        <v>82225</v>
      </c>
      <c r="AK402" s="32"/>
      <c r="AL402" s="32">
        <v>82225</v>
      </c>
      <c r="AM402" s="32">
        <f t="shared" si="121"/>
        <v>86846.044999999998</v>
      </c>
      <c r="AN402" s="32"/>
      <c r="AO402" s="32"/>
      <c r="AP402" s="32"/>
      <c r="AQ402" s="32"/>
      <c r="AR402" s="32"/>
      <c r="AS402" s="32"/>
      <c r="AT402" s="32"/>
      <c r="AU402" s="32"/>
      <c r="AV402" s="32"/>
      <c r="AW402" s="32"/>
      <c r="AX402" s="32"/>
      <c r="AY402" s="32"/>
      <c r="AZ402" s="32"/>
      <c r="BA402" s="32"/>
      <c r="BB402" s="32"/>
      <c r="BC402" s="32"/>
      <c r="BD402" s="32"/>
      <c r="BE402" s="32"/>
      <c r="BF402" s="32"/>
      <c r="BG402" s="32"/>
      <c r="BH402" s="32"/>
      <c r="BI402" s="32"/>
      <c r="BJ402" s="32"/>
      <c r="BK402" s="32"/>
      <c r="BL402" s="32"/>
      <c r="BM402" s="32"/>
      <c r="BN402" s="32"/>
      <c r="BO402" s="32"/>
      <c r="BP402" s="32"/>
      <c r="BQ402" s="32"/>
      <c r="BR402" s="32"/>
      <c r="BS402" s="32"/>
      <c r="BT402" s="32"/>
      <c r="BU402" s="32"/>
      <c r="BV402" s="32"/>
      <c r="BW402" s="32"/>
      <c r="BX402" s="32"/>
      <c r="BY402" s="32"/>
      <c r="BZ402" s="32"/>
      <c r="CA402" s="32"/>
      <c r="CB402" s="32">
        <v>213840.00000000003</v>
      </c>
      <c r="CC402" s="32">
        <v>0</v>
      </c>
      <c r="CD402" s="32">
        <v>213840.00000000003</v>
      </c>
      <c r="CE402" s="32">
        <f t="shared" si="122"/>
        <v>225857.80800000005</v>
      </c>
      <c r="CF402" s="32"/>
      <c r="CG402" s="32"/>
      <c r="CH402" s="32"/>
      <c r="CI402" s="32"/>
      <c r="CJ402" s="32">
        <f t="shared" si="123"/>
        <v>114086.76325000002</v>
      </c>
      <c r="CK402" s="32">
        <f>+SMALL((K402,O402,S402,W402,AA402,AE402,AI402,AM402,AQ402,AU402,AY402,BC402,BG402,BK402,BO402,BS402,BW402,CA402,CE402,CI402),1)</f>
        <v>52810</v>
      </c>
      <c r="CL402" s="18"/>
      <c r="CM402" s="18">
        <f t="shared" si="124"/>
        <v>0</v>
      </c>
      <c r="CN402" s="35">
        <f t="shared" si="125"/>
        <v>0</v>
      </c>
      <c r="CO402" s="39">
        <f t="shared" si="126"/>
        <v>52810</v>
      </c>
    </row>
    <row r="403" spans="1:93" s="19" customFormat="1" ht="30">
      <c r="A403" s="17">
        <v>393</v>
      </c>
      <c r="B403" s="50" t="s">
        <v>423</v>
      </c>
      <c r="C403" s="69" t="s">
        <v>475</v>
      </c>
      <c r="D403" s="69" t="s">
        <v>1245</v>
      </c>
      <c r="E403" s="37">
        <v>1</v>
      </c>
      <c r="F403" s="37" t="str">
        <f>+VLOOKUP(B403,'[1]AMAREY NOVA MEDICAL S.A'!$D:$H,5,0)</f>
        <v xml:space="preserve">CTO 5660-2021 DISORTHO SA </v>
      </c>
      <c r="G403" s="34">
        <f>+VLOOKUP(B403,'[1]AMAREY NOVA MEDICAL S.A'!$D:$H,2,0)</f>
        <v>1110127</v>
      </c>
      <c r="H403" s="32">
        <f>+VLOOKUP(B403,'[1]AMAREY NOVA MEDICAL S.A'!$D:$H,3,0)</f>
        <v>0</v>
      </c>
      <c r="I403" s="32">
        <f>+VLOOKUP(B403,'[1]AMAREY NOVA MEDICAL S.A'!$D:$H,4,0)</f>
        <v>1110127</v>
      </c>
      <c r="J403" s="32">
        <f t="shared" si="117"/>
        <v>1110127</v>
      </c>
      <c r="K403" s="32">
        <f t="shared" si="118"/>
        <v>1172516.1374000001</v>
      </c>
      <c r="L403" s="32"/>
      <c r="M403" s="32"/>
      <c r="N403" s="32"/>
      <c r="O403" s="32"/>
      <c r="P403" s="71"/>
      <c r="Q403" s="71"/>
      <c r="R403" s="72"/>
      <c r="S403" s="32"/>
      <c r="T403" s="32"/>
      <c r="U403" s="32"/>
      <c r="V403" s="32"/>
      <c r="W403" s="32"/>
      <c r="X403" s="32">
        <v>2488200</v>
      </c>
      <c r="Y403" s="32"/>
      <c r="Z403" s="32">
        <v>2488200</v>
      </c>
      <c r="AA403" s="32">
        <f t="shared" si="120"/>
        <v>2628036.84</v>
      </c>
      <c r="AB403" s="32"/>
      <c r="AC403" s="32"/>
      <c r="AD403" s="32"/>
      <c r="AE403" s="32"/>
      <c r="AF403" s="32"/>
      <c r="AG403" s="32"/>
      <c r="AH403" s="32"/>
      <c r="AI403" s="32"/>
      <c r="AJ403" s="32">
        <v>2530000</v>
      </c>
      <c r="AK403" s="32"/>
      <c r="AL403" s="32">
        <v>2530000</v>
      </c>
      <c r="AM403" s="32">
        <f t="shared" si="121"/>
        <v>2672186</v>
      </c>
      <c r="AN403" s="32"/>
      <c r="AO403" s="32"/>
      <c r="AP403" s="32"/>
      <c r="AQ403" s="32"/>
      <c r="AR403" s="32"/>
      <c r="AS403" s="32"/>
      <c r="AT403" s="32"/>
      <c r="AU403" s="32"/>
      <c r="AV403" s="32"/>
      <c r="AW403" s="32"/>
      <c r="AX403" s="32"/>
      <c r="AY403" s="32"/>
      <c r="AZ403" s="32"/>
      <c r="BA403" s="32"/>
      <c r="BB403" s="32"/>
      <c r="BC403" s="32"/>
      <c r="BD403" s="32"/>
      <c r="BE403" s="32"/>
      <c r="BF403" s="32"/>
      <c r="BG403" s="32"/>
      <c r="BH403" s="32"/>
      <c r="BI403" s="32"/>
      <c r="BJ403" s="32"/>
      <c r="BK403" s="32"/>
      <c r="BL403" s="32"/>
      <c r="BM403" s="32"/>
      <c r="BN403" s="32"/>
      <c r="BO403" s="32"/>
      <c r="BP403" s="32"/>
      <c r="BQ403" s="32"/>
      <c r="BR403" s="32"/>
      <c r="BS403" s="32"/>
      <c r="BT403" s="32"/>
      <c r="BU403" s="32"/>
      <c r="BV403" s="32"/>
      <c r="BW403" s="32"/>
      <c r="BX403" s="32"/>
      <c r="BY403" s="32"/>
      <c r="BZ403" s="32"/>
      <c r="CA403" s="32"/>
      <c r="CB403" s="32"/>
      <c r="CC403" s="32"/>
      <c r="CD403" s="32"/>
      <c r="CE403" s="32"/>
      <c r="CF403" s="32"/>
      <c r="CG403" s="32"/>
      <c r="CH403" s="32"/>
      <c r="CI403" s="32"/>
      <c r="CJ403" s="32">
        <f t="shared" si="123"/>
        <v>2157579.6591333332</v>
      </c>
      <c r="CK403" s="32">
        <f>+SMALL((K403,O403,S403,W403,AA403,AE403,AI403,AM403,AQ403,AU403,AY403,BC403,BG403,BK403,BO403,BS403,BW403,CA403,CE403,CI403),1)</f>
        <v>1172516.1374000001</v>
      </c>
      <c r="CL403" s="18"/>
      <c r="CM403" s="18">
        <f t="shared" si="124"/>
        <v>0</v>
      </c>
      <c r="CN403" s="35">
        <f t="shared" si="125"/>
        <v>0</v>
      </c>
      <c r="CO403" s="39">
        <f t="shared" si="126"/>
        <v>1172516.1374000001</v>
      </c>
    </row>
    <row r="404" spans="1:93" s="19" customFormat="1" ht="30">
      <c r="A404" s="17">
        <v>394</v>
      </c>
      <c r="B404" s="50" t="s">
        <v>420</v>
      </c>
      <c r="C404" s="69" t="s">
        <v>475</v>
      </c>
      <c r="D404" s="69" t="s">
        <v>1245</v>
      </c>
      <c r="E404" s="37">
        <v>1</v>
      </c>
      <c r="F404" s="37" t="str">
        <f>+VLOOKUP(B404,'[1]AMAREY NOVA MEDICAL S.A'!$D:$H,5,0)</f>
        <v xml:space="preserve">CTO 5660-2021 DISORTHO SA </v>
      </c>
      <c r="G404" s="34">
        <f>+VLOOKUP(B404,'[1]AMAREY NOVA MEDICAL S.A'!$D:$H,2,0)</f>
        <v>359523</v>
      </c>
      <c r="H404" s="32">
        <f>+VLOOKUP(B404,'[1]AMAREY NOVA MEDICAL S.A'!$D:$H,3,0)</f>
        <v>0</v>
      </c>
      <c r="I404" s="32">
        <f>+VLOOKUP(B404,'[1]AMAREY NOVA MEDICAL S.A'!$D:$H,4,0)</f>
        <v>359523</v>
      </c>
      <c r="J404" s="32">
        <f t="shared" si="117"/>
        <v>359523</v>
      </c>
      <c r="K404" s="32">
        <f t="shared" si="118"/>
        <v>379728.19260000001</v>
      </c>
      <c r="L404" s="32">
        <v>271000</v>
      </c>
      <c r="M404" s="32"/>
      <c r="N404" s="32">
        <v>271000</v>
      </c>
      <c r="O404" s="32">
        <f t="shared" si="119"/>
        <v>286230.2</v>
      </c>
      <c r="P404" s="71"/>
      <c r="Q404" s="71"/>
      <c r="R404" s="72"/>
      <c r="S404" s="32"/>
      <c r="T404" s="32"/>
      <c r="U404" s="32"/>
      <c r="V404" s="32"/>
      <c r="W404" s="32"/>
      <c r="X404" s="32">
        <v>255200</v>
      </c>
      <c r="Y404" s="32"/>
      <c r="Z404" s="32">
        <v>255200</v>
      </c>
      <c r="AA404" s="32">
        <f t="shared" si="120"/>
        <v>269542.24</v>
      </c>
      <c r="AB404" s="32"/>
      <c r="AC404" s="32"/>
      <c r="AD404" s="32"/>
      <c r="AE404" s="32"/>
      <c r="AF404" s="32"/>
      <c r="AG404" s="32"/>
      <c r="AH404" s="32"/>
      <c r="AI404" s="32"/>
      <c r="AJ404" s="32">
        <v>411125</v>
      </c>
      <c r="AK404" s="32"/>
      <c r="AL404" s="32">
        <v>411125</v>
      </c>
      <c r="AM404" s="32">
        <f t="shared" si="121"/>
        <v>434230.22500000003</v>
      </c>
      <c r="AN404" s="32"/>
      <c r="AO404" s="32"/>
      <c r="AP404" s="32"/>
      <c r="AQ404" s="32"/>
      <c r="AR404" s="32"/>
      <c r="AS404" s="32"/>
      <c r="AT404" s="32"/>
      <c r="AU404" s="32"/>
      <c r="AV404" s="32"/>
      <c r="AW404" s="32"/>
      <c r="AX404" s="32"/>
      <c r="AY404" s="32"/>
      <c r="AZ404" s="32"/>
      <c r="BA404" s="32"/>
      <c r="BB404" s="32"/>
      <c r="BC404" s="32"/>
      <c r="BD404" s="32"/>
      <c r="BE404" s="32"/>
      <c r="BF404" s="32"/>
      <c r="BG404" s="32"/>
      <c r="BH404" s="32"/>
      <c r="BI404" s="32"/>
      <c r="BJ404" s="32"/>
      <c r="BK404" s="32"/>
      <c r="BL404" s="32"/>
      <c r="BM404" s="32"/>
      <c r="BN404" s="32"/>
      <c r="BO404" s="32"/>
      <c r="BP404" s="32"/>
      <c r="BQ404" s="32"/>
      <c r="BR404" s="32"/>
      <c r="BS404" s="32"/>
      <c r="BT404" s="32"/>
      <c r="BU404" s="32"/>
      <c r="BV404" s="32"/>
      <c r="BW404" s="32"/>
      <c r="BX404" s="32"/>
      <c r="BY404" s="32"/>
      <c r="BZ404" s="32"/>
      <c r="CA404" s="32"/>
      <c r="CB404" s="32"/>
      <c r="CC404" s="32"/>
      <c r="CD404" s="32"/>
      <c r="CE404" s="32"/>
      <c r="CF404" s="32"/>
      <c r="CG404" s="32"/>
      <c r="CH404" s="32"/>
      <c r="CI404" s="32"/>
      <c r="CJ404" s="32">
        <f t="shared" si="123"/>
        <v>342432.7144</v>
      </c>
      <c r="CK404" s="32">
        <f>+SMALL((K404,O404,S404,W404,AA404,AE404,AI404,AM404,AQ404,AU404,AY404,BC404,BG404,BK404,BO404,BS404,BW404,CA404,CE404,CI404),1)</f>
        <v>269542.24</v>
      </c>
      <c r="CL404" s="18"/>
      <c r="CM404" s="18">
        <f t="shared" si="124"/>
        <v>110185.95260000002</v>
      </c>
      <c r="CN404" s="35">
        <f t="shared" si="125"/>
        <v>0.40878918495297811</v>
      </c>
      <c r="CO404" s="39">
        <f t="shared" si="126"/>
        <v>269542.24</v>
      </c>
    </row>
    <row r="405" spans="1:93" s="19" customFormat="1" ht="45">
      <c r="A405" s="17">
        <v>395</v>
      </c>
      <c r="B405" s="50" t="s">
        <v>421</v>
      </c>
      <c r="C405" s="69" t="s">
        <v>475</v>
      </c>
      <c r="D405" s="69" t="s">
        <v>1245</v>
      </c>
      <c r="E405" s="37">
        <v>1</v>
      </c>
      <c r="F405" s="37" t="str">
        <f>+VLOOKUP(B405,'[1]AMAREY NOVA MEDICAL S.A'!$D:$H,5,0)</f>
        <v>CTO 5656-2021 AMAREY NOVA MEDICAL S.A</v>
      </c>
      <c r="G405" s="34">
        <f>+VLOOKUP(B405,'[1]AMAREY NOVA MEDICAL S.A'!$D:$H,2,0)</f>
        <v>50000</v>
      </c>
      <c r="H405" s="32">
        <f>+VLOOKUP(B405,'[1]AMAREY NOVA MEDICAL S.A'!$D:$H,3,0)</f>
        <v>0</v>
      </c>
      <c r="I405" s="32">
        <f>+VLOOKUP(B405,'[1]AMAREY NOVA MEDICAL S.A'!$D:$H,4,0)</f>
        <v>50000</v>
      </c>
      <c r="J405" s="32">
        <f t="shared" si="117"/>
        <v>50000</v>
      </c>
      <c r="K405" s="32">
        <f t="shared" si="118"/>
        <v>52810</v>
      </c>
      <c r="L405" s="32">
        <v>86000</v>
      </c>
      <c r="M405" s="32"/>
      <c r="N405" s="32">
        <v>86000</v>
      </c>
      <c r="O405" s="32">
        <f t="shared" si="119"/>
        <v>90833.2</v>
      </c>
      <c r="P405" s="71"/>
      <c r="Q405" s="71"/>
      <c r="R405" s="72"/>
      <c r="S405" s="32"/>
      <c r="T405" s="32"/>
      <c r="U405" s="32"/>
      <c r="V405" s="32"/>
      <c r="W405" s="32"/>
      <c r="X405" s="32">
        <v>220400</v>
      </c>
      <c r="Y405" s="32"/>
      <c r="Z405" s="32">
        <v>220400</v>
      </c>
      <c r="AA405" s="32">
        <f t="shared" si="120"/>
        <v>232786.48</v>
      </c>
      <c r="AB405" s="32"/>
      <c r="AC405" s="32"/>
      <c r="AD405" s="32"/>
      <c r="AE405" s="32"/>
      <c r="AF405" s="32"/>
      <c r="AG405" s="32"/>
      <c r="AH405" s="32"/>
      <c r="AI405" s="32"/>
      <c r="AJ405" s="32">
        <v>82225</v>
      </c>
      <c r="AK405" s="32"/>
      <c r="AL405" s="32">
        <v>82225</v>
      </c>
      <c r="AM405" s="32">
        <f t="shared" si="121"/>
        <v>86846.044999999998</v>
      </c>
      <c r="AN405" s="32"/>
      <c r="AO405" s="32"/>
      <c r="AP405" s="32"/>
      <c r="AQ405" s="32"/>
      <c r="AR405" s="32"/>
      <c r="AS405" s="32"/>
      <c r="AT405" s="32"/>
      <c r="AU405" s="32"/>
      <c r="AV405" s="32"/>
      <c r="AW405" s="32"/>
      <c r="AX405" s="32"/>
      <c r="AY405" s="32"/>
      <c r="AZ405" s="32"/>
      <c r="BA405" s="32"/>
      <c r="BB405" s="32"/>
      <c r="BC405" s="32"/>
      <c r="BD405" s="32"/>
      <c r="BE405" s="32"/>
      <c r="BF405" s="32"/>
      <c r="BG405" s="32"/>
      <c r="BH405" s="32"/>
      <c r="BI405" s="32"/>
      <c r="BJ405" s="32"/>
      <c r="BK405" s="32"/>
      <c r="BL405" s="32"/>
      <c r="BM405" s="32"/>
      <c r="BN405" s="32"/>
      <c r="BO405" s="32"/>
      <c r="BP405" s="32"/>
      <c r="BQ405" s="32"/>
      <c r="BR405" s="32"/>
      <c r="BS405" s="32"/>
      <c r="BT405" s="32"/>
      <c r="BU405" s="32"/>
      <c r="BV405" s="32"/>
      <c r="BW405" s="32"/>
      <c r="BX405" s="32"/>
      <c r="BY405" s="32"/>
      <c r="BZ405" s="32"/>
      <c r="CA405" s="32"/>
      <c r="CB405" s="32"/>
      <c r="CC405" s="32"/>
      <c r="CD405" s="32"/>
      <c r="CE405" s="32"/>
      <c r="CF405" s="32"/>
      <c r="CG405" s="32"/>
      <c r="CH405" s="32"/>
      <c r="CI405" s="32"/>
      <c r="CJ405" s="32">
        <f t="shared" si="123"/>
        <v>115818.93125000001</v>
      </c>
      <c r="CK405" s="32">
        <f>+SMALL((K405,O405,S405,W405,AA405,AE405,AI405,AM405,AQ405,AU405,AY405,BC405,BG405,BK405,BO405,BS405,BW405,CA405,CE405,CI405),1)</f>
        <v>52810</v>
      </c>
      <c r="CL405" s="18"/>
      <c r="CM405" s="18">
        <f t="shared" si="124"/>
        <v>0</v>
      </c>
      <c r="CN405" s="35">
        <f t="shared" si="125"/>
        <v>0</v>
      </c>
      <c r="CO405" s="39">
        <f t="shared" si="126"/>
        <v>52810</v>
      </c>
    </row>
    <row r="406" spans="1:93" s="19" customFormat="1" ht="60">
      <c r="A406" s="17">
        <v>396</v>
      </c>
      <c r="B406" s="50" t="s">
        <v>424</v>
      </c>
      <c r="C406" s="69" t="s">
        <v>476</v>
      </c>
      <c r="D406" s="69" t="s">
        <v>1245</v>
      </c>
      <c r="E406" s="37">
        <v>1</v>
      </c>
      <c r="F406" s="37" t="str">
        <f>+VLOOKUP(B406,'[1]AMAREY NOVA MEDICAL S.A'!$D:$H,5,0)</f>
        <v>CTO 5666-2021 LOGISTICA PARA DISPOSITIVOS MEDICOS S.A.S</v>
      </c>
      <c r="G406" s="34">
        <f>+VLOOKUP(B406,'[1]AMAREY NOVA MEDICAL S.A'!$D:$H,2,0)</f>
        <v>127616</v>
      </c>
      <c r="H406" s="32">
        <f>+VLOOKUP(B406,'[1]AMAREY NOVA MEDICAL S.A'!$D:$H,3,0)</f>
        <v>0</v>
      </c>
      <c r="I406" s="32">
        <f>+VLOOKUP(B406,'[1]AMAREY NOVA MEDICAL S.A'!$D:$H,4,0)</f>
        <v>127616</v>
      </c>
      <c r="J406" s="32">
        <f t="shared" si="117"/>
        <v>127616</v>
      </c>
      <c r="K406" s="32">
        <f t="shared" si="118"/>
        <v>134788.01920000001</v>
      </c>
      <c r="L406" s="32"/>
      <c r="M406" s="32"/>
      <c r="N406" s="32"/>
      <c r="O406" s="32"/>
      <c r="P406" s="71">
        <v>2645635</v>
      </c>
      <c r="Q406" s="71"/>
      <c r="R406" s="72">
        <v>2645635</v>
      </c>
      <c r="S406" s="32">
        <f t="shared" si="127"/>
        <v>2793790.56</v>
      </c>
      <c r="T406" s="32"/>
      <c r="U406" s="32"/>
      <c r="V406" s="32"/>
      <c r="W406" s="32"/>
      <c r="X406" s="32"/>
      <c r="Y406" s="32"/>
      <c r="Z406" s="32"/>
      <c r="AA406" s="32"/>
      <c r="AB406" s="32"/>
      <c r="AC406" s="32"/>
      <c r="AD406" s="32"/>
      <c r="AE406" s="32"/>
      <c r="AF406" s="32">
        <v>608580</v>
      </c>
      <c r="AG406" s="32"/>
      <c r="AH406" s="32">
        <v>608580</v>
      </c>
      <c r="AI406" s="32">
        <f t="shared" si="128"/>
        <v>642782.196</v>
      </c>
      <c r="AJ406" s="32">
        <v>373750</v>
      </c>
      <c r="AK406" s="32"/>
      <c r="AL406" s="32">
        <v>373750</v>
      </c>
      <c r="AM406" s="32">
        <f t="shared" si="121"/>
        <v>394754.75</v>
      </c>
      <c r="AN406" s="32"/>
      <c r="AO406" s="32"/>
      <c r="AP406" s="32"/>
      <c r="AQ406" s="32"/>
      <c r="AR406" s="32">
        <v>140377.54499999998</v>
      </c>
      <c r="AS406" s="32"/>
      <c r="AT406" s="32">
        <v>140377.54499999998</v>
      </c>
      <c r="AU406" s="32">
        <f t="shared" si="129"/>
        <v>148266.76302899999</v>
      </c>
      <c r="AV406" s="32"/>
      <c r="AW406" s="32"/>
      <c r="AX406" s="32"/>
      <c r="AY406" s="32"/>
      <c r="AZ406" s="32"/>
      <c r="BA406" s="32"/>
      <c r="BB406" s="32"/>
      <c r="BC406" s="32"/>
      <c r="BD406" s="32"/>
      <c r="BE406" s="32"/>
      <c r="BF406" s="32"/>
      <c r="BG406" s="32"/>
      <c r="BH406" s="32"/>
      <c r="BI406" s="32"/>
      <c r="BJ406" s="32"/>
      <c r="BK406" s="32"/>
      <c r="BL406" s="32"/>
      <c r="BM406" s="32"/>
      <c r="BN406" s="32"/>
      <c r="BO406" s="32"/>
      <c r="BP406" s="32"/>
      <c r="BQ406" s="32"/>
      <c r="BR406" s="32"/>
      <c r="BS406" s="32"/>
      <c r="BT406" s="32"/>
      <c r="BU406" s="32"/>
      <c r="BV406" s="32"/>
      <c r="BW406" s="32"/>
      <c r="BX406" s="32"/>
      <c r="BY406" s="32"/>
      <c r="BZ406" s="32"/>
      <c r="CA406" s="32"/>
      <c r="CB406" s="32">
        <v>415800.00000000006</v>
      </c>
      <c r="CC406" s="32">
        <v>0</v>
      </c>
      <c r="CD406" s="32">
        <v>415800.00000000006</v>
      </c>
      <c r="CE406" s="32">
        <f t="shared" si="122"/>
        <v>439167.96000000008</v>
      </c>
      <c r="CF406" s="32"/>
      <c r="CG406" s="32"/>
      <c r="CH406" s="32"/>
      <c r="CI406" s="32"/>
      <c r="CJ406" s="32">
        <f t="shared" si="123"/>
        <v>758925.0413715</v>
      </c>
      <c r="CK406" s="32">
        <f>+SMALL((K406,O406,S406,W406,AA406,AE406,AI406,AM406,AQ406,AU406,AY406,BC406,BG406,BK406,BO406,BS406,BW406,CA406,CE406,CI406),1)</f>
        <v>134788.01920000001</v>
      </c>
      <c r="CL406" s="18"/>
      <c r="CM406" s="18">
        <f t="shared" si="124"/>
        <v>0</v>
      </c>
      <c r="CN406" s="35">
        <f t="shared" si="125"/>
        <v>0</v>
      </c>
      <c r="CO406" s="39">
        <f t="shared" si="126"/>
        <v>134788.01920000001</v>
      </c>
    </row>
    <row r="407" spans="1:93" s="19" customFormat="1" ht="60">
      <c r="A407" s="17">
        <v>397</v>
      </c>
      <c r="B407" s="50" t="s">
        <v>425</v>
      </c>
      <c r="C407" s="69" t="s">
        <v>476</v>
      </c>
      <c r="D407" s="69" t="s">
        <v>1245</v>
      </c>
      <c r="E407" s="37">
        <v>1</v>
      </c>
      <c r="F407" s="37" t="str">
        <f>+VLOOKUP(B407,'[1]AMAREY NOVA MEDICAL S.A'!$D:$H,5,0)</f>
        <v>CTO 5666-2021 LOGISTICA PARA DISPOSITIVOS MEDICOS S.A.S</v>
      </c>
      <c r="G407" s="34">
        <f>+VLOOKUP(B407,'[1]AMAREY NOVA MEDICAL S.A'!$D:$H,2,0)</f>
        <v>116563</v>
      </c>
      <c r="H407" s="32">
        <f>+VLOOKUP(B407,'[1]AMAREY NOVA MEDICAL S.A'!$D:$H,3,0)</f>
        <v>0</v>
      </c>
      <c r="I407" s="32">
        <f>+VLOOKUP(B407,'[1]AMAREY NOVA MEDICAL S.A'!$D:$H,4,0)</f>
        <v>116563</v>
      </c>
      <c r="J407" s="32">
        <f t="shared" si="117"/>
        <v>116563</v>
      </c>
      <c r="K407" s="32">
        <f t="shared" si="118"/>
        <v>123113.84060000001</v>
      </c>
      <c r="L407" s="32">
        <v>271000</v>
      </c>
      <c r="M407" s="32"/>
      <c r="N407" s="32">
        <v>271000</v>
      </c>
      <c r="O407" s="32">
        <f t="shared" si="119"/>
        <v>286230.2</v>
      </c>
      <c r="P407" s="71">
        <v>734505</v>
      </c>
      <c r="Q407" s="71"/>
      <c r="R407" s="72">
        <v>734505</v>
      </c>
      <c r="S407" s="32">
        <f t="shared" si="127"/>
        <v>775637.28</v>
      </c>
      <c r="T407" s="32"/>
      <c r="U407" s="32"/>
      <c r="V407" s="32"/>
      <c r="W407" s="32"/>
      <c r="X407" s="32"/>
      <c r="Y407" s="32"/>
      <c r="Z407" s="32"/>
      <c r="AA407" s="32"/>
      <c r="AB407" s="32"/>
      <c r="AC407" s="32"/>
      <c r="AD407" s="32"/>
      <c r="AE407" s="32"/>
      <c r="AF407" s="32">
        <v>288144</v>
      </c>
      <c r="AG407" s="32"/>
      <c r="AH407" s="32">
        <v>288144</v>
      </c>
      <c r="AI407" s="32">
        <f t="shared" si="128"/>
        <v>304337.69280000002</v>
      </c>
      <c r="AJ407" s="32">
        <v>411125</v>
      </c>
      <c r="AK407" s="32"/>
      <c r="AL407" s="32">
        <v>411125</v>
      </c>
      <c r="AM407" s="32">
        <f t="shared" si="121"/>
        <v>434230.22500000003</v>
      </c>
      <c r="AN407" s="32"/>
      <c r="AO407" s="32"/>
      <c r="AP407" s="32"/>
      <c r="AQ407" s="32"/>
      <c r="AR407" s="32">
        <v>128218.86000000002</v>
      </c>
      <c r="AS407" s="32"/>
      <c r="AT407" s="32">
        <v>128218.86000000002</v>
      </c>
      <c r="AU407" s="32">
        <f t="shared" si="129"/>
        <v>135424.75993200002</v>
      </c>
      <c r="AV407" s="32"/>
      <c r="AW407" s="32"/>
      <c r="AX407" s="32"/>
      <c r="AY407" s="32"/>
      <c r="AZ407" s="32"/>
      <c r="BA407" s="32"/>
      <c r="BB407" s="32"/>
      <c r="BC407" s="32"/>
      <c r="BD407" s="32"/>
      <c r="BE407" s="32"/>
      <c r="BF407" s="32"/>
      <c r="BG407" s="32"/>
      <c r="BH407" s="32"/>
      <c r="BI407" s="32"/>
      <c r="BJ407" s="32"/>
      <c r="BK407" s="32"/>
      <c r="BL407" s="32"/>
      <c r="BM407" s="32"/>
      <c r="BN407" s="32"/>
      <c r="BO407" s="32"/>
      <c r="BP407" s="32"/>
      <c r="BQ407" s="32"/>
      <c r="BR407" s="32"/>
      <c r="BS407" s="32"/>
      <c r="BT407" s="32"/>
      <c r="BU407" s="32"/>
      <c r="BV407" s="32"/>
      <c r="BW407" s="32"/>
      <c r="BX407" s="32"/>
      <c r="BY407" s="32"/>
      <c r="BZ407" s="32"/>
      <c r="CA407" s="32"/>
      <c r="CB407" s="32">
        <v>261360.00000000003</v>
      </c>
      <c r="CC407" s="32">
        <v>0</v>
      </c>
      <c r="CD407" s="32">
        <v>261360.00000000003</v>
      </c>
      <c r="CE407" s="32">
        <f t="shared" si="122"/>
        <v>276048.43200000003</v>
      </c>
      <c r="CF407" s="32"/>
      <c r="CG407" s="32"/>
      <c r="CH407" s="32"/>
      <c r="CI407" s="32"/>
      <c r="CJ407" s="32">
        <f t="shared" si="123"/>
        <v>333574.63290457148</v>
      </c>
      <c r="CK407" s="32">
        <f>+SMALL((K407,O407,S407,W407,AA407,AE407,AI407,AM407,AQ407,AU407,AY407,BC407,BG407,BK407,BO407,BS407,BW407,CA407,CE407,CI407),1)</f>
        <v>123113.84060000001</v>
      </c>
      <c r="CL407" s="18"/>
      <c r="CM407" s="18">
        <f t="shared" si="124"/>
        <v>0</v>
      </c>
      <c r="CN407" s="35">
        <f t="shared" si="125"/>
        <v>0</v>
      </c>
      <c r="CO407" s="39">
        <f t="shared" si="126"/>
        <v>123113.84060000001</v>
      </c>
    </row>
    <row r="408" spans="1:93" s="19" customFormat="1" ht="45">
      <c r="A408" s="17">
        <v>398</v>
      </c>
      <c r="B408" s="50" t="s">
        <v>421</v>
      </c>
      <c r="C408" s="69" t="s">
        <v>476</v>
      </c>
      <c r="D408" s="69" t="s">
        <v>1245</v>
      </c>
      <c r="E408" s="37">
        <v>1</v>
      </c>
      <c r="F408" s="37" t="str">
        <f>+VLOOKUP(B408,'[1]AMAREY NOVA MEDICAL S.A'!$D:$H,5,0)</f>
        <v>CTO 5656-2021 AMAREY NOVA MEDICAL S.A</v>
      </c>
      <c r="G408" s="34">
        <f>+VLOOKUP(B408,'[1]AMAREY NOVA MEDICAL S.A'!$D:$H,2,0)</f>
        <v>50000</v>
      </c>
      <c r="H408" s="32">
        <f>+VLOOKUP(B408,'[1]AMAREY NOVA MEDICAL S.A'!$D:$H,3,0)</f>
        <v>0</v>
      </c>
      <c r="I408" s="32">
        <f>+VLOOKUP(B408,'[1]AMAREY NOVA MEDICAL S.A'!$D:$H,4,0)</f>
        <v>50000</v>
      </c>
      <c r="J408" s="32">
        <f t="shared" si="117"/>
        <v>50000</v>
      </c>
      <c r="K408" s="32">
        <f t="shared" si="118"/>
        <v>52810</v>
      </c>
      <c r="L408" s="32">
        <v>86000</v>
      </c>
      <c r="M408" s="32"/>
      <c r="N408" s="32">
        <v>86000</v>
      </c>
      <c r="O408" s="32">
        <f t="shared" si="119"/>
        <v>90833.2</v>
      </c>
      <c r="P408" s="71">
        <v>744505</v>
      </c>
      <c r="Q408" s="71"/>
      <c r="R408" s="72">
        <v>744505</v>
      </c>
      <c r="S408" s="32">
        <f t="shared" si="127"/>
        <v>786197.28</v>
      </c>
      <c r="T408" s="32"/>
      <c r="U408" s="32"/>
      <c r="V408" s="32"/>
      <c r="W408" s="32"/>
      <c r="X408" s="32"/>
      <c r="Y408" s="32"/>
      <c r="Z408" s="32"/>
      <c r="AA408" s="32"/>
      <c r="AB408" s="32"/>
      <c r="AC408" s="32"/>
      <c r="AD408" s="32"/>
      <c r="AE408" s="32"/>
      <c r="AF408" s="32">
        <v>111780</v>
      </c>
      <c r="AG408" s="32"/>
      <c r="AH408" s="32">
        <v>111780</v>
      </c>
      <c r="AI408" s="32">
        <f t="shared" si="128"/>
        <v>118062.03600000001</v>
      </c>
      <c r="AJ408" s="32">
        <v>82225</v>
      </c>
      <c r="AK408" s="32"/>
      <c r="AL408" s="32">
        <v>82225</v>
      </c>
      <c r="AM408" s="32">
        <f t="shared" si="121"/>
        <v>86846.044999999998</v>
      </c>
      <c r="AN408" s="32"/>
      <c r="AO408" s="32"/>
      <c r="AP408" s="32"/>
      <c r="AQ408" s="32"/>
      <c r="AR408" s="32">
        <v>51453.344250000009</v>
      </c>
      <c r="AS408" s="32"/>
      <c r="AT408" s="32">
        <v>51453.344250000009</v>
      </c>
      <c r="AU408" s="32">
        <f t="shared" si="129"/>
        <v>54345.022196850012</v>
      </c>
      <c r="AV408" s="32"/>
      <c r="AW408" s="32"/>
      <c r="AX408" s="32"/>
      <c r="AY408" s="32"/>
      <c r="AZ408" s="32"/>
      <c r="BA408" s="32"/>
      <c r="BB408" s="32"/>
      <c r="BC408" s="32"/>
      <c r="BD408" s="32"/>
      <c r="BE408" s="32"/>
      <c r="BF408" s="32"/>
      <c r="BG408" s="32"/>
      <c r="BH408" s="32"/>
      <c r="BI408" s="32"/>
      <c r="BJ408" s="32"/>
      <c r="BK408" s="32"/>
      <c r="BL408" s="32"/>
      <c r="BM408" s="32"/>
      <c r="BN408" s="32"/>
      <c r="BO408" s="32"/>
      <c r="BP408" s="32"/>
      <c r="BQ408" s="32"/>
      <c r="BR408" s="32"/>
      <c r="BS408" s="32"/>
      <c r="BT408" s="32"/>
      <c r="BU408" s="32"/>
      <c r="BV408" s="32"/>
      <c r="BW408" s="32"/>
      <c r="BX408" s="32"/>
      <c r="BY408" s="32"/>
      <c r="BZ408" s="32"/>
      <c r="CA408" s="32"/>
      <c r="CB408" s="32">
        <v>237600.00000000003</v>
      </c>
      <c r="CC408" s="32">
        <v>0</v>
      </c>
      <c r="CD408" s="32">
        <v>237600.00000000003</v>
      </c>
      <c r="CE408" s="32">
        <f t="shared" si="122"/>
        <v>250953.12000000002</v>
      </c>
      <c r="CF408" s="32"/>
      <c r="CG408" s="32"/>
      <c r="CH408" s="32"/>
      <c r="CI408" s="32"/>
      <c r="CJ408" s="32">
        <f t="shared" si="123"/>
        <v>205720.95759955002</v>
      </c>
      <c r="CK408" s="32">
        <f>+SMALL((K408,O408,S408,W408,AA408,AE408,AI408,AM408,AQ408,AU408,AY408,BC408,BG408,BK408,BO408,BS408,BW408,CA408,CE408,CI408),1)</f>
        <v>52810</v>
      </c>
      <c r="CL408" s="18"/>
      <c r="CM408" s="18">
        <f t="shared" si="124"/>
        <v>0</v>
      </c>
      <c r="CN408" s="35">
        <f t="shared" si="125"/>
        <v>0</v>
      </c>
      <c r="CO408" s="39">
        <f t="shared" si="126"/>
        <v>52810</v>
      </c>
    </row>
    <row r="409" spans="1:93" s="19" customFormat="1" ht="60">
      <c r="A409" s="17">
        <v>399</v>
      </c>
      <c r="B409" s="50" t="s">
        <v>426</v>
      </c>
      <c r="C409" s="69" t="s">
        <v>477</v>
      </c>
      <c r="D409" s="69" t="s">
        <v>1245</v>
      </c>
      <c r="E409" s="37">
        <v>1</v>
      </c>
      <c r="F409" s="37" t="str">
        <f>+VLOOKUP(B409,'[1]AMAREY NOVA MEDICAL S.A'!$D:$H,5,0)</f>
        <v>CTO 5666-2021 LOGISTICA PARA DISPOSITIVOS MEDICOS S.A.S</v>
      </c>
      <c r="G409" s="34">
        <f>+VLOOKUP(B409,'[1]AMAREY NOVA MEDICAL S.A'!$D:$H,2,0)</f>
        <v>438206</v>
      </c>
      <c r="H409" s="32">
        <f>+VLOOKUP(B409,'[1]AMAREY NOVA MEDICAL S.A'!$D:$H,3,0)</f>
        <v>0</v>
      </c>
      <c r="I409" s="32">
        <f>+VLOOKUP(B409,'[1]AMAREY NOVA MEDICAL S.A'!$D:$H,4,0)</f>
        <v>438206</v>
      </c>
      <c r="J409" s="32">
        <f t="shared" si="117"/>
        <v>438206</v>
      </c>
      <c r="K409" s="32">
        <f t="shared" si="118"/>
        <v>462833.17720000003</v>
      </c>
      <c r="L409" s="32"/>
      <c r="M409" s="32"/>
      <c r="N409" s="32"/>
      <c r="O409" s="32"/>
      <c r="P409" s="71">
        <v>1208759</v>
      </c>
      <c r="Q409" s="71"/>
      <c r="R409" s="72">
        <v>1208759</v>
      </c>
      <c r="S409" s="32">
        <f t="shared" si="127"/>
        <v>1276449.504</v>
      </c>
      <c r="T409" s="32"/>
      <c r="U409" s="32"/>
      <c r="V409" s="32"/>
      <c r="W409" s="32"/>
      <c r="X409" s="32">
        <v>917680</v>
      </c>
      <c r="Y409" s="32"/>
      <c r="Z409" s="32">
        <v>917680</v>
      </c>
      <c r="AA409" s="32">
        <f t="shared" si="120"/>
        <v>969253.61600000004</v>
      </c>
      <c r="AB409" s="32"/>
      <c r="AC409" s="32"/>
      <c r="AD409" s="32"/>
      <c r="AE409" s="32"/>
      <c r="AF409" s="32"/>
      <c r="AG409" s="32"/>
      <c r="AH409" s="32"/>
      <c r="AI409" s="32"/>
      <c r="AJ409" s="32"/>
      <c r="AK409" s="32"/>
      <c r="AL409" s="32"/>
      <c r="AM409" s="32"/>
      <c r="AN409" s="32"/>
      <c r="AO409" s="32"/>
      <c r="AP409" s="32"/>
      <c r="AQ409" s="32"/>
      <c r="AR409" s="32">
        <v>1373257.8862002001</v>
      </c>
      <c r="AS409" s="32"/>
      <c r="AT409" s="32">
        <v>1373257.8862002001</v>
      </c>
      <c r="AU409" s="32">
        <f t="shared" si="129"/>
        <v>1450434.9794046513</v>
      </c>
      <c r="AV409" s="32"/>
      <c r="AW409" s="32"/>
      <c r="AX409" s="32"/>
      <c r="AY409" s="32"/>
      <c r="AZ409" s="32"/>
      <c r="BA409" s="32"/>
      <c r="BB409" s="32"/>
      <c r="BC409" s="32"/>
      <c r="BD409" s="32"/>
      <c r="BE409" s="32"/>
      <c r="BF409" s="32"/>
      <c r="BG409" s="32"/>
      <c r="BH409" s="32"/>
      <c r="BI409" s="32"/>
      <c r="BJ409" s="32"/>
      <c r="BK409" s="32"/>
      <c r="BL409" s="32"/>
      <c r="BM409" s="32"/>
      <c r="BN409" s="32"/>
      <c r="BO409" s="32"/>
      <c r="BP409" s="32"/>
      <c r="BQ409" s="32"/>
      <c r="BR409" s="32"/>
      <c r="BS409" s="32"/>
      <c r="BT409" s="32"/>
      <c r="BU409" s="32"/>
      <c r="BV409" s="32"/>
      <c r="BW409" s="32"/>
      <c r="BX409" s="32"/>
      <c r="BY409" s="32"/>
      <c r="BZ409" s="32"/>
      <c r="CA409" s="32"/>
      <c r="CB409" s="32">
        <v>1900800.0000000002</v>
      </c>
      <c r="CC409" s="32">
        <v>0</v>
      </c>
      <c r="CD409" s="32">
        <v>1900800.0000000002</v>
      </c>
      <c r="CE409" s="32">
        <f t="shared" si="122"/>
        <v>2007624.9600000002</v>
      </c>
      <c r="CF409" s="32"/>
      <c r="CG409" s="32"/>
      <c r="CH409" s="32"/>
      <c r="CI409" s="32"/>
      <c r="CJ409" s="32">
        <f t="shared" si="123"/>
        <v>1233319.2473209302</v>
      </c>
      <c r="CK409" s="32">
        <f>+SMALL((K409,O409,S409,W409,AA409,AE409,AI409,AM409,AQ409,AU409,AY409,BC409,BG409,BK409,BO409,BS409,BW409,CA409,CE409,CI409),1)</f>
        <v>462833.17720000003</v>
      </c>
      <c r="CL409" s="18"/>
      <c r="CM409" s="18">
        <f t="shared" si="124"/>
        <v>0</v>
      </c>
      <c r="CN409" s="35">
        <f t="shared" si="125"/>
        <v>0</v>
      </c>
      <c r="CO409" s="39">
        <f t="shared" si="126"/>
        <v>462833.17720000003</v>
      </c>
    </row>
    <row r="410" spans="1:93" s="19" customFormat="1" ht="30">
      <c r="A410" s="17">
        <v>400</v>
      </c>
      <c r="B410" s="50" t="s">
        <v>420</v>
      </c>
      <c r="C410" s="69" t="s">
        <v>477</v>
      </c>
      <c r="D410" s="69" t="s">
        <v>1245</v>
      </c>
      <c r="E410" s="37">
        <v>1</v>
      </c>
      <c r="F410" s="37" t="str">
        <f>+VLOOKUP(B410,'[1]AMAREY NOVA MEDICAL S.A'!$D:$H,5,0)</f>
        <v xml:space="preserve">CTO 5660-2021 DISORTHO SA </v>
      </c>
      <c r="G410" s="34">
        <f>+VLOOKUP(B410,'[1]AMAREY NOVA MEDICAL S.A'!$D:$H,2,0)</f>
        <v>359523</v>
      </c>
      <c r="H410" s="32">
        <f>+VLOOKUP(B410,'[1]AMAREY NOVA MEDICAL S.A'!$D:$H,3,0)</f>
        <v>0</v>
      </c>
      <c r="I410" s="32">
        <f>+VLOOKUP(B410,'[1]AMAREY NOVA MEDICAL S.A'!$D:$H,4,0)</f>
        <v>359523</v>
      </c>
      <c r="J410" s="32">
        <f t="shared" si="117"/>
        <v>359523</v>
      </c>
      <c r="K410" s="32">
        <f t="shared" si="118"/>
        <v>379728.19260000001</v>
      </c>
      <c r="L410" s="32">
        <v>271000</v>
      </c>
      <c r="M410" s="32"/>
      <c r="N410" s="32">
        <v>271000</v>
      </c>
      <c r="O410" s="32">
        <f t="shared" si="119"/>
        <v>286230.2</v>
      </c>
      <c r="P410" s="71">
        <v>242231</v>
      </c>
      <c r="Q410" s="71"/>
      <c r="R410" s="72">
        <v>242231</v>
      </c>
      <c r="S410" s="32">
        <f t="shared" si="127"/>
        <v>255795.93600000002</v>
      </c>
      <c r="T410" s="32"/>
      <c r="U410" s="32"/>
      <c r="V410" s="32"/>
      <c r="W410" s="32"/>
      <c r="X410" s="32">
        <v>378087</v>
      </c>
      <c r="Y410" s="32"/>
      <c r="Z410" s="32">
        <v>378087</v>
      </c>
      <c r="AA410" s="32">
        <f t="shared" si="120"/>
        <v>399335.48940000002</v>
      </c>
      <c r="AB410" s="32"/>
      <c r="AC410" s="32"/>
      <c r="AD410" s="32"/>
      <c r="AE410" s="32"/>
      <c r="AF410" s="32"/>
      <c r="AG410" s="32"/>
      <c r="AH410" s="32"/>
      <c r="AI410" s="32"/>
      <c r="AJ410" s="32"/>
      <c r="AK410" s="32"/>
      <c r="AL410" s="32"/>
      <c r="AM410" s="32"/>
      <c r="AN410" s="32"/>
      <c r="AO410" s="32"/>
      <c r="AP410" s="32"/>
      <c r="AQ410" s="32"/>
      <c r="AR410" s="32">
        <v>128218.86000000002</v>
      </c>
      <c r="AS410" s="32"/>
      <c r="AT410" s="32">
        <v>128218.86000000002</v>
      </c>
      <c r="AU410" s="32">
        <f t="shared" si="129"/>
        <v>135424.75993200002</v>
      </c>
      <c r="AV410" s="32"/>
      <c r="AW410" s="32"/>
      <c r="AX410" s="32"/>
      <c r="AY410" s="32"/>
      <c r="AZ410" s="32"/>
      <c r="BA410" s="32"/>
      <c r="BB410" s="32"/>
      <c r="BC410" s="32"/>
      <c r="BD410" s="32"/>
      <c r="BE410" s="32"/>
      <c r="BF410" s="32"/>
      <c r="BG410" s="32"/>
      <c r="BH410" s="32"/>
      <c r="BI410" s="32"/>
      <c r="BJ410" s="32"/>
      <c r="BK410" s="32"/>
      <c r="BL410" s="32"/>
      <c r="BM410" s="32"/>
      <c r="BN410" s="32"/>
      <c r="BO410" s="32"/>
      <c r="BP410" s="32"/>
      <c r="BQ410" s="32"/>
      <c r="BR410" s="32"/>
      <c r="BS410" s="32"/>
      <c r="BT410" s="32"/>
      <c r="BU410" s="32"/>
      <c r="BV410" s="32"/>
      <c r="BW410" s="32"/>
      <c r="BX410" s="32"/>
      <c r="BY410" s="32"/>
      <c r="BZ410" s="32"/>
      <c r="CA410" s="32"/>
      <c r="CB410" s="32">
        <v>261360.00000000003</v>
      </c>
      <c r="CC410" s="32">
        <v>0</v>
      </c>
      <c r="CD410" s="32">
        <v>261360.00000000003</v>
      </c>
      <c r="CE410" s="32">
        <f t="shared" si="122"/>
        <v>276048.43200000003</v>
      </c>
      <c r="CF410" s="32"/>
      <c r="CG410" s="32"/>
      <c r="CH410" s="32"/>
      <c r="CI410" s="32"/>
      <c r="CJ410" s="32">
        <f t="shared" si="123"/>
        <v>288760.50165533333</v>
      </c>
      <c r="CK410" s="32">
        <f>+SMALL((K410,O410,S410,W410,AA410,AE410,AI410,AM410,AQ410,AU410,AY410,BC410,BG410,BK410,BO410,BS410,BW410,CA410,CE410,CI410),1)</f>
        <v>135424.75993200002</v>
      </c>
      <c r="CL410" s="18"/>
      <c r="CM410" s="18">
        <f t="shared" si="124"/>
        <v>244303.43266799999</v>
      </c>
      <c r="CN410" s="35">
        <f t="shared" si="125"/>
        <v>1.8039790714096191</v>
      </c>
      <c r="CO410" s="39">
        <f t="shared" si="126"/>
        <v>135424.75993200002</v>
      </c>
    </row>
    <row r="411" spans="1:93" s="19" customFormat="1" ht="45">
      <c r="A411" s="17">
        <v>401</v>
      </c>
      <c r="B411" s="50" t="s">
        <v>421</v>
      </c>
      <c r="C411" s="69" t="s">
        <v>477</v>
      </c>
      <c r="D411" s="69" t="s">
        <v>1245</v>
      </c>
      <c r="E411" s="37">
        <v>1</v>
      </c>
      <c r="F411" s="37" t="str">
        <f>+VLOOKUP(B411,'[1]AMAREY NOVA MEDICAL S.A'!$D:$H,5,0)</f>
        <v>CTO 5656-2021 AMAREY NOVA MEDICAL S.A</v>
      </c>
      <c r="G411" s="34">
        <f>+VLOOKUP(B411,'[1]AMAREY NOVA MEDICAL S.A'!$D:$H,2,0)</f>
        <v>50000</v>
      </c>
      <c r="H411" s="32">
        <f>+VLOOKUP(B411,'[1]AMAREY NOVA MEDICAL S.A'!$D:$H,3,0)</f>
        <v>0</v>
      </c>
      <c r="I411" s="32">
        <f>+VLOOKUP(B411,'[1]AMAREY NOVA MEDICAL S.A'!$D:$H,4,0)</f>
        <v>50000</v>
      </c>
      <c r="J411" s="32">
        <f t="shared" si="117"/>
        <v>50000</v>
      </c>
      <c r="K411" s="32">
        <f t="shared" si="118"/>
        <v>52810</v>
      </c>
      <c r="L411" s="32">
        <v>86000</v>
      </c>
      <c r="M411" s="32"/>
      <c r="N411" s="32">
        <v>86000</v>
      </c>
      <c r="O411" s="32">
        <f t="shared" si="119"/>
        <v>90833.2</v>
      </c>
      <c r="P411" s="71">
        <v>108065</v>
      </c>
      <c r="Q411" s="71"/>
      <c r="R411" s="72">
        <v>108065</v>
      </c>
      <c r="S411" s="32">
        <f t="shared" si="127"/>
        <v>114116.64</v>
      </c>
      <c r="T411" s="32"/>
      <c r="U411" s="32"/>
      <c r="V411" s="32"/>
      <c r="W411" s="32"/>
      <c r="X411" s="32">
        <v>124379</v>
      </c>
      <c r="Y411" s="32"/>
      <c r="Z411" s="32">
        <v>124379</v>
      </c>
      <c r="AA411" s="32">
        <f t="shared" si="120"/>
        <v>131369.0998</v>
      </c>
      <c r="AB411" s="32"/>
      <c r="AC411" s="32"/>
      <c r="AD411" s="32"/>
      <c r="AE411" s="32"/>
      <c r="AF411" s="32"/>
      <c r="AG411" s="32"/>
      <c r="AH411" s="32"/>
      <c r="AI411" s="32"/>
      <c r="AJ411" s="32"/>
      <c r="AK411" s="32"/>
      <c r="AL411" s="32"/>
      <c r="AM411" s="32"/>
      <c r="AN411" s="32"/>
      <c r="AO411" s="32"/>
      <c r="AP411" s="32"/>
      <c r="AQ411" s="32"/>
      <c r="AR411" s="32">
        <v>51453.344250000009</v>
      </c>
      <c r="AS411" s="32"/>
      <c r="AT411" s="32">
        <v>51453.344250000009</v>
      </c>
      <c r="AU411" s="32">
        <f t="shared" si="129"/>
        <v>54345.022196850012</v>
      </c>
      <c r="AV411" s="32"/>
      <c r="AW411" s="32"/>
      <c r="AX411" s="32"/>
      <c r="AY411" s="32"/>
      <c r="AZ411" s="32"/>
      <c r="BA411" s="32"/>
      <c r="BB411" s="32"/>
      <c r="BC411" s="32"/>
      <c r="BD411" s="32"/>
      <c r="BE411" s="32"/>
      <c r="BF411" s="32"/>
      <c r="BG411" s="32"/>
      <c r="BH411" s="32"/>
      <c r="BI411" s="32"/>
      <c r="BJ411" s="32"/>
      <c r="BK411" s="32"/>
      <c r="BL411" s="32"/>
      <c r="BM411" s="32"/>
      <c r="BN411" s="32"/>
      <c r="BO411" s="32"/>
      <c r="BP411" s="32"/>
      <c r="BQ411" s="32"/>
      <c r="BR411" s="32"/>
      <c r="BS411" s="32"/>
      <c r="BT411" s="32"/>
      <c r="BU411" s="32"/>
      <c r="BV411" s="32"/>
      <c r="BW411" s="32"/>
      <c r="BX411" s="32"/>
      <c r="BY411" s="32"/>
      <c r="BZ411" s="32"/>
      <c r="CA411" s="32"/>
      <c r="CB411" s="32">
        <v>237600.00000000003</v>
      </c>
      <c r="CC411" s="32">
        <v>0</v>
      </c>
      <c r="CD411" s="32">
        <v>237600.00000000003</v>
      </c>
      <c r="CE411" s="32">
        <f t="shared" si="122"/>
        <v>250953.12000000002</v>
      </c>
      <c r="CF411" s="32"/>
      <c r="CG411" s="32"/>
      <c r="CH411" s="32"/>
      <c r="CI411" s="32"/>
      <c r="CJ411" s="32">
        <f t="shared" si="123"/>
        <v>115737.84699947502</v>
      </c>
      <c r="CK411" s="32">
        <f>+SMALL((K411,O411,S411,W411,AA411,AE411,AI411,AM411,AQ411,AU411,AY411,BC411,BG411,BK411,BO411,BS411,BW411,CA411,CE411,CI411),1)</f>
        <v>52810</v>
      </c>
      <c r="CL411" s="18"/>
      <c r="CM411" s="18">
        <f t="shared" si="124"/>
        <v>0</v>
      </c>
      <c r="CN411" s="35">
        <f t="shared" si="125"/>
        <v>0</v>
      </c>
      <c r="CO411" s="39">
        <f t="shared" si="126"/>
        <v>52810</v>
      </c>
    </row>
    <row r="412" spans="1:93" s="19" customFormat="1" ht="45">
      <c r="A412" s="17">
        <v>402</v>
      </c>
      <c r="B412" s="50" t="s">
        <v>427</v>
      </c>
      <c r="C412" s="69" t="s">
        <v>478</v>
      </c>
      <c r="D412" s="69" t="s">
        <v>1245</v>
      </c>
      <c r="E412" s="37">
        <v>1</v>
      </c>
      <c r="F412" s="37" t="str">
        <f>+VLOOKUP(B412,'[1]AMAREY NOVA MEDICAL S.A'!$D:$H,5,0)</f>
        <v>CTO 5670-2021 QUIRURGICOS LIMITADA</v>
      </c>
      <c r="G412" s="34">
        <f>+VLOOKUP(B412,'[1]AMAREY NOVA MEDICAL S.A'!$D:$H,2,0)</f>
        <v>2405214</v>
      </c>
      <c r="H412" s="32">
        <f>+VLOOKUP(B412,'[1]AMAREY NOVA MEDICAL S.A'!$D:$H,3,0)</f>
        <v>0</v>
      </c>
      <c r="I412" s="32">
        <f>+VLOOKUP(B412,'[1]AMAREY NOVA MEDICAL S.A'!$D:$H,4,0)</f>
        <v>2405214</v>
      </c>
      <c r="J412" s="32">
        <f t="shared" si="117"/>
        <v>2405214</v>
      </c>
      <c r="K412" s="32">
        <f t="shared" si="118"/>
        <v>2540387.0268000001</v>
      </c>
      <c r="L412" s="32"/>
      <c r="M412" s="32"/>
      <c r="N412" s="32"/>
      <c r="O412" s="32"/>
      <c r="P412" s="71"/>
      <c r="Q412" s="71"/>
      <c r="R412" s="72"/>
      <c r="S412" s="32"/>
      <c r="T412" s="32"/>
      <c r="U412" s="32"/>
      <c r="V412" s="32"/>
      <c r="W412" s="32"/>
      <c r="X412" s="32">
        <v>2923200</v>
      </c>
      <c r="Y412" s="32"/>
      <c r="Z412" s="32">
        <v>2923200</v>
      </c>
      <c r="AA412" s="32">
        <f t="shared" si="120"/>
        <v>3087483.84</v>
      </c>
      <c r="AB412" s="32"/>
      <c r="AC412" s="32"/>
      <c r="AD412" s="32"/>
      <c r="AE412" s="32"/>
      <c r="AF412" s="32"/>
      <c r="AG412" s="32"/>
      <c r="AH412" s="32"/>
      <c r="AI412" s="32"/>
      <c r="AJ412" s="32">
        <v>6700015</v>
      </c>
      <c r="AK412" s="32"/>
      <c r="AL412" s="32">
        <v>6700015</v>
      </c>
      <c r="AM412" s="32">
        <f t="shared" si="121"/>
        <v>7076555.8430000003</v>
      </c>
      <c r="AN412" s="32"/>
      <c r="AO412" s="32"/>
      <c r="AP412" s="32"/>
      <c r="AQ412" s="32"/>
      <c r="AR412" s="32"/>
      <c r="AS412" s="32"/>
      <c r="AT412" s="32"/>
      <c r="AU412" s="32"/>
      <c r="AV412" s="32"/>
      <c r="AW412" s="32"/>
      <c r="AX412" s="32"/>
      <c r="AY412" s="32"/>
      <c r="AZ412" s="32"/>
      <c r="BA412" s="32"/>
      <c r="BB412" s="32"/>
      <c r="BC412" s="32"/>
      <c r="BD412" s="32"/>
      <c r="BE412" s="32"/>
      <c r="BF412" s="32"/>
      <c r="BG412" s="32"/>
      <c r="BH412" s="32"/>
      <c r="BI412" s="32"/>
      <c r="BJ412" s="32"/>
      <c r="BK412" s="32"/>
      <c r="BL412" s="32"/>
      <c r="BM412" s="32"/>
      <c r="BN412" s="32"/>
      <c r="BO412" s="32"/>
      <c r="BP412" s="32"/>
      <c r="BQ412" s="32"/>
      <c r="BR412" s="32"/>
      <c r="BS412" s="32"/>
      <c r="BT412" s="32"/>
      <c r="BU412" s="32"/>
      <c r="BV412" s="32"/>
      <c r="BW412" s="32"/>
      <c r="BX412" s="32"/>
      <c r="BY412" s="32"/>
      <c r="BZ412" s="32"/>
      <c r="CA412" s="32"/>
      <c r="CB412" s="32"/>
      <c r="CC412" s="32"/>
      <c r="CD412" s="32"/>
      <c r="CE412" s="32"/>
      <c r="CF412" s="32"/>
      <c r="CG412" s="32"/>
      <c r="CH412" s="32"/>
      <c r="CI412" s="32"/>
      <c r="CJ412" s="32">
        <f t="shared" si="123"/>
        <v>4234808.9032666674</v>
      </c>
      <c r="CK412" s="32">
        <f>+SMALL((K412,O412,S412,W412,AA412,AE412,AI412,AM412,AQ412,AU412,AY412,BC412,BG412,BK412,BO412,BS412,BW412,CA412,CE412,CI412),1)</f>
        <v>2540387.0268000001</v>
      </c>
      <c r="CL412" s="18"/>
      <c r="CM412" s="18">
        <f t="shared" si="124"/>
        <v>0</v>
      </c>
      <c r="CN412" s="35">
        <f t="shared" si="125"/>
        <v>0</v>
      </c>
      <c r="CO412" s="39">
        <f t="shared" si="126"/>
        <v>2540387.0268000001</v>
      </c>
    </row>
    <row r="413" spans="1:93" s="19" customFormat="1" ht="45">
      <c r="A413" s="17">
        <v>403</v>
      </c>
      <c r="B413" s="50" t="s">
        <v>428</v>
      </c>
      <c r="C413" s="69" t="s">
        <v>478</v>
      </c>
      <c r="D413" s="69" t="s">
        <v>1245</v>
      </c>
      <c r="E413" s="37">
        <v>1</v>
      </c>
      <c r="F413" s="37" t="str">
        <f>+VLOOKUP(B413,'[1]AMAREY NOVA MEDICAL S.A'!$D:$H,5,0)</f>
        <v>CTO 5656-2021 AMAREY NOVA MEDICAL S.A</v>
      </c>
      <c r="G413" s="34">
        <f>+VLOOKUP(B413,'[1]AMAREY NOVA MEDICAL S.A'!$D:$H,2,0)</f>
        <v>74000</v>
      </c>
      <c r="H413" s="32">
        <f>+VLOOKUP(B413,'[1]AMAREY NOVA MEDICAL S.A'!$D:$H,3,0)</f>
        <v>0</v>
      </c>
      <c r="I413" s="32">
        <f>+VLOOKUP(B413,'[1]AMAREY NOVA MEDICAL S.A'!$D:$H,4,0)</f>
        <v>74000</v>
      </c>
      <c r="J413" s="32">
        <f t="shared" si="117"/>
        <v>74000</v>
      </c>
      <c r="K413" s="32">
        <f t="shared" si="118"/>
        <v>78158.8</v>
      </c>
      <c r="L413" s="32"/>
      <c r="M413" s="32"/>
      <c r="N413" s="32"/>
      <c r="O413" s="32"/>
      <c r="P413" s="71"/>
      <c r="Q413" s="71"/>
      <c r="R413" s="72"/>
      <c r="S413" s="32"/>
      <c r="T413" s="32"/>
      <c r="U413" s="32"/>
      <c r="V413" s="32"/>
      <c r="W413" s="32"/>
      <c r="X413" s="32">
        <v>255200</v>
      </c>
      <c r="Y413" s="32"/>
      <c r="Z413" s="32">
        <v>255200</v>
      </c>
      <c r="AA413" s="32">
        <f t="shared" si="120"/>
        <v>269542.24</v>
      </c>
      <c r="AB413" s="32"/>
      <c r="AC413" s="32"/>
      <c r="AD413" s="32"/>
      <c r="AE413" s="32"/>
      <c r="AF413" s="32"/>
      <c r="AG413" s="32"/>
      <c r="AH413" s="32"/>
      <c r="AI413" s="32"/>
      <c r="AJ413" s="32">
        <v>425730</v>
      </c>
      <c r="AK413" s="32"/>
      <c r="AL413" s="32">
        <v>425730</v>
      </c>
      <c r="AM413" s="32">
        <f t="shared" si="121"/>
        <v>449656.02600000001</v>
      </c>
      <c r="AN413" s="32"/>
      <c r="AO413" s="32"/>
      <c r="AP413" s="32"/>
      <c r="AQ413" s="32"/>
      <c r="AR413" s="32"/>
      <c r="AS413" s="32"/>
      <c r="AT413" s="32"/>
      <c r="AU413" s="32"/>
      <c r="AV413" s="32"/>
      <c r="AW413" s="32"/>
      <c r="AX413" s="32"/>
      <c r="AY413" s="32"/>
      <c r="AZ413" s="32"/>
      <c r="BA413" s="32"/>
      <c r="BB413" s="32"/>
      <c r="BC413" s="32"/>
      <c r="BD413" s="32"/>
      <c r="BE413" s="32"/>
      <c r="BF413" s="32"/>
      <c r="BG413" s="32"/>
      <c r="BH413" s="32"/>
      <c r="BI413" s="32"/>
      <c r="BJ413" s="32"/>
      <c r="BK413" s="32"/>
      <c r="BL413" s="32"/>
      <c r="BM413" s="32"/>
      <c r="BN413" s="32"/>
      <c r="BO413" s="32"/>
      <c r="BP413" s="32"/>
      <c r="BQ413" s="32"/>
      <c r="BR413" s="32"/>
      <c r="BS413" s="32"/>
      <c r="BT413" s="32"/>
      <c r="BU413" s="32"/>
      <c r="BV413" s="32"/>
      <c r="BW413" s="32"/>
      <c r="BX413" s="32"/>
      <c r="BY413" s="32"/>
      <c r="BZ413" s="32"/>
      <c r="CA413" s="32"/>
      <c r="CB413" s="32"/>
      <c r="CC413" s="32"/>
      <c r="CD413" s="32"/>
      <c r="CE413" s="32"/>
      <c r="CF413" s="32"/>
      <c r="CG413" s="32"/>
      <c r="CH413" s="32"/>
      <c r="CI413" s="32"/>
      <c r="CJ413" s="32">
        <f t="shared" si="123"/>
        <v>265785.68866666668</v>
      </c>
      <c r="CK413" s="32">
        <f>+SMALL((K413,O413,S413,W413,AA413,AE413,AI413,AM413,AQ413,AU413,AY413,BC413,BG413,BK413,BO413,BS413,BW413,CA413,CE413,CI413),1)</f>
        <v>78158.8</v>
      </c>
      <c r="CL413" s="18"/>
      <c r="CM413" s="18">
        <f t="shared" si="124"/>
        <v>0</v>
      </c>
      <c r="CN413" s="35">
        <f t="shared" si="125"/>
        <v>0</v>
      </c>
      <c r="CO413" s="39">
        <f t="shared" si="126"/>
        <v>78158.8</v>
      </c>
    </row>
    <row r="414" spans="1:93" s="19" customFormat="1" ht="45">
      <c r="A414" s="17">
        <v>404</v>
      </c>
      <c r="B414" s="50" t="s">
        <v>429</v>
      </c>
      <c r="C414" s="69" t="s">
        <v>478</v>
      </c>
      <c r="D414" s="69" t="s">
        <v>1245</v>
      </c>
      <c r="E414" s="37">
        <v>1</v>
      </c>
      <c r="F414" s="37" t="str">
        <f>+VLOOKUP(B414,'[1]AMAREY NOVA MEDICAL S.A'!$D:$H,5,0)</f>
        <v>CTO 5656-2021 AMAREY NOVA MEDICAL S.A</v>
      </c>
      <c r="G414" s="34">
        <f>+VLOOKUP(B414,'[1]AMAREY NOVA MEDICAL S.A'!$D:$H,2,0)</f>
        <v>84000</v>
      </c>
      <c r="H414" s="32">
        <f>+VLOOKUP(B414,'[1]AMAREY NOVA MEDICAL S.A'!$D:$H,3,0)</f>
        <v>0</v>
      </c>
      <c r="I414" s="32">
        <f>+VLOOKUP(B414,'[1]AMAREY NOVA MEDICAL S.A'!$D:$H,4,0)</f>
        <v>84000</v>
      </c>
      <c r="J414" s="32">
        <f t="shared" si="117"/>
        <v>84000</v>
      </c>
      <c r="K414" s="32">
        <f t="shared" si="118"/>
        <v>88720.8</v>
      </c>
      <c r="L414" s="32"/>
      <c r="M414" s="32"/>
      <c r="N414" s="32"/>
      <c r="O414" s="32"/>
      <c r="P414" s="71"/>
      <c r="Q414" s="71"/>
      <c r="R414" s="72"/>
      <c r="S414" s="32"/>
      <c r="T414" s="32"/>
      <c r="U414" s="32"/>
      <c r="V414" s="32"/>
      <c r="W414" s="32"/>
      <c r="X414" s="32">
        <v>220400</v>
      </c>
      <c r="Y414" s="32"/>
      <c r="Z414" s="32">
        <v>220400</v>
      </c>
      <c r="AA414" s="32">
        <f t="shared" si="120"/>
        <v>232786.48</v>
      </c>
      <c r="AB414" s="32"/>
      <c r="AC414" s="32"/>
      <c r="AD414" s="32"/>
      <c r="AE414" s="32"/>
      <c r="AF414" s="32"/>
      <c r="AG414" s="32"/>
      <c r="AH414" s="32"/>
      <c r="AI414" s="32"/>
      <c r="AJ414" s="32">
        <v>411125</v>
      </c>
      <c r="AK414" s="32"/>
      <c r="AL414" s="32">
        <v>411125</v>
      </c>
      <c r="AM414" s="32">
        <f t="shared" si="121"/>
        <v>434230.22500000003</v>
      </c>
      <c r="AN414" s="32"/>
      <c r="AO414" s="32"/>
      <c r="AP414" s="32"/>
      <c r="AQ414" s="32"/>
      <c r="AR414" s="32"/>
      <c r="AS414" s="32"/>
      <c r="AT414" s="32"/>
      <c r="AU414" s="32"/>
      <c r="AV414" s="32"/>
      <c r="AW414" s="32"/>
      <c r="AX414" s="32"/>
      <c r="AY414" s="32"/>
      <c r="AZ414" s="32"/>
      <c r="BA414" s="32"/>
      <c r="BB414" s="32"/>
      <c r="BC414" s="32"/>
      <c r="BD414" s="32"/>
      <c r="BE414" s="32"/>
      <c r="BF414" s="32"/>
      <c r="BG414" s="32"/>
      <c r="BH414" s="32"/>
      <c r="BI414" s="32"/>
      <c r="BJ414" s="32"/>
      <c r="BK414" s="32"/>
      <c r="BL414" s="32"/>
      <c r="BM414" s="32"/>
      <c r="BN414" s="32"/>
      <c r="BO414" s="32"/>
      <c r="BP414" s="32"/>
      <c r="BQ414" s="32"/>
      <c r="BR414" s="32"/>
      <c r="BS414" s="32"/>
      <c r="BT414" s="32"/>
      <c r="BU414" s="32"/>
      <c r="BV414" s="32"/>
      <c r="BW414" s="32"/>
      <c r="BX414" s="32"/>
      <c r="BY414" s="32"/>
      <c r="BZ414" s="32"/>
      <c r="CA414" s="32"/>
      <c r="CB414" s="32"/>
      <c r="CC414" s="32"/>
      <c r="CD414" s="32"/>
      <c r="CE414" s="32"/>
      <c r="CF414" s="32"/>
      <c r="CG414" s="32"/>
      <c r="CH414" s="32"/>
      <c r="CI414" s="32"/>
      <c r="CJ414" s="32">
        <f t="shared" si="123"/>
        <v>251912.50166666671</v>
      </c>
      <c r="CK414" s="32">
        <f>+SMALL((K414,O414,S414,W414,AA414,AE414,AI414,AM414,AQ414,AU414,AY414,BC414,BG414,BK414,BO414,BS414,BW414,CA414,CE414,CI414),1)</f>
        <v>88720.8</v>
      </c>
      <c r="CL414" s="18"/>
      <c r="CM414" s="18">
        <f t="shared" si="124"/>
        <v>0</v>
      </c>
      <c r="CN414" s="35">
        <f t="shared" si="125"/>
        <v>0</v>
      </c>
      <c r="CO414" s="39">
        <f t="shared" si="126"/>
        <v>88720.8</v>
      </c>
    </row>
    <row r="415" spans="1:93" s="19" customFormat="1" ht="45">
      <c r="A415" s="17">
        <v>405</v>
      </c>
      <c r="B415" s="50" t="s">
        <v>340</v>
      </c>
      <c r="C415" s="69" t="s">
        <v>478</v>
      </c>
      <c r="D415" s="69" t="s">
        <v>1245</v>
      </c>
      <c r="E415" s="37">
        <v>1</v>
      </c>
      <c r="F415" s="37" t="str">
        <f>+VLOOKUP(B415,'[1]AMAREY NOVA MEDICAL S.A'!$D:$H,5,0)</f>
        <v>CTO 5656-2021 AMAREY NOVA MEDICAL S.A</v>
      </c>
      <c r="G415" s="34">
        <f>+VLOOKUP(B415,'[1]AMAREY NOVA MEDICAL S.A'!$D:$H,2,0)</f>
        <v>31000</v>
      </c>
      <c r="H415" s="32">
        <f>+VLOOKUP(B415,'[1]AMAREY NOVA MEDICAL S.A'!$D:$H,3,0)</f>
        <v>0</v>
      </c>
      <c r="I415" s="32">
        <f>+VLOOKUP(B415,'[1]AMAREY NOVA MEDICAL S.A'!$D:$H,4,0)</f>
        <v>31000</v>
      </c>
      <c r="J415" s="32">
        <f t="shared" si="117"/>
        <v>31000</v>
      </c>
      <c r="K415" s="32">
        <f t="shared" si="118"/>
        <v>32742.2</v>
      </c>
      <c r="L415" s="32">
        <v>36000</v>
      </c>
      <c r="M415" s="32"/>
      <c r="N415" s="32">
        <v>36000</v>
      </c>
      <c r="O415" s="32">
        <f t="shared" si="119"/>
        <v>38023.200000000004</v>
      </c>
      <c r="P415" s="71"/>
      <c r="Q415" s="71"/>
      <c r="R415" s="72"/>
      <c r="S415" s="32"/>
      <c r="T415" s="32"/>
      <c r="U415" s="32"/>
      <c r="V415" s="32"/>
      <c r="W415" s="32"/>
      <c r="X415" s="32">
        <v>52200</v>
      </c>
      <c r="Y415" s="32"/>
      <c r="Z415" s="32">
        <v>52200</v>
      </c>
      <c r="AA415" s="32">
        <f t="shared" si="120"/>
        <v>55133.64</v>
      </c>
      <c r="AB415" s="32"/>
      <c r="AC415" s="32"/>
      <c r="AD415" s="32"/>
      <c r="AE415" s="32"/>
      <c r="AF415" s="32"/>
      <c r="AG415" s="32"/>
      <c r="AH415" s="32"/>
      <c r="AI415" s="32"/>
      <c r="AJ415" s="32">
        <v>81800</v>
      </c>
      <c r="AK415" s="32">
        <f>+AJ415*19%</f>
        <v>15542</v>
      </c>
      <c r="AL415" s="32">
        <v>97342</v>
      </c>
      <c r="AM415" s="32">
        <f t="shared" si="121"/>
        <v>102812.6204</v>
      </c>
      <c r="AN415" s="32"/>
      <c r="AO415" s="32"/>
      <c r="AP415" s="32"/>
      <c r="AQ415" s="32"/>
      <c r="AR415" s="32"/>
      <c r="AS415" s="32"/>
      <c r="AT415" s="32"/>
      <c r="AU415" s="32"/>
      <c r="AV415" s="32"/>
      <c r="AW415" s="32"/>
      <c r="AX415" s="32"/>
      <c r="AY415" s="32"/>
      <c r="AZ415" s="32"/>
      <c r="BA415" s="32"/>
      <c r="BB415" s="32"/>
      <c r="BC415" s="32"/>
      <c r="BD415" s="32"/>
      <c r="BE415" s="32"/>
      <c r="BF415" s="32"/>
      <c r="BG415" s="32"/>
      <c r="BH415" s="32"/>
      <c r="BI415" s="32"/>
      <c r="BJ415" s="32"/>
      <c r="BK415" s="32"/>
      <c r="BL415" s="32"/>
      <c r="BM415" s="32"/>
      <c r="BN415" s="32"/>
      <c r="BO415" s="32"/>
      <c r="BP415" s="32"/>
      <c r="BQ415" s="32"/>
      <c r="BR415" s="32"/>
      <c r="BS415" s="32"/>
      <c r="BT415" s="32"/>
      <c r="BU415" s="32"/>
      <c r="BV415" s="32"/>
      <c r="BW415" s="32"/>
      <c r="BX415" s="32"/>
      <c r="BY415" s="32"/>
      <c r="BZ415" s="32"/>
      <c r="CA415" s="32"/>
      <c r="CB415" s="32"/>
      <c r="CC415" s="32"/>
      <c r="CD415" s="32"/>
      <c r="CE415" s="32"/>
      <c r="CF415" s="32"/>
      <c r="CG415" s="32"/>
      <c r="CH415" s="32"/>
      <c r="CI415" s="32"/>
      <c r="CJ415" s="32">
        <f t="shared" si="123"/>
        <v>57177.915099999998</v>
      </c>
      <c r="CK415" s="32">
        <f>+SMALL((K415,O415,S415,W415,AA415,AE415,AI415,AM415,AQ415,AU415,AY415,BC415,BG415,BK415,BO415,BS415,BW415,CA415,CE415,CI415),1)</f>
        <v>32742.2</v>
      </c>
      <c r="CL415" s="18"/>
      <c r="CM415" s="18">
        <f t="shared" si="124"/>
        <v>0</v>
      </c>
      <c r="CN415" s="35">
        <f t="shared" si="125"/>
        <v>0</v>
      </c>
      <c r="CO415" s="39">
        <f t="shared" si="126"/>
        <v>32742.2</v>
      </c>
    </row>
    <row r="416" spans="1:93" s="19" customFormat="1" ht="60">
      <c r="A416" s="17">
        <v>406</v>
      </c>
      <c r="B416" s="82" t="s">
        <v>430</v>
      </c>
      <c r="C416" s="69" t="s">
        <v>478</v>
      </c>
      <c r="D416" s="69" t="s">
        <v>1245</v>
      </c>
      <c r="E416" s="37">
        <v>1</v>
      </c>
      <c r="F416" s="37" t="str">
        <f>+VLOOKUP(B416,'[1]AMAREY NOVA MEDICAL S.A'!$D:$H,5,0)</f>
        <v>CTO 5665-2021 LA INSTRUMENTADORA S.A.S</v>
      </c>
      <c r="G416" s="34">
        <f>+VLOOKUP(B416,'[1]AMAREY NOVA MEDICAL S.A'!$D:$H,2,0)</f>
        <v>0</v>
      </c>
      <c r="H416" s="32">
        <f>+VLOOKUP(B416,'[1]AMAREY NOVA MEDICAL S.A'!$D:$H,3,0)</f>
        <v>0</v>
      </c>
      <c r="I416" s="32">
        <f>+VLOOKUP(B416,'[1]AMAREY NOVA MEDICAL S.A'!$D:$H,4,0)</f>
        <v>0</v>
      </c>
      <c r="J416" s="32">
        <f t="shared" si="117"/>
        <v>0</v>
      </c>
      <c r="K416" s="32">
        <f t="shared" si="118"/>
        <v>0</v>
      </c>
      <c r="L416" s="32"/>
      <c r="M416" s="32"/>
      <c r="N416" s="32"/>
      <c r="O416" s="32"/>
      <c r="P416" s="71"/>
      <c r="Q416" s="71"/>
      <c r="R416" s="72"/>
      <c r="S416" s="32"/>
      <c r="T416" s="32"/>
      <c r="U416" s="32"/>
      <c r="V416" s="32"/>
      <c r="W416" s="32"/>
      <c r="X416" s="32"/>
      <c r="Y416" s="32"/>
      <c r="Z416" s="32"/>
      <c r="AA416" s="32"/>
      <c r="AB416" s="32"/>
      <c r="AC416" s="32"/>
      <c r="AD416" s="32"/>
      <c r="AE416" s="32"/>
      <c r="AF416" s="32"/>
      <c r="AG416" s="32"/>
      <c r="AH416" s="32"/>
      <c r="AI416" s="32"/>
      <c r="AJ416" s="32"/>
      <c r="AK416" s="32"/>
      <c r="AL416" s="32"/>
      <c r="AM416" s="32"/>
      <c r="AN416" s="32"/>
      <c r="AO416" s="32"/>
      <c r="AP416" s="32"/>
      <c r="AQ416" s="32"/>
      <c r="AR416" s="32"/>
      <c r="AS416" s="32"/>
      <c r="AT416" s="32"/>
      <c r="AU416" s="32"/>
      <c r="AV416" s="32"/>
      <c r="AW416" s="32"/>
      <c r="AX416" s="32"/>
      <c r="AY416" s="32"/>
      <c r="AZ416" s="32"/>
      <c r="BA416" s="32"/>
      <c r="BB416" s="32"/>
      <c r="BC416" s="32"/>
      <c r="BD416" s="32"/>
      <c r="BE416" s="32"/>
      <c r="BF416" s="32"/>
      <c r="BG416" s="32"/>
      <c r="BH416" s="32"/>
      <c r="BI416" s="32"/>
      <c r="BJ416" s="32"/>
      <c r="BK416" s="32"/>
      <c r="BL416" s="32"/>
      <c r="BM416" s="32"/>
      <c r="BN416" s="32"/>
      <c r="BO416" s="32"/>
      <c r="BP416" s="32"/>
      <c r="BQ416" s="32"/>
      <c r="BR416" s="32"/>
      <c r="BS416" s="32"/>
      <c r="BT416" s="32"/>
      <c r="BU416" s="32"/>
      <c r="BV416" s="32"/>
      <c r="BW416" s="32"/>
      <c r="BX416" s="32"/>
      <c r="BY416" s="32"/>
      <c r="BZ416" s="32"/>
      <c r="CA416" s="32"/>
      <c r="CB416" s="32"/>
      <c r="CC416" s="32"/>
      <c r="CD416" s="32"/>
      <c r="CE416" s="32"/>
      <c r="CF416" s="32"/>
      <c r="CG416" s="32"/>
      <c r="CH416" s="32"/>
      <c r="CI416" s="32"/>
      <c r="CJ416" s="32">
        <f t="shared" si="123"/>
        <v>0</v>
      </c>
      <c r="CK416" s="32">
        <f>+SMALL((K416,O416,S416,W416,AA416,AE416,AI416,AM416,AQ416,AU416,AY416,BC416,BG416,BK416,BO416,BS416,BW416,CA416,CE416,CI416),1)</f>
        <v>0</v>
      </c>
      <c r="CL416" s="18"/>
      <c r="CM416" s="18"/>
      <c r="CN416" s="35"/>
      <c r="CO416" s="39">
        <f t="shared" si="126"/>
        <v>0</v>
      </c>
    </row>
    <row r="417" spans="1:93" s="19" customFormat="1" ht="45">
      <c r="A417" s="17">
        <v>407</v>
      </c>
      <c r="B417" s="50" t="s">
        <v>431</v>
      </c>
      <c r="C417" s="69" t="s">
        <v>479</v>
      </c>
      <c r="D417" s="69" t="s">
        <v>1245</v>
      </c>
      <c r="E417" s="37">
        <v>1</v>
      </c>
      <c r="F417" s="37" t="str">
        <f>+VLOOKUP(B417,'[1]AMAREY NOVA MEDICAL S.A'!$D:$H,5,0)</f>
        <v>CTO 5656-2021 AMAREY NOVA MEDICAL S.A</v>
      </c>
      <c r="G417" s="34">
        <f>+VLOOKUP(B417,'[1]AMAREY NOVA MEDICAL S.A'!$D:$H,2,0)</f>
        <v>1303000</v>
      </c>
      <c r="H417" s="32">
        <f>+VLOOKUP(B417,'[1]AMAREY NOVA MEDICAL S.A'!$D:$H,3,0)</f>
        <v>0</v>
      </c>
      <c r="I417" s="32">
        <f>+VLOOKUP(B417,'[1]AMAREY NOVA MEDICAL S.A'!$D:$H,4,0)</f>
        <v>1303000</v>
      </c>
      <c r="J417" s="32">
        <f t="shared" si="117"/>
        <v>1303000</v>
      </c>
      <c r="K417" s="32">
        <f t="shared" si="118"/>
        <v>1376228.6</v>
      </c>
      <c r="L417" s="32">
        <v>2199000</v>
      </c>
      <c r="M417" s="32"/>
      <c r="N417" s="32">
        <v>2199000</v>
      </c>
      <c r="O417" s="32">
        <f t="shared" si="119"/>
        <v>2322583.8000000003</v>
      </c>
      <c r="P417" s="76">
        <v>2926419</v>
      </c>
      <c r="Q417" s="71"/>
      <c r="R417" s="77">
        <v>2926419</v>
      </c>
      <c r="S417" s="32">
        <f t="shared" si="127"/>
        <v>3090298.4640000002</v>
      </c>
      <c r="T417" s="32"/>
      <c r="U417" s="32"/>
      <c r="V417" s="32"/>
      <c r="W417" s="32"/>
      <c r="X417" s="32">
        <v>1670400</v>
      </c>
      <c r="Y417" s="32"/>
      <c r="Z417" s="32">
        <v>1670400</v>
      </c>
      <c r="AA417" s="32">
        <f t="shared" si="120"/>
        <v>1764276.48</v>
      </c>
      <c r="AB417" s="32"/>
      <c r="AC417" s="32"/>
      <c r="AD417" s="32"/>
      <c r="AE417" s="32"/>
      <c r="AF417" s="32"/>
      <c r="AG417" s="32"/>
      <c r="AH417" s="32"/>
      <c r="AI417" s="32"/>
      <c r="AJ417" s="32">
        <v>2302875</v>
      </c>
      <c r="AK417" s="32"/>
      <c r="AL417" s="32">
        <v>2302875</v>
      </c>
      <c r="AM417" s="32">
        <f t="shared" si="121"/>
        <v>2432296.5750000002</v>
      </c>
      <c r="AN417" s="32"/>
      <c r="AO417" s="32"/>
      <c r="AP417" s="32"/>
      <c r="AQ417" s="32"/>
      <c r="AR417" s="32"/>
      <c r="AS417" s="32"/>
      <c r="AT417" s="32"/>
      <c r="AU417" s="32"/>
      <c r="AV417" s="32"/>
      <c r="AW417" s="32"/>
      <c r="AX417" s="32"/>
      <c r="AY417" s="32"/>
      <c r="AZ417" s="32">
        <v>1300000</v>
      </c>
      <c r="BA417" s="32"/>
      <c r="BB417" s="32">
        <v>1300000</v>
      </c>
      <c r="BC417" s="32">
        <f t="shared" ref="BC417:BC431" si="130">+BB417*1.0562</f>
        <v>1373060</v>
      </c>
      <c r="BD417" s="32"/>
      <c r="BE417" s="32"/>
      <c r="BF417" s="32"/>
      <c r="BG417" s="32"/>
      <c r="BH417" s="32"/>
      <c r="BI417" s="32"/>
      <c r="BJ417" s="32"/>
      <c r="BK417" s="32"/>
      <c r="BL417" s="32"/>
      <c r="BM417" s="32"/>
      <c r="BN417" s="32"/>
      <c r="BO417" s="32"/>
      <c r="BP417" s="32">
        <v>3535000</v>
      </c>
      <c r="BQ417" s="32">
        <f t="shared" ref="BQ417:BQ431" si="131">+BP417-BR417</f>
        <v>0</v>
      </c>
      <c r="BR417" s="32">
        <v>3535000</v>
      </c>
      <c r="BS417" s="32">
        <f t="shared" ref="BS417:BS459" si="132">+BR417*1.5062</f>
        <v>5324417</v>
      </c>
      <c r="BT417" s="32">
        <v>1815968</v>
      </c>
      <c r="BU417" s="32"/>
      <c r="BV417" s="32">
        <v>1815968</v>
      </c>
      <c r="BW417" s="32">
        <f t="shared" ref="BW417:BW434" si="133">+BV417*1.0562</f>
        <v>1918025.4016</v>
      </c>
      <c r="BX417" s="32"/>
      <c r="BY417" s="32"/>
      <c r="BZ417" s="32"/>
      <c r="CA417" s="32"/>
      <c r="CB417" s="32">
        <v>1188000</v>
      </c>
      <c r="CC417" s="32">
        <v>0</v>
      </c>
      <c r="CD417" s="32">
        <v>1188000</v>
      </c>
      <c r="CE417" s="32">
        <f t="shared" si="122"/>
        <v>1254765.6000000001</v>
      </c>
      <c r="CF417" s="32"/>
      <c r="CG417" s="32"/>
      <c r="CH417" s="32"/>
      <c r="CI417" s="32"/>
      <c r="CJ417" s="32">
        <f t="shared" si="123"/>
        <v>2317327.9911777778</v>
      </c>
      <c r="CK417" s="32">
        <f>+SMALL((K417,O417,S417,W417,AA417,AE417,AI417,AM417,AQ417,AU417,AY417,BC417,BG417,BK417,BO417,BS417,BW417,CA417,CE417,CI417),1)</f>
        <v>1254765.6000000001</v>
      </c>
      <c r="CL417" s="18"/>
      <c r="CM417" s="18">
        <f t="shared" si="124"/>
        <v>121463</v>
      </c>
      <c r="CN417" s="35">
        <f t="shared" si="125"/>
        <v>9.6801346801346791E-2</v>
      </c>
      <c r="CO417" s="39">
        <f t="shared" si="126"/>
        <v>1254765.6000000001</v>
      </c>
    </row>
    <row r="418" spans="1:93" s="19" customFormat="1" ht="45">
      <c r="A418" s="17">
        <v>408</v>
      </c>
      <c r="B418" s="50" t="s">
        <v>432</v>
      </c>
      <c r="C418" s="69" t="s">
        <v>479</v>
      </c>
      <c r="D418" s="69" t="s">
        <v>1245</v>
      </c>
      <c r="E418" s="37">
        <v>1</v>
      </c>
      <c r="F418" s="37" t="str">
        <f>+VLOOKUP(B418,'[1]AMAREY NOVA MEDICAL S.A'!$D:$H,5,0)</f>
        <v>CTO 5656-2021 AMAREY NOVA MEDICAL S.A</v>
      </c>
      <c r="G418" s="34">
        <f>+VLOOKUP(B418,'[1]AMAREY NOVA MEDICAL S.A'!$D:$H,2,0)</f>
        <v>74000</v>
      </c>
      <c r="H418" s="32">
        <f>+VLOOKUP(B418,'[1]AMAREY NOVA MEDICAL S.A'!$D:$H,3,0)</f>
        <v>0</v>
      </c>
      <c r="I418" s="32">
        <f>+VLOOKUP(B418,'[1]AMAREY NOVA MEDICAL S.A'!$D:$H,4,0)</f>
        <v>74000</v>
      </c>
      <c r="J418" s="32">
        <f t="shared" si="117"/>
        <v>74000</v>
      </c>
      <c r="K418" s="32">
        <f t="shared" si="118"/>
        <v>78158.8</v>
      </c>
      <c r="L418" s="32">
        <v>128000</v>
      </c>
      <c r="M418" s="32"/>
      <c r="N418" s="32">
        <v>128000</v>
      </c>
      <c r="O418" s="32">
        <f t="shared" si="119"/>
        <v>135193.60000000001</v>
      </c>
      <c r="P418" s="71">
        <v>451182</v>
      </c>
      <c r="Q418" s="71"/>
      <c r="R418" s="72">
        <v>451182</v>
      </c>
      <c r="S418" s="32">
        <f t="shared" si="127"/>
        <v>476448.19200000004</v>
      </c>
      <c r="T418" s="32"/>
      <c r="U418" s="32"/>
      <c r="V418" s="32"/>
      <c r="W418" s="32"/>
      <c r="X418" s="32">
        <v>255200</v>
      </c>
      <c r="Y418" s="32"/>
      <c r="Z418" s="32">
        <v>255200</v>
      </c>
      <c r="AA418" s="32">
        <f t="shared" si="120"/>
        <v>269542.24</v>
      </c>
      <c r="AB418" s="32"/>
      <c r="AC418" s="32"/>
      <c r="AD418" s="32"/>
      <c r="AE418" s="32"/>
      <c r="AF418" s="32"/>
      <c r="AG418" s="32"/>
      <c r="AH418" s="32"/>
      <c r="AI418" s="32"/>
      <c r="AJ418" s="32">
        <v>333500</v>
      </c>
      <c r="AK418" s="32"/>
      <c r="AL418" s="32">
        <v>333500</v>
      </c>
      <c r="AM418" s="32">
        <f t="shared" si="121"/>
        <v>352242.7</v>
      </c>
      <c r="AN418" s="32"/>
      <c r="AO418" s="32"/>
      <c r="AP418" s="32"/>
      <c r="AQ418" s="32"/>
      <c r="AR418" s="32"/>
      <c r="AS418" s="32"/>
      <c r="AT418" s="32"/>
      <c r="AU418" s="32"/>
      <c r="AV418" s="32"/>
      <c r="AW418" s="32"/>
      <c r="AX418" s="32"/>
      <c r="AY418" s="32"/>
      <c r="AZ418" s="32">
        <v>130000</v>
      </c>
      <c r="BA418" s="32"/>
      <c r="BB418" s="32">
        <v>130000</v>
      </c>
      <c r="BC418" s="32">
        <f t="shared" si="130"/>
        <v>137306</v>
      </c>
      <c r="BD418" s="32"/>
      <c r="BE418" s="32"/>
      <c r="BF418" s="32"/>
      <c r="BG418" s="32"/>
      <c r="BH418" s="32"/>
      <c r="BI418" s="32"/>
      <c r="BJ418" s="32"/>
      <c r="BK418" s="32"/>
      <c r="BL418" s="32"/>
      <c r="BM418" s="32"/>
      <c r="BN418" s="32"/>
      <c r="BO418" s="32"/>
      <c r="BP418" s="32">
        <v>261050</v>
      </c>
      <c r="BQ418" s="32">
        <f t="shared" si="131"/>
        <v>0</v>
      </c>
      <c r="BR418" s="32">
        <v>261050</v>
      </c>
      <c r="BS418" s="32">
        <f t="shared" si="132"/>
        <v>393193.51</v>
      </c>
      <c r="BT418" s="32">
        <v>309165</v>
      </c>
      <c r="BU418" s="32"/>
      <c r="BV418" s="32">
        <v>309165</v>
      </c>
      <c r="BW418" s="32">
        <f t="shared" si="133"/>
        <v>326540.07300000003</v>
      </c>
      <c r="BX418" s="32"/>
      <c r="BY418" s="32"/>
      <c r="BZ418" s="32"/>
      <c r="CA418" s="32"/>
      <c r="CB418" s="32">
        <v>237600.00000000003</v>
      </c>
      <c r="CC418" s="32">
        <v>0</v>
      </c>
      <c r="CD418" s="32">
        <v>237600.00000000003</v>
      </c>
      <c r="CE418" s="32">
        <f t="shared" si="122"/>
        <v>250953.12000000002</v>
      </c>
      <c r="CF418" s="32"/>
      <c r="CG418" s="32"/>
      <c r="CH418" s="32"/>
      <c r="CI418" s="32"/>
      <c r="CJ418" s="32">
        <f t="shared" si="123"/>
        <v>268842.02611111116</v>
      </c>
      <c r="CK418" s="32">
        <f>+SMALL((K418,O418,S418,W418,AA418,AE418,AI418,AM418,AQ418,AU418,AY418,BC418,BG418,BK418,BO418,BS418,BW418,CA418,CE418,CI418),1)</f>
        <v>78158.8</v>
      </c>
      <c r="CL418" s="18"/>
      <c r="CM418" s="18">
        <f t="shared" si="124"/>
        <v>0</v>
      </c>
      <c r="CN418" s="35">
        <f t="shared" si="125"/>
        <v>0</v>
      </c>
      <c r="CO418" s="39">
        <f t="shared" si="126"/>
        <v>78158.8</v>
      </c>
    </row>
    <row r="419" spans="1:93" s="19" customFormat="1" ht="45">
      <c r="A419" s="17">
        <v>409</v>
      </c>
      <c r="B419" s="50" t="s">
        <v>340</v>
      </c>
      <c r="C419" s="69" t="s">
        <v>479</v>
      </c>
      <c r="D419" s="69" t="s">
        <v>1245</v>
      </c>
      <c r="E419" s="37">
        <v>1</v>
      </c>
      <c r="F419" s="37" t="str">
        <f>+VLOOKUP(B419,'[1]AMAREY NOVA MEDICAL S.A'!$D:$H,5,0)</f>
        <v>CTO 5656-2021 AMAREY NOVA MEDICAL S.A</v>
      </c>
      <c r="G419" s="34">
        <f>+VLOOKUP(B419,'[1]AMAREY NOVA MEDICAL S.A'!$D:$H,2,0)</f>
        <v>31000</v>
      </c>
      <c r="H419" s="32">
        <f>+VLOOKUP(B419,'[1]AMAREY NOVA MEDICAL S.A'!$D:$H,3,0)</f>
        <v>0</v>
      </c>
      <c r="I419" s="32">
        <f>+VLOOKUP(B419,'[1]AMAREY NOVA MEDICAL S.A'!$D:$H,4,0)</f>
        <v>31000</v>
      </c>
      <c r="J419" s="32">
        <f t="shared" si="117"/>
        <v>31000</v>
      </c>
      <c r="K419" s="32">
        <f t="shared" si="118"/>
        <v>32742.2</v>
      </c>
      <c r="L419" s="32">
        <v>36000</v>
      </c>
      <c r="M419" s="32"/>
      <c r="N419" s="32">
        <v>36000</v>
      </c>
      <c r="O419" s="32">
        <f t="shared" si="119"/>
        <v>38023.200000000004</v>
      </c>
      <c r="P419" s="71">
        <v>41019</v>
      </c>
      <c r="Q419" s="71"/>
      <c r="R419" s="72">
        <v>41019</v>
      </c>
      <c r="S419" s="32">
        <f t="shared" si="127"/>
        <v>43316.063999999998</v>
      </c>
      <c r="T419" s="32"/>
      <c r="U419" s="32"/>
      <c r="V419" s="32"/>
      <c r="W419" s="32"/>
      <c r="X419" s="32">
        <v>52200</v>
      </c>
      <c r="Y419" s="32"/>
      <c r="Z419" s="32">
        <v>52200</v>
      </c>
      <c r="AA419" s="32">
        <f t="shared" si="120"/>
        <v>55133.64</v>
      </c>
      <c r="AB419" s="32"/>
      <c r="AC419" s="32"/>
      <c r="AD419" s="32"/>
      <c r="AE419" s="32"/>
      <c r="AF419" s="32"/>
      <c r="AG419" s="32"/>
      <c r="AH419" s="32"/>
      <c r="AI419" s="32"/>
      <c r="AJ419" s="32">
        <v>81800</v>
      </c>
      <c r="AK419" s="32">
        <f>+AJ419*19%</f>
        <v>15542</v>
      </c>
      <c r="AL419" s="32">
        <v>97342</v>
      </c>
      <c r="AM419" s="32">
        <f t="shared" si="121"/>
        <v>102812.6204</v>
      </c>
      <c r="AN419" s="32"/>
      <c r="AO419" s="32"/>
      <c r="AP419" s="32"/>
      <c r="AQ419" s="32"/>
      <c r="AR419" s="32"/>
      <c r="AS419" s="32"/>
      <c r="AT419" s="32"/>
      <c r="AU419" s="32"/>
      <c r="AV419" s="32"/>
      <c r="AW419" s="32"/>
      <c r="AX419" s="32"/>
      <c r="AY419" s="32"/>
      <c r="AZ419" s="32">
        <v>10000</v>
      </c>
      <c r="BA419" s="32"/>
      <c r="BB419" s="32">
        <v>10000</v>
      </c>
      <c r="BC419" s="32">
        <f t="shared" si="130"/>
        <v>10562</v>
      </c>
      <c r="BD419" s="32"/>
      <c r="BE419" s="32"/>
      <c r="BF419" s="32"/>
      <c r="BG419" s="32"/>
      <c r="BH419" s="32"/>
      <c r="BI419" s="32"/>
      <c r="BJ419" s="32"/>
      <c r="BK419" s="32"/>
      <c r="BL419" s="32"/>
      <c r="BM419" s="32"/>
      <c r="BN419" s="32"/>
      <c r="BO419" s="32"/>
      <c r="BP419" s="32">
        <v>39300</v>
      </c>
      <c r="BQ419" s="32">
        <f>+BP419*19%</f>
        <v>7467</v>
      </c>
      <c r="BR419" s="32">
        <v>46767</v>
      </c>
      <c r="BS419" s="32">
        <f t="shared" si="132"/>
        <v>70440.455400000006</v>
      </c>
      <c r="BT419" s="32">
        <v>15904</v>
      </c>
      <c r="BU419" s="32"/>
      <c r="BV419" s="32">
        <v>15904</v>
      </c>
      <c r="BW419" s="32">
        <f t="shared" si="133"/>
        <v>16797.804800000002</v>
      </c>
      <c r="BX419" s="32"/>
      <c r="BY419" s="32"/>
      <c r="BZ419" s="32"/>
      <c r="CA419" s="32"/>
      <c r="CB419" s="32">
        <v>58536</v>
      </c>
      <c r="CC419" s="32">
        <v>11121.84</v>
      </c>
      <c r="CD419" s="32">
        <v>69657.84</v>
      </c>
      <c r="CE419" s="32">
        <f t="shared" si="122"/>
        <v>73572.610608000003</v>
      </c>
      <c r="CF419" s="32"/>
      <c r="CG419" s="32"/>
      <c r="CH419" s="32"/>
      <c r="CI419" s="32"/>
      <c r="CJ419" s="32">
        <f t="shared" si="123"/>
        <v>49266.732800888894</v>
      </c>
      <c r="CK419" s="32">
        <f>+SMALL((K419,O419,S419,W419,AA419,AE419,AI419,AM419,AQ419,AU419,AY419,BC419,BG419,BK419,BO419,BS419,BW419,CA419,CE419,CI419),1)</f>
        <v>10562</v>
      </c>
      <c r="CL419" s="18"/>
      <c r="CM419" s="18">
        <f t="shared" si="124"/>
        <v>22180.2</v>
      </c>
      <c r="CN419" s="35">
        <f t="shared" si="125"/>
        <v>2.1</v>
      </c>
      <c r="CO419" s="39">
        <f t="shared" si="126"/>
        <v>10562</v>
      </c>
    </row>
    <row r="420" spans="1:93" s="19" customFormat="1" ht="45">
      <c r="A420" s="17">
        <v>410</v>
      </c>
      <c r="B420" s="50" t="s">
        <v>433</v>
      </c>
      <c r="C420" s="69" t="s">
        <v>479</v>
      </c>
      <c r="D420" s="69" t="s">
        <v>1245</v>
      </c>
      <c r="E420" s="37">
        <v>1</v>
      </c>
      <c r="F420" s="37" t="str">
        <f>+VLOOKUP(B420,'[1]AMAREY NOVA MEDICAL S.A'!$D:$H,5,0)</f>
        <v>CTO 5656-2021 AMAREY NOVA MEDICAL S.A</v>
      </c>
      <c r="G420" s="34">
        <f>+VLOOKUP(B420,'[1]AMAREY NOVA MEDICAL S.A'!$D:$H,2,0)</f>
        <v>0</v>
      </c>
      <c r="H420" s="32">
        <f>+VLOOKUP(B420,'[1]AMAREY NOVA MEDICAL S.A'!$D:$H,3,0)</f>
        <v>0</v>
      </c>
      <c r="I420" s="32">
        <f>+VLOOKUP(B420,'[1]AMAREY NOVA MEDICAL S.A'!$D:$H,4,0)</f>
        <v>0</v>
      </c>
      <c r="J420" s="32">
        <f t="shared" si="117"/>
        <v>0</v>
      </c>
      <c r="K420" s="32">
        <f t="shared" si="118"/>
        <v>0</v>
      </c>
      <c r="L420" s="32"/>
      <c r="M420" s="32"/>
      <c r="N420" s="32"/>
      <c r="O420" s="32"/>
      <c r="P420" s="71"/>
      <c r="Q420" s="71"/>
      <c r="R420" s="72"/>
      <c r="S420" s="32"/>
      <c r="T420" s="32"/>
      <c r="U420" s="32"/>
      <c r="V420" s="32"/>
      <c r="W420" s="32"/>
      <c r="X420" s="32"/>
      <c r="Y420" s="32"/>
      <c r="Z420" s="32"/>
      <c r="AA420" s="32"/>
      <c r="AB420" s="32"/>
      <c r="AC420" s="32"/>
      <c r="AD420" s="32"/>
      <c r="AE420" s="32"/>
      <c r="AF420" s="32"/>
      <c r="AG420" s="32"/>
      <c r="AH420" s="32"/>
      <c r="AI420" s="32"/>
      <c r="AJ420" s="32"/>
      <c r="AK420" s="32"/>
      <c r="AL420" s="32"/>
      <c r="AM420" s="32"/>
      <c r="AN420" s="32"/>
      <c r="AO420" s="32"/>
      <c r="AP420" s="32"/>
      <c r="AQ420" s="32"/>
      <c r="AR420" s="32"/>
      <c r="AS420" s="32"/>
      <c r="AT420" s="32"/>
      <c r="AU420" s="32"/>
      <c r="AV420" s="32"/>
      <c r="AW420" s="32"/>
      <c r="AX420" s="32"/>
      <c r="AY420" s="32"/>
      <c r="AZ420" s="32"/>
      <c r="BA420" s="32"/>
      <c r="BB420" s="32"/>
      <c r="BC420" s="32"/>
      <c r="BD420" s="32"/>
      <c r="BE420" s="32"/>
      <c r="BF420" s="32"/>
      <c r="BG420" s="32"/>
      <c r="BH420" s="32"/>
      <c r="BI420" s="32"/>
      <c r="BJ420" s="32"/>
      <c r="BK420" s="32"/>
      <c r="BL420" s="32"/>
      <c r="BM420" s="32"/>
      <c r="BN420" s="32"/>
      <c r="BO420" s="32"/>
      <c r="BP420" s="32"/>
      <c r="BQ420" s="32"/>
      <c r="BR420" s="32"/>
      <c r="BS420" s="32"/>
      <c r="BT420" s="32">
        <v>501267</v>
      </c>
      <c r="BU420" s="32"/>
      <c r="BV420" s="32">
        <v>501267</v>
      </c>
      <c r="BW420" s="32">
        <f t="shared" si="133"/>
        <v>529438.20539999998</v>
      </c>
      <c r="BX420" s="32"/>
      <c r="BY420" s="32"/>
      <c r="BZ420" s="32"/>
      <c r="CA420" s="32"/>
      <c r="CB420" s="32"/>
      <c r="CC420" s="32"/>
      <c r="CD420" s="32"/>
      <c r="CE420" s="32"/>
      <c r="CF420" s="32"/>
      <c r="CG420" s="32"/>
      <c r="CH420" s="32"/>
      <c r="CI420" s="32"/>
      <c r="CJ420" s="32">
        <f t="shared" si="123"/>
        <v>264719.10269999999</v>
      </c>
      <c r="CK420" s="32">
        <f>+SMALL((K420,O420,S420,W420,AA420,AE420,AI420,AM420,AQ420,AU420,AY420,BC420,BG420,BK420,BO420,BS420,BW420,CA420,CE420,CI420),1)</f>
        <v>0</v>
      </c>
      <c r="CL420" s="18"/>
      <c r="CM420" s="18"/>
      <c r="CN420" s="35"/>
      <c r="CO420" s="39">
        <f t="shared" si="126"/>
        <v>0</v>
      </c>
    </row>
    <row r="421" spans="1:93" s="19" customFormat="1" ht="45">
      <c r="A421" s="17">
        <v>411</v>
      </c>
      <c r="B421" s="50" t="s">
        <v>431</v>
      </c>
      <c r="C421" s="69" t="s">
        <v>480</v>
      </c>
      <c r="D421" s="69" t="s">
        <v>1245</v>
      </c>
      <c r="E421" s="37">
        <v>1</v>
      </c>
      <c r="F421" s="37" t="str">
        <f>+VLOOKUP(B421,'[1]AMAREY NOVA MEDICAL S.A'!$D:$H,5,0)</f>
        <v>CTO 5656-2021 AMAREY NOVA MEDICAL S.A</v>
      </c>
      <c r="G421" s="34">
        <f>+VLOOKUP(B421,'[1]AMAREY NOVA MEDICAL S.A'!$D:$H,2,0)</f>
        <v>1303000</v>
      </c>
      <c r="H421" s="32">
        <f>+VLOOKUP(B421,'[1]AMAREY NOVA MEDICAL S.A'!$D:$H,3,0)</f>
        <v>0</v>
      </c>
      <c r="I421" s="32">
        <f>+VLOOKUP(B421,'[1]AMAREY NOVA MEDICAL S.A'!$D:$H,4,0)</f>
        <v>1303000</v>
      </c>
      <c r="J421" s="32">
        <f t="shared" si="117"/>
        <v>1303000</v>
      </c>
      <c r="K421" s="32">
        <f t="shared" si="118"/>
        <v>1376228.6</v>
      </c>
      <c r="L421" s="32">
        <v>2199000</v>
      </c>
      <c r="M421" s="32"/>
      <c r="N421" s="32">
        <v>2199000</v>
      </c>
      <c r="O421" s="32">
        <f t="shared" si="119"/>
        <v>2322583.8000000003</v>
      </c>
      <c r="P421" s="76">
        <v>2926419</v>
      </c>
      <c r="Q421" s="71"/>
      <c r="R421" s="77">
        <v>2926419</v>
      </c>
      <c r="S421" s="32">
        <f t="shared" si="127"/>
        <v>3090298.4640000002</v>
      </c>
      <c r="T421" s="32"/>
      <c r="U421" s="32"/>
      <c r="V421" s="32"/>
      <c r="W421" s="32"/>
      <c r="X421" s="32">
        <v>1670400</v>
      </c>
      <c r="Y421" s="32"/>
      <c r="Z421" s="32">
        <v>1670400</v>
      </c>
      <c r="AA421" s="32">
        <f t="shared" si="120"/>
        <v>1764276.48</v>
      </c>
      <c r="AB421" s="32"/>
      <c r="AC421" s="32"/>
      <c r="AD421" s="32"/>
      <c r="AE421" s="32"/>
      <c r="AF421" s="32"/>
      <c r="AG421" s="32"/>
      <c r="AH421" s="32"/>
      <c r="AI421" s="32"/>
      <c r="AJ421" s="32">
        <v>2302875</v>
      </c>
      <c r="AK421" s="32"/>
      <c r="AL421" s="32">
        <v>2302875</v>
      </c>
      <c r="AM421" s="32">
        <f t="shared" si="121"/>
        <v>2432296.5750000002</v>
      </c>
      <c r="AN421" s="32"/>
      <c r="AO421" s="32"/>
      <c r="AP421" s="32"/>
      <c r="AQ421" s="32"/>
      <c r="AR421" s="32"/>
      <c r="AS421" s="32"/>
      <c r="AT421" s="32"/>
      <c r="AU421" s="32"/>
      <c r="AV421" s="32"/>
      <c r="AW421" s="32"/>
      <c r="AX421" s="32"/>
      <c r="AY421" s="32"/>
      <c r="AZ421" s="32"/>
      <c r="BA421" s="32"/>
      <c r="BB421" s="32"/>
      <c r="BC421" s="32"/>
      <c r="BD421" s="32"/>
      <c r="BE421" s="32"/>
      <c r="BF421" s="32"/>
      <c r="BG421" s="32"/>
      <c r="BH421" s="32"/>
      <c r="BI421" s="32"/>
      <c r="BJ421" s="32"/>
      <c r="BK421" s="32"/>
      <c r="BL421" s="32"/>
      <c r="BM421" s="32"/>
      <c r="BN421" s="32"/>
      <c r="BO421" s="32"/>
      <c r="BP421" s="32">
        <v>3535000</v>
      </c>
      <c r="BQ421" s="32">
        <f t="shared" si="131"/>
        <v>0</v>
      </c>
      <c r="BR421" s="32">
        <v>3535000</v>
      </c>
      <c r="BS421" s="32">
        <f t="shared" si="132"/>
        <v>5324417</v>
      </c>
      <c r="BT421" s="32">
        <v>1815968</v>
      </c>
      <c r="BU421" s="32"/>
      <c r="BV421" s="32">
        <v>1815968</v>
      </c>
      <c r="BW421" s="32">
        <f t="shared" si="133"/>
        <v>1918025.4016</v>
      </c>
      <c r="BX421" s="32">
        <v>1327529</v>
      </c>
      <c r="BY421" s="32"/>
      <c r="BZ421" s="32">
        <v>1327529</v>
      </c>
      <c r="CA421" s="32">
        <f t="shared" ref="CA421:CA456" si="134">+BZ421*1.0562</f>
        <v>1402136.1298</v>
      </c>
      <c r="CB421" s="32">
        <v>1983960.0000000002</v>
      </c>
      <c r="CC421" s="32">
        <v>0</v>
      </c>
      <c r="CD421" s="32">
        <v>1983960.0000000002</v>
      </c>
      <c r="CE421" s="32">
        <f t="shared" si="122"/>
        <v>2095458.5520000004</v>
      </c>
      <c r="CF421" s="32"/>
      <c r="CG421" s="32"/>
      <c r="CH421" s="32"/>
      <c r="CI421" s="32"/>
      <c r="CJ421" s="32">
        <f t="shared" si="123"/>
        <v>2413969.0002666665</v>
      </c>
      <c r="CK421" s="32">
        <f>+SMALL((K421,O421,S421,W421,AA421,AE421,AI421,AM421,AQ421,AU421,AY421,BC421,BG421,BK421,BO421,BS421,BW421,CA421,CE421,CI421),1)</f>
        <v>1376228.6</v>
      </c>
      <c r="CL421" s="18"/>
      <c r="CM421" s="18">
        <f t="shared" si="124"/>
        <v>0</v>
      </c>
      <c r="CN421" s="35">
        <f t="shared" si="125"/>
        <v>0</v>
      </c>
      <c r="CO421" s="39">
        <f t="shared" si="126"/>
        <v>1376228.6</v>
      </c>
    </row>
    <row r="422" spans="1:93" s="19" customFormat="1" ht="45">
      <c r="A422" s="17">
        <v>412</v>
      </c>
      <c r="B422" s="50" t="s">
        <v>428</v>
      </c>
      <c r="C422" s="69" t="s">
        <v>480</v>
      </c>
      <c r="D422" s="69" t="s">
        <v>1245</v>
      </c>
      <c r="E422" s="37">
        <v>1</v>
      </c>
      <c r="F422" s="37" t="str">
        <f>+VLOOKUP(B422,'[1]AMAREY NOVA MEDICAL S.A'!$D:$H,5,0)</f>
        <v>CTO 5656-2021 AMAREY NOVA MEDICAL S.A</v>
      </c>
      <c r="G422" s="34">
        <f>+VLOOKUP(B422,'[1]AMAREY NOVA MEDICAL S.A'!$D:$H,2,0)</f>
        <v>74000</v>
      </c>
      <c r="H422" s="32">
        <f>+VLOOKUP(B422,'[1]AMAREY NOVA MEDICAL S.A'!$D:$H,3,0)</f>
        <v>0</v>
      </c>
      <c r="I422" s="32">
        <f>+VLOOKUP(B422,'[1]AMAREY NOVA MEDICAL S.A'!$D:$H,4,0)</f>
        <v>74000</v>
      </c>
      <c r="J422" s="32">
        <f t="shared" si="117"/>
        <v>74000</v>
      </c>
      <c r="K422" s="32">
        <f t="shared" si="118"/>
        <v>78158.8</v>
      </c>
      <c r="L422" s="32">
        <v>128000</v>
      </c>
      <c r="M422" s="32"/>
      <c r="N422" s="32">
        <v>128000</v>
      </c>
      <c r="O422" s="32">
        <f t="shared" si="119"/>
        <v>135193.60000000001</v>
      </c>
      <c r="P422" s="71">
        <v>451182</v>
      </c>
      <c r="Q422" s="71"/>
      <c r="R422" s="72">
        <v>451182</v>
      </c>
      <c r="S422" s="32">
        <f t="shared" si="127"/>
        <v>476448.19200000004</v>
      </c>
      <c r="T422" s="32"/>
      <c r="U422" s="32"/>
      <c r="V422" s="32"/>
      <c r="W422" s="32"/>
      <c r="X422" s="32">
        <v>255200</v>
      </c>
      <c r="Y422" s="32"/>
      <c r="Z422" s="32">
        <v>255200</v>
      </c>
      <c r="AA422" s="32">
        <f t="shared" si="120"/>
        <v>269542.24</v>
      </c>
      <c r="AB422" s="32"/>
      <c r="AC422" s="32"/>
      <c r="AD422" s="32"/>
      <c r="AE422" s="32"/>
      <c r="AF422" s="32"/>
      <c r="AG422" s="32"/>
      <c r="AH422" s="32"/>
      <c r="AI422" s="32"/>
      <c r="AJ422" s="32">
        <v>333500</v>
      </c>
      <c r="AK422" s="32"/>
      <c r="AL422" s="32">
        <v>333500</v>
      </c>
      <c r="AM422" s="32">
        <f t="shared" si="121"/>
        <v>352242.7</v>
      </c>
      <c r="AN422" s="32"/>
      <c r="AO422" s="32"/>
      <c r="AP422" s="32"/>
      <c r="AQ422" s="32"/>
      <c r="AR422" s="32"/>
      <c r="AS422" s="32"/>
      <c r="AT422" s="32"/>
      <c r="AU422" s="32"/>
      <c r="AV422" s="32"/>
      <c r="AW422" s="32"/>
      <c r="AX422" s="32"/>
      <c r="AY422" s="32"/>
      <c r="AZ422" s="32"/>
      <c r="BA422" s="32"/>
      <c r="BB422" s="32"/>
      <c r="BC422" s="32"/>
      <c r="BD422" s="32"/>
      <c r="BE422" s="32"/>
      <c r="BF422" s="32"/>
      <c r="BG422" s="32"/>
      <c r="BH422" s="32"/>
      <c r="BI422" s="32"/>
      <c r="BJ422" s="32"/>
      <c r="BK422" s="32"/>
      <c r="BL422" s="32"/>
      <c r="BM422" s="32"/>
      <c r="BN422" s="32"/>
      <c r="BO422" s="32"/>
      <c r="BP422" s="32">
        <v>261050</v>
      </c>
      <c r="BQ422" s="32">
        <f t="shared" si="131"/>
        <v>0</v>
      </c>
      <c r="BR422" s="32">
        <v>261050</v>
      </c>
      <c r="BS422" s="32">
        <f t="shared" si="132"/>
        <v>393193.51</v>
      </c>
      <c r="BT422" s="32">
        <v>309165</v>
      </c>
      <c r="BU422" s="32"/>
      <c r="BV422" s="32">
        <v>309165</v>
      </c>
      <c r="BW422" s="32">
        <f t="shared" si="133"/>
        <v>326540.07300000003</v>
      </c>
      <c r="BX422" s="32">
        <v>165431</v>
      </c>
      <c r="BY422" s="32"/>
      <c r="BZ422" s="32">
        <v>165431</v>
      </c>
      <c r="CA422" s="32">
        <f t="shared" si="134"/>
        <v>174728.22220000002</v>
      </c>
      <c r="CB422" s="32">
        <v>190080</v>
      </c>
      <c r="CC422" s="32">
        <v>0</v>
      </c>
      <c r="CD422" s="32">
        <v>190080</v>
      </c>
      <c r="CE422" s="32">
        <f t="shared" si="122"/>
        <v>200762.49600000001</v>
      </c>
      <c r="CF422" s="32"/>
      <c r="CG422" s="32"/>
      <c r="CH422" s="32"/>
      <c r="CI422" s="32"/>
      <c r="CJ422" s="32">
        <f t="shared" si="123"/>
        <v>267423.31480000005</v>
      </c>
      <c r="CK422" s="32">
        <f>+SMALL((K422,O422,S422,W422,AA422,AE422,AI422,AM422,AQ422,AU422,AY422,BC422,BG422,BK422,BO422,BS422,BW422,CA422,CE422,CI422),1)</f>
        <v>78158.8</v>
      </c>
      <c r="CL422" s="18"/>
      <c r="CM422" s="18">
        <f t="shared" si="124"/>
        <v>0</v>
      </c>
      <c r="CN422" s="35">
        <f t="shared" si="125"/>
        <v>0</v>
      </c>
      <c r="CO422" s="39">
        <f t="shared" si="126"/>
        <v>78158.8</v>
      </c>
    </row>
    <row r="423" spans="1:93" s="19" customFormat="1" ht="45">
      <c r="A423" s="17">
        <v>413</v>
      </c>
      <c r="B423" s="50" t="s">
        <v>340</v>
      </c>
      <c r="C423" s="69" t="s">
        <v>480</v>
      </c>
      <c r="D423" s="69" t="s">
        <v>1245</v>
      </c>
      <c r="E423" s="37">
        <v>1</v>
      </c>
      <c r="F423" s="37" t="str">
        <f>+VLOOKUP(B423,'[1]AMAREY NOVA MEDICAL S.A'!$D:$H,5,0)</f>
        <v>CTO 5656-2021 AMAREY NOVA MEDICAL S.A</v>
      </c>
      <c r="G423" s="34">
        <f>+VLOOKUP(B423,'[1]AMAREY NOVA MEDICAL S.A'!$D:$H,2,0)</f>
        <v>31000</v>
      </c>
      <c r="H423" s="32">
        <f>+VLOOKUP(B423,'[1]AMAREY NOVA MEDICAL S.A'!$D:$H,3,0)</f>
        <v>0</v>
      </c>
      <c r="I423" s="32">
        <f>+VLOOKUP(B423,'[1]AMAREY NOVA MEDICAL S.A'!$D:$H,4,0)</f>
        <v>31000</v>
      </c>
      <c r="J423" s="32">
        <f t="shared" si="117"/>
        <v>31000</v>
      </c>
      <c r="K423" s="32">
        <f t="shared" si="118"/>
        <v>32742.2</v>
      </c>
      <c r="L423" s="32">
        <v>36000</v>
      </c>
      <c r="M423" s="32"/>
      <c r="N423" s="32">
        <v>36000</v>
      </c>
      <c r="O423" s="32">
        <f t="shared" si="119"/>
        <v>38023.200000000004</v>
      </c>
      <c r="P423" s="71">
        <v>41019</v>
      </c>
      <c r="Q423" s="71"/>
      <c r="R423" s="72">
        <v>41019</v>
      </c>
      <c r="S423" s="32">
        <f t="shared" si="127"/>
        <v>43316.063999999998</v>
      </c>
      <c r="T423" s="32"/>
      <c r="U423" s="32"/>
      <c r="V423" s="32"/>
      <c r="W423" s="32"/>
      <c r="X423" s="32">
        <v>52200</v>
      </c>
      <c r="Y423" s="32"/>
      <c r="Z423" s="32">
        <v>52200</v>
      </c>
      <c r="AA423" s="32">
        <f t="shared" si="120"/>
        <v>55133.64</v>
      </c>
      <c r="AB423" s="32"/>
      <c r="AC423" s="32"/>
      <c r="AD423" s="32"/>
      <c r="AE423" s="32"/>
      <c r="AF423" s="32"/>
      <c r="AG423" s="32"/>
      <c r="AH423" s="32"/>
      <c r="AI423" s="32"/>
      <c r="AJ423" s="32">
        <v>81800</v>
      </c>
      <c r="AK423" s="32">
        <f>+AJ423*19%</f>
        <v>15542</v>
      </c>
      <c r="AL423" s="32">
        <v>97342</v>
      </c>
      <c r="AM423" s="32">
        <f t="shared" si="121"/>
        <v>102812.6204</v>
      </c>
      <c r="AN423" s="32"/>
      <c r="AO423" s="32"/>
      <c r="AP423" s="32"/>
      <c r="AQ423" s="32"/>
      <c r="AR423" s="32"/>
      <c r="AS423" s="32"/>
      <c r="AT423" s="32"/>
      <c r="AU423" s="32"/>
      <c r="AV423" s="32"/>
      <c r="AW423" s="32"/>
      <c r="AX423" s="32"/>
      <c r="AY423" s="32"/>
      <c r="AZ423" s="32"/>
      <c r="BA423" s="32"/>
      <c r="BB423" s="32"/>
      <c r="BC423" s="32"/>
      <c r="BD423" s="32"/>
      <c r="BE423" s="32"/>
      <c r="BF423" s="32"/>
      <c r="BG423" s="32"/>
      <c r="BH423" s="32"/>
      <c r="BI423" s="32"/>
      <c r="BJ423" s="32"/>
      <c r="BK423" s="32"/>
      <c r="BL423" s="32"/>
      <c r="BM423" s="32"/>
      <c r="BN423" s="32"/>
      <c r="BO423" s="32"/>
      <c r="BP423" s="32">
        <v>39300</v>
      </c>
      <c r="BQ423" s="32">
        <f>+BP423*19%</f>
        <v>7467</v>
      </c>
      <c r="BR423" s="32">
        <v>46767</v>
      </c>
      <c r="BS423" s="32">
        <f t="shared" si="132"/>
        <v>70440.455400000006</v>
      </c>
      <c r="BT423" s="32">
        <v>28515</v>
      </c>
      <c r="BU423" s="32"/>
      <c r="BV423" s="32">
        <v>28515</v>
      </c>
      <c r="BW423" s="32">
        <f t="shared" si="133"/>
        <v>30117.543000000001</v>
      </c>
      <c r="BX423" s="32">
        <v>147049</v>
      </c>
      <c r="BY423" s="32"/>
      <c r="BZ423" s="32">
        <v>147049</v>
      </c>
      <c r="CA423" s="32">
        <f t="shared" si="134"/>
        <v>155313.1538</v>
      </c>
      <c r="CB423" s="32">
        <v>26028</v>
      </c>
      <c r="CC423" s="32">
        <v>4945.32</v>
      </c>
      <c r="CD423" s="32">
        <v>30973.32</v>
      </c>
      <c r="CE423" s="32">
        <f t="shared" si="122"/>
        <v>32714.020584000002</v>
      </c>
      <c r="CF423" s="32"/>
      <c r="CG423" s="32"/>
      <c r="CH423" s="32"/>
      <c r="CI423" s="32"/>
      <c r="CJ423" s="32">
        <f t="shared" si="123"/>
        <v>62290.321909333346</v>
      </c>
      <c r="CK423" s="32">
        <f>+SMALL((K423,O423,S423,W423,AA423,AE423,AI423,AM423,AQ423,AU423,AY423,BC423,BG423,BK423,BO423,BS423,BW423,CA423,CE423,CI423),1)</f>
        <v>30117.543000000001</v>
      </c>
      <c r="CL423" s="18"/>
      <c r="CM423" s="18">
        <f t="shared" si="124"/>
        <v>2624.6569999999992</v>
      </c>
      <c r="CN423" s="35">
        <f t="shared" si="125"/>
        <v>8.714711555321758E-2</v>
      </c>
      <c r="CO423" s="39">
        <f t="shared" si="126"/>
        <v>30117.543000000001</v>
      </c>
    </row>
    <row r="424" spans="1:93" s="19" customFormat="1" ht="45">
      <c r="A424" s="17">
        <v>414</v>
      </c>
      <c r="B424" s="50" t="s">
        <v>433</v>
      </c>
      <c r="C424" s="69" t="s">
        <v>480</v>
      </c>
      <c r="D424" s="69" t="s">
        <v>1245</v>
      </c>
      <c r="E424" s="37">
        <v>1</v>
      </c>
      <c r="F424" s="37" t="str">
        <f>+VLOOKUP(B424,'[1]AMAREY NOVA MEDICAL S.A'!$D:$H,5,0)</f>
        <v>CTO 5656-2021 AMAREY NOVA MEDICAL S.A</v>
      </c>
      <c r="G424" s="34">
        <f>+VLOOKUP(B424,'[1]AMAREY NOVA MEDICAL S.A'!$D:$H,2,0)</f>
        <v>0</v>
      </c>
      <c r="H424" s="32">
        <f>+VLOOKUP(B424,'[1]AMAREY NOVA MEDICAL S.A'!$D:$H,3,0)</f>
        <v>0</v>
      </c>
      <c r="I424" s="32">
        <f>+VLOOKUP(B424,'[1]AMAREY NOVA MEDICAL S.A'!$D:$H,4,0)</f>
        <v>0</v>
      </c>
      <c r="J424" s="32">
        <f t="shared" si="117"/>
        <v>0</v>
      </c>
      <c r="K424" s="32">
        <f t="shared" si="118"/>
        <v>0</v>
      </c>
      <c r="L424" s="32"/>
      <c r="M424" s="32"/>
      <c r="N424" s="32"/>
      <c r="O424" s="32"/>
      <c r="P424" s="71"/>
      <c r="Q424" s="71"/>
      <c r="R424" s="72"/>
      <c r="S424" s="32"/>
      <c r="T424" s="32"/>
      <c r="U424" s="32"/>
      <c r="V424" s="32"/>
      <c r="W424" s="32"/>
      <c r="X424" s="32"/>
      <c r="Y424" s="32"/>
      <c r="Z424" s="32"/>
      <c r="AA424" s="32"/>
      <c r="AB424" s="32"/>
      <c r="AC424" s="32"/>
      <c r="AD424" s="32"/>
      <c r="AE424" s="32"/>
      <c r="AF424" s="32"/>
      <c r="AG424" s="32"/>
      <c r="AH424" s="32"/>
      <c r="AI424" s="32"/>
      <c r="AJ424" s="32"/>
      <c r="AK424" s="32"/>
      <c r="AL424" s="32"/>
      <c r="AM424" s="32"/>
      <c r="AN424" s="32"/>
      <c r="AO424" s="32"/>
      <c r="AP424" s="32"/>
      <c r="AQ424" s="32"/>
      <c r="AR424" s="32"/>
      <c r="AS424" s="32"/>
      <c r="AT424" s="32"/>
      <c r="AU424" s="32"/>
      <c r="AV424" s="32"/>
      <c r="AW424" s="32"/>
      <c r="AX424" s="32"/>
      <c r="AY424" s="32"/>
      <c r="AZ424" s="32"/>
      <c r="BA424" s="32"/>
      <c r="BB424" s="32"/>
      <c r="BC424" s="32"/>
      <c r="BD424" s="32"/>
      <c r="BE424" s="32"/>
      <c r="BF424" s="32"/>
      <c r="BG424" s="32"/>
      <c r="BH424" s="32"/>
      <c r="BI424" s="32"/>
      <c r="BJ424" s="32"/>
      <c r="BK424" s="32"/>
      <c r="BL424" s="32"/>
      <c r="BM424" s="32"/>
      <c r="BN424" s="32"/>
      <c r="BO424" s="32"/>
      <c r="BP424" s="32"/>
      <c r="BQ424" s="32"/>
      <c r="BR424" s="32"/>
      <c r="BS424" s="32"/>
      <c r="BT424" s="32">
        <v>501267</v>
      </c>
      <c r="BU424" s="32"/>
      <c r="BV424" s="32">
        <v>501267</v>
      </c>
      <c r="BW424" s="32">
        <f t="shared" si="133"/>
        <v>529438.20539999998</v>
      </c>
      <c r="BX424" s="32"/>
      <c r="BY424" s="32"/>
      <c r="BZ424" s="32"/>
      <c r="CA424" s="32"/>
      <c r="CB424" s="32"/>
      <c r="CC424" s="32"/>
      <c r="CD424" s="32"/>
      <c r="CE424" s="32"/>
      <c r="CF424" s="32"/>
      <c r="CG424" s="32"/>
      <c r="CH424" s="32"/>
      <c r="CI424" s="32"/>
      <c r="CJ424" s="32">
        <f t="shared" si="123"/>
        <v>264719.10269999999</v>
      </c>
      <c r="CK424" s="32">
        <f>+SMALL((K424,O424,S424,W424,AA424,AE424,AI424,AM424,AQ424,AU424,AY424,BC424,BG424,BK424,BO424,BS424,BW424,CA424,CE424,CI424),1)</f>
        <v>0</v>
      </c>
      <c r="CL424" s="18"/>
      <c r="CM424" s="18"/>
      <c r="CN424" s="35"/>
      <c r="CO424" s="39">
        <f t="shared" si="126"/>
        <v>0</v>
      </c>
    </row>
    <row r="425" spans="1:93" s="19" customFormat="1" ht="60">
      <c r="A425" s="17">
        <v>415</v>
      </c>
      <c r="B425" s="50" t="s">
        <v>434</v>
      </c>
      <c r="C425" s="69" t="s">
        <v>481</v>
      </c>
      <c r="D425" s="69" t="s">
        <v>1245</v>
      </c>
      <c r="E425" s="37">
        <v>1</v>
      </c>
      <c r="F425" s="37" t="str">
        <f>+VLOOKUP(B425,'[1]AMAREY NOVA MEDICAL S.A'!$D:$H,5,0)</f>
        <v>CTO 5666-2021 LOGISTICA PARA DISPOSITIVOS MEDICOS S.A.S</v>
      </c>
      <c r="G425" s="34">
        <f>+VLOOKUP(B425,'[1]AMAREY NOVA MEDICAL S.A'!$D:$H,2,0)</f>
        <v>1059847</v>
      </c>
      <c r="H425" s="32">
        <f>+VLOOKUP(B425,'[1]AMAREY NOVA MEDICAL S.A'!$D:$H,3,0)</f>
        <v>0</v>
      </c>
      <c r="I425" s="32">
        <f>+VLOOKUP(B425,'[1]AMAREY NOVA MEDICAL S.A'!$D:$H,4,0)</f>
        <v>1059847</v>
      </c>
      <c r="J425" s="32">
        <f t="shared" si="117"/>
        <v>1059847</v>
      </c>
      <c r="K425" s="32">
        <f t="shared" si="118"/>
        <v>1119410.4014000001</v>
      </c>
      <c r="L425" s="32">
        <v>2199000</v>
      </c>
      <c r="M425" s="32"/>
      <c r="N425" s="32">
        <v>2199000</v>
      </c>
      <c r="O425" s="32">
        <f t="shared" si="119"/>
        <v>2322583.8000000003</v>
      </c>
      <c r="P425" s="71">
        <v>2926419</v>
      </c>
      <c r="Q425" s="71"/>
      <c r="R425" s="72">
        <v>2926419</v>
      </c>
      <c r="S425" s="32">
        <f t="shared" si="127"/>
        <v>3090298.4640000002</v>
      </c>
      <c r="T425" s="32"/>
      <c r="U425" s="32"/>
      <c r="V425" s="32"/>
      <c r="W425" s="32"/>
      <c r="X425" s="32">
        <v>2842000</v>
      </c>
      <c r="Y425" s="32"/>
      <c r="Z425" s="32">
        <v>2842000</v>
      </c>
      <c r="AA425" s="32">
        <f t="shared" si="120"/>
        <v>3001720.4</v>
      </c>
      <c r="AB425" s="32"/>
      <c r="AC425" s="32"/>
      <c r="AD425" s="32"/>
      <c r="AE425" s="32"/>
      <c r="AF425" s="32"/>
      <c r="AG425" s="32"/>
      <c r="AH425" s="32"/>
      <c r="AI425" s="32"/>
      <c r="AJ425" s="32">
        <v>2300000</v>
      </c>
      <c r="AK425" s="32"/>
      <c r="AL425" s="32">
        <v>2300000</v>
      </c>
      <c r="AM425" s="32">
        <f t="shared" si="121"/>
        <v>2429260</v>
      </c>
      <c r="AN425" s="32">
        <v>2659800</v>
      </c>
      <c r="AO425" s="32"/>
      <c r="AP425" s="32">
        <v>2659800</v>
      </c>
      <c r="AQ425" s="32">
        <f t="shared" ref="AQ425:AQ428" si="135">+AP425*1.0562</f>
        <v>2809280.7600000002</v>
      </c>
      <c r="AR425" s="32">
        <v>1165831.436</v>
      </c>
      <c r="AS425" s="32"/>
      <c r="AT425" s="32">
        <v>1165831.436</v>
      </c>
      <c r="AU425" s="32">
        <f t="shared" si="129"/>
        <v>1231351.1627032</v>
      </c>
      <c r="AV425" s="32"/>
      <c r="AW425" s="32"/>
      <c r="AX425" s="32"/>
      <c r="AY425" s="32"/>
      <c r="AZ425" s="32">
        <v>1300000</v>
      </c>
      <c r="BA425" s="32"/>
      <c r="BB425" s="32">
        <v>1300000</v>
      </c>
      <c r="BC425" s="32">
        <f t="shared" si="130"/>
        <v>1373060</v>
      </c>
      <c r="BD425" s="32"/>
      <c r="BE425" s="32"/>
      <c r="BF425" s="32"/>
      <c r="BG425" s="32"/>
      <c r="BH425" s="32"/>
      <c r="BI425" s="32"/>
      <c r="BJ425" s="32"/>
      <c r="BK425" s="32"/>
      <c r="BL425" s="32"/>
      <c r="BM425" s="32"/>
      <c r="BN425" s="32"/>
      <c r="BO425" s="32"/>
      <c r="BP425" s="32">
        <v>3535000</v>
      </c>
      <c r="BQ425" s="32">
        <f t="shared" si="131"/>
        <v>0</v>
      </c>
      <c r="BR425" s="32">
        <v>3535000</v>
      </c>
      <c r="BS425" s="32">
        <f t="shared" si="132"/>
        <v>5324417</v>
      </c>
      <c r="BT425" s="32">
        <v>1815968</v>
      </c>
      <c r="BU425" s="32"/>
      <c r="BV425" s="32">
        <v>1815968</v>
      </c>
      <c r="BW425" s="32">
        <f t="shared" si="133"/>
        <v>1918025.4016</v>
      </c>
      <c r="BX425" s="32">
        <v>1327529</v>
      </c>
      <c r="BY425" s="32"/>
      <c r="BZ425" s="32">
        <v>1327529</v>
      </c>
      <c r="CA425" s="32">
        <f t="shared" si="134"/>
        <v>1402136.1298</v>
      </c>
      <c r="CB425" s="32">
        <v>1983960.0000000002</v>
      </c>
      <c r="CC425" s="32">
        <v>0</v>
      </c>
      <c r="CD425" s="32">
        <v>1983960.0000000002</v>
      </c>
      <c r="CE425" s="32">
        <f t="shared" si="122"/>
        <v>2095458.5520000004</v>
      </c>
      <c r="CF425" s="32"/>
      <c r="CG425" s="32"/>
      <c r="CH425" s="32"/>
      <c r="CI425" s="32"/>
      <c r="CJ425" s="32">
        <f t="shared" si="123"/>
        <v>2343083.5059586</v>
      </c>
      <c r="CK425" s="32">
        <f>+SMALL((K425,O425,S425,W425,AA425,AE425,AI425,AM425,AQ425,AU425,AY425,BC425,BG425,BK425,BO425,BS425,BW425,CA425,CE425,CI425),1)</f>
        <v>1119410.4014000001</v>
      </c>
      <c r="CL425" s="18"/>
      <c r="CM425" s="18">
        <f t="shared" si="124"/>
        <v>0</v>
      </c>
      <c r="CN425" s="35">
        <f t="shared" si="125"/>
        <v>0</v>
      </c>
      <c r="CO425" s="39">
        <f t="shared" si="126"/>
        <v>1119410.4014000001</v>
      </c>
    </row>
    <row r="426" spans="1:93" s="19" customFormat="1" ht="60">
      <c r="A426" s="17">
        <v>416</v>
      </c>
      <c r="B426" s="50" t="s">
        <v>411</v>
      </c>
      <c r="C426" s="69" t="s">
        <v>481</v>
      </c>
      <c r="D426" s="69" t="s">
        <v>1245</v>
      </c>
      <c r="E426" s="37">
        <v>1</v>
      </c>
      <c r="F426" s="37" t="str">
        <f>+VLOOKUP(B426,'[1]AMAREY NOVA MEDICAL S.A'!$D:$H,5,0)</f>
        <v>CTO 5665-2021 LA INSTRUMENTADORA S.A.S</v>
      </c>
      <c r="G426" s="34">
        <f>+VLOOKUP(B426,'[1]AMAREY NOVA MEDICAL S.A'!$D:$H,2,0)</f>
        <v>185350</v>
      </c>
      <c r="H426" s="32">
        <f>+VLOOKUP(B426,'[1]AMAREY NOVA MEDICAL S.A'!$D:$H,3,0)</f>
        <v>0</v>
      </c>
      <c r="I426" s="32">
        <f>+VLOOKUP(B426,'[1]AMAREY NOVA MEDICAL S.A'!$D:$H,4,0)</f>
        <v>185350</v>
      </c>
      <c r="J426" s="32">
        <f t="shared" si="117"/>
        <v>185350</v>
      </c>
      <c r="K426" s="32">
        <f t="shared" si="118"/>
        <v>195766.67</v>
      </c>
      <c r="L426" s="32">
        <v>128000</v>
      </c>
      <c r="M426" s="32"/>
      <c r="N426" s="32">
        <v>128000</v>
      </c>
      <c r="O426" s="32">
        <f t="shared" si="119"/>
        <v>135193.60000000001</v>
      </c>
      <c r="P426" s="76">
        <v>253852</v>
      </c>
      <c r="Q426" s="71"/>
      <c r="R426" s="77">
        <v>253852</v>
      </c>
      <c r="S426" s="32">
        <f t="shared" si="127"/>
        <v>268067.712</v>
      </c>
      <c r="T426" s="32"/>
      <c r="U426" s="32"/>
      <c r="V426" s="32"/>
      <c r="W426" s="32"/>
      <c r="X426" s="32">
        <v>220400</v>
      </c>
      <c r="Y426" s="32"/>
      <c r="Z426" s="32">
        <v>220400</v>
      </c>
      <c r="AA426" s="32">
        <f t="shared" si="120"/>
        <v>232786.48</v>
      </c>
      <c r="AB426" s="32"/>
      <c r="AC426" s="32"/>
      <c r="AD426" s="32"/>
      <c r="AE426" s="32"/>
      <c r="AF426" s="32"/>
      <c r="AG426" s="32"/>
      <c r="AH426" s="32"/>
      <c r="AI426" s="32"/>
      <c r="AJ426" s="32">
        <v>185840</v>
      </c>
      <c r="AK426" s="32"/>
      <c r="AL426" s="32">
        <v>185840</v>
      </c>
      <c r="AM426" s="32">
        <f t="shared" si="121"/>
        <v>196284.20800000001</v>
      </c>
      <c r="AN426" s="32">
        <v>220000</v>
      </c>
      <c r="AO426" s="32"/>
      <c r="AP426" s="32">
        <v>220000</v>
      </c>
      <c r="AQ426" s="32">
        <f t="shared" si="135"/>
        <v>232364</v>
      </c>
      <c r="AR426" s="32">
        <v>80499.649999999994</v>
      </c>
      <c r="AS426" s="32"/>
      <c r="AT426" s="32">
        <v>80499.649999999994</v>
      </c>
      <c r="AU426" s="32">
        <f t="shared" si="129"/>
        <v>85023.730329999991</v>
      </c>
      <c r="AV426" s="32"/>
      <c r="AW426" s="32"/>
      <c r="AX426" s="32"/>
      <c r="AY426" s="32"/>
      <c r="AZ426" s="32">
        <v>40000</v>
      </c>
      <c r="BA426" s="32"/>
      <c r="BB426" s="32">
        <v>40000</v>
      </c>
      <c r="BC426" s="32">
        <f t="shared" si="130"/>
        <v>42248</v>
      </c>
      <c r="BD426" s="32"/>
      <c r="BE426" s="32"/>
      <c r="BF426" s="32"/>
      <c r="BG426" s="32"/>
      <c r="BH426" s="32"/>
      <c r="BI426" s="32"/>
      <c r="BJ426" s="32"/>
      <c r="BK426" s="32"/>
      <c r="BL426" s="32"/>
      <c r="BM426" s="32"/>
      <c r="BN426" s="32"/>
      <c r="BO426" s="32"/>
      <c r="BP426" s="32">
        <v>266800</v>
      </c>
      <c r="BQ426" s="32">
        <f t="shared" si="131"/>
        <v>0</v>
      </c>
      <c r="BR426" s="32">
        <v>266800</v>
      </c>
      <c r="BS426" s="32">
        <f t="shared" si="132"/>
        <v>401854.16</v>
      </c>
      <c r="BT426" s="32">
        <v>238627</v>
      </c>
      <c r="BU426" s="32"/>
      <c r="BV426" s="32">
        <v>238627</v>
      </c>
      <c r="BW426" s="32">
        <f t="shared" si="133"/>
        <v>252037.83740000002</v>
      </c>
      <c r="BX426" s="32">
        <v>147049</v>
      </c>
      <c r="BY426" s="32"/>
      <c r="BZ426" s="32">
        <v>147049</v>
      </c>
      <c r="CA426" s="32">
        <f t="shared" si="134"/>
        <v>155313.1538</v>
      </c>
      <c r="CB426" s="32">
        <v>178200</v>
      </c>
      <c r="CC426" s="32">
        <v>0</v>
      </c>
      <c r="CD426" s="32">
        <v>178200</v>
      </c>
      <c r="CE426" s="32">
        <f t="shared" si="122"/>
        <v>188214.84</v>
      </c>
      <c r="CF426" s="32"/>
      <c r="CG426" s="32"/>
      <c r="CH426" s="32"/>
      <c r="CI426" s="32"/>
      <c r="CJ426" s="32">
        <f t="shared" si="123"/>
        <v>198762.8659608333</v>
      </c>
      <c r="CK426" s="32">
        <f>+SMALL((K426,O426,S426,W426,AA426,AE426,AI426,AM426,AQ426,AU426,AY426,BC426,BG426,BK426,BO426,BS426,BW426,CA426,CE426,CI426),1)</f>
        <v>42248</v>
      </c>
      <c r="CL426" s="18"/>
      <c r="CM426" s="18">
        <f t="shared" si="124"/>
        <v>153518.67000000001</v>
      </c>
      <c r="CN426" s="35">
        <f t="shared" si="125"/>
        <v>3.6337500000000005</v>
      </c>
      <c r="CO426" s="39">
        <f t="shared" si="126"/>
        <v>42248</v>
      </c>
    </row>
    <row r="427" spans="1:93" s="19" customFormat="1" ht="45">
      <c r="A427" s="17">
        <v>417</v>
      </c>
      <c r="B427" s="50" t="s">
        <v>428</v>
      </c>
      <c r="C427" s="69" t="s">
        <v>481</v>
      </c>
      <c r="D427" s="69" t="s">
        <v>1245</v>
      </c>
      <c r="E427" s="37">
        <v>1</v>
      </c>
      <c r="F427" s="37" t="str">
        <f>+VLOOKUP(B427,'[1]AMAREY NOVA MEDICAL S.A'!$D:$H,5,0)</f>
        <v>CTO 5656-2021 AMAREY NOVA MEDICAL S.A</v>
      </c>
      <c r="G427" s="34">
        <f>+VLOOKUP(B427,'[1]AMAREY NOVA MEDICAL S.A'!$D:$H,2,0)</f>
        <v>74000</v>
      </c>
      <c r="H427" s="32">
        <f>+VLOOKUP(B427,'[1]AMAREY NOVA MEDICAL S.A'!$D:$H,3,0)</f>
        <v>0</v>
      </c>
      <c r="I427" s="32">
        <f>+VLOOKUP(B427,'[1]AMAREY NOVA MEDICAL S.A'!$D:$H,4,0)</f>
        <v>74000</v>
      </c>
      <c r="J427" s="32">
        <f t="shared" si="117"/>
        <v>74000</v>
      </c>
      <c r="K427" s="32">
        <f t="shared" si="118"/>
        <v>78158.8</v>
      </c>
      <c r="L427" s="32">
        <v>128000</v>
      </c>
      <c r="M427" s="32"/>
      <c r="N427" s="32">
        <v>128000</v>
      </c>
      <c r="O427" s="32">
        <f t="shared" si="119"/>
        <v>135193.60000000001</v>
      </c>
      <c r="P427" s="71">
        <v>451182</v>
      </c>
      <c r="Q427" s="71"/>
      <c r="R427" s="72">
        <v>451182</v>
      </c>
      <c r="S427" s="32">
        <f t="shared" si="127"/>
        <v>476448.19200000004</v>
      </c>
      <c r="T427" s="32"/>
      <c r="U427" s="32"/>
      <c r="V427" s="32"/>
      <c r="W427" s="32"/>
      <c r="X427" s="32">
        <v>255200</v>
      </c>
      <c r="Y427" s="32"/>
      <c r="Z427" s="32">
        <v>255200</v>
      </c>
      <c r="AA427" s="32">
        <f t="shared" si="120"/>
        <v>269542.24</v>
      </c>
      <c r="AB427" s="32"/>
      <c r="AC427" s="32"/>
      <c r="AD427" s="32"/>
      <c r="AE427" s="32"/>
      <c r="AF427" s="32"/>
      <c r="AG427" s="32"/>
      <c r="AH427" s="32"/>
      <c r="AI427" s="32"/>
      <c r="AJ427" s="32">
        <v>391000</v>
      </c>
      <c r="AK427" s="32"/>
      <c r="AL427" s="32">
        <v>391000</v>
      </c>
      <c r="AM427" s="32">
        <f t="shared" si="121"/>
        <v>412974.2</v>
      </c>
      <c r="AN427" s="32">
        <v>385000</v>
      </c>
      <c r="AO427" s="32"/>
      <c r="AP427" s="32">
        <v>385000</v>
      </c>
      <c r="AQ427" s="32">
        <f t="shared" si="135"/>
        <v>406637</v>
      </c>
      <c r="AR427" s="32">
        <v>114552.9</v>
      </c>
      <c r="AS427" s="32"/>
      <c r="AT427" s="32">
        <v>114552.9</v>
      </c>
      <c r="AU427" s="32">
        <f t="shared" si="129"/>
        <v>120990.77297999999</v>
      </c>
      <c r="AV427" s="32"/>
      <c r="AW427" s="32"/>
      <c r="AX427" s="32"/>
      <c r="AY427" s="32"/>
      <c r="AZ427" s="32">
        <v>130000</v>
      </c>
      <c r="BA427" s="32"/>
      <c r="BB427" s="32">
        <v>130000</v>
      </c>
      <c r="BC427" s="32">
        <f t="shared" si="130"/>
        <v>137306</v>
      </c>
      <c r="BD427" s="32"/>
      <c r="BE427" s="32"/>
      <c r="BF427" s="32"/>
      <c r="BG427" s="32"/>
      <c r="BH427" s="32"/>
      <c r="BI427" s="32"/>
      <c r="BJ427" s="32"/>
      <c r="BK427" s="32"/>
      <c r="BL427" s="32"/>
      <c r="BM427" s="32"/>
      <c r="BN427" s="32"/>
      <c r="BO427" s="32"/>
      <c r="BP427" s="32">
        <v>261050</v>
      </c>
      <c r="BQ427" s="32">
        <f t="shared" si="131"/>
        <v>0</v>
      </c>
      <c r="BR427" s="32">
        <v>261050</v>
      </c>
      <c r="BS427" s="32">
        <f t="shared" si="132"/>
        <v>393193.51</v>
      </c>
      <c r="BT427" s="32">
        <v>309165</v>
      </c>
      <c r="BU427" s="32"/>
      <c r="BV427" s="32">
        <v>309165</v>
      </c>
      <c r="BW427" s="32">
        <f t="shared" si="133"/>
        <v>326540.07300000003</v>
      </c>
      <c r="BX427" s="32">
        <v>165431</v>
      </c>
      <c r="BY427" s="32"/>
      <c r="BZ427" s="32">
        <v>165431</v>
      </c>
      <c r="CA427" s="32">
        <f t="shared" si="134"/>
        <v>174728.22220000002</v>
      </c>
      <c r="CB427" s="32">
        <v>190080</v>
      </c>
      <c r="CC427" s="32">
        <v>0</v>
      </c>
      <c r="CD427" s="32">
        <v>190080</v>
      </c>
      <c r="CE427" s="32">
        <f t="shared" si="122"/>
        <v>200762.49600000001</v>
      </c>
      <c r="CF427" s="32"/>
      <c r="CG427" s="32"/>
      <c r="CH427" s="32"/>
      <c r="CI427" s="32"/>
      <c r="CJ427" s="32">
        <f t="shared" si="123"/>
        <v>261039.59218166667</v>
      </c>
      <c r="CK427" s="32">
        <f>+SMALL((K427,O427,S427,W427,AA427,AE427,AI427,AM427,AQ427,AU427,AY427,BC427,BG427,BK427,BO427,BS427,BW427,CA427,CE427,CI427),1)</f>
        <v>78158.8</v>
      </c>
      <c r="CL427" s="18"/>
      <c r="CM427" s="18">
        <f t="shared" si="124"/>
        <v>0</v>
      </c>
      <c r="CN427" s="35">
        <f t="shared" si="125"/>
        <v>0</v>
      </c>
      <c r="CO427" s="39">
        <f t="shared" si="126"/>
        <v>78158.8</v>
      </c>
    </row>
    <row r="428" spans="1:93" s="19" customFormat="1" ht="45">
      <c r="A428" s="17">
        <v>418</v>
      </c>
      <c r="B428" s="50" t="s">
        <v>340</v>
      </c>
      <c r="C428" s="69" t="s">
        <v>481</v>
      </c>
      <c r="D428" s="69" t="s">
        <v>1245</v>
      </c>
      <c r="E428" s="37">
        <v>1</v>
      </c>
      <c r="F428" s="37" t="str">
        <f>+VLOOKUP(B428,'[1]AMAREY NOVA MEDICAL S.A'!$D:$H,5,0)</f>
        <v>CTO 5656-2021 AMAREY NOVA MEDICAL S.A</v>
      </c>
      <c r="G428" s="34">
        <f>+VLOOKUP(B428,'[1]AMAREY NOVA MEDICAL S.A'!$D:$H,2,0)</f>
        <v>31000</v>
      </c>
      <c r="H428" s="32">
        <f>+VLOOKUP(B428,'[1]AMAREY NOVA MEDICAL S.A'!$D:$H,3,0)</f>
        <v>0</v>
      </c>
      <c r="I428" s="32">
        <f>+VLOOKUP(B428,'[1]AMAREY NOVA MEDICAL S.A'!$D:$H,4,0)</f>
        <v>31000</v>
      </c>
      <c r="J428" s="32">
        <f t="shared" si="117"/>
        <v>31000</v>
      </c>
      <c r="K428" s="32">
        <f t="shared" si="118"/>
        <v>32742.2</v>
      </c>
      <c r="L428" s="32">
        <v>36000</v>
      </c>
      <c r="M428" s="32"/>
      <c r="N428" s="32">
        <v>36000</v>
      </c>
      <c r="O428" s="32">
        <f t="shared" si="119"/>
        <v>38023.200000000004</v>
      </c>
      <c r="P428" s="71">
        <v>41019</v>
      </c>
      <c r="Q428" s="71"/>
      <c r="R428" s="72">
        <v>41019</v>
      </c>
      <c r="S428" s="32">
        <f t="shared" si="127"/>
        <v>43316.063999999998</v>
      </c>
      <c r="T428" s="32"/>
      <c r="U428" s="32"/>
      <c r="V428" s="32"/>
      <c r="W428" s="32"/>
      <c r="X428" s="32">
        <v>52200</v>
      </c>
      <c r="Y428" s="32"/>
      <c r="Z428" s="32">
        <v>52200</v>
      </c>
      <c r="AA428" s="32">
        <f t="shared" si="120"/>
        <v>55133.64</v>
      </c>
      <c r="AB428" s="32"/>
      <c r="AC428" s="32"/>
      <c r="AD428" s="32"/>
      <c r="AE428" s="32"/>
      <c r="AF428" s="32"/>
      <c r="AG428" s="32"/>
      <c r="AH428" s="32"/>
      <c r="AI428" s="32"/>
      <c r="AJ428" s="32">
        <v>81800</v>
      </c>
      <c r="AK428" s="32">
        <f>+AJ428*19%</f>
        <v>15542</v>
      </c>
      <c r="AL428" s="32">
        <v>97342</v>
      </c>
      <c r="AM428" s="32">
        <f t="shared" si="121"/>
        <v>102812.6204</v>
      </c>
      <c r="AN428" s="32">
        <v>26180</v>
      </c>
      <c r="AO428" s="32"/>
      <c r="AP428" s="32">
        <v>26180</v>
      </c>
      <c r="AQ428" s="32">
        <f t="shared" si="135"/>
        <v>27651.316000000003</v>
      </c>
      <c r="AR428" s="32">
        <v>16131.443212499998</v>
      </c>
      <c r="AS428" s="32"/>
      <c r="AT428" s="32">
        <v>16131.443212499998</v>
      </c>
      <c r="AU428" s="32">
        <f t="shared" si="129"/>
        <v>17038.030321042497</v>
      </c>
      <c r="AV428" s="32"/>
      <c r="AW428" s="32"/>
      <c r="AX428" s="32"/>
      <c r="AY428" s="32"/>
      <c r="AZ428" s="32">
        <v>10000</v>
      </c>
      <c r="BA428" s="32"/>
      <c r="BB428" s="32">
        <v>10000</v>
      </c>
      <c r="BC428" s="32">
        <f t="shared" si="130"/>
        <v>10562</v>
      </c>
      <c r="BD428" s="32"/>
      <c r="BE428" s="32"/>
      <c r="BF428" s="32"/>
      <c r="BG428" s="32"/>
      <c r="BH428" s="32"/>
      <c r="BI428" s="32"/>
      <c r="BJ428" s="32"/>
      <c r="BK428" s="32"/>
      <c r="BL428" s="32"/>
      <c r="BM428" s="32"/>
      <c r="BN428" s="32"/>
      <c r="BO428" s="32"/>
      <c r="BP428" s="32">
        <v>39300</v>
      </c>
      <c r="BQ428" s="32">
        <f>+BP428*19%</f>
        <v>7467</v>
      </c>
      <c r="BR428" s="32">
        <v>46767</v>
      </c>
      <c r="BS428" s="32">
        <f t="shared" si="132"/>
        <v>70440.455400000006</v>
      </c>
      <c r="BT428" s="32">
        <v>28515</v>
      </c>
      <c r="BU428" s="32"/>
      <c r="BV428" s="32">
        <v>28515</v>
      </c>
      <c r="BW428" s="32">
        <f t="shared" si="133"/>
        <v>30117.543000000001</v>
      </c>
      <c r="BX428" s="32">
        <v>15000</v>
      </c>
      <c r="BY428" s="32"/>
      <c r="BZ428" s="32">
        <v>15000</v>
      </c>
      <c r="CA428" s="32">
        <f t="shared" si="134"/>
        <v>15843</v>
      </c>
      <c r="CB428" s="32">
        <v>26028</v>
      </c>
      <c r="CC428" s="32">
        <v>4945.32</v>
      </c>
      <c r="CD428" s="32">
        <v>30973.32</v>
      </c>
      <c r="CE428" s="32">
        <f t="shared" si="122"/>
        <v>32714.020584000002</v>
      </c>
      <c r="CF428" s="32"/>
      <c r="CG428" s="32"/>
      <c r="CH428" s="32"/>
      <c r="CI428" s="32"/>
      <c r="CJ428" s="32">
        <f t="shared" si="123"/>
        <v>39699.507475420214</v>
      </c>
      <c r="CK428" s="32">
        <f>+SMALL((K428,O428,S428,W428,AA428,AE428,AI428,AM428,AQ428,AU428,AY428,BC428,BG428,BK428,BO428,BS428,BW428,CA428,CE428,CI428),1)</f>
        <v>10562</v>
      </c>
      <c r="CL428" s="18"/>
      <c r="CM428" s="18">
        <f t="shared" si="124"/>
        <v>22180.2</v>
      </c>
      <c r="CN428" s="35">
        <f t="shared" si="125"/>
        <v>2.1</v>
      </c>
      <c r="CO428" s="39">
        <f t="shared" si="126"/>
        <v>10562</v>
      </c>
    </row>
    <row r="429" spans="1:93" s="19" customFormat="1" ht="45">
      <c r="A429" s="17">
        <v>419</v>
      </c>
      <c r="B429" s="82" t="s">
        <v>433</v>
      </c>
      <c r="C429" s="69" t="s">
        <v>481</v>
      </c>
      <c r="D429" s="69" t="s">
        <v>1245</v>
      </c>
      <c r="E429" s="37">
        <v>1</v>
      </c>
      <c r="F429" s="37" t="str">
        <f>+VLOOKUP(B429,'[1]AMAREY NOVA MEDICAL S.A'!$D:$H,5,0)</f>
        <v>CTO 5656-2021 AMAREY NOVA MEDICAL S.A</v>
      </c>
      <c r="G429" s="34">
        <f>+VLOOKUP(B429,'[1]AMAREY NOVA MEDICAL S.A'!$D:$H,2,0)</f>
        <v>0</v>
      </c>
      <c r="H429" s="32">
        <f>+VLOOKUP(B429,'[1]AMAREY NOVA MEDICAL S.A'!$D:$H,3,0)</f>
        <v>0</v>
      </c>
      <c r="I429" s="32">
        <f>+VLOOKUP(B429,'[1]AMAREY NOVA MEDICAL S.A'!$D:$H,4,0)</f>
        <v>0</v>
      </c>
      <c r="J429" s="32">
        <f t="shared" si="117"/>
        <v>0</v>
      </c>
      <c r="K429" s="32">
        <f t="shared" si="118"/>
        <v>0</v>
      </c>
      <c r="L429" s="32"/>
      <c r="M429" s="32"/>
      <c r="N429" s="32"/>
      <c r="O429" s="32"/>
      <c r="P429" s="71"/>
      <c r="Q429" s="71"/>
      <c r="R429" s="72"/>
      <c r="S429" s="32"/>
      <c r="T429" s="32"/>
      <c r="U429" s="32"/>
      <c r="V429" s="32"/>
      <c r="W429" s="32"/>
      <c r="X429" s="32"/>
      <c r="Y429" s="32"/>
      <c r="Z429" s="32"/>
      <c r="AA429" s="32"/>
      <c r="AB429" s="32"/>
      <c r="AC429" s="32"/>
      <c r="AD429" s="32"/>
      <c r="AE429" s="32"/>
      <c r="AF429" s="32"/>
      <c r="AG429" s="32"/>
      <c r="AH429" s="32"/>
      <c r="AI429" s="32"/>
      <c r="AJ429" s="32"/>
      <c r="AK429" s="32"/>
      <c r="AL429" s="32"/>
      <c r="AM429" s="32"/>
      <c r="AN429" s="32"/>
      <c r="AO429" s="32"/>
      <c r="AP429" s="32"/>
      <c r="AQ429" s="32"/>
      <c r="AR429" s="32"/>
      <c r="AS429" s="32"/>
      <c r="AT429" s="32"/>
      <c r="AU429" s="32"/>
      <c r="AV429" s="32"/>
      <c r="AW429" s="32"/>
      <c r="AX429" s="32"/>
      <c r="AY429" s="32"/>
      <c r="AZ429" s="32"/>
      <c r="BA429" s="32"/>
      <c r="BB429" s="32"/>
      <c r="BC429" s="32"/>
      <c r="BD429" s="32"/>
      <c r="BE429" s="32"/>
      <c r="BF429" s="32"/>
      <c r="BG429" s="32"/>
      <c r="BH429" s="32"/>
      <c r="BI429" s="32"/>
      <c r="BJ429" s="32"/>
      <c r="BK429" s="32"/>
      <c r="BL429" s="32"/>
      <c r="BM429" s="32"/>
      <c r="BN429" s="32"/>
      <c r="BO429" s="32"/>
      <c r="BP429" s="32"/>
      <c r="BQ429" s="32"/>
      <c r="BR429" s="32"/>
      <c r="BS429" s="32"/>
      <c r="BT429" s="32">
        <v>421400</v>
      </c>
      <c r="BU429" s="32">
        <v>80066</v>
      </c>
      <c r="BV429" s="32">
        <v>501466</v>
      </c>
      <c r="BW429" s="32">
        <f t="shared" si="133"/>
        <v>529648.38919999998</v>
      </c>
      <c r="BX429" s="32"/>
      <c r="BY429" s="32"/>
      <c r="BZ429" s="32"/>
      <c r="CA429" s="32"/>
      <c r="CB429" s="32"/>
      <c r="CC429" s="32"/>
      <c r="CD429" s="32"/>
      <c r="CE429" s="32"/>
      <c r="CF429" s="32"/>
      <c r="CG429" s="32"/>
      <c r="CH429" s="32"/>
      <c r="CI429" s="32"/>
      <c r="CJ429" s="32">
        <f t="shared" si="123"/>
        <v>264824.19459999999</v>
      </c>
      <c r="CK429" s="32">
        <f>+SMALL((K429,O429,S429,W429,AA429,AE429,AI429,AM429,AQ429,AU429,AY429,BC429,BG429,BK429,BO429,BS429,BW429,CA429,CE429,CI429),1)</f>
        <v>0</v>
      </c>
      <c r="CL429" s="18"/>
      <c r="CM429" s="18"/>
      <c r="CN429" s="35"/>
      <c r="CO429" s="39">
        <f t="shared" si="126"/>
        <v>0</v>
      </c>
    </row>
    <row r="430" spans="1:93" s="19" customFormat="1" ht="45">
      <c r="A430" s="17">
        <v>420</v>
      </c>
      <c r="B430" s="50" t="s">
        <v>435</v>
      </c>
      <c r="C430" s="69" t="s">
        <v>482</v>
      </c>
      <c r="D430" s="69" t="s">
        <v>1245</v>
      </c>
      <c r="E430" s="37">
        <v>1</v>
      </c>
      <c r="F430" s="37" t="str">
        <f>+VLOOKUP(B430,'[1]AMAREY NOVA MEDICAL S.A'!$D:$H,5,0)</f>
        <v>CTO 5656-2021 AMAREY NOVA MEDICAL S.A</v>
      </c>
      <c r="G430" s="34">
        <f>+VLOOKUP(B430,'[1]AMAREY NOVA MEDICAL S.A'!$D:$H,2,0)</f>
        <v>1048000</v>
      </c>
      <c r="H430" s="32">
        <f>+VLOOKUP(B430,'[1]AMAREY NOVA MEDICAL S.A'!$D:$H,3,0)</f>
        <v>0</v>
      </c>
      <c r="I430" s="32">
        <f>+VLOOKUP(B430,'[1]AMAREY NOVA MEDICAL S.A'!$D:$H,4,0)</f>
        <v>1048000</v>
      </c>
      <c r="J430" s="32">
        <f t="shared" si="117"/>
        <v>1048000</v>
      </c>
      <c r="K430" s="32">
        <f t="shared" si="118"/>
        <v>1106897.6000000001</v>
      </c>
      <c r="L430" s="32">
        <v>2199000</v>
      </c>
      <c r="M430" s="32"/>
      <c r="N430" s="32">
        <v>2199000</v>
      </c>
      <c r="O430" s="32">
        <f t="shared" si="119"/>
        <v>2322583.8000000003</v>
      </c>
      <c r="P430" s="71"/>
      <c r="Q430" s="71"/>
      <c r="R430" s="72"/>
      <c r="S430" s="32"/>
      <c r="T430" s="32"/>
      <c r="U430" s="32"/>
      <c r="V430" s="32"/>
      <c r="W430" s="32"/>
      <c r="X430" s="32">
        <v>3497400</v>
      </c>
      <c r="Y430" s="32"/>
      <c r="Z430" s="32">
        <v>3497400</v>
      </c>
      <c r="AA430" s="32">
        <f t="shared" si="120"/>
        <v>3693953.88</v>
      </c>
      <c r="AB430" s="32"/>
      <c r="AC430" s="32"/>
      <c r="AD430" s="32"/>
      <c r="AE430" s="32"/>
      <c r="AF430" s="32">
        <v>1490400</v>
      </c>
      <c r="AG430" s="32"/>
      <c r="AH430" s="32">
        <v>1490400</v>
      </c>
      <c r="AI430" s="32">
        <f t="shared" si="128"/>
        <v>1574160.48</v>
      </c>
      <c r="AJ430" s="32">
        <v>2302875</v>
      </c>
      <c r="AK430" s="32"/>
      <c r="AL430" s="32">
        <v>2302875</v>
      </c>
      <c r="AM430" s="32">
        <f t="shared" si="121"/>
        <v>2432296.5750000002</v>
      </c>
      <c r="AN430" s="32"/>
      <c r="AO430" s="32"/>
      <c r="AP430" s="32"/>
      <c r="AQ430" s="32"/>
      <c r="AR430" s="32"/>
      <c r="AS430" s="32"/>
      <c r="AT430" s="32"/>
      <c r="AU430" s="32"/>
      <c r="AV430" s="32"/>
      <c r="AW430" s="32"/>
      <c r="AX430" s="32"/>
      <c r="AY430" s="32"/>
      <c r="AZ430" s="32">
        <v>1000000</v>
      </c>
      <c r="BA430" s="32"/>
      <c r="BB430" s="32">
        <v>1000000</v>
      </c>
      <c r="BC430" s="32">
        <f t="shared" si="130"/>
        <v>1056200</v>
      </c>
      <c r="BD430" s="32"/>
      <c r="BE430" s="32"/>
      <c r="BF430" s="32"/>
      <c r="BG430" s="32"/>
      <c r="BH430" s="32"/>
      <c r="BI430" s="32"/>
      <c r="BJ430" s="32"/>
      <c r="BK430" s="32"/>
      <c r="BL430" s="32"/>
      <c r="BM430" s="32"/>
      <c r="BN430" s="32"/>
      <c r="BO430" s="32"/>
      <c r="BP430" s="32">
        <v>4040000</v>
      </c>
      <c r="BQ430" s="32">
        <f t="shared" si="131"/>
        <v>0</v>
      </c>
      <c r="BR430" s="32">
        <v>4040000</v>
      </c>
      <c r="BS430" s="32">
        <f t="shared" si="132"/>
        <v>6085048</v>
      </c>
      <c r="BT430" s="32">
        <v>1688400</v>
      </c>
      <c r="BU430" s="32"/>
      <c r="BV430" s="32">
        <v>1688400</v>
      </c>
      <c r="BW430" s="32">
        <f t="shared" si="133"/>
        <v>1783288.08</v>
      </c>
      <c r="BX430" s="32"/>
      <c r="BY430" s="32"/>
      <c r="BZ430" s="32"/>
      <c r="CA430" s="32"/>
      <c r="CB430" s="32"/>
      <c r="CC430" s="32"/>
      <c r="CD430" s="32"/>
      <c r="CE430" s="32"/>
      <c r="CF430" s="32"/>
      <c r="CG430" s="32"/>
      <c r="CH430" s="32"/>
      <c r="CI430" s="32"/>
      <c r="CJ430" s="32">
        <f t="shared" si="123"/>
        <v>2506803.5518749999</v>
      </c>
      <c r="CK430" s="32">
        <f>+SMALL((K430,O430,S430,W430,AA430,AE430,AI430,AM430,AQ430,AU430,AY430,BC430,BG430,BK430,BO430,BS430,BW430,CA430,CE430,CI430),1)</f>
        <v>1056200</v>
      </c>
      <c r="CL430" s="18"/>
      <c r="CM430" s="18">
        <f t="shared" si="124"/>
        <v>50697.600000000093</v>
      </c>
      <c r="CN430" s="35">
        <f t="shared" si="125"/>
        <v>4.8000000000000091E-2</v>
      </c>
      <c r="CO430" s="39">
        <f t="shared" si="126"/>
        <v>1056200</v>
      </c>
    </row>
    <row r="431" spans="1:93" s="19" customFormat="1" ht="45">
      <c r="A431" s="17">
        <v>421</v>
      </c>
      <c r="B431" s="50" t="s">
        <v>428</v>
      </c>
      <c r="C431" s="69" t="s">
        <v>482</v>
      </c>
      <c r="D431" s="69" t="s">
        <v>1245</v>
      </c>
      <c r="E431" s="37">
        <v>1</v>
      </c>
      <c r="F431" s="37" t="str">
        <f>+VLOOKUP(B431,'[1]AMAREY NOVA MEDICAL S.A'!$D:$H,5,0)</f>
        <v>CTO 5656-2021 AMAREY NOVA MEDICAL S.A</v>
      </c>
      <c r="G431" s="34">
        <f>+VLOOKUP(B431,'[1]AMAREY NOVA MEDICAL S.A'!$D:$H,2,0)</f>
        <v>74000</v>
      </c>
      <c r="H431" s="32">
        <f>+VLOOKUP(B431,'[1]AMAREY NOVA MEDICAL S.A'!$D:$H,3,0)</f>
        <v>0</v>
      </c>
      <c r="I431" s="32">
        <f>+VLOOKUP(B431,'[1]AMAREY NOVA MEDICAL S.A'!$D:$H,4,0)</f>
        <v>74000</v>
      </c>
      <c r="J431" s="32">
        <f t="shared" si="117"/>
        <v>74000</v>
      </c>
      <c r="K431" s="32">
        <f t="shared" si="118"/>
        <v>78158.8</v>
      </c>
      <c r="L431" s="32">
        <v>128000</v>
      </c>
      <c r="M431" s="32"/>
      <c r="N431" s="32">
        <v>128000</v>
      </c>
      <c r="O431" s="32">
        <f t="shared" si="119"/>
        <v>135193.60000000001</v>
      </c>
      <c r="P431" s="71"/>
      <c r="Q431" s="71"/>
      <c r="R431" s="72"/>
      <c r="S431" s="32"/>
      <c r="T431" s="32"/>
      <c r="U431" s="32"/>
      <c r="V431" s="32"/>
      <c r="W431" s="32"/>
      <c r="X431" s="32">
        <v>255200</v>
      </c>
      <c r="Y431" s="32"/>
      <c r="Z431" s="32">
        <v>255200</v>
      </c>
      <c r="AA431" s="32">
        <f t="shared" si="120"/>
        <v>269542.24</v>
      </c>
      <c r="AB431" s="32"/>
      <c r="AC431" s="32"/>
      <c r="AD431" s="32"/>
      <c r="AE431" s="32"/>
      <c r="AF431" s="32">
        <v>242190</v>
      </c>
      <c r="AG431" s="32"/>
      <c r="AH431" s="32">
        <v>242190</v>
      </c>
      <c r="AI431" s="32">
        <f t="shared" si="128"/>
        <v>255801.07800000001</v>
      </c>
      <c r="AJ431" s="32">
        <v>333500</v>
      </c>
      <c r="AK431" s="32"/>
      <c r="AL431" s="32">
        <v>333500</v>
      </c>
      <c r="AM431" s="32">
        <f t="shared" si="121"/>
        <v>352242.7</v>
      </c>
      <c r="AN431" s="32"/>
      <c r="AO431" s="32"/>
      <c r="AP431" s="32"/>
      <c r="AQ431" s="32"/>
      <c r="AR431" s="32"/>
      <c r="AS431" s="32"/>
      <c r="AT431" s="32"/>
      <c r="AU431" s="32"/>
      <c r="AV431" s="32"/>
      <c r="AW431" s="32"/>
      <c r="AX431" s="32"/>
      <c r="AY431" s="32"/>
      <c r="AZ431" s="32">
        <v>130000</v>
      </c>
      <c r="BA431" s="32"/>
      <c r="BB431" s="32">
        <v>130000</v>
      </c>
      <c r="BC431" s="32">
        <f t="shared" si="130"/>
        <v>137306</v>
      </c>
      <c r="BD431" s="32"/>
      <c r="BE431" s="32"/>
      <c r="BF431" s="32"/>
      <c r="BG431" s="32"/>
      <c r="BH431" s="32"/>
      <c r="BI431" s="32"/>
      <c r="BJ431" s="32"/>
      <c r="BK431" s="32"/>
      <c r="BL431" s="32"/>
      <c r="BM431" s="32"/>
      <c r="BN431" s="32"/>
      <c r="BO431" s="32"/>
      <c r="BP431" s="32">
        <v>261050</v>
      </c>
      <c r="BQ431" s="32">
        <f t="shared" si="131"/>
        <v>0</v>
      </c>
      <c r="BR431" s="32">
        <v>261050</v>
      </c>
      <c r="BS431" s="32">
        <f t="shared" si="132"/>
        <v>393193.51</v>
      </c>
      <c r="BT431" s="32">
        <v>309165</v>
      </c>
      <c r="BU431" s="32"/>
      <c r="BV431" s="32">
        <v>309165</v>
      </c>
      <c r="BW431" s="32">
        <f t="shared" si="133"/>
        <v>326540.07300000003</v>
      </c>
      <c r="BX431" s="32"/>
      <c r="BY431" s="32"/>
      <c r="BZ431" s="32"/>
      <c r="CA431" s="32"/>
      <c r="CB431" s="32"/>
      <c r="CC431" s="32"/>
      <c r="CD431" s="32"/>
      <c r="CE431" s="32"/>
      <c r="CF431" s="32"/>
      <c r="CG431" s="32"/>
      <c r="CH431" s="32"/>
      <c r="CI431" s="32"/>
      <c r="CJ431" s="32">
        <f t="shared" si="123"/>
        <v>243497.25012500002</v>
      </c>
      <c r="CK431" s="32">
        <f>+SMALL((K431,O431,S431,W431,AA431,AE431,AI431,AM431,AQ431,AU431,AY431,BC431,BG431,BK431,BO431,BS431,BW431,CA431,CE431,CI431),1)</f>
        <v>78158.8</v>
      </c>
      <c r="CL431" s="18"/>
      <c r="CM431" s="18">
        <f t="shared" si="124"/>
        <v>0</v>
      </c>
      <c r="CN431" s="35">
        <f t="shared" si="125"/>
        <v>0</v>
      </c>
      <c r="CO431" s="39">
        <f t="shared" si="126"/>
        <v>78158.8</v>
      </c>
    </row>
    <row r="432" spans="1:93" s="19" customFormat="1" ht="45">
      <c r="A432" s="17">
        <v>422</v>
      </c>
      <c r="B432" s="50" t="s">
        <v>340</v>
      </c>
      <c r="C432" s="69" t="s">
        <v>482</v>
      </c>
      <c r="D432" s="69" t="s">
        <v>1245</v>
      </c>
      <c r="E432" s="37">
        <v>1</v>
      </c>
      <c r="F432" s="37" t="str">
        <f>+VLOOKUP(B432,'[1]AMAREY NOVA MEDICAL S.A'!$D:$H,5,0)</f>
        <v>CTO 5656-2021 AMAREY NOVA MEDICAL S.A</v>
      </c>
      <c r="G432" s="34">
        <f>+VLOOKUP(B432,'[1]AMAREY NOVA MEDICAL S.A'!$D:$H,2,0)</f>
        <v>31000</v>
      </c>
      <c r="H432" s="32">
        <f>+VLOOKUP(B432,'[1]AMAREY NOVA MEDICAL S.A'!$D:$H,3,0)</f>
        <v>0</v>
      </c>
      <c r="I432" s="32">
        <f>+VLOOKUP(B432,'[1]AMAREY NOVA MEDICAL S.A'!$D:$H,4,0)</f>
        <v>31000</v>
      </c>
      <c r="J432" s="32">
        <f t="shared" si="117"/>
        <v>31000</v>
      </c>
      <c r="K432" s="32">
        <f t="shared" si="118"/>
        <v>32742.2</v>
      </c>
      <c r="L432" s="32">
        <v>36000</v>
      </c>
      <c r="M432" s="32"/>
      <c r="N432" s="32">
        <v>36000</v>
      </c>
      <c r="O432" s="32">
        <f t="shared" si="119"/>
        <v>38023.200000000004</v>
      </c>
      <c r="P432" s="71"/>
      <c r="Q432" s="71"/>
      <c r="R432" s="72"/>
      <c r="S432" s="32"/>
      <c r="T432" s="32"/>
      <c r="U432" s="32"/>
      <c r="V432" s="32"/>
      <c r="W432" s="32"/>
      <c r="X432" s="32">
        <v>52200</v>
      </c>
      <c r="Y432" s="32"/>
      <c r="Z432" s="32">
        <v>52200</v>
      </c>
      <c r="AA432" s="32">
        <f t="shared" si="120"/>
        <v>55133.64</v>
      </c>
      <c r="AB432" s="32"/>
      <c r="AC432" s="32"/>
      <c r="AD432" s="32"/>
      <c r="AE432" s="32"/>
      <c r="AF432" s="32">
        <v>38819.796749999994</v>
      </c>
      <c r="AG432" s="32"/>
      <c r="AH432" s="32">
        <v>38819.796749999994</v>
      </c>
      <c r="AI432" s="32">
        <f t="shared" si="128"/>
        <v>41001.469327349994</v>
      </c>
      <c r="AJ432" s="32">
        <v>81800</v>
      </c>
      <c r="AK432" s="32">
        <f>+AJ432*19%</f>
        <v>15542</v>
      </c>
      <c r="AL432" s="32">
        <v>97342</v>
      </c>
      <c r="AM432" s="32">
        <f t="shared" si="121"/>
        <v>102812.6204</v>
      </c>
      <c r="AN432" s="32"/>
      <c r="AO432" s="32"/>
      <c r="AP432" s="32"/>
      <c r="AQ432" s="32"/>
      <c r="AR432" s="32"/>
      <c r="AS432" s="32"/>
      <c r="AT432" s="32"/>
      <c r="AU432" s="32"/>
      <c r="AV432" s="32"/>
      <c r="AW432" s="32"/>
      <c r="AX432" s="32"/>
      <c r="AY432" s="32"/>
      <c r="AZ432" s="32"/>
      <c r="BA432" s="32"/>
      <c r="BB432" s="32"/>
      <c r="BC432" s="32"/>
      <c r="BD432" s="32"/>
      <c r="BE432" s="32"/>
      <c r="BF432" s="32"/>
      <c r="BG432" s="32"/>
      <c r="BH432" s="32"/>
      <c r="BI432" s="32"/>
      <c r="BJ432" s="32"/>
      <c r="BK432" s="32"/>
      <c r="BL432" s="32"/>
      <c r="BM432" s="32"/>
      <c r="BN432" s="32"/>
      <c r="BO432" s="32"/>
      <c r="BP432" s="32">
        <v>39300</v>
      </c>
      <c r="BQ432" s="32">
        <f>+BP432*19%</f>
        <v>7467</v>
      </c>
      <c r="BR432" s="32">
        <v>46767</v>
      </c>
      <c r="BS432" s="32">
        <f t="shared" si="132"/>
        <v>70440.455400000006</v>
      </c>
      <c r="BT432" s="32">
        <v>15904</v>
      </c>
      <c r="BU432" s="32"/>
      <c r="BV432" s="32">
        <v>15904</v>
      </c>
      <c r="BW432" s="32">
        <f t="shared" si="133"/>
        <v>16797.804800000002</v>
      </c>
      <c r="BX432" s="32"/>
      <c r="BY432" s="32"/>
      <c r="BZ432" s="32"/>
      <c r="CA432" s="32"/>
      <c r="CB432" s="32"/>
      <c r="CC432" s="32"/>
      <c r="CD432" s="32"/>
      <c r="CE432" s="32"/>
      <c r="CF432" s="32"/>
      <c r="CG432" s="32"/>
      <c r="CH432" s="32"/>
      <c r="CI432" s="32"/>
      <c r="CJ432" s="32">
        <f t="shared" si="123"/>
        <v>50993.05570390715</v>
      </c>
      <c r="CK432" s="32">
        <f>+SMALL((K432,O432,S432,W432,AA432,AE432,AI432,AM432,AQ432,AU432,AY432,BC432,BG432,BK432,BO432,BS432,BW432,CA432,CE432,CI432),1)</f>
        <v>16797.804800000002</v>
      </c>
      <c r="CL432" s="18"/>
      <c r="CM432" s="18">
        <f t="shared" si="124"/>
        <v>15944.395199999999</v>
      </c>
      <c r="CN432" s="35">
        <f t="shared" si="125"/>
        <v>0.9491951710261568</v>
      </c>
      <c r="CO432" s="39">
        <f t="shared" si="126"/>
        <v>16797.804800000002</v>
      </c>
    </row>
    <row r="433" spans="1:93" s="19" customFormat="1" ht="45">
      <c r="A433" s="17">
        <v>423</v>
      </c>
      <c r="B433" s="50" t="s">
        <v>433</v>
      </c>
      <c r="C433" s="69" t="s">
        <v>482</v>
      </c>
      <c r="D433" s="69" t="s">
        <v>1245</v>
      </c>
      <c r="E433" s="37">
        <v>1</v>
      </c>
      <c r="F433" s="37" t="str">
        <f>+VLOOKUP(B433,'[1]AMAREY NOVA MEDICAL S.A'!$D:$H,5,0)</f>
        <v>CTO 5656-2021 AMAREY NOVA MEDICAL S.A</v>
      </c>
      <c r="G433" s="34">
        <f>+VLOOKUP(B433,'[1]AMAREY NOVA MEDICAL S.A'!$D:$H,2,0)</f>
        <v>0</v>
      </c>
      <c r="H433" s="32">
        <f>+VLOOKUP(B433,'[1]AMAREY NOVA MEDICAL S.A'!$D:$H,3,0)</f>
        <v>0</v>
      </c>
      <c r="I433" s="32">
        <f>+VLOOKUP(B433,'[1]AMAREY NOVA MEDICAL S.A'!$D:$H,4,0)</f>
        <v>0</v>
      </c>
      <c r="J433" s="32">
        <f t="shared" si="117"/>
        <v>0</v>
      </c>
      <c r="K433" s="32">
        <f t="shared" si="118"/>
        <v>0</v>
      </c>
      <c r="L433" s="32"/>
      <c r="M433" s="32"/>
      <c r="N433" s="32"/>
      <c r="O433" s="32"/>
      <c r="P433" s="71"/>
      <c r="Q433" s="71"/>
      <c r="R433" s="72"/>
      <c r="S433" s="32"/>
      <c r="T433" s="32"/>
      <c r="U433" s="32"/>
      <c r="V433" s="32"/>
      <c r="W433" s="32"/>
      <c r="X433" s="32" t="s">
        <v>1257</v>
      </c>
      <c r="Y433" s="32"/>
      <c r="Z433" s="32" t="s">
        <v>1257</v>
      </c>
      <c r="AA433" s="32"/>
      <c r="AB433" s="32"/>
      <c r="AC433" s="32"/>
      <c r="AD433" s="32"/>
      <c r="AE433" s="32"/>
      <c r="AF433" s="32"/>
      <c r="AG433" s="32"/>
      <c r="AH433" s="32"/>
      <c r="AI433" s="32"/>
      <c r="AJ433" s="32"/>
      <c r="AK433" s="32"/>
      <c r="AL433" s="32"/>
      <c r="AM433" s="32"/>
      <c r="AN433" s="32"/>
      <c r="AO433" s="32"/>
      <c r="AP433" s="32"/>
      <c r="AQ433" s="32"/>
      <c r="AR433" s="32"/>
      <c r="AS433" s="32"/>
      <c r="AT433" s="32"/>
      <c r="AU433" s="32"/>
      <c r="AV433" s="32"/>
      <c r="AW433" s="32"/>
      <c r="AX433" s="32"/>
      <c r="AY433" s="32"/>
      <c r="AZ433" s="32"/>
      <c r="BA433" s="32"/>
      <c r="BB433" s="32"/>
      <c r="BC433" s="32"/>
      <c r="BD433" s="32"/>
      <c r="BE433" s="32"/>
      <c r="BF433" s="32"/>
      <c r="BG433" s="32"/>
      <c r="BH433" s="32"/>
      <c r="BI433" s="32"/>
      <c r="BJ433" s="32"/>
      <c r="BK433" s="32"/>
      <c r="BL433" s="32"/>
      <c r="BM433" s="32"/>
      <c r="BN433" s="32"/>
      <c r="BO433" s="32"/>
      <c r="BP433" s="32"/>
      <c r="BQ433" s="32"/>
      <c r="BR433" s="32"/>
      <c r="BS433" s="32"/>
      <c r="BT433" s="32">
        <v>421400</v>
      </c>
      <c r="BU433" s="32">
        <v>80066</v>
      </c>
      <c r="BV433" s="32">
        <v>501466</v>
      </c>
      <c r="BW433" s="32">
        <f t="shared" si="133"/>
        <v>529648.38919999998</v>
      </c>
      <c r="BX433" s="32"/>
      <c r="BY433" s="32"/>
      <c r="BZ433" s="32"/>
      <c r="CA433" s="32"/>
      <c r="CB433" s="32"/>
      <c r="CC433" s="32"/>
      <c r="CD433" s="32"/>
      <c r="CE433" s="32"/>
      <c r="CF433" s="32"/>
      <c r="CG433" s="32"/>
      <c r="CH433" s="32"/>
      <c r="CI433" s="32"/>
      <c r="CJ433" s="32"/>
      <c r="CK433" s="32"/>
      <c r="CL433" s="18"/>
      <c r="CM433" s="18"/>
      <c r="CN433" s="35"/>
      <c r="CO433" s="39">
        <f t="shared" si="126"/>
        <v>0</v>
      </c>
    </row>
    <row r="434" spans="1:93" s="19" customFormat="1" ht="30">
      <c r="A434" s="17">
        <v>424</v>
      </c>
      <c r="B434" s="50" t="s">
        <v>436</v>
      </c>
      <c r="C434" s="69" t="s">
        <v>483</v>
      </c>
      <c r="D434" s="69" t="s">
        <v>1245</v>
      </c>
      <c r="E434" s="37">
        <v>1</v>
      </c>
      <c r="F434" s="37" t="str">
        <f>+VLOOKUP(B434,'[1]AMAREY NOVA MEDICAL S.A'!$D:$H,5,0)</f>
        <v xml:space="preserve">CTO 5660-2021 DISORTHO SA </v>
      </c>
      <c r="G434" s="34">
        <f>+VLOOKUP(B434,'[1]AMAREY NOVA MEDICAL S.A'!$D:$H,2,0)</f>
        <v>9317</v>
      </c>
      <c r="H434" s="32">
        <f>+VLOOKUP(B434,'[1]AMAREY NOVA MEDICAL S.A'!$D:$H,3,0)</f>
        <v>0</v>
      </c>
      <c r="I434" s="32">
        <f>+VLOOKUP(B434,'[1]AMAREY NOVA MEDICAL S.A'!$D:$H,4,0)</f>
        <v>9317</v>
      </c>
      <c r="J434" s="32">
        <f t="shared" si="117"/>
        <v>9317</v>
      </c>
      <c r="K434" s="32">
        <f t="shared" si="118"/>
        <v>9840.6154000000006</v>
      </c>
      <c r="L434" s="32">
        <v>36000</v>
      </c>
      <c r="M434" s="32"/>
      <c r="N434" s="32">
        <v>36000</v>
      </c>
      <c r="O434" s="32">
        <f t="shared" si="119"/>
        <v>38023.200000000004</v>
      </c>
      <c r="P434" s="71">
        <v>41019</v>
      </c>
      <c r="Q434" s="71"/>
      <c r="R434" s="72">
        <v>41019</v>
      </c>
      <c r="S434" s="32">
        <f t="shared" si="127"/>
        <v>43316.063999999998</v>
      </c>
      <c r="T434" s="32"/>
      <c r="U434" s="32"/>
      <c r="V434" s="32"/>
      <c r="W434" s="32"/>
      <c r="X434" s="32">
        <v>9317</v>
      </c>
      <c r="Y434" s="32"/>
      <c r="Z434" s="32">
        <v>9317</v>
      </c>
      <c r="AA434" s="32">
        <f t="shared" si="120"/>
        <v>9840.6154000000006</v>
      </c>
      <c r="AB434" s="32"/>
      <c r="AC434" s="32"/>
      <c r="AD434" s="32"/>
      <c r="AE434" s="32"/>
      <c r="AF434" s="32">
        <v>38819.796749999994</v>
      </c>
      <c r="AG434" s="32"/>
      <c r="AH434" s="32">
        <v>38819.796749999994</v>
      </c>
      <c r="AI434" s="32">
        <f t="shared" si="128"/>
        <v>41001.469327349994</v>
      </c>
      <c r="AJ434" s="32">
        <v>81800</v>
      </c>
      <c r="AK434" s="32">
        <f>+AJ434*19%</f>
        <v>15542</v>
      </c>
      <c r="AL434" s="32">
        <v>97342</v>
      </c>
      <c r="AM434" s="32">
        <f t="shared" si="121"/>
        <v>102812.6204</v>
      </c>
      <c r="AN434" s="32"/>
      <c r="AO434" s="32"/>
      <c r="AP434" s="32"/>
      <c r="AQ434" s="32"/>
      <c r="AR434" s="32">
        <v>16131.443212499998</v>
      </c>
      <c r="AS434" s="32"/>
      <c r="AT434" s="32">
        <v>16131.443212499998</v>
      </c>
      <c r="AU434" s="32">
        <f t="shared" si="129"/>
        <v>17038.030321042497</v>
      </c>
      <c r="AV434" s="32"/>
      <c r="AW434" s="32"/>
      <c r="AX434" s="32"/>
      <c r="AY434" s="32"/>
      <c r="AZ434" s="32"/>
      <c r="BA434" s="32"/>
      <c r="BB434" s="32"/>
      <c r="BC434" s="32"/>
      <c r="BD434" s="32"/>
      <c r="BE434" s="32"/>
      <c r="BF434" s="32"/>
      <c r="BG434" s="32"/>
      <c r="BH434" s="32"/>
      <c r="BI434" s="32"/>
      <c r="BJ434" s="32"/>
      <c r="BK434" s="32"/>
      <c r="BL434" s="32"/>
      <c r="BM434" s="32"/>
      <c r="BN434" s="32"/>
      <c r="BO434" s="32"/>
      <c r="BP434" s="32">
        <v>39300</v>
      </c>
      <c r="BQ434" s="32">
        <f>+BP434*19%</f>
        <v>7467</v>
      </c>
      <c r="BR434" s="32">
        <v>46767</v>
      </c>
      <c r="BS434" s="32">
        <f t="shared" si="132"/>
        <v>70440.455400000006</v>
      </c>
      <c r="BT434" s="32">
        <v>28515</v>
      </c>
      <c r="BU434" s="32"/>
      <c r="BV434" s="32">
        <v>28515</v>
      </c>
      <c r="BW434" s="32">
        <f t="shared" si="133"/>
        <v>30117.543000000001</v>
      </c>
      <c r="BX434" s="32">
        <v>21000</v>
      </c>
      <c r="BY434" s="32"/>
      <c r="BZ434" s="32">
        <v>21000</v>
      </c>
      <c r="CA434" s="32">
        <f t="shared" si="134"/>
        <v>22180.2</v>
      </c>
      <c r="CB434" s="32"/>
      <c r="CC434" s="32"/>
      <c r="CD434" s="32"/>
      <c r="CE434" s="32"/>
      <c r="CF434" s="32"/>
      <c r="CG434" s="32"/>
      <c r="CH434" s="32"/>
      <c r="CI434" s="32"/>
      <c r="CJ434" s="32">
        <f t="shared" si="123"/>
        <v>38461.081324839251</v>
      </c>
      <c r="CK434" s="32">
        <f>+SMALL((K434,O434,S434,W434,AA434,AE434,AI434,AM434,AQ434,AU434,AY434,BC434,BG434,BK434,BO434,BS434,BW434,CA434,CE434,CI434),1)</f>
        <v>9840.6154000000006</v>
      </c>
      <c r="CL434" s="18"/>
      <c r="CM434" s="18">
        <f t="shared" si="124"/>
        <v>0</v>
      </c>
      <c r="CN434" s="35">
        <f t="shared" si="125"/>
        <v>0</v>
      </c>
      <c r="CO434" s="39">
        <f t="shared" si="126"/>
        <v>9840.6154000000006</v>
      </c>
    </row>
    <row r="435" spans="1:93" s="19" customFormat="1" ht="30">
      <c r="A435" s="17">
        <v>425</v>
      </c>
      <c r="B435" s="50" t="s">
        <v>437</v>
      </c>
      <c r="C435" s="69" t="s">
        <v>484</v>
      </c>
      <c r="D435" s="69" t="s">
        <v>1245</v>
      </c>
      <c r="E435" s="37">
        <v>1</v>
      </c>
      <c r="F435" s="37" t="str">
        <f>+VLOOKUP(B435,'[1]AMAREY NOVA MEDICAL S.A'!$D:$H,5,0)</f>
        <v xml:space="preserve">CTO 5660-2021 DISORTHO SA </v>
      </c>
      <c r="G435" s="34">
        <f>+VLOOKUP(B435,'[1]AMAREY NOVA MEDICAL S.A'!$D:$H,2,0)</f>
        <v>14230</v>
      </c>
      <c r="H435" s="32">
        <f>+VLOOKUP(B435,'[1]AMAREY NOVA MEDICAL S.A'!$D:$H,3,0)</f>
        <v>0</v>
      </c>
      <c r="I435" s="32">
        <f>+VLOOKUP(B435,'[1]AMAREY NOVA MEDICAL S.A'!$D:$H,4,0)</f>
        <v>14230</v>
      </c>
      <c r="J435" s="32">
        <f t="shared" si="117"/>
        <v>14230</v>
      </c>
      <c r="K435" s="32">
        <f t="shared" si="118"/>
        <v>15029.726000000001</v>
      </c>
      <c r="L435" s="32">
        <v>55000</v>
      </c>
      <c r="M435" s="32"/>
      <c r="N435" s="32">
        <v>55000</v>
      </c>
      <c r="O435" s="32">
        <f t="shared" si="119"/>
        <v>58091</v>
      </c>
      <c r="P435" s="71"/>
      <c r="Q435" s="71"/>
      <c r="R435" s="72"/>
      <c r="S435" s="32"/>
      <c r="T435" s="32"/>
      <c r="U435" s="32"/>
      <c r="V435" s="32"/>
      <c r="W435" s="32"/>
      <c r="X435" s="32">
        <v>14230</v>
      </c>
      <c r="Y435" s="32"/>
      <c r="Z435" s="32">
        <v>14230</v>
      </c>
      <c r="AA435" s="32">
        <f t="shared" si="120"/>
        <v>15029.726000000001</v>
      </c>
      <c r="AB435" s="32"/>
      <c r="AC435" s="32"/>
      <c r="AD435" s="32"/>
      <c r="AE435" s="32"/>
      <c r="AF435" s="32"/>
      <c r="AG435" s="32"/>
      <c r="AH435" s="32"/>
      <c r="AI435" s="32"/>
      <c r="AJ435" s="32">
        <v>97750</v>
      </c>
      <c r="AK435" s="32"/>
      <c r="AL435" s="32">
        <v>97750</v>
      </c>
      <c r="AM435" s="32">
        <f t="shared" si="121"/>
        <v>103243.55</v>
      </c>
      <c r="AN435" s="32"/>
      <c r="AO435" s="32"/>
      <c r="AP435" s="32"/>
      <c r="AQ435" s="32"/>
      <c r="AR435" s="32">
        <v>16484.122116000002</v>
      </c>
      <c r="AS435" s="32"/>
      <c r="AT435" s="32">
        <v>16484.122116000002</v>
      </c>
      <c r="AU435" s="32">
        <f t="shared" si="129"/>
        <v>17410.529778919205</v>
      </c>
      <c r="AV435" s="32"/>
      <c r="AW435" s="32"/>
      <c r="AX435" s="32"/>
      <c r="AY435" s="32"/>
      <c r="AZ435" s="32"/>
      <c r="BA435" s="32"/>
      <c r="BB435" s="32"/>
      <c r="BC435" s="32"/>
      <c r="BD435" s="32"/>
      <c r="BE435" s="32"/>
      <c r="BF435" s="32"/>
      <c r="BG435" s="32"/>
      <c r="BH435" s="32"/>
      <c r="BI435" s="32"/>
      <c r="BJ435" s="32"/>
      <c r="BK435" s="32"/>
      <c r="BL435" s="32"/>
      <c r="BM435" s="32"/>
      <c r="BN435" s="32"/>
      <c r="BO435" s="32"/>
      <c r="BP435" s="32"/>
      <c r="BQ435" s="32"/>
      <c r="BR435" s="32"/>
      <c r="BS435" s="32"/>
      <c r="BT435" s="32"/>
      <c r="BU435" s="32"/>
      <c r="BV435" s="32"/>
      <c r="BW435" s="32"/>
      <c r="BX435" s="32"/>
      <c r="BY435" s="32"/>
      <c r="BZ435" s="32"/>
      <c r="CA435" s="32"/>
      <c r="CB435" s="32"/>
      <c r="CC435" s="32"/>
      <c r="CD435" s="32"/>
      <c r="CE435" s="32"/>
      <c r="CF435" s="32"/>
      <c r="CG435" s="32"/>
      <c r="CH435" s="32"/>
      <c r="CI435" s="32"/>
      <c r="CJ435" s="32">
        <f t="shared" si="123"/>
        <v>41760.906355783838</v>
      </c>
      <c r="CK435" s="32">
        <f>+SMALL((K435,O435,S435,W435,AA435,AE435,AI435,AM435,AQ435,AU435,AY435,BC435,BG435,BK435,BO435,BS435,BW435,CA435,CE435,CI435),1)</f>
        <v>15029.726000000001</v>
      </c>
      <c r="CL435" s="18"/>
      <c r="CM435" s="18">
        <f t="shared" si="124"/>
        <v>0</v>
      </c>
      <c r="CN435" s="35">
        <f t="shared" si="125"/>
        <v>0</v>
      </c>
      <c r="CO435" s="39">
        <f t="shared" si="126"/>
        <v>15029.726000000001</v>
      </c>
    </row>
    <row r="436" spans="1:93" s="19" customFormat="1" ht="30">
      <c r="A436" s="17">
        <v>426</v>
      </c>
      <c r="B436" s="49" t="s">
        <v>438</v>
      </c>
      <c r="C436" s="69" t="s">
        <v>485</v>
      </c>
      <c r="D436" s="69" t="s">
        <v>1245</v>
      </c>
      <c r="E436" s="37">
        <v>1</v>
      </c>
      <c r="F436" s="37"/>
      <c r="G436" s="34"/>
      <c r="H436" s="32"/>
      <c r="I436" s="32"/>
      <c r="J436" s="32"/>
      <c r="K436" s="32"/>
      <c r="L436" s="32"/>
      <c r="M436" s="32"/>
      <c r="N436" s="32"/>
      <c r="O436" s="32"/>
      <c r="P436" s="71"/>
      <c r="Q436" s="71"/>
      <c r="R436" s="72"/>
      <c r="S436" s="32"/>
      <c r="T436" s="32"/>
      <c r="U436" s="32"/>
      <c r="V436" s="32"/>
      <c r="W436" s="32"/>
      <c r="X436" s="32"/>
      <c r="Y436" s="32"/>
      <c r="Z436" s="32"/>
      <c r="AA436" s="32"/>
      <c r="AB436" s="32"/>
      <c r="AC436" s="32"/>
      <c r="AD436" s="32"/>
      <c r="AE436" s="32"/>
      <c r="AF436" s="32"/>
      <c r="AG436" s="32"/>
      <c r="AH436" s="32"/>
      <c r="AI436" s="32"/>
      <c r="AJ436" s="32"/>
      <c r="AK436" s="32"/>
      <c r="AL436" s="32"/>
      <c r="AM436" s="32"/>
      <c r="AN436" s="32"/>
      <c r="AO436" s="32"/>
      <c r="AP436" s="32"/>
      <c r="AQ436" s="32"/>
      <c r="AR436" s="32">
        <v>3061938</v>
      </c>
      <c r="AS436" s="32"/>
      <c r="AT436" s="32">
        <v>3061938</v>
      </c>
      <c r="AU436" s="32">
        <f t="shared" si="129"/>
        <v>3234018.9155999999</v>
      </c>
      <c r="AV436" s="32"/>
      <c r="AW436" s="32"/>
      <c r="AX436" s="32"/>
      <c r="AY436" s="32"/>
      <c r="AZ436" s="32"/>
      <c r="BA436" s="32"/>
      <c r="BB436" s="32"/>
      <c r="BC436" s="32"/>
      <c r="BD436" s="32"/>
      <c r="BE436" s="32"/>
      <c r="BF436" s="32"/>
      <c r="BG436" s="32"/>
      <c r="BH436" s="32"/>
      <c r="BI436" s="32"/>
      <c r="BJ436" s="32"/>
      <c r="BK436" s="32"/>
      <c r="BL436" s="32"/>
      <c r="BM436" s="32"/>
      <c r="BN436" s="32"/>
      <c r="BO436" s="32"/>
      <c r="BP436" s="32"/>
      <c r="BQ436" s="32"/>
      <c r="BR436" s="32"/>
      <c r="BS436" s="32"/>
      <c r="BT436" s="32"/>
      <c r="BU436" s="32"/>
      <c r="BV436" s="32"/>
      <c r="BW436" s="32"/>
      <c r="BX436" s="32">
        <v>748125</v>
      </c>
      <c r="BY436" s="32"/>
      <c r="BZ436" s="32">
        <v>748125</v>
      </c>
      <c r="CA436" s="32">
        <f t="shared" si="134"/>
        <v>790169.625</v>
      </c>
      <c r="CB436" s="32"/>
      <c r="CC436" s="32"/>
      <c r="CD436" s="32"/>
      <c r="CE436" s="32"/>
      <c r="CF436" s="32"/>
      <c r="CG436" s="32"/>
      <c r="CH436" s="32"/>
      <c r="CI436" s="32"/>
      <c r="CJ436" s="32">
        <f t="shared" si="123"/>
        <v>2012094.2703</v>
      </c>
      <c r="CK436" s="32">
        <f>+SMALL((K436,O436,S436,W436,AA436,AE436,AI436,AM436,AQ436,AU436,AY436,BC436,BG436,BK436,BO436,BS436,BW436,CA436,CE436,CI436),1)</f>
        <v>790169.625</v>
      </c>
      <c r="CL436" s="18"/>
      <c r="CM436" s="18"/>
      <c r="CN436" s="35"/>
      <c r="CO436" s="39">
        <f t="shared" si="126"/>
        <v>790169.625</v>
      </c>
    </row>
    <row r="437" spans="1:93" s="19" customFormat="1" ht="30">
      <c r="A437" s="17">
        <v>427</v>
      </c>
      <c r="B437" s="49" t="s">
        <v>439</v>
      </c>
      <c r="C437" s="69" t="s">
        <v>485</v>
      </c>
      <c r="D437" s="69" t="s">
        <v>1245</v>
      </c>
      <c r="E437" s="37">
        <v>1</v>
      </c>
      <c r="F437" s="37"/>
      <c r="G437" s="34"/>
      <c r="H437" s="32"/>
      <c r="I437" s="32"/>
      <c r="J437" s="32"/>
      <c r="K437" s="32"/>
      <c r="L437" s="32"/>
      <c r="M437" s="32"/>
      <c r="N437" s="32"/>
      <c r="O437" s="32"/>
      <c r="P437" s="71"/>
      <c r="Q437" s="71"/>
      <c r="R437" s="72"/>
      <c r="S437" s="32"/>
      <c r="T437" s="32"/>
      <c r="U437" s="32"/>
      <c r="V437" s="32"/>
      <c r="W437" s="32"/>
      <c r="X437" s="32"/>
      <c r="Y437" s="32"/>
      <c r="Z437" s="32"/>
      <c r="AA437" s="32"/>
      <c r="AB437" s="32"/>
      <c r="AC437" s="32"/>
      <c r="AD437" s="32"/>
      <c r="AE437" s="32"/>
      <c r="AF437" s="32"/>
      <c r="AG437" s="32"/>
      <c r="AH437" s="32"/>
      <c r="AI437" s="32"/>
      <c r="AJ437" s="32"/>
      <c r="AK437" s="32"/>
      <c r="AL437" s="32"/>
      <c r="AM437" s="32"/>
      <c r="AN437" s="32"/>
      <c r="AO437" s="32"/>
      <c r="AP437" s="32"/>
      <c r="AQ437" s="32"/>
      <c r="AR437" s="32">
        <v>1260160</v>
      </c>
      <c r="AS437" s="32"/>
      <c r="AT437" s="32">
        <v>1260160</v>
      </c>
      <c r="AU437" s="32">
        <f t="shared" si="129"/>
        <v>1330980.9920000001</v>
      </c>
      <c r="AV437" s="32"/>
      <c r="AW437" s="32"/>
      <c r="AX437" s="32"/>
      <c r="AY437" s="32"/>
      <c r="AZ437" s="32"/>
      <c r="BA437" s="32"/>
      <c r="BB437" s="32"/>
      <c r="BC437" s="32"/>
      <c r="BD437" s="32"/>
      <c r="BE437" s="32"/>
      <c r="BF437" s="32"/>
      <c r="BG437" s="32"/>
      <c r="BH437" s="32"/>
      <c r="BI437" s="32"/>
      <c r="BJ437" s="32"/>
      <c r="BK437" s="32"/>
      <c r="BL437" s="32"/>
      <c r="BM437" s="32"/>
      <c r="BN437" s="32"/>
      <c r="BO437" s="32"/>
      <c r="BP437" s="32"/>
      <c r="BQ437" s="32"/>
      <c r="BR437" s="32"/>
      <c r="BS437" s="32"/>
      <c r="BT437" s="32"/>
      <c r="BU437" s="32"/>
      <c r="BV437" s="32"/>
      <c r="BW437" s="32"/>
      <c r="BX437" s="32">
        <v>962325</v>
      </c>
      <c r="BY437" s="32"/>
      <c r="BZ437" s="32">
        <v>962325</v>
      </c>
      <c r="CA437" s="32">
        <f t="shared" si="134"/>
        <v>1016407.665</v>
      </c>
      <c r="CB437" s="32"/>
      <c r="CC437" s="32"/>
      <c r="CD437" s="32"/>
      <c r="CE437" s="32"/>
      <c r="CF437" s="32"/>
      <c r="CG437" s="32"/>
      <c r="CH437" s="32"/>
      <c r="CI437" s="32"/>
      <c r="CJ437" s="32">
        <f t="shared" si="123"/>
        <v>1173694.3285000001</v>
      </c>
      <c r="CK437" s="32">
        <f>+SMALL((K437,O437,S437,W437,AA437,AE437,AI437,AM437,AQ437,AU437,AY437,BC437,BG437,BK437,BO437,BS437,BW437,CA437,CE437,CI437),1)</f>
        <v>1016407.665</v>
      </c>
      <c r="CL437" s="18"/>
      <c r="CM437" s="18"/>
      <c r="CN437" s="35"/>
      <c r="CO437" s="39">
        <f t="shared" si="126"/>
        <v>1016407.665</v>
      </c>
    </row>
    <row r="438" spans="1:93" s="19" customFormat="1" ht="30">
      <c r="A438" s="17">
        <v>428</v>
      </c>
      <c r="B438" s="49" t="s">
        <v>440</v>
      </c>
      <c r="C438" s="69" t="s">
        <v>485</v>
      </c>
      <c r="D438" s="69" t="s">
        <v>1245</v>
      </c>
      <c r="E438" s="37">
        <v>1</v>
      </c>
      <c r="F438" s="37"/>
      <c r="G438" s="34"/>
      <c r="H438" s="32"/>
      <c r="I438" s="32"/>
      <c r="J438" s="32"/>
      <c r="K438" s="32"/>
      <c r="L438" s="32"/>
      <c r="M438" s="32"/>
      <c r="N438" s="32"/>
      <c r="O438" s="32"/>
      <c r="P438" s="71"/>
      <c r="Q438" s="71"/>
      <c r="R438" s="72"/>
      <c r="S438" s="32"/>
      <c r="T438" s="32"/>
      <c r="U438" s="32"/>
      <c r="V438" s="32"/>
      <c r="W438" s="32"/>
      <c r="X438" s="32"/>
      <c r="Y438" s="32"/>
      <c r="Z438" s="32"/>
      <c r="AA438" s="32"/>
      <c r="AB438" s="32"/>
      <c r="AC438" s="32"/>
      <c r="AD438" s="32"/>
      <c r="AE438" s="32"/>
      <c r="AF438" s="32"/>
      <c r="AG438" s="32"/>
      <c r="AH438" s="32"/>
      <c r="AI438" s="32"/>
      <c r="AJ438" s="32"/>
      <c r="AK438" s="32"/>
      <c r="AL438" s="32"/>
      <c r="AM438" s="32"/>
      <c r="AN438" s="32"/>
      <c r="AO438" s="32"/>
      <c r="AP438" s="32"/>
      <c r="AQ438" s="32"/>
      <c r="AR438" s="32">
        <v>448701</v>
      </c>
      <c r="AS438" s="32"/>
      <c r="AT438" s="32">
        <v>448701</v>
      </c>
      <c r="AU438" s="32">
        <f t="shared" si="129"/>
        <v>473917.99619999999</v>
      </c>
      <c r="AV438" s="32"/>
      <c r="AW438" s="32"/>
      <c r="AX438" s="32"/>
      <c r="AY438" s="32"/>
      <c r="AZ438" s="32"/>
      <c r="BA438" s="32"/>
      <c r="BB438" s="32"/>
      <c r="BC438" s="32"/>
      <c r="BD438" s="32"/>
      <c r="BE438" s="32"/>
      <c r="BF438" s="32"/>
      <c r="BG438" s="32"/>
      <c r="BH438" s="32"/>
      <c r="BI438" s="32"/>
      <c r="BJ438" s="32"/>
      <c r="BK438" s="32"/>
      <c r="BL438" s="32"/>
      <c r="BM438" s="32"/>
      <c r="BN438" s="32"/>
      <c r="BO438" s="32"/>
      <c r="BP438" s="32"/>
      <c r="BQ438" s="32"/>
      <c r="BR438" s="32"/>
      <c r="BS438" s="32"/>
      <c r="BT438" s="32"/>
      <c r="BU438" s="32"/>
      <c r="BV438" s="32"/>
      <c r="BW438" s="32"/>
      <c r="BX438" s="32">
        <v>97125</v>
      </c>
      <c r="BY438" s="32"/>
      <c r="BZ438" s="32">
        <v>97125</v>
      </c>
      <c r="CA438" s="32">
        <f t="shared" si="134"/>
        <v>102583.425</v>
      </c>
      <c r="CB438" s="32"/>
      <c r="CC438" s="32"/>
      <c r="CD438" s="32"/>
      <c r="CE438" s="32"/>
      <c r="CF438" s="32"/>
      <c r="CG438" s="32"/>
      <c r="CH438" s="32"/>
      <c r="CI438" s="32"/>
      <c r="CJ438" s="32">
        <f t="shared" si="123"/>
        <v>288250.71059999999</v>
      </c>
      <c r="CK438" s="32">
        <f>+SMALL((K438,O438,S438,W438,AA438,AE438,AI438,AM438,AQ438,AU438,AY438,BC438,BG438,BK438,BO438,BS438,BW438,CA438,CE438,CI438),1)</f>
        <v>102583.425</v>
      </c>
      <c r="CL438" s="18"/>
      <c r="CM438" s="18"/>
      <c r="CN438" s="35"/>
      <c r="CO438" s="39">
        <f t="shared" si="126"/>
        <v>102583.425</v>
      </c>
    </row>
    <row r="439" spans="1:93" s="19" customFormat="1" ht="30">
      <c r="A439" s="17">
        <v>429</v>
      </c>
      <c r="B439" s="49" t="s">
        <v>441</v>
      </c>
      <c r="C439" s="69" t="s">
        <v>485</v>
      </c>
      <c r="D439" s="69" t="s">
        <v>1245</v>
      </c>
      <c r="E439" s="37">
        <v>1</v>
      </c>
      <c r="F439" s="37"/>
      <c r="G439" s="34"/>
      <c r="H439" s="32"/>
      <c r="I439" s="32"/>
      <c r="J439" s="32"/>
      <c r="K439" s="32"/>
      <c r="L439" s="32"/>
      <c r="M439" s="32"/>
      <c r="N439" s="32"/>
      <c r="O439" s="32"/>
      <c r="P439" s="71"/>
      <c r="Q439" s="71"/>
      <c r="R439" s="72"/>
      <c r="S439" s="32"/>
      <c r="T439" s="32"/>
      <c r="U439" s="32"/>
      <c r="V439" s="32"/>
      <c r="W439" s="32"/>
      <c r="X439" s="32"/>
      <c r="Y439" s="32"/>
      <c r="Z439" s="32"/>
      <c r="AA439" s="32"/>
      <c r="AB439" s="32"/>
      <c r="AC439" s="32"/>
      <c r="AD439" s="32"/>
      <c r="AE439" s="32"/>
      <c r="AF439" s="32"/>
      <c r="AG439" s="32"/>
      <c r="AH439" s="32"/>
      <c r="AI439" s="32"/>
      <c r="AJ439" s="32"/>
      <c r="AK439" s="32"/>
      <c r="AL439" s="32"/>
      <c r="AM439" s="32"/>
      <c r="AN439" s="32"/>
      <c r="AO439" s="32"/>
      <c r="AP439" s="32"/>
      <c r="AQ439" s="32"/>
      <c r="AR439" s="32"/>
      <c r="AS439" s="32"/>
      <c r="AT439" s="32"/>
      <c r="AU439" s="32"/>
      <c r="AV439" s="32"/>
      <c r="AW439" s="32"/>
      <c r="AX439" s="32"/>
      <c r="AY439" s="32"/>
      <c r="AZ439" s="32"/>
      <c r="BA439" s="32"/>
      <c r="BB439" s="32"/>
      <c r="BC439" s="32"/>
      <c r="BD439" s="32"/>
      <c r="BE439" s="32"/>
      <c r="BF439" s="32"/>
      <c r="BG439" s="32"/>
      <c r="BH439" s="32"/>
      <c r="BI439" s="32"/>
      <c r="BJ439" s="32"/>
      <c r="BK439" s="32"/>
      <c r="BL439" s="32"/>
      <c r="BM439" s="32"/>
      <c r="BN439" s="32"/>
      <c r="BO439" s="32"/>
      <c r="BP439" s="32"/>
      <c r="BQ439" s="32"/>
      <c r="BR439" s="32"/>
      <c r="BS439" s="32"/>
      <c r="BT439" s="32"/>
      <c r="BU439" s="32"/>
      <c r="BV439" s="32"/>
      <c r="BW439" s="32"/>
      <c r="BX439" s="32"/>
      <c r="BY439" s="32"/>
      <c r="BZ439" s="32"/>
      <c r="CA439" s="32"/>
      <c r="CB439" s="32"/>
      <c r="CC439" s="32"/>
      <c r="CD439" s="32"/>
      <c r="CE439" s="32"/>
      <c r="CF439" s="32"/>
      <c r="CG439" s="32"/>
      <c r="CH439" s="32"/>
      <c r="CI439" s="32"/>
      <c r="CJ439" s="32"/>
      <c r="CK439" s="32"/>
      <c r="CL439" s="18"/>
      <c r="CM439" s="18"/>
      <c r="CN439" s="35"/>
      <c r="CO439" s="39"/>
    </row>
    <row r="440" spans="1:93" s="19" customFormat="1" ht="60">
      <c r="A440" s="17">
        <v>430</v>
      </c>
      <c r="B440" s="49" t="s">
        <v>442</v>
      </c>
      <c r="C440" s="69" t="s">
        <v>485</v>
      </c>
      <c r="D440" s="69" t="s">
        <v>1245</v>
      </c>
      <c r="E440" s="37">
        <v>1</v>
      </c>
      <c r="F440" s="37" t="str">
        <f>+VLOOKUP(B440,'[1]AMAREY NOVA MEDICAL S.A'!$D:$H,5,0)</f>
        <v>CTO 5669-2021 PROMED QUIRURGICOS E.U</v>
      </c>
      <c r="G440" s="34">
        <f>+VLOOKUP(B440,'[1]AMAREY NOVA MEDICAL S.A'!$D:$H,2,0)</f>
        <v>364009</v>
      </c>
      <c r="H440" s="32">
        <f>+VLOOKUP(B440,'[1]AMAREY NOVA MEDICAL S.A'!$D:$H,3,0)</f>
        <v>0</v>
      </c>
      <c r="I440" s="32">
        <f>+VLOOKUP(B440,'[1]AMAREY NOVA MEDICAL S.A'!$D:$H,4,0)</f>
        <v>364009</v>
      </c>
      <c r="J440" s="32">
        <f t="shared" si="117"/>
        <v>364009</v>
      </c>
      <c r="K440" s="32">
        <f t="shared" si="118"/>
        <v>384466.30580000003</v>
      </c>
      <c r="L440" s="32"/>
      <c r="M440" s="32"/>
      <c r="N440" s="32"/>
      <c r="O440" s="32"/>
      <c r="P440" s="71"/>
      <c r="Q440" s="71"/>
      <c r="R440" s="72"/>
      <c r="S440" s="32"/>
      <c r="T440" s="32"/>
      <c r="U440" s="32"/>
      <c r="V440" s="32"/>
      <c r="W440" s="32"/>
      <c r="X440" s="32"/>
      <c r="Y440" s="32"/>
      <c r="Z440" s="32"/>
      <c r="AA440" s="32"/>
      <c r="AB440" s="32"/>
      <c r="AC440" s="32"/>
      <c r="AD440" s="32"/>
      <c r="AE440" s="32"/>
      <c r="AF440" s="32"/>
      <c r="AG440" s="32"/>
      <c r="AH440" s="32"/>
      <c r="AI440" s="32"/>
      <c r="AJ440" s="32"/>
      <c r="AK440" s="32"/>
      <c r="AL440" s="32"/>
      <c r="AM440" s="32"/>
      <c r="AN440" s="32"/>
      <c r="AO440" s="32"/>
      <c r="AP440" s="32"/>
      <c r="AQ440" s="32"/>
      <c r="AR440" s="32"/>
      <c r="AS440" s="32"/>
      <c r="AT440" s="32"/>
      <c r="AU440" s="32"/>
      <c r="AV440" s="32"/>
      <c r="AW440" s="32"/>
      <c r="AX440" s="32"/>
      <c r="AY440" s="32"/>
      <c r="AZ440" s="32"/>
      <c r="BA440" s="32"/>
      <c r="BB440" s="32"/>
      <c r="BC440" s="32"/>
      <c r="BD440" s="32"/>
      <c r="BE440" s="32"/>
      <c r="BF440" s="32"/>
      <c r="BG440" s="32"/>
      <c r="BH440" s="32"/>
      <c r="BI440" s="32"/>
      <c r="BJ440" s="32"/>
      <c r="BK440" s="32"/>
      <c r="BL440" s="32"/>
      <c r="BM440" s="32"/>
      <c r="BN440" s="32"/>
      <c r="BO440" s="32"/>
      <c r="BP440" s="32"/>
      <c r="BQ440" s="32"/>
      <c r="BR440" s="32"/>
      <c r="BS440" s="32"/>
      <c r="BT440" s="32"/>
      <c r="BU440" s="32"/>
      <c r="BV440" s="32"/>
      <c r="BW440" s="32"/>
      <c r="BX440" s="32">
        <v>140175</v>
      </c>
      <c r="BY440" s="32"/>
      <c r="BZ440" s="32">
        <v>140175</v>
      </c>
      <c r="CA440" s="32">
        <f t="shared" si="134"/>
        <v>148052.83499999999</v>
      </c>
      <c r="CB440" s="32"/>
      <c r="CC440" s="32"/>
      <c r="CD440" s="32"/>
      <c r="CE440" s="32"/>
      <c r="CF440" s="32"/>
      <c r="CG440" s="32"/>
      <c r="CH440" s="32"/>
      <c r="CI440" s="32"/>
      <c r="CJ440" s="32">
        <f t="shared" si="123"/>
        <v>266259.57040000003</v>
      </c>
      <c r="CK440" s="32">
        <f>+SMALL((K440,O440,S440,W440,AA440,AE440,AI440,AM440,AQ440,AU440,AY440,BC440,BG440,BK440,BO440,BS440,BW440,CA440,CE440,CI440),1)</f>
        <v>148052.83499999999</v>
      </c>
      <c r="CL440" s="18"/>
      <c r="CM440" s="18">
        <f t="shared" si="124"/>
        <v>236413.47080000004</v>
      </c>
      <c r="CN440" s="35">
        <f t="shared" si="125"/>
        <v>1.5968182628856791</v>
      </c>
      <c r="CO440" s="39">
        <f t="shared" si="126"/>
        <v>148052.83499999999</v>
      </c>
    </row>
    <row r="441" spans="1:93" s="19" customFormat="1" ht="60">
      <c r="A441" s="17">
        <v>431</v>
      </c>
      <c r="B441" s="49" t="s">
        <v>443</v>
      </c>
      <c r="C441" s="69" t="s">
        <v>485</v>
      </c>
      <c r="D441" s="69" t="s">
        <v>1245</v>
      </c>
      <c r="E441" s="37">
        <v>1</v>
      </c>
      <c r="F441" s="37" t="str">
        <f>+VLOOKUP(B441,'[1]AMAREY NOVA MEDICAL S.A'!$D:$H,5,0)</f>
        <v>CTO 5669-2021 PROMED QUIRURGICOS E.U</v>
      </c>
      <c r="G441" s="34">
        <f>+VLOOKUP(B441,'[1]AMAREY NOVA MEDICAL S.A'!$D:$H,2,0)</f>
        <v>0</v>
      </c>
      <c r="H441" s="32">
        <f>+VLOOKUP(B441,'[1]AMAREY NOVA MEDICAL S.A'!$D:$H,3,0)</f>
        <v>0</v>
      </c>
      <c r="I441" s="32">
        <f>+VLOOKUP(B441,'[1]AMAREY NOVA MEDICAL S.A'!$D:$H,4,0)</f>
        <v>0</v>
      </c>
      <c r="J441" s="32">
        <f t="shared" si="117"/>
        <v>0</v>
      </c>
      <c r="K441" s="32">
        <f t="shared" si="118"/>
        <v>0</v>
      </c>
      <c r="L441" s="32"/>
      <c r="M441" s="32"/>
      <c r="N441" s="32"/>
      <c r="O441" s="32"/>
      <c r="P441" s="71"/>
      <c r="Q441" s="71"/>
      <c r="R441" s="72"/>
      <c r="S441" s="32"/>
      <c r="T441" s="32"/>
      <c r="U441" s="32"/>
      <c r="V441" s="32"/>
      <c r="W441" s="32"/>
      <c r="X441" s="32"/>
      <c r="Y441" s="32"/>
      <c r="Z441" s="32"/>
      <c r="AA441" s="32"/>
      <c r="AB441" s="32"/>
      <c r="AC441" s="32"/>
      <c r="AD441" s="32"/>
      <c r="AE441" s="32"/>
      <c r="AF441" s="32"/>
      <c r="AG441" s="32"/>
      <c r="AH441" s="32"/>
      <c r="AI441" s="32"/>
      <c r="AJ441" s="32"/>
      <c r="AK441" s="32"/>
      <c r="AL441" s="32"/>
      <c r="AM441" s="32"/>
      <c r="AN441" s="32"/>
      <c r="AO441" s="32"/>
      <c r="AP441" s="32"/>
      <c r="AQ441" s="32"/>
      <c r="AR441" s="32">
        <v>14850</v>
      </c>
      <c r="AS441" s="32"/>
      <c r="AT441" s="32">
        <v>14850</v>
      </c>
      <c r="AU441" s="32">
        <f t="shared" si="129"/>
        <v>15684.57</v>
      </c>
      <c r="AV441" s="32"/>
      <c r="AW441" s="32"/>
      <c r="AX441" s="32"/>
      <c r="AY441" s="32"/>
      <c r="AZ441" s="32"/>
      <c r="BA441" s="32"/>
      <c r="BB441" s="32"/>
      <c r="BC441" s="32"/>
      <c r="BD441" s="32"/>
      <c r="BE441" s="32"/>
      <c r="BF441" s="32"/>
      <c r="BG441" s="32"/>
      <c r="BH441" s="32"/>
      <c r="BI441" s="32"/>
      <c r="BJ441" s="32"/>
      <c r="BK441" s="32"/>
      <c r="BL441" s="32"/>
      <c r="BM441" s="32"/>
      <c r="BN441" s="32"/>
      <c r="BO441" s="32"/>
      <c r="BP441" s="32"/>
      <c r="BQ441" s="32"/>
      <c r="BR441" s="32"/>
      <c r="BS441" s="32"/>
      <c r="BT441" s="32"/>
      <c r="BU441" s="32"/>
      <c r="BV441" s="32"/>
      <c r="BW441" s="32"/>
      <c r="BX441" s="32">
        <v>25000</v>
      </c>
      <c r="BY441" s="32"/>
      <c r="BZ441" s="32">
        <v>25000</v>
      </c>
      <c r="CA441" s="32">
        <f t="shared" si="134"/>
        <v>26405</v>
      </c>
      <c r="CB441" s="32"/>
      <c r="CC441" s="32"/>
      <c r="CD441" s="32"/>
      <c r="CE441" s="32"/>
      <c r="CF441" s="32"/>
      <c r="CG441" s="32"/>
      <c r="CH441" s="32"/>
      <c r="CI441" s="32"/>
      <c r="CJ441" s="32">
        <f t="shared" si="123"/>
        <v>14029.856666666667</v>
      </c>
      <c r="CK441" s="32">
        <f>+SMALL((K441,O441,S441,W441,AA441,AE441,AI441,AM441,AQ441,AU441,AY441,BC441,BG441,BK441,BO441,BS441,BW441,CA441,CE441,CI441),1)</f>
        <v>0</v>
      </c>
      <c r="CL441" s="18"/>
      <c r="CM441" s="18"/>
      <c r="CN441" s="35"/>
      <c r="CO441" s="39">
        <f t="shared" si="126"/>
        <v>0</v>
      </c>
    </row>
    <row r="442" spans="1:93" s="19" customFormat="1" ht="60">
      <c r="A442" s="17">
        <v>432</v>
      </c>
      <c r="B442" s="49" t="s">
        <v>444</v>
      </c>
      <c r="C442" s="69" t="s">
        <v>485</v>
      </c>
      <c r="D442" s="69" t="s">
        <v>1245</v>
      </c>
      <c r="E442" s="37">
        <v>1</v>
      </c>
      <c r="F442" s="37" t="str">
        <f>+VLOOKUP(B442,'[1]AMAREY NOVA MEDICAL S.A'!$D:$H,5,0)</f>
        <v>CTO 5669-2021 PROMED QUIRURGICOS E.U</v>
      </c>
      <c r="G442" s="34">
        <f>+VLOOKUP(B442,'[1]AMAREY NOVA MEDICAL S.A'!$D:$H,2,0)</f>
        <v>72801</v>
      </c>
      <c r="H442" s="32">
        <f>+VLOOKUP(B442,'[1]AMAREY NOVA MEDICAL S.A'!$D:$H,3,0)</f>
        <v>0</v>
      </c>
      <c r="I442" s="32">
        <f>+VLOOKUP(B442,'[1]AMAREY NOVA MEDICAL S.A'!$D:$H,4,0)</f>
        <v>72801</v>
      </c>
      <c r="J442" s="32">
        <f t="shared" si="117"/>
        <v>72801</v>
      </c>
      <c r="K442" s="32">
        <f t="shared" si="118"/>
        <v>76892.416200000007</v>
      </c>
      <c r="L442" s="32"/>
      <c r="M442" s="32"/>
      <c r="N442" s="32"/>
      <c r="O442" s="32"/>
      <c r="P442" s="71"/>
      <c r="Q442" s="71"/>
      <c r="R442" s="72"/>
      <c r="S442" s="32"/>
      <c r="T442" s="32"/>
      <c r="U442" s="32"/>
      <c r="V442" s="32"/>
      <c r="W442" s="32"/>
      <c r="X442" s="32"/>
      <c r="Y442" s="32"/>
      <c r="Z442" s="32"/>
      <c r="AA442" s="32"/>
      <c r="AB442" s="32"/>
      <c r="AC442" s="32"/>
      <c r="AD442" s="32"/>
      <c r="AE442" s="32"/>
      <c r="AF442" s="32"/>
      <c r="AG442" s="32"/>
      <c r="AH442" s="32"/>
      <c r="AI442" s="32"/>
      <c r="AJ442" s="32"/>
      <c r="AK442" s="32"/>
      <c r="AL442" s="32"/>
      <c r="AM442" s="32"/>
      <c r="AN442" s="32"/>
      <c r="AO442" s="32"/>
      <c r="AP442" s="32"/>
      <c r="AQ442" s="32"/>
      <c r="AR442" s="32">
        <v>14850</v>
      </c>
      <c r="AS442" s="32"/>
      <c r="AT442" s="32">
        <v>14850</v>
      </c>
      <c r="AU442" s="32">
        <f t="shared" si="129"/>
        <v>15684.57</v>
      </c>
      <c r="AV442" s="32"/>
      <c r="AW442" s="32"/>
      <c r="AX442" s="32"/>
      <c r="AY442" s="32"/>
      <c r="AZ442" s="32"/>
      <c r="BA442" s="32"/>
      <c r="BB442" s="32"/>
      <c r="BC442" s="32"/>
      <c r="BD442" s="32"/>
      <c r="BE442" s="32"/>
      <c r="BF442" s="32"/>
      <c r="BG442" s="32"/>
      <c r="BH442" s="32"/>
      <c r="BI442" s="32"/>
      <c r="BJ442" s="32"/>
      <c r="BK442" s="32"/>
      <c r="BL442" s="32"/>
      <c r="BM442" s="32"/>
      <c r="BN442" s="32"/>
      <c r="BO442" s="32"/>
      <c r="BP442" s="32"/>
      <c r="BQ442" s="32"/>
      <c r="BR442" s="32"/>
      <c r="BS442" s="32"/>
      <c r="BT442" s="32"/>
      <c r="BU442" s="32"/>
      <c r="BV442" s="32"/>
      <c r="BW442" s="32"/>
      <c r="BX442" s="32">
        <v>9975</v>
      </c>
      <c r="BY442" s="32"/>
      <c r="BZ442" s="32">
        <v>9975</v>
      </c>
      <c r="CA442" s="32">
        <f t="shared" si="134"/>
        <v>10535.595000000001</v>
      </c>
      <c r="CB442" s="32"/>
      <c r="CC442" s="32"/>
      <c r="CD442" s="32"/>
      <c r="CE442" s="32"/>
      <c r="CF442" s="32"/>
      <c r="CG442" s="32"/>
      <c r="CH442" s="32"/>
      <c r="CI442" s="32"/>
      <c r="CJ442" s="32">
        <f t="shared" si="123"/>
        <v>34370.860400000005</v>
      </c>
      <c r="CK442" s="32">
        <f>+SMALL((K442,O442,S442,W442,AA442,AE442,AI442,AM442,AQ442,AU442,AY442,BC442,BG442,BK442,BO442,BS442,BW442,CA442,CE442,CI442),1)</f>
        <v>10535.595000000001</v>
      </c>
      <c r="CL442" s="18"/>
      <c r="CM442" s="18">
        <f t="shared" si="124"/>
        <v>66356.821200000006</v>
      </c>
      <c r="CN442" s="35">
        <f t="shared" si="125"/>
        <v>6.2983458646616537</v>
      </c>
      <c r="CO442" s="39">
        <f t="shared" si="126"/>
        <v>10535.595000000001</v>
      </c>
    </row>
    <row r="443" spans="1:93" s="19" customFormat="1" ht="60">
      <c r="A443" s="17">
        <v>433</v>
      </c>
      <c r="B443" s="49" t="s">
        <v>445</v>
      </c>
      <c r="C443" s="69" t="s">
        <v>485</v>
      </c>
      <c r="D443" s="69" t="s">
        <v>1245</v>
      </c>
      <c r="E443" s="37">
        <v>1</v>
      </c>
      <c r="F443" s="37" t="str">
        <f>+VLOOKUP(B443,'[1]AMAREY NOVA MEDICAL S.A'!$D:$H,5,0)</f>
        <v>CTO 5669-2021 PROMED QUIRURGICOS E.U</v>
      </c>
      <c r="G443" s="34">
        <f>+VLOOKUP(B443,'[1]AMAREY NOVA MEDICAL S.A'!$D:$H,2,0)</f>
        <v>72801</v>
      </c>
      <c r="H443" s="32">
        <f>+VLOOKUP(B443,'[1]AMAREY NOVA MEDICAL S.A'!$D:$H,3,0)</f>
        <v>0</v>
      </c>
      <c r="I443" s="32">
        <f>+VLOOKUP(B443,'[1]AMAREY NOVA MEDICAL S.A'!$D:$H,4,0)</f>
        <v>72801</v>
      </c>
      <c r="J443" s="32">
        <f t="shared" si="117"/>
        <v>72801</v>
      </c>
      <c r="K443" s="32">
        <f t="shared" si="118"/>
        <v>76892.416200000007</v>
      </c>
      <c r="L443" s="32"/>
      <c r="M443" s="32"/>
      <c r="N443" s="32"/>
      <c r="O443" s="32"/>
      <c r="P443" s="71"/>
      <c r="Q443" s="71"/>
      <c r="R443" s="72"/>
      <c r="S443" s="32"/>
      <c r="T443" s="32"/>
      <c r="U443" s="32"/>
      <c r="V443" s="32"/>
      <c r="W443" s="32"/>
      <c r="X443" s="32"/>
      <c r="Y443" s="32"/>
      <c r="Z443" s="32"/>
      <c r="AA443" s="32"/>
      <c r="AB443" s="32"/>
      <c r="AC443" s="32"/>
      <c r="AD443" s="32"/>
      <c r="AE443" s="32"/>
      <c r="AF443" s="32"/>
      <c r="AG443" s="32"/>
      <c r="AH443" s="32"/>
      <c r="AI443" s="32"/>
      <c r="AJ443" s="32"/>
      <c r="AK443" s="32"/>
      <c r="AL443" s="32"/>
      <c r="AM443" s="32"/>
      <c r="AN443" s="32"/>
      <c r="AO443" s="32"/>
      <c r="AP443" s="32"/>
      <c r="AQ443" s="32"/>
      <c r="AR443" s="32">
        <v>153582</v>
      </c>
      <c r="AS443" s="32"/>
      <c r="AT443" s="32">
        <v>153582</v>
      </c>
      <c r="AU443" s="32">
        <f t="shared" si="129"/>
        <v>162213.30840000001</v>
      </c>
      <c r="AV443" s="32"/>
      <c r="AW443" s="32"/>
      <c r="AX443" s="32"/>
      <c r="AY443" s="32"/>
      <c r="AZ443" s="32"/>
      <c r="BA443" s="32"/>
      <c r="BB443" s="32"/>
      <c r="BC443" s="32"/>
      <c r="BD443" s="32"/>
      <c r="BE443" s="32"/>
      <c r="BF443" s="32"/>
      <c r="BG443" s="32"/>
      <c r="BH443" s="32"/>
      <c r="BI443" s="32"/>
      <c r="BJ443" s="32"/>
      <c r="BK443" s="32"/>
      <c r="BL443" s="32"/>
      <c r="BM443" s="32"/>
      <c r="BN443" s="32"/>
      <c r="BO443" s="32"/>
      <c r="BP443" s="32"/>
      <c r="BQ443" s="32"/>
      <c r="BR443" s="32"/>
      <c r="BS443" s="32"/>
      <c r="BT443" s="32"/>
      <c r="BU443" s="32"/>
      <c r="BV443" s="32"/>
      <c r="BW443" s="32"/>
      <c r="BX443" s="32"/>
      <c r="BY443" s="32"/>
      <c r="BZ443" s="32"/>
      <c r="CA443" s="32"/>
      <c r="CB443" s="32"/>
      <c r="CC443" s="32"/>
      <c r="CD443" s="32"/>
      <c r="CE443" s="32"/>
      <c r="CF443" s="32"/>
      <c r="CG443" s="32"/>
      <c r="CH443" s="32"/>
      <c r="CI443" s="32"/>
      <c r="CJ443" s="32">
        <f t="shared" si="123"/>
        <v>119552.86230000001</v>
      </c>
      <c r="CK443" s="32">
        <f>+SMALL((K443,O443,S443,W443,AA443,AE443,AI443,AM443,AQ443,AU443,AY443,BC443,BG443,BK443,BO443,BS443,BW443,CA443,CE443,CI443),1)</f>
        <v>76892.416200000007</v>
      </c>
      <c r="CL443" s="18"/>
      <c r="CM443" s="18">
        <f t="shared" si="124"/>
        <v>0</v>
      </c>
      <c r="CN443" s="35">
        <f t="shared" si="125"/>
        <v>0</v>
      </c>
      <c r="CO443" s="39">
        <f t="shared" si="126"/>
        <v>76892.416200000007</v>
      </c>
    </row>
    <row r="444" spans="1:93" s="19" customFormat="1" ht="60">
      <c r="A444" s="17">
        <v>434</v>
      </c>
      <c r="B444" s="49" t="s">
        <v>446</v>
      </c>
      <c r="C444" s="69" t="s">
        <v>485</v>
      </c>
      <c r="D444" s="69" t="s">
        <v>1245</v>
      </c>
      <c r="E444" s="37">
        <v>1</v>
      </c>
      <c r="F444" s="37" t="str">
        <f>+VLOOKUP(B444,'[1]AMAREY NOVA MEDICAL S.A'!$D:$H,5,0)</f>
        <v>CTO 5669-2021 PROMED QUIRURGICOS E.U</v>
      </c>
      <c r="G444" s="34">
        <f>+VLOOKUP(B444,'[1]AMAREY NOVA MEDICAL S.A'!$D:$H,2,0)</f>
        <v>72801</v>
      </c>
      <c r="H444" s="32">
        <f>+VLOOKUP(B444,'[1]AMAREY NOVA MEDICAL S.A'!$D:$H,3,0)</f>
        <v>0</v>
      </c>
      <c r="I444" s="32">
        <f>+VLOOKUP(B444,'[1]AMAREY NOVA MEDICAL S.A'!$D:$H,4,0)</f>
        <v>72801</v>
      </c>
      <c r="J444" s="32">
        <f t="shared" si="117"/>
        <v>72801</v>
      </c>
      <c r="K444" s="32">
        <f t="shared" si="118"/>
        <v>76892.416200000007</v>
      </c>
      <c r="L444" s="32"/>
      <c r="M444" s="32"/>
      <c r="N444" s="32"/>
      <c r="O444" s="32"/>
      <c r="P444" s="71"/>
      <c r="Q444" s="71"/>
      <c r="R444" s="72"/>
      <c r="S444" s="32"/>
      <c r="T444" s="32"/>
      <c r="U444" s="32"/>
      <c r="V444" s="32"/>
      <c r="W444" s="32"/>
      <c r="X444" s="32"/>
      <c r="Y444" s="32"/>
      <c r="Z444" s="32"/>
      <c r="AA444" s="32"/>
      <c r="AB444" s="32"/>
      <c r="AC444" s="32"/>
      <c r="AD444" s="32"/>
      <c r="AE444" s="32"/>
      <c r="AF444" s="32"/>
      <c r="AG444" s="32"/>
      <c r="AH444" s="32"/>
      <c r="AI444" s="32"/>
      <c r="AJ444" s="32"/>
      <c r="AK444" s="32"/>
      <c r="AL444" s="32"/>
      <c r="AM444" s="32"/>
      <c r="AN444" s="32"/>
      <c r="AO444" s="32"/>
      <c r="AP444" s="32"/>
      <c r="AQ444" s="32"/>
      <c r="AR444" s="32">
        <v>153582</v>
      </c>
      <c r="AS444" s="32"/>
      <c r="AT444" s="32">
        <v>153582</v>
      </c>
      <c r="AU444" s="32">
        <f t="shared" si="129"/>
        <v>162213.30840000001</v>
      </c>
      <c r="AV444" s="32"/>
      <c r="AW444" s="32"/>
      <c r="AX444" s="32"/>
      <c r="AY444" s="32"/>
      <c r="AZ444" s="32"/>
      <c r="BA444" s="32"/>
      <c r="BB444" s="32"/>
      <c r="BC444" s="32"/>
      <c r="BD444" s="32"/>
      <c r="BE444" s="32"/>
      <c r="BF444" s="32"/>
      <c r="BG444" s="32"/>
      <c r="BH444" s="32"/>
      <c r="BI444" s="32"/>
      <c r="BJ444" s="32"/>
      <c r="BK444" s="32"/>
      <c r="BL444" s="32"/>
      <c r="BM444" s="32"/>
      <c r="BN444" s="32"/>
      <c r="BO444" s="32"/>
      <c r="BP444" s="32"/>
      <c r="BQ444" s="32"/>
      <c r="BR444" s="32"/>
      <c r="BS444" s="32"/>
      <c r="BT444" s="32"/>
      <c r="BU444" s="32"/>
      <c r="BV444" s="32"/>
      <c r="BW444" s="32"/>
      <c r="BX444" s="32">
        <v>25200</v>
      </c>
      <c r="BY444" s="32"/>
      <c r="BZ444" s="32">
        <v>25200</v>
      </c>
      <c r="CA444" s="32">
        <f t="shared" si="134"/>
        <v>26616.240000000002</v>
      </c>
      <c r="CB444" s="32"/>
      <c r="CC444" s="32"/>
      <c r="CD444" s="32"/>
      <c r="CE444" s="32"/>
      <c r="CF444" s="32"/>
      <c r="CG444" s="32"/>
      <c r="CH444" s="32"/>
      <c r="CI444" s="32"/>
      <c r="CJ444" s="32">
        <f t="shared" si="123"/>
        <v>88573.988200000007</v>
      </c>
      <c r="CK444" s="32">
        <f>+SMALL((K444,O444,S444,W444,AA444,AE444,AI444,AM444,AQ444,AU444,AY444,BC444,BG444,BK444,BO444,BS444,BW444,CA444,CE444,CI444),1)</f>
        <v>26616.240000000002</v>
      </c>
      <c r="CL444" s="18"/>
      <c r="CM444" s="18">
        <f t="shared" si="124"/>
        <v>50276.176200000002</v>
      </c>
      <c r="CN444" s="35">
        <f t="shared" si="125"/>
        <v>1.8889285714285713</v>
      </c>
      <c r="CO444" s="39">
        <f t="shared" si="126"/>
        <v>26616.240000000002</v>
      </c>
    </row>
    <row r="445" spans="1:93" s="19" customFormat="1" ht="60">
      <c r="A445" s="17">
        <v>435</v>
      </c>
      <c r="B445" s="49" t="s">
        <v>447</v>
      </c>
      <c r="C445" s="69" t="s">
        <v>485</v>
      </c>
      <c r="D445" s="69" t="s">
        <v>1245</v>
      </c>
      <c r="E445" s="37">
        <v>1</v>
      </c>
      <c r="F445" s="37" t="str">
        <f>+VLOOKUP(B445,'[1]AMAREY NOVA MEDICAL S.A'!$D:$H,5,0)</f>
        <v>CTO 5669-2021 PROMED QUIRURGICOS E.U</v>
      </c>
      <c r="G445" s="34">
        <f>+VLOOKUP(B445,'[1]AMAREY NOVA MEDICAL S.A'!$D:$H,2,0)</f>
        <v>136504</v>
      </c>
      <c r="H445" s="32">
        <f>+VLOOKUP(B445,'[1]AMAREY NOVA MEDICAL S.A'!$D:$H,3,0)</f>
        <v>0</v>
      </c>
      <c r="I445" s="32">
        <f>+VLOOKUP(B445,'[1]AMAREY NOVA MEDICAL S.A'!$D:$H,4,0)</f>
        <v>136504</v>
      </c>
      <c r="J445" s="32">
        <f t="shared" si="117"/>
        <v>136504</v>
      </c>
      <c r="K445" s="32">
        <f t="shared" si="118"/>
        <v>144175.52480000001</v>
      </c>
      <c r="L445" s="32"/>
      <c r="M445" s="32"/>
      <c r="N445" s="32"/>
      <c r="O445" s="32"/>
      <c r="P445" s="71"/>
      <c r="Q445" s="71"/>
      <c r="R445" s="72"/>
      <c r="S445" s="32"/>
      <c r="T445" s="32"/>
      <c r="U445" s="32"/>
      <c r="V445" s="32"/>
      <c r="W445" s="32"/>
      <c r="X445" s="32"/>
      <c r="Y445" s="32"/>
      <c r="Z445" s="32"/>
      <c r="AA445" s="32"/>
      <c r="AB445" s="32"/>
      <c r="AC445" s="32"/>
      <c r="AD445" s="32"/>
      <c r="AE445" s="32"/>
      <c r="AF445" s="32"/>
      <c r="AG445" s="32"/>
      <c r="AH445" s="32"/>
      <c r="AI445" s="32"/>
      <c r="AJ445" s="32"/>
      <c r="AK445" s="32"/>
      <c r="AL445" s="32"/>
      <c r="AM445" s="32"/>
      <c r="AN445" s="32"/>
      <c r="AO445" s="32"/>
      <c r="AP445" s="32"/>
      <c r="AQ445" s="32"/>
      <c r="AR445" s="32">
        <v>42900</v>
      </c>
      <c r="AS445" s="32"/>
      <c r="AT445" s="32">
        <v>42900</v>
      </c>
      <c r="AU445" s="32">
        <f t="shared" si="129"/>
        <v>45310.98</v>
      </c>
      <c r="AV445" s="32"/>
      <c r="AW445" s="32"/>
      <c r="AX445" s="32"/>
      <c r="AY445" s="32"/>
      <c r="AZ445" s="32"/>
      <c r="BA445" s="32"/>
      <c r="BB445" s="32"/>
      <c r="BC445" s="32"/>
      <c r="BD445" s="32"/>
      <c r="BE445" s="32"/>
      <c r="BF445" s="32"/>
      <c r="BG445" s="32"/>
      <c r="BH445" s="32"/>
      <c r="BI445" s="32"/>
      <c r="BJ445" s="32"/>
      <c r="BK445" s="32"/>
      <c r="BL445" s="32"/>
      <c r="BM445" s="32"/>
      <c r="BN445" s="32"/>
      <c r="BO445" s="32"/>
      <c r="BP445" s="32"/>
      <c r="BQ445" s="32"/>
      <c r="BR445" s="32"/>
      <c r="BS445" s="32"/>
      <c r="BT445" s="32"/>
      <c r="BU445" s="32"/>
      <c r="BV445" s="32"/>
      <c r="BW445" s="32"/>
      <c r="BX445" s="32">
        <v>25200</v>
      </c>
      <c r="BY445" s="32"/>
      <c r="BZ445" s="32">
        <v>25200</v>
      </c>
      <c r="CA445" s="32">
        <f t="shared" si="134"/>
        <v>26616.240000000002</v>
      </c>
      <c r="CB445" s="32"/>
      <c r="CC445" s="32"/>
      <c r="CD445" s="32"/>
      <c r="CE445" s="32"/>
      <c r="CF445" s="32"/>
      <c r="CG445" s="32"/>
      <c r="CH445" s="32"/>
      <c r="CI445" s="32"/>
      <c r="CJ445" s="32">
        <f t="shared" si="123"/>
        <v>72034.248266666676</v>
      </c>
      <c r="CK445" s="32">
        <f>+SMALL((K445,O445,S445,W445,AA445,AE445,AI445,AM445,AQ445,AU445,AY445,BC445,BG445,BK445,BO445,BS445,BW445,CA445,CE445,CI445),1)</f>
        <v>26616.240000000002</v>
      </c>
      <c r="CL445" s="18"/>
      <c r="CM445" s="18">
        <f t="shared" si="124"/>
        <v>117559.28480000001</v>
      </c>
      <c r="CN445" s="35">
        <f t="shared" si="125"/>
        <v>4.4168253968253968</v>
      </c>
      <c r="CO445" s="39">
        <f t="shared" si="126"/>
        <v>26616.240000000002</v>
      </c>
    </row>
    <row r="446" spans="1:93" s="19" customFormat="1" ht="60">
      <c r="A446" s="17">
        <v>436</v>
      </c>
      <c r="B446" s="49" t="s">
        <v>448</v>
      </c>
      <c r="C446" s="69" t="s">
        <v>486</v>
      </c>
      <c r="D446" s="69" t="s">
        <v>1245</v>
      </c>
      <c r="E446" s="37">
        <v>1</v>
      </c>
      <c r="F446" s="37" t="str">
        <f>+VLOOKUP(B446,'[1]AMAREY NOVA MEDICAL S.A'!$D:$H,5,0)</f>
        <v>CTO 5669-2021 PROMED QUIRURGICOS E.U</v>
      </c>
      <c r="G446" s="34">
        <f>+VLOOKUP(B446,'[1]AMAREY NOVA MEDICAL S.A'!$D:$H,2,0)</f>
        <v>1274031</v>
      </c>
      <c r="H446" s="32">
        <f>+VLOOKUP(B446,'[1]AMAREY NOVA MEDICAL S.A'!$D:$H,3,0)</f>
        <v>0</v>
      </c>
      <c r="I446" s="32">
        <f>+VLOOKUP(B446,'[1]AMAREY NOVA MEDICAL S.A'!$D:$H,4,0)</f>
        <v>1274031</v>
      </c>
      <c r="J446" s="32">
        <f t="shared" si="117"/>
        <v>1274031</v>
      </c>
      <c r="K446" s="32">
        <f t="shared" si="118"/>
        <v>1345631.5422</v>
      </c>
      <c r="L446" s="32"/>
      <c r="M446" s="32"/>
      <c r="N446" s="32"/>
      <c r="O446" s="32"/>
      <c r="P446" s="71"/>
      <c r="Q446" s="71"/>
      <c r="R446" s="72"/>
      <c r="S446" s="32"/>
      <c r="T446" s="32"/>
      <c r="U446" s="32"/>
      <c r="V446" s="32"/>
      <c r="W446" s="32"/>
      <c r="X446" s="32"/>
      <c r="Y446" s="32"/>
      <c r="Z446" s="32"/>
      <c r="AA446" s="32"/>
      <c r="AB446" s="32"/>
      <c r="AC446" s="32"/>
      <c r="AD446" s="32"/>
      <c r="AE446" s="32"/>
      <c r="AF446" s="32"/>
      <c r="AG446" s="32"/>
      <c r="AH446" s="32"/>
      <c r="AI446" s="32"/>
      <c r="AJ446" s="32"/>
      <c r="AK446" s="32"/>
      <c r="AL446" s="32"/>
      <c r="AM446" s="32"/>
      <c r="AN446" s="32"/>
      <c r="AO446" s="32"/>
      <c r="AP446" s="32"/>
      <c r="AQ446" s="32"/>
      <c r="AR446" s="32"/>
      <c r="AS446" s="32"/>
      <c r="AT446" s="32"/>
      <c r="AU446" s="32"/>
      <c r="AV446" s="32"/>
      <c r="AW446" s="32"/>
      <c r="AX446" s="32"/>
      <c r="AY446" s="32"/>
      <c r="AZ446" s="32"/>
      <c r="BA446" s="32"/>
      <c r="BB446" s="32"/>
      <c r="BC446" s="32"/>
      <c r="BD446" s="32"/>
      <c r="BE446" s="32"/>
      <c r="BF446" s="32"/>
      <c r="BG446" s="32"/>
      <c r="BH446" s="32"/>
      <c r="BI446" s="32"/>
      <c r="BJ446" s="32"/>
      <c r="BK446" s="32"/>
      <c r="BL446" s="32"/>
      <c r="BM446" s="32"/>
      <c r="BN446" s="32"/>
      <c r="BO446" s="32"/>
      <c r="BP446" s="32"/>
      <c r="BQ446" s="32"/>
      <c r="BR446" s="32"/>
      <c r="BS446" s="32"/>
      <c r="BT446" s="32"/>
      <c r="BU446" s="32"/>
      <c r="BV446" s="32"/>
      <c r="BW446" s="32"/>
      <c r="BX446" s="32">
        <v>3467318.4</v>
      </c>
      <c r="BY446" s="32"/>
      <c r="BZ446" s="32">
        <v>3467318.4</v>
      </c>
      <c r="CA446" s="32">
        <f t="shared" si="134"/>
        <v>3662181.6940799998</v>
      </c>
      <c r="CB446" s="32"/>
      <c r="CC446" s="32"/>
      <c r="CD446" s="32"/>
      <c r="CE446" s="32"/>
      <c r="CF446" s="32"/>
      <c r="CG446" s="32"/>
      <c r="CH446" s="32"/>
      <c r="CI446" s="32"/>
      <c r="CJ446" s="32">
        <f t="shared" si="123"/>
        <v>2503906.6181399999</v>
      </c>
      <c r="CK446" s="32">
        <f>+SMALL((K446,O446,S446,W446,AA446,AE446,AI446,AM446,AQ446,AU446,AY446,BC446,BG446,BK446,BO446,BS446,BW446,CA446,CE446,CI446),1)</f>
        <v>1345631.5422</v>
      </c>
      <c r="CL446" s="18"/>
      <c r="CM446" s="18">
        <f t="shared" si="124"/>
        <v>0</v>
      </c>
      <c r="CN446" s="35">
        <f t="shared" si="125"/>
        <v>0</v>
      </c>
      <c r="CO446" s="39">
        <f t="shared" si="126"/>
        <v>1345631.5422</v>
      </c>
    </row>
    <row r="447" spans="1:93" s="19" customFormat="1" ht="60">
      <c r="A447" s="17">
        <v>437</v>
      </c>
      <c r="B447" s="49" t="s">
        <v>449</v>
      </c>
      <c r="C447" s="69" t="s">
        <v>486</v>
      </c>
      <c r="D447" s="69" t="s">
        <v>1245</v>
      </c>
      <c r="E447" s="37">
        <v>1</v>
      </c>
      <c r="F447" s="37" t="str">
        <f>+VLOOKUP(B447,'[1]AMAREY NOVA MEDICAL S.A'!$D:$H,5,0)</f>
        <v>CTO 5669-2021 PROMED QUIRURGICOS E.U</v>
      </c>
      <c r="G447" s="34">
        <f>+VLOOKUP(B447,'[1]AMAREY NOVA MEDICAL S.A'!$D:$H,2,0)</f>
        <v>3906450</v>
      </c>
      <c r="H447" s="32">
        <f>+VLOOKUP(B447,'[1]AMAREY NOVA MEDICAL S.A'!$D:$H,3,0)</f>
        <v>0</v>
      </c>
      <c r="I447" s="32">
        <f>+VLOOKUP(B447,'[1]AMAREY NOVA MEDICAL S.A'!$D:$H,4,0)</f>
        <v>3906450</v>
      </c>
      <c r="J447" s="32">
        <f t="shared" si="117"/>
        <v>3906450</v>
      </c>
      <c r="K447" s="32">
        <f t="shared" si="118"/>
        <v>4125992.49</v>
      </c>
      <c r="L447" s="32"/>
      <c r="M447" s="32"/>
      <c r="N447" s="32"/>
      <c r="O447" s="32"/>
      <c r="P447" s="71"/>
      <c r="Q447" s="71"/>
      <c r="R447" s="72"/>
      <c r="S447" s="32"/>
      <c r="T447" s="32"/>
      <c r="U447" s="32"/>
      <c r="V447" s="32"/>
      <c r="W447" s="32"/>
      <c r="X447" s="32"/>
      <c r="Y447" s="32"/>
      <c r="Z447" s="32"/>
      <c r="AA447" s="32"/>
      <c r="AB447" s="32"/>
      <c r="AC447" s="32"/>
      <c r="AD447" s="32"/>
      <c r="AE447" s="32"/>
      <c r="AF447" s="32"/>
      <c r="AG447" s="32"/>
      <c r="AH447" s="32"/>
      <c r="AI447" s="32"/>
      <c r="AJ447" s="32"/>
      <c r="AK447" s="32"/>
      <c r="AL447" s="32"/>
      <c r="AM447" s="32"/>
      <c r="AN447" s="32"/>
      <c r="AO447" s="32"/>
      <c r="AP447" s="32"/>
      <c r="AQ447" s="32"/>
      <c r="AR447" s="32"/>
      <c r="AS447" s="32"/>
      <c r="AT447" s="32"/>
      <c r="AU447" s="32"/>
      <c r="AV447" s="32"/>
      <c r="AW447" s="32"/>
      <c r="AX447" s="32"/>
      <c r="AY447" s="32"/>
      <c r="AZ447" s="32"/>
      <c r="BA447" s="32"/>
      <c r="BB447" s="32"/>
      <c r="BC447" s="32"/>
      <c r="BD447" s="32"/>
      <c r="BE447" s="32"/>
      <c r="BF447" s="32"/>
      <c r="BG447" s="32"/>
      <c r="BH447" s="32"/>
      <c r="BI447" s="32"/>
      <c r="BJ447" s="32"/>
      <c r="BK447" s="32"/>
      <c r="BL447" s="32"/>
      <c r="BM447" s="32"/>
      <c r="BN447" s="32"/>
      <c r="BO447" s="32"/>
      <c r="BP447" s="32"/>
      <c r="BQ447" s="32"/>
      <c r="BR447" s="32"/>
      <c r="BS447" s="32"/>
      <c r="BT447" s="32"/>
      <c r="BU447" s="32"/>
      <c r="BV447" s="32"/>
      <c r="BW447" s="32"/>
      <c r="BX447" s="32">
        <v>3640684.32</v>
      </c>
      <c r="BY447" s="32"/>
      <c r="BZ447" s="32">
        <v>3640684.32</v>
      </c>
      <c r="CA447" s="32">
        <f t="shared" si="134"/>
        <v>3845290.7787839998</v>
      </c>
      <c r="CB447" s="32"/>
      <c r="CC447" s="32"/>
      <c r="CD447" s="32"/>
      <c r="CE447" s="32"/>
      <c r="CF447" s="32"/>
      <c r="CG447" s="32"/>
      <c r="CH447" s="32"/>
      <c r="CI447" s="32"/>
      <c r="CJ447" s="32">
        <f t="shared" si="123"/>
        <v>3985641.6343919998</v>
      </c>
      <c r="CK447" s="32">
        <f>+SMALL((K447,O447,S447,W447,AA447,AE447,AI447,AM447,AQ447,AU447,AY447,BC447,BG447,BK447,BO447,BS447,BW447,CA447,CE447,CI447),1)</f>
        <v>3845290.7787839998</v>
      </c>
      <c r="CL447" s="18"/>
      <c r="CM447" s="18">
        <f t="shared" si="124"/>
        <v>280701.71121600037</v>
      </c>
      <c r="CN447" s="35">
        <f t="shared" si="125"/>
        <v>7.2998825671323347E-2</v>
      </c>
      <c r="CO447" s="39">
        <f t="shared" si="126"/>
        <v>3845290.7787839998</v>
      </c>
    </row>
    <row r="448" spans="1:93" s="19" customFormat="1" ht="60">
      <c r="A448" s="17">
        <v>438</v>
      </c>
      <c r="B448" s="49" t="s">
        <v>450</v>
      </c>
      <c r="C448" s="69" t="s">
        <v>486</v>
      </c>
      <c r="D448" s="69" t="s">
        <v>1245</v>
      </c>
      <c r="E448" s="37">
        <v>1</v>
      </c>
      <c r="F448" s="37" t="str">
        <f>+VLOOKUP(B448,'[1]AMAREY NOVA MEDICAL S.A'!$D:$H,5,0)</f>
        <v>CTO 5666-2021 LOGISTICA PARA DISPOSITIVOS MEDICOS S.A.S</v>
      </c>
      <c r="G448" s="34">
        <f>+VLOOKUP(B448,'[1]AMAREY NOVA MEDICAL S.A'!$D:$H,2,0)</f>
        <v>0</v>
      </c>
      <c r="H448" s="32">
        <f>+VLOOKUP(B448,'[1]AMAREY NOVA MEDICAL S.A'!$D:$H,3,0)</f>
        <v>0</v>
      </c>
      <c r="I448" s="32">
        <f>+VLOOKUP(B448,'[1]AMAREY NOVA MEDICAL S.A'!$D:$H,4,0)</f>
        <v>0</v>
      </c>
      <c r="J448" s="32">
        <f t="shared" si="117"/>
        <v>0</v>
      </c>
      <c r="K448" s="32">
        <f t="shared" si="118"/>
        <v>0</v>
      </c>
      <c r="L448" s="32"/>
      <c r="M448" s="32"/>
      <c r="N448" s="32"/>
      <c r="O448" s="32"/>
      <c r="P448" s="71"/>
      <c r="Q448" s="71"/>
      <c r="R448" s="72"/>
      <c r="S448" s="32"/>
      <c r="T448" s="32"/>
      <c r="U448" s="32"/>
      <c r="V448" s="32"/>
      <c r="W448" s="32"/>
      <c r="X448" s="32"/>
      <c r="Y448" s="32"/>
      <c r="Z448" s="32"/>
      <c r="AA448" s="32"/>
      <c r="AB448" s="32"/>
      <c r="AC448" s="32"/>
      <c r="AD448" s="32"/>
      <c r="AE448" s="32"/>
      <c r="AF448" s="32"/>
      <c r="AG448" s="32"/>
      <c r="AH448" s="32"/>
      <c r="AI448" s="32"/>
      <c r="AJ448" s="32"/>
      <c r="AK448" s="32"/>
      <c r="AL448" s="32"/>
      <c r="AM448" s="32"/>
      <c r="AN448" s="32"/>
      <c r="AO448" s="32"/>
      <c r="AP448" s="32"/>
      <c r="AQ448" s="32"/>
      <c r="AR448" s="32"/>
      <c r="AS448" s="32"/>
      <c r="AT448" s="32"/>
      <c r="AU448" s="32"/>
      <c r="AV448" s="32"/>
      <c r="AW448" s="32"/>
      <c r="AX448" s="32"/>
      <c r="AY448" s="32"/>
      <c r="AZ448" s="32"/>
      <c r="BA448" s="32"/>
      <c r="BB448" s="32"/>
      <c r="BC448" s="32"/>
      <c r="BD448" s="32"/>
      <c r="BE448" s="32"/>
      <c r="BF448" s="32"/>
      <c r="BG448" s="32"/>
      <c r="BH448" s="32"/>
      <c r="BI448" s="32"/>
      <c r="BJ448" s="32"/>
      <c r="BK448" s="32"/>
      <c r="BL448" s="32"/>
      <c r="BM448" s="32"/>
      <c r="BN448" s="32"/>
      <c r="BO448" s="32"/>
      <c r="BP448" s="32"/>
      <c r="BQ448" s="32"/>
      <c r="BR448" s="32"/>
      <c r="BS448" s="32"/>
      <c r="BT448" s="32"/>
      <c r="BU448" s="32"/>
      <c r="BV448" s="32"/>
      <c r="BW448" s="32"/>
      <c r="BX448" s="32"/>
      <c r="BY448" s="32"/>
      <c r="BZ448" s="32"/>
      <c r="CA448" s="32"/>
      <c r="CB448" s="32"/>
      <c r="CC448" s="32"/>
      <c r="CD448" s="32"/>
      <c r="CE448" s="32"/>
      <c r="CF448" s="32"/>
      <c r="CG448" s="32"/>
      <c r="CH448" s="32"/>
      <c r="CI448" s="32"/>
      <c r="CJ448" s="32">
        <f t="shared" si="123"/>
        <v>0</v>
      </c>
      <c r="CK448" s="32">
        <f>+SMALL((K448,O448,S448,W448,AA448,AE448,AI448,AM448,AQ448,AU448,AY448,BC448,BG448,BK448,BO448,BS448,BW448,CA448,CE448,CI448),1)</f>
        <v>0</v>
      </c>
      <c r="CL448" s="18"/>
      <c r="CM448" s="18"/>
      <c r="CN448" s="35"/>
      <c r="CO448" s="39">
        <f t="shared" si="126"/>
        <v>0</v>
      </c>
    </row>
    <row r="449" spans="1:93" s="19" customFormat="1" ht="60">
      <c r="A449" s="17">
        <v>439</v>
      </c>
      <c r="B449" s="49" t="s">
        <v>451</v>
      </c>
      <c r="C449" s="69" t="s">
        <v>486</v>
      </c>
      <c r="D449" s="69" t="s">
        <v>1245</v>
      </c>
      <c r="E449" s="37">
        <v>1</v>
      </c>
      <c r="F449" s="37" t="str">
        <f>+VLOOKUP(B449,'[1]AMAREY NOVA MEDICAL S.A'!$D:$H,5,0)</f>
        <v>CTO 5669-2021 PROMED QUIRURGICOS E.U</v>
      </c>
      <c r="G449" s="34">
        <f>+VLOOKUP(B449,'[1]AMAREY NOVA MEDICAL S.A'!$D:$H,2,0)</f>
        <v>546013</v>
      </c>
      <c r="H449" s="32">
        <f>+VLOOKUP(B449,'[1]AMAREY NOVA MEDICAL S.A'!$D:$H,3,0)</f>
        <v>0</v>
      </c>
      <c r="I449" s="32">
        <f>+VLOOKUP(B449,'[1]AMAREY NOVA MEDICAL S.A'!$D:$H,4,0)</f>
        <v>546013</v>
      </c>
      <c r="J449" s="32">
        <f t="shared" si="117"/>
        <v>546013</v>
      </c>
      <c r="K449" s="32">
        <f t="shared" si="118"/>
        <v>576698.93059999996</v>
      </c>
      <c r="L449" s="32"/>
      <c r="M449" s="32"/>
      <c r="N449" s="32"/>
      <c r="O449" s="32"/>
      <c r="P449" s="71"/>
      <c r="Q449" s="71"/>
      <c r="R449" s="72"/>
      <c r="S449" s="32"/>
      <c r="T449" s="32"/>
      <c r="U449" s="32"/>
      <c r="V449" s="32"/>
      <c r="W449" s="32"/>
      <c r="X449" s="32"/>
      <c r="Y449" s="32"/>
      <c r="Z449" s="32"/>
      <c r="AA449" s="32"/>
      <c r="AB449" s="32"/>
      <c r="AC449" s="32"/>
      <c r="AD449" s="32"/>
      <c r="AE449" s="32"/>
      <c r="AF449" s="32"/>
      <c r="AG449" s="32"/>
      <c r="AH449" s="32"/>
      <c r="AI449" s="32"/>
      <c r="AJ449" s="32"/>
      <c r="AK449" s="32"/>
      <c r="AL449" s="32"/>
      <c r="AM449" s="32"/>
      <c r="AN449" s="32"/>
      <c r="AO449" s="32"/>
      <c r="AP449" s="32"/>
      <c r="AQ449" s="32"/>
      <c r="AR449" s="32"/>
      <c r="AS449" s="32"/>
      <c r="AT449" s="32"/>
      <c r="AU449" s="32"/>
      <c r="AV449" s="32"/>
      <c r="AW449" s="32"/>
      <c r="AX449" s="32"/>
      <c r="AY449" s="32"/>
      <c r="AZ449" s="32"/>
      <c r="BA449" s="32"/>
      <c r="BB449" s="32"/>
      <c r="BC449" s="32"/>
      <c r="BD449" s="32"/>
      <c r="BE449" s="32"/>
      <c r="BF449" s="32"/>
      <c r="BG449" s="32"/>
      <c r="BH449" s="32"/>
      <c r="BI449" s="32"/>
      <c r="BJ449" s="32"/>
      <c r="BK449" s="32"/>
      <c r="BL449" s="32"/>
      <c r="BM449" s="32"/>
      <c r="BN449" s="32"/>
      <c r="BO449" s="32"/>
      <c r="BP449" s="32"/>
      <c r="BQ449" s="32"/>
      <c r="BR449" s="32"/>
      <c r="BS449" s="32"/>
      <c r="BT449" s="32"/>
      <c r="BU449" s="32"/>
      <c r="BV449" s="32"/>
      <c r="BW449" s="32"/>
      <c r="BX449" s="32">
        <v>380000</v>
      </c>
      <c r="BY449" s="32"/>
      <c r="BZ449" s="32">
        <v>380000</v>
      </c>
      <c r="CA449" s="32">
        <f t="shared" si="134"/>
        <v>401356</v>
      </c>
      <c r="CB449" s="32"/>
      <c r="CC449" s="32"/>
      <c r="CD449" s="32"/>
      <c r="CE449" s="32"/>
      <c r="CF449" s="32"/>
      <c r="CG449" s="32"/>
      <c r="CH449" s="32"/>
      <c r="CI449" s="32"/>
      <c r="CJ449" s="32">
        <f t="shared" si="123"/>
        <v>489027.46529999998</v>
      </c>
      <c r="CK449" s="32">
        <f>+SMALL((K449,O449,S449,W449,AA449,AE449,AI449,AM449,AQ449,AU449,AY449,BC449,BG449,BK449,BO449,BS449,BW449,CA449,CE449,CI449),1)</f>
        <v>401356</v>
      </c>
      <c r="CL449" s="18"/>
      <c r="CM449" s="18">
        <f t="shared" si="124"/>
        <v>175342.93059999996</v>
      </c>
      <c r="CN449" s="35">
        <f t="shared" si="125"/>
        <v>0.43687631578947361</v>
      </c>
      <c r="CO449" s="39">
        <f t="shared" si="126"/>
        <v>401356</v>
      </c>
    </row>
    <row r="450" spans="1:93" s="19" customFormat="1">
      <c r="A450" s="17">
        <v>440</v>
      </c>
      <c r="B450" s="49" t="s">
        <v>452</v>
      </c>
      <c r="C450" s="69" t="s">
        <v>487</v>
      </c>
      <c r="D450" s="69" t="s">
        <v>1245</v>
      </c>
      <c r="E450" s="37">
        <v>1</v>
      </c>
      <c r="F450" s="37"/>
      <c r="G450" s="34"/>
      <c r="H450" s="32"/>
      <c r="I450" s="32"/>
      <c r="J450" s="32"/>
      <c r="K450" s="32"/>
      <c r="L450" s="32"/>
      <c r="M450" s="32"/>
      <c r="N450" s="32"/>
      <c r="O450" s="32"/>
      <c r="P450" s="71"/>
      <c r="Q450" s="71"/>
      <c r="R450" s="72"/>
      <c r="S450" s="32"/>
      <c r="T450" s="32"/>
      <c r="U450" s="32"/>
      <c r="V450" s="32"/>
      <c r="W450" s="32"/>
      <c r="X450" s="32"/>
      <c r="Y450" s="32"/>
      <c r="Z450" s="32"/>
      <c r="AA450" s="32"/>
      <c r="AB450" s="32"/>
      <c r="AC450" s="32"/>
      <c r="AD450" s="32"/>
      <c r="AE450" s="32"/>
      <c r="AF450" s="32"/>
      <c r="AG450" s="32"/>
      <c r="AH450" s="32"/>
      <c r="AI450" s="32"/>
      <c r="AJ450" s="32"/>
      <c r="AK450" s="32"/>
      <c r="AL450" s="32"/>
      <c r="AM450" s="32"/>
      <c r="AN450" s="32"/>
      <c r="AO450" s="32"/>
      <c r="AP450" s="32"/>
      <c r="AQ450" s="32"/>
      <c r="AR450" s="32">
        <v>9389300.8914935999</v>
      </c>
      <c r="AS450" s="32"/>
      <c r="AT450" s="32">
        <v>9389300.8914935999</v>
      </c>
      <c r="AU450" s="32">
        <f t="shared" si="129"/>
        <v>9916979.6015955396</v>
      </c>
      <c r="AV450" s="32"/>
      <c r="AW450" s="32"/>
      <c r="AX450" s="32"/>
      <c r="AY450" s="32"/>
      <c r="AZ450" s="32"/>
      <c r="BA450" s="32"/>
      <c r="BB450" s="32"/>
      <c r="BC450" s="32"/>
      <c r="BD450" s="32"/>
      <c r="BE450" s="32"/>
      <c r="BF450" s="32"/>
      <c r="BG450" s="32"/>
      <c r="BH450" s="32"/>
      <c r="BI450" s="32"/>
      <c r="BJ450" s="32"/>
      <c r="BK450" s="32"/>
      <c r="BL450" s="32"/>
      <c r="BM450" s="32"/>
      <c r="BN450" s="32"/>
      <c r="BO450" s="32"/>
      <c r="BP450" s="32"/>
      <c r="BQ450" s="32"/>
      <c r="BR450" s="32"/>
      <c r="BS450" s="32"/>
      <c r="BT450" s="32"/>
      <c r="BU450" s="32"/>
      <c r="BV450" s="32"/>
      <c r="BW450" s="32"/>
      <c r="BX450" s="32"/>
      <c r="BY450" s="32"/>
      <c r="BZ450" s="32"/>
      <c r="CA450" s="32"/>
      <c r="CB450" s="32"/>
      <c r="CC450" s="32"/>
      <c r="CD450" s="32"/>
      <c r="CE450" s="32"/>
      <c r="CF450" s="32"/>
      <c r="CG450" s="32"/>
      <c r="CH450" s="32"/>
      <c r="CI450" s="32"/>
      <c r="CJ450" s="32">
        <f t="shared" si="123"/>
        <v>9916979.6015955396</v>
      </c>
      <c r="CK450" s="32">
        <f>+SMALL((K450,O450,S450,W450,AA450,AE450,AI450,AM450,AQ450,AU450,AY450,BC450,BG450,BK450,BO450,BS450,BW450,CA450,CE450,CI450),1)</f>
        <v>9916979.6015955396</v>
      </c>
      <c r="CL450" s="18"/>
      <c r="CM450" s="18"/>
      <c r="CN450" s="35"/>
      <c r="CO450" s="39">
        <f t="shared" si="126"/>
        <v>9916979.6015955396</v>
      </c>
    </row>
    <row r="451" spans="1:93" s="19" customFormat="1">
      <c r="A451" s="17">
        <v>441</v>
      </c>
      <c r="B451" s="49" t="s">
        <v>453</v>
      </c>
      <c r="C451" s="69" t="s">
        <v>487</v>
      </c>
      <c r="D451" s="69" t="s">
        <v>1245</v>
      </c>
      <c r="E451" s="37">
        <v>1</v>
      </c>
      <c r="F451" s="37"/>
      <c r="G451" s="34"/>
      <c r="H451" s="32"/>
      <c r="I451" s="32"/>
      <c r="J451" s="32"/>
      <c r="K451" s="32"/>
      <c r="L451" s="32"/>
      <c r="M451" s="32"/>
      <c r="N451" s="32"/>
      <c r="O451" s="32"/>
      <c r="P451" s="71"/>
      <c r="Q451" s="71"/>
      <c r="R451" s="72"/>
      <c r="S451" s="32"/>
      <c r="T451" s="32"/>
      <c r="U451" s="32"/>
      <c r="V451" s="32"/>
      <c r="W451" s="32"/>
      <c r="X451" s="32"/>
      <c r="Y451" s="32"/>
      <c r="Z451" s="32"/>
      <c r="AA451" s="32"/>
      <c r="AB451" s="32"/>
      <c r="AC451" s="32"/>
      <c r="AD451" s="32"/>
      <c r="AE451" s="32"/>
      <c r="AF451" s="32"/>
      <c r="AG451" s="32"/>
      <c r="AH451" s="32"/>
      <c r="AI451" s="32"/>
      <c r="AJ451" s="32"/>
      <c r="AK451" s="32"/>
      <c r="AL451" s="32"/>
      <c r="AM451" s="32"/>
      <c r="AN451" s="32"/>
      <c r="AO451" s="32"/>
      <c r="AP451" s="32"/>
      <c r="AQ451" s="32"/>
      <c r="AR451" s="32"/>
      <c r="AS451" s="32"/>
      <c r="AT451" s="32"/>
      <c r="AU451" s="32"/>
      <c r="AV451" s="32"/>
      <c r="AW451" s="32"/>
      <c r="AX451" s="32"/>
      <c r="AY451" s="32"/>
      <c r="AZ451" s="32"/>
      <c r="BA451" s="32"/>
      <c r="BB451" s="32"/>
      <c r="BC451" s="32"/>
      <c r="BD451" s="32"/>
      <c r="BE451" s="32"/>
      <c r="BF451" s="32"/>
      <c r="BG451" s="32"/>
      <c r="BH451" s="32"/>
      <c r="BI451" s="32"/>
      <c r="BJ451" s="32"/>
      <c r="BK451" s="32"/>
      <c r="BL451" s="32"/>
      <c r="BM451" s="32"/>
      <c r="BN451" s="32"/>
      <c r="BO451" s="32"/>
      <c r="BP451" s="32"/>
      <c r="BQ451" s="32"/>
      <c r="BR451" s="32"/>
      <c r="BS451" s="32"/>
      <c r="BT451" s="32"/>
      <c r="BU451" s="32"/>
      <c r="BV451" s="32"/>
      <c r="BW451" s="32"/>
      <c r="BX451" s="32"/>
      <c r="BY451" s="32"/>
      <c r="BZ451" s="32"/>
      <c r="CA451" s="32"/>
      <c r="CB451" s="32"/>
      <c r="CC451" s="32"/>
      <c r="CD451" s="32"/>
      <c r="CE451" s="32"/>
      <c r="CF451" s="32"/>
      <c r="CG451" s="32"/>
      <c r="CH451" s="32"/>
      <c r="CI451" s="32"/>
      <c r="CJ451" s="32"/>
      <c r="CK451" s="32"/>
      <c r="CL451" s="18"/>
      <c r="CM451" s="18"/>
      <c r="CN451" s="35"/>
      <c r="CO451" s="39"/>
    </row>
    <row r="452" spans="1:93" s="19" customFormat="1">
      <c r="A452" s="17">
        <v>442</v>
      </c>
      <c r="B452" s="49" t="s">
        <v>454</v>
      </c>
      <c r="C452" s="69" t="s">
        <v>487</v>
      </c>
      <c r="D452" s="69" t="s">
        <v>1245</v>
      </c>
      <c r="E452" s="37">
        <v>1</v>
      </c>
      <c r="F452" s="37"/>
      <c r="G452" s="34"/>
      <c r="H452" s="32"/>
      <c r="I452" s="32"/>
      <c r="J452" s="32"/>
      <c r="K452" s="32"/>
      <c r="L452" s="32"/>
      <c r="M452" s="32"/>
      <c r="N452" s="32"/>
      <c r="O452" s="32"/>
      <c r="P452" s="71"/>
      <c r="Q452" s="71"/>
      <c r="R452" s="72"/>
      <c r="S452" s="32"/>
      <c r="T452" s="32"/>
      <c r="U452" s="32"/>
      <c r="V452" s="32"/>
      <c r="W452" s="32"/>
      <c r="X452" s="32"/>
      <c r="Y452" s="32"/>
      <c r="Z452" s="32"/>
      <c r="AA452" s="32"/>
      <c r="AB452" s="32"/>
      <c r="AC452" s="32"/>
      <c r="AD452" s="32"/>
      <c r="AE452" s="32"/>
      <c r="AF452" s="32"/>
      <c r="AG452" s="32"/>
      <c r="AH452" s="32"/>
      <c r="AI452" s="32"/>
      <c r="AJ452" s="32"/>
      <c r="AK452" s="32"/>
      <c r="AL452" s="32"/>
      <c r="AM452" s="32"/>
      <c r="AN452" s="32"/>
      <c r="AO452" s="32"/>
      <c r="AP452" s="32"/>
      <c r="AQ452" s="32"/>
      <c r="AR452" s="32"/>
      <c r="AS452" s="32"/>
      <c r="AT452" s="32"/>
      <c r="AU452" s="32"/>
      <c r="AV452" s="32"/>
      <c r="AW452" s="32"/>
      <c r="AX452" s="32"/>
      <c r="AY452" s="32"/>
      <c r="AZ452" s="32"/>
      <c r="BA452" s="32"/>
      <c r="BB452" s="32"/>
      <c r="BC452" s="32"/>
      <c r="BD452" s="32"/>
      <c r="BE452" s="32"/>
      <c r="BF452" s="32"/>
      <c r="BG452" s="32"/>
      <c r="BH452" s="32"/>
      <c r="BI452" s="32"/>
      <c r="BJ452" s="32"/>
      <c r="BK452" s="32"/>
      <c r="BL452" s="32"/>
      <c r="BM452" s="32"/>
      <c r="BN452" s="32"/>
      <c r="BO452" s="32"/>
      <c r="BP452" s="32"/>
      <c r="BQ452" s="32"/>
      <c r="BR452" s="32"/>
      <c r="BS452" s="32"/>
      <c r="BT452" s="32"/>
      <c r="BU452" s="32"/>
      <c r="BV452" s="32"/>
      <c r="BW452" s="32"/>
      <c r="BX452" s="32"/>
      <c r="BY452" s="32"/>
      <c r="BZ452" s="32"/>
      <c r="CA452" s="32"/>
      <c r="CB452" s="32"/>
      <c r="CC452" s="32"/>
      <c r="CD452" s="32"/>
      <c r="CE452" s="32"/>
      <c r="CF452" s="32"/>
      <c r="CG452" s="32"/>
      <c r="CH452" s="32"/>
      <c r="CI452" s="32"/>
      <c r="CJ452" s="32"/>
      <c r="CK452" s="32"/>
      <c r="CL452" s="18"/>
      <c r="CM452" s="18"/>
      <c r="CN452" s="35"/>
      <c r="CO452" s="39"/>
    </row>
    <row r="453" spans="1:93" s="19" customFormat="1">
      <c r="A453" s="17">
        <v>443</v>
      </c>
      <c r="B453" s="49" t="s">
        <v>455</v>
      </c>
      <c r="C453" s="69" t="s">
        <v>487</v>
      </c>
      <c r="D453" s="69" t="s">
        <v>1245</v>
      </c>
      <c r="E453" s="37">
        <v>1</v>
      </c>
      <c r="F453" s="37"/>
      <c r="G453" s="34"/>
      <c r="H453" s="32"/>
      <c r="I453" s="32"/>
      <c r="J453" s="32"/>
      <c r="K453" s="32"/>
      <c r="L453" s="32"/>
      <c r="M453" s="32"/>
      <c r="N453" s="32"/>
      <c r="O453" s="32"/>
      <c r="P453" s="71"/>
      <c r="Q453" s="71"/>
      <c r="R453" s="72"/>
      <c r="S453" s="32"/>
      <c r="T453" s="32"/>
      <c r="U453" s="32"/>
      <c r="V453" s="32"/>
      <c r="W453" s="32"/>
      <c r="X453" s="32"/>
      <c r="Y453" s="32"/>
      <c r="Z453" s="32"/>
      <c r="AA453" s="32"/>
      <c r="AB453" s="32"/>
      <c r="AC453" s="32"/>
      <c r="AD453" s="32"/>
      <c r="AE453" s="32"/>
      <c r="AF453" s="32"/>
      <c r="AG453" s="32"/>
      <c r="AH453" s="32"/>
      <c r="AI453" s="32"/>
      <c r="AJ453" s="32"/>
      <c r="AK453" s="32"/>
      <c r="AL453" s="32"/>
      <c r="AM453" s="32"/>
      <c r="AN453" s="32"/>
      <c r="AO453" s="32"/>
      <c r="AP453" s="32"/>
      <c r="AQ453" s="32"/>
      <c r="AR453" s="32"/>
      <c r="AS453" s="32"/>
      <c r="AT453" s="32"/>
      <c r="AU453" s="32"/>
      <c r="AV453" s="32"/>
      <c r="AW453" s="32"/>
      <c r="AX453" s="32"/>
      <c r="AY453" s="32"/>
      <c r="AZ453" s="32"/>
      <c r="BA453" s="32"/>
      <c r="BB453" s="32"/>
      <c r="BC453" s="32"/>
      <c r="BD453" s="32"/>
      <c r="BE453" s="32"/>
      <c r="BF453" s="32"/>
      <c r="BG453" s="32"/>
      <c r="BH453" s="32"/>
      <c r="BI453" s="32"/>
      <c r="BJ453" s="32"/>
      <c r="BK453" s="32"/>
      <c r="BL453" s="32"/>
      <c r="BM453" s="32"/>
      <c r="BN453" s="32"/>
      <c r="BO453" s="32"/>
      <c r="BP453" s="32"/>
      <c r="BQ453" s="32"/>
      <c r="BR453" s="32"/>
      <c r="BS453" s="32"/>
      <c r="BT453" s="32"/>
      <c r="BU453" s="32"/>
      <c r="BV453" s="32"/>
      <c r="BW453" s="32"/>
      <c r="BX453" s="32"/>
      <c r="BY453" s="32"/>
      <c r="BZ453" s="32"/>
      <c r="CA453" s="32"/>
      <c r="CB453" s="32"/>
      <c r="CC453" s="32"/>
      <c r="CD453" s="32"/>
      <c r="CE453" s="32"/>
      <c r="CF453" s="32"/>
      <c r="CG453" s="32"/>
      <c r="CH453" s="32"/>
      <c r="CI453" s="32"/>
      <c r="CJ453" s="32"/>
      <c r="CK453" s="32"/>
      <c r="CL453" s="18"/>
      <c r="CM453" s="18"/>
      <c r="CN453" s="35"/>
      <c r="CO453" s="39"/>
    </row>
    <row r="454" spans="1:93" s="19" customFormat="1" ht="60">
      <c r="A454" s="17">
        <v>444</v>
      </c>
      <c r="B454" s="49" t="s">
        <v>456</v>
      </c>
      <c r="C454" s="69" t="s">
        <v>487</v>
      </c>
      <c r="D454" s="69" t="s">
        <v>1245</v>
      </c>
      <c r="E454" s="37">
        <v>1</v>
      </c>
      <c r="F454" s="37" t="str">
        <f>+VLOOKUP(B454,'[1]AMAREY NOVA MEDICAL S.A'!$D:$H,5,0)</f>
        <v>CTO 5669-2021 PROMED QUIRURGICOS E.U</v>
      </c>
      <c r="G454" s="34">
        <f>+VLOOKUP(B454,'[1]AMAREY NOVA MEDICAL S.A'!$D:$H,2,0)</f>
        <v>299772</v>
      </c>
      <c r="H454" s="32">
        <f>+VLOOKUP(B454,'[1]AMAREY NOVA MEDICAL S.A'!$D:$H,3,0)</f>
        <v>0</v>
      </c>
      <c r="I454" s="32">
        <f>+VLOOKUP(B454,'[1]AMAREY NOVA MEDICAL S.A'!$D:$H,4,0)</f>
        <v>299772</v>
      </c>
      <c r="J454" s="32">
        <f t="shared" si="117"/>
        <v>299772</v>
      </c>
      <c r="K454" s="32">
        <f t="shared" si="118"/>
        <v>316619.18640000001</v>
      </c>
      <c r="L454" s="32"/>
      <c r="M454" s="32"/>
      <c r="N454" s="32"/>
      <c r="O454" s="32"/>
      <c r="P454" s="71"/>
      <c r="Q454" s="71"/>
      <c r="R454" s="72"/>
      <c r="S454" s="32"/>
      <c r="T454" s="32"/>
      <c r="U454" s="32"/>
      <c r="V454" s="32"/>
      <c r="W454" s="32"/>
      <c r="X454" s="32"/>
      <c r="Y454" s="32"/>
      <c r="Z454" s="32"/>
      <c r="AA454" s="32"/>
      <c r="AB454" s="32"/>
      <c r="AC454" s="32"/>
      <c r="AD454" s="32"/>
      <c r="AE454" s="32"/>
      <c r="AF454" s="32"/>
      <c r="AG454" s="32"/>
      <c r="AH454" s="32"/>
      <c r="AI454" s="32"/>
      <c r="AJ454" s="32"/>
      <c r="AK454" s="32"/>
      <c r="AL454" s="32"/>
      <c r="AM454" s="32"/>
      <c r="AN454" s="32"/>
      <c r="AO454" s="32"/>
      <c r="AP454" s="32"/>
      <c r="AQ454" s="32"/>
      <c r="AR454" s="32">
        <v>1512384.3326591998</v>
      </c>
      <c r="AS454" s="32"/>
      <c r="AT454" s="32">
        <v>1512384.3326591998</v>
      </c>
      <c r="AU454" s="32">
        <f t="shared" si="129"/>
        <v>1597380.332154647</v>
      </c>
      <c r="AV454" s="32"/>
      <c r="AW454" s="32"/>
      <c r="AX454" s="32"/>
      <c r="AY454" s="32"/>
      <c r="AZ454" s="32"/>
      <c r="BA454" s="32"/>
      <c r="BB454" s="32"/>
      <c r="BC454" s="32"/>
      <c r="BD454" s="32"/>
      <c r="BE454" s="32"/>
      <c r="BF454" s="32"/>
      <c r="BG454" s="32"/>
      <c r="BH454" s="32"/>
      <c r="BI454" s="32"/>
      <c r="BJ454" s="32"/>
      <c r="BK454" s="32"/>
      <c r="BL454" s="32"/>
      <c r="BM454" s="32"/>
      <c r="BN454" s="32"/>
      <c r="BO454" s="32"/>
      <c r="BP454" s="32"/>
      <c r="BQ454" s="32"/>
      <c r="BR454" s="32"/>
      <c r="BS454" s="32"/>
      <c r="BT454" s="32"/>
      <c r="BU454" s="32"/>
      <c r="BV454" s="32"/>
      <c r="BW454" s="32"/>
      <c r="BX454" s="32"/>
      <c r="BY454" s="32"/>
      <c r="BZ454" s="32"/>
      <c r="CA454" s="32"/>
      <c r="CB454" s="32"/>
      <c r="CC454" s="32"/>
      <c r="CD454" s="32"/>
      <c r="CE454" s="32"/>
      <c r="CF454" s="32"/>
      <c r="CG454" s="32"/>
      <c r="CH454" s="32"/>
      <c r="CI454" s="32"/>
      <c r="CJ454" s="32">
        <f t="shared" si="123"/>
        <v>956999.75927732349</v>
      </c>
      <c r="CK454" s="32">
        <f>+SMALL((K454,O454,S454,W454,AA454,AE454,AI454,AM454,AQ454,AU454,AY454,BC454,BG454,BK454,BO454,BS454,BW454,CA454,CE454,CI454),1)</f>
        <v>316619.18640000001</v>
      </c>
      <c r="CL454" s="18"/>
      <c r="CM454" s="18">
        <f t="shared" si="124"/>
        <v>0</v>
      </c>
      <c r="CN454" s="35">
        <f t="shared" si="125"/>
        <v>0</v>
      </c>
      <c r="CO454" s="39">
        <f t="shared" si="126"/>
        <v>316619.18640000001</v>
      </c>
    </row>
    <row r="455" spans="1:93" s="19" customFormat="1">
      <c r="A455" s="17">
        <v>445</v>
      </c>
      <c r="B455" s="49" t="s">
        <v>457</v>
      </c>
      <c r="C455" s="69" t="s">
        <v>487</v>
      </c>
      <c r="D455" s="69" t="s">
        <v>1245</v>
      </c>
      <c r="E455" s="37">
        <v>1</v>
      </c>
      <c r="F455" s="37"/>
      <c r="G455" s="34"/>
      <c r="H455" s="32"/>
      <c r="I455" s="32"/>
      <c r="J455" s="32"/>
      <c r="K455" s="32"/>
      <c r="L455" s="32"/>
      <c r="M455" s="32"/>
      <c r="N455" s="32"/>
      <c r="O455" s="32"/>
      <c r="P455" s="71"/>
      <c r="Q455" s="71"/>
      <c r="R455" s="72"/>
      <c r="S455" s="32"/>
      <c r="T455" s="32"/>
      <c r="U455" s="32"/>
      <c r="V455" s="32"/>
      <c r="W455" s="32"/>
      <c r="X455" s="32"/>
      <c r="Y455" s="32"/>
      <c r="Z455" s="32"/>
      <c r="AA455" s="32"/>
      <c r="AB455" s="32"/>
      <c r="AC455" s="32"/>
      <c r="AD455" s="32"/>
      <c r="AE455" s="32"/>
      <c r="AF455" s="32"/>
      <c r="AG455" s="32"/>
      <c r="AH455" s="32"/>
      <c r="AI455" s="32"/>
      <c r="AJ455" s="32"/>
      <c r="AK455" s="32"/>
      <c r="AL455" s="32"/>
      <c r="AM455" s="32"/>
      <c r="AN455" s="32"/>
      <c r="AO455" s="32"/>
      <c r="AP455" s="32"/>
      <c r="AQ455" s="32"/>
      <c r="AR455" s="32"/>
      <c r="AS455" s="32"/>
      <c r="AT455" s="32"/>
      <c r="AU455" s="32"/>
      <c r="AV455" s="32"/>
      <c r="AW455" s="32"/>
      <c r="AX455" s="32"/>
      <c r="AY455" s="32"/>
      <c r="AZ455" s="32"/>
      <c r="BA455" s="32"/>
      <c r="BB455" s="32"/>
      <c r="BC455" s="32"/>
      <c r="BD455" s="32"/>
      <c r="BE455" s="32"/>
      <c r="BF455" s="32"/>
      <c r="BG455" s="32"/>
      <c r="BH455" s="32"/>
      <c r="BI455" s="32"/>
      <c r="BJ455" s="32"/>
      <c r="BK455" s="32"/>
      <c r="BL455" s="32"/>
      <c r="BM455" s="32"/>
      <c r="BN455" s="32"/>
      <c r="BO455" s="32"/>
      <c r="BP455" s="32"/>
      <c r="BQ455" s="32"/>
      <c r="BR455" s="32"/>
      <c r="BS455" s="32"/>
      <c r="BT455" s="32"/>
      <c r="BU455" s="32"/>
      <c r="BV455" s="32"/>
      <c r="BW455" s="32"/>
      <c r="BX455" s="32"/>
      <c r="BY455" s="32"/>
      <c r="BZ455" s="32"/>
      <c r="CA455" s="32"/>
      <c r="CB455" s="32"/>
      <c r="CC455" s="32"/>
      <c r="CD455" s="32"/>
      <c r="CE455" s="32"/>
      <c r="CF455" s="32"/>
      <c r="CG455" s="32"/>
      <c r="CH455" s="32"/>
      <c r="CI455" s="32"/>
      <c r="CJ455" s="32"/>
      <c r="CK455" s="32"/>
      <c r="CL455" s="18"/>
      <c r="CM455" s="18"/>
      <c r="CN455" s="35"/>
      <c r="CO455" s="39"/>
    </row>
    <row r="456" spans="1:93" s="19" customFormat="1" ht="60">
      <c r="A456" s="17">
        <v>446</v>
      </c>
      <c r="B456" s="49" t="s">
        <v>451</v>
      </c>
      <c r="C456" s="69" t="s">
        <v>487</v>
      </c>
      <c r="D456" s="69" t="s">
        <v>1245</v>
      </c>
      <c r="E456" s="37">
        <v>1</v>
      </c>
      <c r="F456" s="37" t="str">
        <f>+VLOOKUP(B456,'[1]AMAREY NOVA MEDICAL S.A'!$D:$H,5,0)</f>
        <v>CTO 5669-2021 PROMED QUIRURGICOS E.U</v>
      </c>
      <c r="G456" s="34">
        <f>+VLOOKUP(B456,'[1]AMAREY NOVA MEDICAL S.A'!$D:$H,2,0)</f>
        <v>546013</v>
      </c>
      <c r="H456" s="32">
        <f>+VLOOKUP(B456,'[1]AMAREY NOVA MEDICAL S.A'!$D:$H,3,0)</f>
        <v>0</v>
      </c>
      <c r="I456" s="32">
        <f>+VLOOKUP(B456,'[1]AMAREY NOVA MEDICAL S.A'!$D:$H,4,0)</f>
        <v>546013</v>
      </c>
      <c r="J456" s="32">
        <f t="shared" si="117"/>
        <v>546013</v>
      </c>
      <c r="K456" s="32">
        <f t="shared" si="118"/>
        <v>576698.93059999996</v>
      </c>
      <c r="L456" s="32"/>
      <c r="M456" s="32"/>
      <c r="N456" s="32"/>
      <c r="O456" s="32"/>
      <c r="P456" s="71"/>
      <c r="Q456" s="71"/>
      <c r="R456" s="72"/>
      <c r="S456" s="32"/>
      <c r="T456" s="32"/>
      <c r="U456" s="32"/>
      <c r="V456" s="32"/>
      <c r="W456" s="32"/>
      <c r="X456" s="32"/>
      <c r="Y456" s="32"/>
      <c r="Z456" s="32"/>
      <c r="AA456" s="32"/>
      <c r="AB456" s="32"/>
      <c r="AC456" s="32"/>
      <c r="AD456" s="32"/>
      <c r="AE456" s="32"/>
      <c r="AF456" s="32"/>
      <c r="AG456" s="32"/>
      <c r="AH456" s="32"/>
      <c r="AI456" s="32"/>
      <c r="AJ456" s="32"/>
      <c r="AK456" s="32"/>
      <c r="AL456" s="32"/>
      <c r="AM456" s="32"/>
      <c r="AN456" s="32"/>
      <c r="AO456" s="32"/>
      <c r="AP456" s="32"/>
      <c r="AQ456" s="32"/>
      <c r="AR456" s="32">
        <v>253556.81504999998</v>
      </c>
      <c r="AS456" s="32"/>
      <c r="AT456" s="32">
        <v>253556.81504999998</v>
      </c>
      <c r="AU456" s="32">
        <f t="shared" si="129"/>
        <v>267806.70805580996</v>
      </c>
      <c r="AV456" s="32"/>
      <c r="AW456" s="32"/>
      <c r="AX456" s="32"/>
      <c r="AY456" s="32"/>
      <c r="AZ456" s="32"/>
      <c r="BA456" s="32"/>
      <c r="BB456" s="32"/>
      <c r="BC456" s="32"/>
      <c r="BD456" s="32"/>
      <c r="BE456" s="32"/>
      <c r="BF456" s="32"/>
      <c r="BG456" s="32"/>
      <c r="BH456" s="32"/>
      <c r="BI456" s="32"/>
      <c r="BJ456" s="32"/>
      <c r="BK456" s="32"/>
      <c r="BL456" s="32"/>
      <c r="BM456" s="32"/>
      <c r="BN456" s="32"/>
      <c r="BO456" s="32"/>
      <c r="BP456" s="32"/>
      <c r="BQ456" s="32"/>
      <c r="BR456" s="32"/>
      <c r="BS456" s="32"/>
      <c r="BT456" s="32"/>
      <c r="BU456" s="32"/>
      <c r="BV456" s="32"/>
      <c r="BW456" s="32"/>
      <c r="BX456" s="32">
        <v>380000</v>
      </c>
      <c r="BY456" s="32"/>
      <c r="BZ456" s="32">
        <v>380000</v>
      </c>
      <c r="CA456" s="32">
        <f t="shared" si="134"/>
        <v>401356</v>
      </c>
      <c r="CB456" s="32"/>
      <c r="CC456" s="32"/>
      <c r="CD456" s="32"/>
      <c r="CE456" s="32"/>
      <c r="CF456" s="32"/>
      <c r="CG456" s="32"/>
      <c r="CH456" s="32"/>
      <c r="CI456" s="32"/>
      <c r="CJ456" s="32">
        <f t="shared" si="123"/>
        <v>415287.21288526995</v>
      </c>
      <c r="CK456" s="32">
        <f>+SMALL((K456,O456,S456,W456,AA456,AE456,AI456,AM456,AQ456,AU456,AY456,BC456,BG456,BK456,BO456,BS456,BW456,CA456,CE456,CI456),1)</f>
        <v>267806.70805580996</v>
      </c>
      <c r="CL456" s="18"/>
      <c r="CM456" s="18">
        <f t="shared" si="124"/>
        <v>308892.22254419001</v>
      </c>
      <c r="CN456" s="35">
        <f t="shared" si="125"/>
        <v>1.1534148072191603</v>
      </c>
      <c r="CO456" s="39">
        <f t="shared" si="126"/>
        <v>267806.70805580996</v>
      </c>
    </row>
    <row r="457" spans="1:93" s="19" customFormat="1">
      <c r="A457" s="17">
        <v>447</v>
      </c>
      <c r="B457" s="49" t="s">
        <v>458</v>
      </c>
      <c r="C457" s="69" t="s">
        <v>487</v>
      </c>
      <c r="D457" s="69" t="s">
        <v>1245</v>
      </c>
      <c r="E457" s="37">
        <v>1</v>
      </c>
      <c r="F457" s="37"/>
      <c r="G457" s="34"/>
      <c r="H457" s="32"/>
      <c r="I457" s="32"/>
      <c r="J457" s="32"/>
      <c r="K457" s="32"/>
      <c r="L457" s="32"/>
      <c r="M457" s="32"/>
      <c r="N457" s="32"/>
      <c r="O457" s="32"/>
      <c r="P457" s="71"/>
      <c r="Q457" s="71"/>
      <c r="R457" s="72"/>
      <c r="S457" s="32"/>
      <c r="T457" s="32"/>
      <c r="U457" s="32"/>
      <c r="V457" s="32"/>
      <c r="W457" s="32"/>
      <c r="X457" s="32"/>
      <c r="Y457" s="32"/>
      <c r="Z457" s="32"/>
      <c r="AA457" s="32"/>
      <c r="AB457" s="32"/>
      <c r="AC457" s="32"/>
      <c r="AD457" s="32"/>
      <c r="AE457" s="32"/>
      <c r="AF457" s="32"/>
      <c r="AG457" s="32"/>
      <c r="AH457" s="32"/>
      <c r="AI457" s="32"/>
      <c r="AJ457" s="32"/>
      <c r="AK457" s="32"/>
      <c r="AL457" s="32"/>
      <c r="AM457" s="32"/>
      <c r="AN457" s="32"/>
      <c r="AO457" s="32"/>
      <c r="AP457" s="32"/>
      <c r="AQ457" s="32"/>
      <c r="AR457" s="32"/>
      <c r="AS457" s="32"/>
      <c r="AT457" s="32"/>
      <c r="AU457" s="32"/>
      <c r="AV457" s="32"/>
      <c r="AW457" s="32"/>
      <c r="AX457" s="32"/>
      <c r="AY457" s="32"/>
      <c r="AZ457" s="32"/>
      <c r="BA457" s="32"/>
      <c r="BB457" s="32"/>
      <c r="BC457" s="32"/>
      <c r="BD457" s="32"/>
      <c r="BE457" s="32"/>
      <c r="BF457" s="32"/>
      <c r="BG457" s="32"/>
      <c r="BH457" s="32"/>
      <c r="BI457" s="32"/>
      <c r="BJ457" s="32"/>
      <c r="BK457" s="32"/>
      <c r="BL457" s="32"/>
      <c r="BM457" s="32"/>
      <c r="BN457" s="32"/>
      <c r="BO457" s="32"/>
      <c r="BP457" s="32"/>
      <c r="BQ457" s="32"/>
      <c r="BR457" s="32"/>
      <c r="BS457" s="32"/>
      <c r="BT457" s="32"/>
      <c r="BU457" s="32"/>
      <c r="BV457" s="32"/>
      <c r="BW457" s="32"/>
      <c r="BX457" s="32"/>
      <c r="BY457" s="32"/>
      <c r="BZ457" s="32"/>
      <c r="CA457" s="32"/>
      <c r="CB457" s="32"/>
      <c r="CC457" s="32"/>
      <c r="CD457" s="32"/>
      <c r="CE457" s="32"/>
      <c r="CF457" s="32"/>
      <c r="CG457" s="32"/>
      <c r="CH457" s="32"/>
      <c r="CI457" s="32"/>
      <c r="CJ457" s="32"/>
      <c r="CK457" s="32"/>
      <c r="CL457" s="18"/>
      <c r="CM457" s="18"/>
      <c r="CN457" s="35"/>
      <c r="CO457" s="39"/>
    </row>
    <row r="458" spans="1:93" s="19" customFormat="1" ht="45">
      <c r="A458" s="17">
        <v>448</v>
      </c>
      <c r="B458" s="49" t="s">
        <v>488</v>
      </c>
      <c r="C458" s="69" t="s">
        <v>594</v>
      </c>
      <c r="D458" s="69" t="s">
        <v>1246</v>
      </c>
      <c r="E458" s="37">
        <v>1</v>
      </c>
      <c r="F458" s="37" t="str">
        <f>+VLOOKUP(B458,'[1]AMAREY NOVA MEDICAL S.A'!$D:$H,5,0)</f>
        <v>CTO 5657-2021 B BRAUN MEDICAL S A</v>
      </c>
      <c r="G458" s="34">
        <f>+VLOOKUP(B458,'[1]AMAREY NOVA MEDICAL S.A'!$D:$H,2,0)</f>
        <v>327200</v>
      </c>
      <c r="H458" s="32">
        <f>+VLOOKUP(B458,'[1]AMAREY NOVA MEDICAL S.A'!$D:$H,3,0)</f>
        <v>0</v>
      </c>
      <c r="I458" s="32">
        <f>+VLOOKUP(B458,'[1]AMAREY NOVA MEDICAL S.A'!$D:$H,4,0)</f>
        <v>327200</v>
      </c>
      <c r="J458" s="32">
        <f t="shared" ref="J458:J519" si="136">+I458*E458</f>
        <v>327200</v>
      </c>
      <c r="K458" s="32">
        <f t="shared" ref="K458:K519" si="137">+J458*1.0562</f>
        <v>345588.64</v>
      </c>
      <c r="L458" s="32">
        <v>2594000</v>
      </c>
      <c r="M458" s="32"/>
      <c r="N458" s="32">
        <v>2594000</v>
      </c>
      <c r="O458" s="32">
        <f t="shared" si="119"/>
        <v>2739782.8000000003</v>
      </c>
      <c r="P458" s="71">
        <v>1496727</v>
      </c>
      <c r="Q458" s="71"/>
      <c r="R458" s="72">
        <v>1496727</v>
      </c>
      <c r="S458" s="32">
        <f t="shared" si="127"/>
        <v>1580543.7120000001</v>
      </c>
      <c r="T458" s="32">
        <v>213456</v>
      </c>
      <c r="U458" s="32"/>
      <c r="V458" s="32">
        <v>213456</v>
      </c>
      <c r="W458" s="32">
        <f t="shared" ref="W458:W459" si="138">+V458*1.056</f>
        <v>225409.53600000002</v>
      </c>
      <c r="X458" s="32">
        <v>797005</v>
      </c>
      <c r="Y458" s="32"/>
      <c r="Z458" s="32">
        <v>797005</v>
      </c>
      <c r="AA458" s="32">
        <f t="shared" si="120"/>
        <v>841796.68099999998</v>
      </c>
      <c r="AB458" s="32"/>
      <c r="AC458" s="32"/>
      <c r="AD458" s="32"/>
      <c r="AE458" s="32"/>
      <c r="AF458" s="32"/>
      <c r="AG458" s="32"/>
      <c r="AH458" s="32"/>
      <c r="AI458" s="32"/>
      <c r="AJ458" s="32">
        <v>487830</v>
      </c>
      <c r="AK458" s="32"/>
      <c r="AL458" s="32">
        <v>487830</v>
      </c>
      <c r="AM458" s="32">
        <f t="shared" si="121"/>
        <v>515246.04600000003</v>
      </c>
      <c r="AN458" s="32"/>
      <c r="AO458" s="32"/>
      <c r="AP458" s="32"/>
      <c r="AQ458" s="32"/>
      <c r="AR458" s="32"/>
      <c r="AS458" s="32"/>
      <c r="AT458" s="32"/>
      <c r="AU458" s="32"/>
      <c r="AV458" s="32"/>
      <c r="AW458" s="32"/>
      <c r="AX458" s="32"/>
      <c r="AY458" s="32"/>
      <c r="AZ458" s="32"/>
      <c r="BA458" s="32"/>
      <c r="BB458" s="32"/>
      <c r="BC458" s="32"/>
      <c r="BD458" s="32"/>
      <c r="BE458" s="32"/>
      <c r="BF458" s="32"/>
      <c r="BG458" s="32"/>
      <c r="BH458" s="32"/>
      <c r="BI458" s="32"/>
      <c r="BJ458" s="32"/>
      <c r="BK458" s="32"/>
      <c r="BL458" s="32"/>
      <c r="BM458" s="32"/>
      <c r="BN458" s="32"/>
      <c r="BO458" s="32"/>
      <c r="BP458" s="32" t="s">
        <v>1299</v>
      </c>
      <c r="BQ458" s="32"/>
      <c r="BR458" s="32" t="s">
        <v>1299</v>
      </c>
      <c r="BS458" s="32">
        <f t="shared" si="132"/>
        <v>60223.900799999996</v>
      </c>
      <c r="BT458" s="32"/>
      <c r="BU458" s="32"/>
      <c r="BV458" s="32"/>
      <c r="BW458" s="32"/>
      <c r="BX458" s="32"/>
      <c r="BY458" s="32"/>
      <c r="BZ458" s="32"/>
      <c r="CA458" s="32"/>
      <c r="CB458" s="32">
        <v>756000</v>
      </c>
      <c r="CC458" s="32"/>
      <c r="CD458" s="32">
        <v>756000</v>
      </c>
      <c r="CE458" s="32">
        <f t="shared" si="122"/>
        <v>798487.20000000007</v>
      </c>
      <c r="CF458" s="32">
        <v>1117346.29</v>
      </c>
      <c r="CG458" s="32"/>
      <c r="CH458" s="32">
        <v>1117346.29</v>
      </c>
      <c r="CI458" s="32">
        <f t="shared" ref="CI458:CI459" si="139">+CH458*1.0562</f>
        <v>1180141.1514980001</v>
      </c>
      <c r="CJ458" s="32">
        <f t="shared" si="123"/>
        <v>920802.18525533343</v>
      </c>
      <c r="CK458" s="32">
        <f>+SMALL((K458,O458,S458,W458,AA458,AE458,AI458,AM458,AQ458,AU458,AY458,BC458,BG458,BK458,BO458,BS458,BW458,CA458,CE458,CI458),1)</f>
        <v>60223.900799999996</v>
      </c>
      <c r="CL458" s="18"/>
      <c r="CM458" s="18">
        <f t="shared" si="124"/>
        <v>285364.73920000001</v>
      </c>
      <c r="CN458" s="35">
        <f t="shared" si="125"/>
        <v>4.7383968060733794</v>
      </c>
      <c r="CO458" s="39">
        <f t="shared" si="126"/>
        <v>60223.900799999996</v>
      </c>
    </row>
    <row r="459" spans="1:93" s="19" customFormat="1" ht="45">
      <c r="A459" s="17">
        <v>449</v>
      </c>
      <c r="B459" s="49" t="s">
        <v>489</v>
      </c>
      <c r="C459" s="69" t="s">
        <v>594</v>
      </c>
      <c r="D459" s="69" t="s">
        <v>1246</v>
      </c>
      <c r="E459" s="37">
        <v>1</v>
      </c>
      <c r="F459" s="37" t="str">
        <f>+VLOOKUP(B459,'[1]AMAREY NOVA MEDICAL S.A'!$D:$H,5,0)</f>
        <v>CTO 5659-2021 DIPROMEDICOS S.A.S</v>
      </c>
      <c r="G459" s="34">
        <f>+VLOOKUP(B459,'[1]AMAREY NOVA MEDICAL S.A'!$D:$H,2,0)</f>
        <v>430000</v>
      </c>
      <c r="H459" s="32">
        <f>+VLOOKUP(B459,'[1]AMAREY NOVA MEDICAL S.A'!$D:$H,3,0)</f>
        <v>0</v>
      </c>
      <c r="I459" s="32">
        <f>+VLOOKUP(B459,'[1]AMAREY NOVA MEDICAL S.A'!$D:$H,4,0)</f>
        <v>430000</v>
      </c>
      <c r="J459" s="32">
        <f t="shared" si="136"/>
        <v>430000</v>
      </c>
      <c r="K459" s="32">
        <f t="shared" si="137"/>
        <v>454166</v>
      </c>
      <c r="L459" s="32">
        <v>1276000</v>
      </c>
      <c r="M459" s="32"/>
      <c r="N459" s="32">
        <v>1276000</v>
      </c>
      <c r="O459" s="32">
        <f t="shared" si="119"/>
        <v>1347711.2</v>
      </c>
      <c r="P459" s="71">
        <v>556818</v>
      </c>
      <c r="Q459" s="71"/>
      <c r="R459" s="72">
        <v>556818</v>
      </c>
      <c r="S459" s="32">
        <f t="shared" si="127"/>
        <v>587999.80800000008</v>
      </c>
      <c r="T459" s="32">
        <v>903130.93260000006</v>
      </c>
      <c r="U459" s="32"/>
      <c r="V459" s="32">
        <v>903130.93260000006</v>
      </c>
      <c r="W459" s="32">
        <f t="shared" si="138"/>
        <v>953706.26482560008</v>
      </c>
      <c r="X459" s="32">
        <v>986000</v>
      </c>
      <c r="Y459" s="32"/>
      <c r="Z459" s="32">
        <v>986000</v>
      </c>
      <c r="AA459" s="32">
        <f t="shared" si="120"/>
        <v>1041413.2000000001</v>
      </c>
      <c r="AB459" s="32"/>
      <c r="AC459" s="32"/>
      <c r="AD459" s="32"/>
      <c r="AE459" s="32"/>
      <c r="AF459" s="32"/>
      <c r="AG459" s="32"/>
      <c r="AH459" s="32"/>
      <c r="AI459" s="32"/>
      <c r="AJ459" s="32">
        <v>740370</v>
      </c>
      <c r="AK459" s="32"/>
      <c r="AL459" s="32">
        <v>740370</v>
      </c>
      <c r="AM459" s="32">
        <f t="shared" si="121"/>
        <v>781978.79399999999</v>
      </c>
      <c r="AN459" s="32"/>
      <c r="AO459" s="32"/>
      <c r="AP459" s="32"/>
      <c r="AQ459" s="32"/>
      <c r="AR459" s="32"/>
      <c r="AS459" s="32"/>
      <c r="AT459" s="32"/>
      <c r="AU459" s="32"/>
      <c r="AV459" s="32"/>
      <c r="AW459" s="32"/>
      <c r="AX459" s="32"/>
      <c r="AY459" s="32"/>
      <c r="AZ459" s="32"/>
      <c r="BA459" s="32"/>
      <c r="BB459" s="32"/>
      <c r="BC459" s="32"/>
      <c r="BD459" s="32"/>
      <c r="BE459" s="32"/>
      <c r="BF459" s="32"/>
      <c r="BG459" s="32"/>
      <c r="BH459" s="32"/>
      <c r="BI459" s="32"/>
      <c r="BJ459" s="32"/>
      <c r="BK459" s="32"/>
      <c r="BL459" s="32"/>
      <c r="BM459" s="32"/>
      <c r="BN459" s="32"/>
      <c r="BO459" s="32"/>
      <c r="BP459" s="32" t="s">
        <v>1303</v>
      </c>
      <c r="BQ459" s="32"/>
      <c r="BR459" s="32" t="s">
        <v>1303</v>
      </c>
      <c r="BS459" s="32">
        <f t="shared" si="132"/>
        <v>1172072.1229999999</v>
      </c>
      <c r="BT459" s="32"/>
      <c r="BU459" s="32"/>
      <c r="BV459" s="32"/>
      <c r="BW459" s="32"/>
      <c r="BX459" s="32"/>
      <c r="BY459" s="32"/>
      <c r="BZ459" s="32"/>
      <c r="CA459" s="32"/>
      <c r="CB459" s="32">
        <v>864000</v>
      </c>
      <c r="CC459" s="32"/>
      <c r="CD459" s="32">
        <v>864000</v>
      </c>
      <c r="CE459" s="32">
        <f t="shared" si="122"/>
        <v>912556.8</v>
      </c>
      <c r="CF459" s="32">
        <v>1165171.0900000001</v>
      </c>
      <c r="CG459" s="32"/>
      <c r="CH459" s="32">
        <v>1165171.0900000001</v>
      </c>
      <c r="CI459" s="32">
        <f t="shared" si="139"/>
        <v>1230653.7052580002</v>
      </c>
      <c r="CJ459" s="32">
        <f t="shared" si="123"/>
        <v>942473.09945373319</v>
      </c>
      <c r="CK459" s="32">
        <f>+SMALL((K459,O459,S459,W459,AA459,AE459,AI459,AM459,AQ459,AU459,AY459,BC459,BG459,BK459,BO459,BS459,BW459,CA459,CE459,CI459),1)</f>
        <v>454166</v>
      </c>
      <c r="CL459" s="18"/>
      <c r="CM459" s="18">
        <f t="shared" si="124"/>
        <v>0</v>
      </c>
      <c r="CN459" s="35">
        <f t="shared" si="125"/>
        <v>0</v>
      </c>
      <c r="CO459" s="39">
        <f t="shared" si="126"/>
        <v>454166</v>
      </c>
    </row>
    <row r="460" spans="1:93" s="19" customFormat="1" ht="45">
      <c r="A460" s="17">
        <v>450</v>
      </c>
      <c r="B460" s="49" t="s">
        <v>490</v>
      </c>
      <c r="C460" s="69" t="s">
        <v>594</v>
      </c>
      <c r="D460" s="69" t="s">
        <v>1246</v>
      </c>
      <c r="E460" s="37">
        <v>1</v>
      </c>
      <c r="F460" s="37" t="str">
        <f>+VLOOKUP(B460,'[1]AMAREY NOVA MEDICAL S.A'!$D:$H,5,0)</f>
        <v>CTO 5659-2021 DIPROMEDICOS S.A.S</v>
      </c>
      <c r="G460" s="34">
        <f>+VLOOKUP(B460,'[1]AMAREY NOVA MEDICAL S.A'!$D:$H,2,0)</f>
        <v>1450000</v>
      </c>
      <c r="H460" s="32">
        <f>+VLOOKUP(B460,'[1]AMAREY NOVA MEDICAL S.A'!$D:$H,3,0)</f>
        <v>0</v>
      </c>
      <c r="I460" s="32">
        <f>+VLOOKUP(B460,'[1]AMAREY NOVA MEDICAL S.A'!$D:$H,4,0)</f>
        <v>1450000</v>
      </c>
      <c r="J460" s="32">
        <f t="shared" si="136"/>
        <v>1450000</v>
      </c>
      <c r="K460" s="32">
        <f t="shared" si="137"/>
        <v>1531490</v>
      </c>
      <c r="L460" s="32">
        <v>1725000</v>
      </c>
      <c r="M460" s="32"/>
      <c r="N460" s="32">
        <v>1725000</v>
      </c>
      <c r="O460" s="32">
        <f t="shared" ref="O460:O514" si="140">+N460*1.0562</f>
        <v>1821945</v>
      </c>
      <c r="P460" s="71">
        <v>2004546</v>
      </c>
      <c r="Q460" s="71"/>
      <c r="R460" s="72">
        <v>2004546</v>
      </c>
      <c r="S460" s="32">
        <f t="shared" ref="S460:S504" si="141">+R460*1.056</f>
        <v>2116800.5759999999</v>
      </c>
      <c r="T460" s="32">
        <v>1925659.6398</v>
      </c>
      <c r="U460" s="32"/>
      <c r="V460" s="32">
        <v>1925659.6398</v>
      </c>
      <c r="W460" s="32">
        <f t="shared" ref="W460:W523" si="142">+V460*1.056</f>
        <v>2033496.5796288</v>
      </c>
      <c r="X460" s="32">
        <v>2121614</v>
      </c>
      <c r="Y460" s="32"/>
      <c r="Z460" s="32">
        <v>2121614</v>
      </c>
      <c r="AA460" s="32">
        <f t="shared" ref="AA460:AA523" si="143">+Z460*1.0562</f>
        <v>2240848.7068000003</v>
      </c>
      <c r="AB460" s="32"/>
      <c r="AC460" s="32"/>
      <c r="AD460" s="32"/>
      <c r="AE460" s="32"/>
      <c r="AF460" s="32"/>
      <c r="AG460" s="32"/>
      <c r="AH460" s="32"/>
      <c r="AI460" s="32"/>
      <c r="AJ460" s="32">
        <v>1714500</v>
      </c>
      <c r="AK460" s="32"/>
      <c r="AL460" s="32">
        <v>1714500</v>
      </c>
      <c r="AM460" s="32">
        <f t="shared" ref="AM460:AM523" si="144">+AL460*1.0562</f>
        <v>1810854.9000000001</v>
      </c>
      <c r="AN460" s="32"/>
      <c r="AO460" s="32"/>
      <c r="AP460" s="32"/>
      <c r="AQ460" s="32"/>
      <c r="AR460" s="32"/>
      <c r="AS460" s="32"/>
      <c r="AT460" s="32"/>
      <c r="AU460" s="32"/>
      <c r="AV460" s="32"/>
      <c r="AW460" s="32"/>
      <c r="AX460" s="32"/>
      <c r="AY460" s="32"/>
      <c r="AZ460" s="32"/>
      <c r="BA460" s="32"/>
      <c r="BB460" s="32"/>
      <c r="BC460" s="32"/>
      <c r="BD460" s="32"/>
      <c r="BE460" s="32"/>
      <c r="BF460" s="32"/>
      <c r="BG460" s="32"/>
      <c r="BH460" s="32"/>
      <c r="BI460" s="32"/>
      <c r="BJ460" s="32"/>
      <c r="BK460" s="32"/>
      <c r="BL460" s="32"/>
      <c r="BM460" s="32"/>
      <c r="BN460" s="32"/>
      <c r="BO460" s="32"/>
      <c r="BP460" s="32" t="s">
        <v>1302</v>
      </c>
      <c r="BQ460" s="32"/>
      <c r="BR460" s="32" t="s">
        <v>1302</v>
      </c>
      <c r="BS460" s="32">
        <f t="shared" ref="BS460:BS489" si="145">+BR460*1.5062</f>
        <v>225839.628</v>
      </c>
      <c r="BT460" s="32"/>
      <c r="BU460" s="32"/>
      <c r="BV460" s="32"/>
      <c r="BW460" s="32"/>
      <c r="BX460" s="32"/>
      <c r="BY460" s="32"/>
      <c r="BZ460" s="32"/>
      <c r="CA460" s="32"/>
      <c r="CB460" s="32">
        <v>2700000</v>
      </c>
      <c r="CC460" s="32"/>
      <c r="CD460" s="32">
        <v>2700000</v>
      </c>
      <c r="CE460" s="32">
        <f t="shared" ref="CE460:CE523" si="146">+CD460*1.0562</f>
        <v>2851740</v>
      </c>
      <c r="CF460" s="32">
        <v>2641991.81</v>
      </c>
      <c r="CG460" s="32"/>
      <c r="CH460" s="32">
        <v>2641991.81</v>
      </c>
      <c r="CI460" s="32">
        <f t="shared" ref="CI460:CI523" si="147">+CH460*1.0562</f>
        <v>2790471.7497220002</v>
      </c>
      <c r="CJ460" s="32">
        <f t="shared" ref="CJ460:CJ523" si="148">+AVERAGE(K460,O460,S460,W460,AA460,AE460,AI460,AM460,AQ460,AU460,AY460,BC460,BG460,BK460,BO460,BS460,BW460,CA460,CE460,CI460)</f>
        <v>1935943.0155723111</v>
      </c>
      <c r="CK460" s="32">
        <f>+SMALL((K460,O460,S460,W460,AA460,AE460,AI460,AM460,AQ460,AU460,AY460,BC460,BG460,BK460,BO460,BS460,BW460,CA460,CE460,CI460),1)</f>
        <v>225839.628</v>
      </c>
      <c r="CL460" s="18"/>
      <c r="CM460" s="18">
        <f t="shared" ref="CM460:CM523" si="149">+K460-CK460</f>
        <v>1305650.372</v>
      </c>
      <c r="CN460" s="35">
        <f t="shared" ref="CN460:CN523" si="150">+((K460-CK460)/CK460)</f>
        <v>5.7813165189946201</v>
      </c>
      <c r="CO460" s="39">
        <f t="shared" ref="CO460:CO523" si="151">+CK460</f>
        <v>225839.628</v>
      </c>
    </row>
    <row r="461" spans="1:93" s="19" customFormat="1" ht="45">
      <c r="A461" s="17">
        <v>451</v>
      </c>
      <c r="B461" s="49" t="s">
        <v>491</v>
      </c>
      <c r="C461" s="69" t="s">
        <v>594</v>
      </c>
      <c r="D461" s="69" t="s">
        <v>1246</v>
      </c>
      <c r="E461" s="37">
        <v>1</v>
      </c>
      <c r="F461" s="37" t="str">
        <f>+VLOOKUP(B461,'[1]AMAREY NOVA MEDICAL S.A'!$D:$H,5,0)</f>
        <v>CTO 5657-2021 B BRAUN MEDICAL S A</v>
      </c>
      <c r="G461" s="34">
        <f>+VLOOKUP(B461,'[1]AMAREY NOVA MEDICAL S.A'!$D:$H,2,0)</f>
        <v>141400</v>
      </c>
      <c r="H461" s="32">
        <f>+VLOOKUP(B461,'[1]AMAREY NOVA MEDICAL S.A'!$D:$H,3,0)</f>
        <v>0</v>
      </c>
      <c r="I461" s="32">
        <f>+VLOOKUP(B461,'[1]AMAREY NOVA MEDICAL S.A'!$D:$H,4,0)</f>
        <v>141400</v>
      </c>
      <c r="J461" s="32">
        <f t="shared" si="136"/>
        <v>141400</v>
      </c>
      <c r="K461" s="32">
        <f t="shared" si="137"/>
        <v>149346.68</v>
      </c>
      <c r="L461" s="32"/>
      <c r="M461" s="32"/>
      <c r="N461" s="32"/>
      <c r="O461" s="32"/>
      <c r="P461" s="71"/>
      <c r="Q461" s="71"/>
      <c r="R461" s="72"/>
      <c r="S461" s="32"/>
      <c r="T461" s="32"/>
      <c r="U461" s="32"/>
      <c r="V461" s="32"/>
      <c r="W461" s="32"/>
      <c r="X461" s="32"/>
      <c r="Y461" s="32"/>
      <c r="Z461" s="32"/>
      <c r="AA461" s="32"/>
      <c r="AB461" s="32"/>
      <c r="AC461" s="32"/>
      <c r="AD461" s="32"/>
      <c r="AE461" s="32"/>
      <c r="AF461" s="32"/>
      <c r="AG461" s="32"/>
      <c r="AH461" s="32"/>
      <c r="AI461" s="32"/>
      <c r="AJ461" s="32">
        <v>217235</v>
      </c>
      <c r="AK461" s="32"/>
      <c r="AL461" s="32">
        <v>217235</v>
      </c>
      <c r="AM461" s="32">
        <f t="shared" si="144"/>
        <v>229443.60700000002</v>
      </c>
      <c r="AN461" s="32"/>
      <c r="AO461" s="32"/>
      <c r="AP461" s="32"/>
      <c r="AQ461" s="32"/>
      <c r="AR461" s="32"/>
      <c r="AS461" s="32"/>
      <c r="AT461" s="32"/>
      <c r="AU461" s="32"/>
      <c r="AV461" s="32"/>
      <c r="AW461" s="32"/>
      <c r="AX461" s="32"/>
      <c r="AY461" s="32"/>
      <c r="AZ461" s="32"/>
      <c r="BA461" s="32"/>
      <c r="BB461" s="32"/>
      <c r="BC461" s="32"/>
      <c r="BD461" s="32"/>
      <c r="BE461" s="32"/>
      <c r="BF461" s="32"/>
      <c r="BG461" s="32"/>
      <c r="BH461" s="32"/>
      <c r="BI461" s="32"/>
      <c r="BJ461" s="32"/>
      <c r="BK461" s="32"/>
      <c r="BL461" s="32"/>
      <c r="BM461" s="32"/>
      <c r="BN461" s="32"/>
      <c r="BO461" s="32"/>
      <c r="BP461" s="32" t="s">
        <v>1299</v>
      </c>
      <c r="BQ461" s="32"/>
      <c r="BR461" s="32" t="s">
        <v>1299</v>
      </c>
      <c r="BS461" s="32">
        <f t="shared" si="145"/>
        <v>60223.900799999996</v>
      </c>
      <c r="BT461" s="32"/>
      <c r="BU461" s="32"/>
      <c r="BV461" s="32"/>
      <c r="BW461" s="32"/>
      <c r="BX461" s="32"/>
      <c r="BY461" s="32"/>
      <c r="BZ461" s="32"/>
      <c r="CA461" s="32"/>
      <c r="CB461" s="32"/>
      <c r="CC461" s="32"/>
      <c r="CD461" s="32"/>
      <c r="CE461" s="32"/>
      <c r="CF461" s="32">
        <v>286750.2</v>
      </c>
      <c r="CG461" s="32"/>
      <c r="CH461" s="32">
        <v>286750.2</v>
      </c>
      <c r="CI461" s="32">
        <f t="shared" si="147"/>
        <v>302865.56124000001</v>
      </c>
      <c r="CJ461" s="32">
        <f t="shared" si="148"/>
        <v>185469.93726000001</v>
      </c>
      <c r="CK461" s="32">
        <f>+SMALL((K461,O461,S461,W461,AA461,AE461,AI461,AM461,AQ461,AU461,AY461,BC461,BG461,BK461,BO461,BS461,BW461,CA461,CE461,CI461),1)</f>
        <v>60223.900799999996</v>
      </c>
      <c r="CL461" s="18"/>
      <c r="CM461" s="18">
        <f t="shared" si="149"/>
        <v>89122.77919999999</v>
      </c>
      <c r="CN461" s="35">
        <f t="shared" si="150"/>
        <v>1.4798572994461361</v>
      </c>
      <c r="CO461" s="39">
        <f t="shared" si="151"/>
        <v>60223.900799999996</v>
      </c>
    </row>
    <row r="462" spans="1:93" s="19" customFormat="1" ht="45">
      <c r="A462" s="17">
        <v>452</v>
      </c>
      <c r="B462" s="49" t="s">
        <v>492</v>
      </c>
      <c r="C462" s="69" t="s">
        <v>594</v>
      </c>
      <c r="D462" s="69" t="s">
        <v>1246</v>
      </c>
      <c r="E462" s="37">
        <v>1</v>
      </c>
      <c r="F462" s="37" t="str">
        <f>+VLOOKUP(B462,'[1]AMAREY NOVA MEDICAL S.A'!$D:$H,5,0)</f>
        <v>CTO 5657-2021 B BRAUN MEDICAL S A</v>
      </c>
      <c r="G462" s="34">
        <f>+VLOOKUP(B462,'[1]AMAREY NOVA MEDICAL S.A'!$D:$H,2,0)</f>
        <v>120600</v>
      </c>
      <c r="H462" s="32">
        <f>+VLOOKUP(B462,'[1]AMAREY NOVA MEDICAL S.A'!$D:$H,3,0)</f>
        <v>0</v>
      </c>
      <c r="I462" s="32">
        <f>+VLOOKUP(B462,'[1]AMAREY NOVA MEDICAL S.A'!$D:$H,4,0)</f>
        <v>120600</v>
      </c>
      <c r="J462" s="32">
        <f t="shared" si="136"/>
        <v>120600</v>
      </c>
      <c r="K462" s="32">
        <f t="shared" si="137"/>
        <v>127377.72</v>
      </c>
      <c r="L462" s="32">
        <v>245000</v>
      </c>
      <c r="M462" s="32"/>
      <c r="N462" s="32">
        <v>245000</v>
      </c>
      <c r="O462" s="32">
        <f t="shared" si="140"/>
        <v>258769</v>
      </c>
      <c r="P462" s="71">
        <v>445455</v>
      </c>
      <c r="Q462" s="71"/>
      <c r="R462" s="72">
        <v>445455</v>
      </c>
      <c r="S462" s="32">
        <f t="shared" si="141"/>
        <v>470400.48000000004</v>
      </c>
      <c r="T462" s="32">
        <v>53236.942199999998</v>
      </c>
      <c r="U462" s="32"/>
      <c r="V462" s="32">
        <v>53236.942199999998</v>
      </c>
      <c r="W462" s="32">
        <f t="shared" si="142"/>
        <v>56218.210963199999</v>
      </c>
      <c r="X462" s="32">
        <v>185856</v>
      </c>
      <c r="Y462" s="32"/>
      <c r="Z462" s="32">
        <v>185856</v>
      </c>
      <c r="AA462" s="32">
        <f t="shared" si="143"/>
        <v>196301.1072</v>
      </c>
      <c r="AB462" s="32"/>
      <c r="AC462" s="32"/>
      <c r="AD462" s="32"/>
      <c r="AE462" s="32"/>
      <c r="AF462" s="32"/>
      <c r="AG462" s="32"/>
      <c r="AH462" s="32"/>
      <c r="AI462" s="32"/>
      <c r="AJ462" s="32">
        <v>414460</v>
      </c>
      <c r="AK462" s="32"/>
      <c r="AL462" s="32">
        <v>414460</v>
      </c>
      <c r="AM462" s="32">
        <f t="shared" si="144"/>
        <v>437752.652</v>
      </c>
      <c r="AN462" s="32"/>
      <c r="AO462" s="32"/>
      <c r="AP462" s="32"/>
      <c r="AQ462" s="32"/>
      <c r="AR462" s="32"/>
      <c r="AS462" s="32"/>
      <c r="AT462" s="32"/>
      <c r="AU462" s="32"/>
      <c r="AV462" s="32"/>
      <c r="AW462" s="32"/>
      <c r="AX462" s="32"/>
      <c r="AY462" s="32"/>
      <c r="AZ462" s="32"/>
      <c r="BA462" s="32"/>
      <c r="BB462" s="32"/>
      <c r="BC462" s="32"/>
      <c r="BD462" s="32"/>
      <c r="BE462" s="32"/>
      <c r="BF462" s="32"/>
      <c r="BG462" s="32"/>
      <c r="BH462" s="32"/>
      <c r="BI462" s="32"/>
      <c r="BJ462" s="32"/>
      <c r="BK462" s="32"/>
      <c r="BL462" s="32"/>
      <c r="BM462" s="32"/>
      <c r="BN462" s="32"/>
      <c r="BO462" s="32"/>
      <c r="BP462" s="32" t="s">
        <v>1303</v>
      </c>
      <c r="BQ462" s="32"/>
      <c r="BR462" s="32" t="s">
        <v>1303</v>
      </c>
      <c r="BS462" s="32">
        <f t="shared" si="145"/>
        <v>1172072.1229999999</v>
      </c>
      <c r="BT462" s="32"/>
      <c r="BU462" s="32"/>
      <c r="BV462" s="32"/>
      <c r="BW462" s="32"/>
      <c r="BX462" s="32"/>
      <c r="BY462" s="32"/>
      <c r="BZ462" s="32"/>
      <c r="CA462" s="32"/>
      <c r="CB462" s="32">
        <v>216000</v>
      </c>
      <c r="CC462" s="32"/>
      <c r="CD462" s="32">
        <v>216000</v>
      </c>
      <c r="CE462" s="32">
        <f t="shared" si="146"/>
        <v>228139.2</v>
      </c>
      <c r="CF462" s="32">
        <v>309182.40999999997</v>
      </c>
      <c r="CG462" s="32"/>
      <c r="CH462" s="32">
        <v>309182.40999999997</v>
      </c>
      <c r="CI462" s="32">
        <f t="shared" si="147"/>
        <v>326558.461442</v>
      </c>
      <c r="CJ462" s="32">
        <f t="shared" si="148"/>
        <v>363732.10606724449</v>
      </c>
      <c r="CK462" s="32">
        <f>+SMALL((K462,O462,S462,W462,AA462,AE462,AI462,AM462,AQ462,AU462,AY462,BC462,BG462,BK462,BO462,BS462,BW462,CA462,CE462,CI462),1)</f>
        <v>56218.210963199999</v>
      </c>
      <c r="CL462" s="18"/>
      <c r="CM462" s="18">
        <f t="shared" si="149"/>
        <v>71159.509036800009</v>
      </c>
      <c r="CN462" s="35">
        <f t="shared" si="150"/>
        <v>1.2657732755562154</v>
      </c>
      <c r="CO462" s="39">
        <f t="shared" si="151"/>
        <v>56218.210963199999</v>
      </c>
    </row>
    <row r="463" spans="1:93" s="19" customFormat="1" ht="30">
      <c r="A463" s="17">
        <v>453</v>
      </c>
      <c r="B463" s="49" t="s">
        <v>392</v>
      </c>
      <c r="C463" s="69" t="s">
        <v>594</v>
      </c>
      <c r="D463" s="69" t="s">
        <v>1246</v>
      </c>
      <c r="E463" s="37">
        <v>1</v>
      </c>
      <c r="F463" s="37" t="str">
        <f>+VLOOKUP(B463,'[1]AMAREY NOVA MEDICAL S.A'!$D:$H,5,0)</f>
        <v>CTO 5658-2021 BIOART S.A</v>
      </c>
      <c r="G463" s="34">
        <f>+VLOOKUP(B463,'[1]AMAREY NOVA MEDICAL S.A'!$D:$H,2,0)</f>
        <v>249477</v>
      </c>
      <c r="H463" s="32">
        <f>+VLOOKUP(B463,'[1]AMAREY NOVA MEDICAL S.A'!$D:$H,3,0)</f>
        <v>0</v>
      </c>
      <c r="I463" s="32">
        <f>+VLOOKUP(B463,'[1]AMAREY NOVA MEDICAL S.A'!$D:$H,4,0)</f>
        <v>249477</v>
      </c>
      <c r="J463" s="32">
        <f t="shared" si="136"/>
        <v>249477</v>
      </c>
      <c r="K463" s="32">
        <f t="shared" si="137"/>
        <v>263497.60739999998</v>
      </c>
      <c r="L463" s="32">
        <v>147000</v>
      </c>
      <c r="M463" s="32"/>
      <c r="N463" s="32">
        <v>147000</v>
      </c>
      <c r="O463" s="32">
        <f t="shared" si="140"/>
        <v>155261.4</v>
      </c>
      <c r="P463" s="71">
        <v>192593</v>
      </c>
      <c r="Q463" s="71"/>
      <c r="R463" s="72">
        <v>192593</v>
      </c>
      <c r="S463" s="32">
        <f t="shared" si="141"/>
        <v>203378.20800000001</v>
      </c>
      <c r="T463" s="32">
        <v>106355.31660000001</v>
      </c>
      <c r="U463" s="32"/>
      <c r="V463" s="32">
        <v>106355.31660000001</v>
      </c>
      <c r="W463" s="32">
        <f t="shared" si="142"/>
        <v>112311.21432960001</v>
      </c>
      <c r="X463" s="32">
        <v>212000</v>
      </c>
      <c r="Y463" s="32"/>
      <c r="Z463" s="32">
        <v>212000</v>
      </c>
      <c r="AA463" s="32">
        <f t="shared" si="143"/>
        <v>223914.4</v>
      </c>
      <c r="AB463" s="32"/>
      <c r="AC463" s="32"/>
      <c r="AD463" s="32"/>
      <c r="AE463" s="32"/>
      <c r="AF463" s="32"/>
      <c r="AG463" s="32"/>
      <c r="AH463" s="32"/>
      <c r="AI463" s="32"/>
      <c r="AJ463" s="32">
        <v>190785</v>
      </c>
      <c r="AK463" s="32"/>
      <c r="AL463" s="32">
        <v>190785</v>
      </c>
      <c r="AM463" s="32">
        <f t="shared" si="144"/>
        <v>201507.117</v>
      </c>
      <c r="AN463" s="32"/>
      <c r="AO463" s="32"/>
      <c r="AP463" s="32"/>
      <c r="AQ463" s="32"/>
      <c r="AR463" s="32"/>
      <c r="AS463" s="32"/>
      <c r="AT463" s="32"/>
      <c r="AU463" s="32"/>
      <c r="AV463" s="32"/>
      <c r="AW463" s="32"/>
      <c r="AX463" s="32"/>
      <c r="AY463" s="32"/>
      <c r="AZ463" s="32"/>
      <c r="BA463" s="32"/>
      <c r="BB463" s="32"/>
      <c r="BC463" s="32"/>
      <c r="BD463" s="32"/>
      <c r="BE463" s="32"/>
      <c r="BF463" s="32"/>
      <c r="BG463" s="32"/>
      <c r="BH463" s="32"/>
      <c r="BI463" s="32"/>
      <c r="BJ463" s="32"/>
      <c r="BK463" s="32"/>
      <c r="BL463" s="32"/>
      <c r="BM463" s="32"/>
      <c r="BN463" s="32"/>
      <c r="BO463" s="32"/>
      <c r="BP463" s="32" t="s">
        <v>1303</v>
      </c>
      <c r="BQ463" s="32"/>
      <c r="BR463" s="32" t="s">
        <v>1303</v>
      </c>
      <c r="BS463" s="32">
        <f t="shared" si="145"/>
        <v>1172072.1229999999</v>
      </c>
      <c r="BT463" s="32"/>
      <c r="BU463" s="32"/>
      <c r="BV463" s="32"/>
      <c r="BW463" s="32"/>
      <c r="BX463" s="32"/>
      <c r="BY463" s="32"/>
      <c r="BZ463" s="32"/>
      <c r="CA463" s="32"/>
      <c r="CB463" s="32">
        <v>345600</v>
      </c>
      <c r="CC463" s="32"/>
      <c r="CD463" s="32">
        <v>345600</v>
      </c>
      <c r="CE463" s="32">
        <f t="shared" si="146"/>
        <v>365022.72000000003</v>
      </c>
      <c r="CF463" s="32">
        <v>271144.40999999997</v>
      </c>
      <c r="CG463" s="32"/>
      <c r="CH463" s="32">
        <v>271144.40999999997</v>
      </c>
      <c r="CI463" s="32">
        <f t="shared" si="147"/>
        <v>286382.72584199999</v>
      </c>
      <c r="CJ463" s="32">
        <f t="shared" si="148"/>
        <v>331483.05728573335</v>
      </c>
      <c r="CK463" s="32">
        <f>+SMALL((K463,O463,S463,W463,AA463,AE463,AI463,AM463,AQ463,AU463,AY463,BC463,BG463,BK463,BO463,BS463,BW463,CA463,CE463,CI463),1)</f>
        <v>112311.21432960001</v>
      </c>
      <c r="CL463" s="18"/>
      <c r="CM463" s="18">
        <f t="shared" si="149"/>
        <v>151186.39307039996</v>
      </c>
      <c r="CN463" s="35">
        <f t="shared" si="150"/>
        <v>1.3461379967517122</v>
      </c>
      <c r="CO463" s="39">
        <f t="shared" si="151"/>
        <v>112311.21432960001</v>
      </c>
    </row>
    <row r="464" spans="1:93" s="19" customFormat="1" ht="45">
      <c r="A464" s="17">
        <v>454</v>
      </c>
      <c r="B464" s="49" t="s">
        <v>301</v>
      </c>
      <c r="C464" s="69" t="s">
        <v>594</v>
      </c>
      <c r="D464" s="69" t="s">
        <v>1246</v>
      </c>
      <c r="E464" s="37">
        <v>1</v>
      </c>
      <c r="F464" s="37" t="str">
        <f>+VLOOKUP(B464,'[1]AMAREY NOVA MEDICAL S.A'!$D:$H,5,0)</f>
        <v>CTO 5657-2021 B BRAUN MEDICAL S A</v>
      </c>
      <c r="G464" s="34">
        <f>+VLOOKUP(B464,'[1]AMAREY NOVA MEDICAL S.A'!$D:$H,2,0)</f>
        <v>373500</v>
      </c>
      <c r="H464" s="32">
        <f>+VLOOKUP(B464,'[1]AMAREY NOVA MEDICAL S.A'!$D:$H,3,0)</f>
        <v>0</v>
      </c>
      <c r="I464" s="32">
        <f>+VLOOKUP(B464,'[1]AMAREY NOVA MEDICAL S.A'!$D:$H,4,0)</f>
        <v>373500</v>
      </c>
      <c r="J464" s="32">
        <f t="shared" si="136"/>
        <v>373500</v>
      </c>
      <c r="K464" s="32">
        <f t="shared" si="137"/>
        <v>394490.7</v>
      </c>
      <c r="L464" s="32">
        <v>170000</v>
      </c>
      <c r="M464" s="32">
        <f>+L464*19%</f>
        <v>32300</v>
      </c>
      <c r="N464" s="32">
        <v>202300</v>
      </c>
      <c r="O464" s="32">
        <f t="shared" si="140"/>
        <v>213669.26</v>
      </c>
      <c r="P464" s="71">
        <v>165080</v>
      </c>
      <c r="Q464" s="71"/>
      <c r="R464" s="72">
        <v>165080</v>
      </c>
      <c r="S464" s="32">
        <f t="shared" si="141"/>
        <v>174324.48000000001</v>
      </c>
      <c r="T464" s="32">
        <v>221379.12505800001</v>
      </c>
      <c r="U464" s="32"/>
      <c r="V464" s="32">
        <v>221379.12505800001</v>
      </c>
      <c r="W464" s="32">
        <f t="shared" si="142"/>
        <v>233776.35606124802</v>
      </c>
      <c r="X464" s="32">
        <v>145200</v>
      </c>
      <c r="Y464" s="32"/>
      <c r="Z464" s="32">
        <v>145200</v>
      </c>
      <c r="AA464" s="32">
        <f t="shared" si="143"/>
        <v>153360.24</v>
      </c>
      <c r="AB464" s="32"/>
      <c r="AC464" s="32"/>
      <c r="AD464" s="32"/>
      <c r="AE464" s="32"/>
      <c r="AF464" s="32"/>
      <c r="AG464" s="32"/>
      <c r="AH464" s="32"/>
      <c r="AI464" s="32"/>
      <c r="AJ464" s="32">
        <v>226665</v>
      </c>
      <c r="AK464" s="32">
        <f>+AJ464*19%</f>
        <v>43066.35</v>
      </c>
      <c r="AL464" s="32">
        <v>269731.34999999998</v>
      </c>
      <c r="AM464" s="32">
        <f t="shared" si="144"/>
        <v>284890.25186999998</v>
      </c>
      <c r="AN464" s="32"/>
      <c r="AO464" s="32"/>
      <c r="AP464" s="32"/>
      <c r="AQ464" s="32"/>
      <c r="AR464" s="32"/>
      <c r="AS464" s="32"/>
      <c r="AT464" s="32"/>
      <c r="AU464" s="32"/>
      <c r="AV464" s="32"/>
      <c r="AW464" s="32"/>
      <c r="AX464" s="32"/>
      <c r="AY464" s="32"/>
      <c r="AZ464" s="32"/>
      <c r="BA464" s="32"/>
      <c r="BB464" s="32"/>
      <c r="BC464" s="32"/>
      <c r="BD464" s="32"/>
      <c r="BE464" s="32"/>
      <c r="BF464" s="32"/>
      <c r="BG464" s="32"/>
      <c r="BH464" s="32"/>
      <c r="BI464" s="32"/>
      <c r="BJ464" s="32"/>
      <c r="BK464" s="32"/>
      <c r="BL464" s="32"/>
      <c r="BM464" s="32"/>
      <c r="BN464" s="32"/>
      <c r="BO464" s="32"/>
      <c r="BP464" s="32" t="s">
        <v>1302</v>
      </c>
      <c r="BQ464" s="32"/>
      <c r="BR464" s="32" t="s">
        <v>1302</v>
      </c>
      <c r="BS464" s="32">
        <f t="shared" si="145"/>
        <v>225839.628</v>
      </c>
      <c r="BT464" s="32"/>
      <c r="BU464" s="32"/>
      <c r="BV464" s="32"/>
      <c r="BW464" s="32"/>
      <c r="BX464" s="32"/>
      <c r="BY464" s="32"/>
      <c r="BZ464" s="32"/>
      <c r="CA464" s="32"/>
      <c r="CB464" s="32">
        <v>302400</v>
      </c>
      <c r="CC464" s="32">
        <v>57456</v>
      </c>
      <c r="CD464" s="32">
        <v>359856</v>
      </c>
      <c r="CE464" s="32">
        <f t="shared" si="146"/>
        <v>380079.90720000002</v>
      </c>
      <c r="CF464" s="32">
        <v>266200.3</v>
      </c>
      <c r="CG464" s="32"/>
      <c r="CH464" s="32">
        <v>266200.3</v>
      </c>
      <c r="CI464" s="32">
        <f t="shared" si="147"/>
        <v>281160.75686000002</v>
      </c>
      <c r="CJ464" s="32">
        <f t="shared" si="148"/>
        <v>260176.84222124977</v>
      </c>
      <c r="CK464" s="32">
        <f>+SMALL((K464,O464,S464,W464,AA464,AE464,AI464,AM464,AQ464,AU464,AY464,BC464,BG464,BK464,BO464,BS464,BW464,CA464,CE464,CI464),1)</f>
        <v>153360.24</v>
      </c>
      <c r="CL464" s="18"/>
      <c r="CM464" s="18">
        <f t="shared" si="149"/>
        <v>241130.46000000002</v>
      </c>
      <c r="CN464" s="35">
        <f t="shared" si="150"/>
        <v>1.5723140495867771</v>
      </c>
      <c r="CO464" s="39">
        <f t="shared" si="151"/>
        <v>153360.24</v>
      </c>
    </row>
    <row r="465" spans="1:93" s="19" customFormat="1" ht="45">
      <c r="A465" s="17">
        <v>455</v>
      </c>
      <c r="B465" s="49" t="s">
        <v>488</v>
      </c>
      <c r="C465" s="69" t="s">
        <v>595</v>
      </c>
      <c r="D465" s="69" t="s">
        <v>1246</v>
      </c>
      <c r="E465" s="37">
        <v>1</v>
      </c>
      <c r="F465" s="37" t="str">
        <f>+VLOOKUP(B465,'[1]AMAREY NOVA MEDICAL S.A'!$D:$H,5,0)</f>
        <v>CTO 5657-2021 B BRAUN MEDICAL S A</v>
      </c>
      <c r="G465" s="34">
        <f>+VLOOKUP(B465,'[1]AMAREY NOVA MEDICAL S.A'!$D:$H,2,0)</f>
        <v>327200</v>
      </c>
      <c r="H465" s="32">
        <f>+VLOOKUP(B465,'[1]AMAREY NOVA MEDICAL S.A'!$D:$H,3,0)</f>
        <v>0</v>
      </c>
      <c r="I465" s="32">
        <f>+VLOOKUP(B465,'[1]AMAREY NOVA MEDICAL S.A'!$D:$H,4,0)</f>
        <v>327200</v>
      </c>
      <c r="J465" s="32">
        <f t="shared" si="136"/>
        <v>327200</v>
      </c>
      <c r="K465" s="32">
        <f t="shared" si="137"/>
        <v>345588.64</v>
      </c>
      <c r="L465" s="32"/>
      <c r="M465" s="32"/>
      <c r="N465" s="32"/>
      <c r="O465" s="32"/>
      <c r="P465" s="71"/>
      <c r="Q465" s="71"/>
      <c r="R465" s="72"/>
      <c r="S465" s="32"/>
      <c r="T465" s="32">
        <v>213456</v>
      </c>
      <c r="U465" s="32"/>
      <c r="V465" s="32">
        <v>213456</v>
      </c>
      <c r="W465" s="32">
        <f t="shared" si="142"/>
        <v>225409.53600000002</v>
      </c>
      <c r="X465" s="32">
        <v>797005</v>
      </c>
      <c r="Y465" s="32"/>
      <c r="Z465" s="32">
        <v>797005</v>
      </c>
      <c r="AA465" s="32">
        <f t="shared" si="143"/>
        <v>841796.68099999998</v>
      </c>
      <c r="AB465" s="32"/>
      <c r="AC465" s="32"/>
      <c r="AD465" s="32"/>
      <c r="AE465" s="32"/>
      <c r="AF465" s="32"/>
      <c r="AG465" s="32"/>
      <c r="AH465" s="32"/>
      <c r="AI465" s="32"/>
      <c r="AJ465" s="32"/>
      <c r="AK465" s="32"/>
      <c r="AL465" s="32"/>
      <c r="AM465" s="32"/>
      <c r="AN465" s="32"/>
      <c r="AO465" s="32"/>
      <c r="AP465" s="32"/>
      <c r="AQ465" s="32"/>
      <c r="AR465" s="32"/>
      <c r="AS465" s="32"/>
      <c r="AT465" s="32"/>
      <c r="AU465" s="32"/>
      <c r="AV465" s="32"/>
      <c r="AW465" s="32"/>
      <c r="AX465" s="32"/>
      <c r="AY465" s="32"/>
      <c r="AZ465" s="32"/>
      <c r="BA465" s="32"/>
      <c r="BB465" s="32"/>
      <c r="BC465" s="32"/>
      <c r="BD465" s="32"/>
      <c r="BE465" s="32"/>
      <c r="BF465" s="32"/>
      <c r="BG465" s="32"/>
      <c r="BH465" s="32"/>
      <c r="BI465" s="32"/>
      <c r="BJ465" s="32"/>
      <c r="BK465" s="32"/>
      <c r="BL465" s="32"/>
      <c r="BM465" s="32"/>
      <c r="BN465" s="32"/>
      <c r="BO465" s="32"/>
      <c r="BP465" s="32" t="s">
        <v>1299</v>
      </c>
      <c r="BQ465" s="32"/>
      <c r="BR465" s="32" t="s">
        <v>1299</v>
      </c>
      <c r="BS465" s="32">
        <f t="shared" si="145"/>
        <v>60223.900799999996</v>
      </c>
      <c r="BT465" s="32"/>
      <c r="BU465" s="32"/>
      <c r="BV465" s="32"/>
      <c r="BW465" s="32"/>
      <c r="BX465" s="32"/>
      <c r="BY465" s="32"/>
      <c r="BZ465" s="32"/>
      <c r="CA465" s="32"/>
      <c r="CB465" s="32"/>
      <c r="CC465" s="32"/>
      <c r="CD465" s="32"/>
      <c r="CE465" s="32"/>
      <c r="CF465" s="32">
        <v>628372.32999999996</v>
      </c>
      <c r="CG465" s="32"/>
      <c r="CH465" s="32">
        <v>628372.32999999996</v>
      </c>
      <c r="CI465" s="32">
        <f t="shared" si="147"/>
        <v>663686.85494599992</v>
      </c>
      <c r="CJ465" s="32">
        <f t="shared" si="148"/>
        <v>427341.12254919996</v>
      </c>
      <c r="CK465" s="32">
        <f>+SMALL((K465,O465,S465,W465,AA465,AE465,AI465,AM465,AQ465,AU465,AY465,BC465,BG465,BK465,BO465,BS465,BW465,CA465,CE465,CI465),1)</f>
        <v>60223.900799999996</v>
      </c>
      <c r="CL465" s="18"/>
      <c r="CM465" s="18">
        <f t="shared" si="149"/>
        <v>285364.73920000001</v>
      </c>
      <c r="CN465" s="35">
        <f t="shared" si="150"/>
        <v>4.7383968060733794</v>
      </c>
      <c r="CO465" s="39">
        <f t="shared" si="151"/>
        <v>60223.900799999996</v>
      </c>
    </row>
    <row r="466" spans="1:93" s="19" customFormat="1" ht="45">
      <c r="A466" s="17">
        <v>456</v>
      </c>
      <c r="B466" s="49" t="s">
        <v>489</v>
      </c>
      <c r="C466" s="69" t="s">
        <v>595</v>
      </c>
      <c r="D466" s="69" t="s">
        <v>1246</v>
      </c>
      <c r="E466" s="37">
        <v>1</v>
      </c>
      <c r="F466" s="37" t="str">
        <f>+VLOOKUP(B466,'[1]AMAREY NOVA MEDICAL S.A'!$D:$H,5,0)</f>
        <v>CTO 5659-2021 DIPROMEDICOS S.A.S</v>
      </c>
      <c r="G466" s="34">
        <f>+VLOOKUP(B466,'[1]AMAREY NOVA MEDICAL S.A'!$D:$H,2,0)</f>
        <v>430000</v>
      </c>
      <c r="H466" s="32">
        <f>+VLOOKUP(B466,'[1]AMAREY NOVA MEDICAL S.A'!$D:$H,3,0)</f>
        <v>0</v>
      </c>
      <c r="I466" s="32">
        <f>+VLOOKUP(B466,'[1]AMAREY NOVA MEDICAL S.A'!$D:$H,4,0)</f>
        <v>430000</v>
      </c>
      <c r="J466" s="32">
        <f t="shared" si="136"/>
        <v>430000</v>
      </c>
      <c r="K466" s="32">
        <f t="shared" si="137"/>
        <v>454166</v>
      </c>
      <c r="L466" s="32"/>
      <c r="M466" s="32"/>
      <c r="N466" s="32"/>
      <c r="O466" s="32"/>
      <c r="P466" s="71"/>
      <c r="Q466" s="71"/>
      <c r="R466" s="72"/>
      <c r="S466" s="32"/>
      <c r="T466" s="32">
        <v>571141.09259999997</v>
      </c>
      <c r="U466" s="32"/>
      <c r="V466" s="32">
        <v>571141.09259999997</v>
      </c>
      <c r="W466" s="32">
        <f t="shared" si="142"/>
        <v>603124.99378559995</v>
      </c>
      <c r="X466" s="32">
        <v>986000</v>
      </c>
      <c r="Y466" s="32"/>
      <c r="Z466" s="32">
        <v>986000</v>
      </c>
      <c r="AA466" s="32">
        <f t="shared" si="143"/>
        <v>1041413.2000000001</v>
      </c>
      <c r="AB466" s="32"/>
      <c r="AC466" s="32"/>
      <c r="AD466" s="32"/>
      <c r="AE466" s="32"/>
      <c r="AF466" s="32"/>
      <c r="AG466" s="32"/>
      <c r="AH466" s="32"/>
      <c r="AI466" s="32"/>
      <c r="AJ466" s="32"/>
      <c r="AK466" s="32"/>
      <c r="AL466" s="32"/>
      <c r="AM466" s="32"/>
      <c r="AN466" s="32"/>
      <c r="AO466" s="32"/>
      <c r="AP466" s="32"/>
      <c r="AQ466" s="32"/>
      <c r="AR466" s="32"/>
      <c r="AS466" s="32"/>
      <c r="AT466" s="32"/>
      <c r="AU466" s="32"/>
      <c r="AV466" s="32"/>
      <c r="AW466" s="32"/>
      <c r="AX466" s="32"/>
      <c r="AY466" s="32"/>
      <c r="AZ466" s="32"/>
      <c r="BA466" s="32"/>
      <c r="BB466" s="32"/>
      <c r="BC466" s="32"/>
      <c r="BD466" s="32"/>
      <c r="BE466" s="32"/>
      <c r="BF466" s="32"/>
      <c r="BG466" s="32"/>
      <c r="BH466" s="32"/>
      <c r="BI466" s="32"/>
      <c r="BJ466" s="32"/>
      <c r="BK466" s="32"/>
      <c r="BL466" s="32"/>
      <c r="BM466" s="32"/>
      <c r="BN466" s="32"/>
      <c r="BO466" s="32"/>
      <c r="BP466" s="32" t="s">
        <v>1301</v>
      </c>
      <c r="BQ466" s="32"/>
      <c r="BR466" s="32" t="s">
        <v>1301</v>
      </c>
      <c r="BS466" s="32">
        <f t="shared" si="145"/>
        <v>480849.83139999997</v>
      </c>
      <c r="BT466" s="32"/>
      <c r="BU466" s="32"/>
      <c r="BV466" s="32"/>
      <c r="BW466" s="32"/>
      <c r="BX466" s="32"/>
      <c r="BY466" s="32"/>
      <c r="BZ466" s="32"/>
      <c r="CA466" s="32"/>
      <c r="CB466" s="32"/>
      <c r="CC466" s="32"/>
      <c r="CD466" s="32"/>
      <c r="CE466" s="32"/>
      <c r="CF466" s="32">
        <v>853389.92</v>
      </c>
      <c r="CG466" s="32"/>
      <c r="CH466" s="32">
        <v>853389.92</v>
      </c>
      <c r="CI466" s="32">
        <f t="shared" si="147"/>
        <v>901350.43350400007</v>
      </c>
      <c r="CJ466" s="32">
        <f t="shared" si="148"/>
        <v>696180.89173792</v>
      </c>
      <c r="CK466" s="32">
        <f>+SMALL((K466,O466,S466,W466,AA466,AE466,AI466,AM466,AQ466,AU466,AY466,BC466,BG466,BK466,BO466,BS466,BW466,CA466,CE466,CI466),1)</f>
        <v>454166</v>
      </c>
      <c r="CL466" s="18"/>
      <c r="CM466" s="18">
        <f t="shared" si="149"/>
        <v>0</v>
      </c>
      <c r="CN466" s="35">
        <f t="shared" si="150"/>
        <v>0</v>
      </c>
      <c r="CO466" s="39">
        <f t="shared" si="151"/>
        <v>454166</v>
      </c>
    </row>
    <row r="467" spans="1:93" s="19" customFormat="1" ht="45">
      <c r="A467" s="17">
        <v>457</v>
      </c>
      <c r="B467" s="49" t="s">
        <v>493</v>
      </c>
      <c r="C467" s="69" t="s">
        <v>595</v>
      </c>
      <c r="D467" s="69" t="s">
        <v>1246</v>
      </c>
      <c r="E467" s="37">
        <v>1</v>
      </c>
      <c r="F467" s="37" t="str">
        <f>+VLOOKUP(B467,'[1]AMAREY NOVA MEDICAL S.A'!$D:$H,5,0)</f>
        <v>CTO 5659-2021 DIPROMEDICOS S.A.S</v>
      </c>
      <c r="G467" s="34">
        <f>+VLOOKUP(B467,'[1]AMAREY NOVA MEDICAL S.A'!$D:$H,2,0)</f>
        <v>1450000</v>
      </c>
      <c r="H467" s="32">
        <f>+VLOOKUP(B467,'[1]AMAREY NOVA MEDICAL S.A'!$D:$H,3,0)</f>
        <v>0</v>
      </c>
      <c r="I467" s="32">
        <f>+VLOOKUP(B467,'[1]AMAREY NOVA MEDICAL S.A'!$D:$H,4,0)</f>
        <v>1450000</v>
      </c>
      <c r="J467" s="32">
        <f t="shared" si="136"/>
        <v>1450000</v>
      </c>
      <c r="K467" s="32">
        <f t="shared" si="137"/>
        <v>1531490</v>
      </c>
      <c r="L467" s="32"/>
      <c r="M467" s="32"/>
      <c r="N467" s="32"/>
      <c r="O467" s="32"/>
      <c r="P467" s="71"/>
      <c r="Q467" s="71"/>
      <c r="R467" s="72"/>
      <c r="S467" s="32"/>
      <c r="T467" s="32">
        <v>2098294.3566000001</v>
      </c>
      <c r="U467" s="32"/>
      <c r="V467" s="32">
        <v>2098294.3566000001</v>
      </c>
      <c r="W467" s="32">
        <f t="shared" si="142"/>
        <v>2215798.8405696</v>
      </c>
      <c r="X467" s="32">
        <v>3900000</v>
      </c>
      <c r="Y467" s="32"/>
      <c r="Z467" s="32">
        <v>3900000</v>
      </c>
      <c r="AA467" s="32">
        <f t="shared" si="143"/>
        <v>4119180</v>
      </c>
      <c r="AB467" s="32"/>
      <c r="AC467" s="32"/>
      <c r="AD467" s="32"/>
      <c r="AE467" s="32"/>
      <c r="AF467" s="32"/>
      <c r="AG467" s="32"/>
      <c r="AH467" s="32"/>
      <c r="AI467" s="32"/>
      <c r="AJ467" s="32"/>
      <c r="AK467" s="32"/>
      <c r="AL467" s="32"/>
      <c r="AM467" s="32"/>
      <c r="AN467" s="32"/>
      <c r="AO467" s="32"/>
      <c r="AP467" s="32"/>
      <c r="AQ467" s="32"/>
      <c r="AR467" s="32"/>
      <c r="AS467" s="32"/>
      <c r="AT467" s="32"/>
      <c r="AU467" s="32"/>
      <c r="AV467" s="32"/>
      <c r="AW467" s="32"/>
      <c r="AX467" s="32"/>
      <c r="AY467" s="32"/>
      <c r="AZ467" s="32"/>
      <c r="BA467" s="32"/>
      <c r="BB467" s="32"/>
      <c r="BC467" s="32"/>
      <c r="BD467" s="32"/>
      <c r="BE467" s="32"/>
      <c r="BF467" s="32"/>
      <c r="BG467" s="32"/>
      <c r="BH467" s="32"/>
      <c r="BI467" s="32"/>
      <c r="BJ467" s="32"/>
      <c r="BK467" s="32"/>
      <c r="BL467" s="32"/>
      <c r="BM467" s="32"/>
      <c r="BN467" s="32"/>
      <c r="BO467" s="32"/>
      <c r="BP467" s="32" t="s">
        <v>1304</v>
      </c>
      <c r="BQ467" s="32"/>
      <c r="BR467" s="32" t="s">
        <v>1304</v>
      </c>
      <c r="BS467" s="32">
        <f t="shared" si="145"/>
        <v>375664.35440000001</v>
      </c>
      <c r="BT467" s="32"/>
      <c r="BU467" s="32"/>
      <c r="BV467" s="32"/>
      <c r="BW467" s="32"/>
      <c r="BX467" s="32"/>
      <c r="BY467" s="32"/>
      <c r="BZ467" s="32"/>
      <c r="CA467" s="32"/>
      <c r="CB467" s="32"/>
      <c r="CC467" s="32"/>
      <c r="CD467" s="32"/>
      <c r="CE467" s="32"/>
      <c r="CF467" s="32">
        <v>3201060.72</v>
      </c>
      <c r="CG467" s="32"/>
      <c r="CH467" s="32">
        <v>3201060.72</v>
      </c>
      <c r="CI467" s="32">
        <f t="shared" si="147"/>
        <v>3380960.3324640002</v>
      </c>
      <c r="CJ467" s="32">
        <f t="shared" si="148"/>
        <v>2324618.70548672</v>
      </c>
      <c r="CK467" s="32">
        <f>+SMALL((K467,O467,S467,W467,AA467,AE467,AI467,AM467,AQ467,AU467,AY467,BC467,BG467,BK467,BO467,BS467,BW467,CA467,CE467,CI467),1)</f>
        <v>375664.35440000001</v>
      </c>
      <c r="CL467" s="18"/>
      <c r="CM467" s="18">
        <f t="shared" si="149"/>
        <v>1155825.6455999999</v>
      </c>
      <c r="CN467" s="35">
        <f t="shared" si="150"/>
        <v>3.0767509135809559</v>
      </c>
      <c r="CO467" s="39">
        <f t="shared" si="151"/>
        <v>375664.35440000001</v>
      </c>
    </row>
    <row r="468" spans="1:93" s="19" customFormat="1" ht="45">
      <c r="A468" s="17">
        <v>458</v>
      </c>
      <c r="B468" s="49" t="s">
        <v>491</v>
      </c>
      <c r="C468" s="69" t="s">
        <v>595</v>
      </c>
      <c r="D468" s="69" t="s">
        <v>1246</v>
      </c>
      <c r="E468" s="37">
        <v>1</v>
      </c>
      <c r="F468" s="37" t="str">
        <f>+VLOOKUP(B468,'[1]AMAREY NOVA MEDICAL S.A'!$D:$H,5,0)</f>
        <v>CTO 5657-2021 B BRAUN MEDICAL S A</v>
      </c>
      <c r="G468" s="34">
        <f>+VLOOKUP(B468,'[1]AMAREY NOVA MEDICAL S.A'!$D:$H,2,0)</f>
        <v>141400</v>
      </c>
      <c r="H468" s="32">
        <f>+VLOOKUP(B468,'[1]AMAREY NOVA MEDICAL S.A'!$D:$H,3,0)</f>
        <v>0</v>
      </c>
      <c r="I468" s="32">
        <f>+VLOOKUP(B468,'[1]AMAREY NOVA MEDICAL S.A'!$D:$H,4,0)</f>
        <v>141400</v>
      </c>
      <c r="J468" s="32">
        <f t="shared" si="136"/>
        <v>141400</v>
      </c>
      <c r="K468" s="32">
        <f t="shared" si="137"/>
        <v>149346.68</v>
      </c>
      <c r="L468" s="32"/>
      <c r="M468" s="32"/>
      <c r="N468" s="32"/>
      <c r="O468" s="32"/>
      <c r="P468" s="71"/>
      <c r="Q468" s="71"/>
      <c r="R468" s="72"/>
      <c r="S468" s="32"/>
      <c r="T468" s="32"/>
      <c r="U468" s="32"/>
      <c r="V468" s="32"/>
      <c r="W468" s="32"/>
      <c r="X468" s="32"/>
      <c r="Y468" s="32"/>
      <c r="Z468" s="32"/>
      <c r="AA468" s="32"/>
      <c r="AB468" s="32"/>
      <c r="AC468" s="32"/>
      <c r="AD468" s="32"/>
      <c r="AE468" s="32"/>
      <c r="AF468" s="32"/>
      <c r="AG468" s="32"/>
      <c r="AH468" s="32"/>
      <c r="AI468" s="32"/>
      <c r="AJ468" s="32"/>
      <c r="AK468" s="32"/>
      <c r="AL468" s="32"/>
      <c r="AM468" s="32"/>
      <c r="AN468" s="32"/>
      <c r="AO468" s="32"/>
      <c r="AP468" s="32"/>
      <c r="AQ468" s="32"/>
      <c r="AR468" s="32"/>
      <c r="AS468" s="32"/>
      <c r="AT468" s="32"/>
      <c r="AU468" s="32"/>
      <c r="AV468" s="32"/>
      <c r="AW468" s="32"/>
      <c r="AX468" s="32"/>
      <c r="AY468" s="32"/>
      <c r="AZ468" s="32"/>
      <c r="BA468" s="32"/>
      <c r="BB468" s="32"/>
      <c r="BC468" s="32"/>
      <c r="BD468" s="32"/>
      <c r="BE468" s="32"/>
      <c r="BF468" s="32"/>
      <c r="BG468" s="32"/>
      <c r="BH468" s="32"/>
      <c r="BI468" s="32"/>
      <c r="BJ468" s="32"/>
      <c r="BK468" s="32"/>
      <c r="BL468" s="32"/>
      <c r="BM468" s="32"/>
      <c r="BN468" s="32"/>
      <c r="BO468" s="32"/>
      <c r="BP468" s="32" t="s">
        <v>1302</v>
      </c>
      <c r="BQ468" s="32"/>
      <c r="BR468" s="32" t="s">
        <v>1302</v>
      </c>
      <c r="BS468" s="32">
        <f t="shared" si="145"/>
        <v>225839.628</v>
      </c>
      <c r="BT468" s="32"/>
      <c r="BU468" s="32"/>
      <c r="BV468" s="32"/>
      <c r="BW468" s="32"/>
      <c r="BX468" s="32"/>
      <c r="BY468" s="32"/>
      <c r="BZ468" s="32"/>
      <c r="CA468" s="32"/>
      <c r="CB468" s="32"/>
      <c r="CC468" s="32"/>
      <c r="CD468" s="32"/>
      <c r="CE468" s="32"/>
      <c r="CF468" s="32"/>
      <c r="CG468" s="32"/>
      <c r="CH468" s="32"/>
      <c r="CI468" s="32"/>
      <c r="CJ468" s="32">
        <f t="shared" si="148"/>
        <v>187593.15399999998</v>
      </c>
      <c r="CK468" s="32">
        <f>+SMALL((K468,O468,S468,W468,AA468,AE468,AI468,AM468,AQ468,AU468,AY468,BC468,BG468,BK468,BO468,BS468,BW468,CA468,CE468,CI468),1)</f>
        <v>149346.68</v>
      </c>
      <c r="CL468" s="18"/>
      <c r="CM468" s="18">
        <f t="shared" si="149"/>
        <v>0</v>
      </c>
      <c r="CN468" s="35">
        <f t="shared" si="150"/>
        <v>0</v>
      </c>
      <c r="CO468" s="39">
        <f t="shared" si="151"/>
        <v>149346.68</v>
      </c>
    </row>
    <row r="469" spans="1:93" s="19" customFormat="1" ht="45">
      <c r="A469" s="17">
        <v>459</v>
      </c>
      <c r="B469" s="49" t="s">
        <v>492</v>
      </c>
      <c r="C469" s="69" t="s">
        <v>595</v>
      </c>
      <c r="D469" s="69" t="s">
        <v>1246</v>
      </c>
      <c r="E469" s="37">
        <v>1</v>
      </c>
      <c r="F469" s="37" t="str">
        <f>+VLOOKUP(B469,'[1]AMAREY NOVA MEDICAL S.A'!$D:$H,5,0)</f>
        <v>CTO 5657-2021 B BRAUN MEDICAL S A</v>
      </c>
      <c r="G469" s="34">
        <f>+VLOOKUP(B469,'[1]AMAREY NOVA MEDICAL S.A'!$D:$H,2,0)</f>
        <v>120600</v>
      </c>
      <c r="H469" s="32">
        <f>+VLOOKUP(B469,'[1]AMAREY NOVA MEDICAL S.A'!$D:$H,3,0)</f>
        <v>0</v>
      </c>
      <c r="I469" s="32">
        <f>+VLOOKUP(B469,'[1]AMAREY NOVA MEDICAL S.A'!$D:$H,4,0)</f>
        <v>120600</v>
      </c>
      <c r="J469" s="32">
        <f t="shared" si="136"/>
        <v>120600</v>
      </c>
      <c r="K469" s="32">
        <f t="shared" si="137"/>
        <v>127377.72</v>
      </c>
      <c r="L469" s="32"/>
      <c r="M469" s="32"/>
      <c r="N469" s="32"/>
      <c r="O469" s="32"/>
      <c r="P469" s="71"/>
      <c r="Q469" s="71"/>
      <c r="R469" s="72"/>
      <c r="S469" s="32"/>
      <c r="T469" s="32">
        <v>53236.942199999998</v>
      </c>
      <c r="U469" s="32"/>
      <c r="V469" s="32">
        <v>53236.942199999998</v>
      </c>
      <c r="W469" s="32">
        <f t="shared" si="142"/>
        <v>56218.210963199999</v>
      </c>
      <c r="X469" s="32">
        <v>185856</v>
      </c>
      <c r="Y469" s="32"/>
      <c r="Z469" s="32">
        <v>185856</v>
      </c>
      <c r="AA469" s="32">
        <f t="shared" si="143"/>
        <v>196301.1072</v>
      </c>
      <c r="AB469" s="32"/>
      <c r="AC469" s="32"/>
      <c r="AD469" s="32"/>
      <c r="AE469" s="32"/>
      <c r="AF469" s="32"/>
      <c r="AG469" s="32"/>
      <c r="AH469" s="32"/>
      <c r="AI469" s="32"/>
      <c r="AJ469" s="32"/>
      <c r="AK469" s="32"/>
      <c r="AL469" s="32"/>
      <c r="AM469" s="32"/>
      <c r="AN469" s="32"/>
      <c r="AO469" s="32"/>
      <c r="AP469" s="32"/>
      <c r="AQ469" s="32"/>
      <c r="AR469" s="32"/>
      <c r="AS469" s="32"/>
      <c r="AT469" s="32"/>
      <c r="AU469" s="32"/>
      <c r="AV469" s="32"/>
      <c r="AW469" s="32"/>
      <c r="AX469" s="32"/>
      <c r="AY469" s="32"/>
      <c r="AZ469" s="32"/>
      <c r="BA469" s="32"/>
      <c r="BB469" s="32"/>
      <c r="BC469" s="32"/>
      <c r="BD469" s="32"/>
      <c r="BE469" s="32"/>
      <c r="BF469" s="32"/>
      <c r="BG469" s="32"/>
      <c r="BH469" s="32"/>
      <c r="BI469" s="32"/>
      <c r="BJ469" s="32"/>
      <c r="BK469" s="32"/>
      <c r="BL469" s="32"/>
      <c r="BM469" s="32"/>
      <c r="BN469" s="32"/>
      <c r="BO469" s="32"/>
      <c r="BP469" s="32" t="s">
        <v>1299</v>
      </c>
      <c r="BQ469" s="32"/>
      <c r="BR469" s="32" t="s">
        <v>1299</v>
      </c>
      <c r="BS469" s="32">
        <f t="shared" si="145"/>
        <v>60223.900799999996</v>
      </c>
      <c r="BT469" s="32"/>
      <c r="BU469" s="32"/>
      <c r="BV469" s="32"/>
      <c r="BW469" s="32"/>
      <c r="BX469" s="32"/>
      <c r="BY469" s="32"/>
      <c r="BZ469" s="32"/>
      <c r="CA469" s="32"/>
      <c r="CB469" s="32"/>
      <c r="CC469" s="32"/>
      <c r="CD469" s="32"/>
      <c r="CE469" s="32"/>
      <c r="CF469" s="32">
        <v>140959.69</v>
      </c>
      <c r="CG469" s="32"/>
      <c r="CH469" s="32">
        <v>140959.69</v>
      </c>
      <c r="CI469" s="32">
        <f t="shared" si="147"/>
        <v>148881.62457800002</v>
      </c>
      <c r="CJ469" s="32">
        <f t="shared" si="148"/>
        <v>117800.51270824</v>
      </c>
      <c r="CK469" s="32">
        <f>+SMALL((K469,O469,S469,W469,AA469,AE469,AI469,AM469,AQ469,AU469,AY469,BC469,BG469,BK469,BO469,BS469,BW469,CA469,CE469,CI469),1)</f>
        <v>56218.210963199999</v>
      </c>
      <c r="CL469" s="18"/>
      <c r="CM469" s="18">
        <f t="shared" si="149"/>
        <v>71159.509036800009</v>
      </c>
      <c r="CN469" s="35">
        <f t="shared" si="150"/>
        <v>1.2657732755562154</v>
      </c>
      <c r="CO469" s="39">
        <f t="shared" si="151"/>
        <v>56218.210963199999</v>
      </c>
    </row>
    <row r="470" spans="1:93" s="19" customFormat="1" ht="30">
      <c r="A470" s="17">
        <v>460</v>
      </c>
      <c r="B470" s="49" t="s">
        <v>392</v>
      </c>
      <c r="C470" s="69" t="s">
        <v>595</v>
      </c>
      <c r="D470" s="69" t="s">
        <v>1246</v>
      </c>
      <c r="E470" s="37">
        <v>1</v>
      </c>
      <c r="F470" s="37" t="str">
        <f>+VLOOKUP(B470,'[1]AMAREY NOVA MEDICAL S.A'!$D:$H,5,0)</f>
        <v>CTO 5658-2021 BIOART S.A</v>
      </c>
      <c r="G470" s="34">
        <f>+VLOOKUP(B470,'[1]AMAREY NOVA MEDICAL S.A'!$D:$H,2,0)</f>
        <v>249477</v>
      </c>
      <c r="H470" s="32">
        <f>+VLOOKUP(B470,'[1]AMAREY NOVA MEDICAL S.A'!$D:$H,3,0)</f>
        <v>0</v>
      </c>
      <c r="I470" s="32">
        <f>+VLOOKUP(B470,'[1]AMAREY NOVA MEDICAL S.A'!$D:$H,4,0)</f>
        <v>249477</v>
      </c>
      <c r="J470" s="32">
        <f t="shared" si="136"/>
        <v>249477</v>
      </c>
      <c r="K470" s="32">
        <f t="shared" si="137"/>
        <v>263497.60739999998</v>
      </c>
      <c r="L470" s="32"/>
      <c r="M470" s="32"/>
      <c r="N470" s="32"/>
      <c r="O470" s="32"/>
      <c r="P470" s="71"/>
      <c r="Q470" s="71"/>
      <c r="R470" s="72"/>
      <c r="S470" s="32"/>
      <c r="T470" s="32">
        <v>106355.31660000001</v>
      </c>
      <c r="U470" s="32"/>
      <c r="V470" s="32">
        <v>106355.31660000001</v>
      </c>
      <c r="W470" s="32">
        <f t="shared" si="142"/>
        <v>112311.21432960001</v>
      </c>
      <c r="X470" s="32">
        <v>212000</v>
      </c>
      <c r="Y470" s="32"/>
      <c r="Z470" s="32">
        <v>212000</v>
      </c>
      <c r="AA470" s="32">
        <f t="shared" si="143"/>
        <v>223914.4</v>
      </c>
      <c r="AB470" s="32"/>
      <c r="AC470" s="32"/>
      <c r="AD470" s="32"/>
      <c r="AE470" s="32"/>
      <c r="AF470" s="32"/>
      <c r="AG470" s="32"/>
      <c r="AH470" s="32"/>
      <c r="AI470" s="32"/>
      <c r="AJ470" s="32"/>
      <c r="AK470" s="32"/>
      <c r="AL470" s="32"/>
      <c r="AM470" s="32"/>
      <c r="AN470" s="32"/>
      <c r="AO470" s="32"/>
      <c r="AP470" s="32"/>
      <c r="AQ470" s="32"/>
      <c r="AR470" s="32"/>
      <c r="AS470" s="32"/>
      <c r="AT470" s="32"/>
      <c r="AU470" s="32"/>
      <c r="AV470" s="32"/>
      <c r="AW470" s="32"/>
      <c r="AX470" s="32"/>
      <c r="AY470" s="32"/>
      <c r="AZ470" s="32"/>
      <c r="BA470" s="32"/>
      <c r="BB470" s="32"/>
      <c r="BC470" s="32"/>
      <c r="BD470" s="32"/>
      <c r="BE470" s="32"/>
      <c r="BF470" s="32"/>
      <c r="BG470" s="32"/>
      <c r="BH470" s="32"/>
      <c r="BI470" s="32"/>
      <c r="BJ470" s="32"/>
      <c r="BK470" s="32"/>
      <c r="BL470" s="32"/>
      <c r="BM470" s="32"/>
      <c r="BN470" s="32"/>
      <c r="BO470" s="32"/>
      <c r="BP470" s="32" t="s">
        <v>1301</v>
      </c>
      <c r="BQ470" s="32"/>
      <c r="BR470" s="32" t="s">
        <v>1301</v>
      </c>
      <c r="BS470" s="32">
        <f t="shared" si="145"/>
        <v>480849.83139999997</v>
      </c>
      <c r="BT470" s="32"/>
      <c r="BU470" s="32"/>
      <c r="BV470" s="32"/>
      <c r="BW470" s="32"/>
      <c r="BX470" s="32"/>
      <c r="BY470" s="32"/>
      <c r="BZ470" s="32"/>
      <c r="CA470" s="32"/>
      <c r="CB470" s="32"/>
      <c r="CC470" s="32"/>
      <c r="CD470" s="32"/>
      <c r="CE470" s="32"/>
      <c r="CF470" s="32">
        <v>208989.31</v>
      </c>
      <c r="CG470" s="32"/>
      <c r="CH470" s="32">
        <v>208989.31</v>
      </c>
      <c r="CI470" s="32">
        <f t="shared" si="147"/>
        <v>220734.50922199999</v>
      </c>
      <c r="CJ470" s="32">
        <f t="shared" si="148"/>
        <v>260261.51247031995</v>
      </c>
      <c r="CK470" s="32">
        <f>+SMALL((K470,O470,S470,W470,AA470,AE470,AI470,AM470,AQ470,AU470,AY470,BC470,BG470,BK470,BO470,BS470,BW470,CA470,CE470,CI470),1)</f>
        <v>112311.21432960001</v>
      </c>
      <c r="CL470" s="18"/>
      <c r="CM470" s="18">
        <f t="shared" si="149"/>
        <v>151186.39307039996</v>
      </c>
      <c r="CN470" s="35">
        <f t="shared" si="150"/>
        <v>1.3461379967517122</v>
      </c>
      <c r="CO470" s="39">
        <f t="shared" si="151"/>
        <v>112311.21432960001</v>
      </c>
    </row>
    <row r="471" spans="1:93" s="19" customFormat="1" ht="45">
      <c r="A471" s="17">
        <v>461</v>
      </c>
      <c r="B471" s="49" t="s">
        <v>301</v>
      </c>
      <c r="C471" s="69" t="s">
        <v>595</v>
      </c>
      <c r="D471" s="69" t="s">
        <v>1246</v>
      </c>
      <c r="E471" s="37">
        <v>1</v>
      </c>
      <c r="F471" s="37" t="str">
        <f>+VLOOKUP(B471,'[1]AMAREY NOVA MEDICAL S.A'!$D:$H,5,0)</f>
        <v>CTO 5657-2021 B BRAUN MEDICAL S A</v>
      </c>
      <c r="G471" s="34">
        <f>+VLOOKUP(B471,'[1]AMAREY NOVA MEDICAL S.A'!$D:$H,2,0)</f>
        <v>373500</v>
      </c>
      <c r="H471" s="32">
        <f>+VLOOKUP(B471,'[1]AMAREY NOVA MEDICAL S.A'!$D:$H,3,0)</f>
        <v>0</v>
      </c>
      <c r="I471" s="32">
        <f>+VLOOKUP(B471,'[1]AMAREY NOVA MEDICAL S.A'!$D:$H,4,0)</f>
        <v>373500</v>
      </c>
      <c r="J471" s="32">
        <f t="shared" si="136"/>
        <v>373500</v>
      </c>
      <c r="K471" s="32">
        <f t="shared" si="137"/>
        <v>394490.7</v>
      </c>
      <c r="L471" s="32"/>
      <c r="M471" s="32"/>
      <c r="N471" s="32"/>
      <c r="O471" s="32"/>
      <c r="P471" s="71"/>
      <c r="Q471" s="71"/>
      <c r="R471" s="72"/>
      <c r="S471" s="32"/>
      <c r="T471" s="32">
        <v>221379.12505800001</v>
      </c>
      <c r="U471" s="32"/>
      <c r="V471" s="32">
        <v>221379.12505800001</v>
      </c>
      <c r="W471" s="32">
        <f t="shared" si="142"/>
        <v>233776.35606124802</v>
      </c>
      <c r="X471" s="32">
        <v>145200</v>
      </c>
      <c r="Y471" s="32"/>
      <c r="Z471" s="32">
        <v>145200</v>
      </c>
      <c r="AA471" s="32">
        <f t="shared" si="143"/>
        <v>153360.24</v>
      </c>
      <c r="AB471" s="32"/>
      <c r="AC471" s="32"/>
      <c r="AD471" s="32"/>
      <c r="AE471" s="32"/>
      <c r="AF471" s="32"/>
      <c r="AG471" s="32"/>
      <c r="AH471" s="32"/>
      <c r="AI471" s="32"/>
      <c r="AJ471" s="32"/>
      <c r="AK471" s="32"/>
      <c r="AL471" s="32"/>
      <c r="AM471" s="32"/>
      <c r="AN471" s="32"/>
      <c r="AO471" s="32"/>
      <c r="AP471" s="32"/>
      <c r="AQ471" s="32"/>
      <c r="AR471" s="32"/>
      <c r="AS471" s="32"/>
      <c r="AT471" s="32"/>
      <c r="AU471" s="32"/>
      <c r="AV471" s="32"/>
      <c r="AW471" s="32"/>
      <c r="AX471" s="32"/>
      <c r="AY471" s="32"/>
      <c r="AZ471" s="32"/>
      <c r="BA471" s="32"/>
      <c r="BB471" s="32"/>
      <c r="BC471" s="32"/>
      <c r="BD471" s="32"/>
      <c r="BE471" s="32"/>
      <c r="BF471" s="32"/>
      <c r="BG471" s="32"/>
      <c r="BH471" s="32"/>
      <c r="BI471" s="32"/>
      <c r="BJ471" s="32"/>
      <c r="BK471" s="32"/>
      <c r="BL471" s="32"/>
      <c r="BM471" s="32"/>
      <c r="BN471" s="32"/>
      <c r="BO471" s="32"/>
      <c r="BP471" s="32" t="s">
        <v>1302</v>
      </c>
      <c r="BQ471" s="32"/>
      <c r="BR471" s="32" t="s">
        <v>1302</v>
      </c>
      <c r="BS471" s="32">
        <f t="shared" si="145"/>
        <v>225839.628</v>
      </c>
      <c r="BT471" s="32"/>
      <c r="BU471" s="32"/>
      <c r="BV471" s="32"/>
      <c r="BW471" s="32"/>
      <c r="BX471" s="32"/>
      <c r="BY471" s="32"/>
      <c r="BZ471" s="32"/>
      <c r="CA471" s="32"/>
      <c r="CB471" s="32"/>
      <c r="CC471" s="32"/>
      <c r="CD471" s="32"/>
      <c r="CE471" s="32"/>
      <c r="CF471" s="32">
        <v>258788.33</v>
      </c>
      <c r="CG471" s="32"/>
      <c r="CH471" s="32">
        <v>258788.33</v>
      </c>
      <c r="CI471" s="32">
        <f t="shared" si="147"/>
        <v>273332.234146</v>
      </c>
      <c r="CJ471" s="32">
        <f t="shared" si="148"/>
        <v>256159.83164144959</v>
      </c>
      <c r="CK471" s="32">
        <f>+SMALL((K471,O471,S471,W471,AA471,AE471,AI471,AM471,AQ471,AU471,AY471,BC471,BG471,BK471,BO471,BS471,BW471,CA471,CE471,CI471),1)</f>
        <v>153360.24</v>
      </c>
      <c r="CL471" s="18"/>
      <c r="CM471" s="18">
        <f t="shared" si="149"/>
        <v>241130.46000000002</v>
      </c>
      <c r="CN471" s="35">
        <f t="shared" si="150"/>
        <v>1.5723140495867771</v>
      </c>
      <c r="CO471" s="39">
        <f t="shared" si="151"/>
        <v>153360.24</v>
      </c>
    </row>
    <row r="472" spans="1:93" s="19" customFormat="1" ht="45">
      <c r="A472" s="17">
        <v>462</v>
      </c>
      <c r="B472" s="49" t="s">
        <v>494</v>
      </c>
      <c r="C472" s="69" t="s">
        <v>596</v>
      </c>
      <c r="D472" s="69" t="s">
        <v>1246</v>
      </c>
      <c r="E472" s="37">
        <v>1</v>
      </c>
      <c r="F472" s="37" t="str">
        <f>+VLOOKUP(B472,'[1]AMAREY NOVA MEDICAL S.A'!$D:$H,5,0)</f>
        <v>CTO 5657-2021 B BRAUN MEDICAL S A</v>
      </c>
      <c r="G472" s="34">
        <f>+VLOOKUP(B472,'[1]AMAREY NOVA MEDICAL S.A'!$D:$H,2,0)</f>
        <v>1140000</v>
      </c>
      <c r="H472" s="32">
        <f>+VLOOKUP(B472,'[1]AMAREY NOVA MEDICAL S.A'!$D:$H,3,0)</f>
        <v>0</v>
      </c>
      <c r="I472" s="32">
        <f>+VLOOKUP(B472,'[1]AMAREY NOVA MEDICAL S.A'!$D:$H,4,0)</f>
        <v>1140000</v>
      </c>
      <c r="J472" s="32">
        <f t="shared" si="136"/>
        <v>1140000</v>
      </c>
      <c r="K472" s="32">
        <f t="shared" si="137"/>
        <v>1204068</v>
      </c>
      <c r="L472" s="32">
        <v>2306000</v>
      </c>
      <c r="M472" s="32"/>
      <c r="N472" s="32">
        <v>2306000</v>
      </c>
      <c r="O472" s="32">
        <f t="shared" si="140"/>
        <v>2435597.2000000002</v>
      </c>
      <c r="P472" s="71">
        <v>2353427</v>
      </c>
      <c r="Q472" s="71"/>
      <c r="R472" s="72">
        <v>2353427</v>
      </c>
      <c r="S472" s="32">
        <f t="shared" si="141"/>
        <v>2485218.912</v>
      </c>
      <c r="T472" s="32">
        <v>1527271.8318</v>
      </c>
      <c r="U472" s="32"/>
      <c r="V472" s="32">
        <v>1527271.8318</v>
      </c>
      <c r="W472" s="32">
        <f t="shared" si="142"/>
        <v>1612799.0543808001</v>
      </c>
      <c r="X472" s="32">
        <v>2026161</v>
      </c>
      <c r="Y472" s="32"/>
      <c r="Z472" s="32">
        <v>2026161</v>
      </c>
      <c r="AA472" s="32">
        <f t="shared" si="143"/>
        <v>2140031.2482000003</v>
      </c>
      <c r="AB472" s="32"/>
      <c r="AC472" s="32"/>
      <c r="AD472" s="32"/>
      <c r="AE472" s="32"/>
      <c r="AF472" s="32"/>
      <c r="AG472" s="32"/>
      <c r="AH472" s="32"/>
      <c r="AI472" s="32"/>
      <c r="AJ472" s="32">
        <v>1248785</v>
      </c>
      <c r="AK472" s="32"/>
      <c r="AL472" s="32">
        <v>1248785</v>
      </c>
      <c r="AM472" s="32">
        <f t="shared" si="144"/>
        <v>1318966.7169999999</v>
      </c>
      <c r="AN472" s="32"/>
      <c r="AO472" s="32"/>
      <c r="AP472" s="32"/>
      <c r="AQ472" s="32"/>
      <c r="AR472" s="32"/>
      <c r="AS472" s="32"/>
      <c r="AT472" s="32"/>
      <c r="AU472" s="32"/>
      <c r="AV472" s="32"/>
      <c r="AW472" s="32"/>
      <c r="AX472" s="32"/>
      <c r="AY472" s="32"/>
      <c r="AZ472" s="32"/>
      <c r="BA472" s="32"/>
      <c r="BB472" s="32"/>
      <c r="BC472" s="32"/>
      <c r="BD472" s="32"/>
      <c r="BE472" s="32"/>
      <c r="BF472" s="32"/>
      <c r="BG472" s="32"/>
      <c r="BH472" s="32"/>
      <c r="BI472" s="32"/>
      <c r="BJ472" s="32"/>
      <c r="BK472" s="32"/>
      <c r="BL472" s="32"/>
      <c r="BM472" s="32"/>
      <c r="BN472" s="32"/>
      <c r="BO472" s="32"/>
      <c r="BP472" s="32" t="s">
        <v>1299</v>
      </c>
      <c r="BQ472" s="32"/>
      <c r="BR472" s="32" t="s">
        <v>1299</v>
      </c>
      <c r="BS472" s="32">
        <f t="shared" si="145"/>
        <v>60223.900799999996</v>
      </c>
      <c r="BT472" s="32"/>
      <c r="BU472" s="32"/>
      <c r="BV472" s="32"/>
      <c r="BW472" s="32"/>
      <c r="BX472" s="32"/>
      <c r="BY472" s="32"/>
      <c r="BZ472" s="32"/>
      <c r="CA472" s="32"/>
      <c r="CB472" s="32">
        <v>1804680</v>
      </c>
      <c r="CC472" s="32"/>
      <c r="CD472" s="32">
        <v>1804680</v>
      </c>
      <c r="CE472" s="32">
        <f t="shared" si="146"/>
        <v>1906103.0160000001</v>
      </c>
      <c r="CF472" s="32">
        <v>2632709.2200000002</v>
      </c>
      <c r="CG472" s="32"/>
      <c r="CH472" s="32">
        <v>2632709.2200000002</v>
      </c>
      <c r="CI472" s="32">
        <f t="shared" si="147"/>
        <v>2780667.4781640004</v>
      </c>
      <c r="CJ472" s="32">
        <f t="shared" si="148"/>
        <v>1771519.5029494225</v>
      </c>
      <c r="CK472" s="32">
        <f>+SMALL((K472,O472,S472,W472,AA472,AE472,AI472,AM472,AQ472,AU472,AY472,BC472,BG472,BK472,BO472,BS472,BW472,CA472,CE472,CI472),1)</f>
        <v>60223.900799999996</v>
      </c>
      <c r="CL472" s="18"/>
      <c r="CM472" s="18">
        <f t="shared" si="149"/>
        <v>1143844.0992000001</v>
      </c>
      <c r="CN472" s="35">
        <f t="shared" si="150"/>
        <v>18.993191806001384</v>
      </c>
      <c r="CO472" s="39">
        <f t="shared" si="151"/>
        <v>60223.900799999996</v>
      </c>
    </row>
    <row r="473" spans="1:93" s="19" customFormat="1" ht="45">
      <c r="A473" s="17">
        <v>463</v>
      </c>
      <c r="B473" s="49" t="s">
        <v>230</v>
      </c>
      <c r="C473" s="69" t="s">
        <v>596</v>
      </c>
      <c r="D473" s="69" t="s">
        <v>1246</v>
      </c>
      <c r="E473" s="37">
        <v>1</v>
      </c>
      <c r="F473" s="37" t="str">
        <f>+VLOOKUP(B473,'[1]AMAREY NOVA MEDICAL S.A'!$D:$H,5,0)</f>
        <v>CTO 5657-2021 B BRAUN MEDICAL S A</v>
      </c>
      <c r="G473" s="34">
        <f>+VLOOKUP(B473,'[1]AMAREY NOVA MEDICAL S.A'!$D:$H,2,0)</f>
        <v>912000</v>
      </c>
      <c r="H473" s="32">
        <f>+VLOOKUP(B473,'[1]AMAREY NOVA MEDICAL S.A'!$D:$H,3,0)</f>
        <v>0</v>
      </c>
      <c r="I473" s="32">
        <f>+VLOOKUP(B473,'[1]AMAREY NOVA MEDICAL S.A'!$D:$H,4,0)</f>
        <v>912000</v>
      </c>
      <c r="J473" s="32">
        <f t="shared" si="136"/>
        <v>912000</v>
      </c>
      <c r="K473" s="32">
        <f t="shared" si="137"/>
        <v>963254.4</v>
      </c>
      <c r="L473" s="32">
        <v>989000</v>
      </c>
      <c r="M473" s="32"/>
      <c r="N473" s="32">
        <v>989000</v>
      </c>
      <c r="O473" s="32">
        <f t="shared" si="140"/>
        <v>1044581.8</v>
      </c>
      <c r="P473" s="76">
        <v>706328</v>
      </c>
      <c r="Q473" s="71"/>
      <c r="R473" s="77">
        <v>706328</v>
      </c>
      <c r="S473" s="32">
        <f t="shared" si="141"/>
        <v>745882.36800000002</v>
      </c>
      <c r="T473" s="32">
        <v>438345.15659999999</v>
      </c>
      <c r="U473" s="32"/>
      <c r="V473" s="32">
        <v>438345.15659999999</v>
      </c>
      <c r="W473" s="32">
        <f t="shared" si="142"/>
        <v>462892.48536960001</v>
      </c>
      <c r="X473" s="32">
        <v>1027722</v>
      </c>
      <c r="Y473" s="32"/>
      <c r="Z473" s="32">
        <v>1027722</v>
      </c>
      <c r="AA473" s="32">
        <f t="shared" si="143"/>
        <v>1085479.9764</v>
      </c>
      <c r="AB473" s="32"/>
      <c r="AC473" s="32"/>
      <c r="AD473" s="32"/>
      <c r="AE473" s="32"/>
      <c r="AF473" s="32"/>
      <c r="AG473" s="32"/>
      <c r="AH473" s="32"/>
      <c r="AI473" s="32"/>
      <c r="AJ473" s="32">
        <v>526930</v>
      </c>
      <c r="AK473" s="32"/>
      <c r="AL473" s="32">
        <v>526930</v>
      </c>
      <c r="AM473" s="32">
        <f t="shared" si="144"/>
        <v>556543.46600000001</v>
      </c>
      <c r="AN473" s="32"/>
      <c r="AO473" s="32"/>
      <c r="AP473" s="32"/>
      <c r="AQ473" s="32"/>
      <c r="AR473" s="32"/>
      <c r="AS473" s="32"/>
      <c r="AT473" s="32"/>
      <c r="AU473" s="32"/>
      <c r="AV473" s="32"/>
      <c r="AW473" s="32"/>
      <c r="AX473" s="32"/>
      <c r="AY473" s="32"/>
      <c r="AZ473" s="32"/>
      <c r="BA473" s="32"/>
      <c r="BB473" s="32"/>
      <c r="BC473" s="32"/>
      <c r="BD473" s="32"/>
      <c r="BE473" s="32"/>
      <c r="BF473" s="32"/>
      <c r="BG473" s="32"/>
      <c r="BH473" s="32"/>
      <c r="BI473" s="32"/>
      <c r="BJ473" s="32"/>
      <c r="BK473" s="32"/>
      <c r="BL473" s="32"/>
      <c r="BM473" s="32"/>
      <c r="BN473" s="32"/>
      <c r="BO473" s="32"/>
      <c r="BP473" s="32" t="s">
        <v>1305</v>
      </c>
      <c r="BQ473" s="32"/>
      <c r="BR473" s="32" t="s">
        <v>1305</v>
      </c>
      <c r="BS473" s="32">
        <f t="shared" si="145"/>
        <v>1096938.3484</v>
      </c>
      <c r="BT473" s="32"/>
      <c r="BU473" s="32"/>
      <c r="BV473" s="32"/>
      <c r="BW473" s="32"/>
      <c r="BX473" s="32"/>
      <c r="BY473" s="32"/>
      <c r="BZ473" s="32"/>
      <c r="CA473" s="32"/>
      <c r="CB473" s="32">
        <v>666360</v>
      </c>
      <c r="CC473" s="32"/>
      <c r="CD473" s="32">
        <v>666360</v>
      </c>
      <c r="CE473" s="32">
        <f t="shared" si="146"/>
        <v>703809.43200000003</v>
      </c>
      <c r="CF473" s="32">
        <v>1059189.51</v>
      </c>
      <c r="CG473" s="32"/>
      <c r="CH473" s="32">
        <v>1059189.51</v>
      </c>
      <c r="CI473" s="32">
        <f t="shared" si="147"/>
        <v>1118715.960462</v>
      </c>
      <c r="CJ473" s="32">
        <f t="shared" si="148"/>
        <v>864233.13740351109</v>
      </c>
      <c r="CK473" s="32">
        <f>+SMALL((K473,O473,S473,W473,AA473,AE473,AI473,AM473,AQ473,AU473,AY473,BC473,BG473,BK473,BO473,BS473,BW473,CA473,CE473,CI473),1)</f>
        <v>462892.48536960001</v>
      </c>
      <c r="CL473" s="18"/>
      <c r="CM473" s="18">
        <f t="shared" si="149"/>
        <v>500361.91463040002</v>
      </c>
      <c r="CN473" s="35">
        <f t="shared" si="150"/>
        <v>1.0809462897866711</v>
      </c>
      <c r="CO473" s="39">
        <f t="shared" si="151"/>
        <v>462892.48536960001</v>
      </c>
    </row>
    <row r="474" spans="1:93" s="19" customFormat="1" ht="45">
      <c r="A474" s="17">
        <v>464</v>
      </c>
      <c r="B474" s="49" t="s">
        <v>495</v>
      </c>
      <c r="C474" s="69" t="s">
        <v>596</v>
      </c>
      <c r="D474" s="69" t="s">
        <v>1246</v>
      </c>
      <c r="E474" s="37">
        <v>1</v>
      </c>
      <c r="F474" s="37" t="str">
        <f>+VLOOKUP(B474,'[1]AMAREY NOVA MEDICAL S.A'!$D:$H,5,0)</f>
        <v>CTO 5657-2021 B BRAUN MEDICAL S A</v>
      </c>
      <c r="G474" s="34">
        <f>+VLOOKUP(B474,'[1]AMAREY NOVA MEDICAL S.A'!$D:$H,2,0)</f>
        <v>107200</v>
      </c>
      <c r="H474" s="32">
        <f>+VLOOKUP(B474,'[1]AMAREY NOVA MEDICAL S.A'!$D:$H,3,0)</f>
        <v>0</v>
      </c>
      <c r="I474" s="32">
        <f>+VLOOKUP(B474,'[1]AMAREY NOVA MEDICAL S.A'!$D:$H,4,0)</f>
        <v>107200</v>
      </c>
      <c r="J474" s="32">
        <f t="shared" si="136"/>
        <v>107200</v>
      </c>
      <c r="K474" s="32">
        <f t="shared" si="137"/>
        <v>113224.64</v>
      </c>
      <c r="L474" s="32">
        <v>353000</v>
      </c>
      <c r="M474" s="32"/>
      <c r="N474" s="32">
        <v>353000</v>
      </c>
      <c r="O474" s="32">
        <f t="shared" si="140"/>
        <v>372838.60000000003</v>
      </c>
      <c r="P474" s="71">
        <v>337111</v>
      </c>
      <c r="Q474" s="71"/>
      <c r="R474" s="72">
        <v>337111</v>
      </c>
      <c r="S474" s="32">
        <f t="shared" si="141"/>
        <v>355989.21600000001</v>
      </c>
      <c r="T474" s="32">
        <v>180000</v>
      </c>
      <c r="U474" s="32"/>
      <c r="V474" s="32">
        <v>180000</v>
      </c>
      <c r="W474" s="32">
        <f t="shared" si="142"/>
        <v>190080</v>
      </c>
      <c r="X474" s="32">
        <v>238000</v>
      </c>
      <c r="Y474" s="32"/>
      <c r="Z474" s="32">
        <v>238000</v>
      </c>
      <c r="AA474" s="32">
        <f t="shared" si="143"/>
        <v>251375.6</v>
      </c>
      <c r="AB474" s="32"/>
      <c r="AC474" s="32"/>
      <c r="AD474" s="32"/>
      <c r="AE474" s="32"/>
      <c r="AF474" s="32"/>
      <c r="AG474" s="32"/>
      <c r="AH474" s="32"/>
      <c r="AI474" s="32"/>
      <c r="AJ474" s="32">
        <v>228620</v>
      </c>
      <c r="AK474" s="32"/>
      <c r="AL474" s="32">
        <v>228620</v>
      </c>
      <c r="AM474" s="32">
        <f t="shared" si="144"/>
        <v>241468.44400000002</v>
      </c>
      <c r="AN474" s="32"/>
      <c r="AO474" s="32"/>
      <c r="AP474" s="32"/>
      <c r="AQ474" s="32"/>
      <c r="AR474" s="32"/>
      <c r="AS474" s="32"/>
      <c r="AT474" s="32"/>
      <c r="AU474" s="32"/>
      <c r="AV474" s="32"/>
      <c r="AW474" s="32"/>
      <c r="AX474" s="32"/>
      <c r="AY474" s="32"/>
      <c r="AZ474" s="32"/>
      <c r="BA474" s="32"/>
      <c r="BB474" s="32"/>
      <c r="BC474" s="32"/>
      <c r="BD474" s="32"/>
      <c r="BE474" s="32"/>
      <c r="BF474" s="32"/>
      <c r="BG474" s="32"/>
      <c r="BH474" s="32"/>
      <c r="BI474" s="32"/>
      <c r="BJ474" s="32"/>
      <c r="BK474" s="32"/>
      <c r="BL474" s="32"/>
      <c r="BM474" s="32"/>
      <c r="BN474" s="32"/>
      <c r="BO474" s="32"/>
      <c r="BP474" s="32" t="s">
        <v>1302</v>
      </c>
      <c r="BQ474" s="32"/>
      <c r="BR474" s="32" t="s">
        <v>1302</v>
      </c>
      <c r="BS474" s="32">
        <f t="shared" si="145"/>
        <v>225839.628</v>
      </c>
      <c r="BT474" s="32"/>
      <c r="BU474" s="32"/>
      <c r="BV474" s="32"/>
      <c r="BW474" s="32"/>
      <c r="BX474" s="32"/>
      <c r="BY474" s="32"/>
      <c r="BZ474" s="32"/>
      <c r="CA474" s="32"/>
      <c r="CB474" s="32">
        <v>129600</v>
      </c>
      <c r="CC474" s="32"/>
      <c r="CD474" s="32">
        <v>129600</v>
      </c>
      <c r="CE474" s="32">
        <f t="shared" si="146"/>
        <v>136883.51999999999</v>
      </c>
      <c r="CF474" s="32">
        <v>244149.68</v>
      </c>
      <c r="CG474" s="32"/>
      <c r="CH474" s="32">
        <v>244149.68</v>
      </c>
      <c r="CI474" s="32">
        <f t="shared" si="147"/>
        <v>257870.892016</v>
      </c>
      <c r="CJ474" s="32">
        <f t="shared" si="148"/>
        <v>238396.72666844446</v>
      </c>
      <c r="CK474" s="32">
        <f>+SMALL((K474,O474,S474,W474,AA474,AE474,AI474,AM474,AQ474,AU474,AY474,BC474,BG474,BK474,BO474,BS474,BW474,CA474,CE474,CI474),1)</f>
        <v>113224.64</v>
      </c>
      <c r="CL474" s="18"/>
      <c r="CM474" s="18">
        <f t="shared" si="149"/>
        <v>0</v>
      </c>
      <c r="CN474" s="35">
        <f t="shared" si="150"/>
        <v>0</v>
      </c>
      <c r="CO474" s="39">
        <f t="shared" si="151"/>
        <v>113224.64</v>
      </c>
    </row>
    <row r="475" spans="1:93" s="19" customFormat="1" ht="45">
      <c r="A475" s="17">
        <v>465</v>
      </c>
      <c r="B475" s="49" t="s">
        <v>496</v>
      </c>
      <c r="C475" s="69" t="s">
        <v>596</v>
      </c>
      <c r="D475" s="69" t="s">
        <v>1246</v>
      </c>
      <c r="E475" s="37">
        <v>1</v>
      </c>
      <c r="F475" s="37" t="str">
        <f>+VLOOKUP(B475,'[1]AMAREY NOVA MEDICAL S.A'!$D:$H,5,0)</f>
        <v>CTO 5657-2021 B BRAUN MEDICAL S A</v>
      </c>
      <c r="G475" s="34">
        <f>+VLOOKUP(B475,'[1]AMAREY NOVA MEDICAL S.A'!$D:$H,2,0)</f>
        <v>615600</v>
      </c>
      <c r="H475" s="32">
        <f>+VLOOKUP(B475,'[1]AMAREY NOVA MEDICAL S.A'!$D:$H,3,0)</f>
        <v>0</v>
      </c>
      <c r="I475" s="32">
        <f>+VLOOKUP(B475,'[1]AMAREY NOVA MEDICAL S.A'!$D:$H,4,0)</f>
        <v>615600</v>
      </c>
      <c r="J475" s="32">
        <f t="shared" si="136"/>
        <v>615600</v>
      </c>
      <c r="K475" s="32">
        <f t="shared" si="137"/>
        <v>650196.72</v>
      </c>
      <c r="L475" s="32">
        <v>1276000</v>
      </c>
      <c r="M475" s="32"/>
      <c r="N475" s="32">
        <v>1276000</v>
      </c>
      <c r="O475" s="32">
        <f t="shared" si="140"/>
        <v>1347711.2</v>
      </c>
      <c r="P475" s="71">
        <v>556818</v>
      </c>
      <c r="Q475" s="71"/>
      <c r="R475" s="72">
        <v>556818</v>
      </c>
      <c r="S475" s="32">
        <f t="shared" si="141"/>
        <v>587999.80800000008</v>
      </c>
      <c r="T475" s="32">
        <v>903130.93260000006</v>
      </c>
      <c r="U475" s="32"/>
      <c r="V475" s="32">
        <v>903130.93260000006</v>
      </c>
      <c r="W475" s="32">
        <f t="shared" si="142"/>
        <v>953706.26482560008</v>
      </c>
      <c r="X475" s="32">
        <v>986000</v>
      </c>
      <c r="Y475" s="32"/>
      <c r="Z475" s="32">
        <v>986000</v>
      </c>
      <c r="AA475" s="32">
        <f t="shared" si="143"/>
        <v>1041413.2000000001</v>
      </c>
      <c r="AB475" s="32"/>
      <c r="AC475" s="32"/>
      <c r="AD475" s="32"/>
      <c r="AE475" s="32"/>
      <c r="AF475" s="32"/>
      <c r="AG475" s="32"/>
      <c r="AH475" s="32"/>
      <c r="AI475" s="32"/>
      <c r="AJ475" s="32">
        <v>740370</v>
      </c>
      <c r="AK475" s="32"/>
      <c r="AL475" s="32">
        <v>740370</v>
      </c>
      <c r="AM475" s="32">
        <f t="shared" si="144"/>
        <v>781978.79399999999</v>
      </c>
      <c r="AN475" s="32"/>
      <c r="AO475" s="32"/>
      <c r="AP475" s="32"/>
      <c r="AQ475" s="32"/>
      <c r="AR475" s="32"/>
      <c r="AS475" s="32"/>
      <c r="AT475" s="32"/>
      <c r="AU475" s="32"/>
      <c r="AV475" s="32"/>
      <c r="AW475" s="32"/>
      <c r="AX475" s="32"/>
      <c r="AY475" s="32"/>
      <c r="AZ475" s="32"/>
      <c r="BA475" s="32"/>
      <c r="BB475" s="32"/>
      <c r="BC475" s="32"/>
      <c r="BD475" s="32"/>
      <c r="BE475" s="32"/>
      <c r="BF475" s="32"/>
      <c r="BG475" s="32"/>
      <c r="BH475" s="32"/>
      <c r="BI475" s="32"/>
      <c r="BJ475" s="32"/>
      <c r="BK475" s="32"/>
      <c r="BL475" s="32"/>
      <c r="BM475" s="32"/>
      <c r="BN475" s="32"/>
      <c r="BO475" s="32"/>
      <c r="BP475" s="32" t="s">
        <v>1299</v>
      </c>
      <c r="BQ475" s="32"/>
      <c r="BR475" s="32" t="s">
        <v>1299</v>
      </c>
      <c r="BS475" s="32">
        <f t="shared" si="145"/>
        <v>60223.900799999996</v>
      </c>
      <c r="BT475" s="32"/>
      <c r="BU475" s="32"/>
      <c r="BV475" s="32"/>
      <c r="BW475" s="32"/>
      <c r="BX475" s="32"/>
      <c r="BY475" s="32"/>
      <c r="BZ475" s="32"/>
      <c r="CA475" s="32"/>
      <c r="CB475" s="32">
        <v>864000</v>
      </c>
      <c r="CC475" s="32"/>
      <c r="CD475" s="32">
        <v>864000</v>
      </c>
      <c r="CE475" s="32">
        <f t="shared" si="146"/>
        <v>912556.8</v>
      </c>
      <c r="CF475" s="32">
        <v>1167189.6399999999</v>
      </c>
      <c r="CG475" s="32"/>
      <c r="CH475" s="32">
        <v>1167189.6399999999</v>
      </c>
      <c r="CI475" s="32">
        <f t="shared" si="147"/>
        <v>1232785.697768</v>
      </c>
      <c r="CJ475" s="32">
        <f t="shared" si="148"/>
        <v>840952.48726595554</v>
      </c>
      <c r="CK475" s="32">
        <f>+SMALL((K475,O475,S475,W475,AA475,AE475,AI475,AM475,AQ475,AU475,AY475,BC475,BG475,BK475,BO475,BS475,BW475,CA475,CE475,CI475),1)</f>
        <v>60223.900799999996</v>
      </c>
      <c r="CL475" s="18"/>
      <c r="CM475" s="18">
        <f t="shared" si="149"/>
        <v>589972.81920000003</v>
      </c>
      <c r="CN475" s="35">
        <f t="shared" si="150"/>
        <v>9.7963235752407467</v>
      </c>
      <c r="CO475" s="39">
        <f t="shared" si="151"/>
        <v>60223.900799999996</v>
      </c>
    </row>
    <row r="476" spans="1:93" s="19" customFormat="1" ht="45">
      <c r="A476" s="17">
        <v>466</v>
      </c>
      <c r="B476" s="49" t="s">
        <v>490</v>
      </c>
      <c r="C476" s="69" t="s">
        <v>596</v>
      </c>
      <c r="D476" s="69" t="s">
        <v>1246</v>
      </c>
      <c r="E476" s="37">
        <v>1</v>
      </c>
      <c r="F476" s="37" t="str">
        <f>+VLOOKUP(B476,'[1]AMAREY NOVA MEDICAL S.A'!$D:$H,5,0)</f>
        <v>CTO 5659-2021 DIPROMEDICOS S.A.S</v>
      </c>
      <c r="G476" s="34">
        <f>+VLOOKUP(B476,'[1]AMAREY NOVA MEDICAL S.A'!$D:$H,2,0)</f>
        <v>1450000</v>
      </c>
      <c r="H476" s="32">
        <f>+VLOOKUP(B476,'[1]AMAREY NOVA MEDICAL S.A'!$D:$H,3,0)</f>
        <v>0</v>
      </c>
      <c r="I476" s="32">
        <f>+VLOOKUP(B476,'[1]AMAREY NOVA MEDICAL S.A'!$D:$H,4,0)</f>
        <v>1450000</v>
      </c>
      <c r="J476" s="32">
        <f t="shared" si="136"/>
        <v>1450000</v>
      </c>
      <c r="K476" s="32">
        <f t="shared" si="137"/>
        <v>1531490</v>
      </c>
      <c r="L476" s="32">
        <v>1725000</v>
      </c>
      <c r="M476" s="32"/>
      <c r="N476" s="32">
        <v>1725000</v>
      </c>
      <c r="O476" s="32">
        <f t="shared" si="140"/>
        <v>1821945</v>
      </c>
      <c r="P476" s="71">
        <v>2004546</v>
      </c>
      <c r="Q476" s="71"/>
      <c r="R476" s="72">
        <v>2004546</v>
      </c>
      <c r="S476" s="32">
        <f t="shared" si="141"/>
        <v>2116800.5759999999</v>
      </c>
      <c r="T476" s="32">
        <v>1925659.6398</v>
      </c>
      <c r="U476" s="32"/>
      <c r="V476" s="32">
        <v>1925659.6398</v>
      </c>
      <c r="W476" s="32">
        <f t="shared" si="142"/>
        <v>2033496.5796288</v>
      </c>
      <c r="X476" s="32">
        <v>2121614</v>
      </c>
      <c r="Y476" s="32"/>
      <c r="Z476" s="32">
        <v>2121614</v>
      </c>
      <c r="AA476" s="32">
        <f t="shared" si="143"/>
        <v>2240848.7068000003</v>
      </c>
      <c r="AB476" s="32"/>
      <c r="AC476" s="32"/>
      <c r="AD476" s="32"/>
      <c r="AE476" s="32"/>
      <c r="AF476" s="32"/>
      <c r="AG476" s="32"/>
      <c r="AH476" s="32"/>
      <c r="AI476" s="32"/>
      <c r="AJ476" s="32">
        <v>1714500</v>
      </c>
      <c r="AK476" s="32"/>
      <c r="AL476" s="32">
        <v>1714500</v>
      </c>
      <c r="AM476" s="32">
        <f t="shared" si="144"/>
        <v>1810854.9000000001</v>
      </c>
      <c r="AN476" s="32"/>
      <c r="AO476" s="32"/>
      <c r="AP476" s="32"/>
      <c r="AQ476" s="32"/>
      <c r="AR476" s="32"/>
      <c r="AS476" s="32"/>
      <c r="AT476" s="32"/>
      <c r="AU476" s="32"/>
      <c r="AV476" s="32"/>
      <c r="AW476" s="32"/>
      <c r="AX476" s="32"/>
      <c r="AY476" s="32"/>
      <c r="AZ476" s="32"/>
      <c r="BA476" s="32"/>
      <c r="BB476" s="32"/>
      <c r="BC476" s="32"/>
      <c r="BD476" s="32"/>
      <c r="BE476" s="32"/>
      <c r="BF476" s="32"/>
      <c r="BG476" s="32"/>
      <c r="BH476" s="32"/>
      <c r="BI476" s="32"/>
      <c r="BJ476" s="32"/>
      <c r="BK476" s="32"/>
      <c r="BL476" s="32"/>
      <c r="BM476" s="32"/>
      <c r="BN476" s="32"/>
      <c r="BO476" s="32"/>
      <c r="BP476" s="32" t="s">
        <v>1306</v>
      </c>
      <c r="BQ476" s="32"/>
      <c r="BR476" s="32" t="s">
        <v>1306</v>
      </c>
      <c r="BS476" s="32">
        <f t="shared" si="145"/>
        <v>4118252.04</v>
      </c>
      <c r="BT476" s="32"/>
      <c r="BU476" s="32"/>
      <c r="BV476" s="32"/>
      <c r="BW476" s="32"/>
      <c r="BX476" s="32"/>
      <c r="BY476" s="32"/>
      <c r="BZ476" s="32"/>
      <c r="CA476" s="32"/>
      <c r="CB476" s="32">
        <v>2700000</v>
      </c>
      <c r="CC476" s="32"/>
      <c r="CD476" s="32">
        <v>2700000</v>
      </c>
      <c r="CE476" s="32">
        <f t="shared" si="146"/>
        <v>2851740</v>
      </c>
      <c r="CF476" s="32">
        <v>2719183.76</v>
      </c>
      <c r="CG476" s="32"/>
      <c r="CH476" s="32">
        <v>2719183.76</v>
      </c>
      <c r="CI476" s="32">
        <f t="shared" si="147"/>
        <v>2872001.8873119997</v>
      </c>
      <c r="CJ476" s="32">
        <f t="shared" si="148"/>
        <v>2377492.1877489779</v>
      </c>
      <c r="CK476" s="32">
        <f>+SMALL((K476,O476,S476,W476,AA476,AE476,AI476,AM476,AQ476,AU476,AY476,BC476,BG476,BK476,BO476,BS476,BW476,CA476,CE476,CI476),1)</f>
        <v>1531490</v>
      </c>
      <c r="CL476" s="18"/>
      <c r="CM476" s="18">
        <f t="shared" si="149"/>
        <v>0</v>
      </c>
      <c r="CN476" s="35">
        <f t="shared" si="150"/>
        <v>0</v>
      </c>
      <c r="CO476" s="39">
        <f t="shared" si="151"/>
        <v>1531490</v>
      </c>
    </row>
    <row r="477" spans="1:93" s="19" customFormat="1" ht="45">
      <c r="A477" s="17">
        <v>467</v>
      </c>
      <c r="B477" s="49" t="s">
        <v>491</v>
      </c>
      <c r="C477" s="69" t="s">
        <v>596</v>
      </c>
      <c r="D477" s="69" t="s">
        <v>1246</v>
      </c>
      <c r="E477" s="37">
        <v>1</v>
      </c>
      <c r="F477" s="37" t="str">
        <f>+VLOOKUP(B477,'[1]AMAREY NOVA MEDICAL S.A'!$D:$H,5,0)</f>
        <v>CTO 5657-2021 B BRAUN MEDICAL S A</v>
      </c>
      <c r="G477" s="34">
        <f>+VLOOKUP(B477,'[1]AMAREY NOVA MEDICAL S.A'!$D:$H,2,0)</f>
        <v>141400</v>
      </c>
      <c r="H477" s="32">
        <f>+VLOOKUP(B477,'[1]AMAREY NOVA MEDICAL S.A'!$D:$H,3,0)</f>
        <v>0</v>
      </c>
      <c r="I477" s="32">
        <f>+VLOOKUP(B477,'[1]AMAREY NOVA MEDICAL S.A'!$D:$H,4,0)</f>
        <v>141400</v>
      </c>
      <c r="J477" s="32">
        <f t="shared" si="136"/>
        <v>141400</v>
      </c>
      <c r="K477" s="32">
        <f t="shared" si="137"/>
        <v>149346.68</v>
      </c>
      <c r="L477" s="32"/>
      <c r="M477" s="32"/>
      <c r="N477" s="32"/>
      <c r="O477" s="32"/>
      <c r="P477" s="71"/>
      <c r="Q477" s="71"/>
      <c r="R477" s="72"/>
      <c r="S477" s="32"/>
      <c r="T477" s="32"/>
      <c r="U477" s="32"/>
      <c r="V477" s="32"/>
      <c r="W477" s="32"/>
      <c r="X477" s="32"/>
      <c r="Y477" s="32"/>
      <c r="Z477" s="32"/>
      <c r="AA477" s="32"/>
      <c r="AB477" s="32"/>
      <c r="AC477" s="32"/>
      <c r="AD477" s="32"/>
      <c r="AE477" s="32"/>
      <c r="AF477" s="32"/>
      <c r="AG477" s="32"/>
      <c r="AH477" s="32"/>
      <c r="AI477" s="32"/>
      <c r="AJ477" s="32">
        <v>217235</v>
      </c>
      <c r="AK477" s="32"/>
      <c r="AL477" s="32">
        <v>217235</v>
      </c>
      <c r="AM477" s="32">
        <f t="shared" si="144"/>
        <v>229443.60700000002</v>
      </c>
      <c r="AN477" s="32"/>
      <c r="AO477" s="32"/>
      <c r="AP477" s="32"/>
      <c r="AQ477" s="32"/>
      <c r="AR477" s="32"/>
      <c r="AS477" s="32"/>
      <c r="AT477" s="32"/>
      <c r="AU477" s="32"/>
      <c r="AV477" s="32"/>
      <c r="AW477" s="32"/>
      <c r="AX477" s="32"/>
      <c r="AY477" s="32"/>
      <c r="AZ477" s="32"/>
      <c r="BA477" s="32"/>
      <c r="BB477" s="32"/>
      <c r="BC477" s="32"/>
      <c r="BD477" s="32"/>
      <c r="BE477" s="32"/>
      <c r="BF477" s="32"/>
      <c r="BG477" s="32"/>
      <c r="BH477" s="32"/>
      <c r="BI477" s="32"/>
      <c r="BJ477" s="32"/>
      <c r="BK477" s="32"/>
      <c r="BL477" s="32"/>
      <c r="BM477" s="32"/>
      <c r="BN477" s="32"/>
      <c r="BO477" s="32"/>
      <c r="BP477" s="32"/>
      <c r="BQ477" s="32"/>
      <c r="BR477" s="32"/>
      <c r="BS477" s="32"/>
      <c r="BT477" s="32"/>
      <c r="BU477" s="32"/>
      <c r="BV477" s="32"/>
      <c r="BW477" s="32"/>
      <c r="BX477" s="32"/>
      <c r="BY477" s="32"/>
      <c r="BZ477" s="32"/>
      <c r="CA477" s="32"/>
      <c r="CB477" s="32"/>
      <c r="CC477" s="32"/>
      <c r="CD477" s="32"/>
      <c r="CE477" s="32"/>
      <c r="CF477" s="32">
        <v>293267.25</v>
      </c>
      <c r="CG477" s="32"/>
      <c r="CH477" s="32">
        <v>293267.25</v>
      </c>
      <c r="CI477" s="32">
        <f t="shared" si="147"/>
        <v>309748.86945</v>
      </c>
      <c r="CJ477" s="32">
        <f t="shared" si="148"/>
        <v>229513.05215</v>
      </c>
      <c r="CK477" s="32">
        <f>+SMALL((K477,O477,S477,W477,AA477,AE477,AI477,AM477,AQ477,AU477,AY477,BC477,BG477,BK477,BO477,BS477,BW477,CA477,CE477,CI477),1)</f>
        <v>149346.68</v>
      </c>
      <c r="CL477" s="18"/>
      <c r="CM477" s="18">
        <f t="shared" si="149"/>
        <v>0</v>
      </c>
      <c r="CN477" s="35">
        <f t="shared" si="150"/>
        <v>0</v>
      </c>
      <c r="CO477" s="39">
        <f t="shared" si="151"/>
        <v>149346.68</v>
      </c>
    </row>
    <row r="478" spans="1:93" s="19" customFormat="1" ht="45">
      <c r="A478" s="17">
        <v>468</v>
      </c>
      <c r="B478" s="49" t="s">
        <v>492</v>
      </c>
      <c r="C478" s="69" t="s">
        <v>596</v>
      </c>
      <c r="D478" s="69" t="s">
        <v>1246</v>
      </c>
      <c r="E478" s="37">
        <v>1</v>
      </c>
      <c r="F478" s="37" t="str">
        <f>+VLOOKUP(B478,'[1]AMAREY NOVA MEDICAL S.A'!$D:$H,5,0)</f>
        <v>CTO 5657-2021 B BRAUN MEDICAL S A</v>
      </c>
      <c r="G478" s="34">
        <f>+VLOOKUP(B478,'[1]AMAREY NOVA MEDICAL S.A'!$D:$H,2,0)</f>
        <v>120600</v>
      </c>
      <c r="H478" s="32">
        <f>+VLOOKUP(B478,'[1]AMAREY NOVA MEDICAL S.A'!$D:$H,3,0)</f>
        <v>0</v>
      </c>
      <c r="I478" s="32">
        <f>+VLOOKUP(B478,'[1]AMAREY NOVA MEDICAL S.A'!$D:$H,4,0)</f>
        <v>120600</v>
      </c>
      <c r="J478" s="32">
        <f t="shared" si="136"/>
        <v>120600</v>
      </c>
      <c r="K478" s="32">
        <f t="shared" si="137"/>
        <v>127377.72</v>
      </c>
      <c r="L478" s="32">
        <v>245000</v>
      </c>
      <c r="M478" s="32"/>
      <c r="N478" s="32">
        <v>245000</v>
      </c>
      <c r="O478" s="32">
        <f t="shared" si="140"/>
        <v>258769</v>
      </c>
      <c r="P478" s="71">
        <v>445455</v>
      </c>
      <c r="Q478" s="71"/>
      <c r="R478" s="72">
        <v>445455</v>
      </c>
      <c r="S478" s="32">
        <f t="shared" si="141"/>
        <v>470400.48000000004</v>
      </c>
      <c r="T478" s="32">
        <v>53236.942199999998</v>
      </c>
      <c r="U478" s="32"/>
      <c r="V478" s="32">
        <v>53236.942199999998</v>
      </c>
      <c r="W478" s="32">
        <f t="shared" si="142"/>
        <v>56218.210963199999</v>
      </c>
      <c r="X478" s="32">
        <v>185856</v>
      </c>
      <c r="Y478" s="32"/>
      <c r="Z478" s="32">
        <v>185856</v>
      </c>
      <c r="AA478" s="32">
        <f t="shared" si="143"/>
        <v>196301.1072</v>
      </c>
      <c r="AB478" s="32"/>
      <c r="AC478" s="32"/>
      <c r="AD478" s="32"/>
      <c r="AE478" s="32"/>
      <c r="AF478" s="32"/>
      <c r="AG478" s="32"/>
      <c r="AH478" s="32"/>
      <c r="AI478" s="32"/>
      <c r="AJ478" s="32">
        <v>414460</v>
      </c>
      <c r="AK478" s="32"/>
      <c r="AL478" s="32">
        <v>414460</v>
      </c>
      <c r="AM478" s="32">
        <f t="shared" si="144"/>
        <v>437752.652</v>
      </c>
      <c r="AN478" s="32"/>
      <c r="AO478" s="32"/>
      <c r="AP478" s="32"/>
      <c r="AQ478" s="32"/>
      <c r="AR478" s="32"/>
      <c r="AS478" s="32"/>
      <c r="AT478" s="32"/>
      <c r="AU478" s="32"/>
      <c r="AV478" s="32"/>
      <c r="AW478" s="32"/>
      <c r="AX478" s="32"/>
      <c r="AY478" s="32"/>
      <c r="AZ478" s="32"/>
      <c r="BA478" s="32"/>
      <c r="BB478" s="32"/>
      <c r="BC478" s="32"/>
      <c r="BD478" s="32"/>
      <c r="BE478" s="32"/>
      <c r="BF478" s="32"/>
      <c r="BG478" s="32"/>
      <c r="BH478" s="32"/>
      <c r="BI478" s="32"/>
      <c r="BJ478" s="32"/>
      <c r="BK478" s="32"/>
      <c r="BL478" s="32"/>
      <c r="BM478" s="32"/>
      <c r="BN478" s="32"/>
      <c r="BO478" s="32"/>
      <c r="BP478" s="32"/>
      <c r="BQ478" s="32"/>
      <c r="BR478" s="32"/>
      <c r="BS478" s="32"/>
      <c r="BT478" s="32"/>
      <c r="BU478" s="32"/>
      <c r="BV478" s="32"/>
      <c r="BW478" s="32"/>
      <c r="BX478" s="32"/>
      <c r="BY478" s="32"/>
      <c r="BZ478" s="32"/>
      <c r="CA478" s="32"/>
      <c r="CB478" s="32">
        <v>216000</v>
      </c>
      <c r="CC478" s="32"/>
      <c r="CD478" s="32">
        <v>216000</v>
      </c>
      <c r="CE478" s="32">
        <f t="shared" si="146"/>
        <v>228139.2</v>
      </c>
      <c r="CF478" s="32">
        <v>317809.64</v>
      </c>
      <c r="CG478" s="32"/>
      <c r="CH478" s="32">
        <v>317809.64</v>
      </c>
      <c r="CI478" s="32">
        <f t="shared" si="147"/>
        <v>335670.541768</v>
      </c>
      <c r="CJ478" s="32">
        <f t="shared" si="148"/>
        <v>263828.61399139999</v>
      </c>
      <c r="CK478" s="32">
        <f>+SMALL((K478,O478,S478,W478,AA478,AE478,AI478,AM478,AQ478,AU478,AY478,BC478,BG478,BK478,BO478,BS478,BW478,CA478,CE478,CI478),1)</f>
        <v>56218.210963199999</v>
      </c>
      <c r="CL478" s="18"/>
      <c r="CM478" s="18">
        <f t="shared" si="149"/>
        <v>71159.509036800009</v>
      </c>
      <c r="CN478" s="35">
        <f t="shared" si="150"/>
        <v>1.2657732755562154</v>
      </c>
      <c r="CO478" s="39">
        <f t="shared" si="151"/>
        <v>56218.210963199999</v>
      </c>
    </row>
    <row r="479" spans="1:93" s="19" customFormat="1" ht="30">
      <c r="A479" s="17">
        <v>469</v>
      </c>
      <c r="B479" s="49" t="s">
        <v>392</v>
      </c>
      <c r="C479" s="69" t="s">
        <v>596</v>
      </c>
      <c r="D479" s="69" t="s">
        <v>1246</v>
      </c>
      <c r="E479" s="37">
        <v>1</v>
      </c>
      <c r="F479" s="37" t="str">
        <f>+VLOOKUP(B479,'[1]AMAREY NOVA MEDICAL S.A'!$D:$H,5,0)</f>
        <v>CTO 5658-2021 BIOART S.A</v>
      </c>
      <c r="G479" s="34">
        <f>+VLOOKUP(B479,'[1]AMAREY NOVA MEDICAL S.A'!$D:$H,2,0)</f>
        <v>249477</v>
      </c>
      <c r="H479" s="32">
        <f>+VLOOKUP(B479,'[1]AMAREY NOVA MEDICAL S.A'!$D:$H,3,0)</f>
        <v>0</v>
      </c>
      <c r="I479" s="32">
        <f>+VLOOKUP(B479,'[1]AMAREY NOVA MEDICAL S.A'!$D:$H,4,0)</f>
        <v>249477</v>
      </c>
      <c r="J479" s="32">
        <f t="shared" si="136"/>
        <v>249477</v>
      </c>
      <c r="K479" s="32">
        <f t="shared" si="137"/>
        <v>263497.60739999998</v>
      </c>
      <c r="L479" s="32">
        <v>147000</v>
      </c>
      <c r="M479" s="32"/>
      <c r="N479" s="32">
        <v>147000</v>
      </c>
      <c r="O479" s="32">
        <f t="shared" si="140"/>
        <v>155261.4</v>
      </c>
      <c r="P479" s="71">
        <v>192593</v>
      </c>
      <c r="Q479" s="71"/>
      <c r="R479" s="72">
        <v>192593</v>
      </c>
      <c r="S479" s="32">
        <f t="shared" si="141"/>
        <v>203378.20800000001</v>
      </c>
      <c r="T479" s="32">
        <v>106355.31660000001</v>
      </c>
      <c r="U479" s="32"/>
      <c r="V479" s="32">
        <v>106355.31660000001</v>
      </c>
      <c r="W479" s="32">
        <f t="shared" si="142"/>
        <v>112311.21432960001</v>
      </c>
      <c r="X479" s="32">
        <v>212000</v>
      </c>
      <c r="Y479" s="32"/>
      <c r="Z479" s="32">
        <v>212000</v>
      </c>
      <c r="AA479" s="32">
        <f t="shared" si="143"/>
        <v>223914.4</v>
      </c>
      <c r="AB479" s="32"/>
      <c r="AC479" s="32"/>
      <c r="AD479" s="32"/>
      <c r="AE479" s="32"/>
      <c r="AF479" s="32"/>
      <c r="AG479" s="32"/>
      <c r="AH479" s="32"/>
      <c r="AI479" s="32"/>
      <c r="AJ479" s="32">
        <v>190785</v>
      </c>
      <c r="AK479" s="32"/>
      <c r="AL479" s="32">
        <v>190785</v>
      </c>
      <c r="AM479" s="32">
        <f t="shared" si="144"/>
        <v>201507.117</v>
      </c>
      <c r="AN479" s="32"/>
      <c r="AO479" s="32"/>
      <c r="AP479" s="32"/>
      <c r="AQ479" s="32"/>
      <c r="AR479" s="32"/>
      <c r="AS479" s="32"/>
      <c r="AT479" s="32"/>
      <c r="AU479" s="32"/>
      <c r="AV479" s="32"/>
      <c r="AW479" s="32"/>
      <c r="AX479" s="32"/>
      <c r="AY479" s="32"/>
      <c r="AZ479" s="32"/>
      <c r="BA479" s="32"/>
      <c r="BB479" s="32"/>
      <c r="BC479" s="32"/>
      <c r="BD479" s="32"/>
      <c r="BE479" s="32"/>
      <c r="BF479" s="32"/>
      <c r="BG479" s="32"/>
      <c r="BH479" s="32"/>
      <c r="BI479" s="32"/>
      <c r="BJ479" s="32"/>
      <c r="BK479" s="32"/>
      <c r="BL479" s="32"/>
      <c r="BM479" s="32"/>
      <c r="BN479" s="32"/>
      <c r="BO479" s="32"/>
      <c r="BP479" s="32"/>
      <c r="BQ479" s="32"/>
      <c r="BR479" s="32"/>
      <c r="BS479" s="32"/>
      <c r="BT479" s="32"/>
      <c r="BU479" s="32"/>
      <c r="BV479" s="32"/>
      <c r="BW479" s="32"/>
      <c r="BX479" s="32"/>
      <c r="BY479" s="32"/>
      <c r="BZ479" s="32"/>
      <c r="CA479" s="32"/>
      <c r="CB479" s="32">
        <v>345600</v>
      </c>
      <c r="CC479" s="32"/>
      <c r="CD479" s="32">
        <v>345600</v>
      </c>
      <c r="CE479" s="32">
        <f t="shared" si="146"/>
        <v>365022.72000000003</v>
      </c>
      <c r="CF479" s="32">
        <v>288737.90000000002</v>
      </c>
      <c r="CG479" s="32"/>
      <c r="CH479" s="32">
        <v>288737.90000000002</v>
      </c>
      <c r="CI479" s="32">
        <f t="shared" si="147"/>
        <v>304964.96998000005</v>
      </c>
      <c r="CJ479" s="32">
        <f t="shared" si="148"/>
        <v>228732.2045887</v>
      </c>
      <c r="CK479" s="32">
        <f>+SMALL((K479,O479,S479,W479,AA479,AE479,AI479,AM479,AQ479,AU479,AY479,BC479,BG479,BK479,BO479,BS479,BW479,CA479,CE479,CI479),1)</f>
        <v>112311.21432960001</v>
      </c>
      <c r="CL479" s="18"/>
      <c r="CM479" s="18">
        <f t="shared" si="149"/>
        <v>151186.39307039996</v>
      </c>
      <c r="CN479" s="35">
        <f t="shared" si="150"/>
        <v>1.3461379967517122</v>
      </c>
      <c r="CO479" s="39">
        <f t="shared" si="151"/>
        <v>112311.21432960001</v>
      </c>
    </row>
    <row r="480" spans="1:93" s="19" customFormat="1" ht="45">
      <c r="A480" s="17">
        <v>470</v>
      </c>
      <c r="B480" s="49" t="s">
        <v>301</v>
      </c>
      <c r="C480" s="69" t="s">
        <v>596</v>
      </c>
      <c r="D480" s="69" t="s">
        <v>1246</v>
      </c>
      <c r="E480" s="37">
        <v>1</v>
      </c>
      <c r="F480" s="37" t="str">
        <f>+VLOOKUP(B480,'[1]AMAREY NOVA MEDICAL S.A'!$D:$H,5,0)</f>
        <v>CTO 5657-2021 B BRAUN MEDICAL S A</v>
      </c>
      <c r="G480" s="34">
        <f>+VLOOKUP(B480,'[1]AMAREY NOVA MEDICAL S.A'!$D:$H,2,0)</f>
        <v>373500</v>
      </c>
      <c r="H480" s="32">
        <f>+VLOOKUP(B480,'[1]AMAREY NOVA MEDICAL S.A'!$D:$H,3,0)</f>
        <v>0</v>
      </c>
      <c r="I480" s="32">
        <f>+VLOOKUP(B480,'[1]AMAREY NOVA MEDICAL S.A'!$D:$H,4,0)</f>
        <v>373500</v>
      </c>
      <c r="J480" s="32">
        <f t="shared" si="136"/>
        <v>373500</v>
      </c>
      <c r="K480" s="32">
        <f t="shared" si="137"/>
        <v>394490.7</v>
      </c>
      <c r="L480" s="32">
        <v>170000</v>
      </c>
      <c r="M480" s="32">
        <f>+L480*19%</f>
        <v>32300</v>
      </c>
      <c r="N480" s="32">
        <v>202300</v>
      </c>
      <c r="O480" s="32">
        <f t="shared" si="140"/>
        <v>213669.26</v>
      </c>
      <c r="P480" s="71">
        <v>165080</v>
      </c>
      <c r="Q480" s="71"/>
      <c r="R480" s="72">
        <v>165080</v>
      </c>
      <c r="S480" s="32">
        <f t="shared" si="141"/>
        <v>174324.48000000001</v>
      </c>
      <c r="T480" s="32">
        <v>221379.12505800001</v>
      </c>
      <c r="U480" s="32"/>
      <c r="V480" s="32">
        <v>221379.12505800001</v>
      </c>
      <c r="W480" s="32">
        <f t="shared" si="142"/>
        <v>233776.35606124802</v>
      </c>
      <c r="X480" s="32">
        <v>145200</v>
      </c>
      <c r="Y480" s="32"/>
      <c r="Z480" s="32">
        <v>145200</v>
      </c>
      <c r="AA480" s="32">
        <f t="shared" si="143"/>
        <v>153360.24</v>
      </c>
      <c r="AB480" s="32"/>
      <c r="AC480" s="32"/>
      <c r="AD480" s="32"/>
      <c r="AE480" s="32"/>
      <c r="AF480" s="32"/>
      <c r="AG480" s="32"/>
      <c r="AH480" s="32"/>
      <c r="AI480" s="32"/>
      <c r="AJ480" s="32">
        <v>226665</v>
      </c>
      <c r="AK480" s="32">
        <f>+AJ480*19%</f>
        <v>43066.35</v>
      </c>
      <c r="AL480" s="32">
        <v>269731.34999999998</v>
      </c>
      <c r="AM480" s="32">
        <f t="shared" si="144"/>
        <v>284890.25186999998</v>
      </c>
      <c r="AN480" s="32"/>
      <c r="AO480" s="32"/>
      <c r="AP480" s="32"/>
      <c r="AQ480" s="32"/>
      <c r="AR480" s="32"/>
      <c r="AS480" s="32"/>
      <c r="AT480" s="32"/>
      <c r="AU480" s="32"/>
      <c r="AV480" s="32"/>
      <c r="AW480" s="32"/>
      <c r="AX480" s="32"/>
      <c r="AY480" s="32"/>
      <c r="AZ480" s="32"/>
      <c r="BA480" s="32"/>
      <c r="BB480" s="32"/>
      <c r="BC480" s="32"/>
      <c r="BD480" s="32"/>
      <c r="BE480" s="32"/>
      <c r="BF480" s="32"/>
      <c r="BG480" s="32"/>
      <c r="BH480" s="32"/>
      <c r="BI480" s="32"/>
      <c r="BJ480" s="32"/>
      <c r="BK480" s="32"/>
      <c r="BL480" s="32"/>
      <c r="BM480" s="32"/>
      <c r="BN480" s="32"/>
      <c r="BO480" s="32"/>
      <c r="BP480" s="32"/>
      <c r="BQ480" s="32"/>
      <c r="BR480" s="32"/>
      <c r="BS480" s="32"/>
      <c r="BT480" s="32"/>
      <c r="BU480" s="32"/>
      <c r="BV480" s="32"/>
      <c r="BW480" s="32"/>
      <c r="BX480" s="32"/>
      <c r="BY480" s="32"/>
      <c r="BZ480" s="32"/>
      <c r="CA480" s="32"/>
      <c r="CB480" s="32">
        <v>302400</v>
      </c>
      <c r="CC480" s="32">
        <v>57456</v>
      </c>
      <c r="CD480" s="32">
        <v>359856</v>
      </c>
      <c r="CE480" s="32">
        <f t="shared" si="146"/>
        <v>380079.90720000002</v>
      </c>
      <c r="CF480" s="32">
        <v>284493.03999999998</v>
      </c>
      <c r="CG480" s="32"/>
      <c r="CH480" s="32">
        <v>284493.03999999998</v>
      </c>
      <c r="CI480" s="32">
        <f t="shared" si="147"/>
        <v>300481.54884800001</v>
      </c>
      <c r="CJ480" s="32">
        <f t="shared" si="148"/>
        <v>266884.09299740597</v>
      </c>
      <c r="CK480" s="32">
        <f>+SMALL((K480,O480,S480,W480,AA480,AE480,AI480,AM480,AQ480,AU480,AY480,BC480,BG480,BK480,BO480,BS480,BW480,CA480,CE480,CI480),1)</f>
        <v>153360.24</v>
      </c>
      <c r="CL480" s="18"/>
      <c r="CM480" s="18">
        <f t="shared" si="149"/>
        <v>241130.46000000002</v>
      </c>
      <c r="CN480" s="35">
        <f t="shared" si="150"/>
        <v>1.5723140495867771</v>
      </c>
      <c r="CO480" s="39">
        <f t="shared" si="151"/>
        <v>153360.24</v>
      </c>
    </row>
    <row r="481" spans="1:93" s="19" customFormat="1" ht="45">
      <c r="A481" s="17">
        <v>471</v>
      </c>
      <c r="B481" s="49" t="s">
        <v>494</v>
      </c>
      <c r="C481" s="69" t="s">
        <v>597</v>
      </c>
      <c r="D481" s="69" t="s">
        <v>1246</v>
      </c>
      <c r="E481" s="37">
        <v>1</v>
      </c>
      <c r="F481" s="37" t="str">
        <f>+VLOOKUP(B481,'[1]AMAREY NOVA MEDICAL S.A'!$D:$H,5,0)</f>
        <v>CTO 5657-2021 B BRAUN MEDICAL S A</v>
      </c>
      <c r="G481" s="34">
        <f>+VLOOKUP(B481,'[1]AMAREY NOVA MEDICAL S.A'!$D:$H,2,0)</f>
        <v>1140000</v>
      </c>
      <c r="H481" s="32">
        <f>+VLOOKUP(B481,'[1]AMAREY NOVA MEDICAL S.A'!$D:$H,3,0)</f>
        <v>0</v>
      </c>
      <c r="I481" s="32">
        <f>+VLOOKUP(B481,'[1]AMAREY NOVA MEDICAL S.A'!$D:$H,4,0)</f>
        <v>1140000</v>
      </c>
      <c r="J481" s="32">
        <f t="shared" si="136"/>
        <v>1140000</v>
      </c>
      <c r="K481" s="32">
        <f t="shared" si="137"/>
        <v>1204068</v>
      </c>
      <c r="L481" s="32"/>
      <c r="M481" s="32"/>
      <c r="N481" s="32"/>
      <c r="O481" s="32"/>
      <c r="P481" s="71"/>
      <c r="Q481" s="71"/>
      <c r="R481" s="72"/>
      <c r="S481" s="32"/>
      <c r="T481" s="32">
        <v>1527271.8318</v>
      </c>
      <c r="U481" s="32"/>
      <c r="V481" s="32">
        <v>1527271.8318</v>
      </c>
      <c r="W481" s="32">
        <f t="shared" si="142"/>
        <v>1612799.0543808001</v>
      </c>
      <c r="X481" s="32">
        <v>2026161</v>
      </c>
      <c r="Y481" s="32"/>
      <c r="Z481" s="32">
        <v>2026161</v>
      </c>
      <c r="AA481" s="32">
        <f t="shared" si="143"/>
        <v>2140031.2482000003</v>
      </c>
      <c r="AB481" s="32"/>
      <c r="AC481" s="32"/>
      <c r="AD481" s="32"/>
      <c r="AE481" s="32"/>
      <c r="AF481" s="32"/>
      <c r="AG481" s="32"/>
      <c r="AH481" s="32"/>
      <c r="AI481" s="32"/>
      <c r="AJ481" s="32"/>
      <c r="AK481" s="32"/>
      <c r="AL481" s="32"/>
      <c r="AM481" s="32"/>
      <c r="AN481" s="32"/>
      <c r="AO481" s="32"/>
      <c r="AP481" s="32"/>
      <c r="AQ481" s="32"/>
      <c r="AR481" s="32"/>
      <c r="AS481" s="32"/>
      <c r="AT481" s="32"/>
      <c r="AU481" s="32"/>
      <c r="AV481" s="32"/>
      <c r="AW481" s="32"/>
      <c r="AX481" s="32"/>
      <c r="AY481" s="32"/>
      <c r="AZ481" s="32"/>
      <c r="BA481" s="32"/>
      <c r="BB481" s="32"/>
      <c r="BC481" s="32"/>
      <c r="BD481" s="32"/>
      <c r="BE481" s="32"/>
      <c r="BF481" s="32"/>
      <c r="BG481" s="32"/>
      <c r="BH481" s="32"/>
      <c r="BI481" s="32"/>
      <c r="BJ481" s="32"/>
      <c r="BK481" s="32"/>
      <c r="BL481" s="32"/>
      <c r="BM481" s="32"/>
      <c r="BN481" s="32"/>
      <c r="BO481" s="32"/>
      <c r="BP481" s="32" t="s">
        <v>1307</v>
      </c>
      <c r="BQ481" s="32"/>
      <c r="BR481" s="32" t="s">
        <v>1307</v>
      </c>
      <c r="BS481" s="32">
        <f t="shared" si="145"/>
        <v>825329.821</v>
      </c>
      <c r="BT481" s="32"/>
      <c r="BU481" s="32"/>
      <c r="BV481" s="32"/>
      <c r="BW481" s="32"/>
      <c r="BX481" s="32"/>
      <c r="BY481" s="32"/>
      <c r="BZ481" s="32"/>
      <c r="CA481" s="32"/>
      <c r="CB481" s="32"/>
      <c r="CC481" s="32"/>
      <c r="CD481" s="32"/>
      <c r="CE481" s="32"/>
      <c r="CF481" s="32">
        <v>2218156.19</v>
      </c>
      <c r="CG481" s="32"/>
      <c r="CH481" s="32">
        <v>2218156.19</v>
      </c>
      <c r="CI481" s="32">
        <f t="shared" si="147"/>
        <v>2342816.567878</v>
      </c>
      <c r="CJ481" s="32">
        <f t="shared" si="148"/>
        <v>1625008.9382917602</v>
      </c>
      <c r="CK481" s="32">
        <f>+SMALL((K481,O481,S481,W481,AA481,AE481,AI481,AM481,AQ481,AU481,AY481,BC481,BG481,BK481,BO481,BS481,BW481,CA481,CE481,CI481),1)</f>
        <v>825329.821</v>
      </c>
      <c r="CL481" s="18"/>
      <c r="CM481" s="18">
        <f t="shared" si="149"/>
        <v>378738.179</v>
      </c>
      <c r="CN481" s="35">
        <f t="shared" si="150"/>
        <v>0.45889312292279333</v>
      </c>
      <c r="CO481" s="39">
        <f t="shared" si="151"/>
        <v>825329.821</v>
      </c>
    </row>
    <row r="482" spans="1:93" s="19" customFormat="1" ht="45">
      <c r="A482" s="17">
        <v>472</v>
      </c>
      <c r="B482" s="49" t="s">
        <v>230</v>
      </c>
      <c r="C482" s="69" t="s">
        <v>597</v>
      </c>
      <c r="D482" s="69" t="s">
        <v>1246</v>
      </c>
      <c r="E482" s="37">
        <v>1</v>
      </c>
      <c r="F482" s="37" t="str">
        <f>+VLOOKUP(B482,'[1]AMAREY NOVA MEDICAL S.A'!$D:$H,5,0)</f>
        <v>CTO 5657-2021 B BRAUN MEDICAL S A</v>
      </c>
      <c r="G482" s="34">
        <f>+VLOOKUP(B482,'[1]AMAREY NOVA MEDICAL S.A'!$D:$H,2,0)</f>
        <v>912000</v>
      </c>
      <c r="H482" s="32">
        <f>+VLOOKUP(B482,'[1]AMAREY NOVA MEDICAL S.A'!$D:$H,3,0)</f>
        <v>0</v>
      </c>
      <c r="I482" s="32">
        <f>+VLOOKUP(B482,'[1]AMAREY NOVA MEDICAL S.A'!$D:$H,4,0)</f>
        <v>912000</v>
      </c>
      <c r="J482" s="32">
        <f t="shared" si="136"/>
        <v>912000</v>
      </c>
      <c r="K482" s="32">
        <f t="shared" si="137"/>
        <v>963254.4</v>
      </c>
      <c r="L482" s="32"/>
      <c r="M482" s="32"/>
      <c r="N482" s="32"/>
      <c r="O482" s="32"/>
      <c r="P482" s="71"/>
      <c r="Q482" s="71"/>
      <c r="R482" s="72"/>
      <c r="S482" s="32"/>
      <c r="T482" s="32">
        <v>438345.15659999999</v>
      </c>
      <c r="U482" s="32"/>
      <c r="V482" s="32">
        <v>438345.15659999999</v>
      </c>
      <c r="W482" s="32">
        <f t="shared" si="142"/>
        <v>462892.48536960001</v>
      </c>
      <c r="X482" s="32">
        <v>1027722</v>
      </c>
      <c r="Y482" s="32"/>
      <c r="Z482" s="32">
        <v>1027722</v>
      </c>
      <c r="AA482" s="32">
        <f t="shared" si="143"/>
        <v>1085479.9764</v>
      </c>
      <c r="AB482" s="32"/>
      <c r="AC482" s="32"/>
      <c r="AD482" s="32"/>
      <c r="AE482" s="32"/>
      <c r="AF482" s="32"/>
      <c r="AG482" s="32"/>
      <c r="AH482" s="32"/>
      <c r="AI482" s="32"/>
      <c r="AJ482" s="32"/>
      <c r="AK482" s="32"/>
      <c r="AL482" s="32"/>
      <c r="AM482" s="32"/>
      <c r="AN482" s="32"/>
      <c r="AO482" s="32"/>
      <c r="AP482" s="32"/>
      <c r="AQ482" s="32"/>
      <c r="AR482" s="32"/>
      <c r="AS482" s="32"/>
      <c r="AT482" s="32"/>
      <c r="AU482" s="32"/>
      <c r="AV482" s="32"/>
      <c r="AW482" s="32"/>
      <c r="AX482" s="32"/>
      <c r="AY482" s="32"/>
      <c r="AZ482" s="32"/>
      <c r="BA482" s="32"/>
      <c r="BB482" s="32"/>
      <c r="BC482" s="32"/>
      <c r="BD482" s="32"/>
      <c r="BE482" s="32"/>
      <c r="BF482" s="32"/>
      <c r="BG482" s="32"/>
      <c r="BH482" s="32"/>
      <c r="BI482" s="32"/>
      <c r="BJ482" s="32"/>
      <c r="BK482" s="32"/>
      <c r="BL482" s="32"/>
      <c r="BM482" s="32"/>
      <c r="BN482" s="32"/>
      <c r="BO482" s="32"/>
      <c r="BP482" s="32"/>
      <c r="BQ482" s="32"/>
      <c r="BR482" s="32"/>
      <c r="BS482" s="32"/>
      <c r="BT482" s="32"/>
      <c r="BU482" s="32"/>
      <c r="BV482" s="32"/>
      <c r="BW482" s="32"/>
      <c r="BX482" s="32"/>
      <c r="BY482" s="32"/>
      <c r="BZ482" s="32"/>
      <c r="CA482" s="32"/>
      <c r="CB482" s="32"/>
      <c r="CC482" s="32"/>
      <c r="CD482" s="32"/>
      <c r="CE482" s="32"/>
      <c r="CF482" s="32">
        <v>909099.04</v>
      </c>
      <c r="CG482" s="32"/>
      <c r="CH482" s="32">
        <v>909099.04</v>
      </c>
      <c r="CI482" s="32">
        <f t="shared" si="147"/>
        <v>960190.40604800009</v>
      </c>
      <c r="CJ482" s="32">
        <f t="shared" si="148"/>
        <v>867954.31695439992</v>
      </c>
      <c r="CK482" s="32">
        <f>+SMALL((K482,O482,S482,W482,AA482,AE482,AI482,AM482,AQ482,AU482,AY482,BC482,BG482,BK482,BO482,BS482,BW482,CA482,CE482,CI482),1)</f>
        <v>462892.48536960001</v>
      </c>
      <c r="CL482" s="18"/>
      <c r="CM482" s="18">
        <f t="shared" si="149"/>
        <v>500361.91463040002</v>
      </c>
      <c r="CN482" s="35">
        <f t="shared" si="150"/>
        <v>1.0809462897866711</v>
      </c>
      <c r="CO482" s="39">
        <f t="shared" si="151"/>
        <v>462892.48536960001</v>
      </c>
    </row>
    <row r="483" spans="1:93" s="19" customFormat="1" ht="45">
      <c r="A483" s="17">
        <v>473</v>
      </c>
      <c r="B483" s="49" t="s">
        <v>495</v>
      </c>
      <c r="C483" s="69" t="s">
        <v>597</v>
      </c>
      <c r="D483" s="69" t="s">
        <v>1246</v>
      </c>
      <c r="E483" s="37">
        <v>1</v>
      </c>
      <c r="F483" s="37" t="str">
        <f>+VLOOKUP(B483,'[1]AMAREY NOVA MEDICAL S.A'!$D:$H,5,0)</f>
        <v>CTO 5657-2021 B BRAUN MEDICAL S A</v>
      </c>
      <c r="G483" s="34">
        <f>+VLOOKUP(B483,'[1]AMAREY NOVA MEDICAL S.A'!$D:$H,2,0)</f>
        <v>107200</v>
      </c>
      <c r="H483" s="32">
        <f>+VLOOKUP(B483,'[1]AMAREY NOVA MEDICAL S.A'!$D:$H,3,0)</f>
        <v>0</v>
      </c>
      <c r="I483" s="32">
        <f>+VLOOKUP(B483,'[1]AMAREY NOVA MEDICAL S.A'!$D:$H,4,0)</f>
        <v>107200</v>
      </c>
      <c r="J483" s="32">
        <f t="shared" si="136"/>
        <v>107200</v>
      </c>
      <c r="K483" s="32">
        <f t="shared" si="137"/>
        <v>113224.64</v>
      </c>
      <c r="L483" s="32"/>
      <c r="M483" s="32"/>
      <c r="N483" s="32"/>
      <c r="O483" s="32"/>
      <c r="P483" s="71"/>
      <c r="Q483" s="71"/>
      <c r="R483" s="72"/>
      <c r="S483" s="32"/>
      <c r="T483" s="32">
        <v>180000</v>
      </c>
      <c r="U483" s="32"/>
      <c r="V483" s="32">
        <v>180000</v>
      </c>
      <c r="W483" s="32">
        <f t="shared" si="142"/>
        <v>190080</v>
      </c>
      <c r="X483" s="32">
        <v>238000</v>
      </c>
      <c r="Y483" s="32"/>
      <c r="Z483" s="32">
        <v>238000</v>
      </c>
      <c r="AA483" s="32">
        <f t="shared" si="143"/>
        <v>251375.6</v>
      </c>
      <c r="AB483" s="32"/>
      <c r="AC483" s="32"/>
      <c r="AD483" s="32"/>
      <c r="AE483" s="32"/>
      <c r="AF483" s="32"/>
      <c r="AG483" s="32"/>
      <c r="AH483" s="32"/>
      <c r="AI483" s="32"/>
      <c r="AJ483" s="32"/>
      <c r="AK483" s="32"/>
      <c r="AL483" s="32"/>
      <c r="AM483" s="32"/>
      <c r="AN483" s="32"/>
      <c r="AO483" s="32"/>
      <c r="AP483" s="32"/>
      <c r="AQ483" s="32"/>
      <c r="AR483" s="32"/>
      <c r="AS483" s="32"/>
      <c r="AT483" s="32"/>
      <c r="AU483" s="32"/>
      <c r="AV483" s="32"/>
      <c r="AW483" s="32"/>
      <c r="AX483" s="32"/>
      <c r="AY483" s="32"/>
      <c r="AZ483" s="32"/>
      <c r="BA483" s="32"/>
      <c r="BB483" s="32"/>
      <c r="BC483" s="32"/>
      <c r="BD483" s="32"/>
      <c r="BE483" s="32"/>
      <c r="BF483" s="32"/>
      <c r="BG483" s="32"/>
      <c r="BH483" s="32"/>
      <c r="BI483" s="32"/>
      <c r="BJ483" s="32"/>
      <c r="BK483" s="32"/>
      <c r="BL483" s="32"/>
      <c r="BM483" s="32"/>
      <c r="BN483" s="32"/>
      <c r="BO483" s="32"/>
      <c r="BP483" s="32"/>
      <c r="BQ483" s="32"/>
      <c r="BR483" s="32"/>
      <c r="BS483" s="32"/>
      <c r="BT483" s="32"/>
      <c r="BU483" s="32"/>
      <c r="BV483" s="32"/>
      <c r="BW483" s="32"/>
      <c r="BX483" s="32"/>
      <c r="BY483" s="32"/>
      <c r="BZ483" s="32"/>
      <c r="CA483" s="32"/>
      <c r="CB483" s="32"/>
      <c r="CC483" s="32"/>
      <c r="CD483" s="32"/>
      <c r="CE483" s="32"/>
      <c r="CF483" s="32">
        <v>161022.18</v>
      </c>
      <c r="CG483" s="32"/>
      <c r="CH483" s="32">
        <v>161022.18</v>
      </c>
      <c r="CI483" s="32">
        <f t="shared" si="147"/>
        <v>170071.62651599999</v>
      </c>
      <c r="CJ483" s="32">
        <f t="shared" si="148"/>
        <v>181187.966629</v>
      </c>
      <c r="CK483" s="32">
        <f>+SMALL((K483,O483,S483,W483,AA483,AE483,AI483,AM483,AQ483,AU483,AY483,BC483,BG483,BK483,BO483,BS483,BW483,CA483,CE483,CI483),1)</f>
        <v>113224.64</v>
      </c>
      <c r="CL483" s="18"/>
      <c r="CM483" s="18">
        <f t="shared" si="149"/>
        <v>0</v>
      </c>
      <c r="CN483" s="35">
        <f t="shared" si="150"/>
        <v>0</v>
      </c>
      <c r="CO483" s="39">
        <f t="shared" si="151"/>
        <v>113224.64</v>
      </c>
    </row>
    <row r="484" spans="1:93" s="19" customFormat="1" ht="45">
      <c r="A484" s="17">
        <v>474</v>
      </c>
      <c r="B484" s="49" t="s">
        <v>496</v>
      </c>
      <c r="C484" s="69" t="s">
        <v>597</v>
      </c>
      <c r="D484" s="69" t="s">
        <v>1246</v>
      </c>
      <c r="E484" s="37">
        <v>1</v>
      </c>
      <c r="F484" s="37" t="str">
        <f>+VLOOKUP(B484,'[1]AMAREY NOVA MEDICAL S.A'!$D:$H,5,0)</f>
        <v>CTO 5657-2021 B BRAUN MEDICAL S A</v>
      </c>
      <c r="G484" s="34">
        <f>+VLOOKUP(B484,'[1]AMAREY NOVA MEDICAL S.A'!$D:$H,2,0)</f>
        <v>615600</v>
      </c>
      <c r="H484" s="32">
        <f>+VLOOKUP(B484,'[1]AMAREY NOVA MEDICAL S.A'!$D:$H,3,0)</f>
        <v>0</v>
      </c>
      <c r="I484" s="32">
        <f>+VLOOKUP(B484,'[1]AMAREY NOVA MEDICAL S.A'!$D:$H,4,0)</f>
        <v>615600</v>
      </c>
      <c r="J484" s="32">
        <f t="shared" si="136"/>
        <v>615600</v>
      </c>
      <c r="K484" s="32">
        <f t="shared" si="137"/>
        <v>650196.72</v>
      </c>
      <c r="L484" s="32"/>
      <c r="M484" s="32"/>
      <c r="N484" s="32"/>
      <c r="O484" s="32"/>
      <c r="P484" s="71"/>
      <c r="Q484" s="71"/>
      <c r="R484" s="72"/>
      <c r="S484" s="32"/>
      <c r="T484" s="32">
        <v>571141.09259999997</v>
      </c>
      <c r="U484" s="32"/>
      <c r="V484" s="32">
        <v>571141.09259999997</v>
      </c>
      <c r="W484" s="32">
        <f t="shared" si="142"/>
        <v>603124.99378559995</v>
      </c>
      <c r="X484" s="32">
        <v>986000</v>
      </c>
      <c r="Y484" s="32"/>
      <c r="Z484" s="32">
        <v>986000</v>
      </c>
      <c r="AA484" s="32">
        <f t="shared" si="143"/>
        <v>1041413.2000000001</v>
      </c>
      <c r="AB484" s="32"/>
      <c r="AC484" s="32"/>
      <c r="AD484" s="32"/>
      <c r="AE484" s="32"/>
      <c r="AF484" s="32"/>
      <c r="AG484" s="32"/>
      <c r="AH484" s="32"/>
      <c r="AI484" s="32"/>
      <c r="AJ484" s="32"/>
      <c r="AK484" s="32"/>
      <c r="AL484" s="32"/>
      <c r="AM484" s="32"/>
      <c r="AN484" s="32"/>
      <c r="AO484" s="32"/>
      <c r="AP484" s="32"/>
      <c r="AQ484" s="32"/>
      <c r="AR484" s="32"/>
      <c r="AS484" s="32"/>
      <c r="AT484" s="32"/>
      <c r="AU484" s="32"/>
      <c r="AV484" s="32"/>
      <c r="AW484" s="32"/>
      <c r="AX484" s="32"/>
      <c r="AY484" s="32"/>
      <c r="AZ484" s="32"/>
      <c r="BA484" s="32"/>
      <c r="BB484" s="32"/>
      <c r="BC484" s="32"/>
      <c r="BD484" s="32"/>
      <c r="BE484" s="32"/>
      <c r="BF484" s="32"/>
      <c r="BG484" s="32"/>
      <c r="BH484" s="32"/>
      <c r="BI484" s="32"/>
      <c r="BJ484" s="32"/>
      <c r="BK484" s="32"/>
      <c r="BL484" s="32"/>
      <c r="BM484" s="32"/>
      <c r="BN484" s="32"/>
      <c r="BO484" s="32"/>
      <c r="BP484" s="32" t="s">
        <v>1308</v>
      </c>
      <c r="BQ484" s="32"/>
      <c r="BR484" s="32" t="s">
        <v>1308</v>
      </c>
      <c r="BS484" s="32">
        <f t="shared" si="145"/>
        <v>1898318.0832</v>
      </c>
      <c r="BT484" s="32"/>
      <c r="BU484" s="32"/>
      <c r="BV484" s="32"/>
      <c r="BW484" s="32"/>
      <c r="BX484" s="32"/>
      <c r="BY484" s="32"/>
      <c r="BZ484" s="32"/>
      <c r="CA484" s="32"/>
      <c r="CB484" s="32"/>
      <c r="CC484" s="32"/>
      <c r="CD484" s="32"/>
      <c r="CE484" s="32"/>
      <c r="CF484" s="32">
        <v>853389.92</v>
      </c>
      <c r="CG484" s="32"/>
      <c r="CH484" s="32">
        <v>853389.92</v>
      </c>
      <c r="CI484" s="32">
        <f t="shared" si="147"/>
        <v>901350.43350400007</v>
      </c>
      <c r="CJ484" s="32">
        <f t="shared" si="148"/>
        <v>1018880.6860979202</v>
      </c>
      <c r="CK484" s="32">
        <f>+SMALL((K484,O484,S484,W484,AA484,AE484,AI484,AM484,AQ484,AU484,AY484,BC484,BG484,BK484,BO484,BS484,BW484,CA484,CE484,CI484),1)</f>
        <v>603124.99378559995</v>
      </c>
      <c r="CL484" s="18"/>
      <c r="CM484" s="18">
        <f t="shared" si="149"/>
        <v>47071.726214400027</v>
      </c>
      <c r="CN484" s="35">
        <f t="shared" si="150"/>
        <v>7.8046386237366205E-2</v>
      </c>
      <c r="CO484" s="39">
        <f t="shared" si="151"/>
        <v>603124.99378559995</v>
      </c>
    </row>
    <row r="485" spans="1:93" s="19" customFormat="1" ht="45">
      <c r="A485" s="17">
        <v>475</v>
      </c>
      <c r="B485" s="49" t="s">
        <v>493</v>
      </c>
      <c r="C485" s="69" t="s">
        <v>597</v>
      </c>
      <c r="D485" s="69" t="s">
        <v>1246</v>
      </c>
      <c r="E485" s="37">
        <v>1</v>
      </c>
      <c r="F485" s="37" t="str">
        <f>+VLOOKUP(B485,'[1]AMAREY NOVA MEDICAL S.A'!$D:$H,5,0)</f>
        <v>CTO 5659-2021 DIPROMEDICOS S.A.S</v>
      </c>
      <c r="G485" s="34">
        <f>+VLOOKUP(B485,'[1]AMAREY NOVA MEDICAL S.A'!$D:$H,2,0)</f>
        <v>1450000</v>
      </c>
      <c r="H485" s="32">
        <f>+VLOOKUP(B485,'[1]AMAREY NOVA MEDICAL S.A'!$D:$H,3,0)</f>
        <v>0</v>
      </c>
      <c r="I485" s="32">
        <f>+VLOOKUP(B485,'[1]AMAREY NOVA MEDICAL S.A'!$D:$H,4,0)</f>
        <v>1450000</v>
      </c>
      <c r="J485" s="32">
        <f t="shared" si="136"/>
        <v>1450000</v>
      </c>
      <c r="K485" s="32">
        <f t="shared" si="137"/>
        <v>1531490</v>
      </c>
      <c r="L485" s="32"/>
      <c r="M485" s="32"/>
      <c r="N485" s="32"/>
      <c r="O485" s="32"/>
      <c r="P485" s="71"/>
      <c r="Q485" s="71"/>
      <c r="R485" s="72"/>
      <c r="S485" s="32"/>
      <c r="T485" s="32">
        <v>2098294.3566000001</v>
      </c>
      <c r="U485" s="32"/>
      <c r="V485" s="32">
        <v>2098294.3566000001</v>
      </c>
      <c r="W485" s="32">
        <f t="shared" si="142"/>
        <v>2215798.8405696</v>
      </c>
      <c r="X485" s="32">
        <v>3900000</v>
      </c>
      <c r="Y485" s="32"/>
      <c r="Z485" s="32">
        <v>3900000</v>
      </c>
      <c r="AA485" s="32">
        <f t="shared" si="143"/>
        <v>4119180</v>
      </c>
      <c r="AB485" s="32"/>
      <c r="AC485" s="32"/>
      <c r="AD485" s="32"/>
      <c r="AE485" s="32"/>
      <c r="AF485" s="32"/>
      <c r="AG485" s="32"/>
      <c r="AH485" s="32"/>
      <c r="AI485" s="32"/>
      <c r="AJ485" s="32"/>
      <c r="AK485" s="32"/>
      <c r="AL485" s="32"/>
      <c r="AM485" s="32"/>
      <c r="AN485" s="32"/>
      <c r="AO485" s="32"/>
      <c r="AP485" s="32"/>
      <c r="AQ485" s="32"/>
      <c r="AR485" s="32"/>
      <c r="AS485" s="32"/>
      <c r="AT485" s="32"/>
      <c r="AU485" s="32"/>
      <c r="AV485" s="32"/>
      <c r="AW485" s="32"/>
      <c r="AX485" s="32"/>
      <c r="AY485" s="32"/>
      <c r="AZ485" s="32"/>
      <c r="BA485" s="32"/>
      <c r="BB485" s="32"/>
      <c r="BC485" s="32"/>
      <c r="BD485" s="32"/>
      <c r="BE485" s="32"/>
      <c r="BF485" s="32"/>
      <c r="BG485" s="32"/>
      <c r="BH485" s="32"/>
      <c r="BI485" s="32"/>
      <c r="BJ485" s="32"/>
      <c r="BK485" s="32"/>
      <c r="BL485" s="32"/>
      <c r="BM485" s="32"/>
      <c r="BN485" s="32"/>
      <c r="BO485" s="32"/>
      <c r="BP485" s="32"/>
      <c r="BQ485" s="32"/>
      <c r="BR485" s="32"/>
      <c r="BS485" s="32"/>
      <c r="BT485" s="32"/>
      <c r="BU485" s="32"/>
      <c r="BV485" s="32"/>
      <c r="BW485" s="32"/>
      <c r="BX485" s="32"/>
      <c r="BY485" s="32"/>
      <c r="BZ485" s="32"/>
      <c r="CA485" s="32"/>
      <c r="CB485" s="32"/>
      <c r="CC485" s="32"/>
      <c r="CD485" s="32"/>
      <c r="CE485" s="32"/>
      <c r="CF485" s="32">
        <v>3201060.72</v>
      </c>
      <c r="CG485" s="32"/>
      <c r="CH485" s="32">
        <v>3201060.72</v>
      </c>
      <c r="CI485" s="32">
        <f t="shared" si="147"/>
        <v>3380960.3324640002</v>
      </c>
      <c r="CJ485" s="32">
        <f t="shared" si="148"/>
        <v>2811857.2932584002</v>
      </c>
      <c r="CK485" s="32">
        <f>+SMALL((K485,O485,S485,W485,AA485,AE485,AI485,AM485,AQ485,AU485,AY485,BC485,BG485,BK485,BO485,BS485,BW485,CA485,CE485,CI485),1)</f>
        <v>1531490</v>
      </c>
      <c r="CL485" s="18"/>
      <c r="CM485" s="18">
        <f t="shared" si="149"/>
        <v>0</v>
      </c>
      <c r="CN485" s="35">
        <f t="shared" si="150"/>
        <v>0</v>
      </c>
      <c r="CO485" s="39">
        <f t="shared" si="151"/>
        <v>1531490</v>
      </c>
    </row>
    <row r="486" spans="1:93" s="19" customFormat="1" ht="45">
      <c r="A486" s="17">
        <v>476</v>
      </c>
      <c r="B486" s="49" t="s">
        <v>491</v>
      </c>
      <c r="C486" s="69" t="s">
        <v>597</v>
      </c>
      <c r="D486" s="69" t="s">
        <v>1246</v>
      </c>
      <c r="E486" s="37">
        <v>1</v>
      </c>
      <c r="F486" s="37" t="str">
        <f>+VLOOKUP(B486,'[1]AMAREY NOVA MEDICAL S.A'!$D:$H,5,0)</f>
        <v>CTO 5657-2021 B BRAUN MEDICAL S A</v>
      </c>
      <c r="G486" s="34">
        <f>+VLOOKUP(B486,'[1]AMAREY NOVA MEDICAL S.A'!$D:$H,2,0)</f>
        <v>141400</v>
      </c>
      <c r="H486" s="32">
        <f>+VLOOKUP(B486,'[1]AMAREY NOVA MEDICAL S.A'!$D:$H,3,0)</f>
        <v>0</v>
      </c>
      <c r="I486" s="32">
        <f>+VLOOKUP(B486,'[1]AMAREY NOVA MEDICAL S.A'!$D:$H,4,0)</f>
        <v>141400</v>
      </c>
      <c r="J486" s="32">
        <f t="shared" si="136"/>
        <v>141400</v>
      </c>
      <c r="K486" s="32">
        <f t="shared" si="137"/>
        <v>149346.68</v>
      </c>
      <c r="L486" s="32"/>
      <c r="M486" s="32"/>
      <c r="N486" s="32"/>
      <c r="O486" s="32"/>
      <c r="P486" s="71"/>
      <c r="Q486" s="71"/>
      <c r="R486" s="72"/>
      <c r="S486" s="32"/>
      <c r="T486" s="32"/>
      <c r="U486" s="32"/>
      <c r="V486" s="32"/>
      <c r="W486" s="32"/>
      <c r="X486" s="32"/>
      <c r="Y486" s="32"/>
      <c r="Z486" s="32"/>
      <c r="AA486" s="32"/>
      <c r="AB486" s="32"/>
      <c r="AC486" s="32"/>
      <c r="AD486" s="32"/>
      <c r="AE486" s="32"/>
      <c r="AF486" s="32"/>
      <c r="AG486" s="32"/>
      <c r="AH486" s="32"/>
      <c r="AI486" s="32"/>
      <c r="AJ486" s="32"/>
      <c r="AK486" s="32"/>
      <c r="AL486" s="32"/>
      <c r="AM486" s="32"/>
      <c r="AN486" s="32"/>
      <c r="AO486" s="32"/>
      <c r="AP486" s="32"/>
      <c r="AQ486" s="32"/>
      <c r="AR486" s="32"/>
      <c r="AS486" s="32"/>
      <c r="AT486" s="32"/>
      <c r="AU486" s="32"/>
      <c r="AV486" s="32"/>
      <c r="AW486" s="32"/>
      <c r="AX486" s="32"/>
      <c r="AY486" s="32"/>
      <c r="AZ486" s="32"/>
      <c r="BA486" s="32"/>
      <c r="BB486" s="32"/>
      <c r="BC486" s="32"/>
      <c r="BD486" s="32"/>
      <c r="BE486" s="32"/>
      <c r="BF486" s="32"/>
      <c r="BG486" s="32"/>
      <c r="BH486" s="32"/>
      <c r="BI486" s="32"/>
      <c r="BJ486" s="32"/>
      <c r="BK486" s="32"/>
      <c r="BL486" s="32"/>
      <c r="BM486" s="32"/>
      <c r="BN486" s="32"/>
      <c r="BO486" s="32"/>
      <c r="BP486" s="32" t="s">
        <v>1309</v>
      </c>
      <c r="BQ486" s="32"/>
      <c r="BR486" s="32" t="s">
        <v>1309</v>
      </c>
      <c r="BS486" s="32">
        <f t="shared" si="145"/>
        <v>458216.16399999999</v>
      </c>
      <c r="BT486" s="32"/>
      <c r="BU486" s="32"/>
      <c r="BV486" s="32"/>
      <c r="BW486" s="32"/>
      <c r="BX486" s="32"/>
      <c r="BY486" s="32"/>
      <c r="BZ486" s="32"/>
      <c r="CA486" s="32"/>
      <c r="CB486" s="32"/>
      <c r="CC486" s="32"/>
      <c r="CD486" s="32"/>
      <c r="CE486" s="32"/>
      <c r="CF486" s="32"/>
      <c r="CG486" s="32"/>
      <c r="CH486" s="32"/>
      <c r="CI486" s="32"/>
      <c r="CJ486" s="32">
        <f t="shared" si="148"/>
        <v>303781.42200000002</v>
      </c>
      <c r="CK486" s="32">
        <f>+SMALL((K486,O486,S486,W486,AA486,AE486,AI486,AM486,AQ486,AU486,AY486,BC486,BG486,BK486,BO486,BS486,BW486,CA486,CE486,CI486),1)</f>
        <v>149346.68</v>
      </c>
      <c r="CL486" s="18"/>
      <c r="CM486" s="18">
        <f t="shared" si="149"/>
        <v>0</v>
      </c>
      <c r="CN486" s="35">
        <f t="shared" si="150"/>
        <v>0</v>
      </c>
      <c r="CO486" s="39">
        <f t="shared" si="151"/>
        <v>149346.68</v>
      </c>
    </row>
    <row r="487" spans="1:93" s="19" customFormat="1" ht="45">
      <c r="A487" s="17">
        <v>477</v>
      </c>
      <c r="B487" s="49" t="s">
        <v>492</v>
      </c>
      <c r="C487" s="69" t="s">
        <v>597</v>
      </c>
      <c r="D487" s="69" t="s">
        <v>1246</v>
      </c>
      <c r="E487" s="37">
        <v>1</v>
      </c>
      <c r="F487" s="37" t="str">
        <f>+VLOOKUP(B487,'[1]AMAREY NOVA MEDICAL S.A'!$D:$H,5,0)</f>
        <v>CTO 5657-2021 B BRAUN MEDICAL S A</v>
      </c>
      <c r="G487" s="34">
        <f>+VLOOKUP(B487,'[1]AMAREY NOVA MEDICAL S.A'!$D:$H,2,0)</f>
        <v>120600</v>
      </c>
      <c r="H487" s="32">
        <f>+VLOOKUP(B487,'[1]AMAREY NOVA MEDICAL S.A'!$D:$H,3,0)</f>
        <v>0</v>
      </c>
      <c r="I487" s="32">
        <f>+VLOOKUP(B487,'[1]AMAREY NOVA MEDICAL S.A'!$D:$H,4,0)</f>
        <v>120600</v>
      </c>
      <c r="J487" s="32">
        <f t="shared" si="136"/>
        <v>120600</v>
      </c>
      <c r="K487" s="32">
        <f t="shared" si="137"/>
        <v>127377.72</v>
      </c>
      <c r="L487" s="32"/>
      <c r="M487" s="32"/>
      <c r="N487" s="32"/>
      <c r="O487" s="32"/>
      <c r="P487" s="71"/>
      <c r="Q487" s="71"/>
      <c r="R487" s="72"/>
      <c r="S487" s="32"/>
      <c r="T487" s="32">
        <v>53236.942199999998</v>
      </c>
      <c r="U487" s="32"/>
      <c r="V487" s="32">
        <v>53236.942199999998</v>
      </c>
      <c r="W487" s="32">
        <f t="shared" si="142"/>
        <v>56218.210963199999</v>
      </c>
      <c r="X487" s="32">
        <v>185856</v>
      </c>
      <c r="Y487" s="32"/>
      <c r="Z487" s="32">
        <v>185856</v>
      </c>
      <c r="AA487" s="32">
        <f t="shared" si="143"/>
        <v>196301.1072</v>
      </c>
      <c r="AB487" s="32"/>
      <c r="AC487" s="32"/>
      <c r="AD487" s="32"/>
      <c r="AE487" s="32"/>
      <c r="AF487" s="32"/>
      <c r="AG487" s="32"/>
      <c r="AH487" s="32"/>
      <c r="AI487" s="32"/>
      <c r="AJ487" s="32"/>
      <c r="AK487" s="32"/>
      <c r="AL487" s="32"/>
      <c r="AM487" s="32"/>
      <c r="AN487" s="32"/>
      <c r="AO487" s="32"/>
      <c r="AP487" s="32"/>
      <c r="AQ487" s="32"/>
      <c r="AR487" s="32"/>
      <c r="AS487" s="32"/>
      <c r="AT487" s="32"/>
      <c r="AU487" s="32"/>
      <c r="AV487" s="32"/>
      <c r="AW487" s="32"/>
      <c r="AX487" s="32"/>
      <c r="AY487" s="32"/>
      <c r="AZ487" s="32"/>
      <c r="BA487" s="32"/>
      <c r="BB487" s="32"/>
      <c r="BC487" s="32"/>
      <c r="BD487" s="32"/>
      <c r="BE487" s="32"/>
      <c r="BF487" s="32"/>
      <c r="BG487" s="32"/>
      <c r="BH487" s="32"/>
      <c r="BI487" s="32"/>
      <c r="BJ487" s="32"/>
      <c r="BK487" s="32"/>
      <c r="BL487" s="32"/>
      <c r="BM487" s="32"/>
      <c r="BN487" s="32"/>
      <c r="BO487" s="32"/>
      <c r="BP487" s="32"/>
      <c r="BQ487" s="32"/>
      <c r="BR487" s="32"/>
      <c r="BS487" s="32"/>
      <c r="BT487" s="32"/>
      <c r="BU487" s="32"/>
      <c r="BV487" s="32"/>
      <c r="BW487" s="32"/>
      <c r="BX487" s="32"/>
      <c r="BY487" s="32"/>
      <c r="BZ487" s="32"/>
      <c r="CA487" s="32"/>
      <c r="CB487" s="32"/>
      <c r="CC487" s="32"/>
      <c r="CD487" s="32"/>
      <c r="CE487" s="32"/>
      <c r="CF487" s="32">
        <v>140959.69</v>
      </c>
      <c r="CG487" s="32"/>
      <c r="CH487" s="32">
        <v>140959.69</v>
      </c>
      <c r="CI487" s="32">
        <f t="shared" si="147"/>
        <v>148881.62457800002</v>
      </c>
      <c r="CJ487" s="32">
        <f t="shared" si="148"/>
        <v>132194.66568530002</v>
      </c>
      <c r="CK487" s="32">
        <f>+SMALL((K487,O487,S487,W487,AA487,AE487,AI487,AM487,AQ487,AU487,AY487,BC487,BG487,BK487,BO487,BS487,BW487,CA487,CE487,CI487),1)</f>
        <v>56218.210963199999</v>
      </c>
      <c r="CL487" s="18"/>
      <c r="CM487" s="18">
        <f t="shared" si="149"/>
        <v>71159.509036800009</v>
      </c>
      <c r="CN487" s="35">
        <f t="shared" si="150"/>
        <v>1.2657732755562154</v>
      </c>
      <c r="CO487" s="39">
        <f t="shared" si="151"/>
        <v>56218.210963199999</v>
      </c>
    </row>
    <row r="488" spans="1:93" s="19" customFormat="1" ht="30">
      <c r="A488" s="17">
        <v>478</v>
      </c>
      <c r="B488" s="49" t="s">
        <v>392</v>
      </c>
      <c r="C488" s="69" t="s">
        <v>597</v>
      </c>
      <c r="D488" s="69" t="s">
        <v>1246</v>
      </c>
      <c r="E488" s="37">
        <v>1</v>
      </c>
      <c r="F488" s="37" t="str">
        <f>+VLOOKUP(B488,'[1]AMAREY NOVA MEDICAL S.A'!$D:$H,5,0)</f>
        <v>CTO 5658-2021 BIOART S.A</v>
      </c>
      <c r="G488" s="34">
        <f>+VLOOKUP(B488,'[1]AMAREY NOVA MEDICAL S.A'!$D:$H,2,0)</f>
        <v>249477</v>
      </c>
      <c r="H488" s="32">
        <f>+VLOOKUP(B488,'[1]AMAREY NOVA MEDICAL S.A'!$D:$H,3,0)</f>
        <v>0</v>
      </c>
      <c r="I488" s="32">
        <f>+VLOOKUP(B488,'[1]AMAREY NOVA MEDICAL S.A'!$D:$H,4,0)</f>
        <v>249477</v>
      </c>
      <c r="J488" s="32">
        <f t="shared" si="136"/>
        <v>249477</v>
      </c>
      <c r="K488" s="32">
        <f t="shared" si="137"/>
        <v>263497.60739999998</v>
      </c>
      <c r="L488" s="32"/>
      <c r="M488" s="32"/>
      <c r="N488" s="32"/>
      <c r="O488" s="32"/>
      <c r="P488" s="71"/>
      <c r="Q488" s="71"/>
      <c r="R488" s="72"/>
      <c r="S488" s="32"/>
      <c r="T488" s="32">
        <v>106355.31660000001</v>
      </c>
      <c r="U488" s="32"/>
      <c r="V488" s="32">
        <v>106355.31660000001</v>
      </c>
      <c r="W488" s="32">
        <f t="shared" si="142"/>
        <v>112311.21432960001</v>
      </c>
      <c r="X488" s="32">
        <v>212000</v>
      </c>
      <c r="Y488" s="32"/>
      <c r="Z488" s="32">
        <v>212000</v>
      </c>
      <c r="AA488" s="32">
        <f t="shared" si="143"/>
        <v>223914.4</v>
      </c>
      <c r="AB488" s="32"/>
      <c r="AC488" s="32"/>
      <c r="AD488" s="32"/>
      <c r="AE488" s="32"/>
      <c r="AF488" s="32"/>
      <c r="AG488" s="32"/>
      <c r="AH488" s="32"/>
      <c r="AI488" s="32"/>
      <c r="AJ488" s="32"/>
      <c r="AK488" s="32"/>
      <c r="AL488" s="32"/>
      <c r="AM488" s="32"/>
      <c r="AN488" s="32"/>
      <c r="AO488" s="32"/>
      <c r="AP488" s="32"/>
      <c r="AQ488" s="32"/>
      <c r="AR488" s="32"/>
      <c r="AS488" s="32"/>
      <c r="AT488" s="32"/>
      <c r="AU488" s="32"/>
      <c r="AV488" s="32"/>
      <c r="AW488" s="32"/>
      <c r="AX488" s="32"/>
      <c r="AY488" s="32"/>
      <c r="AZ488" s="32"/>
      <c r="BA488" s="32"/>
      <c r="BB488" s="32"/>
      <c r="BC488" s="32"/>
      <c r="BD488" s="32"/>
      <c r="BE488" s="32"/>
      <c r="BF488" s="32"/>
      <c r="BG488" s="32"/>
      <c r="BH488" s="32"/>
      <c r="BI488" s="32"/>
      <c r="BJ488" s="32"/>
      <c r="BK488" s="32"/>
      <c r="BL488" s="32"/>
      <c r="BM488" s="32"/>
      <c r="BN488" s="32"/>
      <c r="BO488" s="32"/>
      <c r="BP488" s="32"/>
      <c r="BQ488" s="32"/>
      <c r="BR488" s="32"/>
      <c r="BS488" s="32"/>
      <c r="BT488" s="32"/>
      <c r="BU488" s="32"/>
      <c r="BV488" s="32"/>
      <c r="BW488" s="32"/>
      <c r="BX488" s="32"/>
      <c r="BY488" s="32"/>
      <c r="BZ488" s="32"/>
      <c r="CA488" s="32"/>
      <c r="CB488" s="32"/>
      <c r="CC488" s="32"/>
      <c r="CD488" s="32"/>
      <c r="CE488" s="32"/>
      <c r="CF488" s="32">
        <v>208989.31</v>
      </c>
      <c r="CG488" s="32"/>
      <c r="CH488" s="32">
        <v>208989.31</v>
      </c>
      <c r="CI488" s="32">
        <f t="shared" si="147"/>
        <v>220734.50922199999</v>
      </c>
      <c r="CJ488" s="32">
        <f t="shared" si="148"/>
        <v>205114.4327379</v>
      </c>
      <c r="CK488" s="32">
        <f>+SMALL((K488,O488,S488,W488,AA488,AE488,AI488,AM488,AQ488,AU488,AY488,BC488,BG488,BK488,BO488,BS488,BW488,CA488,CE488,CI488),1)</f>
        <v>112311.21432960001</v>
      </c>
      <c r="CL488" s="18"/>
      <c r="CM488" s="18">
        <f t="shared" si="149"/>
        <v>151186.39307039996</v>
      </c>
      <c r="CN488" s="35">
        <f t="shared" si="150"/>
        <v>1.3461379967517122</v>
      </c>
      <c r="CO488" s="39">
        <f t="shared" si="151"/>
        <v>112311.21432960001</v>
      </c>
    </row>
    <row r="489" spans="1:93" s="19" customFormat="1" ht="45">
      <c r="A489" s="17">
        <v>479</v>
      </c>
      <c r="B489" s="49" t="s">
        <v>301</v>
      </c>
      <c r="C489" s="69" t="s">
        <v>597</v>
      </c>
      <c r="D489" s="69" t="s">
        <v>1246</v>
      </c>
      <c r="E489" s="37">
        <v>1</v>
      </c>
      <c r="F489" s="37" t="str">
        <f>+VLOOKUP(B489,'[1]AMAREY NOVA MEDICAL S.A'!$D:$H,5,0)</f>
        <v>CTO 5657-2021 B BRAUN MEDICAL S A</v>
      </c>
      <c r="G489" s="34">
        <f>+VLOOKUP(B489,'[1]AMAREY NOVA MEDICAL S.A'!$D:$H,2,0)</f>
        <v>373500</v>
      </c>
      <c r="H489" s="32">
        <f>+VLOOKUP(B489,'[1]AMAREY NOVA MEDICAL S.A'!$D:$H,3,0)</f>
        <v>0</v>
      </c>
      <c r="I489" s="32">
        <f>+VLOOKUP(B489,'[1]AMAREY NOVA MEDICAL S.A'!$D:$H,4,0)</f>
        <v>373500</v>
      </c>
      <c r="J489" s="32">
        <f t="shared" si="136"/>
        <v>373500</v>
      </c>
      <c r="K489" s="32">
        <f t="shared" si="137"/>
        <v>394490.7</v>
      </c>
      <c r="L489" s="32"/>
      <c r="M489" s="32"/>
      <c r="N489" s="32"/>
      <c r="O489" s="32"/>
      <c r="P489" s="71"/>
      <c r="Q489" s="71"/>
      <c r="R489" s="72"/>
      <c r="S489" s="32"/>
      <c r="T489" s="32">
        <v>221379.12505800001</v>
      </c>
      <c r="U489" s="32"/>
      <c r="V489" s="32">
        <v>221379.12505800001</v>
      </c>
      <c r="W489" s="32">
        <f t="shared" si="142"/>
        <v>233776.35606124802</v>
      </c>
      <c r="X489" s="32">
        <v>145200</v>
      </c>
      <c r="Y489" s="32"/>
      <c r="Z489" s="32">
        <v>145200</v>
      </c>
      <c r="AA489" s="32">
        <f t="shared" si="143"/>
        <v>153360.24</v>
      </c>
      <c r="AB489" s="32"/>
      <c r="AC489" s="32"/>
      <c r="AD489" s="32"/>
      <c r="AE489" s="32"/>
      <c r="AF489" s="32"/>
      <c r="AG489" s="32"/>
      <c r="AH489" s="32"/>
      <c r="AI489" s="32"/>
      <c r="AJ489" s="32"/>
      <c r="AK489" s="32"/>
      <c r="AL489" s="32"/>
      <c r="AM489" s="32"/>
      <c r="AN489" s="32"/>
      <c r="AO489" s="32"/>
      <c r="AP489" s="32"/>
      <c r="AQ489" s="32"/>
      <c r="AR489" s="32"/>
      <c r="AS489" s="32"/>
      <c r="AT489" s="32"/>
      <c r="AU489" s="32"/>
      <c r="AV489" s="32"/>
      <c r="AW489" s="32"/>
      <c r="AX489" s="32"/>
      <c r="AY489" s="32"/>
      <c r="AZ489" s="32"/>
      <c r="BA489" s="32"/>
      <c r="BB489" s="32"/>
      <c r="BC489" s="32"/>
      <c r="BD489" s="32"/>
      <c r="BE489" s="32"/>
      <c r="BF489" s="32"/>
      <c r="BG489" s="32"/>
      <c r="BH489" s="32"/>
      <c r="BI489" s="32"/>
      <c r="BJ489" s="32"/>
      <c r="BK489" s="32"/>
      <c r="BL489" s="32"/>
      <c r="BM489" s="32"/>
      <c r="BN489" s="32"/>
      <c r="BO489" s="32"/>
      <c r="BP489" s="32" t="s">
        <v>1310</v>
      </c>
      <c r="BQ489" s="32"/>
      <c r="BR489" s="32" t="s">
        <v>1310</v>
      </c>
      <c r="BS489" s="32">
        <f t="shared" si="145"/>
        <v>726910.19440000004</v>
      </c>
      <c r="BT489" s="32"/>
      <c r="BU489" s="32"/>
      <c r="BV489" s="32"/>
      <c r="BW489" s="32"/>
      <c r="BX489" s="32"/>
      <c r="BY489" s="32"/>
      <c r="BZ489" s="32"/>
      <c r="CA489" s="32"/>
      <c r="CB489" s="32"/>
      <c r="CC489" s="32"/>
      <c r="CD489" s="32"/>
      <c r="CE489" s="32"/>
      <c r="CF489" s="32">
        <v>258788.33</v>
      </c>
      <c r="CG489" s="32"/>
      <c r="CH489" s="32">
        <v>258788.33</v>
      </c>
      <c r="CI489" s="32">
        <f t="shared" si="147"/>
        <v>273332.234146</v>
      </c>
      <c r="CJ489" s="32">
        <f t="shared" si="148"/>
        <v>356373.94492144958</v>
      </c>
      <c r="CK489" s="32">
        <f>+SMALL((K489,O489,S489,W489,AA489,AE489,AI489,AM489,AQ489,AU489,AY489,BC489,BG489,BK489,BO489,BS489,BW489,CA489,CE489,CI489),1)</f>
        <v>153360.24</v>
      </c>
      <c r="CL489" s="18"/>
      <c r="CM489" s="18">
        <f t="shared" si="149"/>
        <v>241130.46000000002</v>
      </c>
      <c r="CN489" s="35">
        <f t="shared" si="150"/>
        <v>1.5723140495867771</v>
      </c>
      <c r="CO489" s="39">
        <f t="shared" si="151"/>
        <v>153360.24</v>
      </c>
    </row>
    <row r="490" spans="1:93" s="19" customFormat="1" ht="45">
      <c r="A490" s="17">
        <v>480</v>
      </c>
      <c r="B490" s="49" t="s">
        <v>494</v>
      </c>
      <c r="C490" s="69" t="s">
        <v>598</v>
      </c>
      <c r="D490" s="69" t="s">
        <v>1246</v>
      </c>
      <c r="E490" s="37">
        <v>1</v>
      </c>
      <c r="F490" s="37" t="str">
        <f>+VLOOKUP(B490,'[1]AMAREY NOVA MEDICAL S.A'!$D:$H,5,0)</f>
        <v>CTO 5657-2021 B BRAUN MEDICAL S A</v>
      </c>
      <c r="G490" s="34">
        <f>+VLOOKUP(B490,'[1]AMAREY NOVA MEDICAL S.A'!$D:$H,2,0)</f>
        <v>1140000</v>
      </c>
      <c r="H490" s="32">
        <f>+VLOOKUP(B490,'[1]AMAREY NOVA MEDICAL S.A'!$D:$H,3,0)</f>
        <v>0</v>
      </c>
      <c r="I490" s="32">
        <f>+VLOOKUP(B490,'[1]AMAREY NOVA MEDICAL S.A'!$D:$H,4,0)</f>
        <v>1140000</v>
      </c>
      <c r="J490" s="32">
        <f t="shared" si="136"/>
        <v>1140000</v>
      </c>
      <c r="K490" s="32">
        <f t="shared" si="137"/>
        <v>1204068</v>
      </c>
      <c r="L490" s="32">
        <v>2306000</v>
      </c>
      <c r="M490" s="32"/>
      <c r="N490" s="32">
        <v>2306000</v>
      </c>
      <c r="O490" s="32">
        <f t="shared" si="140"/>
        <v>2435597.2000000002</v>
      </c>
      <c r="P490" s="71">
        <v>2353427</v>
      </c>
      <c r="Q490" s="71"/>
      <c r="R490" s="72">
        <v>2353427</v>
      </c>
      <c r="S490" s="32">
        <f t="shared" si="141"/>
        <v>2485218.912</v>
      </c>
      <c r="T490" s="32">
        <v>1527271.8318</v>
      </c>
      <c r="U490" s="32"/>
      <c r="V490" s="32">
        <v>1527271.8318</v>
      </c>
      <c r="W490" s="32">
        <f t="shared" si="142"/>
        <v>1612799.0543808001</v>
      </c>
      <c r="X490" s="32">
        <v>2026161</v>
      </c>
      <c r="Y490" s="32"/>
      <c r="Z490" s="32">
        <v>2026161</v>
      </c>
      <c r="AA490" s="32">
        <f t="shared" si="143"/>
        <v>2140031.2482000003</v>
      </c>
      <c r="AB490" s="32"/>
      <c r="AC490" s="32"/>
      <c r="AD490" s="32"/>
      <c r="AE490" s="32"/>
      <c r="AF490" s="32"/>
      <c r="AG490" s="32"/>
      <c r="AH490" s="32"/>
      <c r="AI490" s="32"/>
      <c r="AJ490" s="32">
        <v>1248785</v>
      </c>
      <c r="AK490" s="32"/>
      <c r="AL490" s="32">
        <v>1248785</v>
      </c>
      <c r="AM490" s="32">
        <f t="shared" si="144"/>
        <v>1318966.7169999999</v>
      </c>
      <c r="AN490" s="32"/>
      <c r="AO490" s="32"/>
      <c r="AP490" s="32"/>
      <c r="AQ490" s="32"/>
      <c r="AR490" s="32"/>
      <c r="AS490" s="32"/>
      <c r="AT490" s="32"/>
      <c r="AU490" s="32"/>
      <c r="AV490" s="32"/>
      <c r="AW490" s="32"/>
      <c r="AX490" s="32"/>
      <c r="AY490" s="32"/>
      <c r="AZ490" s="32"/>
      <c r="BA490" s="32"/>
      <c r="BB490" s="32"/>
      <c r="BC490" s="32"/>
      <c r="BD490" s="32"/>
      <c r="BE490" s="32"/>
      <c r="BF490" s="32"/>
      <c r="BG490" s="32"/>
      <c r="BH490" s="32"/>
      <c r="BI490" s="32"/>
      <c r="BJ490" s="32"/>
      <c r="BK490" s="32"/>
      <c r="BL490" s="32"/>
      <c r="BM490" s="32"/>
      <c r="BN490" s="32"/>
      <c r="BO490" s="32"/>
      <c r="BP490" s="32"/>
      <c r="BQ490" s="32"/>
      <c r="BR490" s="32"/>
      <c r="BS490" s="32"/>
      <c r="BT490" s="32"/>
      <c r="BU490" s="32"/>
      <c r="BV490" s="32"/>
      <c r="BW490" s="32"/>
      <c r="BX490" s="32"/>
      <c r="BY490" s="32"/>
      <c r="BZ490" s="32"/>
      <c r="CA490" s="32"/>
      <c r="CB490" s="32">
        <v>1804680</v>
      </c>
      <c r="CC490" s="32"/>
      <c r="CD490" s="32">
        <v>1804680</v>
      </c>
      <c r="CE490" s="32">
        <f t="shared" si="146"/>
        <v>1906103.0160000001</v>
      </c>
      <c r="CF490" s="32">
        <v>2574204.5699999998</v>
      </c>
      <c r="CG490" s="32"/>
      <c r="CH490" s="32">
        <v>2574204.5699999998</v>
      </c>
      <c r="CI490" s="32">
        <f t="shared" si="147"/>
        <v>2718874.8668339998</v>
      </c>
      <c r="CJ490" s="32">
        <f t="shared" si="148"/>
        <v>1977707.37680185</v>
      </c>
      <c r="CK490" s="32">
        <f>+SMALL((K490,O490,S490,W490,AA490,AE490,AI490,AM490,AQ490,AU490,AY490,BC490,BG490,BK490,BO490,BS490,BW490,CA490,CE490,CI490),1)</f>
        <v>1204068</v>
      </c>
      <c r="CL490" s="18"/>
      <c r="CM490" s="18">
        <f t="shared" si="149"/>
        <v>0</v>
      </c>
      <c r="CN490" s="35">
        <f t="shared" si="150"/>
        <v>0</v>
      </c>
      <c r="CO490" s="39">
        <f t="shared" si="151"/>
        <v>1204068</v>
      </c>
    </row>
    <row r="491" spans="1:93" s="19" customFormat="1" ht="45">
      <c r="A491" s="17">
        <v>481</v>
      </c>
      <c r="B491" s="49" t="s">
        <v>230</v>
      </c>
      <c r="C491" s="69" t="s">
        <v>598</v>
      </c>
      <c r="D491" s="69" t="s">
        <v>1246</v>
      </c>
      <c r="E491" s="37">
        <v>1</v>
      </c>
      <c r="F491" s="37" t="str">
        <f>+VLOOKUP(B491,'[1]AMAREY NOVA MEDICAL S.A'!$D:$H,5,0)</f>
        <v>CTO 5657-2021 B BRAUN MEDICAL S A</v>
      </c>
      <c r="G491" s="34">
        <f>+VLOOKUP(B491,'[1]AMAREY NOVA MEDICAL S.A'!$D:$H,2,0)</f>
        <v>912000</v>
      </c>
      <c r="H491" s="32">
        <f>+VLOOKUP(B491,'[1]AMAREY NOVA MEDICAL S.A'!$D:$H,3,0)</f>
        <v>0</v>
      </c>
      <c r="I491" s="32">
        <f>+VLOOKUP(B491,'[1]AMAREY NOVA MEDICAL S.A'!$D:$H,4,0)</f>
        <v>912000</v>
      </c>
      <c r="J491" s="32">
        <f t="shared" si="136"/>
        <v>912000</v>
      </c>
      <c r="K491" s="32">
        <f t="shared" si="137"/>
        <v>963254.4</v>
      </c>
      <c r="L491" s="32">
        <v>989000</v>
      </c>
      <c r="M491" s="32"/>
      <c r="N491" s="32">
        <v>989000</v>
      </c>
      <c r="O491" s="32">
        <f t="shared" si="140"/>
        <v>1044581.8</v>
      </c>
      <c r="P491" s="71">
        <v>706328</v>
      </c>
      <c r="Q491" s="71"/>
      <c r="R491" s="72">
        <v>706328</v>
      </c>
      <c r="S491" s="32">
        <f t="shared" si="141"/>
        <v>745882.36800000002</v>
      </c>
      <c r="T491" s="32">
        <v>438345.15659999999</v>
      </c>
      <c r="U491" s="32"/>
      <c r="V491" s="32">
        <v>438345.15659999999</v>
      </c>
      <c r="W491" s="32">
        <f t="shared" si="142"/>
        <v>462892.48536960001</v>
      </c>
      <c r="X491" s="32">
        <v>1027722</v>
      </c>
      <c r="Y491" s="32"/>
      <c r="Z491" s="32">
        <v>1027722</v>
      </c>
      <c r="AA491" s="32">
        <f t="shared" si="143"/>
        <v>1085479.9764</v>
      </c>
      <c r="AB491" s="32"/>
      <c r="AC491" s="32"/>
      <c r="AD491" s="32"/>
      <c r="AE491" s="32"/>
      <c r="AF491" s="32"/>
      <c r="AG491" s="32"/>
      <c r="AH491" s="32"/>
      <c r="AI491" s="32"/>
      <c r="AJ491" s="32">
        <v>526930</v>
      </c>
      <c r="AK491" s="32"/>
      <c r="AL491" s="32">
        <v>526930</v>
      </c>
      <c r="AM491" s="32">
        <f t="shared" si="144"/>
        <v>556543.46600000001</v>
      </c>
      <c r="AN491" s="32"/>
      <c r="AO491" s="32"/>
      <c r="AP491" s="32"/>
      <c r="AQ491" s="32"/>
      <c r="AR491" s="32"/>
      <c r="AS491" s="32"/>
      <c r="AT491" s="32"/>
      <c r="AU491" s="32"/>
      <c r="AV491" s="32"/>
      <c r="AW491" s="32"/>
      <c r="AX491" s="32"/>
      <c r="AY491" s="32"/>
      <c r="AZ491" s="32"/>
      <c r="BA491" s="32"/>
      <c r="BB491" s="32"/>
      <c r="BC491" s="32"/>
      <c r="BD491" s="32"/>
      <c r="BE491" s="32"/>
      <c r="BF491" s="32"/>
      <c r="BG491" s="32"/>
      <c r="BH491" s="32"/>
      <c r="BI491" s="32"/>
      <c r="BJ491" s="32"/>
      <c r="BK491" s="32"/>
      <c r="BL491" s="32"/>
      <c r="BM491" s="32"/>
      <c r="BN491" s="32"/>
      <c r="BO491" s="32"/>
      <c r="BP491" s="32"/>
      <c r="BQ491" s="32"/>
      <c r="BR491" s="32"/>
      <c r="BS491" s="32"/>
      <c r="BT491" s="32"/>
      <c r="BU491" s="32"/>
      <c r="BV491" s="32"/>
      <c r="BW491" s="32"/>
      <c r="BX491" s="32"/>
      <c r="BY491" s="32"/>
      <c r="BZ491" s="32"/>
      <c r="CA491" s="32"/>
      <c r="CB491" s="32">
        <v>666360</v>
      </c>
      <c r="CC491" s="32"/>
      <c r="CD491" s="32">
        <v>666360</v>
      </c>
      <c r="CE491" s="32">
        <f t="shared" si="146"/>
        <v>703809.43200000003</v>
      </c>
      <c r="CF491" s="32">
        <v>1035651.97</v>
      </c>
      <c r="CG491" s="32"/>
      <c r="CH491" s="32">
        <v>1035651.97</v>
      </c>
      <c r="CI491" s="32">
        <f t="shared" si="147"/>
        <v>1093855.610714</v>
      </c>
      <c r="CJ491" s="32">
        <f t="shared" si="148"/>
        <v>832037.4423104499</v>
      </c>
      <c r="CK491" s="32">
        <f>+SMALL((K491,O491,S491,W491,AA491,AE491,AI491,AM491,AQ491,AU491,AY491,BC491,BG491,BK491,BO491,BS491,BW491,CA491,CE491,CI491),1)</f>
        <v>462892.48536960001</v>
      </c>
      <c r="CL491" s="18"/>
      <c r="CM491" s="18">
        <f t="shared" si="149"/>
        <v>500361.91463040002</v>
      </c>
      <c r="CN491" s="35">
        <f t="shared" si="150"/>
        <v>1.0809462897866711</v>
      </c>
      <c r="CO491" s="39">
        <f t="shared" si="151"/>
        <v>462892.48536960001</v>
      </c>
    </row>
    <row r="492" spans="1:93" s="19" customFormat="1" ht="45">
      <c r="A492" s="17">
        <v>482</v>
      </c>
      <c r="B492" s="49" t="s">
        <v>495</v>
      </c>
      <c r="C492" s="69" t="s">
        <v>598</v>
      </c>
      <c r="D492" s="69" t="s">
        <v>1246</v>
      </c>
      <c r="E492" s="37">
        <v>1</v>
      </c>
      <c r="F492" s="37" t="str">
        <f>+VLOOKUP(B492,'[1]AMAREY NOVA MEDICAL S.A'!$D:$H,5,0)</f>
        <v>CTO 5657-2021 B BRAUN MEDICAL S A</v>
      </c>
      <c r="G492" s="34">
        <f>+VLOOKUP(B492,'[1]AMAREY NOVA MEDICAL S.A'!$D:$H,2,0)</f>
        <v>107200</v>
      </c>
      <c r="H492" s="32">
        <f>+VLOOKUP(B492,'[1]AMAREY NOVA MEDICAL S.A'!$D:$H,3,0)</f>
        <v>0</v>
      </c>
      <c r="I492" s="32">
        <f>+VLOOKUP(B492,'[1]AMAREY NOVA MEDICAL S.A'!$D:$H,4,0)</f>
        <v>107200</v>
      </c>
      <c r="J492" s="32">
        <f t="shared" si="136"/>
        <v>107200</v>
      </c>
      <c r="K492" s="32">
        <f t="shared" si="137"/>
        <v>113224.64</v>
      </c>
      <c r="L492" s="32">
        <v>353000</v>
      </c>
      <c r="M492" s="32"/>
      <c r="N492" s="32">
        <v>353000</v>
      </c>
      <c r="O492" s="32">
        <f t="shared" si="140"/>
        <v>372838.60000000003</v>
      </c>
      <c r="P492" s="71">
        <v>337111</v>
      </c>
      <c r="Q492" s="71"/>
      <c r="R492" s="72">
        <v>337111</v>
      </c>
      <c r="S492" s="32">
        <f t="shared" si="141"/>
        <v>355989.21600000001</v>
      </c>
      <c r="T492" s="32">
        <v>180000</v>
      </c>
      <c r="U492" s="32"/>
      <c r="V492" s="32">
        <v>180000</v>
      </c>
      <c r="W492" s="32">
        <f t="shared" si="142"/>
        <v>190080</v>
      </c>
      <c r="X492" s="32">
        <v>238000</v>
      </c>
      <c r="Y492" s="32"/>
      <c r="Z492" s="32">
        <v>238000</v>
      </c>
      <c r="AA492" s="32">
        <f t="shared" si="143"/>
        <v>251375.6</v>
      </c>
      <c r="AB492" s="32"/>
      <c r="AC492" s="32"/>
      <c r="AD492" s="32"/>
      <c r="AE492" s="32"/>
      <c r="AF492" s="32"/>
      <c r="AG492" s="32"/>
      <c r="AH492" s="32"/>
      <c r="AI492" s="32"/>
      <c r="AJ492" s="32">
        <v>228620</v>
      </c>
      <c r="AK492" s="32"/>
      <c r="AL492" s="32">
        <v>228620</v>
      </c>
      <c r="AM492" s="32">
        <f t="shared" si="144"/>
        <v>241468.44400000002</v>
      </c>
      <c r="AN492" s="32"/>
      <c r="AO492" s="32"/>
      <c r="AP492" s="32"/>
      <c r="AQ492" s="32"/>
      <c r="AR492" s="32"/>
      <c r="AS492" s="32"/>
      <c r="AT492" s="32"/>
      <c r="AU492" s="32"/>
      <c r="AV492" s="32"/>
      <c r="AW492" s="32"/>
      <c r="AX492" s="32"/>
      <c r="AY492" s="32"/>
      <c r="AZ492" s="32"/>
      <c r="BA492" s="32"/>
      <c r="BB492" s="32"/>
      <c r="BC492" s="32"/>
      <c r="BD492" s="32"/>
      <c r="BE492" s="32"/>
      <c r="BF492" s="32"/>
      <c r="BG492" s="32"/>
      <c r="BH492" s="32"/>
      <c r="BI492" s="32"/>
      <c r="BJ492" s="32"/>
      <c r="BK492" s="32"/>
      <c r="BL492" s="32"/>
      <c r="BM492" s="32"/>
      <c r="BN492" s="32"/>
      <c r="BO492" s="32"/>
      <c r="BP492" s="32"/>
      <c r="BQ492" s="32"/>
      <c r="BR492" s="32"/>
      <c r="BS492" s="32"/>
      <c r="BT492" s="32"/>
      <c r="BU492" s="32"/>
      <c r="BV492" s="32"/>
      <c r="BW492" s="32"/>
      <c r="BX492" s="32"/>
      <c r="BY492" s="32"/>
      <c r="BZ492" s="32"/>
      <c r="CA492" s="32"/>
      <c r="CB492" s="32">
        <v>129600</v>
      </c>
      <c r="CC492" s="32"/>
      <c r="CD492" s="32">
        <v>129600</v>
      </c>
      <c r="CE492" s="32">
        <f t="shared" si="146"/>
        <v>136883.51999999999</v>
      </c>
      <c r="CF492" s="32">
        <v>238724.14</v>
      </c>
      <c r="CG492" s="32"/>
      <c r="CH492" s="32">
        <v>238724.14</v>
      </c>
      <c r="CI492" s="32">
        <f t="shared" si="147"/>
        <v>252140.43666800001</v>
      </c>
      <c r="CJ492" s="32">
        <f t="shared" si="148"/>
        <v>239250.0570835</v>
      </c>
      <c r="CK492" s="32">
        <f>+SMALL((K492,O492,S492,W492,AA492,AE492,AI492,AM492,AQ492,AU492,AY492,BC492,BG492,BK492,BO492,BS492,BW492,CA492,CE492,CI492),1)</f>
        <v>113224.64</v>
      </c>
      <c r="CL492" s="18"/>
      <c r="CM492" s="18">
        <f t="shared" si="149"/>
        <v>0</v>
      </c>
      <c r="CN492" s="35">
        <f t="shared" si="150"/>
        <v>0</v>
      </c>
      <c r="CO492" s="39">
        <f t="shared" si="151"/>
        <v>113224.64</v>
      </c>
    </row>
    <row r="493" spans="1:93" s="19" customFormat="1" ht="45">
      <c r="A493" s="17">
        <v>483</v>
      </c>
      <c r="B493" s="49" t="s">
        <v>496</v>
      </c>
      <c r="C493" s="69" t="s">
        <v>598</v>
      </c>
      <c r="D493" s="69" t="s">
        <v>1246</v>
      </c>
      <c r="E493" s="37">
        <v>1</v>
      </c>
      <c r="F493" s="37" t="str">
        <f>+VLOOKUP(B493,'[1]AMAREY NOVA MEDICAL S.A'!$D:$H,5,0)</f>
        <v>CTO 5657-2021 B BRAUN MEDICAL S A</v>
      </c>
      <c r="G493" s="34">
        <f>+VLOOKUP(B493,'[1]AMAREY NOVA MEDICAL S.A'!$D:$H,2,0)</f>
        <v>615600</v>
      </c>
      <c r="H493" s="32">
        <f>+VLOOKUP(B493,'[1]AMAREY NOVA MEDICAL S.A'!$D:$H,3,0)</f>
        <v>0</v>
      </c>
      <c r="I493" s="32">
        <f>+VLOOKUP(B493,'[1]AMAREY NOVA MEDICAL S.A'!$D:$H,4,0)</f>
        <v>615600</v>
      </c>
      <c r="J493" s="32">
        <f t="shared" si="136"/>
        <v>615600</v>
      </c>
      <c r="K493" s="32">
        <f t="shared" si="137"/>
        <v>650196.72</v>
      </c>
      <c r="L493" s="32">
        <v>1276000</v>
      </c>
      <c r="M493" s="32"/>
      <c r="N493" s="32">
        <v>1276000</v>
      </c>
      <c r="O493" s="32">
        <f t="shared" si="140"/>
        <v>1347711.2</v>
      </c>
      <c r="P493" s="71">
        <v>1040803</v>
      </c>
      <c r="Q493" s="71"/>
      <c r="R493" s="72">
        <v>1040803</v>
      </c>
      <c r="S493" s="32">
        <f t="shared" si="141"/>
        <v>1099087.9680000001</v>
      </c>
      <c r="T493" s="32">
        <v>571141.09259999997</v>
      </c>
      <c r="U493" s="32"/>
      <c r="V493" s="32">
        <v>571141.09259999997</v>
      </c>
      <c r="W493" s="32">
        <f t="shared" si="142"/>
        <v>603124.99378559995</v>
      </c>
      <c r="X493" s="32">
        <v>986000</v>
      </c>
      <c r="Y493" s="32"/>
      <c r="Z493" s="32">
        <v>986000</v>
      </c>
      <c r="AA493" s="32">
        <f t="shared" si="143"/>
        <v>1041413.2000000001</v>
      </c>
      <c r="AB493" s="32"/>
      <c r="AC493" s="32"/>
      <c r="AD493" s="32"/>
      <c r="AE493" s="32"/>
      <c r="AF493" s="32"/>
      <c r="AG493" s="32"/>
      <c r="AH493" s="32"/>
      <c r="AI493" s="32"/>
      <c r="AJ493" s="32">
        <v>740370</v>
      </c>
      <c r="AK493" s="32"/>
      <c r="AL493" s="32">
        <v>740370</v>
      </c>
      <c r="AM493" s="32">
        <f t="shared" si="144"/>
        <v>781978.79399999999</v>
      </c>
      <c r="AN493" s="32"/>
      <c r="AO493" s="32"/>
      <c r="AP493" s="32"/>
      <c r="AQ493" s="32"/>
      <c r="AR493" s="32"/>
      <c r="AS493" s="32"/>
      <c r="AT493" s="32"/>
      <c r="AU493" s="32"/>
      <c r="AV493" s="32"/>
      <c r="AW493" s="32"/>
      <c r="AX493" s="32"/>
      <c r="AY493" s="32"/>
      <c r="AZ493" s="32"/>
      <c r="BA493" s="32"/>
      <c r="BB493" s="32"/>
      <c r="BC493" s="32"/>
      <c r="BD493" s="32"/>
      <c r="BE493" s="32"/>
      <c r="BF493" s="32"/>
      <c r="BG493" s="32"/>
      <c r="BH493" s="32"/>
      <c r="BI493" s="32"/>
      <c r="BJ493" s="32"/>
      <c r="BK493" s="32"/>
      <c r="BL493" s="32"/>
      <c r="BM493" s="32"/>
      <c r="BN493" s="32"/>
      <c r="BO493" s="32"/>
      <c r="BP493" s="32"/>
      <c r="BQ493" s="32"/>
      <c r="BR493" s="32"/>
      <c r="BS493" s="32"/>
      <c r="BT493" s="32"/>
      <c r="BU493" s="32"/>
      <c r="BV493" s="32"/>
      <c r="BW493" s="32"/>
      <c r="BX493" s="32"/>
      <c r="BY493" s="32"/>
      <c r="BZ493" s="32"/>
      <c r="CA493" s="32"/>
      <c r="CB493" s="32">
        <v>864000</v>
      </c>
      <c r="CC493" s="32"/>
      <c r="CD493" s="32">
        <v>864000</v>
      </c>
      <c r="CE493" s="32">
        <f t="shared" si="146"/>
        <v>912556.8</v>
      </c>
      <c r="CF493" s="32">
        <v>1163690.45</v>
      </c>
      <c r="CG493" s="32"/>
      <c r="CH493" s="32">
        <v>1163690.45</v>
      </c>
      <c r="CI493" s="32">
        <f t="shared" si="147"/>
        <v>1229089.85329</v>
      </c>
      <c r="CJ493" s="32">
        <f t="shared" si="148"/>
        <v>958144.94113445003</v>
      </c>
      <c r="CK493" s="32">
        <f>+SMALL((K493,O493,S493,W493,AA493,AE493,AI493,AM493,AQ493,AU493,AY493,BC493,BG493,BK493,BO493,BS493,BW493,CA493,CE493,CI493),1)</f>
        <v>603124.99378559995</v>
      </c>
      <c r="CL493" s="18"/>
      <c r="CM493" s="18">
        <f t="shared" si="149"/>
        <v>47071.726214400027</v>
      </c>
      <c r="CN493" s="35">
        <f t="shared" si="150"/>
        <v>7.8046386237366205E-2</v>
      </c>
      <c r="CO493" s="39">
        <f t="shared" si="151"/>
        <v>603124.99378559995</v>
      </c>
    </row>
    <row r="494" spans="1:93" s="19" customFormat="1" ht="45">
      <c r="A494" s="17">
        <v>484</v>
      </c>
      <c r="B494" s="49" t="s">
        <v>497</v>
      </c>
      <c r="C494" s="69" t="s">
        <v>598</v>
      </c>
      <c r="D494" s="69" t="s">
        <v>1246</v>
      </c>
      <c r="E494" s="37">
        <v>1</v>
      </c>
      <c r="F494" s="37" t="str">
        <f>+VLOOKUP(B494,'[1]AMAREY NOVA MEDICAL S.A'!$D:$H,5,0)</f>
        <v>CTO 5659-2021 DIPROMEDICOS S.A.S</v>
      </c>
      <c r="G494" s="34">
        <f>+VLOOKUP(B494,'[1]AMAREY NOVA MEDICAL S.A'!$D:$H,2,0)</f>
        <v>1400000</v>
      </c>
      <c r="H494" s="32">
        <f>+VLOOKUP(B494,'[1]AMAREY NOVA MEDICAL S.A'!$D:$H,3,0)</f>
        <v>0</v>
      </c>
      <c r="I494" s="32">
        <f>+VLOOKUP(B494,'[1]AMAREY NOVA MEDICAL S.A'!$D:$H,4,0)</f>
        <v>1400000</v>
      </c>
      <c r="J494" s="32">
        <f t="shared" si="136"/>
        <v>1400000</v>
      </c>
      <c r="K494" s="32">
        <f t="shared" si="137"/>
        <v>1478680</v>
      </c>
      <c r="L494" s="32">
        <v>3505000</v>
      </c>
      <c r="M494" s="32"/>
      <c r="N494" s="32">
        <v>3505000</v>
      </c>
      <c r="O494" s="32">
        <f t="shared" si="140"/>
        <v>3701981</v>
      </c>
      <c r="P494" s="71">
        <v>3460958</v>
      </c>
      <c r="Q494" s="71"/>
      <c r="R494" s="72">
        <v>3460958</v>
      </c>
      <c r="S494" s="32">
        <f t="shared" si="141"/>
        <v>3654771.648</v>
      </c>
      <c r="T494" s="32">
        <v>1875197.1841200001</v>
      </c>
      <c r="U494" s="32"/>
      <c r="V494" s="32">
        <v>1875197.1841200001</v>
      </c>
      <c r="W494" s="32">
        <f t="shared" si="142"/>
        <v>1980208.2264307202</v>
      </c>
      <c r="X494" s="32">
        <v>4489200</v>
      </c>
      <c r="Y494" s="32"/>
      <c r="Z494" s="32">
        <v>4489200</v>
      </c>
      <c r="AA494" s="32">
        <f t="shared" si="143"/>
        <v>4741493.04</v>
      </c>
      <c r="AB494" s="32"/>
      <c r="AC494" s="32"/>
      <c r="AD494" s="32"/>
      <c r="AE494" s="32"/>
      <c r="AF494" s="32"/>
      <c r="AG494" s="32"/>
      <c r="AH494" s="32"/>
      <c r="AI494" s="32"/>
      <c r="AJ494" s="32">
        <v>4113600</v>
      </c>
      <c r="AK494" s="32"/>
      <c r="AL494" s="32">
        <v>4113600</v>
      </c>
      <c r="AM494" s="32">
        <f t="shared" si="144"/>
        <v>4344784.32</v>
      </c>
      <c r="AN494" s="32"/>
      <c r="AO494" s="32"/>
      <c r="AP494" s="32"/>
      <c r="AQ494" s="32"/>
      <c r="AR494" s="32"/>
      <c r="AS494" s="32"/>
      <c r="AT494" s="32"/>
      <c r="AU494" s="32"/>
      <c r="AV494" s="32"/>
      <c r="AW494" s="32"/>
      <c r="AX494" s="32"/>
      <c r="AY494" s="32"/>
      <c r="AZ494" s="32"/>
      <c r="BA494" s="32"/>
      <c r="BB494" s="32"/>
      <c r="BC494" s="32"/>
      <c r="BD494" s="32"/>
      <c r="BE494" s="32"/>
      <c r="BF494" s="32"/>
      <c r="BG494" s="32"/>
      <c r="BH494" s="32"/>
      <c r="BI494" s="32"/>
      <c r="BJ494" s="32"/>
      <c r="BK494" s="32"/>
      <c r="BL494" s="32"/>
      <c r="BM494" s="32"/>
      <c r="BN494" s="32"/>
      <c r="BO494" s="32"/>
      <c r="BP494" s="32"/>
      <c r="BQ494" s="32"/>
      <c r="BR494" s="32"/>
      <c r="BS494" s="32"/>
      <c r="BT494" s="32"/>
      <c r="BU494" s="32"/>
      <c r="BV494" s="32"/>
      <c r="BW494" s="32"/>
      <c r="BX494" s="32"/>
      <c r="BY494" s="32"/>
      <c r="BZ494" s="32"/>
      <c r="CA494" s="32"/>
      <c r="CB494" s="32">
        <v>3240000</v>
      </c>
      <c r="CC494" s="32"/>
      <c r="CD494" s="32">
        <v>3240000</v>
      </c>
      <c r="CE494" s="32">
        <f t="shared" si="146"/>
        <v>3422088</v>
      </c>
      <c r="CF494" s="32">
        <v>3772611.7</v>
      </c>
      <c r="CG494" s="32"/>
      <c r="CH494" s="32">
        <v>3772611.7</v>
      </c>
      <c r="CI494" s="32">
        <f t="shared" si="147"/>
        <v>3984632.4775400003</v>
      </c>
      <c r="CJ494" s="32">
        <f t="shared" si="148"/>
        <v>3413579.8389963401</v>
      </c>
      <c r="CK494" s="32">
        <f>+SMALL((K494,O494,S494,W494,AA494,AE494,AI494,AM494,AQ494,AU494,AY494,BC494,BG494,BK494,BO494,BS494,BW494,CA494,CE494,CI494),1)</f>
        <v>1478680</v>
      </c>
      <c r="CL494" s="18"/>
      <c r="CM494" s="18">
        <f t="shared" si="149"/>
        <v>0</v>
      </c>
      <c r="CN494" s="35">
        <f t="shared" si="150"/>
        <v>0</v>
      </c>
      <c r="CO494" s="39">
        <f t="shared" si="151"/>
        <v>1478680</v>
      </c>
    </row>
    <row r="495" spans="1:93" s="19" customFormat="1" ht="45">
      <c r="A495" s="17">
        <v>485</v>
      </c>
      <c r="B495" s="49" t="s">
        <v>494</v>
      </c>
      <c r="C495" s="69" t="s">
        <v>599</v>
      </c>
      <c r="D495" s="69" t="s">
        <v>1246</v>
      </c>
      <c r="E495" s="37">
        <v>1</v>
      </c>
      <c r="F495" s="37" t="str">
        <f>+VLOOKUP(B495,'[1]AMAREY NOVA MEDICAL S.A'!$D:$H,5,0)</f>
        <v>CTO 5657-2021 B BRAUN MEDICAL S A</v>
      </c>
      <c r="G495" s="34">
        <f>+VLOOKUP(B495,'[1]AMAREY NOVA MEDICAL S.A'!$D:$H,2,0)</f>
        <v>1140000</v>
      </c>
      <c r="H495" s="32">
        <f>+VLOOKUP(B495,'[1]AMAREY NOVA MEDICAL S.A'!$D:$H,3,0)</f>
        <v>0</v>
      </c>
      <c r="I495" s="32">
        <f>+VLOOKUP(B495,'[1]AMAREY NOVA MEDICAL S.A'!$D:$H,4,0)</f>
        <v>1140000</v>
      </c>
      <c r="J495" s="32">
        <f t="shared" si="136"/>
        <v>1140000</v>
      </c>
      <c r="K495" s="32">
        <f t="shared" si="137"/>
        <v>1204068</v>
      </c>
      <c r="L495" s="32"/>
      <c r="M495" s="32"/>
      <c r="N495" s="32"/>
      <c r="O495" s="32"/>
      <c r="P495" s="71"/>
      <c r="Q495" s="71"/>
      <c r="R495" s="72"/>
      <c r="S495" s="32"/>
      <c r="T495" s="32">
        <v>1527271.8318</v>
      </c>
      <c r="U495" s="32"/>
      <c r="V495" s="32">
        <v>1527271.8318</v>
      </c>
      <c r="W495" s="32">
        <f t="shared" si="142"/>
        <v>1612799.0543808001</v>
      </c>
      <c r="X495" s="32">
        <v>2026161</v>
      </c>
      <c r="Y495" s="32"/>
      <c r="Z495" s="32">
        <v>2026161</v>
      </c>
      <c r="AA495" s="32">
        <f t="shared" si="143"/>
        <v>2140031.2482000003</v>
      </c>
      <c r="AB495" s="32"/>
      <c r="AC495" s="32"/>
      <c r="AD495" s="32"/>
      <c r="AE495" s="32"/>
      <c r="AF495" s="32"/>
      <c r="AG495" s="32"/>
      <c r="AH495" s="32"/>
      <c r="AI495" s="32"/>
      <c r="AJ495" s="32">
        <v>1248785</v>
      </c>
      <c r="AK495" s="32"/>
      <c r="AL495" s="32">
        <v>1248785</v>
      </c>
      <c r="AM495" s="32">
        <f t="shared" si="144"/>
        <v>1318966.7169999999</v>
      </c>
      <c r="AN495" s="32"/>
      <c r="AO495" s="32"/>
      <c r="AP495" s="32"/>
      <c r="AQ495" s="32"/>
      <c r="AR495" s="32"/>
      <c r="AS495" s="32"/>
      <c r="AT495" s="32"/>
      <c r="AU495" s="32"/>
      <c r="AV495" s="32"/>
      <c r="AW495" s="32"/>
      <c r="AX495" s="32"/>
      <c r="AY495" s="32"/>
      <c r="AZ495" s="32"/>
      <c r="BA495" s="32"/>
      <c r="BB495" s="32"/>
      <c r="BC495" s="32"/>
      <c r="BD495" s="32"/>
      <c r="BE495" s="32"/>
      <c r="BF495" s="32"/>
      <c r="BG495" s="32"/>
      <c r="BH495" s="32"/>
      <c r="BI495" s="32"/>
      <c r="BJ495" s="32"/>
      <c r="BK495" s="32"/>
      <c r="BL495" s="32"/>
      <c r="BM495" s="32"/>
      <c r="BN495" s="32"/>
      <c r="BO495" s="32"/>
      <c r="BP495" s="32"/>
      <c r="BQ495" s="32"/>
      <c r="BR495" s="32"/>
      <c r="BS495" s="32"/>
      <c r="BT495" s="32"/>
      <c r="BU495" s="32"/>
      <c r="BV495" s="32"/>
      <c r="BW495" s="32"/>
      <c r="BX495" s="32"/>
      <c r="BY495" s="32"/>
      <c r="BZ495" s="32"/>
      <c r="CA495" s="32"/>
      <c r="CB495" s="32"/>
      <c r="CC495" s="32"/>
      <c r="CD495" s="32"/>
      <c r="CE495" s="32"/>
      <c r="CF495" s="32">
        <v>2364063.13</v>
      </c>
      <c r="CG495" s="32"/>
      <c r="CH495" s="32">
        <v>2364063.13</v>
      </c>
      <c r="CI495" s="32">
        <f t="shared" si="147"/>
        <v>2496923.4779059999</v>
      </c>
      <c r="CJ495" s="32">
        <f t="shared" si="148"/>
        <v>1754557.69949736</v>
      </c>
      <c r="CK495" s="32">
        <f>+SMALL((K495,O495,S495,W495,AA495,AE495,AI495,AM495,AQ495,AU495,AY495,BC495,BG495,BK495,BO495,BS495,BW495,CA495,CE495,CI495),1)</f>
        <v>1204068</v>
      </c>
      <c r="CL495" s="18"/>
      <c r="CM495" s="18">
        <f t="shared" si="149"/>
        <v>0</v>
      </c>
      <c r="CN495" s="35">
        <f t="shared" si="150"/>
        <v>0</v>
      </c>
      <c r="CO495" s="39">
        <f t="shared" si="151"/>
        <v>1204068</v>
      </c>
    </row>
    <row r="496" spans="1:93" s="19" customFormat="1" ht="45">
      <c r="A496" s="17">
        <v>486</v>
      </c>
      <c r="B496" s="49" t="s">
        <v>230</v>
      </c>
      <c r="C496" s="69" t="s">
        <v>599</v>
      </c>
      <c r="D496" s="69" t="s">
        <v>1246</v>
      </c>
      <c r="E496" s="37">
        <v>1</v>
      </c>
      <c r="F496" s="37" t="str">
        <f>+VLOOKUP(B496,'[1]AMAREY NOVA MEDICAL S.A'!$D:$H,5,0)</f>
        <v>CTO 5657-2021 B BRAUN MEDICAL S A</v>
      </c>
      <c r="G496" s="34">
        <f>+VLOOKUP(B496,'[1]AMAREY NOVA MEDICAL S.A'!$D:$H,2,0)</f>
        <v>912000</v>
      </c>
      <c r="H496" s="32">
        <f>+VLOOKUP(B496,'[1]AMAREY NOVA MEDICAL S.A'!$D:$H,3,0)</f>
        <v>0</v>
      </c>
      <c r="I496" s="32">
        <f>+VLOOKUP(B496,'[1]AMAREY NOVA MEDICAL S.A'!$D:$H,4,0)</f>
        <v>912000</v>
      </c>
      <c r="J496" s="32">
        <f t="shared" si="136"/>
        <v>912000</v>
      </c>
      <c r="K496" s="32">
        <f t="shared" si="137"/>
        <v>963254.4</v>
      </c>
      <c r="L496" s="32"/>
      <c r="M496" s="32"/>
      <c r="N496" s="32"/>
      <c r="O496" s="32"/>
      <c r="P496" s="71"/>
      <c r="Q496" s="71"/>
      <c r="R496" s="72"/>
      <c r="S496" s="32"/>
      <c r="T496" s="32">
        <v>438345.15659999999</v>
      </c>
      <c r="U496" s="32"/>
      <c r="V496" s="32">
        <v>438345.15659999999</v>
      </c>
      <c r="W496" s="32">
        <f t="shared" si="142"/>
        <v>462892.48536960001</v>
      </c>
      <c r="X496" s="32">
        <v>1027722</v>
      </c>
      <c r="Y496" s="32"/>
      <c r="Z496" s="32">
        <v>1027722</v>
      </c>
      <c r="AA496" s="32">
        <f t="shared" si="143"/>
        <v>1085479.9764</v>
      </c>
      <c r="AB496" s="32"/>
      <c r="AC496" s="32"/>
      <c r="AD496" s="32"/>
      <c r="AE496" s="32"/>
      <c r="AF496" s="32"/>
      <c r="AG496" s="32"/>
      <c r="AH496" s="32"/>
      <c r="AI496" s="32"/>
      <c r="AJ496" s="32">
        <v>526930</v>
      </c>
      <c r="AK496" s="32"/>
      <c r="AL496" s="32">
        <v>526930</v>
      </c>
      <c r="AM496" s="32">
        <f t="shared" si="144"/>
        <v>556543.46600000001</v>
      </c>
      <c r="AN496" s="32"/>
      <c r="AO496" s="32"/>
      <c r="AP496" s="32"/>
      <c r="AQ496" s="32"/>
      <c r="AR496" s="32"/>
      <c r="AS496" s="32"/>
      <c r="AT496" s="32"/>
      <c r="AU496" s="32"/>
      <c r="AV496" s="32"/>
      <c r="AW496" s="32"/>
      <c r="AX496" s="32"/>
      <c r="AY496" s="32"/>
      <c r="AZ496" s="32"/>
      <c r="BA496" s="32"/>
      <c r="BB496" s="32"/>
      <c r="BC496" s="32"/>
      <c r="BD496" s="32"/>
      <c r="BE496" s="32"/>
      <c r="BF496" s="32"/>
      <c r="BG496" s="32"/>
      <c r="BH496" s="32"/>
      <c r="BI496" s="32"/>
      <c r="BJ496" s="32"/>
      <c r="BK496" s="32"/>
      <c r="BL496" s="32"/>
      <c r="BM496" s="32"/>
      <c r="BN496" s="32"/>
      <c r="BO496" s="32"/>
      <c r="BP496" s="32"/>
      <c r="BQ496" s="32"/>
      <c r="BR496" s="32"/>
      <c r="BS496" s="32"/>
      <c r="BT496" s="32"/>
      <c r="BU496" s="32"/>
      <c r="BV496" s="32"/>
      <c r="BW496" s="32"/>
      <c r="BX496" s="32"/>
      <c r="BY496" s="32"/>
      <c r="BZ496" s="32"/>
      <c r="CA496" s="32"/>
      <c r="CB496" s="32"/>
      <c r="CC496" s="32"/>
      <c r="CD496" s="32"/>
      <c r="CE496" s="32"/>
      <c r="CF496" s="32">
        <v>1081485.73</v>
      </c>
      <c r="CG496" s="32"/>
      <c r="CH496" s="32">
        <v>1081485.73</v>
      </c>
      <c r="CI496" s="32">
        <f t="shared" si="147"/>
        <v>1142265.2280260001</v>
      </c>
      <c r="CJ496" s="32">
        <f t="shared" si="148"/>
        <v>842087.11115911999</v>
      </c>
      <c r="CK496" s="32">
        <f>+SMALL((K496,O496,S496,W496,AA496,AE496,AI496,AM496,AQ496,AU496,AY496,BC496,BG496,BK496,BO496,BS496,BW496,CA496,CE496,CI496),1)</f>
        <v>462892.48536960001</v>
      </c>
      <c r="CL496" s="18"/>
      <c r="CM496" s="18">
        <f t="shared" si="149"/>
        <v>500361.91463040002</v>
      </c>
      <c r="CN496" s="35">
        <f t="shared" si="150"/>
        <v>1.0809462897866711</v>
      </c>
      <c r="CO496" s="39">
        <f t="shared" si="151"/>
        <v>462892.48536960001</v>
      </c>
    </row>
    <row r="497" spans="1:93" s="19" customFormat="1" ht="45">
      <c r="A497" s="17">
        <v>487</v>
      </c>
      <c r="B497" s="49" t="s">
        <v>495</v>
      </c>
      <c r="C497" s="69" t="s">
        <v>599</v>
      </c>
      <c r="D497" s="69" t="s">
        <v>1246</v>
      </c>
      <c r="E497" s="37">
        <v>1</v>
      </c>
      <c r="F497" s="37" t="str">
        <f>+VLOOKUP(B497,'[1]AMAREY NOVA MEDICAL S.A'!$D:$H,5,0)</f>
        <v>CTO 5657-2021 B BRAUN MEDICAL S A</v>
      </c>
      <c r="G497" s="34">
        <f>+VLOOKUP(B497,'[1]AMAREY NOVA MEDICAL S.A'!$D:$H,2,0)</f>
        <v>107200</v>
      </c>
      <c r="H497" s="32">
        <f>+VLOOKUP(B497,'[1]AMAREY NOVA MEDICAL S.A'!$D:$H,3,0)</f>
        <v>0</v>
      </c>
      <c r="I497" s="32">
        <f>+VLOOKUP(B497,'[1]AMAREY NOVA MEDICAL S.A'!$D:$H,4,0)</f>
        <v>107200</v>
      </c>
      <c r="J497" s="32">
        <f t="shared" si="136"/>
        <v>107200</v>
      </c>
      <c r="K497" s="32">
        <f t="shared" si="137"/>
        <v>113224.64</v>
      </c>
      <c r="L497" s="32"/>
      <c r="M497" s="32"/>
      <c r="N497" s="32"/>
      <c r="O497" s="32"/>
      <c r="P497" s="71"/>
      <c r="Q497" s="71"/>
      <c r="R497" s="72"/>
      <c r="S497" s="32"/>
      <c r="T497" s="32">
        <v>180000</v>
      </c>
      <c r="U497" s="32"/>
      <c r="V497" s="32">
        <v>180000</v>
      </c>
      <c r="W497" s="32">
        <f t="shared" si="142"/>
        <v>190080</v>
      </c>
      <c r="X497" s="32">
        <v>238000</v>
      </c>
      <c r="Y497" s="32"/>
      <c r="Z497" s="32">
        <v>238000</v>
      </c>
      <c r="AA497" s="32">
        <f t="shared" si="143"/>
        <v>251375.6</v>
      </c>
      <c r="AB497" s="32"/>
      <c r="AC497" s="32"/>
      <c r="AD497" s="32"/>
      <c r="AE497" s="32"/>
      <c r="AF497" s="32"/>
      <c r="AG497" s="32"/>
      <c r="AH497" s="32"/>
      <c r="AI497" s="32"/>
      <c r="AJ497" s="32">
        <v>228620</v>
      </c>
      <c r="AK497" s="32"/>
      <c r="AL497" s="32">
        <v>228620</v>
      </c>
      <c r="AM497" s="32">
        <f t="shared" si="144"/>
        <v>241468.44400000002</v>
      </c>
      <c r="AN497" s="32"/>
      <c r="AO497" s="32"/>
      <c r="AP497" s="32"/>
      <c r="AQ497" s="32"/>
      <c r="AR497" s="32"/>
      <c r="AS497" s="32"/>
      <c r="AT497" s="32"/>
      <c r="AU497" s="32"/>
      <c r="AV497" s="32"/>
      <c r="AW497" s="32"/>
      <c r="AX497" s="32"/>
      <c r="AY497" s="32"/>
      <c r="AZ497" s="32"/>
      <c r="BA497" s="32"/>
      <c r="BB497" s="32"/>
      <c r="BC497" s="32"/>
      <c r="BD497" s="32"/>
      <c r="BE497" s="32"/>
      <c r="BF497" s="32"/>
      <c r="BG497" s="32"/>
      <c r="BH497" s="32"/>
      <c r="BI497" s="32"/>
      <c r="BJ497" s="32"/>
      <c r="BK497" s="32"/>
      <c r="BL497" s="32"/>
      <c r="BM497" s="32"/>
      <c r="BN497" s="32"/>
      <c r="BO497" s="32"/>
      <c r="BP497" s="32"/>
      <c r="BQ497" s="32"/>
      <c r="BR497" s="32"/>
      <c r="BS497" s="32"/>
      <c r="BT497" s="32"/>
      <c r="BU497" s="32"/>
      <c r="BV497" s="32"/>
      <c r="BW497" s="32"/>
      <c r="BX497" s="32"/>
      <c r="BY497" s="32"/>
      <c r="BZ497" s="32"/>
      <c r="CA497" s="32"/>
      <c r="CB497" s="32"/>
      <c r="CC497" s="32"/>
      <c r="CD497" s="32"/>
      <c r="CE497" s="32"/>
      <c r="CF497" s="32">
        <v>184810.12</v>
      </c>
      <c r="CG497" s="32"/>
      <c r="CH497" s="32">
        <v>184810.12</v>
      </c>
      <c r="CI497" s="32">
        <f t="shared" si="147"/>
        <v>195196.44874399999</v>
      </c>
      <c r="CJ497" s="32">
        <f t="shared" si="148"/>
        <v>198269.0265488</v>
      </c>
      <c r="CK497" s="32">
        <f>+SMALL((K497,O497,S497,W497,AA497,AE497,AI497,AM497,AQ497,AU497,AY497,BC497,BG497,BK497,BO497,BS497,BW497,CA497,CE497,CI497),1)</f>
        <v>113224.64</v>
      </c>
      <c r="CL497" s="18"/>
      <c r="CM497" s="18">
        <f t="shared" si="149"/>
        <v>0</v>
      </c>
      <c r="CN497" s="35">
        <f t="shared" si="150"/>
        <v>0</v>
      </c>
      <c r="CO497" s="39">
        <f t="shared" si="151"/>
        <v>113224.64</v>
      </c>
    </row>
    <row r="498" spans="1:93" s="19" customFormat="1" ht="45">
      <c r="A498" s="17">
        <v>488</v>
      </c>
      <c r="B498" s="49" t="s">
        <v>496</v>
      </c>
      <c r="C498" s="69" t="s">
        <v>599</v>
      </c>
      <c r="D498" s="69" t="s">
        <v>1246</v>
      </c>
      <c r="E498" s="37">
        <v>1</v>
      </c>
      <c r="F498" s="37" t="str">
        <f>+VLOOKUP(B498,'[1]AMAREY NOVA MEDICAL S.A'!$D:$H,5,0)</f>
        <v>CTO 5657-2021 B BRAUN MEDICAL S A</v>
      </c>
      <c r="G498" s="34">
        <f>+VLOOKUP(B498,'[1]AMAREY NOVA MEDICAL S.A'!$D:$H,2,0)</f>
        <v>615600</v>
      </c>
      <c r="H498" s="32">
        <f>+VLOOKUP(B498,'[1]AMAREY NOVA MEDICAL S.A'!$D:$H,3,0)</f>
        <v>0</v>
      </c>
      <c r="I498" s="32">
        <f>+VLOOKUP(B498,'[1]AMAREY NOVA MEDICAL S.A'!$D:$H,4,0)</f>
        <v>615600</v>
      </c>
      <c r="J498" s="32">
        <f t="shared" si="136"/>
        <v>615600</v>
      </c>
      <c r="K498" s="32">
        <f t="shared" si="137"/>
        <v>650196.72</v>
      </c>
      <c r="L498" s="32"/>
      <c r="M498" s="32"/>
      <c r="N498" s="32"/>
      <c r="O498" s="32"/>
      <c r="P498" s="71"/>
      <c r="Q498" s="71"/>
      <c r="R498" s="72"/>
      <c r="S498" s="32"/>
      <c r="T498" s="32">
        <v>571141.09259999997</v>
      </c>
      <c r="U498" s="32"/>
      <c r="V498" s="32">
        <v>571141.09259999997</v>
      </c>
      <c r="W498" s="32">
        <f t="shared" si="142"/>
        <v>603124.99378559995</v>
      </c>
      <c r="X498" s="32">
        <v>986000</v>
      </c>
      <c r="Y498" s="32"/>
      <c r="Z498" s="32">
        <v>986000</v>
      </c>
      <c r="AA498" s="32">
        <f t="shared" si="143"/>
        <v>1041413.2000000001</v>
      </c>
      <c r="AB498" s="32"/>
      <c r="AC498" s="32"/>
      <c r="AD498" s="32"/>
      <c r="AE498" s="32"/>
      <c r="AF498" s="32"/>
      <c r="AG498" s="32"/>
      <c r="AH498" s="32"/>
      <c r="AI498" s="32"/>
      <c r="AJ498" s="32">
        <v>740370</v>
      </c>
      <c r="AK498" s="32"/>
      <c r="AL498" s="32">
        <v>740370</v>
      </c>
      <c r="AM498" s="32">
        <f t="shared" si="144"/>
        <v>781978.79399999999</v>
      </c>
      <c r="AN498" s="32"/>
      <c r="AO498" s="32"/>
      <c r="AP498" s="32"/>
      <c r="AQ498" s="32"/>
      <c r="AR498" s="32"/>
      <c r="AS498" s="32"/>
      <c r="AT498" s="32"/>
      <c r="AU498" s="32"/>
      <c r="AV498" s="32"/>
      <c r="AW498" s="32"/>
      <c r="AX498" s="32"/>
      <c r="AY498" s="32"/>
      <c r="AZ498" s="32"/>
      <c r="BA498" s="32"/>
      <c r="BB498" s="32"/>
      <c r="BC498" s="32"/>
      <c r="BD498" s="32"/>
      <c r="BE498" s="32"/>
      <c r="BF498" s="32"/>
      <c r="BG498" s="32"/>
      <c r="BH498" s="32"/>
      <c r="BI498" s="32"/>
      <c r="BJ498" s="32"/>
      <c r="BK498" s="32"/>
      <c r="BL498" s="32"/>
      <c r="BM498" s="32"/>
      <c r="BN498" s="32"/>
      <c r="BO498" s="32"/>
      <c r="BP498" s="32"/>
      <c r="BQ498" s="32"/>
      <c r="BR498" s="32"/>
      <c r="BS498" s="32"/>
      <c r="BT498" s="32"/>
      <c r="BU498" s="32"/>
      <c r="BV498" s="32"/>
      <c r="BW498" s="32"/>
      <c r="BX498" s="32"/>
      <c r="BY498" s="32"/>
      <c r="BZ498" s="32"/>
      <c r="CA498" s="32"/>
      <c r="CB498" s="32"/>
      <c r="CC498" s="32"/>
      <c r="CD498" s="32"/>
      <c r="CE498" s="32"/>
      <c r="CF498" s="32">
        <v>1092884.6599999999</v>
      </c>
      <c r="CG498" s="32"/>
      <c r="CH498" s="32">
        <v>1092884.6599999999</v>
      </c>
      <c r="CI498" s="32">
        <f t="shared" si="147"/>
        <v>1154304.777892</v>
      </c>
      <c r="CJ498" s="32">
        <f t="shared" si="148"/>
        <v>846203.69713551993</v>
      </c>
      <c r="CK498" s="32">
        <f>+SMALL((K498,O498,S498,W498,AA498,AE498,AI498,AM498,AQ498,AU498,AY498,BC498,BG498,BK498,BO498,BS498,BW498,CA498,CE498,CI498),1)</f>
        <v>603124.99378559995</v>
      </c>
      <c r="CL498" s="18"/>
      <c r="CM498" s="18">
        <f t="shared" si="149"/>
        <v>47071.726214400027</v>
      </c>
      <c r="CN498" s="35">
        <f t="shared" si="150"/>
        <v>7.8046386237366205E-2</v>
      </c>
      <c r="CO498" s="39">
        <f t="shared" si="151"/>
        <v>603124.99378559995</v>
      </c>
    </row>
    <row r="499" spans="1:93" s="19" customFormat="1" ht="45">
      <c r="A499" s="17">
        <v>489</v>
      </c>
      <c r="B499" s="49" t="s">
        <v>498</v>
      </c>
      <c r="C499" s="69" t="s">
        <v>599</v>
      </c>
      <c r="D499" s="69" t="s">
        <v>1246</v>
      </c>
      <c r="E499" s="37">
        <v>1</v>
      </c>
      <c r="F499" s="37" t="str">
        <f>+VLOOKUP(B499,'[1]AMAREY NOVA MEDICAL S.A'!$D:$H,5,0)</f>
        <v>CTO 5659-2021 DIPROMEDICOS S.A.S</v>
      </c>
      <c r="G499" s="34">
        <f>+VLOOKUP(B499,'[1]AMAREY NOVA MEDICAL S.A'!$D:$H,2,0)</f>
        <v>1640000</v>
      </c>
      <c r="H499" s="32">
        <f>+VLOOKUP(B499,'[1]AMAREY NOVA MEDICAL S.A'!$D:$H,3,0)</f>
        <v>0</v>
      </c>
      <c r="I499" s="32">
        <f>+VLOOKUP(B499,'[1]AMAREY NOVA MEDICAL S.A'!$D:$H,4,0)</f>
        <v>1640000</v>
      </c>
      <c r="J499" s="32">
        <f t="shared" si="136"/>
        <v>1640000</v>
      </c>
      <c r="K499" s="32">
        <f t="shared" si="137"/>
        <v>1732168</v>
      </c>
      <c r="L499" s="32"/>
      <c r="M499" s="32"/>
      <c r="N499" s="32"/>
      <c r="O499" s="32"/>
      <c r="P499" s="71"/>
      <c r="Q499" s="71"/>
      <c r="R499" s="72"/>
      <c r="S499" s="32"/>
      <c r="T499" s="32">
        <v>2217810.699</v>
      </c>
      <c r="U499" s="32"/>
      <c r="V499" s="32">
        <v>2217810.699</v>
      </c>
      <c r="W499" s="32">
        <f t="shared" si="142"/>
        <v>2342008.0981439999</v>
      </c>
      <c r="X499" s="32">
        <v>3900000</v>
      </c>
      <c r="Y499" s="32"/>
      <c r="Z499" s="32">
        <v>3900000</v>
      </c>
      <c r="AA499" s="32">
        <f t="shared" si="143"/>
        <v>4119180</v>
      </c>
      <c r="AB499" s="32"/>
      <c r="AC499" s="32"/>
      <c r="AD499" s="32"/>
      <c r="AE499" s="32"/>
      <c r="AF499" s="32"/>
      <c r="AG499" s="32"/>
      <c r="AH499" s="32"/>
      <c r="AI499" s="32"/>
      <c r="AJ499" s="32">
        <v>4730640</v>
      </c>
      <c r="AK499" s="32"/>
      <c r="AL499" s="32">
        <v>4730640</v>
      </c>
      <c r="AM499" s="32">
        <f t="shared" si="144"/>
        <v>4996501.9680000003</v>
      </c>
      <c r="AN499" s="32"/>
      <c r="AO499" s="32"/>
      <c r="AP499" s="32"/>
      <c r="AQ499" s="32"/>
      <c r="AR499" s="32"/>
      <c r="AS499" s="32"/>
      <c r="AT499" s="32"/>
      <c r="AU499" s="32"/>
      <c r="AV499" s="32"/>
      <c r="AW499" s="32"/>
      <c r="AX499" s="32"/>
      <c r="AY499" s="32"/>
      <c r="AZ499" s="32"/>
      <c r="BA499" s="32"/>
      <c r="BB499" s="32"/>
      <c r="BC499" s="32"/>
      <c r="BD499" s="32"/>
      <c r="BE499" s="32"/>
      <c r="BF499" s="32"/>
      <c r="BG499" s="32"/>
      <c r="BH499" s="32"/>
      <c r="BI499" s="32"/>
      <c r="BJ499" s="32"/>
      <c r="BK499" s="32"/>
      <c r="BL499" s="32"/>
      <c r="BM499" s="32"/>
      <c r="BN499" s="32"/>
      <c r="BO499" s="32"/>
      <c r="BP499" s="32"/>
      <c r="BQ499" s="32"/>
      <c r="BR499" s="32"/>
      <c r="BS499" s="32"/>
      <c r="BT499" s="32"/>
      <c r="BU499" s="32"/>
      <c r="BV499" s="32"/>
      <c r="BW499" s="32"/>
      <c r="BX499" s="32"/>
      <c r="BY499" s="32"/>
      <c r="BZ499" s="32"/>
      <c r="CA499" s="32"/>
      <c r="CB499" s="32"/>
      <c r="CC499" s="32"/>
      <c r="CD499" s="32"/>
      <c r="CE499" s="32"/>
      <c r="CF499" s="32">
        <v>4850790.5199999996</v>
      </c>
      <c r="CG499" s="32"/>
      <c r="CH499" s="32">
        <v>4850790.5199999996</v>
      </c>
      <c r="CI499" s="32">
        <f t="shared" si="147"/>
        <v>5123404.9472239995</v>
      </c>
      <c r="CJ499" s="32">
        <f t="shared" si="148"/>
        <v>3662652.6026736</v>
      </c>
      <c r="CK499" s="32">
        <f>+SMALL((K499,O499,S499,W499,AA499,AE499,AI499,AM499,AQ499,AU499,AY499,BC499,BG499,BK499,BO499,BS499,BW499,CA499,CE499,CI499),1)</f>
        <v>1732168</v>
      </c>
      <c r="CL499" s="18"/>
      <c r="CM499" s="18">
        <f t="shared" si="149"/>
        <v>0</v>
      </c>
      <c r="CN499" s="35">
        <f t="shared" si="150"/>
        <v>0</v>
      </c>
      <c r="CO499" s="39">
        <f t="shared" si="151"/>
        <v>1732168</v>
      </c>
    </row>
    <row r="500" spans="1:93" s="19" customFormat="1" ht="45">
      <c r="A500" s="17">
        <v>490</v>
      </c>
      <c r="B500" s="49" t="s">
        <v>494</v>
      </c>
      <c r="C500" s="69" t="s">
        <v>600</v>
      </c>
      <c r="D500" s="69" t="s">
        <v>1246</v>
      </c>
      <c r="E500" s="37">
        <v>1</v>
      </c>
      <c r="F500" s="37" t="str">
        <f>+VLOOKUP(B500,'[1]AMAREY NOVA MEDICAL S.A'!$D:$H,5,0)</f>
        <v>CTO 5657-2021 B BRAUN MEDICAL S A</v>
      </c>
      <c r="G500" s="34">
        <f>+VLOOKUP(B500,'[1]AMAREY NOVA MEDICAL S.A'!$D:$H,2,0)</f>
        <v>1140000</v>
      </c>
      <c r="H500" s="32">
        <f>+VLOOKUP(B500,'[1]AMAREY NOVA MEDICAL S.A'!$D:$H,3,0)</f>
        <v>0</v>
      </c>
      <c r="I500" s="32">
        <f>+VLOOKUP(B500,'[1]AMAREY NOVA MEDICAL S.A'!$D:$H,4,0)</f>
        <v>1140000</v>
      </c>
      <c r="J500" s="32">
        <f t="shared" si="136"/>
        <v>1140000</v>
      </c>
      <c r="K500" s="32">
        <f t="shared" si="137"/>
        <v>1204068</v>
      </c>
      <c r="L500" s="32">
        <v>2306000</v>
      </c>
      <c r="M500" s="32"/>
      <c r="N500" s="32">
        <v>2306000</v>
      </c>
      <c r="O500" s="32">
        <f t="shared" si="140"/>
        <v>2435597.2000000002</v>
      </c>
      <c r="P500" s="71">
        <v>2353427</v>
      </c>
      <c r="Q500" s="71"/>
      <c r="R500" s="72">
        <v>2353427</v>
      </c>
      <c r="S500" s="32">
        <f t="shared" si="141"/>
        <v>2485218.912</v>
      </c>
      <c r="T500" s="32">
        <v>1527271.8318</v>
      </c>
      <c r="U500" s="32"/>
      <c r="V500" s="32">
        <v>1527271.8318</v>
      </c>
      <c r="W500" s="32">
        <f t="shared" si="142"/>
        <v>1612799.0543808001</v>
      </c>
      <c r="X500" s="32">
        <v>2026161</v>
      </c>
      <c r="Y500" s="32"/>
      <c r="Z500" s="32">
        <v>2026161</v>
      </c>
      <c r="AA500" s="32">
        <f t="shared" si="143"/>
        <v>2140031.2482000003</v>
      </c>
      <c r="AB500" s="32"/>
      <c r="AC500" s="32"/>
      <c r="AD500" s="32"/>
      <c r="AE500" s="32"/>
      <c r="AF500" s="32"/>
      <c r="AG500" s="32"/>
      <c r="AH500" s="32"/>
      <c r="AI500" s="32"/>
      <c r="AJ500" s="32">
        <v>1248785</v>
      </c>
      <c r="AK500" s="32"/>
      <c r="AL500" s="32">
        <v>1248785</v>
      </c>
      <c r="AM500" s="32">
        <f t="shared" si="144"/>
        <v>1318966.7169999999</v>
      </c>
      <c r="AN500" s="32"/>
      <c r="AO500" s="32"/>
      <c r="AP500" s="32"/>
      <c r="AQ500" s="32"/>
      <c r="AR500" s="32"/>
      <c r="AS500" s="32"/>
      <c r="AT500" s="32"/>
      <c r="AU500" s="32"/>
      <c r="AV500" s="32"/>
      <c r="AW500" s="32"/>
      <c r="AX500" s="32"/>
      <c r="AY500" s="32"/>
      <c r="AZ500" s="32"/>
      <c r="BA500" s="32"/>
      <c r="BB500" s="32"/>
      <c r="BC500" s="32"/>
      <c r="BD500" s="32"/>
      <c r="BE500" s="32"/>
      <c r="BF500" s="32"/>
      <c r="BG500" s="32"/>
      <c r="BH500" s="32"/>
      <c r="BI500" s="32"/>
      <c r="BJ500" s="32"/>
      <c r="BK500" s="32"/>
      <c r="BL500" s="32"/>
      <c r="BM500" s="32"/>
      <c r="BN500" s="32"/>
      <c r="BO500" s="32"/>
      <c r="BP500" s="32"/>
      <c r="BQ500" s="32"/>
      <c r="BR500" s="32"/>
      <c r="BS500" s="32"/>
      <c r="BT500" s="32"/>
      <c r="BU500" s="32"/>
      <c r="BV500" s="32"/>
      <c r="BW500" s="32"/>
      <c r="BX500" s="32"/>
      <c r="BY500" s="32"/>
      <c r="BZ500" s="32"/>
      <c r="CA500" s="32"/>
      <c r="CB500" s="32">
        <v>1804680</v>
      </c>
      <c r="CC500" s="32"/>
      <c r="CD500" s="32">
        <v>1804680</v>
      </c>
      <c r="CE500" s="32">
        <f t="shared" si="146"/>
        <v>1906103.0160000001</v>
      </c>
      <c r="CF500" s="32">
        <v>2520223.17</v>
      </c>
      <c r="CG500" s="32"/>
      <c r="CH500" s="32">
        <v>2520223.17</v>
      </c>
      <c r="CI500" s="32">
        <f t="shared" si="147"/>
        <v>2661859.7121540001</v>
      </c>
      <c r="CJ500" s="32">
        <f t="shared" si="148"/>
        <v>1970580.48246685</v>
      </c>
      <c r="CK500" s="32">
        <f>+SMALL((K500,O500,S500,W500,AA500,AE500,AI500,AM500,AQ500,AU500,AY500,BC500,BG500,BK500,BO500,BS500,BW500,CA500,CE500,CI500),1)</f>
        <v>1204068</v>
      </c>
      <c r="CL500" s="18"/>
      <c r="CM500" s="18">
        <f t="shared" si="149"/>
        <v>0</v>
      </c>
      <c r="CN500" s="35">
        <f t="shared" si="150"/>
        <v>0</v>
      </c>
      <c r="CO500" s="39">
        <f t="shared" si="151"/>
        <v>1204068</v>
      </c>
    </row>
    <row r="501" spans="1:93" s="19" customFormat="1" ht="45">
      <c r="A501" s="17">
        <v>491</v>
      </c>
      <c r="B501" s="49" t="s">
        <v>230</v>
      </c>
      <c r="C501" s="69" t="s">
        <v>600</v>
      </c>
      <c r="D501" s="69" t="s">
        <v>1246</v>
      </c>
      <c r="E501" s="37">
        <v>1</v>
      </c>
      <c r="F501" s="37" t="str">
        <f>+VLOOKUP(B501,'[1]AMAREY NOVA MEDICAL S.A'!$D:$H,5,0)</f>
        <v>CTO 5657-2021 B BRAUN MEDICAL S A</v>
      </c>
      <c r="G501" s="34">
        <f>+VLOOKUP(B501,'[1]AMAREY NOVA MEDICAL S.A'!$D:$H,2,0)</f>
        <v>912000</v>
      </c>
      <c r="H501" s="32">
        <f>+VLOOKUP(B501,'[1]AMAREY NOVA MEDICAL S.A'!$D:$H,3,0)</f>
        <v>0</v>
      </c>
      <c r="I501" s="32">
        <f>+VLOOKUP(B501,'[1]AMAREY NOVA MEDICAL S.A'!$D:$H,4,0)</f>
        <v>912000</v>
      </c>
      <c r="J501" s="32">
        <f t="shared" si="136"/>
        <v>912000</v>
      </c>
      <c r="K501" s="32">
        <f t="shared" si="137"/>
        <v>963254.4</v>
      </c>
      <c r="L501" s="32">
        <v>989000</v>
      </c>
      <c r="M501" s="32"/>
      <c r="N501" s="32">
        <v>989000</v>
      </c>
      <c r="O501" s="32">
        <f t="shared" si="140"/>
        <v>1044581.8</v>
      </c>
      <c r="P501" s="71">
        <v>706328</v>
      </c>
      <c r="Q501" s="71"/>
      <c r="R501" s="72">
        <v>706328</v>
      </c>
      <c r="S501" s="32">
        <f t="shared" si="141"/>
        <v>745882.36800000002</v>
      </c>
      <c r="T501" s="32">
        <v>438345.15659999999</v>
      </c>
      <c r="U501" s="32"/>
      <c r="V501" s="32">
        <v>438345.15659999999</v>
      </c>
      <c r="W501" s="32">
        <f t="shared" si="142"/>
        <v>462892.48536960001</v>
      </c>
      <c r="X501" s="32">
        <v>1027722</v>
      </c>
      <c r="Y501" s="32"/>
      <c r="Z501" s="32">
        <v>1027722</v>
      </c>
      <c r="AA501" s="32">
        <f t="shared" si="143"/>
        <v>1085479.9764</v>
      </c>
      <c r="AB501" s="32"/>
      <c r="AC501" s="32"/>
      <c r="AD501" s="32"/>
      <c r="AE501" s="32"/>
      <c r="AF501" s="32"/>
      <c r="AG501" s="32"/>
      <c r="AH501" s="32"/>
      <c r="AI501" s="32"/>
      <c r="AJ501" s="32">
        <v>526930</v>
      </c>
      <c r="AK501" s="32"/>
      <c r="AL501" s="32">
        <v>526930</v>
      </c>
      <c r="AM501" s="32">
        <f t="shared" si="144"/>
        <v>556543.46600000001</v>
      </c>
      <c r="AN501" s="32"/>
      <c r="AO501" s="32"/>
      <c r="AP501" s="32"/>
      <c r="AQ501" s="32"/>
      <c r="AR501" s="32"/>
      <c r="AS501" s="32"/>
      <c r="AT501" s="32"/>
      <c r="AU501" s="32"/>
      <c r="AV501" s="32"/>
      <c r="AW501" s="32"/>
      <c r="AX501" s="32"/>
      <c r="AY501" s="32"/>
      <c r="AZ501" s="32"/>
      <c r="BA501" s="32"/>
      <c r="BB501" s="32"/>
      <c r="BC501" s="32"/>
      <c r="BD501" s="32"/>
      <c r="BE501" s="32"/>
      <c r="BF501" s="32"/>
      <c r="BG501" s="32"/>
      <c r="BH501" s="32"/>
      <c r="BI501" s="32"/>
      <c r="BJ501" s="32"/>
      <c r="BK501" s="32"/>
      <c r="BL501" s="32"/>
      <c r="BM501" s="32"/>
      <c r="BN501" s="32"/>
      <c r="BO501" s="32"/>
      <c r="BP501" s="32"/>
      <c r="BQ501" s="32"/>
      <c r="BR501" s="32"/>
      <c r="BS501" s="32"/>
      <c r="BT501" s="32"/>
      <c r="BU501" s="32"/>
      <c r="BV501" s="32"/>
      <c r="BW501" s="32"/>
      <c r="BX501" s="32"/>
      <c r="BY501" s="32"/>
      <c r="BZ501" s="32"/>
      <c r="CA501" s="32"/>
      <c r="CB501" s="32">
        <v>666360</v>
      </c>
      <c r="CC501" s="32"/>
      <c r="CD501" s="32">
        <v>666360</v>
      </c>
      <c r="CE501" s="32">
        <f t="shared" si="146"/>
        <v>703809.43200000003</v>
      </c>
      <c r="CF501" s="32">
        <v>1026122.15</v>
      </c>
      <c r="CG501" s="32"/>
      <c r="CH501" s="32">
        <v>1026122.15</v>
      </c>
      <c r="CI501" s="32">
        <f t="shared" si="147"/>
        <v>1083790.21483</v>
      </c>
      <c r="CJ501" s="32">
        <f t="shared" si="148"/>
        <v>830779.26782494993</v>
      </c>
      <c r="CK501" s="32">
        <f>+SMALL((K501,O501,S501,W501,AA501,AE501,AI501,AM501,AQ501,AU501,AY501,BC501,BG501,BK501,BO501,BS501,BW501,CA501,CE501,CI501),1)</f>
        <v>462892.48536960001</v>
      </c>
      <c r="CL501" s="18"/>
      <c r="CM501" s="18">
        <f t="shared" si="149"/>
        <v>500361.91463040002</v>
      </c>
      <c r="CN501" s="35">
        <f t="shared" si="150"/>
        <v>1.0809462897866711</v>
      </c>
      <c r="CO501" s="39">
        <f t="shared" si="151"/>
        <v>462892.48536960001</v>
      </c>
    </row>
    <row r="502" spans="1:93" s="19" customFormat="1" ht="45">
      <c r="A502" s="17">
        <v>492</v>
      </c>
      <c r="B502" s="49" t="s">
        <v>495</v>
      </c>
      <c r="C502" s="69" t="s">
        <v>600</v>
      </c>
      <c r="D502" s="69" t="s">
        <v>1246</v>
      </c>
      <c r="E502" s="37">
        <v>1</v>
      </c>
      <c r="F502" s="37" t="str">
        <f>+VLOOKUP(B502,'[1]AMAREY NOVA MEDICAL S.A'!$D:$H,5,0)</f>
        <v>CTO 5657-2021 B BRAUN MEDICAL S A</v>
      </c>
      <c r="G502" s="34">
        <f>+VLOOKUP(B502,'[1]AMAREY NOVA MEDICAL S.A'!$D:$H,2,0)</f>
        <v>107200</v>
      </c>
      <c r="H502" s="32">
        <f>+VLOOKUP(B502,'[1]AMAREY NOVA MEDICAL S.A'!$D:$H,3,0)</f>
        <v>0</v>
      </c>
      <c r="I502" s="32">
        <f>+VLOOKUP(B502,'[1]AMAREY NOVA MEDICAL S.A'!$D:$H,4,0)</f>
        <v>107200</v>
      </c>
      <c r="J502" s="32">
        <f t="shared" si="136"/>
        <v>107200</v>
      </c>
      <c r="K502" s="32">
        <f t="shared" si="137"/>
        <v>113224.64</v>
      </c>
      <c r="L502" s="32">
        <v>353000</v>
      </c>
      <c r="M502" s="32"/>
      <c r="N502" s="32">
        <v>353000</v>
      </c>
      <c r="O502" s="32">
        <f t="shared" si="140"/>
        <v>372838.60000000003</v>
      </c>
      <c r="P502" s="71">
        <v>337111</v>
      </c>
      <c r="Q502" s="71"/>
      <c r="R502" s="72">
        <v>337111</v>
      </c>
      <c r="S502" s="32">
        <f t="shared" si="141"/>
        <v>355989.21600000001</v>
      </c>
      <c r="T502" s="32">
        <v>180000</v>
      </c>
      <c r="U502" s="32"/>
      <c r="V502" s="32">
        <v>180000</v>
      </c>
      <c r="W502" s="32">
        <f t="shared" si="142"/>
        <v>190080</v>
      </c>
      <c r="X502" s="32">
        <v>238000</v>
      </c>
      <c r="Y502" s="32"/>
      <c r="Z502" s="32">
        <v>238000</v>
      </c>
      <c r="AA502" s="32">
        <f t="shared" si="143"/>
        <v>251375.6</v>
      </c>
      <c r="AB502" s="32"/>
      <c r="AC502" s="32"/>
      <c r="AD502" s="32"/>
      <c r="AE502" s="32"/>
      <c r="AF502" s="32"/>
      <c r="AG502" s="32"/>
      <c r="AH502" s="32"/>
      <c r="AI502" s="32"/>
      <c r="AJ502" s="32">
        <v>228620</v>
      </c>
      <c r="AK502" s="32"/>
      <c r="AL502" s="32">
        <v>228620</v>
      </c>
      <c r="AM502" s="32">
        <f t="shared" si="144"/>
        <v>241468.44400000002</v>
      </c>
      <c r="AN502" s="32"/>
      <c r="AO502" s="32"/>
      <c r="AP502" s="32"/>
      <c r="AQ502" s="32"/>
      <c r="AR502" s="32"/>
      <c r="AS502" s="32"/>
      <c r="AT502" s="32"/>
      <c r="AU502" s="32"/>
      <c r="AV502" s="32"/>
      <c r="AW502" s="32"/>
      <c r="AX502" s="32"/>
      <c r="AY502" s="32"/>
      <c r="AZ502" s="32"/>
      <c r="BA502" s="32"/>
      <c r="BB502" s="32"/>
      <c r="BC502" s="32"/>
      <c r="BD502" s="32"/>
      <c r="BE502" s="32"/>
      <c r="BF502" s="32"/>
      <c r="BG502" s="32"/>
      <c r="BH502" s="32"/>
      <c r="BI502" s="32"/>
      <c r="BJ502" s="32"/>
      <c r="BK502" s="32"/>
      <c r="BL502" s="32"/>
      <c r="BM502" s="32"/>
      <c r="BN502" s="32"/>
      <c r="BO502" s="32"/>
      <c r="BP502" s="32"/>
      <c r="BQ502" s="32"/>
      <c r="BR502" s="32"/>
      <c r="BS502" s="32"/>
      <c r="BT502" s="32"/>
      <c r="BU502" s="32"/>
      <c r="BV502" s="32"/>
      <c r="BW502" s="32"/>
      <c r="BX502" s="32"/>
      <c r="BY502" s="32"/>
      <c r="BZ502" s="32"/>
      <c r="CA502" s="32"/>
      <c r="CB502" s="32">
        <v>129600</v>
      </c>
      <c r="CC502" s="32"/>
      <c r="CD502" s="32">
        <v>129600</v>
      </c>
      <c r="CE502" s="32">
        <f t="shared" si="146"/>
        <v>136883.51999999999</v>
      </c>
      <c r="CF502" s="32">
        <v>237252.55</v>
      </c>
      <c r="CG502" s="32"/>
      <c r="CH502" s="32">
        <v>237252.55</v>
      </c>
      <c r="CI502" s="32">
        <f t="shared" si="147"/>
        <v>250586.14330999998</v>
      </c>
      <c r="CJ502" s="32">
        <f t="shared" si="148"/>
        <v>239055.77041375</v>
      </c>
      <c r="CK502" s="32">
        <f>+SMALL((K502,O502,S502,W502,AA502,AE502,AI502,AM502,AQ502,AU502,AY502,BC502,BG502,BK502,BO502,BS502,BW502,CA502,CE502,CI502),1)</f>
        <v>113224.64</v>
      </c>
      <c r="CL502" s="18"/>
      <c r="CM502" s="18">
        <f t="shared" si="149"/>
        <v>0</v>
      </c>
      <c r="CN502" s="35">
        <f t="shared" si="150"/>
        <v>0</v>
      </c>
      <c r="CO502" s="39">
        <f t="shared" si="151"/>
        <v>113224.64</v>
      </c>
    </row>
    <row r="503" spans="1:93" s="19" customFormat="1" ht="45">
      <c r="A503" s="17">
        <v>493</v>
      </c>
      <c r="B503" s="49" t="s">
        <v>496</v>
      </c>
      <c r="C503" s="69" t="s">
        <v>600</v>
      </c>
      <c r="D503" s="69" t="s">
        <v>1246</v>
      </c>
      <c r="E503" s="37">
        <v>1</v>
      </c>
      <c r="F503" s="37" t="str">
        <f>+VLOOKUP(B503,'[1]AMAREY NOVA MEDICAL S.A'!$D:$H,5,0)</f>
        <v>CTO 5657-2021 B BRAUN MEDICAL S A</v>
      </c>
      <c r="G503" s="34">
        <f>+VLOOKUP(B503,'[1]AMAREY NOVA MEDICAL S.A'!$D:$H,2,0)</f>
        <v>615600</v>
      </c>
      <c r="H503" s="32">
        <f>+VLOOKUP(B503,'[1]AMAREY NOVA MEDICAL S.A'!$D:$H,3,0)</f>
        <v>0</v>
      </c>
      <c r="I503" s="32">
        <f>+VLOOKUP(B503,'[1]AMAREY NOVA MEDICAL S.A'!$D:$H,4,0)</f>
        <v>615600</v>
      </c>
      <c r="J503" s="32">
        <f t="shared" si="136"/>
        <v>615600</v>
      </c>
      <c r="K503" s="32">
        <f t="shared" si="137"/>
        <v>650196.72</v>
      </c>
      <c r="L503" s="32">
        <v>1276000</v>
      </c>
      <c r="M503" s="32"/>
      <c r="N503" s="32">
        <v>1276000</v>
      </c>
      <c r="O503" s="32">
        <f t="shared" si="140"/>
        <v>1347711.2</v>
      </c>
      <c r="P503" s="71">
        <v>556818</v>
      </c>
      <c r="Q503" s="71"/>
      <c r="R503" s="72">
        <v>556818</v>
      </c>
      <c r="S503" s="32">
        <f t="shared" si="141"/>
        <v>587999.80800000008</v>
      </c>
      <c r="T503" s="32">
        <v>571141.09259999997</v>
      </c>
      <c r="U503" s="32"/>
      <c r="V503" s="32">
        <v>571141.09259999997</v>
      </c>
      <c r="W503" s="32">
        <f t="shared" si="142"/>
        <v>603124.99378559995</v>
      </c>
      <c r="X503" s="32">
        <v>986000</v>
      </c>
      <c r="Y503" s="32"/>
      <c r="Z503" s="32">
        <v>986000</v>
      </c>
      <c r="AA503" s="32">
        <f t="shared" si="143"/>
        <v>1041413.2000000001</v>
      </c>
      <c r="AB503" s="32"/>
      <c r="AC503" s="32"/>
      <c r="AD503" s="32"/>
      <c r="AE503" s="32"/>
      <c r="AF503" s="32"/>
      <c r="AG503" s="32"/>
      <c r="AH503" s="32"/>
      <c r="AI503" s="32"/>
      <c r="AJ503" s="32">
        <v>740370</v>
      </c>
      <c r="AK503" s="32"/>
      <c r="AL503" s="32">
        <v>740370</v>
      </c>
      <c r="AM503" s="32">
        <f t="shared" si="144"/>
        <v>781978.79399999999</v>
      </c>
      <c r="AN503" s="32"/>
      <c r="AO503" s="32"/>
      <c r="AP503" s="32"/>
      <c r="AQ503" s="32"/>
      <c r="AR503" s="32"/>
      <c r="AS503" s="32"/>
      <c r="AT503" s="32"/>
      <c r="AU503" s="32"/>
      <c r="AV503" s="32"/>
      <c r="AW503" s="32"/>
      <c r="AX503" s="32"/>
      <c r="AY503" s="32"/>
      <c r="AZ503" s="32"/>
      <c r="BA503" s="32"/>
      <c r="BB503" s="32"/>
      <c r="BC503" s="32"/>
      <c r="BD503" s="32"/>
      <c r="BE503" s="32"/>
      <c r="BF503" s="32"/>
      <c r="BG503" s="32"/>
      <c r="BH503" s="32"/>
      <c r="BI503" s="32"/>
      <c r="BJ503" s="32"/>
      <c r="BK503" s="32"/>
      <c r="BL503" s="32"/>
      <c r="BM503" s="32"/>
      <c r="BN503" s="32"/>
      <c r="BO503" s="32"/>
      <c r="BP503" s="32"/>
      <c r="BQ503" s="32"/>
      <c r="BR503" s="32"/>
      <c r="BS503" s="32"/>
      <c r="BT503" s="32"/>
      <c r="BU503" s="32"/>
      <c r="BV503" s="32"/>
      <c r="BW503" s="32"/>
      <c r="BX503" s="32"/>
      <c r="BY503" s="32"/>
      <c r="BZ503" s="32"/>
      <c r="CA503" s="32"/>
      <c r="CB503" s="32">
        <v>864000</v>
      </c>
      <c r="CC503" s="32"/>
      <c r="CD503" s="32">
        <v>864000</v>
      </c>
      <c r="CE503" s="32">
        <f t="shared" si="146"/>
        <v>912556.8</v>
      </c>
      <c r="CF503" s="32">
        <v>1084682.29</v>
      </c>
      <c r="CG503" s="32"/>
      <c r="CH503" s="32">
        <v>1084682.29</v>
      </c>
      <c r="CI503" s="32">
        <f t="shared" si="147"/>
        <v>1145641.4346980001</v>
      </c>
      <c r="CJ503" s="32">
        <f t="shared" si="148"/>
        <v>883827.86881044996</v>
      </c>
      <c r="CK503" s="32">
        <f>+SMALL((K503,O503,S503,W503,AA503,AE503,AI503,AM503,AQ503,AU503,AY503,BC503,BG503,BK503,BO503,BS503,BW503,CA503,CE503,CI503),1)</f>
        <v>587999.80800000008</v>
      </c>
      <c r="CL503" s="18"/>
      <c r="CM503" s="18">
        <f t="shared" si="149"/>
        <v>62196.911999999895</v>
      </c>
      <c r="CN503" s="35">
        <f t="shared" si="150"/>
        <v>0.10577709576394945</v>
      </c>
      <c r="CO503" s="39">
        <f t="shared" si="151"/>
        <v>587999.80800000008</v>
      </c>
    </row>
    <row r="504" spans="1:93" s="19" customFormat="1" ht="45">
      <c r="A504" s="17">
        <v>494</v>
      </c>
      <c r="B504" s="49" t="s">
        <v>499</v>
      </c>
      <c r="C504" s="69" t="s">
        <v>600</v>
      </c>
      <c r="D504" s="69" t="s">
        <v>1246</v>
      </c>
      <c r="E504" s="37">
        <v>1</v>
      </c>
      <c r="F504" s="37" t="str">
        <f>+VLOOKUP(B504,'[1]AMAREY NOVA MEDICAL S.A'!$D:$H,5,0)</f>
        <v>CTO 5659-2021 DIPROMEDICOS S.A.S</v>
      </c>
      <c r="G504" s="34">
        <f>+VLOOKUP(B504,'[1]AMAREY NOVA MEDICAL S.A'!$D:$H,2,0)</f>
        <v>1520000</v>
      </c>
      <c r="H504" s="32">
        <f>+VLOOKUP(B504,'[1]AMAREY NOVA MEDICAL S.A'!$D:$H,3,0)</f>
        <v>0</v>
      </c>
      <c r="I504" s="32">
        <f>+VLOOKUP(B504,'[1]AMAREY NOVA MEDICAL S.A'!$D:$H,4,0)</f>
        <v>1520000</v>
      </c>
      <c r="J504" s="32">
        <f t="shared" si="136"/>
        <v>1520000</v>
      </c>
      <c r="K504" s="32">
        <f t="shared" si="137"/>
        <v>1605424</v>
      </c>
      <c r="L504" s="32">
        <v>3505000</v>
      </c>
      <c r="M504" s="32"/>
      <c r="N504" s="32">
        <v>3505000</v>
      </c>
      <c r="O504" s="32">
        <f t="shared" si="140"/>
        <v>3701981</v>
      </c>
      <c r="P504" s="71">
        <v>3169833</v>
      </c>
      <c r="Q504" s="71"/>
      <c r="R504" s="72">
        <v>3169833</v>
      </c>
      <c r="S504" s="32">
        <f t="shared" si="141"/>
        <v>3347343.648</v>
      </c>
      <c r="T504" s="32">
        <v>2058455.5758</v>
      </c>
      <c r="U504" s="32"/>
      <c r="V504" s="32">
        <v>2058455.5758</v>
      </c>
      <c r="W504" s="32">
        <f t="shared" si="142"/>
        <v>2173729.0880447999</v>
      </c>
      <c r="X504" s="32">
        <v>4489200</v>
      </c>
      <c r="Y504" s="32"/>
      <c r="Z504" s="32">
        <v>4489200</v>
      </c>
      <c r="AA504" s="32">
        <f t="shared" si="143"/>
        <v>4741493.04</v>
      </c>
      <c r="AB504" s="32"/>
      <c r="AC504" s="32"/>
      <c r="AD504" s="32"/>
      <c r="AE504" s="32"/>
      <c r="AF504" s="32"/>
      <c r="AG504" s="32"/>
      <c r="AH504" s="32"/>
      <c r="AI504" s="32"/>
      <c r="AJ504" s="32">
        <v>4113600</v>
      </c>
      <c r="AK504" s="32"/>
      <c r="AL504" s="32">
        <v>4113600</v>
      </c>
      <c r="AM504" s="32">
        <f t="shared" si="144"/>
        <v>4344784.32</v>
      </c>
      <c r="AN504" s="32"/>
      <c r="AO504" s="32"/>
      <c r="AP504" s="32"/>
      <c r="AQ504" s="32"/>
      <c r="AR504" s="32"/>
      <c r="AS504" s="32"/>
      <c r="AT504" s="32"/>
      <c r="AU504" s="32"/>
      <c r="AV504" s="32"/>
      <c r="AW504" s="32"/>
      <c r="AX504" s="32"/>
      <c r="AY504" s="32"/>
      <c r="AZ504" s="32"/>
      <c r="BA504" s="32"/>
      <c r="BB504" s="32"/>
      <c r="BC504" s="32"/>
      <c r="BD504" s="32"/>
      <c r="BE504" s="32"/>
      <c r="BF504" s="32"/>
      <c r="BG504" s="32"/>
      <c r="BH504" s="32"/>
      <c r="BI504" s="32"/>
      <c r="BJ504" s="32"/>
      <c r="BK504" s="32"/>
      <c r="BL504" s="32"/>
      <c r="BM504" s="32"/>
      <c r="BN504" s="32"/>
      <c r="BO504" s="32"/>
      <c r="BP504" s="32"/>
      <c r="BQ504" s="32"/>
      <c r="BR504" s="32"/>
      <c r="BS504" s="32"/>
      <c r="BT504" s="32"/>
      <c r="BU504" s="32"/>
      <c r="BV504" s="32"/>
      <c r="BW504" s="32"/>
      <c r="BX504" s="32"/>
      <c r="BY504" s="32"/>
      <c r="BZ504" s="32"/>
      <c r="CA504" s="32"/>
      <c r="CB504" s="32">
        <v>3240000</v>
      </c>
      <c r="CC504" s="32"/>
      <c r="CD504" s="32">
        <v>3240000</v>
      </c>
      <c r="CE504" s="32">
        <f t="shared" si="146"/>
        <v>3422088</v>
      </c>
      <c r="CF504" s="32">
        <v>3751686.29</v>
      </c>
      <c r="CG504" s="32"/>
      <c r="CH504" s="32">
        <v>3751686.29</v>
      </c>
      <c r="CI504" s="32">
        <f t="shared" si="147"/>
        <v>3962531.059498</v>
      </c>
      <c r="CJ504" s="32">
        <f t="shared" si="148"/>
        <v>3412421.7694428503</v>
      </c>
      <c r="CK504" s="32">
        <f>+SMALL((K504,O504,S504,W504,AA504,AE504,AI504,AM504,AQ504,AU504,AY504,BC504,BG504,BK504,BO504,BS504,BW504,CA504,CE504,CI504),1)</f>
        <v>1605424</v>
      </c>
      <c r="CL504" s="18"/>
      <c r="CM504" s="18">
        <f t="shared" si="149"/>
        <v>0</v>
      </c>
      <c r="CN504" s="35">
        <f t="shared" si="150"/>
        <v>0</v>
      </c>
      <c r="CO504" s="39">
        <f t="shared" si="151"/>
        <v>1605424</v>
      </c>
    </row>
    <row r="505" spans="1:93" s="19" customFormat="1" ht="30">
      <c r="A505" s="17">
        <v>495</v>
      </c>
      <c r="B505" s="83" t="s">
        <v>500</v>
      </c>
      <c r="C505" s="69" t="s">
        <v>601</v>
      </c>
      <c r="D505" s="69" t="s">
        <v>1246</v>
      </c>
      <c r="E505" s="37">
        <v>1</v>
      </c>
      <c r="F505" s="37"/>
      <c r="G505" s="34"/>
      <c r="H505" s="32"/>
      <c r="I505" s="32"/>
      <c r="J505" s="32"/>
      <c r="K505" s="32"/>
      <c r="L505" s="32"/>
      <c r="M505" s="32"/>
      <c r="N505" s="32"/>
      <c r="O505" s="32"/>
      <c r="P505" s="71"/>
      <c r="Q505" s="71"/>
      <c r="R505" s="72"/>
      <c r="S505" s="32"/>
      <c r="T505" s="32">
        <v>2058455.5758</v>
      </c>
      <c r="U505" s="32"/>
      <c r="V505" s="32">
        <v>2058455.5758</v>
      </c>
      <c r="W505" s="32">
        <f t="shared" si="142"/>
        <v>2173729.0880447999</v>
      </c>
      <c r="X505" s="32">
        <v>4489200</v>
      </c>
      <c r="Y505" s="32"/>
      <c r="Z505" s="32">
        <v>4489200</v>
      </c>
      <c r="AA505" s="32">
        <f t="shared" si="143"/>
        <v>4741493.04</v>
      </c>
      <c r="AB505" s="32"/>
      <c r="AC505" s="32"/>
      <c r="AD505" s="32"/>
      <c r="AE505" s="32"/>
      <c r="AF505" s="32"/>
      <c r="AG505" s="32"/>
      <c r="AH505" s="32"/>
      <c r="AI505" s="32"/>
      <c r="AJ505" s="32">
        <v>4730640</v>
      </c>
      <c r="AK505" s="32"/>
      <c r="AL505" s="32">
        <v>4730640</v>
      </c>
      <c r="AM505" s="32">
        <f t="shared" si="144"/>
        <v>4996501.9680000003</v>
      </c>
      <c r="AN505" s="32"/>
      <c r="AO505" s="32"/>
      <c r="AP505" s="32"/>
      <c r="AQ505" s="32"/>
      <c r="AR505" s="32"/>
      <c r="AS505" s="32"/>
      <c r="AT505" s="32"/>
      <c r="AU505" s="32"/>
      <c r="AV505" s="32"/>
      <c r="AW505" s="32"/>
      <c r="AX505" s="32"/>
      <c r="AY505" s="32"/>
      <c r="AZ505" s="32"/>
      <c r="BA505" s="32"/>
      <c r="BB505" s="32"/>
      <c r="BC505" s="32"/>
      <c r="BD505" s="32"/>
      <c r="BE505" s="32"/>
      <c r="BF505" s="32"/>
      <c r="BG505" s="32"/>
      <c r="BH505" s="32"/>
      <c r="BI505" s="32"/>
      <c r="BJ505" s="32"/>
      <c r="BK505" s="32"/>
      <c r="BL505" s="32"/>
      <c r="BM505" s="32"/>
      <c r="BN505" s="32"/>
      <c r="BO505" s="32"/>
      <c r="BP505" s="32"/>
      <c r="BQ505" s="32"/>
      <c r="BR505" s="32"/>
      <c r="BS505" s="32"/>
      <c r="BT505" s="32"/>
      <c r="BU505" s="32"/>
      <c r="BV505" s="32"/>
      <c r="BW505" s="32"/>
      <c r="BX505" s="32"/>
      <c r="BY505" s="32"/>
      <c r="BZ505" s="32"/>
      <c r="CA505" s="32"/>
      <c r="CB505" s="32"/>
      <c r="CC505" s="32"/>
      <c r="CD505" s="32"/>
      <c r="CE505" s="32"/>
      <c r="CF505" s="32">
        <v>3618271.1</v>
      </c>
      <c r="CG505" s="32"/>
      <c r="CH505" s="32">
        <v>3618271.1</v>
      </c>
      <c r="CI505" s="32">
        <f t="shared" si="147"/>
        <v>3821617.9358200002</v>
      </c>
      <c r="CJ505" s="32">
        <f t="shared" si="148"/>
        <v>3933335.5079662004</v>
      </c>
      <c r="CK505" s="32">
        <f>+SMALL((K505,O505,S505,W505,AA505,AE505,AI505,AM505,AQ505,AU505,AY505,BC505,BG505,BK505,BO505,BS505,BW505,CA505,CE505,CI505),1)</f>
        <v>2173729.0880447999</v>
      </c>
      <c r="CL505" s="18"/>
      <c r="CM505" s="18"/>
      <c r="CN505" s="35"/>
      <c r="CO505" s="39">
        <f t="shared" si="151"/>
        <v>2173729.0880447999</v>
      </c>
    </row>
    <row r="506" spans="1:93" s="19" customFormat="1" ht="45">
      <c r="A506" s="17">
        <v>496</v>
      </c>
      <c r="B506" s="83" t="s">
        <v>501</v>
      </c>
      <c r="C506" s="69" t="s">
        <v>601</v>
      </c>
      <c r="D506" s="69" t="s">
        <v>1246</v>
      </c>
      <c r="E506" s="37">
        <v>1</v>
      </c>
      <c r="F506" s="37" t="str">
        <f>+VLOOKUP(B506,'[1]AMAREY NOVA MEDICAL S.A'!$D:$H,5,0)</f>
        <v>CTO 5663-2021 HOSPIMPORT S.A.S</v>
      </c>
      <c r="G506" s="34">
        <f>+VLOOKUP(B506,'[1]AMAREY NOVA MEDICAL S.A'!$D:$H,2,0)</f>
        <v>469000</v>
      </c>
      <c r="H506" s="32">
        <f>+VLOOKUP(B506,'[1]AMAREY NOVA MEDICAL S.A'!$D:$H,3,0)</f>
        <v>0</v>
      </c>
      <c r="I506" s="32">
        <f>+VLOOKUP(B506,'[1]AMAREY NOVA MEDICAL S.A'!$D:$H,4,0)</f>
        <v>469000</v>
      </c>
      <c r="J506" s="32">
        <f t="shared" si="136"/>
        <v>469000</v>
      </c>
      <c r="K506" s="32">
        <f t="shared" si="137"/>
        <v>495357.8</v>
      </c>
      <c r="L506" s="32"/>
      <c r="M506" s="32"/>
      <c r="N506" s="32"/>
      <c r="O506" s="32"/>
      <c r="P506" s="71"/>
      <c r="Q506" s="71"/>
      <c r="R506" s="72"/>
      <c r="S506" s="32"/>
      <c r="T506" s="32">
        <v>571141.09259999997</v>
      </c>
      <c r="U506" s="32"/>
      <c r="V506" s="32">
        <v>571141.09259999997</v>
      </c>
      <c r="W506" s="32">
        <f t="shared" si="142"/>
        <v>603124.99378559995</v>
      </c>
      <c r="X506" s="32">
        <v>986000</v>
      </c>
      <c r="Y506" s="32"/>
      <c r="Z506" s="32">
        <v>986000</v>
      </c>
      <c r="AA506" s="32">
        <f t="shared" si="143"/>
        <v>1041413.2000000001</v>
      </c>
      <c r="AB506" s="32"/>
      <c r="AC506" s="32"/>
      <c r="AD506" s="32"/>
      <c r="AE506" s="32"/>
      <c r="AF506" s="32"/>
      <c r="AG506" s="32"/>
      <c r="AH506" s="32"/>
      <c r="AI506" s="32"/>
      <c r="AJ506" s="32">
        <v>740370</v>
      </c>
      <c r="AK506" s="32"/>
      <c r="AL506" s="32">
        <v>740370</v>
      </c>
      <c r="AM506" s="32">
        <f t="shared" si="144"/>
        <v>781978.79399999999</v>
      </c>
      <c r="AN506" s="32"/>
      <c r="AO506" s="32"/>
      <c r="AP506" s="32"/>
      <c r="AQ506" s="32"/>
      <c r="AR506" s="32"/>
      <c r="AS506" s="32"/>
      <c r="AT506" s="32"/>
      <c r="AU506" s="32"/>
      <c r="AV506" s="32"/>
      <c r="AW506" s="32"/>
      <c r="AX506" s="32"/>
      <c r="AY506" s="32"/>
      <c r="AZ506" s="32"/>
      <c r="BA506" s="32"/>
      <c r="BB506" s="32"/>
      <c r="BC506" s="32"/>
      <c r="BD506" s="32"/>
      <c r="BE506" s="32"/>
      <c r="BF506" s="32"/>
      <c r="BG506" s="32"/>
      <c r="BH506" s="32"/>
      <c r="BI506" s="32"/>
      <c r="BJ506" s="32"/>
      <c r="BK506" s="32"/>
      <c r="BL506" s="32"/>
      <c r="BM506" s="32"/>
      <c r="BN506" s="32"/>
      <c r="BO506" s="32"/>
      <c r="BP506" s="32"/>
      <c r="BQ506" s="32"/>
      <c r="BR506" s="32"/>
      <c r="BS506" s="32"/>
      <c r="BT506" s="32"/>
      <c r="BU506" s="32"/>
      <c r="BV506" s="32"/>
      <c r="BW506" s="32"/>
      <c r="BX506" s="32"/>
      <c r="BY506" s="32"/>
      <c r="BZ506" s="32"/>
      <c r="CA506" s="32"/>
      <c r="CB506" s="32"/>
      <c r="CC506" s="32"/>
      <c r="CD506" s="32"/>
      <c r="CE506" s="32"/>
      <c r="CF506" s="32">
        <v>1092884.6599999999</v>
      </c>
      <c r="CG506" s="32"/>
      <c r="CH506" s="32">
        <v>1092884.6599999999</v>
      </c>
      <c r="CI506" s="32">
        <f t="shared" si="147"/>
        <v>1154304.777892</v>
      </c>
      <c r="CJ506" s="32">
        <f t="shared" si="148"/>
        <v>815235.91313551995</v>
      </c>
      <c r="CK506" s="32">
        <f>+SMALL((K506,O506,S506,W506,AA506,AE506,AI506,AM506,AQ506,AU506,AY506,BC506,BG506,BK506,BO506,BS506,BW506,CA506,CE506,CI506),1)</f>
        <v>495357.8</v>
      </c>
      <c r="CL506" s="18"/>
      <c r="CM506" s="18">
        <f t="shared" si="149"/>
        <v>0</v>
      </c>
      <c r="CN506" s="35">
        <f t="shared" si="150"/>
        <v>0</v>
      </c>
      <c r="CO506" s="39">
        <f t="shared" si="151"/>
        <v>495357.8</v>
      </c>
    </row>
    <row r="507" spans="1:93" s="19" customFormat="1" ht="45">
      <c r="A507" s="17">
        <v>497</v>
      </c>
      <c r="B507" s="83" t="s">
        <v>502</v>
      </c>
      <c r="C507" s="69" t="s">
        <v>601</v>
      </c>
      <c r="D507" s="69" t="s">
        <v>1246</v>
      </c>
      <c r="E507" s="37">
        <v>1</v>
      </c>
      <c r="F507" s="37" t="str">
        <f>+VLOOKUP(B507,'[1]AMAREY NOVA MEDICAL S.A'!$D:$H,5,0)</f>
        <v>CTO 5663-2021 HOSPIMPORT S.A.S</v>
      </c>
      <c r="G507" s="34">
        <f>+VLOOKUP(B507,'[1]AMAREY NOVA MEDICAL S.A'!$D:$H,2,0)</f>
        <v>518000</v>
      </c>
      <c r="H507" s="32">
        <f>+VLOOKUP(B507,'[1]AMAREY NOVA MEDICAL S.A'!$D:$H,3,0)</f>
        <v>0</v>
      </c>
      <c r="I507" s="32">
        <f>+VLOOKUP(B507,'[1]AMAREY NOVA MEDICAL S.A'!$D:$H,4,0)</f>
        <v>518000</v>
      </c>
      <c r="J507" s="32">
        <f t="shared" si="136"/>
        <v>518000</v>
      </c>
      <c r="K507" s="32">
        <f t="shared" si="137"/>
        <v>547111.6</v>
      </c>
      <c r="L507" s="32"/>
      <c r="M507" s="32"/>
      <c r="N507" s="32"/>
      <c r="O507" s="32"/>
      <c r="P507" s="71"/>
      <c r="Q507" s="71"/>
      <c r="R507" s="72"/>
      <c r="S507" s="32"/>
      <c r="T507" s="32">
        <v>438345.15659999999</v>
      </c>
      <c r="U507" s="32"/>
      <c r="V507" s="32">
        <v>438345.15659999999</v>
      </c>
      <c r="W507" s="32">
        <f t="shared" si="142"/>
        <v>462892.48536960001</v>
      </c>
      <c r="X507" s="32">
        <v>1027722</v>
      </c>
      <c r="Y507" s="32"/>
      <c r="Z507" s="32">
        <v>1027722</v>
      </c>
      <c r="AA507" s="32">
        <f t="shared" si="143"/>
        <v>1085479.9764</v>
      </c>
      <c r="AB507" s="32"/>
      <c r="AC507" s="32"/>
      <c r="AD507" s="32"/>
      <c r="AE507" s="32"/>
      <c r="AF507" s="32"/>
      <c r="AG507" s="32"/>
      <c r="AH507" s="32"/>
      <c r="AI507" s="32"/>
      <c r="AJ507" s="32">
        <v>526930</v>
      </c>
      <c r="AK507" s="32"/>
      <c r="AL507" s="32">
        <v>526930</v>
      </c>
      <c r="AM507" s="32">
        <f t="shared" si="144"/>
        <v>556543.46600000001</v>
      </c>
      <c r="AN507" s="32"/>
      <c r="AO507" s="32"/>
      <c r="AP507" s="32"/>
      <c r="AQ507" s="32"/>
      <c r="AR507" s="32"/>
      <c r="AS507" s="32"/>
      <c r="AT507" s="32"/>
      <c r="AU507" s="32"/>
      <c r="AV507" s="32"/>
      <c r="AW507" s="32"/>
      <c r="AX507" s="32"/>
      <c r="AY507" s="32"/>
      <c r="AZ507" s="32"/>
      <c r="BA507" s="32"/>
      <c r="BB507" s="32"/>
      <c r="BC507" s="32"/>
      <c r="BD507" s="32"/>
      <c r="BE507" s="32"/>
      <c r="BF507" s="32"/>
      <c r="BG507" s="32"/>
      <c r="BH507" s="32"/>
      <c r="BI507" s="32"/>
      <c r="BJ507" s="32"/>
      <c r="BK507" s="32"/>
      <c r="BL507" s="32"/>
      <c r="BM507" s="32"/>
      <c r="BN507" s="32"/>
      <c r="BO507" s="32"/>
      <c r="BP507" s="32"/>
      <c r="BQ507" s="32"/>
      <c r="BR507" s="32"/>
      <c r="BS507" s="32"/>
      <c r="BT507" s="32"/>
      <c r="BU507" s="32"/>
      <c r="BV507" s="32"/>
      <c r="BW507" s="32"/>
      <c r="BX507" s="32"/>
      <c r="BY507" s="32"/>
      <c r="BZ507" s="32"/>
      <c r="CA507" s="32"/>
      <c r="CB507" s="32"/>
      <c r="CC507" s="32"/>
      <c r="CD507" s="32"/>
      <c r="CE507" s="32"/>
      <c r="CF507" s="32">
        <v>1036869.02</v>
      </c>
      <c r="CG507" s="32"/>
      <c r="CH507" s="32">
        <v>1036869.02</v>
      </c>
      <c r="CI507" s="32">
        <f t="shared" si="147"/>
        <v>1095141.058924</v>
      </c>
      <c r="CJ507" s="32">
        <f t="shared" si="148"/>
        <v>749433.71733871999</v>
      </c>
      <c r="CK507" s="32">
        <f>+SMALL((K507,O507,S507,W507,AA507,AE507,AI507,AM507,AQ507,AU507,AY507,BC507,BG507,BK507,BO507,BS507,BW507,CA507,CE507,CI507),1)</f>
        <v>462892.48536960001</v>
      </c>
      <c r="CL507" s="18"/>
      <c r="CM507" s="18">
        <f t="shared" si="149"/>
        <v>84219.11463039997</v>
      </c>
      <c r="CN507" s="35">
        <f t="shared" si="150"/>
        <v>0.18194098476918366</v>
      </c>
      <c r="CO507" s="39">
        <f t="shared" si="151"/>
        <v>462892.48536960001</v>
      </c>
    </row>
    <row r="508" spans="1:93" s="19" customFormat="1" ht="30">
      <c r="A508" s="17">
        <v>498</v>
      </c>
      <c r="B508" s="83" t="s">
        <v>503</v>
      </c>
      <c r="C508" s="69" t="s">
        <v>601</v>
      </c>
      <c r="D508" s="69" t="s">
        <v>1246</v>
      </c>
      <c r="E508" s="37">
        <v>1</v>
      </c>
      <c r="F508" s="37"/>
      <c r="G508" s="34"/>
      <c r="H508" s="32"/>
      <c r="I508" s="32"/>
      <c r="J508" s="32"/>
      <c r="K508" s="32"/>
      <c r="L508" s="32"/>
      <c r="M508" s="32"/>
      <c r="N508" s="32"/>
      <c r="O508" s="32"/>
      <c r="P508" s="71"/>
      <c r="Q508" s="71"/>
      <c r="R508" s="72"/>
      <c r="S508" s="32"/>
      <c r="T508" s="32">
        <v>180000</v>
      </c>
      <c r="U508" s="32"/>
      <c r="V508" s="32">
        <v>180000</v>
      </c>
      <c r="W508" s="32">
        <f t="shared" si="142"/>
        <v>190080</v>
      </c>
      <c r="X508" s="32">
        <v>238000</v>
      </c>
      <c r="Y508" s="32"/>
      <c r="Z508" s="32">
        <v>238000</v>
      </c>
      <c r="AA508" s="32">
        <f t="shared" si="143"/>
        <v>251375.6</v>
      </c>
      <c r="AB508" s="32"/>
      <c r="AC508" s="32"/>
      <c r="AD508" s="32"/>
      <c r="AE508" s="32"/>
      <c r="AF508" s="32"/>
      <c r="AG508" s="32"/>
      <c r="AH508" s="32"/>
      <c r="AI508" s="32"/>
      <c r="AJ508" s="32">
        <v>228620</v>
      </c>
      <c r="AK508" s="32"/>
      <c r="AL508" s="32">
        <v>228620</v>
      </c>
      <c r="AM508" s="32">
        <f t="shared" si="144"/>
        <v>241468.44400000002</v>
      </c>
      <c r="AN508" s="32"/>
      <c r="AO508" s="32"/>
      <c r="AP508" s="32"/>
      <c r="AQ508" s="32"/>
      <c r="AR508" s="32"/>
      <c r="AS508" s="32"/>
      <c r="AT508" s="32"/>
      <c r="AU508" s="32"/>
      <c r="AV508" s="32"/>
      <c r="AW508" s="32"/>
      <c r="AX508" s="32"/>
      <c r="AY508" s="32"/>
      <c r="AZ508" s="32"/>
      <c r="BA508" s="32"/>
      <c r="BB508" s="32"/>
      <c r="BC508" s="32"/>
      <c r="BD508" s="32"/>
      <c r="BE508" s="32"/>
      <c r="BF508" s="32"/>
      <c r="BG508" s="32"/>
      <c r="BH508" s="32"/>
      <c r="BI508" s="32"/>
      <c r="BJ508" s="32"/>
      <c r="BK508" s="32"/>
      <c r="BL508" s="32"/>
      <c r="BM508" s="32"/>
      <c r="BN508" s="32"/>
      <c r="BO508" s="32"/>
      <c r="BP508" s="32"/>
      <c r="BQ508" s="32"/>
      <c r="BR508" s="32"/>
      <c r="BS508" s="32"/>
      <c r="BT508" s="32"/>
      <c r="BU508" s="32"/>
      <c r="BV508" s="32"/>
      <c r="BW508" s="32"/>
      <c r="BX508" s="32"/>
      <c r="BY508" s="32"/>
      <c r="BZ508" s="32"/>
      <c r="CA508" s="32"/>
      <c r="CB508" s="32"/>
      <c r="CC508" s="32"/>
      <c r="CD508" s="32"/>
      <c r="CE508" s="32"/>
      <c r="CF508" s="32">
        <v>189648.62</v>
      </c>
      <c r="CG508" s="32"/>
      <c r="CH508" s="32">
        <v>189648.62</v>
      </c>
      <c r="CI508" s="32">
        <f t="shared" si="147"/>
        <v>200306.87244400001</v>
      </c>
      <c r="CJ508" s="32">
        <f t="shared" si="148"/>
        <v>220807.72911099999</v>
      </c>
      <c r="CK508" s="32">
        <f>+SMALL((K508,O508,S508,W508,AA508,AE508,AI508,AM508,AQ508,AU508,AY508,BC508,BG508,BK508,BO508,BS508,BW508,CA508,CE508,CI508),1)</f>
        <v>190080</v>
      </c>
      <c r="CL508" s="18"/>
      <c r="CM508" s="18"/>
      <c r="CN508" s="35"/>
      <c r="CO508" s="39">
        <f t="shared" si="151"/>
        <v>190080</v>
      </c>
    </row>
    <row r="509" spans="1:93" s="19" customFormat="1" ht="30">
      <c r="A509" s="17">
        <v>499</v>
      </c>
      <c r="B509" s="83" t="s">
        <v>504</v>
      </c>
      <c r="C509" s="69" t="s">
        <v>601</v>
      </c>
      <c r="D509" s="69" t="s">
        <v>1246</v>
      </c>
      <c r="E509" s="37">
        <v>1</v>
      </c>
      <c r="F509" s="37"/>
      <c r="G509" s="34"/>
      <c r="H509" s="32"/>
      <c r="I509" s="32"/>
      <c r="J509" s="32"/>
      <c r="K509" s="32"/>
      <c r="L509" s="32"/>
      <c r="M509" s="32"/>
      <c r="N509" s="32"/>
      <c r="O509" s="32"/>
      <c r="P509" s="71"/>
      <c r="Q509" s="71"/>
      <c r="R509" s="72"/>
      <c r="S509" s="32"/>
      <c r="T509" s="32">
        <v>1660067.7678</v>
      </c>
      <c r="U509" s="32"/>
      <c r="V509" s="32">
        <v>1660067.7678</v>
      </c>
      <c r="W509" s="32">
        <f t="shared" si="142"/>
        <v>1753031.5627968002</v>
      </c>
      <c r="X509" s="32">
        <v>2026161</v>
      </c>
      <c r="Y509" s="32"/>
      <c r="Z509" s="32">
        <v>2026161</v>
      </c>
      <c r="AA509" s="32">
        <f t="shared" si="143"/>
        <v>2140031.2482000003</v>
      </c>
      <c r="AB509" s="32"/>
      <c r="AC509" s="32"/>
      <c r="AD509" s="32"/>
      <c r="AE509" s="32"/>
      <c r="AF509" s="32"/>
      <c r="AG509" s="32"/>
      <c r="AH509" s="32"/>
      <c r="AI509" s="32"/>
      <c r="AJ509" s="32">
        <v>1248785</v>
      </c>
      <c r="AK509" s="32"/>
      <c r="AL509" s="32">
        <v>1248785</v>
      </c>
      <c r="AM509" s="32">
        <f t="shared" si="144"/>
        <v>1318966.7169999999</v>
      </c>
      <c r="AN509" s="32"/>
      <c r="AO509" s="32"/>
      <c r="AP509" s="32"/>
      <c r="AQ509" s="32"/>
      <c r="AR509" s="32"/>
      <c r="AS509" s="32"/>
      <c r="AT509" s="32"/>
      <c r="AU509" s="32"/>
      <c r="AV509" s="32"/>
      <c r="AW509" s="32"/>
      <c r="AX509" s="32"/>
      <c r="AY509" s="32"/>
      <c r="AZ509" s="32"/>
      <c r="BA509" s="32"/>
      <c r="BB509" s="32"/>
      <c r="BC509" s="32"/>
      <c r="BD509" s="32"/>
      <c r="BE509" s="32"/>
      <c r="BF509" s="32"/>
      <c r="BG509" s="32"/>
      <c r="BH509" s="32"/>
      <c r="BI509" s="32"/>
      <c r="BJ509" s="32"/>
      <c r="BK509" s="32"/>
      <c r="BL509" s="32"/>
      <c r="BM509" s="32"/>
      <c r="BN509" s="32"/>
      <c r="BO509" s="32"/>
      <c r="BP509" s="32"/>
      <c r="BQ509" s="32"/>
      <c r="BR509" s="32"/>
      <c r="BS509" s="32"/>
      <c r="BT509" s="32"/>
      <c r="BU509" s="32"/>
      <c r="BV509" s="32"/>
      <c r="BW509" s="32"/>
      <c r="BX509" s="32"/>
      <c r="BY509" s="32"/>
      <c r="BZ509" s="32"/>
      <c r="CA509" s="32"/>
      <c r="CB509" s="32"/>
      <c r="CC509" s="32"/>
      <c r="CD509" s="32"/>
      <c r="CE509" s="32"/>
      <c r="CF509" s="32">
        <v>2312507.7799999998</v>
      </c>
      <c r="CG509" s="32"/>
      <c r="CH509" s="32">
        <v>2312507.7799999998</v>
      </c>
      <c r="CI509" s="32">
        <f t="shared" si="147"/>
        <v>2442470.7172359996</v>
      </c>
      <c r="CJ509" s="32">
        <f t="shared" si="148"/>
        <v>1913625.0613082</v>
      </c>
      <c r="CK509" s="32">
        <f>+SMALL((K509,O509,S509,W509,AA509,AE509,AI509,AM509,AQ509,AU509,AY509,BC509,BG509,BK509,BO509,BS509,BW509,CA509,CE509,CI509),1)</f>
        <v>1318966.7169999999</v>
      </c>
      <c r="CL509" s="18"/>
      <c r="CM509" s="18"/>
      <c r="CN509" s="35"/>
      <c r="CO509" s="39">
        <f t="shared" si="151"/>
        <v>1318966.7169999999</v>
      </c>
    </row>
    <row r="510" spans="1:93" s="19" customFormat="1" ht="45">
      <c r="A510" s="17">
        <v>500</v>
      </c>
      <c r="B510" s="49" t="s">
        <v>505</v>
      </c>
      <c r="C510" s="69" t="s">
        <v>602</v>
      </c>
      <c r="D510" s="69" t="s">
        <v>1246</v>
      </c>
      <c r="E510" s="37">
        <v>1</v>
      </c>
      <c r="F510" s="37" t="str">
        <f>+VLOOKUP(B510,'[1]AMAREY NOVA MEDICAL S.A'!$D:$H,5,0)</f>
        <v>CTO 5659-2021 DIPROMEDICOS S.A.S</v>
      </c>
      <c r="G510" s="34">
        <f>+VLOOKUP(B510,'[1]AMAREY NOVA MEDICAL S.A'!$D:$H,2,0)</f>
        <v>1950000</v>
      </c>
      <c r="H510" s="32">
        <f>+VLOOKUP(B510,'[1]AMAREY NOVA MEDICAL S.A'!$D:$H,3,0)</f>
        <v>0</v>
      </c>
      <c r="I510" s="32">
        <f>+VLOOKUP(B510,'[1]AMAREY NOVA MEDICAL S.A'!$D:$H,4,0)</f>
        <v>1950000</v>
      </c>
      <c r="J510" s="32">
        <f t="shared" si="136"/>
        <v>1950000</v>
      </c>
      <c r="K510" s="32">
        <f t="shared" si="137"/>
        <v>2059590</v>
      </c>
      <c r="L510" s="32">
        <v>3750000</v>
      </c>
      <c r="M510" s="32"/>
      <c r="N510" s="32">
        <v>3750000</v>
      </c>
      <c r="O510" s="32">
        <f t="shared" si="140"/>
        <v>3960750</v>
      </c>
      <c r="P510" s="71"/>
      <c r="Q510" s="71"/>
      <c r="R510" s="72"/>
      <c r="S510" s="32"/>
      <c r="T510" s="32">
        <v>2589639.3198000002</v>
      </c>
      <c r="U510" s="32"/>
      <c r="V510" s="32">
        <v>2589639.3198000002</v>
      </c>
      <c r="W510" s="32">
        <f t="shared" si="142"/>
        <v>2734659.1217088001</v>
      </c>
      <c r="X510" s="32">
        <v>2800000</v>
      </c>
      <c r="Y510" s="32"/>
      <c r="Z510" s="32">
        <v>2800000</v>
      </c>
      <c r="AA510" s="32">
        <f t="shared" si="143"/>
        <v>2957360</v>
      </c>
      <c r="AB510" s="32"/>
      <c r="AC510" s="32"/>
      <c r="AD510" s="32"/>
      <c r="AE510" s="32"/>
      <c r="AF510" s="32"/>
      <c r="AG510" s="32"/>
      <c r="AH510" s="32"/>
      <c r="AI510" s="32"/>
      <c r="AJ510" s="32"/>
      <c r="AK510" s="32"/>
      <c r="AL510" s="32"/>
      <c r="AM510" s="32"/>
      <c r="AN510" s="32"/>
      <c r="AO510" s="32"/>
      <c r="AP510" s="32"/>
      <c r="AQ510" s="32"/>
      <c r="AR510" s="32"/>
      <c r="AS510" s="32"/>
      <c r="AT510" s="32"/>
      <c r="AU510" s="32"/>
      <c r="AV510" s="32"/>
      <c r="AW510" s="32"/>
      <c r="AX510" s="32"/>
      <c r="AY510" s="32"/>
      <c r="AZ510" s="32"/>
      <c r="BA510" s="32"/>
      <c r="BB510" s="32"/>
      <c r="BC510" s="32"/>
      <c r="BD510" s="32"/>
      <c r="BE510" s="32"/>
      <c r="BF510" s="32"/>
      <c r="BG510" s="32"/>
      <c r="BH510" s="32"/>
      <c r="BI510" s="32"/>
      <c r="BJ510" s="32"/>
      <c r="BK510" s="32"/>
      <c r="BL510" s="32"/>
      <c r="BM510" s="32"/>
      <c r="BN510" s="32"/>
      <c r="BO510" s="32"/>
      <c r="BP510" s="32"/>
      <c r="BQ510" s="32"/>
      <c r="BR510" s="32"/>
      <c r="BS510" s="32"/>
      <c r="BT510" s="32"/>
      <c r="BU510" s="32"/>
      <c r="BV510" s="32"/>
      <c r="BW510" s="32"/>
      <c r="BX510" s="32"/>
      <c r="BY510" s="32"/>
      <c r="BZ510" s="32"/>
      <c r="CA510" s="32"/>
      <c r="CB510" s="32"/>
      <c r="CC510" s="32"/>
      <c r="CD510" s="32"/>
      <c r="CE510" s="32"/>
      <c r="CF510" s="32">
        <v>3748872.05</v>
      </c>
      <c r="CG510" s="32"/>
      <c r="CH510" s="32">
        <v>3748872.05</v>
      </c>
      <c r="CI510" s="32">
        <f t="shared" si="147"/>
        <v>3959558.6592099997</v>
      </c>
      <c r="CJ510" s="32">
        <f t="shared" si="148"/>
        <v>3134383.5561837601</v>
      </c>
      <c r="CK510" s="32">
        <f>+SMALL((K510,O510,S510,W510,AA510,AE510,AI510,AM510,AQ510,AU510,AY510,BC510,BG510,BK510,BO510,BS510,BW510,CA510,CE510,CI510),1)</f>
        <v>2059590</v>
      </c>
      <c r="CL510" s="18"/>
      <c r="CM510" s="18">
        <f t="shared" si="149"/>
        <v>0</v>
      </c>
      <c r="CN510" s="35">
        <f t="shared" si="150"/>
        <v>0</v>
      </c>
      <c r="CO510" s="39">
        <f t="shared" si="151"/>
        <v>2059590</v>
      </c>
    </row>
    <row r="511" spans="1:93" s="19" customFormat="1" ht="45">
      <c r="A511" s="17">
        <v>501</v>
      </c>
      <c r="B511" s="49" t="s">
        <v>230</v>
      </c>
      <c r="C511" s="69" t="s">
        <v>602</v>
      </c>
      <c r="D511" s="69" t="s">
        <v>1246</v>
      </c>
      <c r="E511" s="37">
        <v>1</v>
      </c>
      <c r="F511" s="37" t="str">
        <f>+VLOOKUP(B511,'[1]AMAREY NOVA MEDICAL S.A'!$D:$H,5,0)</f>
        <v>CTO 5657-2021 B BRAUN MEDICAL S A</v>
      </c>
      <c r="G511" s="34">
        <f>+VLOOKUP(B511,'[1]AMAREY NOVA MEDICAL S.A'!$D:$H,2,0)</f>
        <v>912000</v>
      </c>
      <c r="H511" s="32">
        <f>+VLOOKUP(B511,'[1]AMAREY NOVA MEDICAL S.A'!$D:$H,3,0)</f>
        <v>0</v>
      </c>
      <c r="I511" s="32">
        <f>+VLOOKUP(B511,'[1]AMAREY NOVA MEDICAL S.A'!$D:$H,4,0)</f>
        <v>912000</v>
      </c>
      <c r="J511" s="32">
        <f t="shared" si="136"/>
        <v>912000</v>
      </c>
      <c r="K511" s="32">
        <f t="shared" si="137"/>
        <v>963254.4</v>
      </c>
      <c r="L511" s="32">
        <v>1125000</v>
      </c>
      <c r="M511" s="32"/>
      <c r="N511" s="32">
        <v>1125000</v>
      </c>
      <c r="O511" s="32">
        <f t="shared" si="140"/>
        <v>1188225</v>
      </c>
      <c r="P511" s="71"/>
      <c r="Q511" s="71"/>
      <c r="R511" s="72"/>
      <c r="S511" s="32"/>
      <c r="T511" s="32">
        <v>703937.02859999996</v>
      </c>
      <c r="U511" s="32"/>
      <c r="V511" s="32">
        <v>703937.02859999996</v>
      </c>
      <c r="W511" s="32">
        <f t="shared" si="142"/>
        <v>743357.5022016</v>
      </c>
      <c r="X511" s="32">
        <v>513450</v>
      </c>
      <c r="Y511" s="32"/>
      <c r="Z511" s="32">
        <v>513450</v>
      </c>
      <c r="AA511" s="32">
        <f t="shared" si="143"/>
        <v>542305.89</v>
      </c>
      <c r="AB511" s="32"/>
      <c r="AC511" s="32"/>
      <c r="AD511" s="32"/>
      <c r="AE511" s="32"/>
      <c r="AF511" s="32"/>
      <c r="AG511" s="32"/>
      <c r="AH511" s="32"/>
      <c r="AI511" s="32"/>
      <c r="AJ511" s="32"/>
      <c r="AK511" s="32"/>
      <c r="AL511" s="32"/>
      <c r="AM511" s="32"/>
      <c r="AN511" s="32"/>
      <c r="AO511" s="32"/>
      <c r="AP511" s="32"/>
      <c r="AQ511" s="32"/>
      <c r="AR511" s="32"/>
      <c r="AS511" s="32"/>
      <c r="AT511" s="32"/>
      <c r="AU511" s="32"/>
      <c r="AV511" s="32"/>
      <c r="AW511" s="32"/>
      <c r="AX511" s="32"/>
      <c r="AY511" s="32"/>
      <c r="AZ511" s="32"/>
      <c r="BA511" s="32"/>
      <c r="BB511" s="32"/>
      <c r="BC511" s="32"/>
      <c r="BD511" s="32"/>
      <c r="BE511" s="32"/>
      <c r="BF511" s="32"/>
      <c r="BG511" s="32"/>
      <c r="BH511" s="32"/>
      <c r="BI511" s="32"/>
      <c r="BJ511" s="32"/>
      <c r="BK511" s="32"/>
      <c r="BL511" s="32"/>
      <c r="BM511" s="32"/>
      <c r="BN511" s="32"/>
      <c r="BO511" s="32"/>
      <c r="BP511" s="32"/>
      <c r="BQ511" s="32"/>
      <c r="BR511" s="32"/>
      <c r="BS511" s="32"/>
      <c r="BT511" s="32"/>
      <c r="BU511" s="32"/>
      <c r="BV511" s="32"/>
      <c r="BW511" s="32"/>
      <c r="BX511" s="32"/>
      <c r="BY511" s="32"/>
      <c r="BZ511" s="32"/>
      <c r="CA511" s="32"/>
      <c r="CB511" s="32"/>
      <c r="CC511" s="32"/>
      <c r="CD511" s="32"/>
      <c r="CE511" s="32"/>
      <c r="CF511" s="32">
        <v>1196457.05</v>
      </c>
      <c r="CG511" s="32"/>
      <c r="CH511" s="32">
        <v>1196457.05</v>
      </c>
      <c r="CI511" s="32">
        <f t="shared" si="147"/>
        <v>1263697.9362100002</v>
      </c>
      <c r="CJ511" s="32">
        <f t="shared" si="148"/>
        <v>940168.14568232</v>
      </c>
      <c r="CK511" s="32">
        <f>+SMALL((K511,O511,S511,W511,AA511,AE511,AI511,AM511,AQ511,AU511,AY511,BC511,BG511,BK511,BO511,BS511,BW511,CA511,CE511,CI511),1)</f>
        <v>542305.89</v>
      </c>
      <c r="CL511" s="18"/>
      <c r="CM511" s="18">
        <f t="shared" si="149"/>
        <v>420948.51</v>
      </c>
      <c r="CN511" s="35">
        <f t="shared" si="150"/>
        <v>0.77621969033011973</v>
      </c>
      <c r="CO511" s="39">
        <f t="shared" si="151"/>
        <v>542305.89</v>
      </c>
    </row>
    <row r="512" spans="1:93" s="19" customFormat="1" ht="45">
      <c r="A512" s="17">
        <v>502</v>
      </c>
      <c r="B512" s="49" t="s">
        <v>495</v>
      </c>
      <c r="C512" s="69" t="s">
        <v>602</v>
      </c>
      <c r="D512" s="69" t="s">
        <v>1246</v>
      </c>
      <c r="E512" s="37">
        <v>1</v>
      </c>
      <c r="F512" s="37" t="str">
        <f>+VLOOKUP(B512,'[1]AMAREY NOVA MEDICAL S.A'!$D:$H,5,0)</f>
        <v>CTO 5657-2021 B BRAUN MEDICAL S A</v>
      </c>
      <c r="G512" s="34">
        <f>+VLOOKUP(B512,'[1]AMAREY NOVA MEDICAL S.A'!$D:$H,2,0)</f>
        <v>107200</v>
      </c>
      <c r="H512" s="32">
        <f>+VLOOKUP(B512,'[1]AMAREY NOVA MEDICAL S.A'!$D:$H,3,0)</f>
        <v>0</v>
      </c>
      <c r="I512" s="32">
        <f>+VLOOKUP(B512,'[1]AMAREY NOVA MEDICAL S.A'!$D:$H,4,0)</f>
        <v>107200</v>
      </c>
      <c r="J512" s="32">
        <f t="shared" si="136"/>
        <v>107200</v>
      </c>
      <c r="K512" s="32">
        <f t="shared" si="137"/>
        <v>113224.64</v>
      </c>
      <c r="L512" s="32">
        <v>353000</v>
      </c>
      <c r="M512" s="32"/>
      <c r="N512" s="32">
        <v>353000</v>
      </c>
      <c r="O512" s="32">
        <f t="shared" si="140"/>
        <v>372838.60000000003</v>
      </c>
      <c r="P512" s="71"/>
      <c r="Q512" s="71"/>
      <c r="R512" s="72"/>
      <c r="S512" s="32"/>
      <c r="T512" s="32">
        <v>180000</v>
      </c>
      <c r="U512" s="32"/>
      <c r="V512" s="32">
        <v>180000</v>
      </c>
      <c r="W512" s="32">
        <f t="shared" si="142"/>
        <v>190080</v>
      </c>
      <c r="X512" s="32">
        <v>238000</v>
      </c>
      <c r="Y512" s="32"/>
      <c r="Z512" s="32">
        <v>238000</v>
      </c>
      <c r="AA512" s="32">
        <f t="shared" si="143"/>
        <v>251375.6</v>
      </c>
      <c r="AB512" s="32"/>
      <c r="AC512" s="32"/>
      <c r="AD512" s="32"/>
      <c r="AE512" s="32"/>
      <c r="AF512" s="32"/>
      <c r="AG512" s="32"/>
      <c r="AH512" s="32"/>
      <c r="AI512" s="32"/>
      <c r="AJ512" s="32"/>
      <c r="AK512" s="32"/>
      <c r="AL512" s="32"/>
      <c r="AM512" s="32"/>
      <c r="AN512" s="32"/>
      <c r="AO512" s="32"/>
      <c r="AP512" s="32"/>
      <c r="AQ512" s="32"/>
      <c r="AR512" s="32"/>
      <c r="AS512" s="32"/>
      <c r="AT512" s="32"/>
      <c r="AU512" s="32"/>
      <c r="AV512" s="32"/>
      <c r="AW512" s="32"/>
      <c r="AX512" s="32"/>
      <c r="AY512" s="32"/>
      <c r="AZ512" s="32"/>
      <c r="BA512" s="32"/>
      <c r="BB512" s="32"/>
      <c r="BC512" s="32"/>
      <c r="BD512" s="32"/>
      <c r="BE512" s="32"/>
      <c r="BF512" s="32"/>
      <c r="BG512" s="32"/>
      <c r="BH512" s="32"/>
      <c r="BI512" s="32"/>
      <c r="BJ512" s="32"/>
      <c r="BK512" s="32"/>
      <c r="BL512" s="32"/>
      <c r="BM512" s="32"/>
      <c r="BN512" s="32"/>
      <c r="BO512" s="32"/>
      <c r="BP512" s="32"/>
      <c r="BQ512" s="32"/>
      <c r="BR512" s="32"/>
      <c r="BS512" s="32"/>
      <c r="BT512" s="32"/>
      <c r="BU512" s="32"/>
      <c r="BV512" s="32"/>
      <c r="BW512" s="32"/>
      <c r="BX512" s="32"/>
      <c r="BY512" s="32"/>
      <c r="BZ512" s="32"/>
      <c r="CA512" s="32"/>
      <c r="CB512" s="32"/>
      <c r="CC512" s="32"/>
      <c r="CD512" s="32"/>
      <c r="CE512" s="32"/>
      <c r="CF512" s="32">
        <v>269935.67</v>
      </c>
      <c r="CG512" s="32"/>
      <c r="CH512" s="32">
        <v>269935.67</v>
      </c>
      <c r="CI512" s="32">
        <f t="shared" si="147"/>
        <v>285106.05465399998</v>
      </c>
      <c r="CJ512" s="32">
        <f t="shared" si="148"/>
        <v>242524.97893079999</v>
      </c>
      <c r="CK512" s="32">
        <f>+SMALL((K512,O512,S512,W512,AA512,AE512,AI512,AM512,AQ512,AU512,AY512,BC512,BG512,BK512,BO512,BS512,BW512,CA512,CE512,CI512),1)</f>
        <v>113224.64</v>
      </c>
      <c r="CL512" s="18"/>
      <c r="CM512" s="18">
        <f t="shared" si="149"/>
        <v>0</v>
      </c>
      <c r="CN512" s="35">
        <f t="shared" si="150"/>
        <v>0</v>
      </c>
      <c r="CO512" s="39">
        <f t="shared" si="151"/>
        <v>113224.64</v>
      </c>
    </row>
    <row r="513" spans="1:93" s="19" customFormat="1" ht="45">
      <c r="A513" s="17">
        <v>503</v>
      </c>
      <c r="B513" s="49" t="s">
        <v>496</v>
      </c>
      <c r="C513" s="69" t="s">
        <v>602</v>
      </c>
      <c r="D513" s="69" t="s">
        <v>1246</v>
      </c>
      <c r="E513" s="37">
        <v>1</v>
      </c>
      <c r="F513" s="37" t="str">
        <f>+VLOOKUP(B513,'[1]AMAREY NOVA MEDICAL S.A'!$D:$H,5,0)</f>
        <v>CTO 5657-2021 B BRAUN MEDICAL S A</v>
      </c>
      <c r="G513" s="34">
        <f>+VLOOKUP(B513,'[1]AMAREY NOVA MEDICAL S.A'!$D:$H,2,0)</f>
        <v>615600</v>
      </c>
      <c r="H513" s="32">
        <f>+VLOOKUP(B513,'[1]AMAREY NOVA MEDICAL S.A'!$D:$H,3,0)</f>
        <v>0</v>
      </c>
      <c r="I513" s="32">
        <f>+VLOOKUP(B513,'[1]AMAREY NOVA MEDICAL S.A'!$D:$H,4,0)</f>
        <v>615600</v>
      </c>
      <c r="J513" s="32">
        <f t="shared" si="136"/>
        <v>615600</v>
      </c>
      <c r="K513" s="32">
        <f t="shared" si="137"/>
        <v>650196.72</v>
      </c>
      <c r="L513" s="32">
        <v>1276000</v>
      </c>
      <c r="M513" s="32"/>
      <c r="N513" s="32">
        <v>1276000</v>
      </c>
      <c r="O513" s="32">
        <f t="shared" si="140"/>
        <v>1347711.2</v>
      </c>
      <c r="P513" s="71"/>
      <c r="Q513" s="71"/>
      <c r="R513" s="72"/>
      <c r="S513" s="32"/>
      <c r="T513" s="32">
        <v>571141.09259999997</v>
      </c>
      <c r="U513" s="32"/>
      <c r="V513" s="32">
        <v>571141.09259999997</v>
      </c>
      <c r="W513" s="32">
        <f t="shared" si="142"/>
        <v>603124.99378559995</v>
      </c>
      <c r="X513" s="32">
        <v>986000</v>
      </c>
      <c r="Y513" s="32"/>
      <c r="Z513" s="32">
        <v>986000</v>
      </c>
      <c r="AA513" s="32">
        <f t="shared" si="143"/>
        <v>1041413.2000000001</v>
      </c>
      <c r="AB513" s="32"/>
      <c r="AC513" s="32"/>
      <c r="AD513" s="32"/>
      <c r="AE513" s="32"/>
      <c r="AF513" s="32"/>
      <c r="AG513" s="32"/>
      <c r="AH513" s="32"/>
      <c r="AI513" s="32"/>
      <c r="AJ513" s="32"/>
      <c r="AK513" s="32"/>
      <c r="AL513" s="32"/>
      <c r="AM513" s="32"/>
      <c r="AN513" s="32"/>
      <c r="AO513" s="32"/>
      <c r="AP513" s="32"/>
      <c r="AQ513" s="32"/>
      <c r="AR513" s="32"/>
      <c r="AS513" s="32"/>
      <c r="AT513" s="32"/>
      <c r="AU513" s="32"/>
      <c r="AV513" s="32"/>
      <c r="AW513" s="32"/>
      <c r="AX513" s="32"/>
      <c r="AY513" s="32"/>
      <c r="AZ513" s="32"/>
      <c r="BA513" s="32"/>
      <c r="BB513" s="32"/>
      <c r="BC513" s="32"/>
      <c r="BD513" s="32"/>
      <c r="BE513" s="32"/>
      <c r="BF513" s="32"/>
      <c r="BG513" s="32"/>
      <c r="BH513" s="32"/>
      <c r="BI513" s="32"/>
      <c r="BJ513" s="32"/>
      <c r="BK513" s="32"/>
      <c r="BL513" s="32"/>
      <c r="BM513" s="32"/>
      <c r="BN513" s="32"/>
      <c r="BO513" s="32"/>
      <c r="BP513" s="32"/>
      <c r="BQ513" s="32"/>
      <c r="BR513" s="32"/>
      <c r="BS513" s="32"/>
      <c r="BT513" s="32"/>
      <c r="BU513" s="32"/>
      <c r="BV513" s="32"/>
      <c r="BW513" s="32"/>
      <c r="BX513" s="32"/>
      <c r="BY513" s="32"/>
      <c r="BZ513" s="32"/>
      <c r="CA513" s="32"/>
      <c r="CB513" s="32"/>
      <c r="CC513" s="32"/>
      <c r="CD513" s="32"/>
      <c r="CE513" s="32"/>
      <c r="CF513" s="32">
        <v>1182524.31</v>
      </c>
      <c r="CG513" s="32"/>
      <c r="CH513" s="32">
        <v>1182524.31</v>
      </c>
      <c r="CI513" s="32">
        <f t="shared" si="147"/>
        <v>1248982.176222</v>
      </c>
      <c r="CJ513" s="32">
        <f t="shared" si="148"/>
        <v>978285.65800152009</v>
      </c>
      <c r="CK513" s="32">
        <f>+SMALL((K513,O513,S513,W513,AA513,AE513,AI513,AM513,AQ513,AU513,AY513,BC513,BG513,BK513,BO513,BS513,BW513,CA513,CE513,CI513),1)</f>
        <v>603124.99378559995</v>
      </c>
      <c r="CL513" s="18"/>
      <c r="CM513" s="18">
        <f t="shared" si="149"/>
        <v>47071.726214400027</v>
      </c>
      <c r="CN513" s="35">
        <f t="shared" si="150"/>
        <v>7.8046386237366205E-2</v>
      </c>
      <c r="CO513" s="39">
        <f t="shared" si="151"/>
        <v>603124.99378559995</v>
      </c>
    </row>
    <row r="514" spans="1:93" s="19" customFormat="1" ht="45">
      <c r="A514" s="17">
        <v>504</v>
      </c>
      <c r="B514" s="49" t="s">
        <v>499</v>
      </c>
      <c r="C514" s="69" t="s">
        <v>602</v>
      </c>
      <c r="D514" s="69" t="s">
        <v>1246</v>
      </c>
      <c r="E514" s="37">
        <v>1</v>
      </c>
      <c r="F514" s="37" t="str">
        <f>+VLOOKUP(B514,'[1]AMAREY NOVA MEDICAL S.A'!$D:$H,5,0)</f>
        <v>CTO 5659-2021 DIPROMEDICOS S.A.S</v>
      </c>
      <c r="G514" s="34">
        <f>+VLOOKUP(B514,'[1]AMAREY NOVA MEDICAL S.A'!$D:$H,2,0)</f>
        <v>1520000</v>
      </c>
      <c r="H514" s="32">
        <f>+VLOOKUP(B514,'[1]AMAREY NOVA MEDICAL S.A'!$D:$H,3,0)</f>
        <v>0</v>
      </c>
      <c r="I514" s="32">
        <f>+VLOOKUP(B514,'[1]AMAREY NOVA MEDICAL S.A'!$D:$H,4,0)</f>
        <v>1520000</v>
      </c>
      <c r="J514" s="32">
        <f t="shared" si="136"/>
        <v>1520000</v>
      </c>
      <c r="K514" s="32">
        <f t="shared" si="137"/>
        <v>1605424</v>
      </c>
      <c r="L514" s="32">
        <v>3505000</v>
      </c>
      <c r="M514" s="32"/>
      <c r="N514" s="32">
        <v>3505000</v>
      </c>
      <c r="O514" s="32">
        <f t="shared" si="140"/>
        <v>3701981</v>
      </c>
      <c r="P514" s="71"/>
      <c r="Q514" s="71"/>
      <c r="R514" s="72"/>
      <c r="S514" s="32"/>
      <c r="T514" s="32">
        <v>2058455.5758</v>
      </c>
      <c r="U514" s="32"/>
      <c r="V514" s="32">
        <v>2058455.5758</v>
      </c>
      <c r="W514" s="32">
        <f t="shared" si="142"/>
        <v>2173729.0880447999</v>
      </c>
      <c r="X514" s="32">
        <v>4489200</v>
      </c>
      <c r="Y514" s="32"/>
      <c r="Z514" s="32">
        <v>4489200</v>
      </c>
      <c r="AA514" s="32">
        <f t="shared" si="143"/>
        <v>4741493.04</v>
      </c>
      <c r="AB514" s="32"/>
      <c r="AC514" s="32"/>
      <c r="AD514" s="32"/>
      <c r="AE514" s="32"/>
      <c r="AF514" s="32"/>
      <c r="AG514" s="32"/>
      <c r="AH514" s="32"/>
      <c r="AI514" s="32"/>
      <c r="AJ514" s="32"/>
      <c r="AK514" s="32"/>
      <c r="AL514" s="32"/>
      <c r="AM514" s="32"/>
      <c r="AN514" s="32"/>
      <c r="AO514" s="32"/>
      <c r="AP514" s="32"/>
      <c r="AQ514" s="32"/>
      <c r="AR514" s="32"/>
      <c r="AS514" s="32"/>
      <c r="AT514" s="32"/>
      <c r="AU514" s="32"/>
      <c r="AV514" s="32"/>
      <c r="AW514" s="32"/>
      <c r="AX514" s="32"/>
      <c r="AY514" s="32"/>
      <c r="AZ514" s="32"/>
      <c r="BA514" s="32"/>
      <c r="BB514" s="32"/>
      <c r="BC514" s="32"/>
      <c r="BD514" s="32"/>
      <c r="BE514" s="32"/>
      <c r="BF514" s="32"/>
      <c r="BG514" s="32"/>
      <c r="BH514" s="32"/>
      <c r="BI514" s="32"/>
      <c r="BJ514" s="32"/>
      <c r="BK514" s="32"/>
      <c r="BL514" s="32"/>
      <c r="BM514" s="32"/>
      <c r="BN514" s="32"/>
      <c r="BO514" s="32"/>
      <c r="BP514" s="32"/>
      <c r="BQ514" s="32"/>
      <c r="BR514" s="32"/>
      <c r="BS514" s="32"/>
      <c r="BT514" s="32"/>
      <c r="BU514" s="32"/>
      <c r="BV514" s="32"/>
      <c r="BW514" s="32"/>
      <c r="BX514" s="32"/>
      <c r="BY514" s="32"/>
      <c r="BZ514" s="32"/>
      <c r="CA514" s="32"/>
      <c r="CB514" s="32"/>
      <c r="CC514" s="32"/>
      <c r="CD514" s="32"/>
      <c r="CE514" s="32"/>
      <c r="CF514" s="32">
        <v>3827455.66</v>
      </c>
      <c r="CG514" s="32"/>
      <c r="CH514" s="32">
        <v>3827455.66</v>
      </c>
      <c r="CI514" s="32">
        <f t="shared" si="147"/>
        <v>4042558.6680920003</v>
      </c>
      <c r="CJ514" s="32">
        <f t="shared" si="148"/>
        <v>3253037.15922736</v>
      </c>
      <c r="CK514" s="32">
        <f>+SMALL((K514,O514,S514,W514,AA514,AE514,AI514,AM514,AQ514,AU514,AY514,BC514,BG514,BK514,BO514,BS514,BW514,CA514,CE514,CI514),1)</f>
        <v>1605424</v>
      </c>
      <c r="CL514" s="18"/>
      <c r="CM514" s="18">
        <f t="shared" si="149"/>
        <v>0</v>
      </c>
      <c r="CN514" s="35">
        <f t="shared" si="150"/>
        <v>0</v>
      </c>
      <c r="CO514" s="39">
        <f t="shared" si="151"/>
        <v>1605424</v>
      </c>
    </row>
    <row r="515" spans="1:93" s="19" customFormat="1" ht="45">
      <c r="A515" s="17">
        <v>505</v>
      </c>
      <c r="B515" s="49" t="s">
        <v>494</v>
      </c>
      <c r="C515" s="69" t="s">
        <v>603</v>
      </c>
      <c r="D515" s="69" t="s">
        <v>1246</v>
      </c>
      <c r="E515" s="37">
        <v>1</v>
      </c>
      <c r="F515" s="37" t="str">
        <f>+VLOOKUP(B515,'[1]AMAREY NOVA MEDICAL S.A'!$D:$H,5,0)</f>
        <v>CTO 5657-2021 B BRAUN MEDICAL S A</v>
      </c>
      <c r="G515" s="34">
        <f>+VLOOKUP(B515,'[1]AMAREY NOVA MEDICAL S.A'!$D:$H,2,0)</f>
        <v>1140000</v>
      </c>
      <c r="H515" s="32">
        <f>+VLOOKUP(B515,'[1]AMAREY NOVA MEDICAL S.A'!$D:$H,3,0)</f>
        <v>0</v>
      </c>
      <c r="I515" s="32">
        <f>+VLOOKUP(B515,'[1]AMAREY NOVA MEDICAL S.A'!$D:$H,4,0)</f>
        <v>1140000</v>
      </c>
      <c r="J515" s="32">
        <f t="shared" si="136"/>
        <v>1140000</v>
      </c>
      <c r="K515" s="32">
        <f t="shared" si="137"/>
        <v>1204068</v>
      </c>
      <c r="L515" s="32"/>
      <c r="M515" s="32"/>
      <c r="N515" s="32"/>
      <c r="O515" s="32"/>
      <c r="P515" s="71"/>
      <c r="Q515" s="71"/>
      <c r="R515" s="72"/>
      <c r="S515" s="32"/>
      <c r="T515" s="32">
        <v>1527271.8318</v>
      </c>
      <c r="U515" s="32"/>
      <c r="V515" s="32">
        <v>1527271.8318</v>
      </c>
      <c r="W515" s="32">
        <f t="shared" si="142"/>
        <v>1612799.0543808001</v>
      </c>
      <c r="X515" s="32">
        <v>2026161</v>
      </c>
      <c r="Y515" s="32"/>
      <c r="Z515" s="32">
        <v>2026161</v>
      </c>
      <c r="AA515" s="32">
        <f t="shared" si="143"/>
        <v>2140031.2482000003</v>
      </c>
      <c r="AB515" s="32"/>
      <c r="AC515" s="32"/>
      <c r="AD515" s="32"/>
      <c r="AE515" s="32"/>
      <c r="AF515" s="32"/>
      <c r="AG515" s="32"/>
      <c r="AH515" s="32"/>
      <c r="AI515" s="32"/>
      <c r="AJ515" s="32">
        <v>1248785</v>
      </c>
      <c r="AK515" s="32"/>
      <c r="AL515" s="32">
        <v>1248785</v>
      </c>
      <c r="AM515" s="32">
        <f t="shared" si="144"/>
        <v>1318966.7169999999</v>
      </c>
      <c r="AN515" s="32"/>
      <c r="AO515" s="32"/>
      <c r="AP515" s="32"/>
      <c r="AQ515" s="32"/>
      <c r="AR515" s="32"/>
      <c r="AS515" s="32"/>
      <c r="AT515" s="32"/>
      <c r="AU515" s="32"/>
      <c r="AV515" s="32"/>
      <c r="AW515" s="32"/>
      <c r="AX515" s="32"/>
      <c r="AY515" s="32"/>
      <c r="AZ515" s="32"/>
      <c r="BA515" s="32"/>
      <c r="BB515" s="32"/>
      <c r="BC515" s="32"/>
      <c r="BD515" s="32"/>
      <c r="BE515" s="32"/>
      <c r="BF515" s="32"/>
      <c r="BG515" s="32"/>
      <c r="BH515" s="32"/>
      <c r="BI515" s="32"/>
      <c r="BJ515" s="32"/>
      <c r="BK515" s="32"/>
      <c r="BL515" s="32"/>
      <c r="BM515" s="32"/>
      <c r="BN515" s="32"/>
      <c r="BO515" s="32"/>
      <c r="BP515" s="32"/>
      <c r="BQ515" s="32"/>
      <c r="BR515" s="32"/>
      <c r="BS515" s="32"/>
      <c r="BT515" s="32"/>
      <c r="BU515" s="32"/>
      <c r="BV515" s="32"/>
      <c r="BW515" s="32"/>
      <c r="BX515" s="32"/>
      <c r="BY515" s="32"/>
      <c r="BZ515" s="32"/>
      <c r="CA515" s="32"/>
      <c r="CB515" s="32">
        <v>1804680</v>
      </c>
      <c r="CC515" s="32"/>
      <c r="CD515" s="32">
        <v>1804680</v>
      </c>
      <c r="CE515" s="32">
        <f t="shared" si="146"/>
        <v>1906103.0160000001</v>
      </c>
      <c r="CF515" s="32">
        <v>2327081.34</v>
      </c>
      <c r="CG515" s="32"/>
      <c r="CH515" s="32">
        <v>2327081.34</v>
      </c>
      <c r="CI515" s="32">
        <f t="shared" si="147"/>
        <v>2457863.3113079998</v>
      </c>
      <c r="CJ515" s="32">
        <f t="shared" si="148"/>
        <v>1773305.2244814665</v>
      </c>
      <c r="CK515" s="32">
        <f>+SMALL((K515,O515,S515,W515,AA515,AE515,AI515,AM515,AQ515,AU515,AY515,BC515,BG515,BK515,BO515,BS515,BW515,CA515,CE515,CI515),1)</f>
        <v>1204068</v>
      </c>
      <c r="CL515" s="18"/>
      <c r="CM515" s="18">
        <f t="shared" si="149"/>
        <v>0</v>
      </c>
      <c r="CN515" s="35">
        <f t="shared" si="150"/>
        <v>0</v>
      </c>
      <c r="CO515" s="39">
        <f t="shared" si="151"/>
        <v>1204068</v>
      </c>
    </row>
    <row r="516" spans="1:93" s="19" customFormat="1" ht="45">
      <c r="A516" s="17">
        <v>506</v>
      </c>
      <c r="B516" s="49" t="s">
        <v>506</v>
      </c>
      <c r="C516" s="69" t="s">
        <v>603</v>
      </c>
      <c r="D516" s="69" t="s">
        <v>1246</v>
      </c>
      <c r="E516" s="37">
        <v>1</v>
      </c>
      <c r="F516" s="37" t="str">
        <f>+VLOOKUP(B516,'[1]AMAREY NOVA MEDICAL S.A'!$D:$H,5,0)</f>
        <v>CTO 5659-2021 DIPROMEDICOS S.A.S</v>
      </c>
      <c r="G516" s="34">
        <f>+VLOOKUP(B516,'[1]AMAREY NOVA MEDICAL S.A'!$D:$H,2,0)</f>
        <v>100000</v>
      </c>
      <c r="H516" s="32">
        <f>+VLOOKUP(B516,'[1]AMAREY NOVA MEDICAL S.A'!$D:$H,3,0)</f>
        <v>0</v>
      </c>
      <c r="I516" s="32">
        <f>+VLOOKUP(B516,'[1]AMAREY NOVA MEDICAL S.A'!$D:$H,4,0)</f>
        <v>100000</v>
      </c>
      <c r="J516" s="32">
        <f t="shared" si="136"/>
        <v>100000</v>
      </c>
      <c r="K516" s="32">
        <f t="shared" si="137"/>
        <v>105620</v>
      </c>
      <c r="L516" s="32"/>
      <c r="M516" s="32"/>
      <c r="N516" s="32"/>
      <c r="O516" s="32"/>
      <c r="P516" s="71"/>
      <c r="Q516" s="71"/>
      <c r="R516" s="72"/>
      <c r="S516" s="32"/>
      <c r="T516" s="32">
        <v>332108.40779999999</v>
      </c>
      <c r="U516" s="32"/>
      <c r="V516" s="32">
        <v>332108.40779999999</v>
      </c>
      <c r="W516" s="32">
        <f t="shared" si="142"/>
        <v>350706.47863680002</v>
      </c>
      <c r="X516" s="32">
        <v>3649616</v>
      </c>
      <c r="Y516" s="32"/>
      <c r="Z516" s="32">
        <v>3649616</v>
      </c>
      <c r="AA516" s="32">
        <f t="shared" si="143"/>
        <v>3854724.4191999999</v>
      </c>
      <c r="AB516" s="32"/>
      <c r="AC516" s="32"/>
      <c r="AD516" s="32"/>
      <c r="AE516" s="32"/>
      <c r="AF516" s="32"/>
      <c r="AG516" s="32"/>
      <c r="AH516" s="32"/>
      <c r="AI516" s="32"/>
      <c r="AJ516" s="32">
        <v>1959600</v>
      </c>
      <c r="AK516" s="32"/>
      <c r="AL516" s="32">
        <v>1959600</v>
      </c>
      <c r="AM516" s="32">
        <f t="shared" si="144"/>
        <v>2069729.52</v>
      </c>
      <c r="AN516" s="32"/>
      <c r="AO516" s="32"/>
      <c r="AP516" s="32"/>
      <c r="AQ516" s="32"/>
      <c r="AR516" s="32"/>
      <c r="AS516" s="32"/>
      <c r="AT516" s="32"/>
      <c r="AU516" s="32"/>
      <c r="AV516" s="32"/>
      <c r="AW516" s="32"/>
      <c r="AX516" s="32"/>
      <c r="AY516" s="32"/>
      <c r="AZ516" s="32"/>
      <c r="BA516" s="32"/>
      <c r="BB516" s="32"/>
      <c r="BC516" s="32"/>
      <c r="BD516" s="32"/>
      <c r="BE516" s="32"/>
      <c r="BF516" s="32"/>
      <c r="BG516" s="32"/>
      <c r="BH516" s="32"/>
      <c r="BI516" s="32"/>
      <c r="BJ516" s="32"/>
      <c r="BK516" s="32"/>
      <c r="BL516" s="32"/>
      <c r="BM516" s="32"/>
      <c r="BN516" s="32"/>
      <c r="BO516" s="32"/>
      <c r="BP516" s="32"/>
      <c r="BQ516" s="32"/>
      <c r="BR516" s="32"/>
      <c r="BS516" s="32"/>
      <c r="BT516" s="32"/>
      <c r="BU516" s="32"/>
      <c r="BV516" s="32"/>
      <c r="BW516" s="32"/>
      <c r="BX516" s="32"/>
      <c r="BY516" s="32"/>
      <c r="BZ516" s="32"/>
      <c r="CA516" s="32"/>
      <c r="CB516" s="32">
        <v>666360</v>
      </c>
      <c r="CC516" s="32"/>
      <c r="CD516" s="32">
        <v>666360</v>
      </c>
      <c r="CE516" s="32">
        <f t="shared" si="146"/>
        <v>703809.43200000003</v>
      </c>
      <c r="CF516" s="32">
        <v>2381894.1800000002</v>
      </c>
      <c r="CG516" s="32"/>
      <c r="CH516" s="32">
        <v>2381894.1800000002</v>
      </c>
      <c r="CI516" s="32">
        <f t="shared" si="147"/>
        <v>2515756.6329160002</v>
      </c>
      <c r="CJ516" s="32">
        <f t="shared" si="148"/>
        <v>1600057.7471254666</v>
      </c>
      <c r="CK516" s="32">
        <f>+SMALL((K516,O516,S516,W516,AA516,AE516,AI516,AM516,AQ516,AU516,AY516,BC516,BG516,BK516,BO516,BS516,BW516,CA516,CE516,CI516),1)</f>
        <v>105620</v>
      </c>
      <c r="CL516" s="18"/>
      <c r="CM516" s="18">
        <f t="shared" si="149"/>
        <v>0</v>
      </c>
      <c r="CN516" s="35">
        <f t="shared" si="150"/>
        <v>0</v>
      </c>
      <c r="CO516" s="39">
        <f t="shared" si="151"/>
        <v>105620</v>
      </c>
    </row>
    <row r="517" spans="1:93" s="19" customFormat="1" ht="45">
      <c r="A517" s="17">
        <v>507</v>
      </c>
      <c r="B517" s="49" t="s">
        <v>495</v>
      </c>
      <c r="C517" s="69" t="s">
        <v>603</v>
      </c>
      <c r="D517" s="69" t="s">
        <v>1246</v>
      </c>
      <c r="E517" s="37">
        <v>1</v>
      </c>
      <c r="F517" s="37" t="str">
        <f>+VLOOKUP(B517,'[1]AMAREY NOVA MEDICAL S.A'!$D:$H,5,0)</f>
        <v>CTO 5657-2021 B BRAUN MEDICAL S A</v>
      </c>
      <c r="G517" s="34">
        <f>+VLOOKUP(B517,'[1]AMAREY NOVA MEDICAL S.A'!$D:$H,2,0)</f>
        <v>107200</v>
      </c>
      <c r="H517" s="32">
        <f>+VLOOKUP(B517,'[1]AMAREY NOVA MEDICAL S.A'!$D:$H,3,0)</f>
        <v>0</v>
      </c>
      <c r="I517" s="32">
        <f>+VLOOKUP(B517,'[1]AMAREY NOVA MEDICAL S.A'!$D:$H,4,0)</f>
        <v>107200</v>
      </c>
      <c r="J517" s="32">
        <f t="shared" si="136"/>
        <v>107200</v>
      </c>
      <c r="K517" s="32">
        <f t="shared" si="137"/>
        <v>113224.64</v>
      </c>
      <c r="L517" s="32"/>
      <c r="M517" s="32"/>
      <c r="N517" s="32"/>
      <c r="O517" s="32"/>
      <c r="P517" s="71"/>
      <c r="Q517" s="71"/>
      <c r="R517" s="72"/>
      <c r="S517" s="32"/>
      <c r="T517" s="32">
        <v>180000</v>
      </c>
      <c r="U517" s="32"/>
      <c r="V517" s="32">
        <v>180000</v>
      </c>
      <c r="W517" s="32">
        <f t="shared" si="142"/>
        <v>190080</v>
      </c>
      <c r="X517" s="32">
        <v>238000</v>
      </c>
      <c r="Y517" s="32"/>
      <c r="Z517" s="32">
        <v>238000</v>
      </c>
      <c r="AA517" s="32">
        <f t="shared" si="143"/>
        <v>251375.6</v>
      </c>
      <c r="AB517" s="32"/>
      <c r="AC517" s="32"/>
      <c r="AD517" s="32"/>
      <c r="AE517" s="32"/>
      <c r="AF517" s="32"/>
      <c r="AG517" s="32"/>
      <c r="AH517" s="32"/>
      <c r="AI517" s="32"/>
      <c r="AJ517" s="32">
        <v>228620</v>
      </c>
      <c r="AK517" s="32"/>
      <c r="AL517" s="32">
        <v>228620</v>
      </c>
      <c r="AM517" s="32">
        <f t="shared" si="144"/>
        <v>241468.44400000002</v>
      </c>
      <c r="AN517" s="32"/>
      <c r="AO517" s="32"/>
      <c r="AP517" s="32"/>
      <c r="AQ517" s="32"/>
      <c r="AR517" s="32"/>
      <c r="AS517" s="32"/>
      <c r="AT517" s="32"/>
      <c r="AU517" s="32"/>
      <c r="AV517" s="32"/>
      <c r="AW517" s="32"/>
      <c r="AX517" s="32"/>
      <c r="AY517" s="32"/>
      <c r="AZ517" s="32"/>
      <c r="BA517" s="32"/>
      <c r="BB517" s="32"/>
      <c r="BC517" s="32"/>
      <c r="BD517" s="32"/>
      <c r="BE517" s="32"/>
      <c r="BF517" s="32"/>
      <c r="BG517" s="32"/>
      <c r="BH517" s="32"/>
      <c r="BI517" s="32"/>
      <c r="BJ517" s="32"/>
      <c r="BK517" s="32"/>
      <c r="BL517" s="32"/>
      <c r="BM517" s="32"/>
      <c r="BN517" s="32"/>
      <c r="BO517" s="32"/>
      <c r="BP517" s="32"/>
      <c r="BQ517" s="32"/>
      <c r="BR517" s="32"/>
      <c r="BS517" s="32"/>
      <c r="BT517" s="32"/>
      <c r="BU517" s="32"/>
      <c r="BV517" s="32"/>
      <c r="BW517" s="32"/>
      <c r="BX517" s="32"/>
      <c r="BY517" s="32"/>
      <c r="BZ517" s="32"/>
      <c r="CA517" s="32"/>
      <c r="CB517" s="32">
        <v>129600</v>
      </c>
      <c r="CC517" s="32"/>
      <c r="CD517" s="32">
        <v>129600</v>
      </c>
      <c r="CE517" s="32">
        <f t="shared" si="146"/>
        <v>136883.51999999999</v>
      </c>
      <c r="CF517" s="32">
        <v>185851.63</v>
      </c>
      <c r="CG517" s="32"/>
      <c r="CH517" s="32">
        <v>185851.63</v>
      </c>
      <c r="CI517" s="32">
        <f t="shared" si="147"/>
        <v>196296.491606</v>
      </c>
      <c r="CJ517" s="32">
        <f t="shared" si="148"/>
        <v>188221.44926766667</v>
      </c>
      <c r="CK517" s="32">
        <f>+SMALL((K517,O517,S517,W517,AA517,AE517,AI517,AM517,AQ517,AU517,AY517,BC517,BG517,BK517,BO517,BS517,BW517,CA517,CE517,CI517),1)</f>
        <v>113224.64</v>
      </c>
      <c r="CL517" s="18"/>
      <c r="CM517" s="18">
        <f t="shared" si="149"/>
        <v>0</v>
      </c>
      <c r="CN517" s="35">
        <f t="shared" si="150"/>
        <v>0</v>
      </c>
      <c r="CO517" s="39">
        <f t="shared" si="151"/>
        <v>113224.64</v>
      </c>
    </row>
    <row r="518" spans="1:93" s="19" customFormat="1" ht="45">
      <c r="A518" s="17">
        <v>508</v>
      </c>
      <c r="B518" s="49" t="s">
        <v>507</v>
      </c>
      <c r="C518" s="69" t="s">
        <v>603</v>
      </c>
      <c r="D518" s="69" t="s">
        <v>1246</v>
      </c>
      <c r="E518" s="37">
        <v>1</v>
      </c>
      <c r="F518" s="37" t="str">
        <f>+VLOOKUP(B518,'[1]AMAREY NOVA MEDICAL S.A'!$D:$H,5,0)</f>
        <v>CTO 5659-2021 DIPROMEDICOS S.A.S</v>
      </c>
      <c r="G518" s="34">
        <f>+VLOOKUP(B518,'[1]AMAREY NOVA MEDICAL S.A'!$D:$H,2,0)</f>
        <v>2100000</v>
      </c>
      <c r="H518" s="32">
        <f>+VLOOKUP(B518,'[1]AMAREY NOVA MEDICAL S.A'!$D:$H,3,0)</f>
        <v>0</v>
      </c>
      <c r="I518" s="32">
        <f>+VLOOKUP(B518,'[1]AMAREY NOVA MEDICAL S.A'!$D:$H,4,0)</f>
        <v>2100000</v>
      </c>
      <c r="J518" s="32">
        <f t="shared" si="136"/>
        <v>2100000</v>
      </c>
      <c r="K518" s="32">
        <f t="shared" si="137"/>
        <v>2218020</v>
      </c>
      <c r="L518" s="32"/>
      <c r="M518" s="32"/>
      <c r="N518" s="32"/>
      <c r="O518" s="32"/>
      <c r="P518" s="71"/>
      <c r="Q518" s="71"/>
      <c r="R518" s="72"/>
      <c r="S518" s="32"/>
      <c r="T518" s="32">
        <v>3187221.0318</v>
      </c>
      <c r="U518" s="32"/>
      <c r="V518" s="32">
        <v>3187221.0318</v>
      </c>
      <c r="W518" s="32">
        <f t="shared" si="142"/>
        <v>3365705.4095808002</v>
      </c>
      <c r="X518" s="32">
        <v>1810942</v>
      </c>
      <c r="Y518" s="32"/>
      <c r="Z518" s="32">
        <v>1810942</v>
      </c>
      <c r="AA518" s="32">
        <f t="shared" si="143"/>
        <v>1912716.9404</v>
      </c>
      <c r="AB518" s="32"/>
      <c r="AC518" s="32"/>
      <c r="AD518" s="32"/>
      <c r="AE518" s="32"/>
      <c r="AF518" s="32"/>
      <c r="AG518" s="32"/>
      <c r="AH518" s="32"/>
      <c r="AI518" s="32"/>
      <c r="AJ518" s="32">
        <v>2070000</v>
      </c>
      <c r="AK518" s="32"/>
      <c r="AL518" s="32">
        <v>2070000</v>
      </c>
      <c r="AM518" s="32">
        <f t="shared" si="144"/>
        <v>2186334</v>
      </c>
      <c r="AN518" s="32"/>
      <c r="AO518" s="32"/>
      <c r="AP518" s="32"/>
      <c r="AQ518" s="32"/>
      <c r="AR518" s="32"/>
      <c r="AS518" s="32"/>
      <c r="AT518" s="32"/>
      <c r="AU518" s="32"/>
      <c r="AV518" s="32"/>
      <c r="AW518" s="32"/>
      <c r="AX518" s="32"/>
      <c r="AY518" s="32"/>
      <c r="AZ518" s="32"/>
      <c r="BA518" s="32"/>
      <c r="BB518" s="32"/>
      <c r="BC518" s="32"/>
      <c r="BD518" s="32"/>
      <c r="BE518" s="32"/>
      <c r="BF518" s="32"/>
      <c r="BG518" s="32"/>
      <c r="BH518" s="32"/>
      <c r="BI518" s="32"/>
      <c r="BJ518" s="32"/>
      <c r="BK518" s="32"/>
      <c r="BL518" s="32"/>
      <c r="BM518" s="32"/>
      <c r="BN518" s="32"/>
      <c r="BO518" s="32"/>
      <c r="BP518" s="32"/>
      <c r="BQ518" s="32"/>
      <c r="BR518" s="32"/>
      <c r="BS518" s="32"/>
      <c r="BT518" s="32"/>
      <c r="BU518" s="32"/>
      <c r="BV518" s="32"/>
      <c r="BW518" s="32"/>
      <c r="BX518" s="32"/>
      <c r="BY518" s="32"/>
      <c r="BZ518" s="32"/>
      <c r="CA518" s="32"/>
      <c r="CB518" s="32">
        <v>1836000</v>
      </c>
      <c r="CC518" s="32"/>
      <c r="CD518" s="32">
        <v>1836000</v>
      </c>
      <c r="CE518" s="32">
        <f t="shared" si="146"/>
        <v>1939183.2</v>
      </c>
      <c r="CF518" s="32">
        <v>2464309.4900000002</v>
      </c>
      <c r="CG518" s="32"/>
      <c r="CH518" s="32">
        <v>2464309.4900000002</v>
      </c>
      <c r="CI518" s="32">
        <f t="shared" si="147"/>
        <v>2602803.6833380004</v>
      </c>
      <c r="CJ518" s="32">
        <f t="shared" si="148"/>
        <v>2370793.8722198005</v>
      </c>
      <c r="CK518" s="32">
        <f>+SMALL((K518,O518,S518,W518,AA518,AE518,AI518,AM518,AQ518,AU518,AY518,BC518,BG518,BK518,BO518,BS518,BW518,CA518,CE518,CI518),1)</f>
        <v>1912716.9404</v>
      </c>
      <c r="CL518" s="18"/>
      <c r="CM518" s="18">
        <f t="shared" si="149"/>
        <v>305303.05960000004</v>
      </c>
      <c r="CN518" s="35">
        <f t="shared" si="150"/>
        <v>0.15961748084698463</v>
      </c>
      <c r="CO518" s="39">
        <f t="shared" si="151"/>
        <v>1912716.9404</v>
      </c>
    </row>
    <row r="519" spans="1:93" s="19" customFormat="1" ht="60">
      <c r="A519" s="17">
        <v>509</v>
      </c>
      <c r="B519" s="49" t="s">
        <v>508</v>
      </c>
      <c r="C519" s="69" t="s">
        <v>603</v>
      </c>
      <c r="D519" s="69" t="s">
        <v>1246</v>
      </c>
      <c r="E519" s="37">
        <v>1</v>
      </c>
      <c r="F519" s="37" t="str">
        <f>+VLOOKUP(B519,'[1]AMAREY NOVA MEDICAL S.A'!$D:$H,5,0)</f>
        <v>CTO 5671-2021 SMITH &amp; NEPHEW COLOMBIA S.A.S</v>
      </c>
      <c r="G519" s="34">
        <f>+VLOOKUP(B519,'[1]AMAREY NOVA MEDICAL S.A'!$D:$H,2,0)</f>
        <v>1600000</v>
      </c>
      <c r="H519" s="32">
        <f>+VLOOKUP(B519,'[1]AMAREY NOVA MEDICAL S.A'!$D:$H,3,0)</f>
        <v>0</v>
      </c>
      <c r="I519" s="32">
        <f>+VLOOKUP(B519,'[1]AMAREY NOVA MEDICAL S.A'!$D:$H,4,0)</f>
        <v>1600000</v>
      </c>
      <c r="J519" s="32">
        <f t="shared" si="136"/>
        <v>1600000</v>
      </c>
      <c r="K519" s="32">
        <f t="shared" si="137"/>
        <v>1689920</v>
      </c>
      <c r="L519" s="32"/>
      <c r="M519" s="32"/>
      <c r="N519" s="32"/>
      <c r="O519" s="32"/>
      <c r="P519" s="71"/>
      <c r="Q519" s="71"/>
      <c r="R519" s="72"/>
      <c r="S519" s="32"/>
      <c r="T519" s="32">
        <v>1925659.6398</v>
      </c>
      <c r="U519" s="32"/>
      <c r="V519" s="32">
        <v>1925659.6398</v>
      </c>
      <c r="W519" s="32">
        <f t="shared" si="142"/>
        <v>2033496.5796288</v>
      </c>
      <c r="X519" s="32">
        <v>2121614</v>
      </c>
      <c r="Y519" s="32"/>
      <c r="Z519" s="32">
        <v>2121614</v>
      </c>
      <c r="AA519" s="32">
        <f t="shared" si="143"/>
        <v>2240848.7068000003</v>
      </c>
      <c r="AB519" s="32"/>
      <c r="AC519" s="32"/>
      <c r="AD519" s="32"/>
      <c r="AE519" s="32"/>
      <c r="AF519" s="32"/>
      <c r="AG519" s="32"/>
      <c r="AH519" s="32"/>
      <c r="AI519" s="32"/>
      <c r="AJ519" s="32">
        <v>1714500</v>
      </c>
      <c r="AK519" s="32"/>
      <c r="AL519" s="32">
        <v>1714500</v>
      </c>
      <c r="AM519" s="32">
        <f t="shared" si="144"/>
        <v>1810854.9000000001</v>
      </c>
      <c r="AN519" s="32"/>
      <c r="AO519" s="32"/>
      <c r="AP519" s="32"/>
      <c r="AQ519" s="32"/>
      <c r="AR519" s="32"/>
      <c r="AS519" s="32"/>
      <c r="AT519" s="32"/>
      <c r="AU519" s="32"/>
      <c r="AV519" s="32"/>
      <c r="AW519" s="32"/>
      <c r="AX519" s="32"/>
      <c r="AY519" s="32"/>
      <c r="AZ519" s="32"/>
      <c r="BA519" s="32"/>
      <c r="BB519" s="32"/>
      <c r="BC519" s="32"/>
      <c r="BD519" s="32"/>
      <c r="BE519" s="32"/>
      <c r="BF519" s="32"/>
      <c r="BG519" s="32"/>
      <c r="BH519" s="32"/>
      <c r="BI519" s="32"/>
      <c r="BJ519" s="32"/>
      <c r="BK519" s="32"/>
      <c r="BL519" s="32"/>
      <c r="BM519" s="32"/>
      <c r="BN519" s="32"/>
      <c r="BO519" s="32"/>
      <c r="BP519" s="32"/>
      <c r="BQ519" s="32"/>
      <c r="BR519" s="32"/>
      <c r="BS519" s="32"/>
      <c r="BT519" s="32"/>
      <c r="BU519" s="32"/>
      <c r="BV519" s="32"/>
      <c r="BW519" s="32"/>
      <c r="BX519" s="32"/>
      <c r="BY519" s="32"/>
      <c r="BZ519" s="32"/>
      <c r="CA519" s="32"/>
      <c r="CB519" s="32">
        <v>2700000</v>
      </c>
      <c r="CC519" s="32"/>
      <c r="CD519" s="32">
        <v>2700000</v>
      </c>
      <c r="CE519" s="32">
        <f t="shared" si="146"/>
        <v>2851740</v>
      </c>
      <c r="CF519" s="32">
        <v>2561970.5099999998</v>
      </c>
      <c r="CG519" s="32"/>
      <c r="CH519" s="32">
        <v>2561970.5099999998</v>
      </c>
      <c r="CI519" s="32">
        <f t="shared" si="147"/>
        <v>2705953.2526619998</v>
      </c>
      <c r="CJ519" s="32">
        <f t="shared" si="148"/>
        <v>2222135.5731818001</v>
      </c>
      <c r="CK519" s="32">
        <f>+SMALL((K519,O519,S519,W519,AA519,AE519,AI519,AM519,AQ519,AU519,AY519,BC519,BG519,BK519,BO519,BS519,BW519,CA519,CE519,CI519),1)</f>
        <v>1689920</v>
      </c>
      <c r="CL519" s="18"/>
      <c r="CM519" s="18">
        <f t="shared" si="149"/>
        <v>0</v>
      </c>
      <c r="CN519" s="35">
        <f t="shared" si="150"/>
        <v>0</v>
      </c>
      <c r="CO519" s="39">
        <f t="shared" si="151"/>
        <v>1689920</v>
      </c>
    </row>
    <row r="520" spans="1:93" s="19" customFormat="1" ht="45">
      <c r="A520" s="17">
        <v>510</v>
      </c>
      <c r="B520" s="49" t="s">
        <v>491</v>
      </c>
      <c r="C520" s="69" t="s">
        <v>603</v>
      </c>
      <c r="D520" s="69" t="s">
        <v>1246</v>
      </c>
      <c r="E520" s="37">
        <v>1</v>
      </c>
      <c r="F520" s="37" t="str">
        <f>+VLOOKUP(B520,'[1]AMAREY NOVA MEDICAL S.A'!$D:$H,5,0)</f>
        <v>CTO 5657-2021 B BRAUN MEDICAL S A</v>
      </c>
      <c r="G520" s="34">
        <f>+VLOOKUP(B520,'[1]AMAREY NOVA MEDICAL S.A'!$D:$H,2,0)</f>
        <v>141400</v>
      </c>
      <c r="H520" s="32">
        <f>+VLOOKUP(B520,'[1]AMAREY NOVA MEDICAL S.A'!$D:$H,3,0)</f>
        <v>0</v>
      </c>
      <c r="I520" s="32">
        <f>+VLOOKUP(B520,'[1]AMAREY NOVA MEDICAL S.A'!$D:$H,4,0)</f>
        <v>141400</v>
      </c>
      <c r="J520" s="32">
        <f t="shared" ref="J520:J583" si="152">+I520*E520</f>
        <v>141400</v>
      </c>
      <c r="K520" s="32">
        <f t="shared" ref="K520:K583" si="153">+J520*1.0562</f>
        <v>149346.68</v>
      </c>
      <c r="L520" s="32"/>
      <c r="M520" s="32"/>
      <c r="N520" s="32"/>
      <c r="O520" s="32"/>
      <c r="P520" s="84"/>
      <c r="Q520" s="71"/>
      <c r="R520" s="85"/>
      <c r="S520" s="32"/>
      <c r="T520" s="32"/>
      <c r="U520" s="32"/>
      <c r="V520" s="32"/>
      <c r="W520" s="32"/>
      <c r="X520" s="32"/>
      <c r="Y520" s="32"/>
      <c r="Z520" s="32"/>
      <c r="AA520" s="32"/>
      <c r="AB520" s="32"/>
      <c r="AC520" s="32"/>
      <c r="AD520" s="32"/>
      <c r="AE520" s="32"/>
      <c r="AF520" s="32"/>
      <c r="AG520" s="32"/>
      <c r="AH520" s="32"/>
      <c r="AI520" s="32"/>
      <c r="AJ520" s="32">
        <v>217235</v>
      </c>
      <c r="AK520" s="32"/>
      <c r="AL520" s="32">
        <v>217235</v>
      </c>
      <c r="AM520" s="32">
        <f t="shared" si="144"/>
        <v>229443.60700000002</v>
      </c>
      <c r="AN520" s="32"/>
      <c r="AO520" s="32"/>
      <c r="AP520" s="32"/>
      <c r="AQ520" s="32"/>
      <c r="AR520" s="32"/>
      <c r="AS520" s="32"/>
      <c r="AT520" s="32"/>
      <c r="AU520" s="32"/>
      <c r="AV520" s="32"/>
      <c r="AW520" s="32"/>
      <c r="AX520" s="32"/>
      <c r="AY520" s="32"/>
      <c r="AZ520" s="32"/>
      <c r="BA520" s="32"/>
      <c r="BB520" s="32"/>
      <c r="BC520" s="32"/>
      <c r="BD520" s="32"/>
      <c r="BE520" s="32"/>
      <c r="BF520" s="32"/>
      <c r="BG520" s="32"/>
      <c r="BH520" s="32"/>
      <c r="BI520" s="32"/>
      <c r="BJ520" s="32"/>
      <c r="BK520" s="32"/>
      <c r="BL520" s="32"/>
      <c r="BM520" s="32"/>
      <c r="BN520" s="32"/>
      <c r="BO520" s="32"/>
      <c r="BP520" s="32"/>
      <c r="BQ520" s="32"/>
      <c r="BR520" s="32"/>
      <c r="BS520" s="32"/>
      <c r="BT520" s="32"/>
      <c r="BU520" s="32"/>
      <c r="BV520" s="32"/>
      <c r="BW520" s="32"/>
      <c r="BX520" s="32"/>
      <c r="BY520" s="32"/>
      <c r="BZ520" s="32"/>
      <c r="CA520" s="32"/>
      <c r="CB520" s="32"/>
      <c r="CC520" s="32"/>
      <c r="CD520" s="32"/>
      <c r="CE520" s="32"/>
      <c r="CF520" s="32">
        <v>286750.2</v>
      </c>
      <c r="CG520" s="32"/>
      <c r="CH520" s="32">
        <v>286750.2</v>
      </c>
      <c r="CI520" s="32">
        <f t="shared" si="147"/>
        <v>302865.56124000001</v>
      </c>
      <c r="CJ520" s="32">
        <f t="shared" si="148"/>
        <v>227218.61607999998</v>
      </c>
      <c r="CK520" s="32">
        <f>+SMALL((K520,O520,S520,W520,AA520,AE520,AI520,AM520,AQ520,AU520,AY520,BC520,BG520,BK520,BO520,BS520,BW520,CA520,CE520,CI520),1)</f>
        <v>149346.68</v>
      </c>
      <c r="CL520" s="18"/>
      <c r="CM520" s="18">
        <f t="shared" si="149"/>
        <v>0</v>
      </c>
      <c r="CN520" s="35">
        <f t="shared" si="150"/>
        <v>0</v>
      </c>
      <c r="CO520" s="39">
        <f t="shared" si="151"/>
        <v>149346.68</v>
      </c>
    </row>
    <row r="521" spans="1:93" s="19" customFormat="1" ht="45">
      <c r="A521" s="17">
        <v>511</v>
      </c>
      <c r="B521" s="49" t="s">
        <v>492</v>
      </c>
      <c r="C521" s="69" t="s">
        <v>603</v>
      </c>
      <c r="D521" s="69" t="s">
        <v>1246</v>
      </c>
      <c r="E521" s="37">
        <v>1</v>
      </c>
      <c r="F521" s="37" t="str">
        <f>+VLOOKUP(B521,'[1]AMAREY NOVA MEDICAL S.A'!$D:$H,5,0)</f>
        <v>CTO 5657-2021 B BRAUN MEDICAL S A</v>
      </c>
      <c r="G521" s="34">
        <f>+VLOOKUP(B521,'[1]AMAREY NOVA MEDICAL S.A'!$D:$H,2,0)</f>
        <v>120600</v>
      </c>
      <c r="H521" s="32">
        <f>+VLOOKUP(B521,'[1]AMAREY NOVA MEDICAL S.A'!$D:$H,3,0)</f>
        <v>0</v>
      </c>
      <c r="I521" s="32">
        <f>+VLOOKUP(B521,'[1]AMAREY NOVA MEDICAL S.A'!$D:$H,4,0)</f>
        <v>120600</v>
      </c>
      <c r="J521" s="32">
        <f t="shared" si="152"/>
        <v>120600</v>
      </c>
      <c r="K521" s="32">
        <f t="shared" si="153"/>
        <v>127377.72</v>
      </c>
      <c r="L521" s="32"/>
      <c r="M521" s="32"/>
      <c r="N521" s="32"/>
      <c r="O521" s="32"/>
      <c r="P521" s="84"/>
      <c r="Q521" s="71"/>
      <c r="R521" s="85"/>
      <c r="S521" s="32"/>
      <c r="T521" s="32">
        <v>53236.942199999998</v>
      </c>
      <c r="U521" s="32"/>
      <c r="V521" s="32">
        <v>53236.942199999998</v>
      </c>
      <c r="W521" s="32">
        <f t="shared" si="142"/>
        <v>56218.210963199999</v>
      </c>
      <c r="X521" s="32">
        <v>185856</v>
      </c>
      <c r="Y521" s="32"/>
      <c r="Z521" s="32">
        <v>185856</v>
      </c>
      <c r="AA521" s="32">
        <f t="shared" si="143"/>
        <v>196301.1072</v>
      </c>
      <c r="AB521" s="32"/>
      <c r="AC521" s="32"/>
      <c r="AD521" s="32"/>
      <c r="AE521" s="32"/>
      <c r="AF521" s="32"/>
      <c r="AG521" s="32"/>
      <c r="AH521" s="32"/>
      <c r="AI521" s="32"/>
      <c r="AJ521" s="32">
        <v>414460</v>
      </c>
      <c r="AK521" s="32"/>
      <c r="AL521" s="32">
        <v>414460</v>
      </c>
      <c r="AM521" s="32">
        <f t="shared" si="144"/>
        <v>437752.652</v>
      </c>
      <c r="AN521" s="32"/>
      <c r="AO521" s="32"/>
      <c r="AP521" s="32"/>
      <c r="AQ521" s="32"/>
      <c r="AR521" s="32"/>
      <c r="AS521" s="32"/>
      <c r="AT521" s="32"/>
      <c r="AU521" s="32"/>
      <c r="AV521" s="32"/>
      <c r="AW521" s="32"/>
      <c r="AX521" s="32"/>
      <c r="AY521" s="32"/>
      <c r="AZ521" s="32"/>
      <c r="BA521" s="32"/>
      <c r="BB521" s="32"/>
      <c r="BC521" s="32"/>
      <c r="BD521" s="32"/>
      <c r="BE521" s="32"/>
      <c r="BF521" s="32"/>
      <c r="BG521" s="32"/>
      <c r="BH521" s="32"/>
      <c r="BI521" s="32"/>
      <c r="BJ521" s="32"/>
      <c r="BK521" s="32"/>
      <c r="BL521" s="32"/>
      <c r="BM521" s="32"/>
      <c r="BN521" s="32"/>
      <c r="BO521" s="32"/>
      <c r="BP521" s="32"/>
      <c r="BQ521" s="32"/>
      <c r="BR521" s="32"/>
      <c r="BS521" s="32"/>
      <c r="BT521" s="32"/>
      <c r="BU521" s="32"/>
      <c r="BV521" s="32"/>
      <c r="BW521" s="32"/>
      <c r="BX521" s="32"/>
      <c r="BY521" s="32"/>
      <c r="BZ521" s="32"/>
      <c r="CA521" s="32"/>
      <c r="CB521" s="32">
        <v>216000</v>
      </c>
      <c r="CC521" s="32"/>
      <c r="CD521" s="32">
        <v>216000</v>
      </c>
      <c r="CE521" s="32">
        <f t="shared" si="146"/>
        <v>228139.2</v>
      </c>
      <c r="CF521" s="32">
        <v>294816.89</v>
      </c>
      <c r="CG521" s="32"/>
      <c r="CH521" s="32">
        <v>294816.89</v>
      </c>
      <c r="CI521" s="32">
        <f t="shared" si="147"/>
        <v>311385.59921800002</v>
      </c>
      <c r="CJ521" s="32">
        <f t="shared" si="148"/>
        <v>226195.7482302</v>
      </c>
      <c r="CK521" s="32">
        <f>+SMALL((K521,O521,S521,W521,AA521,AE521,AI521,AM521,AQ521,AU521,AY521,BC521,BG521,BK521,BO521,BS521,BW521,CA521,CE521,CI521),1)</f>
        <v>56218.210963199999</v>
      </c>
      <c r="CL521" s="18"/>
      <c r="CM521" s="18">
        <f t="shared" si="149"/>
        <v>71159.509036800009</v>
      </c>
      <c r="CN521" s="35">
        <f t="shared" si="150"/>
        <v>1.2657732755562154</v>
      </c>
      <c r="CO521" s="39">
        <f t="shared" si="151"/>
        <v>56218.210963199999</v>
      </c>
    </row>
    <row r="522" spans="1:93" s="19" customFormat="1" ht="30">
      <c r="A522" s="17">
        <v>512</v>
      </c>
      <c r="B522" s="49" t="s">
        <v>392</v>
      </c>
      <c r="C522" s="69" t="s">
        <v>603</v>
      </c>
      <c r="D522" s="69" t="s">
        <v>1246</v>
      </c>
      <c r="E522" s="37">
        <v>1</v>
      </c>
      <c r="F522" s="37" t="str">
        <f>+VLOOKUP(B522,'[1]AMAREY NOVA MEDICAL S.A'!$D:$H,5,0)</f>
        <v>CTO 5658-2021 BIOART S.A</v>
      </c>
      <c r="G522" s="34">
        <f>+VLOOKUP(B522,'[1]AMAREY NOVA MEDICAL S.A'!$D:$H,2,0)</f>
        <v>249477</v>
      </c>
      <c r="H522" s="32">
        <f>+VLOOKUP(B522,'[1]AMAREY NOVA MEDICAL S.A'!$D:$H,3,0)</f>
        <v>0</v>
      </c>
      <c r="I522" s="32">
        <f>+VLOOKUP(B522,'[1]AMAREY NOVA MEDICAL S.A'!$D:$H,4,0)</f>
        <v>249477</v>
      </c>
      <c r="J522" s="32">
        <f t="shared" si="152"/>
        <v>249477</v>
      </c>
      <c r="K522" s="32">
        <f t="shared" si="153"/>
        <v>263497.60739999998</v>
      </c>
      <c r="L522" s="32"/>
      <c r="M522" s="32"/>
      <c r="N522" s="32"/>
      <c r="O522" s="32"/>
      <c r="P522" s="84"/>
      <c r="Q522" s="71"/>
      <c r="R522" s="85"/>
      <c r="S522" s="32"/>
      <c r="T522" s="32">
        <v>106355.31660000001</v>
      </c>
      <c r="U522" s="32"/>
      <c r="V522" s="32">
        <v>106355.31660000001</v>
      </c>
      <c r="W522" s="32">
        <f t="shared" si="142"/>
        <v>112311.21432960001</v>
      </c>
      <c r="X522" s="32">
        <v>212000</v>
      </c>
      <c r="Y522" s="32"/>
      <c r="Z522" s="32">
        <v>212000</v>
      </c>
      <c r="AA522" s="32">
        <f t="shared" si="143"/>
        <v>223914.4</v>
      </c>
      <c r="AB522" s="32"/>
      <c r="AC522" s="32"/>
      <c r="AD522" s="32"/>
      <c r="AE522" s="32"/>
      <c r="AF522" s="32"/>
      <c r="AG522" s="32"/>
      <c r="AH522" s="32"/>
      <c r="AI522" s="32"/>
      <c r="AJ522" s="32">
        <v>190785</v>
      </c>
      <c r="AK522" s="32"/>
      <c r="AL522" s="32">
        <v>190785</v>
      </c>
      <c r="AM522" s="32">
        <f t="shared" si="144"/>
        <v>201507.117</v>
      </c>
      <c r="AN522" s="32"/>
      <c r="AO522" s="32"/>
      <c r="AP522" s="32"/>
      <c r="AQ522" s="32"/>
      <c r="AR522" s="32"/>
      <c r="AS522" s="32"/>
      <c r="AT522" s="32"/>
      <c r="AU522" s="32"/>
      <c r="AV522" s="32"/>
      <c r="AW522" s="32"/>
      <c r="AX522" s="32"/>
      <c r="AY522" s="32"/>
      <c r="AZ522" s="32"/>
      <c r="BA522" s="32"/>
      <c r="BB522" s="32"/>
      <c r="BC522" s="32"/>
      <c r="BD522" s="32"/>
      <c r="BE522" s="32"/>
      <c r="BF522" s="32"/>
      <c r="BG522" s="32"/>
      <c r="BH522" s="32"/>
      <c r="BI522" s="32"/>
      <c r="BJ522" s="32"/>
      <c r="BK522" s="32"/>
      <c r="BL522" s="32"/>
      <c r="BM522" s="32"/>
      <c r="BN522" s="32"/>
      <c r="BO522" s="32"/>
      <c r="BP522" s="32"/>
      <c r="BQ522" s="32"/>
      <c r="BR522" s="32"/>
      <c r="BS522" s="32"/>
      <c r="BT522" s="32"/>
      <c r="BU522" s="32"/>
      <c r="BV522" s="32"/>
      <c r="BW522" s="32"/>
      <c r="BX522" s="32"/>
      <c r="BY522" s="32"/>
      <c r="BZ522" s="32"/>
      <c r="CA522" s="32"/>
      <c r="CB522" s="32">
        <v>345600</v>
      </c>
      <c r="CC522" s="32"/>
      <c r="CD522" s="32">
        <v>345600</v>
      </c>
      <c r="CE522" s="32">
        <f t="shared" si="146"/>
        <v>365022.72000000003</v>
      </c>
      <c r="CF522" s="32">
        <v>260312.78</v>
      </c>
      <c r="CG522" s="32"/>
      <c r="CH522" s="32">
        <v>260312.78</v>
      </c>
      <c r="CI522" s="32">
        <f t="shared" si="147"/>
        <v>274942.358236</v>
      </c>
      <c r="CJ522" s="32">
        <f t="shared" si="148"/>
        <v>240199.2361609333</v>
      </c>
      <c r="CK522" s="32">
        <f>+SMALL((K522,O522,S522,W522,AA522,AE522,AI522,AM522,AQ522,AU522,AY522,BC522,BG522,BK522,BO522,BS522,BW522,CA522,CE522,CI522),1)</f>
        <v>112311.21432960001</v>
      </c>
      <c r="CL522" s="18"/>
      <c r="CM522" s="18">
        <f t="shared" si="149"/>
        <v>151186.39307039996</v>
      </c>
      <c r="CN522" s="35">
        <f t="shared" si="150"/>
        <v>1.3461379967517122</v>
      </c>
      <c r="CO522" s="39">
        <f t="shared" si="151"/>
        <v>112311.21432960001</v>
      </c>
    </row>
    <row r="523" spans="1:93" s="19" customFormat="1" ht="45">
      <c r="A523" s="17">
        <v>513</v>
      </c>
      <c r="B523" s="49" t="s">
        <v>301</v>
      </c>
      <c r="C523" s="69" t="s">
        <v>603</v>
      </c>
      <c r="D523" s="69" t="s">
        <v>1246</v>
      </c>
      <c r="E523" s="37">
        <v>1</v>
      </c>
      <c r="F523" s="37" t="str">
        <f>+VLOOKUP(B523,'[1]AMAREY NOVA MEDICAL S.A'!$D:$H,5,0)</f>
        <v>CTO 5657-2021 B BRAUN MEDICAL S A</v>
      </c>
      <c r="G523" s="34">
        <f>+VLOOKUP(B523,'[1]AMAREY NOVA MEDICAL S.A'!$D:$H,2,0)</f>
        <v>373500</v>
      </c>
      <c r="H523" s="32">
        <f>+VLOOKUP(B523,'[1]AMAREY NOVA MEDICAL S.A'!$D:$H,3,0)</f>
        <v>0</v>
      </c>
      <c r="I523" s="32">
        <f>+VLOOKUP(B523,'[1]AMAREY NOVA MEDICAL S.A'!$D:$H,4,0)</f>
        <v>373500</v>
      </c>
      <c r="J523" s="32">
        <f t="shared" si="152"/>
        <v>373500</v>
      </c>
      <c r="K523" s="32">
        <f t="shared" si="153"/>
        <v>394490.7</v>
      </c>
      <c r="L523" s="32"/>
      <c r="M523" s="32"/>
      <c r="N523" s="32"/>
      <c r="O523" s="32"/>
      <c r="P523" s="84"/>
      <c r="Q523" s="71"/>
      <c r="R523" s="85"/>
      <c r="S523" s="32"/>
      <c r="T523" s="32">
        <v>221379.12505800001</v>
      </c>
      <c r="U523" s="32"/>
      <c r="V523" s="32">
        <v>221379.12505800001</v>
      </c>
      <c r="W523" s="32">
        <f t="shared" si="142"/>
        <v>233776.35606124802</v>
      </c>
      <c r="X523" s="32">
        <v>145200</v>
      </c>
      <c r="Y523" s="32"/>
      <c r="Z523" s="32">
        <v>145200</v>
      </c>
      <c r="AA523" s="32">
        <f t="shared" si="143"/>
        <v>153360.24</v>
      </c>
      <c r="AB523" s="32"/>
      <c r="AC523" s="32"/>
      <c r="AD523" s="32"/>
      <c r="AE523" s="32"/>
      <c r="AF523" s="32"/>
      <c r="AG523" s="32"/>
      <c r="AH523" s="32"/>
      <c r="AI523" s="32"/>
      <c r="AJ523" s="32">
        <v>226665</v>
      </c>
      <c r="AK523" s="32">
        <f>+AJ523*19%</f>
        <v>43066.35</v>
      </c>
      <c r="AL523" s="32">
        <v>269731.34999999998</v>
      </c>
      <c r="AM523" s="32">
        <f t="shared" si="144"/>
        <v>284890.25186999998</v>
      </c>
      <c r="AN523" s="32"/>
      <c r="AO523" s="32"/>
      <c r="AP523" s="32"/>
      <c r="AQ523" s="32"/>
      <c r="AR523" s="32"/>
      <c r="AS523" s="32"/>
      <c r="AT523" s="32"/>
      <c r="AU523" s="32"/>
      <c r="AV523" s="32"/>
      <c r="AW523" s="32"/>
      <c r="AX523" s="32"/>
      <c r="AY523" s="32"/>
      <c r="AZ523" s="32"/>
      <c r="BA523" s="32"/>
      <c r="BB523" s="32"/>
      <c r="BC523" s="32"/>
      <c r="BD523" s="32"/>
      <c r="BE523" s="32"/>
      <c r="BF523" s="32"/>
      <c r="BG523" s="32"/>
      <c r="BH523" s="32"/>
      <c r="BI523" s="32"/>
      <c r="BJ523" s="32"/>
      <c r="BK523" s="32"/>
      <c r="BL523" s="32"/>
      <c r="BM523" s="32"/>
      <c r="BN523" s="32"/>
      <c r="BO523" s="32"/>
      <c r="BP523" s="32"/>
      <c r="BQ523" s="32"/>
      <c r="BR523" s="32"/>
      <c r="BS523" s="32"/>
      <c r="BT523" s="32"/>
      <c r="BU523" s="32"/>
      <c r="BV523" s="32"/>
      <c r="BW523" s="32"/>
      <c r="BX523" s="32"/>
      <c r="BY523" s="32"/>
      <c r="BZ523" s="32"/>
      <c r="CA523" s="32"/>
      <c r="CB523" s="32">
        <v>302400</v>
      </c>
      <c r="CC523" s="32">
        <v>57456</v>
      </c>
      <c r="CD523" s="32">
        <v>359856</v>
      </c>
      <c r="CE523" s="32">
        <f t="shared" si="146"/>
        <v>380079.90720000002</v>
      </c>
      <c r="CF523" s="32">
        <v>287598.51</v>
      </c>
      <c r="CG523" s="32"/>
      <c r="CH523" s="32">
        <v>287598.51</v>
      </c>
      <c r="CI523" s="32">
        <f t="shared" si="147"/>
        <v>303761.54626199999</v>
      </c>
      <c r="CJ523" s="32">
        <f t="shared" si="148"/>
        <v>291726.500232208</v>
      </c>
      <c r="CK523" s="32">
        <f>+SMALL((K523,O523,S523,W523,AA523,AE523,AI523,AM523,AQ523,AU523,AY523,BC523,BG523,BK523,BO523,BS523,BW523,CA523,CE523,CI523),1)</f>
        <v>153360.24</v>
      </c>
      <c r="CL523" s="18"/>
      <c r="CM523" s="18">
        <f t="shared" si="149"/>
        <v>241130.46000000002</v>
      </c>
      <c r="CN523" s="35">
        <f t="shared" si="150"/>
        <v>1.5723140495867771</v>
      </c>
      <c r="CO523" s="39">
        <f t="shared" si="151"/>
        <v>153360.24</v>
      </c>
    </row>
    <row r="524" spans="1:93" s="19" customFormat="1" ht="45">
      <c r="A524" s="17">
        <v>514</v>
      </c>
      <c r="B524" s="49" t="s">
        <v>494</v>
      </c>
      <c r="C524" s="69" t="s">
        <v>604</v>
      </c>
      <c r="D524" s="69" t="s">
        <v>1246</v>
      </c>
      <c r="E524" s="37">
        <v>1</v>
      </c>
      <c r="F524" s="37" t="str">
        <f>+VLOOKUP(B524,'[1]AMAREY NOVA MEDICAL S.A'!$D:$H,5,0)</f>
        <v>CTO 5657-2021 B BRAUN MEDICAL S A</v>
      </c>
      <c r="G524" s="34">
        <f>+VLOOKUP(B524,'[1]AMAREY NOVA MEDICAL S.A'!$D:$H,2,0)</f>
        <v>1140000</v>
      </c>
      <c r="H524" s="32">
        <f>+VLOOKUP(B524,'[1]AMAREY NOVA MEDICAL S.A'!$D:$H,3,0)</f>
        <v>0</v>
      </c>
      <c r="I524" s="32">
        <f>+VLOOKUP(B524,'[1]AMAREY NOVA MEDICAL S.A'!$D:$H,4,0)</f>
        <v>1140000</v>
      </c>
      <c r="J524" s="32">
        <f t="shared" si="152"/>
        <v>1140000</v>
      </c>
      <c r="K524" s="32">
        <f t="shared" si="153"/>
        <v>1204068</v>
      </c>
      <c r="L524" s="32"/>
      <c r="M524" s="32"/>
      <c r="N524" s="32"/>
      <c r="O524" s="32"/>
      <c r="P524" s="84"/>
      <c r="Q524" s="71"/>
      <c r="R524" s="85"/>
      <c r="S524" s="32"/>
      <c r="T524" s="32">
        <v>1527271.8318</v>
      </c>
      <c r="U524" s="32"/>
      <c r="V524" s="32">
        <v>1527271.8318</v>
      </c>
      <c r="W524" s="32">
        <f t="shared" ref="W524:W560" si="154">+V524*1.056</f>
        <v>1612799.0543808001</v>
      </c>
      <c r="X524" s="32"/>
      <c r="Y524" s="32"/>
      <c r="Z524" s="32"/>
      <c r="AA524" s="32"/>
      <c r="AB524" s="32"/>
      <c r="AC524" s="32"/>
      <c r="AD524" s="32"/>
      <c r="AE524" s="32"/>
      <c r="AF524" s="32"/>
      <c r="AG524" s="32"/>
      <c r="AH524" s="32"/>
      <c r="AI524" s="32"/>
      <c r="AJ524" s="32"/>
      <c r="AK524" s="32"/>
      <c r="AL524" s="32"/>
      <c r="AM524" s="32"/>
      <c r="AN524" s="32"/>
      <c r="AO524" s="32"/>
      <c r="AP524" s="32"/>
      <c r="AQ524" s="32"/>
      <c r="AR524" s="32"/>
      <c r="AS524" s="32"/>
      <c r="AT524" s="32"/>
      <c r="AU524" s="32"/>
      <c r="AV524" s="32"/>
      <c r="AW524" s="32"/>
      <c r="AX524" s="32"/>
      <c r="AY524" s="32"/>
      <c r="AZ524" s="32"/>
      <c r="BA524" s="32"/>
      <c r="BB524" s="32"/>
      <c r="BC524" s="32"/>
      <c r="BD524" s="32"/>
      <c r="BE524" s="32"/>
      <c r="BF524" s="32"/>
      <c r="BG524" s="32"/>
      <c r="BH524" s="32"/>
      <c r="BI524" s="32"/>
      <c r="BJ524" s="32"/>
      <c r="BK524" s="32"/>
      <c r="BL524" s="32"/>
      <c r="BM524" s="32"/>
      <c r="BN524" s="32"/>
      <c r="BO524" s="32"/>
      <c r="BP524" s="32"/>
      <c r="BQ524" s="32"/>
      <c r="BR524" s="32"/>
      <c r="BS524" s="32"/>
      <c r="BT524" s="32"/>
      <c r="BU524" s="32"/>
      <c r="BV524" s="32"/>
      <c r="BW524" s="32"/>
      <c r="BX524" s="32"/>
      <c r="BY524" s="32"/>
      <c r="BZ524" s="32"/>
      <c r="CA524" s="32"/>
      <c r="CB524" s="32"/>
      <c r="CC524" s="32"/>
      <c r="CD524" s="32"/>
      <c r="CE524" s="32"/>
      <c r="CF524" s="32">
        <v>2068031.68</v>
      </c>
      <c r="CG524" s="32"/>
      <c r="CH524" s="32">
        <v>2068031.68</v>
      </c>
      <c r="CI524" s="32">
        <f t="shared" ref="CI524:CI587" si="155">+CH524*1.0562</f>
        <v>2184255.060416</v>
      </c>
      <c r="CJ524" s="32">
        <f t="shared" ref="CJ524:CJ587" si="156">+AVERAGE(K524,O524,S524,W524,AA524,AE524,AI524,AM524,AQ524,AU524,AY524,BC524,BG524,BK524,BO524,BS524,BW524,CA524,CE524,CI524)</f>
        <v>1667040.7049322668</v>
      </c>
      <c r="CK524" s="32">
        <f>+SMALL((K524,O524,S524,W524,AA524,AE524,AI524,AM524,AQ524,AU524,AY524,BC524,BG524,BK524,BO524,BS524,BW524,CA524,CE524,CI524),1)</f>
        <v>1204068</v>
      </c>
      <c r="CL524" s="18"/>
      <c r="CM524" s="18">
        <f t="shared" ref="CM524:CM587" si="157">+K524-CK524</f>
        <v>0</v>
      </c>
      <c r="CN524" s="35">
        <f t="shared" ref="CN524:CN587" si="158">+((K524-CK524)/CK524)</f>
        <v>0</v>
      </c>
      <c r="CO524" s="39">
        <f t="shared" ref="CO524:CO587" si="159">+CK524</f>
        <v>1204068</v>
      </c>
    </row>
    <row r="525" spans="1:93" s="19" customFormat="1" ht="45">
      <c r="A525" s="17">
        <v>515</v>
      </c>
      <c r="B525" s="49" t="s">
        <v>506</v>
      </c>
      <c r="C525" s="69" t="s">
        <v>604</v>
      </c>
      <c r="D525" s="69" t="s">
        <v>1246</v>
      </c>
      <c r="E525" s="37">
        <v>1</v>
      </c>
      <c r="F525" s="37" t="str">
        <f>+VLOOKUP(B525,'[1]AMAREY NOVA MEDICAL S.A'!$D:$H,5,0)</f>
        <v>CTO 5659-2021 DIPROMEDICOS S.A.S</v>
      </c>
      <c r="G525" s="34">
        <f>+VLOOKUP(B525,'[1]AMAREY NOVA MEDICAL S.A'!$D:$H,2,0)</f>
        <v>100000</v>
      </c>
      <c r="H525" s="32">
        <f>+VLOOKUP(B525,'[1]AMAREY NOVA MEDICAL S.A'!$D:$H,3,0)</f>
        <v>0</v>
      </c>
      <c r="I525" s="32">
        <f>+VLOOKUP(B525,'[1]AMAREY NOVA MEDICAL S.A'!$D:$H,4,0)</f>
        <v>100000</v>
      </c>
      <c r="J525" s="32">
        <f t="shared" si="152"/>
        <v>100000</v>
      </c>
      <c r="K525" s="32">
        <f t="shared" si="153"/>
        <v>105620</v>
      </c>
      <c r="L525" s="32"/>
      <c r="M525" s="32"/>
      <c r="N525" s="32"/>
      <c r="O525" s="32"/>
      <c r="P525" s="84"/>
      <c r="Q525" s="71"/>
      <c r="R525" s="85"/>
      <c r="S525" s="32"/>
      <c r="T525" s="32">
        <v>332108.40779999999</v>
      </c>
      <c r="U525" s="32"/>
      <c r="V525" s="32">
        <v>332108.40779999999</v>
      </c>
      <c r="W525" s="32">
        <f t="shared" si="154"/>
        <v>350706.47863680002</v>
      </c>
      <c r="X525" s="32"/>
      <c r="Y525" s="32"/>
      <c r="Z525" s="32"/>
      <c r="AA525" s="32"/>
      <c r="AB525" s="32"/>
      <c r="AC525" s="32"/>
      <c r="AD525" s="32"/>
      <c r="AE525" s="32"/>
      <c r="AF525" s="32"/>
      <c r="AG525" s="32"/>
      <c r="AH525" s="32"/>
      <c r="AI525" s="32"/>
      <c r="AJ525" s="32"/>
      <c r="AK525" s="32"/>
      <c r="AL525" s="32"/>
      <c r="AM525" s="32"/>
      <c r="AN525" s="32"/>
      <c r="AO525" s="32"/>
      <c r="AP525" s="32"/>
      <c r="AQ525" s="32"/>
      <c r="AR525" s="32"/>
      <c r="AS525" s="32"/>
      <c r="AT525" s="32"/>
      <c r="AU525" s="32"/>
      <c r="AV525" s="32"/>
      <c r="AW525" s="32"/>
      <c r="AX525" s="32"/>
      <c r="AY525" s="32"/>
      <c r="AZ525" s="32"/>
      <c r="BA525" s="32"/>
      <c r="BB525" s="32"/>
      <c r="BC525" s="32"/>
      <c r="BD525" s="32"/>
      <c r="BE525" s="32"/>
      <c r="BF525" s="32"/>
      <c r="BG525" s="32"/>
      <c r="BH525" s="32"/>
      <c r="BI525" s="32"/>
      <c r="BJ525" s="32"/>
      <c r="BK525" s="32"/>
      <c r="BL525" s="32"/>
      <c r="BM525" s="32"/>
      <c r="BN525" s="32"/>
      <c r="BO525" s="32"/>
      <c r="BP525" s="32"/>
      <c r="BQ525" s="32"/>
      <c r="BR525" s="32"/>
      <c r="BS525" s="32"/>
      <c r="BT525" s="32"/>
      <c r="BU525" s="32"/>
      <c r="BV525" s="32"/>
      <c r="BW525" s="32"/>
      <c r="BX525" s="32"/>
      <c r="BY525" s="32"/>
      <c r="BZ525" s="32"/>
      <c r="CA525" s="32"/>
      <c r="CB525" s="32"/>
      <c r="CC525" s="32"/>
      <c r="CD525" s="32"/>
      <c r="CE525" s="32"/>
      <c r="CF525" s="32">
        <v>1746123.72</v>
      </c>
      <c r="CG525" s="32"/>
      <c r="CH525" s="32">
        <v>1746123.72</v>
      </c>
      <c r="CI525" s="32">
        <f t="shared" si="155"/>
        <v>1844255.8730639999</v>
      </c>
      <c r="CJ525" s="32">
        <f t="shared" si="156"/>
        <v>766860.78390026663</v>
      </c>
      <c r="CK525" s="32">
        <f>+SMALL((K525,O525,S525,W525,AA525,AE525,AI525,AM525,AQ525,AU525,AY525,BC525,BG525,BK525,BO525,BS525,BW525,CA525,CE525,CI525),1)</f>
        <v>105620</v>
      </c>
      <c r="CL525" s="18"/>
      <c r="CM525" s="18">
        <f t="shared" si="157"/>
        <v>0</v>
      </c>
      <c r="CN525" s="35">
        <f t="shared" si="158"/>
        <v>0</v>
      </c>
      <c r="CO525" s="39">
        <f t="shared" si="159"/>
        <v>105620</v>
      </c>
    </row>
    <row r="526" spans="1:93" s="19" customFormat="1" ht="45">
      <c r="A526" s="17">
        <v>516</v>
      </c>
      <c r="B526" s="49" t="s">
        <v>495</v>
      </c>
      <c r="C526" s="69" t="s">
        <v>604</v>
      </c>
      <c r="D526" s="69" t="s">
        <v>1246</v>
      </c>
      <c r="E526" s="37">
        <v>1</v>
      </c>
      <c r="F526" s="37" t="str">
        <f>+VLOOKUP(B526,'[1]AMAREY NOVA MEDICAL S.A'!$D:$H,5,0)</f>
        <v>CTO 5657-2021 B BRAUN MEDICAL S A</v>
      </c>
      <c r="G526" s="34">
        <f>+VLOOKUP(B526,'[1]AMAREY NOVA MEDICAL S.A'!$D:$H,2,0)</f>
        <v>107200</v>
      </c>
      <c r="H526" s="32">
        <f>+VLOOKUP(B526,'[1]AMAREY NOVA MEDICAL S.A'!$D:$H,3,0)</f>
        <v>0</v>
      </c>
      <c r="I526" s="32">
        <f>+VLOOKUP(B526,'[1]AMAREY NOVA MEDICAL S.A'!$D:$H,4,0)</f>
        <v>107200</v>
      </c>
      <c r="J526" s="32">
        <f t="shared" si="152"/>
        <v>107200</v>
      </c>
      <c r="K526" s="32">
        <f t="shared" si="153"/>
        <v>113224.64</v>
      </c>
      <c r="L526" s="32"/>
      <c r="M526" s="32"/>
      <c r="N526" s="32"/>
      <c r="O526" s="32"/>
      <c r="P526" s="84"/>
      <c r="Q526" s="71"/>
      <c r="R526" s="85"/>
      <c r="S526" s="32"/>
      <c r="T526" s="32">
        <v>180000</v>
      </c>
      <c r="U526" s="32"/>
      <c r="V526" s="32">
        <v>180000</v>
      </c>
      <c r="W526" s="32">
        <f t="shared" si="154"/>
        <v>190080</v>
      </c>
      <c r="X526" s="32"/>
      <c r="Y526" s="32"/>
      <c r="Z526" s="32"/>
      <c r="AA526" s="32"/>
      <c r="AB526" s="32"/>
      <c r="AC526" s="32"/>
      <c r="AD526" s="32"/>
      <c r="AE526" s="32"/>
      <c r="AF526" s="32"/>
      <c r="AG526" s="32"/>
      <c r="AH526" s="32"/>
      <c r="AI526" s="32"/>
      <c r="AJ526" s="32"/>
      <c r="AK526" s="32"/>
      <c r="AL526" s="32"/>
      <c r="AM526" s="32"/>
      <c r="AN526" s="32"/>
      <c r="AO526" s="32"/>
      <c r="AP526" s="32"/>
      <c r="AQ526" s="32"/>
      <c r="AR526" s="32"/>
      <c r="AS526" s="32"/>
      <c r="AT526" s="32"/>
      <c r="AU526" s="32"/>
      <c r="AV526" s="32"/>
      <c r="AW526" s="32"/>
      <c r="AX526" s="32"/>
      <c r="AY526" s="32"/>
      <c r="AZ526" s="32"/>
      <c r="BA526" s="32"/>
      <c r="BB526" s="32"/>
      <c r="BC526" s="32"/>
      <c r="BD526" s="32"/>
      <c r="BE526" s="32"/>
      <c r="BF526" s="32"/>
      <c r="BG526" s="32"/>
      <c r="BH526" s="32"/>
      <c r="BI526" s="32"/>
      <c r="BJ526" s="32"/>
      <c r="BK526" s="32"/>
      <c r="BL526" s="32"/>
      <c r="BM526" s="32"/>
      <c r="BN526" s="32"/>
      <c r="BO526" s="32"/>
      <c r="BP526" s="32"/>
      <c r="BQ526" s="32"/>
      <c r="BR526" s="32"/>
      <c r="BS526" s="32"/>
      <c r="BT526" s="32"/>
      <c r="BU526" s="32"/>
      <c r="BV526" s="32"/>
      <c r="BW526" s="32"/>
      <c r="BX526" s="32"/>
      <c r="BY526" s="32"/>
      <c r="BZ526" s="32"/>
      <c r="CA526" s="32"/>
      <c r="CB526" s="32"/>
      <c r="CC526" s="32"/>
      <c r="CD526" s="32"/>
      <c r="CE526" s="32"/>
      <c r="CF526" s="32">
        <v>108691.44</v>
      </c>
      <c r="CG526" s="32"/>
      <c r="CH526" s="32">
        <v>108691.44</v>
      </c>
      <c r="CI526" s="32">
        <f t="shared" si="155"/>
        <v>114799.89892800001</v>
      </c>
      <c r="CJ526" s="32">
        <f t="shared" si="156"/>
        <v>139368.17964266668</v>
      </c>
      <c r="CK526" s="32">
        <f>+SMALL((K526,O526,S526,W526,AA526,AE526,AI526,AM526,AQ526,AU526,AY526,BC526,BG526,BK526,BO526,BS526,BW526,CA526,CE526,CI526),1)</f>
        <v>113224.64</v>
      </c>
      <c r="CL526" s="18"/>
      <c r="CM526" s="18">
        <f t="shared" si="157"/>
        <v>0</v>
      </c>
      <c r="CN526" s="35">
        <f t="shared" si="158"/>
        <v>0</v>
      </c>
      <c r="CO526" s="39">
        <f t="shared" si="159"/>
        <v>113224.64</v>
      </c>
    </row>
    <row r="527" spans="1:93" s="19" customFormat="1" ht="45">
      <c r="A527" s="17">
        <v>517</v>
      </c>
      <c r="B527" s="49" t="s">
        <v>507</v>
      </c>
      <c r="C527" s="69" t="s">
        <v>604</v>
      </c>
      <c r="D527" s="69" t="s">
        <v>1246</v>
      </c>
      <c r="E527" s="37">
        <v>1</v>
      </c>
      <c r="F527" s="37" t="str">
        <f>+VLOOKUP(B527,'[1]AMAREY NOVA MEDICAL S.A'!$D:$H,5,0)</f>
        <v>CTO 5659-2021 DIPROMEDICOS S.A.S</v>
      </c>
      <c r="G527" s="34">
        <f>+VLOOKUP(B527,'[1]AMAREY NOVA MEDICAL S.A'!$D:$H,2,0)</f>
        <v>2100000</v>
      </c>
      <c r="H527" s="32">
        <f>+VLOOKUP(B527,'[1]AMAREY NOVA MEDICAL S.A'!$D:$H,3,0)</f>
        <v>0</v>
      </c>
      <c r="I527" s="32">
        <f>+VLOOKUP(B527,'[1]AMAREY NOVA MEDICAL S.A'!$D:$H,4,0)</f>
        <v>2100000</v>
      </c>
      <c r="J527" s="32">
        <f t="shared" si="152"/>
        <v>2100000</v>
      </c>
      <c r="K527" s="32">
        <f t="shared" si="153"/>
        <v>2218020</v>
      </c>
      <c r="L527" s="32"/>
      <c r="M527" s="32"/>
      <c r="N527" s="32"/>
      <c r="O527" s="32"/>
      <c r="P527" s="84"/>
      <c r="Q527" s="71"/>
      <c r="R527" s="85"/>
      <c r="S527" s="32"/>
      <c r="T527" s="32">
        <v>3187221.0318</v>
      </c>
      <c r="U527" s="32"/>
      <c r="V527" s="32">
        <v>3187221.0318</v>
      </c>
      <c r="W527" s="32">
        <f t="shared" si="154"/>
        <v>3365705.4095808002</v>
      </c>
      <c r="X527" s="32"/>
      <c r="Y527" s="32"/>
      <c r="Z527" s="32"/>
      <c r="AA527" s="32"/>
      <c r="AB527" s="32"/>
      <c r="AC527" s="32"/>
      <c r="AD527" s="32"/>
      <c r="AE527" s="32"/>
      <c r="AF527" s="32"/>
      <c r="AG527" s="32"/>
      <c r="AH527" s="32"/>
      <c r="AI527" s="32"/>
      <c r="AJ527" s="32"/>
      <c r="AK527" s="32"/>
      <c r="AL527" s="32"/>
      <c r="AM527" s="32"/>
      <c r="AN527" s="32"/>
      <c r="AO527" s="32"/>
      <c r="AP527" s="32"/>
      <c r="AQ527" s="32"/>
      <c r="AR527" s="32"/>
      <c r="AS527" s="32"/>
      <c r="AT527" s="32"/>
      <c r="AU527" s="32"/>
      <c r="AV527" s="32"/>
      <c r="AW527" s="32"/>
      <c r="AX527" s="32"/>
      <c r="AY527" s="32"/>
      <c r="AZ527" s="32"/>
      <c r="BA527" s="32"/>
      <c r="BB527" s="32"/>
      <c r="BC527" s="32"/>
      <c r="BD527" s="32"/>
      <c r="BE527" s="32"/>
      <c r="BF527" s="32"/>
      <c r="BG527" s="32"/>
      <c r="BH527" s="32"/>
      <c r="BI527" s="32"/>
      <c r="BJ527" s="32"/>
      <c r="BK527" s="32"/>
      <c r="BL527" s="32"/>
      <c r="BM527" s="32"/>
      <c r="BN527" s="32"/>
      <c r="BO527" s="32"/>
      <c r="BP527" s="32"/>
      <c r="BQ527" s="32"/>
      <c r="BR527" s="32"/>
      <c r="BS527" s="32"/>
      <c r="BT527" s="32"/>
      <c r="BU527" s="32"/>
      <c r="BV527" s="32"/>
      <c r="BW527" s="32"/>
      <c r="BX527" s="32"/>
      <c r="BY527" s="32"/>
      <c r="BZ527" s="32"/>
      <c r="CA527" s="32"/>
      <c r="CB527" s="32"/>
      <c r="CC527" s="32"/>
      <c r="CD527" s="32"/>
      <c r="CE527" s="32"/>
      <c r="CF527" s="32">
        <v>2350372.2000000002</v>
      </c>
      <c r="CG527" s="32"/>
      <c r="CH527" s="32">
        <v>2350372.2000000002</v>
      </c>
      <c r="CI527" s="32">
        <f t="shared" si="155"/>
        <v>2482463.1176400003</v>
      </c>
      <c r="CJ527" s="32">
        <f t="shared" si="156"/>
        <v>2688729.5090736002</v>
      </c>
      <c r="CK527" s="32">
        <f>+SMALL((K527,O527,S527,W527,AA527,AE527,AI527,AM527,AQ527,AU527,AY527,BC527,BG527,BK527,BO527,BS527,BW527,CA527,CE527,CI527),1)</f>
        <v>2218020</v>
      </c>
      <c r="CL527" s="18"/>
      <c r="CM527" s="18">
        <f t="shared" si="157"/>
        <v>0</v>
      </c>
      <c r="CN527" s="35">
        <f t="shared" si="158"/>
        <v>0</v>
      </c>
      <c r="CO527" s="39">
        <f t="shared" si="159"/>
        <v>2218020</v>
      </c>
    </row>
    <row r="528" spans="1:93" s="19" customFormat="1" ht="45">
      <c r="A528" s="17">
        <v>518</v>
      </c>
      <c r="B528" s="49" t="s">
        <v>509</v>
      </c>
      <c r="C528" s="69" t="s">
        <v>604</v>
      </c>
      <c r="D528" s="69" t="s">
        <v>1246</v>
      </c>
      <c r="E528" s="37">
        <v>1</v>
      </c>
      <c r="F528" s="37" t="str">
        <f>+VLOOKUP(B528,'[1]AMAREY NOVA MEDICAL S.A'!$D:$H,5,0)</f>
        <v>CTO 5659-2021 DIPROMEDICOS S.A.S</v>
      </c>
      <c r="G528" s="34">
        <f>+VLOOKUP(B528,'[1]AMAREY NOVA MEDICAL S.A'!$D:$H,2,0)</f>
        <v>1450000</v>
      </c>
      <c r="H528" s="32">
        <f>+VLOOKUP(B528,'[1]AMAREY NOVA MEDICAL S.A'!$D:$H,3,0)</f>
        <v>0</v>
      </c>
      <c r="I528" s="32">
        <f>+VLOOKUP(B528,'[1]AMAREY NOVA MEDICAL S.A'!$D:$H,4,0)</f>
        <v>1450000</v>
      </c>
      <c r="J528" s="32">
        <f t="shared" si="152"/>
        <v>1450000</v>
      </c>
      <c r="K528" s="32">
        <f t="shared" si="153"/>
        <v>1531490</v>
      </c>
      <c r="L528" s="32"/>
      <c r="M528" s="32"/>
      <c r="N528" s="32"/>
      <c r="O528" s="32"/>
      <c r="P528" s="84"/>
      <c r="Q528" s="71"/>
      <c r="R528" s="85"/>
      <c r="S528" s="32"/>
      <c r="T528" s="32">
        <v>2098294.3566000001</v>
      </c>
      <c r="U528" s="32"/>
      <c r="V528" s="32">
        <v>2098294.3566000001</v>
      </c>
      <c r="W528" s="32">
        <f t="shared" si="154"/>
        <v>2215798.8405696</v>
      </c>
      <c r="X528" s="32"/>
      <c r="Y528" s="32"/>
      <c r="Z528" s="32"/>
      <c r="AA528" s="32"/>
      <c r="AB528" s="32"/>
      <c r="AC528" s="32"/>
      <c r="AD528" s="32"/>
      <c r="AE528" s="32"/>
      <c r="AF528" s="32"/>
      <c r="AG528" s="32"/>
      <c r="AH528" s="32"/>
      <c r="AI528" s="32"/>
      <c r="AJ528" s="32"/>
      <c r="AK528" s="32"/>
      <c r="AL528" s="32"/>
      <c r="AM528" s="32"/>
      <c r="AN528" s="32"/>
      <c r="AO528" s="32"/>
      <c r="AP528" s="32"/>
      <c r="AQ528" s="32"/>
      <c r="AR528" s="32"/>
      <c r="AS528" s="32"/>
      <c r="AT528" s="32"/>
      <c r="AU528" s="32"/>
      <c r="AV528" s="32"/>
      <c r="AW528" s="32"/>
      <c r="AX528" s="32"/>
      <c r="AY528" s="32"/>
      <c r="AZ528" s="32"/>
      <c r="BA528" s="32"/>
      <c r="BB528" s="32"/>
      <c r="BC528" s="32"/>
      <c r="BD528" s="32"/>
      <c r="BE528" s="32"/>
      <c r="BF528" s="32"/>
      <c r="BG528" s="32"/>
      <c r="BH528" s="32"/>
      <c r="BI528" s="32"/>
      <c r="BJ528" s="32"/>
      <c r="BK528" s="32"/>
      <c r="BL528" s="32"/>
      <c r="BM528" s="32"/>
      <c r="BN528" s="32"/>
      <c r="BO528" s="32"/>
      <c r="BP528" s="32"/>
      <c r="BQ528" s="32"/>
      <c r="BR528" s="32"/>
      <c r="BS528" s="32"/>
      <c r="BT528" s="32"/>
      <c r="BU528" s="32"/>
      <c r="BV528" s="32"/>
      <c r="BW528" s="32"/>
      <c r="BX528" s="32"/>
      <c r="BY528" s="32"/>
      <c r="BZ528" s="32"/>
      <c r="CA528" s="32"/>
      <c r="CB528" s="32"/>
      <c r="CC528" s="32"/>
      <c r="CD528" s="32"/>
      <c r="CE528" s="32"/>
      <c r="CF528" s="32">
        <v>2173941</v>
      </c>
      <c r="CG528" s="32"/>
      <c r="CH528" s="32">
        <v>2173941</v>
      </c>
      <c r="CI528" s="32">
        <f t="shared" si="155"/>
        <v>2296116.4841999998</v>
      </c>
      <c r="CJ528" s="32">
        <f t="shared" si="156"/>
        <v>2014468.4415898665</v>
      </c>
      <c r="CK528" s="32">
        <f>+SMALL((K528,O528,S528,W528,AA528,AE528,AI528,AM528,AQ528,AU528,AY528,BC528,BG528,BK528,BO528,BS528,BW528,CA528,CE528,CI528),1)</f>
        <v>1531490</v>
      </c>
      <c r="CL528" s="18"/>
      <c r="CM528" s="18">
        <f t="shared" si="157"/>
        <v>0</v>
      </c>
      <c r="CN528" s="35">
        <f t="shared" si="158"/>
        <v>0</v>
      </c>
      <c r="CO528" s="39">
        <f t="shared" si="159"/>
        <v>1531490</v>
      </c>
    </row>
    <row r="529" spans="1:93" s="19" customFormat="1" ht="45">
      <c r="A529" s="17">
        <v>519</v>
      </c>
      <c r="B529" s="49" t="s">
        <v>491</v>
      </c>
      <c r="C529" s="69" t="s">
        <v>604</v>
      </c>
      <c r="D529" s="69" t="s">
        <v>1246</v>
      </c>
      <c r="E529" s="37">
        <v>1</v>
      </c>
      <c r="F529" s="37" t="str">
        <f>+VLOOKUP(B529,'[1]AMAREY NOVA MEDICAL S.A'!$D:$H,5,0)</f>
        <v>CTO 5657-2021 B BRAUN MEDICAL S A</v>
      </c>
      <c r="G529" s="34">
        <f>+VLOOKUP(B529,'[1]AMAREY NOVA MEDICAL S.A'!$D:$H,2,0)</f>
        <v>141400</v>
      </c>
      <c r="H529" s="32">
        <f>+VLOOKUP(B529,'[1]AMAREY NOVA MEDICAL S.A'!$D:$H,3,0)</f>
        <v>0</v>
      </c>
      <c r="I529" s="32">
        <f>+VLOOKUP(B529,'[1]AMAREY NOVA MEDICAL S.A'!$D:$H,4,0)</f>
        <v>141400</v>
      </c>
      <c r="J529" s="32">
        <f t="shared" si="152"/>
        <v>141400</v>
      </c>
      <c r="K529" s="32">
        <f t="shared" si="153"/>
        <v>149346.68</v>
      </c>
      <c r="L529" s="32"/>
      <c r="M529" s="32"/>
      <c r="N529" s="32"/>
      <c r="O529" s="32"/>
      <c r="P529" s="84"/>
      <c r="Q529" s="71"/>
      <c r="R529" s="85"/>
      <c r="S529" s="32"/>
      <c r="T529" s="32"/>
      <c r="U529" s="32"/>
      <c r="V529" s="32"/>
      <c r="W529" s="32"/>
      <c r="X529" s="32"/>
      <c r="Y529" s="32"/>
      <c r="Z529" s="32"/>
      <c r="AA529" s="32"/>
      <c r="AB529" s="32"/>
      <c r="AC529" s="32"/>
      <c r="AD529" s="32"/>
      <c r="AE529" s="32"/>
      <c r="AF529" s="32"/>
      <c r="AG529" s="32"/>
      <c r="AH529" s="32"/>
      <c r="AI529" s="32"/>
      <c r="AJ529" s="32"/>
      <c r="AK529" s="32"/>
      <c r="AL529" s="32"/>
      <c r="AM529" s="32"/>
      <c r="AN529" s="32"/>
      <c r="AO529" s="32"/>
      <c r="AP529" s="32"/>
      <c r="AQ529" s="32"/>
      <c r="AR529" s="32"/>
      <c r="AS529" s="32"/>
      <c r="AT529" s="32"/>
      <c r="AU529" s="32"/>
      <c r="AV529" s="32"/>
      <c r="AW529" s="32"/>
      <c r="AX529" s="32"/>
      <c r="AY529" s="32"/>
      <c r="AZ529" s="32"/>
      <c r="BA529" s="32"/>
      <c r="BB529" s="32"/>
      <c r="BC529" s="32"/>
      <c r="BD529" s="32"/>
      <c r="BE529" s="32"/>
      <c r="BF529" s="32"/>
      <c r="BG529" s="32"/>
      <c r="BH529" s="32"/>
      <c r="BI529" s="32"/>
      <c r="BJ529" s="32"/>
      <c r="BK529" s="32"/>
      <c r="BL529" s="32"/>
      <c r="BM529" s="32"/>
      <c r="BN529" s="32"/>
      <c r="BO529" s="32"/>
      <c r="BP529" s="32"/>
      <c r="BQ529" s="32"/>
      <c r="BR529" s="32"/>
      <c r="BS529" s="32"/>
      <c r="BT529" s="32"/>
      <c r="BU529" s="32"/>
      <c r="BV529" s="32"/>
      <c r="BW529" s="32"/>
      <c r="BX529" s="32"/>
      <c r="BY529" s="32"/>
      <c r="BZ529" s="32"/>
      <c r="CA529" s="32"/>
      <c r="CB529" s="32"/>
      <c r="CC529" s="32"/>
      <c r="CD529" s="32"/>
      <c r="CE529" s="32"/>
      <c r="CF529" s="32"/>
      <c r="CG529" s="32"/>
      <c r="CH529" s="32"/>
      <c r="CI529" s="32"/>
      <c r="CJ529" s="32">
        <f t="shared" si="156"/>
        <v>149346.68</v>
      </c>
      <c r="CK529" s="32">
        <f>+SMALL((K529,O529,S529,W529,AA529,AE529,AI529,AM529,AQ529,AU529,AY529,BC529,BG529,BK529,BO529,BS529,BW529,CA529,CE529,CI529),1)</f>
        <v>149346.68</v>
      </c>
      <c r="CL529" s="18"/>
      <c r="CM529" s="18">
        <f t="shared" si="157"/>
        <v>0</v>
      </c>
      <c r="CN529" s="35">
        <f t="shared" si="158"/>
        <v>0</v>
      </c>
      <c r="CO529" s="39">
        <f t="shared" si="159"/>
        <v>149346.68</v>
      </c>
    </row>
    <row r="530" spans="1:93" s="19" customFormat="1" ht="45">
      <c r="A530" s="17">
        <v>520</v>
      </c>
      <c r="B530" s="49" t="s">
        <v>492</v>
      </c>
      <c r="C530" s="69" t="s">
        <v>604</v>
      </c>
      <c r="D530" s="69" t="s">
        <v>1246</v>
      </c>
      <c r="E530" s="37">
        <v>1</v>
      </c>
      <c r="F530" s="37" t="str">
        <f>+VLOOKUP(B530,'[1]AMAREY NOVA MEDICAL S.A'!$D:$H,5,0)</f>
        <v>CTO 5657-2021 B BRAUN MEDICAL S A</v>
      </c>
      <c r="G530" s="34">
        <f>+VLOOKUP(B530,'[1]AMAREY NOVA MEDICAL S.A'!$D:$H,2,0)</f>
        <v>120600</v>
      </c>
      <c r="H530" s="32">
        <f>+VLOOKUP(B530,'[1]AMAREY NOVA MEDICAL S.A'!$D:$H,3,0)</f>
        <v>0</v>
      </c>
      <c r="I530" s="32">
        <f>+VLOOKUP(B530,'[1]AMAREY NOVA MEDICAL S.A'!$D:$H,4,0)</f>
        <v>120600</v>
      </c>
      <c r="J530" s="32">
        <f t="shared" si="152"/>
        <v>120600</v>
      </c>
      <c r="K530" s="32">
        <f t="shared" si="153"/>
        <v>127377.72</v>
      </c>
      <c r="L530" s="32"/>
      <c r="M530" s="32"/>
      <c r="N530" s="32"/>
      <c r="O530" s="32"/>
      <c r="P530" s="84"/>
      <c r="Q530" s="71"/>
      <c r="R530" s="85"/>
      <c r="S530" s="32"/>
      <c r="T530" s="32">
        <v>53236.942199999998</v>
      </c>
      <c r="U530" s="32"/>
      <c r="V530" s="32">
        <v>53236.942199999998</v>
      </c>
      <c r="W530" s="32">
        <f t="shared" si="154"/>
        <v>56218.210963199999</v>
      </c>
      <c r="X530" s="32"/>
      <c r="Y530" s="32"/>
      <c r="Z530" s="32"/>
      <c r="AA530" s="32"/>
      <c r="AB530" s="32"/>
      <c r="AC530" s="32"/>
      <c r="AD530" s="32"/>
      <c r="AE530" s="32"/>
      <c r="AF530" s="32"/>
      <c r="AG530" s="32"/>
      <c r="AH530" s="32"/>
      <c r="AI530" s="32"/>
      <c r="AJ530" s="32"/>
      <c r="AK530" s="32"/>
      <c r="AL530" s="32"/>
      <c r="AM530" s="32"/>
      <c r="AN530" s="32"/>
      <c r="AO530" s="32"/>
      <c r="AP530" s="32"/>
      <c r="AQ530" s="32"/>
      <c r="AR530" s="32"/>
      <c r="AS530" s="32"/>
      <c r="AT530" s="32"/>
      <c r="AU530" s="32"/>
      <c r="AV530" s="32"/>
      <c r="AW530" s="32"/>
      <c r="AX530" s="32"/>
      <c r="AY530" s="32"/>
      <c r="AZ530" s="32"/>
      <c r="BA530" s="32"/>
      <c r="BB530" s="32"/>
      <c r="BC530" s="32"/>
      <c r="BD530" s="32"/>
      <c r="BE530" s="32"/>
      <c r="BF530" s="32"/>
      <c r="BG530" s="32"/>
      <c r="BH530" s="32"/>
      <c r="BI530" s="32"/>
      <c r="BJ530" s="32"/>
      <c r="BK530" s="32"/>
      <c r="BL530" s="32"/>
      <c r="BM530" s="32"/>
      <c r="BN530" s="32"/>
      <c r="BO530" s="32"/>
      <c r="BP530" s="32"/>
      <c r="BQ530" s="32"/>
      <c r="BR530" s="32"/>
      <c r="BS530" s="32"/>
      <c r="BT530" s="32"/>
      <c r="BU530" s="32"/>
      <c r="BV530" s="32"/>
      <c r="BW530" s="32"/>
      <c r="BX530" s="32"/>
      <c r="BY530" s="32"/>
      <c r="BZ530" s="32"/>
      <c r="CA530" s="32"/>
      <c r="CB530" s="32"/>
      <c r="CC530" s="32"/>
      <c r="CD530" s="32"/>
      <c r="CE530" s="32"/>
      <c r="CF530" s="32">
        <v>140850.16</v>
      </c>
      <c r="CG530" s="32"/>
      <c r="CH530" s="32">
        <v>140850.16</v>
      </c>
      <c r="CI530" s="32">
        <f t="shared" si="155"/>
        <v>148765.93899200001</v>
      </c>
      <c r="CJ530" s="32">
        <f t="shared" si="156"/>
        <v>110787.28998506667</v>
      </c>
      <c r="CK530" s="32">
        <f>+SMALL((K530,O530,S530,W530,AA530,AE530,AI530,AM530,AQ530,AU530,AY530,BC530,BG530,BK530,BO530,BS530,BW530,CA530,CE530,CI530),1)</f>
        <v>56218.210963199999</v>
      </c>
      <c r="CL530" s="18"/>
      <c r="CM530" s="18">
        <f t="shared" si="157"/>
        <v>71159.509036800009</v>
      </c>
      <c r="CN530" s="35">
        <f t="shared" si="158"/>
        <v>1.2657732755562154</v>
      </c>
      <c r="CO530" s="39">
        <f t="shared" si="159"/>
        <v>56218.210963199999</v>
      </c>
    </row>
    <row r="531" spans="1:93" s="19" customFormat="1" ht="30">
      <c r="A531" s="17">
        <v>521</v>
      </c>
      <c r="B531" s="49" t="s">
        <v>392</v>
      </c>
      <c r="C531" s="69" t="s">
        <v>604</v>
      </c>
      <c r="D531" s="69" t="s">
        <v>1246</v>
      </c>
      <c r="E531" s="37">
        <v>1</v>
      </c>
      <c r="F531" s="37" t="str">
        <f>+VLOOKUP(B531,'[1]AMAREY NOVA MEDICAL S.A'!$D:$H,5,0)</f>
        <v>CTO 5658-2021 BIOART S.A</v>
      </c>
      <c r="G531" s="34">
        <f>+VLOOKUP(B531,'[1]AMAREY NOVA MEDICAL S.A'!$D:$H,2,0)</f>
        <v>249477</v>
      </c>
      <c r="H531" s="32">
        <f>+VLOOKUP(B531,'[1]AMAREY NOVA MEDICAL S.A'!$D:$H,3,0)</f>
        <v>0</v>
      </c>
      <c r="I531" s="32">
        <f>+VLOOKUP(B531,'[1]AMAREY NOVA MEDICAL S.A'!$D:$H,4,0)</f>
        <v>249477</v>
      </c>
      <c r="J531" s="32">
        <f t="shared" si="152"/>
        <v>249477</v>
      </c>
      <c r="K531" s="32">
        <f t="shared" si="153"/>
        <v>263497.60739999998</v>
      </c>
      <c r="L531" s="32"/>
      <c r="M531" s="32"/>
      <c r="N531" s="32"/>
      <c r="O531" s="32"/>
      <c r="P531" s="84"/>
      <c r="Q531" s="71"/>
      <c r="R531" s="85"/>
      <c r="S531" s="32"/>
      <c r="T531" s="32">
        <v>106355.31660000001</v>
      </c>
      <c r="U531" s="32"/>
      <c r="V531" s="32">
        <v>106355.31660000001</v>
      </c>
      <c r="W531" s="32">
        <f t="shared" si="154"/>
        <v>112311.21432960001</v>
      </c>
      <c r="X531" s="32"/>
      <c r="Y531" s="32"/>
      <c r="Z531" s="32"/>
      <c r="AA531" s="32"/>
      <c r="AB531" s="32"/>
      <c r="AC531" s="32"/>
      <c r="AD531" s="32"/>
      <c r="AE531" s="32"/>
      <c r="AF531" s="32"/>
      <c r="AG531" s="32"/>
      <c r="AH531" s="32"/>
      <c r="AI531" s="32"/>
      <c r="AJ531" s="32"/>
      <c r="AK531" s="32"/>
      <c r="AL531" s="32"/>
      <c r="AM531" s="32"/>
      <c r="AN531" s="32"/>
      <c r="AO531" s="32"/>
      <c r="AP531" s="32"/>
      <c r="AQ531" s="32"/>
      <c r="AR531" s="32"/>
      <c r="AS531" s="32"/>
      <c r="AT531" s="32"/>
      <c r="AU531" s="32"/>
      <c r="AV531" s="32"/>
      <c r="AW531" s="32"/>
      <c r="AX531" s="32"/>
      <c r="AY531" s="32"/>
      <c r="AZ531" s="32"/>
      <c r="BA531" s="32"/>
      <c r="BB531" s="32"/>
      <c r="BC531" s="32"/>
      <c r="BD531" s="32"/>
      <c r="BE531" s="32"/>
      <c r="BF531" s="32"/>
      <c r="BG531" s="32"/>
      <c r="BH531" s="32"/>
      <c r="BI531" s="32"/>
      <c r="BJ531" s="32"/>
      <c r="BK531" s="32"/>
      <c r="BL531" s="32"/>
      <c r="BM531" s="32"/>
      <c r="BN531" s="32"/>
      <c r="BO531" s="32"/>
      <c r="BP531" s="32"/>
      <c r="BQ531" s="32"/>
      <c r="BR531" s="32"/>
      <c r="BS531" s="32"/>
      <c r="BT531" s="32"/>
      <c r="BU531" s="32"/>
      <c r="BV531" s="32"/>
      <c r="BW531" s="32"/>
      <c r="BX531" s="32"/>
      <c r="BY531" s="32"/>
      <c r="BZ531" s="32"/>
      <c r="CA531" s="32"/>
      <c r="CB531" s="32"/>
      <c r="CC531" s="32"/>
      <c r="CD531" s="32"/>
      <c r="CE531" s="32"/>
      <c r="CF531" s="32">
        <v>158642.44</v>
      </c>
      <c r="CG531" s="32"/>
      <c r="CH531" s="32">
        <v>158642.44</v>
      </c>
      <c r="CI531" s="32">
        <f t="shared" si="155"/>
        <v>167558.145128</v>
      </c>
      <c r="CJ531" s="32">
        <f t="shared" si="156"/>
        <v>181122.32228586668</v>
      </c>
      <c r="CK531" s="32">
        <f>+SMALL((K531,O531,S531,W531,AA531,AE531,AI531,AM531,AQ531,AU531,AY531,BC531,BG531,BK531,BO531,BS531,BW531,CA531,CE531,CI531),1)</f>
        <v>112311.21432960001</v>
      </c>
      <c r="CL531" s="18"/>
      <c r="CM531" s="18">
        <f t="shared" si="157"/>
        <v>151186.39307039996</v>
      </c>
      <c r="CN531" s="35">
        <f t="shared" si="158"/>
        <v>1.3461379967517122</v>
      </c>
      <c r="CO531" s="39">
        <f t="shared" si="159"/>
        <v>112311.21432960001</v>
      </c>
    </row>
    <row r="532" spans="1:93" s="19" customFormat="1" ht="45">
      <c r="A532" s="17">
        <v>522</v>
      </c>
      <c r="B532" s="49" t="s">
        <v>301</v>
      </c>
      <c r="C532" s="69" t="s">
        <v>604</v>
      </c>
      <c r="D532" s="69" t="s">
        <v>1246</v>
      </c>
      <c r="E532" s="37">
        <v>1</v>
      </c>
      <c r="F532" s="37" t="str">
        <f>+VLOOKUP(B532,'[1]AMAREY NOVA MEDICAL S.A'!$D:$H,5,0)</f>
        <v>CTO 5657-2021 B BRAUN MEDICAL S A</v>
      </c>
      <c r="G532" s="34">
        <f>+VLOOKUP(B532,'[1]AMAREY NOVA MEDICAL S.A'!$D:$H,2,0)</f>
        <v>373500</v>
      </c>
      <c r="H532" s="32">
        <f>+VLOOKUP(B532,'[1]AMAREY NOVA MEDICAL S.A'!$D:$H,3,0)</f>
        <v>0</v>
      </c>
      <c r="I532" s="32">
        <f>+VLOOKUP(B532,'[1]AMAREY NOVA MEDICAL S.A'!$D:$H,4,0)</f>
        <v>373500</v>
      </c>
      <c r="J532" s="32">
        <f t="shared" si="152"/>
        <v>373500</v>
      </c>
      <c r="K532" s="32">
        <f t="shared" si="153"/>
        <v>394490.7</v>
      </c>
      <c r="L532" s="32"/>
      <c r="M532" s="32"/>
      <c r="N532" s="32"/>
      <c r="O532" s="32"/>
      <c r="P532" s="84"/>
      <c r="Q532" s="71"/>
      <c r="R532" s="85"/>
      <c r="S532" s="32"/>
      <c r="T532" s="32">
        <v>221379.12505800001</v>
      </c>
      <c r="U532" s="32"/>
      <c r="V532" s="32">
        <v>221379.12505800001</v>
      </c>
      <c r="W532" s="32">
        <f t="shared" si="154"/>
        <v>233776.35606124802</v>
      </c>
      <c r="X532" s="32"/>
      <c r="Y532" s="32"/>
      <c r="Z532" s="32"/>
      <c r="AA532" s="32"/>
      <c r="AB532" s="32"/>
      <c r="AC532" s="32"/>
      <c r="AD532" s="32"/>
      <c r="AE532" s="32"/>
      <c r="AF532" s="32"/>
      <c r="AG532" s="32"/>
      <c r="AH532" s="32"/>
      <c r="AI532" s="32"/>
      <c r="AJ532" s="32"/>
      <c r="AK532" s="32"/>
      <c r="AL532" s="32"/>
      <c r="AM532" s="32"/>
      <c r="AN532" s="32"/>
      <c r="AO532" s="32"/>
      <c r="AP532" s="32"/>
      <c r="AQ532" s="32"/>
      <c r="AR532" s="32"/>
      <c r="AS532" s="32"/>
      <c r="AT532" s="32"/>
      <c r="AU532" s="32"/>
      <c r="AV532" s="32"/>
      <c r="AW532" s="32"/>
      <c r="AX532" s="32"/>
      <c r="AY532" s="32"/>
      <c r="AZ532" s="32"/>
      <c r="BA532" s="32"/>
      <c r="BB532" s="32"/>
      <c r="BC532" s="32"/>
      <c r="BD532" s="32"/>
      <c r="BE532" s="32"/>
      <c r="BF532" s="32"/>
      <c r="BG532" s="32"/>
      <c r="BH532" s="32"/>
      <c r="BI532" s="32"/>
      <c r="BJ532" s="32"/>
      <c r="BK532" s="32"/>
      <c r="BL532" s="32"/>
      <c r="BM532" s="32"/>
      <c r="BN532" s="32"/>
      <c r="BO532" s="32"/>
      <c r="BP532" s="32"/>
      <c r="BQ532" s="32"/>
      <c r="BR532" s="32"/>
      <c r="BS532" s="32"/>
      <c r="BT532" s="32"/>
      <c r="BU532" s="32"/>
      <c r="BV532" s="32"/>
      <c r="BW532" s="32"/>
      <c r="BX532" s="32"/>
      <c r="BY532" s="32"/>
      <c r="BZ532" s="32"/>
      <c r="CA532" s="32"/>
      <c r="CB532" s="32"/>
      <c r="CC532" s="32"/>
      <c r="CD532" s="32"/>
      <c r="CE532" s="32"/>
      <c r="CF532" s="32">
        <v>224956.16</v>
      </c>
      <c r="CG532" s="32"/>
      <c r="CH532" s="32">
        <v>224956.16</v>
      </c>
      <c r="CI532" s="32">
        <f t="shared" si="155"/>
        <v>237598.696192</v>
      </c>
      <c r="CJ532" s="32">
        <f t="shared" si="156"/>
        <v>288621.91741774936</v>
      </c>
      <c r="CK532" s="32">
        <f>+SMALL((K532,O532,S532,W532,AA532,AE532,AI532,AM532,AQ532,AU532,AY532,BC532,BG532,BK532,BO532,BS532,BW532,CA532,CE532,CI532),1)</f>
        <v>233776.35606124802</v>
      </c>
      <c r="CL532" s="18"/>
      <c r="CM532" s="18">
        <f t="shared" si="157"/>
        <v>160714.34393875199</v>
      </c>
      <c r="CN532" s="35">
        <f t="shared" si="158"/>
        <v>0.68747048096106766</v>
      </c>
      <c r="CO532" s="39">
        <f t="shared" si="159"/>
        <v>233776.35606124802</v>
      </c>
    </row>
    <row r="533" spans="1:93" s="19" customFormat="1" ht="45">
      <c r="A533" s="17">
        <v>523</v>
      </c>
      <c r="B533" s="49" t="s">
        <v>494</v>
      </c>
      <c r="C533" s="69" t="s">
        <v>605</v>
      </c>
      <c r="D533" s="69" t="s">
        <v>1246</v>
      </c>
      <c r="E533" s="37">
        <v>1</v>
      </c>
      <c r="F533" s="37" t="str">
        <f>+VLOOKUP(B533,'[1]AMAREY NOVA MEDICAL S.A'!$D:$H,5,0)</f>
        <v>CTO 5657-2021 B BRAUN MEDICAL S A</v>
      </c>
      <c r="G533" s="34">
        <f>+VLOOKUP(B533,'[1]AMAREY NOVA MEDICAL S.A'!$D:$H,2,0)</f>
        <v>1140000</v>
      </c>
      <c r="H533" s="32">
        <f>+VLOOKUP(B533,'[1]AMAREY NOVA MEDICAL S.A'!$D:$H,3,0)</f>
        <v>0</v>
      </c>
      <c r="I533" s="32">
        <f>+VLOOKUP(B533,'[1]AMAREY NOVA MEDICAL S.A'!$D:$H,4,0)</f>
        <v>1140000</v>
      </c>
      <c r="J533" s="32">
        <f t="shared" si="152"/>
        <v>1140000</v>
      </c>
      <c r="K533" s="32">
        <f t="shared" si="153"/>
        <v>1204068</v>
      </c>
      <c r="L533" s="32"/>
      <c r="M533" s="32"/>
      <c r="N533" s="32"/>
      <c r="O533" s="32"/>
      <c r="P533" s="84"/>
      <c r="Q533" s="71"/>
      <c r="R533" s="85"/>
      <c r="S533" s="32"/>
      <c r="T533" s="32">
        <v>1527271.8318</v>
      </c>
      <c r="U533" s="32"/>
      <c r="V533" s="32">
        <v>1527271.8318</v>
      </c>
      <c r="W533" s="32">
        <f t="shared" si="154"/>
        <v>1612799.0543808001</v>
      </c>
      <c r="X533" s="32">
        <v>2026161</v>
      </c>
      <c r="Y533" s="32"/>
      <c r="Z533" s="32">
        <v>2026161</v>
      </c>
      <c r="AA533" s="32">
        <f t="shared" ref="AA533:AA587" si="160">+Z533*1.0562</f>
        <v>2140031.2482000003</v>
      </c>
      <c r="AB533" s="32"/>
      <c r="AC533" s="32"/>
      <c r="AD533" s="32"/>
      <c r="AE533" s="32"/>
      <c r="AF533" s="32"/>
      <c r="AG533" s="32"/>
      <c r="AH533" s="32"/>
      <c r="AI533" s="32"/>
      <c r="AJ533" s="32">
        <v>1248785</v>
      </c>
      <c r="AK533" s="32"/>
      <c r="AL533" s="32">
        <v>1248785</v>
      </c>
      <c r="AM533" s="32">
        <f t="shared" ref="AM533:AM581" si="161">+AL533*1.0562</f>
        <v>1318966.7169999999</v>
      </c>
      <c r="AN533" s="32"/>
      <c r="AO533" s="32"/>
      <c r="AP533" s="32"/>
      <c r="AQ533" s="32"/>
      <c r="AR533" s="32"/>
      <c r="AS533" s="32"/>
      <c r="AT533" s="32"/>
      <c r="AU533" s="32"/>
      <c r="AV533" s="32"/>
      <c r="AW533" s="32"/>
      <c r="AX533" s="32"/>
      <c r="AY533" s="32"/>
      <c r="AZ533" s="32"/>
      <c r="BA533" s="32"/>
      <c r="BB533" s="32"/>
      <c r="BC533" s="32"/>
      <c r="BD533" s="32"/>
      <c r="BE533" s="32"/>
      <c r="BF533" s="32"/>
      <c r="BG533" s="32"/>
      <c r="BH533" s="32"/>
      <c r="BI533" s="32"/>
      <c r="BJ533" s="32"/>
      <c r="BK533" s="32"/>
      <c r="BL533" s="32"/>
      <c r="BM533" s="32"/>
      <c r="BN533" s="32"/>
      <c r="BO533" s="32"/>
      <c r="BP533" s="32"/>
      <c r="BQ533" s="32"/>
      <c r="BR533" s="32"/>
      <c r="BS533" s="32"/>
      <c r="BT533" s="32"/>
      <c r="BU533" s="32"/>
      <c r="BV533" s="32"/>
      <c r="BW533" s="32"/>
      <c r="BX533" s="32"/>
      <c r="BY533" s="32"/>
      <c r="BZ533" s="32"/>
      <c r="CA533" s="32"/>
      <c r="CB533" s="32">
        <v>1804680</v>
      </c>
      <c r="CC533" s="32"/>
      <c r="CD533" s="32">
        <v>1804680</v>
      </c>
      <c r="CE533" s="32">
        <f t="shared" ref="CE533:CE581" si="162">+CD533*1.0562</f>
        <v>1906103.0160000001</v>
      </c>
      <c r="CF533" s="32">
        <v>2327081.34</v>
      </c>
      <c r="CG533" s="32"/>
      <c r="CH533" s="32">
        <v>2327081.34</v>
      </c>
      <c r="CI533" s="32">
        <f t="shared" si="155"/>
        <v>2457863.3113079998</v>
      </c>
      <c r="CJ533" s="32">
        <f t="shared" si="156"/>
        <v>1773305.2244814665</v>
      </c>
      <c r="CK533" s="32">
        <f>+SMALL((K533,O533,S533,W533,AA533,AE533,AI533,AM533,AQ533,AU533,AY533,BC533,BG533,BK533,BO533,BS533,BW533,CA533,CE533,CI533),1)</f>
        <v>1204068</v>
      </c>
      <c r="CL533" s="18"/>
      <c r="CM533" s="18">
        <f t="shared" si="157"/>
        <v>0</v>
      </c>
      <c r="CN533" s="35">
        <f t="shared" si="158"/>
        <v>0</v>
      </c>
      <c r="CO533" s="39">
        <f t="shared" si="159"/>
        <v>1204068</v>
      </c>
    </row>
    <row r="534" spans="1:93" s="19" customFormat="1" ht="45">
      <c r="A534" s="17">
        <v>524</v>
      </c>
      <c r="B534" s="49" t="s">
        <v>506</v>
      </c>
      <c r="C534" s="69" t="s">
        <v>605</v>
      </c>
      <c r="D534" s="69" t="s">
        <v>1246</v>
      </c>
      <c r="E534" s="37">
        <v>1</v>
      </c>
      <c r="F534" s="37" t="str">
        <f>+VLOOKUP(B534,'[1]AMAREY NOVA MEDICAL S.A'!$D:$H,5,0)</f>
        <v>CTO 5659-2021 DIPROMEDICOS S.A.S</v>
      </c>
      <c r="G534" s="34">
        <f>+VLOOKUP(B534,'[1]AMAREY NOVA MEDICAL S.A'!$D:$H,2,0)</f>
        <v>100000</v>
      </c>
      <c r="H534" s="32">
        <f>+VLOOKUP(B534,'[1]AMAREY NOVA MEDICAL S.A'!$D:$H,3,0)</f>
        <v>0</v>
      </c>
      <c r="I534" s="32">
        <f>+VLOOKUP(B534,'[1]AMAREY NOVA MEDICAL S.A'!$D:$H,4,0)</f>
        <v>100000</v>
      </c>
      <c r="J534" s="32">
        <f t="shared" si="152"/>
        <v>100000</v>
      </c>
      <c r="K534" s="32">
        <f t="shared" si="153"/>
        <v>105620</v>
      </c>
      <c r="L534" s="32"/>
      <c r="M534" s="32"/>
      <c r="N534" s="32"/>
      <c r="O534" s="32"/>
      <c r="P534" s="84"/>
      <c r="Q534" s="71"/>
      <c r="R534" s="85"/>
      <c r="S534" s="32"/>
      <c r="T534" s="32">
        <v>332108.40779999999</v>
      </c>
      <c r="U534" s="32"/>
      <c r="V534" s="32">
        <v>332108.40779999999</v>
      </c>
      <c r="W534" s="32">
        <f t="shared" si="154"/>
        <v>350706.47863680002</v>
      </c>
      <c r="X534" s="32">
        <v>3649616</v>
      </c>
      <c r="Y534" s="32"/>
      <c r="Z534" s="32">
        <v>3649616</v>
      </c>
      <c r="AA534" s="32">
        <f t="shared" si="160"/>
        <v>3854724.4191999999</v>
      </c>
      <c r="AB534" s="32"/>
      <c r="AC534" s="32"/>
      <c r="AD534" s="32"/>
      <c r="AE534" s="32"/>
      <c r="AF534" s="32"/>
      <c r="AG534" s="32"/>
      <c r="AH534" s="32"/>
      <c r="AI534" s="32"/>
      <c r="AJ534" s="32">
        <v>1959600</v>
      </c>
      <c r="AK534" s="32"/>
      <c r="AL534" s="32">
        <v>1959600</v>
      </c>
      <c r="AM534" s="32">
        <f t="shared" si="161"/>
        <v>2069729.52</v>
      </c>
      <c r="AN534" s="32"/>
      <c r="AO534" s="32"/>
      <c r="AP534" s="32"/>
      <c r="AQ534" s="32"/>
      <c r="AR534" s="32"/>
      <c r="AS534" s="32"/>
      <c r="AT534" s="32"/>
      <c r="AU534" s="32"/>
      <c r="AV534" s="32"/>
      <c r="AW534" s="32"/>
      <c r="AX534" s="32"/>
      <c r="AY534" s="32"/>
      <c r="AZ534" s="32"/>
      <c r="BA534" s="32"/>
      <c r="BB534" s="32"/>
      <c r="BC534" s="32"/>
      <c r="BD534" s="32"/>
      <c r="BE534" s="32"/>
      <c r="BF534" s="32"/>
      <c r="BG534" s="32"/>
      <c r="BH534" s="32"/>
      <c r="BI534" s="32"/>
      <c r="BJ534" s="32"/>
      <c r="BK534" s="32"/>
      <c r="BL534" s="32"/>
      <c r="BM534" s="32"/>
      <c r="BN534" s="32"/>
      <c r="BO534" s="32"/>
      <c r="BP534" s="32"/>
      <c r="BQ534" s="32"/>
      <c r="BR534" s="32"/>
      <c r="BS534" s="32"/>
      <c r="BT534" s="32"/>
      <c r="BU534" s="32"/>
      <c r="BV534" s="32"/>
      <c r="BW534" s="32"/>
      <c r="BX534" s="32"/>
      <c r="BY534" s="32"/>
      <c r="BZ534" s="32"/>
      <c r="CA534" s="32"/>
      <c r="CB534" s="32">
        <v>666360</v>
      </c>
      <c r="CC534" s="32"/>
      <c r="CD534" s="32">
        <v>666360</v>
      </c>
      <c r="CE534" s="32">
        <f t="shared" si="162"/>
        <v>703809.43200000003</v>
      </c>
      <c r="CF534" s="32">
        <v>2381894.1800000002</v>
      </c>
      <c r="CG534" s="32"/>
      <c r="CH534" s="32">
        <v>2381894.1800000002</v>
      </c>
      <c r="CI534" s="32">
        <f t="shared" si="155"/>
        <v>2515756.6329160002</v>
      </c>
      <c r="CJ534" s="32">
        <f t="shared" si="156"/>
        <v>1600057.7471254666</v>
      </c>
      <c r="CK534" s="32">
        <f>+SMALL((K534,O534,S534,W534,AA534,AE534,AI534,AM534,AQ534,AU534,AY534,BC534,BG534,BK534,BO534,BS534,BW534,CA534,CE534,CI534),1)</f>
        <v>105620</v>
      </c>
      <c r="CL534" s="18"/>
      <c r="CM534" s="18">
        <f t="shared" si="157"/>
        <v>0</v>
      </c>
      <c r="CN534" s="35">
        <f t="shared" si="158"/>
        <v>0</v>
      </c>
      <c r="CO534" s="39">
        <f t="shared" si="159"/>
        <v>105620</v>
      </c>
    </row>
    <row r="535" spans="1:93" s="19" customFormat="1" ht="45">
      <c r="A535" s="17">
        <v>525</v>
      </c>
      <c r="B535" s="49" t="s">
        <v>495</v>
      </c>
      <c r="C535" s="69" t="s">
        <v>605</v>
      </c>
      <c r="D535" s="69" t="s">
        <v>1246</v>
      </c>
      <c r="E535" s="37">
        <v>1</v>
      </c>
      <c r="F535" s="37" t="str">
        <f>+VLOOKUP(B535,'[1]AMAREY NOVA MEDICAL S.A'!$D:$H,5,0)</f>
        <v>CTO 5657-2021 B BRAUN MEDICAL S A</v>
      </c>
      <c r="G535" s="34">
        <f>+VLOOKUP(B535,'[1]AMAREY NOVA MEDICAL S.A'!$D:$H,2,0)</f>
        <v>107200</v>
      </c>
      <c r="H535" s="32">
        <f>+VLOOKUP(B535,'[1]AMAREY NOVA MEDICAL S.A'!$D:$H,3,0)</f>
        <v>0</v>
      </c>
      <c r="I535" s="32">
        <f>+VLOOKUP(B535,'[1]AMAREY NOVA MEDICAL S.A'!$D:$H,4,0)</f>
        <v>107200</v>
      </c>
      <c r="J535" s="32">
        <f t="shared" si="152"/>
        <v>107200</v>
      </c>
      <c r="K535" s="32">
        <f t="shared" si="153"/>
        <v>113224.64</v>
      </c>
      <c r="L535" s="32"/>
      <c r="M535" s="32"/>
      <c r="N535" s="32"/>
      <c r="O535" s="32"/>
      <c r="P535" s="84"/>
      <c r="Q535" s="71"/>
      <c r="R535" s="85"/>
      <c r="S535" s="32"/>
      <c r="T535" s="32">
        <v>180000</v>
      </c>
      <c r="U535" s="32"/>
      <c r="V535" s="32">
        <v>180000</v>
      </c>
      <c r="W535" s="32">
        <f t="shared" si="154"/>
        <v>190080</v>
      </c>
      <c r="X535" s="32">
        <v>238000</v>
      </c>
      <c r="Y535" s="32"/>
      <c r="Z535" s="32">
        <v>238000</v>
      </c>
      <c r="AA535" s="32">
        <f t="shared" si="160"/>
        <v>251375.6</v>
      </c>
      <c r="AB535" s="32"/>
      <c r="AC535" s="32"/>
      <c r="AD535" s="32"/>
      <c r="AE535" s="32"/>
      <c r="AF535" s="32"/>
      <c r="AG535" s="32"/>
      <c r="AH535" s="32"/>
      <c r="AI535" s="32"/>
      <c r="AJ535" s="32">
        <v>228620</v>
      </c>
      <c r="AK535" s="32"/>
      <c r="AL535" s="32">
        <v>228620</v>
      </c>
      <c r="AM535" s="32">
        <f t="shared" si="161"/>
        <v>241468.44400000002</v>
      </c>
      <c r="AN535" s="32"/>
      <c r="AO535" s="32"/>
      <c r="AP535" s="32"/>
      <c r="AQ535" s="32"/>
      <c r="AR535" s="32"/>
      <c r="AS535" s="32"/>
      <c r="AT535" s="32"/>
      <c r="AU535" s="32"/>
      <c r="AV535" s="32"/>
      <c r="AW535" s="32"/>
      <c r="AX535" s="32"/>
      <c r="AY535" s="32"/>
      <c r="AZ535" s="32"/>
      <c r="BA535" s="32"/>
      <c r="BB535" s="32"/>
      <c r="BC535" s="32"/>
      <c r="BD535" s="32"/>
      <c r="BE535" s="32"/>
      <c r="BF535" s="32"/>
      <c r="BG535" s="32"/>
      <c r="BH535" s="32"/>
      <c r="BI535" s="32"/>
      <c r="BJ535" s="32"/>
      <c r="BK535" s="32"/>
      <c r="BL535" s="32"/>
      <c r="BM535" s="32"/>
      <c r="BN535" s="32"/>
      <c r="BO535" s="32"/>
      <c r="BP535" s="32"/>
      <c r="BQ535" s="32"/>
      <c r="BR535" s="32"/>
      <c r="BS535" s="32"/>
      <c r="BT535" s="32"/>
      <c r="BU535" s="32"/>
      <c r="BV535" s="32"/>
      <c r="BW535" s="32"/>
      <c r="BX535" s="32"/>
      <c r="BY535" s="32"/>
      <c r="BZ535" s="32"/>
      <c r="CA535" s="32"/>
      <c r="CB535" s="32">
        <v>129600</v>
      </c>
      <c r="CC535" s="32"/>
      <c r="CD535" s="32">
        <v>129600</v>
      </c>
      <c r="CE535" s="32">
        <f t="shared" si="162"/>
        <v>136883.51999999999</v>
      </c>
      <c r="CF535" s="32">
        <v>185851.63</v>
      </c>
      <c r="CG535" s="32"/>
      <c r="CH535" s="32">
        <v>185851.63</v>
      </c>
      <c r="CI535" s="32">
        <f t="shared" si="155"/>
        <v>196296.491606</v>
      </c>
      <c r="CJ535" s="32">
        <f t="shared" si="156"/>
        <v>188221.44926766667</v>
      </c>
      <c r="CK535" s="32">
        <f>+SMALL((K535,O535,S535,W535,AA535,AE535,AI535,AM535,AQ535,AU535,AY535,BC535,BG535,BK535,BO535,BS535,BW535,CA535,CE535,CI535),1)</f>
        <v>113224.64</v>
      </c>
      <c r="CL535" s="18"/>
      <c r="CM535" s="18">
        <f t="shared" si="157"/>
        <v>0</v>
      </c>
      <c r="CN535" s="35">
        <f t="shared" si="158"/>
        <v>0</v>
      </c>
      <c r="CO535" s="39">
        <f t="shared" si="159"/>
        <v>113224.64</v>
      </c>
    </row>
    <row r="536" spans="1:93" s="19" customFormat="1" ht="60">
      <c r="A536" s="17">
        <v>526</v>
      </c>
      <c r="B536" s="49" t="s">
        <v>510</v>
      </c>
      <c r="C536" s="69" t="s">
        <v>605</v>
      </c>
      <c r="D536" s="69" t="s">
        <v>1246</v>
      </c>
      <c r="E536" s="37">
        <v>1</v>
      </c>
      <c r="F536" s="37" t="str">
        <f>+VLOOKUP(B536,'[1]AMAREY NOVA MEDICAL S.A'!$D:$H,5,0)</f>
        <v>CTO 5671-2021 SMITH &amp; NEPHEW COLOMBIA S.A.S</v>
      </c>
      <c r="G536" s="34">
        <f>+VLOOKUP(B536,'[1]AMAREY NOVA MEDICAL S.A'!$D:$H,2,0)</f>
        <v>1346800</v>
      </c>
      <c r="H536" s="32">
        <f>+VLOOKUP(B536,'[1]AMAREY NOVA MEDICAL S.A'!$D:$H,3,0)</f>
        <v>0</v>
      </c>
      <c r="I536" s="32">
        <f>+VLOOKUP(B536,'[1]AMAREY NOVA MEDICAL S.A'!$D:$H,4,0)</f>
        <v>1346800</v>
      </c>
      <c r="J536" s="32">
        <f t="shared" si="152"/>
        <v>1346800</v>
      </c>
      <c r="K536" s="32">
        <f t="shared" si="153"/>
        <v>1422490.1600000001</v>
      </c>
      <c r="L536" s="32"/>
      <c r="M536" s="32"/>
      <c r="N536" s="32"/>
      <c r="O536" s="32"/>
      <c r="P536" s="84"/>
      <c r="Q536" s="71"/>
      <c r="R536" s="85"/>
      <c r="S536" s="32"/>
      <c r="T536" s="32">
        <v>3187221.0318</v>
      </c>
      <c r="U536" s="32"/>
      <c r="V536" s="32">
        <v>3187221.0318</v>
      </c>
      <c r="W536" s="32">
        <f t="shared" si="154"/>
        <v>3365705.4095808002</v>
      </c>
      <c r="X536" s="32">
        <v>1810942</v>
      </c>
      <c r="Y536" s="32"/>
      <c r="Z536" s="32">
        <v>1810942</v>
      </c>
      <c r="AA536" s="32">
        <f t="shared" si="160"/>
        <v>1912716.9404</v>
      </c>
      <c r="AB536" s="32"/>
      <c r="AC536" s="32"/>
      <c r="AD536" s="32"/>
      <c r="AE536" s="32"/>
      <c r="AF536" s="32"/>
      <c r="AG536" s="32"/>
      <c r="AH536" s="32"/>
      <c r="AI536" s="32"/>
      <c r="AJ536" s="32">
        <v>2070000</v>
      </c>
      <c r="AK536" s="32"/>
      <c r="AL536" s="32">
        <v>2070000</v>
      </c>
      <c r="AM536" s="32">
        <f t="shared" si="161"/>
        <v>2186334</v>
      </c>
      <c r="AN536" s="32"/>
      <c r="AO536" s="32"/>
      <c r="AP536" s="32"/>
      <c r="AQ536" s="32"/>
      <c r="AR536" s="32"/>
      <c r="AS536" s="32"/>
      <c r="AT536" s="32"/>
      <c r="AU536" s="32"/>
      <c r="AV536" s="32"/>
      <c r="AW536" s="32"/>
      <c r="AX536" s="32"/>
      <c r="AY536" s="32"/>
      <c r="AZ536" s="32"/>
      <c r="BA536" s="32"/>
      <c r="BB536" s="32"/>
      <c r="BC536" s="32"/>
      <c r="BD536" s="32"/>
      <c r="BE536" s="32"/>
      <c r="BF536" s="32"/>
      <c r="BG536" s="32"/>
      <c r="BH536" s="32"/>
      <c r="BI536" s="32"/>
      <c r="BJ536" s="32"/>
      <c r="BK536" s="32"/>
      <c r="BL536" s="32"/>
      <c r="BM536" s="32"/>
      <c r="BN536" s="32"/>
      <c r="BO536" s="32"/>
      <c r="BP536" s="32"/>
      <c r="BQ536" s="32"/>
      <c r="BR536" s="32"/>
      <c r="BS536" s="32"/>
      <c r="BT536" s="32"/>
      <c r="BU536" s="32"/>
      <c r="BV536" s="32"/>
      <c r="BW536" s="32"/>
      <c r="BX536" s="32"/>
      <c r="BY536" s="32"/>
      <c r="BZ536" s="32"/>
      <c r="CA536" s="32"/>
      <c r="CB536" s="32">
        <v>1836000</v>
      </c>
      <c r="CC536" s="32"/>
      <c r="CD536" s="32">
        <v>1836000</v>
      </c>
      <c r="CE536" s="32">
        <f t="shared" si="162"/>
        <v>1939183.2</v>
      </c>
      <c r="CF536" s="32">
        <v>2464309.4900000002</v>
      </c>
      <c r="CG536" s="32"/>
      <c r="CH536" s="32">
        <v>2464309.4900000002</v>
      </c>
      <c r="CI536" s="32">
        <f t="shared" si="155"/>
        <v>2602803.6833380004</v>
      </c>
      <c r="CJ536" s="32">
        <f t="shared" si="156"/>
        <v>2238205.5655531338</v>
      </c>
      <c r="CK536" s="32">
        <f>+SMALL((K536,O536,S536,W536,AA536,AE536,AI536,AM536,AQ536,AU536,AY536,BC536,BG536,BK536,BO536,BS536,BW536,CA536,CE536,CI536),1)</f>
        <v>1422490.1600000001</v>
      </c>
      <c r="CL536" s="18"/>
      <c r="CM536" s="18">
        <f t="shared" si="157"/>
        <v>0</v>
      </c>
      <c r="CN536" s="35">
        <f t="shared" si="158"/>
        <v>0</v>
      </c>
      <c r="CO536" s="39">
        <f t="shared" si="159"/>
        <v>1422490.1600000001</v>
      </c>
    </row>
    <row r="537" spans="1:93" s="19" customFormat="1" ht="45">
      <c r="A537" s="17">
        <v>527</v>
      </c>
      <c r="B537" s="49" t="s">
        <v>497</v>
      </c>
      <c r="C537" s="69" t="s">
        <v>605</v>
      </c>
      <c r="D537" s="69" t="s">
        <v>1246</v>
      </c>
      <c r="E537" s="37">
        <v>1</v>
      </c>
      <c r="F537" s="37" t="str">
        <f>+VLOOKUP(B537,'[1]AMAREY NOVA MEDICAL S.A'!$D:$H,5,0)</f>
        <v>CTO 5659-2021 DIPROMEDICOS S.A.S</v>
      </c>
      <c r="G537" s="34">
        <f>+VLOOKUP(B537,'[1]AMAREY NOVA MEDICAL S.A'!$D:$H,2,0)</f>
        <v>1400000</v>
      </c>
      <c r="H537" s="32">
        <f>+VLOOKUP(B537,'[1]AMAREY NOVA MEDICAL S.A'!$D:$H,3,0)</f>
        <v>0</v>
      </c>
      <c r="I537" s="32">
        <f>+VLOOKUP(B537,'[1]AMAREY NOVA MEDICAL S.A'!$D:$H,4,0)</f>
        <v>1400000</v>
      </c>
      <c r="J537" s="32">
        <f t="shared" si="152"/>
        <v>1400000</v>
      </c>
      <c r="K537" s="32">
        <f t="shared" si="153"/>
        <v>1478680</v>
      </c>
      <c r="L537" s="32"/>
      <c r="M537" s="32"/>
      <c r="N537" s="32"/>
      <c r="O537" s="32"/>
      <c r="P537" s="84"/>
      <c r="Q537" s="71"/>
      <c r="R537" s="85"/>
      <c r="S537" s="32"/>
      <c r="T537" s="32">
        <v>1875197.1841200001</v>
      </c>
      <c r="U537" s="32"/>
      <c r="V537" s="32">
        <v>1875197.1841200001</v>
      </c>
      <c r="W537" s="32">
        <f t="shared" si="154"/>
        <v>1980208.2264307202</v>
      </c>
      <c r="X537" s="32">
        <v>4489200</v>
      </c>
      <c r="Y537" s="32"/>
      <c r="Z537" s="32">
        <v>4489200</v>
      </c>
      <c r="AA537" s="32">
        <f t="shared" si="160"/>
        <v>4741493.04</v>
      </c>
      <c r="AB537" s="32"/>
      <c r="AC537" s="32"/>
      <c r="AD537" s="32"/>
      <c r="AE537" s="32"/>
      <c r="AF537" s="32"/>
      <c r="AG537" s="32"/>
      <c r="AH537" s="32"/>
      <c r="AI537" s="32"/>
      <c r="AJ537" s="32">
        <v>4113600</v>
      </c>
      <c r="AK537" s="32"/>
      <c r="AL537" s="32">
        <v>4113600</v>
      </c>
      <c r="AM537" s="32">
        <f t="shared" si="161"/>
        <v>4344784.32</v>
      </c>
      <c r="AN537" s="32"/>
      <c r="AO537" s="32"/>
      <c r="AP537" s="32"/>
      <c r="AQ537" s="32"/>
      <c r="AR537" s="32"/>
      <c r="AS537" s="32"/>
      <c r="AT537" s="32"/>
      <c r="AU537" s="32"/>
      <c r="AV537" s="32"/>
      <c r="AW537" s="32"/>
      <c r="AX537" s="32"/>
      <c r="AY537" s="32"/>
      <c r="AZ537" s="32"/>
      <c r="BA537" s="32"/>
      <c r="BB537" s="32"/>
      <c r="BC537" s="32"/>
      <c r="BD537" s="32"/>
      <c r="BE537" s="32"/>
      <c r="BF537" s="32"/>
      <c r="BG537" s="32"/>
      <c r="BH537" s="32"/>
      <c r="BI537" s="32"/>
      <c r="BJ537" s="32"/>
      <c r="BK537" s="32"/>
      <c r="BL537" s="32"/>
      <c r="BM537" s="32"/>
      <c r="BN537" s="32"/>
      <c r="BO537" s="32"/>
      <c r="BP537" s="32"/>
      <c r="BQ537" s="32"/>
      <c r="BR537" s="32"/>
      <c r="BS537" s="32"/>
      <c r="BT537" s="32"/>
      <c r="BU537" s="32"/>
      <c r="BV537" s="32"/>
      <c r="BW537" s="32"/>
      <c r="BX537" s="32"/>
      <c r="BY537" s="32"/>
      <c r="BZ537" s="32"/>
      <c r="CA537" s="32"/>
      <c r="CB537" s="32">
        <v>3240000</v>
      </c>
      <c r="CC537" s="32"/>
      <c r="CD537" s="32">
        <v>3240000</v>
      </c>
      <c r="CE537" s="32">
        <f t="shared" si="162"/>
        <v>3422088</v>
      </c>
      <c r="CF537" s="32">
        <v>3562758.01</v>
      </c>
      <c r="CG537" s="32"/>
      <c r="CH537" s="32">
        <v>3562758.01</v>
      </c>
      <c r="CI537" s="32">
        <f t="shared" si="155"/>
        <v>3762985.0101620001</v>
      </c>
      <c r="CJ537" s="32">
        <f t="shared" si="156"/>
        <v>3288373.0994321201</v>
      </c>
      <c r="CK537" s="32">
        <f>+SMALL((K537,O537,S537,W537,AA537,AE537,AI537,AM537,AQ537,AU537,AY537,BC537,BG537,BK537,BO537,BS537,BW537,CA537,CE537,CI537),1)</f>
        <v>1478680</v>
      </c>
      <c r="CL537" s="18"/>
      <c r="CM537" s="18">
        <f t="shared" si="157"/>
        <v>0</v>
      </c>
      <c r="CN537" s="35">
        <f t="shared" si="158"/>
        <v>0</v>
      </c>
      <c r="CO537" s="39">
        <f t="shared" si="159"/>
        <v>1478680</v>
      </c>
    </row>
    <row r="538" spans="1:93" s="19" customFormat="1" ht="45">
      <c r="A538" s="17">
        <v>528</v>
      </c>
      <c r="B538" s="49" t="s">
        <v>494</v>
      </c>
      <c r="C538" s="69" t="s">
        <v>606</v>
      </c>
      <c r="D538" s="69" t="s">
        <v>1246</v>
      </c>
      <c r="E538" s="37">
        <v>1</v>
      </c>
      <c r="F538" s="37" t="str">
        <f>+VLOOKUP(B538,'[1]AMAREY NOVA MEDICAL S.A'!$D:$H,5,0)</f>
        <v>CTO 5657-2021 B BRAUN MEDICAL S A</v>
      </c>
      <c r="G538" s="34">
        <f>+VLOOKUP(B538,'[1]AMAREY NOVA MEDICAL S.A'!$D:$H,2,0)</f>
        <v>1140000</v>
      </c>
      <c r="H538" s="32">
        <f>+VLOOKUP(B538,'[1]AMAREY NOVA MEDICAL S.A'!$D:$H,3,0)</f>
        <v>0</v>
      </c>
      <c r="I538" s="32">
        <f>+VLOOKUP(B538,'[1]AMAREY NOVA MEDICAL S.A'!$D:$H,4,0)</f>
        <v>1140000</v>
      </c>
      <c r="J538" s="32">
        <f t="shared" si="152"/>
        <v>1140000</v>
      </c>
      <c r="K538" s="32">
        <f t="shared" si="153"/>
        <v>1204068</v>
      </c>
      <c r="L538" s="32"/>
      <c r="M538" s="32"/>
      <c r="N538" s="32"/>
      <c r="O538" s="32"/>
      <c r="P538" s="84"/>
      <c r="Q538" s="71"/>
      <c r="R538" s="85"/>
      <c r="S538" s="32"/>
      <c r="T538" s="32">
        <v>1527271.8318</v>
      </c>
      <c r="U538" s="32"/>
      <c r="V538" s="32">
        <v>1527271.8318</v>
      </c>
      <c r="W538" s="32">
        <f t="shared" si="154"/>
        <v>1612799.0543808001</v>
      </c>
      <c r="X538" s="32"/>
      <c r="Y538" s="32"/>
      <c r="Z538" s="32"/>
      <c r="AA538" s="32"/>
      <c r="AB538" s="32"/>
      <c r="AC538" s="32"/>
      <c r="AD538" s="32"/>
      <c r="AE538" s="32"/>
      <c r="AF538" s="32"/>
      <c r="AG538" s="32"/>
      <c r="AH538" s="32"/>
      <c r="AI538" s="32"/>
      <c r="AJ538" s="32">
        <v>1248785</v>
      </c>
      <c r="AK538" s="32"/>
      <c r="AL538" s="32">
        <v>1248785</v>
      </c>
      <c r="AM538" s="32">
        <f t="shared" si="161"/>
        <v>1318966.7169999999</v>
      </c>
      <c r="AN538" s="32"/>
      <c r="AO538" s="32"/>
      <c r="AP538" s="32"/>
      <c r="AQ538" s="32"/>
      <c r="AR538" s="32"/>
      <c r="AS538" s="32"/>
      <c r="AT538" s="32"/>
      <c r="AU538" s="32"/>
      <c r="AV538" s="32"/>
      <c r="AW538" s="32"/>
      <c r="AX538" s="32"/>
      <c r="AY538" s="32"/>
      <c r="AZ538" s="32"/>
      <c r="BA538" s="32"/>
      <c r="BB538" s="32"/>
      <c r="BC538" s="32"/>
      <c r="BD538" s="32"/>
      <c r="BE538" s="32"/>
      <c r="BF538" s="32"/>
      <c r="BG538" s="32"/>
      <c r="BH538" s="32"/>
      <c r="BI538" s="32"/>
      <c r="BJ538" s="32"/>
      <c r="BK538" s="32"/>
      <c r="BL538" s="32"/>
      <c r="BM538" s="32"/>
      <c r="BN538" s="32"/>
      <c r="BO538" s="32"/>
      <c r="BP538" s="32"/>
      <c r="BQ538" s="32"/>
      <c r="BR538" s="32"/>
      <c r="BS538" s="32"/>
      <c r="BT538" s="32"/>
      <c r="BU538" s="32"/>
      <c r="BV538" s="32"/>
      <c r="BW538" s="32"/>
      <c r="BX538" s="32"/>
      <c r="BY538" s="32"/>
      <c r="BZ538" s="32"/>
      <c r="CA538" s="32"/>
      <c r="CB538" s="32"/>
      <c r="CC538" s="32"/>
      <c r="CD538" s="32"/>
      <c r="CE538" s="32"/>
      <c r="CF538" s="32">
        <v>2313318.7000000002</v>
      </c>
      <c r="CG538" s="32"/>
      <c r="CH538" s="32">
        <v>2313318.7000000002</v>
      </c>
      <c r="CI538" s="32">
        <f t="shared" si="155"/>
        <v>2443327.2109400001</v>
      </c>
      <c r="CJ538" s="32">
        <f t="shared" si="156"/>
        <v>1644790.2455802001</v>
      </c>
      <c r="CK538" s="32">
        <f>+SMALL((K538,O538,S538,W538,AA538,AE538,AI538,AM538,AQ538,AU538,AY538,BC538,BG538,BK538,BO538,BS538,BW538,CA538,CE538,CI538),1)</f>
        <v>1204068</v>
      </c>
      <c r="CL538" s="18"/>
      <c r="CM538" s="18">
        <f t="shared" si="157"/>
        <v>0</v>
      </c>
      <c r="CN538" s="35">
        <f t="shared" si="158"/>
        <v>0</v>
      </c>
      <c r="CO538" s="39">
        <f t="shared" si="159"/>
        <v>1204068</v>
      </c>
    </row>
    <row r="539" spans="1:93" s="19" customFormat="1" ht="45">
      <c r="A539" s="17">
        <v>529</v>
      </c>
      <c r="B539" s="49" t="s">
        <v>506</v>
      </c>
      <c r="C539" s="69" t="s">
        <v>606</v>
      </c>
      <c r="D539" s="69" t="s">
        <v>1246</v>
      </c>
      <c r="E539" s="37">
        <v>1</v>
      </c>
      <c r="F539" s="37" t="str">
        <f>+VLOOKUP(B539,'[1]AMAREY NOVA MEDICAL S.A'!$D:$H,5,0)</f>
        <v>CTO 5659-2021 DIPROMEDICOS S.A.S</v>
      </c>
      <c r="G539" s="34">
        <f>+VLOOKUP(B539,'[1]AMAREY NOVA MEDICAL S.A'!$D:$H,2,0)</f>
        <v>100000</v>
      </c>
      <c r="H539" s="32">
        <f>+VLOOKUP(B539,'[1]AMAREY NOVA MEDICAL S.A'!$D:$H,3,0)</f>
        <v>0</v>
      </c>
      <c r="I539" s="32">
        <f>+VLOOKUP(B539,'[1]AMAREY NOVA MEDICAL S.A'!$D:$H,4,0)</f>
        <v>100000</v>
      </c>
      <c r="J539" s="32">
        <f t="shared" si="152"/>
        <v>100000</v>
      </c>
      <c r="K539" s="32">
        <f t="shared" si="153"/>
        <v>105620</v>
      </c>
      <c r="L539" s="32"/>
      <c r="M539" s="32"/>
      <c r="N539" s="32"/>
      <c r="O539" s="32"/>
      <c r="P539" s="84"/>
      <c r="Q539" s="71"/>
      <c r="R539" s="85"/>
      <c r="S539" s="32"/>
      <c r="T539" s="32">
        <v>332108.40779999999</v>
      </c>
      <c r="U539" s="32"/>
      <c r="V539" s="32">
        <v>332108.40779999999</v>
      </c>
      <c r="W539" s="32">
        <f t="shared" si="154"/>
        <v>350706.47863680002</v>
      </c>
      <c r="X539" s="32"/>
      <c r="Y539" s="32"/>
      <c r="Z539" s="32"/>
      <c r="AA539" s="32"/>
      <c r="AB539" s="32"/>
      <c r="AC539" s="32"/>
      <c r="AD539" s="32"/>
      <c r="AE539" s="32"/>
      <c r="AF539" s="32"/>
      <c r="AG539" s="32"/>
      <c r="AH539" s="32"/>
      <c r="AI539" s="32"/>
      <c r="AJ539" s="32">
        <v>1959600</v>
      </c>
      <c r="AK539" s="32"/>
      <c r="AL539" s="32">
        <v>1959600</v>
      </c>
      <c r="AM539" s="32">
        <f t="shared" si="161"/>
        <v>2069729.52</v>
      </c>
      <c r="AN539" s="32"/>
      <c r="AO539" s="32"/>
      <c r="AP539" s="32"/>
      <c r="AQ539" s="32"/>
      <c r="AR539" s="32"/>
      <c r="AS539" s="32"/>
      <c r="AT539" s="32"/>
      <c r="AU539" s="32"/>
      <c r="AV539" s="32"/>
      <c r="AW539" s="32"/>
      <c r="AX539" s="32"/>
      <c r="AY539" s="32"/>
      <c r="AZ539" s="32"/>
      <c r="BA539" s="32"/>
      <c r="BB539" s="32"/>
      <c r="BC539" s="32"/>
      <c r="BD539" s="32"/>
      <c r="BE539" s="32"/>
      <c r="BF539" s="32"/>
      <c r="BG539" s="32"/>
      <c r="BH539" s="32"/>
      <c r="BI539" s="32"/>
      <c r="BJ539" s="32"/>
      <c r="BK539" s="32"/>
      <c r="BL539" s="32"/>
      <c r="BM539" s="32"/>
      <c r="BN539" s="32"/>
      <c r="BO539" s="32"/>
      <c r="BP539" s="32"/>
      <c r="BQ539" s="32"/>
      <c r="BR539" s="32"/>
      <c r="BS539" s="32"/>
      <c r="BT539" s="32"/>
      <c r="BU539" s="32"/>
      <c r="BV539" s="32"/>
      <c r="BW539" s="32"/>
      <c r="BX539" s="32"/>
      <c r="BY539" s="32"/>
      <c r="BZ539" s="32"/>
      <c r="CA539" s="32"/>
      <c r="CB539" s="32"/>
      <c r="CC539" s="32"/>
      <c r="CD539" s="32"/>
      <c r="CE539" s="32"/>
      <c r="CF539" s="32">
        <v>2515960.2599999998</v>
      </c>
      <c r="CG539" s="32"/>
      <c r="CH539" s="32">
        <v>2515960.2599999998</v>
      </c>
      <c r="CI539" s="32">
        <f t="shared" si="155"/>
        <v>2657357.2266119998</v>
      </c>
      <c r="CJ539" s="32">
        <f t="shared" si="156"/>
        <v>1295853.3063121999</v>
      </c>
      <c r="CK539" s="32">
        <f>+SMALL((K539,O539,S539,W539,AA539,AE539,AI539,AM539,AQ539,AU539,AY539,BC539,BG539,BK539,BO539,BS539,BW539,CA539,CE539,CI539),1)</f>
        <v>105620</v>
      </c>
      <c r="CL539" s="18"/>
      <c r="CM539" s="18">
        <f t="shared" si="157"/>
        <v>0</v>
      </c>
      <c r="CN539" s="35">
        <f t="shared" si="158"/>
        <v>0</v>
      </c>
      <c r="CO539" s="39">
        <f t="shared" si="159"/>
        <v>105620</v>
      </c>
    </row>
    <row r="540" spans="1:93" s="19" customFormat="1" ht="45">
      <c r="A540" s="17">
        <v>530</v>
      </c>
      <c r="B540" s="49" t="s">
        <v>495</v>
      </c>
      <c r="C540" s="69" t="s">
        <v>606</v>
      </c>
      <c r="D540" s="69" t="s">
        <v>1246</v>
      </c>
      <c r="E540" s="37">
        <v>1</v>
      </c>
      <c r="F540" s="37" t="str">
        <f>+VLOOKUP(B540,'[1]AMAREY NOVA MEDICAL S.A'!$D:$H,5,0)</f>
        <v>CTO 5657-2021 B BRAUN MEDICAL S A</v>
      </c>
      <c r="G540" s="34">
        <f>+VLOOKUP(B540,'[1]AMAREY NOVA MEDICAL S.A'!$D:$H,2,0)</f>
        <v>107200</v>
      </c>
      <c r="H540" s="32">
        <f>+VLOOKUP(B540,'[1]AMAREY NOVA MEDICAL S.A'!$D:$H,3,0)</f>
        <v>0</v>
      </c>
      <c r="I540" s="32">
        <f>+VLOOKUP(B540,'[1]AMAREY NOVA MEDICAL S.A'!$D:$H,4,0)</f>
        <v>107200</v>
      </c>
      <c r="J540" s="32">
        <f t="shared" si="152"/>
        <v>107200</v>
      </c>
      <c r="K540" s="32">
        <f t="shared" si="153"/>
        <v>113224.64</v>
      </c>
      <c r="L540" s="32"/>
      <c r="M540" s="32"/>
      <c r="N540" s="32"/>
      <c r="O540" s="32"/>
      <c r="P540" s="84"/>
      <c r="Q540" s="71"/>
      <c r="R540" s="85"/>
      <c r="S540" s="32"/>
      <c r="T540" s="32">
        <v>180000</v>
      </c>
      <c r="U540" s="32"/>
      <c r="V540" s="32">
        <v>180000</v>
      </c>
      <c r="W540" s="32">
        <f t="shared" si="154"/>
        <v>190080</v>
      </c>
      <c r="X540" s="32"/>
      <c r="Y540" s="32"/>
      <c r="Z540" s="32"/>
      <c r="AA540" s="32"/>
      <c r="AB540" s="32"/>
      <c r="AC540" s="32"/>
      <c r="AD540" s="32"/>
      <c r="AE540" s="32"/>
      <c r="AF540" s="32"/>
      <c r="AG540" s="32"/>
      <c r="AH540" s="32"/>
      <c r="AI540" s="32"/>
      <c r="AJ540" s="32">
        <v>228620</v>
      </c>
      <c r="AK540" s="32"/>
      <c r="AL540" s="32">
        <v>228620</v>
      </c>
      <c r="AM540" s="32">
        <f t="shared" si="161"/>
        <v>241468.44400000002</v>
      </c>
      <c r="AN540" s="32"/>
      <c r="AO540" s="32"/>
      <c r="AP540" s="32"/>
      <c r="AQ540" s="32"/>
      <c r="AR540" s="32"/>
      <c r="AS540" s="32"/>
      <c r="AT540" s="32"/>
      <c r="AU540" s="32"/>
      <c r="AV540" s="32"/>
      <c r="AW540" s="32"/>
      <c r="AX540" s="32"/>
      <c r="AY540" s="32"/>
      <c r="AZ540" s="32"/>
      <c r="BA540" s="32"/>
      <c r="BB540" s="32"/>
      <c r="BC540" s="32"/>
      <c r="BD540" s="32"/>
      <c r="BE540" s="32"/>
      <c r="BF540" s="32"/>
      <c r="BG540" s="32"/>
      <c r="BH540" s="32"/>
      <c r="BI540" s="32"/>
      <c r="BJ540" s="32"/>
      <c r="BK540" s="32"/>
      <c r="BL540" s="32"/>
      <c r="BM540" s="32"/>
      <c r="BN540" s="32"/>
      <c r="BO540" s="32"/>
      <c r="BP540" s="32"/>
      <c r="BQ540" s="32"/>
      <c r="BR540" s="32"/>
      <c r="BS540" s="32"/>
      <c r="BT540" s="32"/>
      <c r="BU540" s="32"/>
      <c r="BV540" s="32"/>
      <c r="BW540" s="32"/>
      <c r="BX540" s="32"/>
      <c r="BY540" s="32"/>
      <c r="BZ540" s="32"/>
      <c r="CA540" s="32"/>
      <c r="CB540" s="32"/>
      <c r="CC540" s="32"/>
      <c r="CD540" s="32"/>
      <c r="CE540" s="32"/>
      <c r="CF540" s="32">
        <v>158169.26</v>
      </c>
      <c r="CG540" s="32"/>
      <c r="CH540" s="32">
        <v>158169.26</v>
      </c>
      <c r="CI540" s="32">
        <f t="shared" si="155"/>
        <v>167058.37241200003</v>
      </c>
      <c r="CJ540" s="32">
        <f t="shared" si="156"/>
        <v>177957.86410300003</v>
      </c>
      <c r="CK540" s="32">
        <f>+SMALL((K540,O540,S540,W540,AA540,AE540,AI540,AM540,AQ540,AU540,AY540,BC540,BG540,BK540,BO540,BS540,BW540,CA540,CE540,CI540),1)</f>
        <v>113224.64</v>
      </c>
      <c r="CL540" s="18"/>
      <c r="CM540" s="18">
        <f t="shared" si="157"/>
        <v>0</v>
      </c>
      <c r="CN540" s="35">
        <f t="shared" si="158"/>
        <v>0</v>
      </c>
      <c r="CO540" s="39">
        <f t="shared" si="159"/>
        <v>113224.64</v>
      </c>
    </row>
    <row r="541" spans="1:93" s="19" customFormat="1" ht="45">
      <c r="A541" s="17">
        <v>531</v>
      </c>
      <c r="B541" s="49" t="s">
        <v>511</v>
      </c>
      <c r="C541" s="69" t="s">
        <v>606</v>
      </c>
      <c r="D541" s="69" t="s">
        <v>1246</v>
      </c>
      <c r="E541" s="37">
        <v>1</v>
      </c>
      <c r="F541" s="37" t="str">
        <f>+VLOOKUP(B541,'[1]AMAREY NOVA MEDICAL S.A'!$D:$H,5,0)</f>
        <v>CTO 5659-2021 DIPROMEDICOS S.A.S</v>
      </c>
      <c r="G541" s="34">
        <f>+VLOOKUP(B541,'[1]AMAREY NOVA MEDICAL S.A'!$D:$H,2,0)</f>
        <v>2100000</v>
      </c>
      <c r="H541" s="32">
        <f>+VLOOKUP(B541,'[1]AMAREY NOVA MEDICAL S.A'!$D:$H,3,0)</f>
        <v>0</v>
      </c>
      <c r="I541" s="32">
        <f>+VLOOKUP(B541,'[1]AMAREY NOVA MEDICAL S.A'!$D:$H,4,0)</f>
        <v>2100000</v>
      </c>
      <c r="J541" s="32">
        <f t="shared" si="152"/>
        <v>2100000</v>
      </c>
      <c r="K541" s="32">
        <f t="shared" si="153"/>
        <v>2218020</v>
      </c>
      <c r="L541" s="32"/>
      <c r="M541" s="32"/>
      <c r="N541" s="32"/>
      <c r="O541" s="32"/>
      <c r="P541" s="84"/>
      <c r="Q541" s="71"/>
      <c r="R541" s="85"/>
      <c r="S541" s="32"/>
      <c r="T541" s="32">
        <v>3187221.0318</v>
      </c>
      <c r="U541" s="32"/>
      <c r="V541" s="32">
        <v>3187221.0318</v>
      </c>
      <c r="W541" s="32">
        <f t="shared" si="154"/>
        <v>3365705.4095808002</v>
      </c>
      <c r="X541" s="32"/>
      <c r="Y541" s="32"/>
      <c r="Z541" s="32"/>
      <c r="AA541" s="32"/>
      <c r="AB541" s="32"/>
      <c r="AC541" s="32"/>
      <c r="AD541" s="32"/>
      <c r="AE541" s="32"/>
      <c r="AF541" s="32"/>
      <c r="AG541" s="32"/>
      <c r="AH541" s="32"/>
      <c r="AI541" s="32"/>
      <c r="AJ541" s="32">
        <v>2070000</v>
      </c>
      <c r="AK541" s="32"/>
      <c r="AL541" s="32">
        <v>2070000</v>
      </c>
      <c r="AM541" s="32">
        <f t="shared" si="161"/>
        <v>2186334</v>
      </c>
      <c r="AN541" s="32"/>
      <c r="AO541" s="32"/>
      <c r="AP541" s="32"/>
      <c r="AQ541" s="32"/>
      <c r="AR541" s="32"/>
      <c r="AS541" s="32"/>
      <c r="AT541" s="32"/>
      <c r="AU541" s="32"/>
      <c r="AV541" s="32"/>
      <c r="AW541" s="32"/>
      <c r="AX541" s="32"/>
      <c r="AY541" s="32"/>
      <c r="AZ541" s="32"/>
      <c r="BA541" s="32"/>
      <c r="BB541" s="32"/>
      <c r="BC541" s="32"/>
      <c r="BD541" s="32"/>
      <c r="BE541" s="32"/>
      <c r="BF541" s="32"/>
      <c r="BG541" s="32"/>
      <c r="BH541" s="32"/>
      <c r="BI541" s="32"/>
      <c r="BJ541" s="32"/>
      <c r="BK541" s="32"/>
      <c r="BL541" s="32"/>
      <c r="BM541" s="32"/>
      <c r="BN541" s="32"/>
      <c r="BO541" s="32"/>
      <c r="BP541" s="32"/>
      <c r="BQ541" s="32"/>
      <c r="BR541" s="32"/>
      <c r="BS541" s="32"/>
      <c r="BT541" s="32"/>
      <c r="BU541" s="32"/>
      <c r="BV541" s="32"/>
      <c r="BW541" s="32"/>
      <c r="BX541" s="32"/>
      <c r="BY541" s="32"/>
      <c r="BZ541" s="32"/>
      <c r="CA541" s="32"/>
      <c r="CB541" s="32"/>
      <c r="CC541" s="32"/>
      <c r="CD541" s="32"/>
      <c r="CE541" s="32"/>
      <c r="CF541" s="32">
        <v>2492486.83</v>
      </c>
      <c r="CG541" s="32"/>
      <c r="CH541" s="32">
        <v>2492486.83</v>
      </c>
      <c r="CI541" s="32">
        <f t="shared" si="155"/>
        <v>2632564.5898460001</v>
      </c>
      <c r="CJ541" s="32">
        <f t="shared" si="156"/>
        <v>2600655.9998567002</v>
      </c>
      <c r="CK541" s="32">
        <f>+SMALL((K541,O541,S541,W541,AA541,AE541,AI541,AM541,AQ541,AU541,AY541,BC541,BG541,BK541,BO541,BS541,BW541,CA541,CE541,CI541),1)</f>
        <v>2186334</v>
      </c>
      <c r="CL541" s="18"/>
      <c r="CM541" s="18">
        <f t="shared" si="157"/>
        <v>31686</v>
      </c>
      <c r="CN541" s="35">
        <f t="shared" si="158"/>
        <v>1.4492753623188406E-2</v>
      </c>
      <c r="CO541" s="39">
        <f t="shared" si="159"/>
        <v>2186334</v>
      </c>
    </row>
    <row r="542" spans="1:93" s="19" customFormat="1" ht="45">
      <c r="A542" s="17">
        <v>532</v>
      </c>
      <c r="B542" s="49" t="s">
        <v>498</v>
      </c>
      <c r="C542" s="69" t="s">
        <v>606</v>
      </c>
      <c r="D542" s="69" t="s">
        <v>1246</v>
      </c>
      <c r="E542" s="37">
        <v>1</v>
      </c>
      <c r="F542" s="37" t="str">
        <f>+VLOOKUP(B542,'[1]AMAREY NOVA MEDICAL S.A'!$D:$H,5,0)</f>
        <v>CTO 5659-2021 DIPROMEDICOS S.A.S</v>
      </c>
      <c r="G542" s="34">
        <f>+VLOOKUP(B542,'[1]AMAREY NOVA MEDICAL S.A'!$D:$H,2,0)</f>
        <v>1640000</v>
      </c>
      <c r="H542" s="32">
        <f>+VLOOKUP(B542,'[1]AMAREY NOVA MEDICAL S.A'!$D:$H,3,0)</f>
        <v>0</v>
      </c>
      <c r="I542" s="32">
        <f>+VLOOKUP(B542,'[1]AMAREY NOVA MEDICAL S.A'!$D:$H,4,0)</f>
        <v>1640000</v>
      </c>
      <c r="J542" s="32">
        <f t="shared" si="152"/>
        <v>1640000</v>
      </c>
      <c r="K542" s="32">
        <f t="shared" si="153"/>
        <v>1732168</v>
      </c>
      <c r="L542" s="32"/>
      <c r="M542" s="32"/>
      <c r="N542" s="32"/>
      <c r="O542" s="32"/>
      <c r="P542" s="84"/>
      <c r="Q542" s="71"/>
      <c r="R542" s="85"/>
      <c r="S542" s="32"/>
      <c r="T542" s="32">
        <v>2217810.699</v>
      </c>
      <c r="U542" s="32"/>
      <c r="V542" s="32">
        <v>2217810.699</v>
      </c>
      <c r="W542" s="32">
        <f t="shared" si="154"/>
        <v>2342008.0981439999</v>
      </c>
      <c r="X542" s="32"/>
      <c r="Y542" s="32"/>
      <c r="Z542" s="32"/>
      <c r="AA542" s="32"/>
      <c r="AB542" s="32"/>
      <c r="AC542" s="32"/>
      <c r="AD542" s="32"/>
      <c r="AE542" s="32"/>
      <c r="AF542" s="32"/>
      <c r="AG542" s="32"/>
      <c r="AH542" s="32"/>
      <c r="AI542" s="32"/>
      <c r="AJ542" s="32">
        <v>4730640</v>
      </c>
      <c r="AK542" s="32"/>
      <c r="AL542" s="32">
        <v>4730640</v>
      </c>
      <c r="AM542" s="32">
        <f t="shared" si="161"/>
        <v>4996501.9680000003</v>
      </c>
      <c r="AN542" s="32"/>
      <c r="AO542" s="32"/>
      <c r="AP542" s="32"/>
      <c r="AQ542" s="32"/>
      <c r="AR542" s="32"/>
      <c r="AS542" s="32"/>
      <c r="AT542" s="32"/>
      <c r="AU542" s="32"/>
      <c r="AV542" s="32"/>
      <c r="AW542" s="32"/>
      <c r="AX542" s="32"/>
      <c r="AY542" s="32"/>
      <c r="AZ542" s="32"/>
      <c r="BA542" s="32"/>
      <c r="BB542" s="32"/>
      <c r="BC542" s="32"/>
      <c r="BD542" s="32"/>
      <c r="BE542" s="32"/>
      <c r="BF542" s="32"/>
      <c r="BG542" s="32"/>
      <c r="BH542" s="32"/>
      <c r="BI542" s="32"/>
      <c r="BJ542" s="32"/>
      <c r="BK542" s="32"/>
      <c r="BL542" s="32"/>
      <c r="BM542" s="32"/>
      <c r="BN542" s="32"/>
      <c r="BO542" s="32"/>
      <c r="BP542" s="32"/>
      <c r="BQ542" s="32"/>
      <c r="BR542" s="32"/>
      <c r="BS542" s="32"/>
      <c r="BT542" s="32"/>
      <c r="BU542" s="32"/>
      <c r="BV542" s="32"/>
      <c r="BW542" s="32"/>
      <c r="BX542" s="32"/>
      <c r="BY542" s="32"/>
      <c r="BZ542" s="32"/>
      <c r="CA542" s="32"/>
      <c r="CB542" s="32"/>
      <c r="CC542" s="32"/>
      <c r="CD542" s="32"/>
      <c r="CE542" s="32"/>
      <c r="CF542" s="32">
        <v>4772571.09</v>
      </c>
      <c r="CG542" s="32"/>
      <c r="CH542" s="32">
        <v>4772571.09</v>
      </c>
      <c r="CI542" s="32">
        <f t="shared" si="155"/>
        <v>5040789.5852579996</v>
      </c>
      <c r="CJ542" s="32">
        <f t="shared" si="156"/>
        <v>3527866.9128505001</v>
      </c>
      <c r="CK542" s="32">
        <f>+SMALL((K542,O542,S542,W542,AA542,AE542,AI542,AM542,AQ542,AU542,AY542,BC542,BG542,BK542,BO542,BS542,BW542,CA542,CE542,CI542),1)</f>
        <v>1732168</v>
      </c>
      <c r="CL542" s="18"/>
      <c r="CM542" s="18">
        <f t="shared" si="157"/>
        <v>0</v>
      </c>
      <c r="CN542" s="35">
        <f t="shared" si="158"/>
        <v>0</v>
      </c>
      <c r="CO542" s="39">
        <f t="shared" si="159"/>
        <v>1732168</v>
      </c>
    </row>
    <row r="543" spans="1:93" s="19" customFormat="1" ht="45">
      <c r="A543" s="17">
        <v>533</v>
      </c>
      <c r="B543" s="49" t="s">
        <v>494</v>
      </c>
      <c r="C543" s="69" t="s">
        <v>607</v>
      </c>
      <c r="D543" s="69" t="s">
        <v>1246</v>
      </c>
      <c r="E543" s="37">
        <v>1</v>
      </c>
      <c r="F543" s="37" t="str">
        <f>+VLOOKUP(B543,'[1]AMAREY NOVA MEDICAL S.A'!$D:$H,5,0)</f>
        <v>CTO 5657-2021 B BRAUN MEDICAL S A</v>
      </c>
      <c r="G543" s="34">
        <f>+VLOOKUP(B543,'[1]AMAREY NOVA MEDICAL S.A'!$D:$H,2,0)</f>
        <v>1140000</v>
      </c>
      <c r="H543" s="32">
        <f>+VLOOKUP(B543,'[1]AMAREY NOVA MEDICAL S.A'!$D:$H,3,0)</f>
        <v>0</v>
      </c>
      <c r="I543" s="32">
        <f>+VLOOKUP(B543,'[1]AMAREY NOVA MEDICAL S.A'!$D:$H,4,0)</f>
        <v>1140000</v>
      </c>
      <c r="J543" s="32">
        <f t="shared" si="152"/>
        <v>1140000</v>
      </c>
      <c r="K543" s="32">
        <f t="shared" si="153"/>
        <v>1204068</v>
      </c>
      <c r="L543" s="32"/>
      <c r="M543" s="32"/>
      <c r="N543" s="32"/>
      <c r="O543" s="32"/>
      <c r="P543" s="84"/>
      <c r="Q543" s="71"/>
      <c r="R543" s="85"/>
      <c r="S543" s="32"/>
      <c r="T543" s="32">
        <v>1527271.8318</v>
      </c>
      <c r="U543" s="32"/>
      <c r="V543" s="32">
        <v>1527271.8318</v>
      </c>
      <c r="W543" s="32">
        <f t="shared" si="154"/>
        <v>1612799.0543808001</v>
      </c>
      <c r="X543" s="32">
        <v>2026161</v>
      </c>
      <c r="Y543" s="32"/>
      <c r="Z543" s="32">
        <v>2026161</v>
      </c>
      <c r="AA543" s="32">
        <f t="shared" si="160"/>
        <v>2140031.2482000003</v>
      </c>
      <c r="AB543" s="32"/>
      <c r="AC543" s="32"/>
      <c r="AD543" s="32"/>
      <c r="AE543" s="32"/>
      <c r="AF543" s="32"/>
      <c r="AG543" s="32"/>
      <c r="AH543" s="32"/>
      <c r="AI543" s="32"/>
      <c r="AJ543" s="32">
        <v>1248785</v>
      </c>
      <c r="AK543" s="32"/>
      <c r="AL543" s="32">
        <v>1248785</v>
      </c>
      <c r="AM543" s="32">
        <f t="shared" si="161"/>
        <v>1318966.7169999999</v>
      </c>
      <c r="AN543" s="32"/>
      <c r="AO543" s="32"/>
      <c r="AP543" s="32"/>
      <c r="AQ543" s="32"/>
      <c r="AR543" s="32"/>
      <c r="AS543" s="32"/>
      <c r="AT543" s="32"/>
      <c r="AU543" s="32"/>
      <c r="AV543" s="32"/>
      <c r="AW543" s="32"/>
      <c r="AX543" s="32"/>
      <c r="AY543" s="32"/>
      <c r="AZ543" s="32"/>
      <c r="BA543" s="32"/>
      <c r="BB543" s="32"/>
      <c r="BC543" s="32"/>
      <c r="BD543" s="32"/>
      <c r="BE543" s="32"/>
      <c r="BF543" s="32"/>
      <c r="BG543" s="32"/>
      <c r="BH543" s="32"/>
      <c r="BI543" s="32"/>
      <c r="BJ543" s="32"/>
      <c r="BK543" s="32"/>
      <c r="BL543" s="32"/>
      <c r="BM543" s="32"/>
      <c r="BN543" s="32"/>
      <c r="BO543" s="32"/>
      <c r="BP543" s="32"/>
      <c r="BQ543" s="32"/>
      <c r="BR543" s="32"/>
      <c r="BS543" s="32"/>
      <c r="BT543" s="32"/>
      <c r="BU543" s="32"/>
      <c r="BV543" s="32"/>
      <c r="BW543" s="32"/>
      <c r="BX543" s="32"/>
      <c r="BY543" s="32"/>
      <c r="BZ543" s="32"/>
      <c r="CA543" s="32"/>
      <c r="CB543" s="32">
        <v>1804680</v>
      </c>
      <c r="CC543" s="32"/>
      <c r="CD543" s="32">
        <v>1804680</v>
      </c>
      <c r="CE543" s="32">
        <f t="shared" si="162"/>
        <v>1906103.0160000001</v>
      </c>
      <c r="CF543" s="32">
        <v>2327081.34</v>
      </c>
      <c r="CG543" s="32"/>
      <c r="CH543" s="32">
        <v>2327081.34</v>
      </c>
      <c r="CI543" s="32">
        <f t="shared" si="155"/>
        <v>2457863.3113079998</v>
      </c>
      <c r="CJ543" s="32">
        <f t="shared" si="156"/>
        <v>1773305.2244814665</v>
      </c>
      <c r="CK543" s="32">
        <f>+SMALL((K543,O543,S543,W543,AA543,AE543,AI543,AM543,AQ543,AU543,AY543,BC543,BG543,BK543,BO543,BS543,BW543,CA543,CE543,CI543),1)</f>
        <v>1204068</v>
      </c>
      <c r="CL543" s="18"/>
      <c r="CM543" s="18">
        <f t="shared" si="157"/>
        <v>0</v>
      </c>
      <c r="CN543" s="35">
        <f t="shared" si="158"/>
        <v>0</v>
      </c>
      <c r="CO543" s="39">
        <f t="shared" si="159"/>
        <v>1204068</v>
      </c>
    </row>
    <row r="544" spans="1:93" s="19" customFormat="1" ht="45">
      <c r="A544" s="17">
        <v>534</v>
      </c>
      <c r="B544" s="49" t="s">
        <v>506</v>
      </c>
      <c r="C544" s="69" t="s">
        <v>607</v>
      </c>
      <c r="D544" s="69" t="s">
        <v>1246</v>
      </c>
      <c r="E544" s="37">
        <v>1</v>
      </c>
      <c r="F544" s="37" t="str">
        <f>+VLOOKUP(B544,'[1]AMAREY NOVA MEDICAL S.A'!$D:$H,5,0)</f>
        <v>CTO 5659-2021 DIPROMEDICOS S.A.S</v>
      </c>
      <c r="G544" s="34">
        <f>+VLOOKUP(B544,'[1]AMAREY NOVA MEDICAL S.A'!$D:$H,2,0)</f>
        <v>100000</v>
      </c>
      <c r="H544" s="32">
        <f>+VLOOKUP(B544,'[1]AMAREY NOVA MEDICAL S.A'!$D:$H,3,0)</f>
        <v>0</v>
      </c>
      <c r="I544" s="32">
        <f>+VLOOKUP(B544,'[1]AMAREY NOVA MEDICAL S.A'!$D:$H,4,0)</f>
        <v>100000</v>
      </c>
      <c r="J544" s="32">
        <f t="shared" si="152"/>
        <v>100000</v>
      </c>
      <c r="K544" s="32">
        <f t="shared" si="153"/>
        <v>105620</v>
      </c>
      <c r="L544" s="32"/>
      <c r="M544" s="32"/>
      <c r="N544" s="32"/>
      <c r="O544" s="32"/>
      <c r="P544" s="84"/>
      <c r="Q544" s="71"/>
      <c r="R544" s="85"/>
      <c r="S544" s="32"/>
      <c r="T544" s="32">
        <v>332108.40779999999</v>
      </c>
      <c r="U544" s="32"/>
      <c r="V544" s="32">
        <v>332108.40779999999</v>
      </c>
      <c r="W544" s="32">
        <f t="shared" si="154"/>
        <v>350706.47863680002</v>
      </c>
      <c r="X544" s="32">
        <v>3649616</v>
      </c>
      <c r="Y544" s="32"/>
      <c r="Z544" s="32">
        <v>3649616</v>
      </c>
      <c r="AA544" s="32">
        <f t="shared" si="160"/>
        <v>3854724.4191999999</v>
      </c>
      <c r="AB544" s="32"/>
      <c r="AC544" s="32"/>
      <c r="AD544" s="32"/>
      <c r="AE544" s="32"/>
      <c r="AF544" s="32"/>
      <c r="AG544" s="32"/>
      <c r="AH544" s="32"/>
      <c r="AI544" s="32"/>
      <c r="AJ544" s="32">
        <v>1959600</v>
      </c>
      <c r="AK544" s="32"/>
      <c r="AL544" s="32">
        <v>1959600</v>
      </c>
      <c r="AM544" s="32">
        <f t="shared" si="161"/>
        <v>2069729.52</v>
      </c>
      <c r="AN544" s="32"/>
      <c r="AO544" s="32"/>
      <c r="AP544" s="32"/>
      <c r="AQ544" s="32"/>
      <c r="AR544" s="32"/>
      <c r="AS544" s="32"/>
      <c r="AT544" s="32"/>
      <c r="AU544" s="32"/>
      <c r="AV544" s="32"/>
      <c r="AW544" s="32"/>
      <c r="AX544" s="32"/>
      <c r="AY544" s="32"/>
      <c r="AZ544" s="32"/>
      <c r="BA544" s="32"/>
      <c r="BB544" s="32"/>
      <c r="BC544" s="32"/>
      <c r="BD544" s="32"/>
      <c r="BE544" s="32"/>
      <c r="BF544" s="32"/>
      <c r="BG544" s="32"/>
      <c r="BH544" s="32"/>
      <c r="BI544" s="32"/>
      <c r="BJ544" s="32"/>
      <c r="BK544" s="32"/>
      <c r="BL544" s="32"/>
      <c r="BM544" s="32"/>
      <c r="BN544" s="32"/>
      <c r="BO544" s="32"/>
      <c r="BP544" s="32"/>
      <c r="BQ544" s="32"/>
      <c r="BR544" s="32"/>
      <c r="BS544" s="32"/>
      <c r="BT544" s="32"/>
      <c r="BU544" s="32"/>
      <c r="BV544" s="32"/>
      <c r="BW544" s="32"/>
      <c r="BX544" s="32"/>
      <c r="BY544" s="32"/>
      <c r="BZ544" s="32"/>
      <c r="CA544" s="32"/>
      <c r="CB544" s="32">
        <v>666360</v>
      </c>
      <c r="CC544" s="32"/>
      <c r="CD544" s="32">
        <v>666360</v>
      </c>
      <c r="CE544" s="32">
        <f t="shared" si="162"/>
        <v>703809.43200000003</v>
      </c>
      <c r="CF544" s="32">
        <v>2381894.1800000002</v>
      </c>
      <c r="CG544" s="32"/>
      <c r="CH544" s="32">
        <v>2381894.1800000002</v>
      </c>
      <c r="CI544" s="32">
        <f t="shared" si="155"/>
        <v>2515756.6329160002</v>
      </c>
      <c r="CJ544" s="32">
        <f t="shared" si="156"/>
        <v>1600057.7471254666</v>
      </c>
      <c r="CK544" s="32">
        <f>+SMALL((K544,O544,S544,W544,AA544,AE544,AI544,AM544,AQ544,AU544,AY544,BC544,BG544,BK544,BO544,BS544,BW544,CA544,CE544,CI544),1)</f>
        <v>105620</v>
      </c>
      <c r="CL544" s="18"/>
      <c r="CM544" s="18">
        <f t="shared" si="157"/>
        <v>0</v>
      </c>
      <c r="CN544" s="35">
        <f t="shared" si="158"/>
        <v>0</v>
      </c>
      <c r="CO544" s="39">
        <f t="shared" si="159"/>
        <v>105620</v>
      </c>
    </row>
    <row r="545" spans="1:93" s="19" customFormat="1" ht="45">
      <c r="A545" s="17">
        <v>535</v>
      </c>
      <c r="B545" s="49" t="s">
        <v>495</v>
      </c>
      <c r="C545" s="69" t="s">
        <v>607</v>
      </c>
      <c r="D545" s="69" t="s">
        <v>1246</v>
      </c>
      <c r="E545" s="37">
        <v>1</v>
      </c>
      <c r="F545" s="37" t="str">
        <f>+VLOOKUP(B545,'[1]AMAREY NOVA MEDICAL S.A'!$D:$H,5,0)</f>
        <v>CTO 5657-2021 B BRAUN MEDICAL S A</v>
      </c>
      <c r="G545" s="34">
        <f>+VLOOKUP(B545,'[1]AMAREY NOVA MEDICAL S.A'!$D:$H,2,0)</f>
        <v>107200</v>
      </c>
      <c r="H545" s="32">
        <f>+VLOOKUP(B545,'[1]AMAREY NOVA MEDICAL S.A'!$D:$H,3,0)</f>
        <v>0</v>
      </c>
      <c r="I545" s="32">
        <f>+VLOOKUP(B545,'[1]AMAREY NOVA MEDICAL S.A'!$D:$H,4,0)</f>
        <v>107200</v>
      </c>
      <c r="J545" s="32">
        <f t="shared" si="152"/>
        <v>107200</v>
      </c>
      <c r="K545" s="32">
        <f t="shared" si="153"/>
        <v>113224.64</v>
      </c>
      <c r="L545" s="32"/>
      <c r="M545" s="32"/>
      <c r="N545" s="32"/>
      <c r="O545" s="32"/>
      <c r="P545" s="84"/>
      <c r="Q545" s="71"/>
      <c r="R545" s="85"/>
      <c r="S545" s="32"/>
      <c r="T545" s="32">
        <v>180000</v>
      </c>
      <c r="U545" s="32"/>
      <c r="V545" s="32">
        <v>180000</v>
      </c>
      <c r="W545" s="32">
        <f t="shared" si="154"/>
        <v>190080</v>
      </c>
      <c r="X545" s="32">
        <v>238000</v>
      </c>
      <c r="Y545" s="32"/>
      <c r="Z545" s="32">
        <v>238000</v>
      </c>
      <c r="AA545" s="32">
        <f t="shared" si="160"/>
        <v>251375.6</v>
      </c>
      <c r="AB545" s="32"/>
      <c r="AC545" s="32"/>
      <c r="AD545" s="32"/>
      <c r="AE545" s="32"/>
      <c r="AF545" s="32"/>
      <c r="AG545" s="32"/>
      <c r="AH545" s="32"/>
      <c r="AI545" s="32"/>
      <c r="AJ545" s="32">
        <v>228620</v>
      </c>
      <c r="AK545" s="32"/>
      <c r="AL545" s="32">
        <v>228620</v>
      </c>
      <c r="AM545" s="32">
        <f t="shared" si="161"/>
        <v>241468.44400000002</v>
      </c>
      <c r="AN545" s="32"/>
      <c r="AO545" s="32"/>
      <c r="AP545" s="32"/>
      <c r="AQ545" s="32"/>
      <c r="AR545" s="32"/>
      <c r="AS545" s="32"/>
      <c r="AT545" s="32"/>
      <c r="AU545" s="32"/>
      <c r="AV545" s="32"/>
      <c r="AW545" s="32"/>
      <c r="AX545" s="32"/>
      <c r="AY545" s="32"/>
      <c r="AZ545" s="32"/>
      <c r="BA545" s="32"/>
      <c r="BB545" s="32"/>
      <c r="BC545" s="32"/>
      <c r="BD545" s="32"/>
      <c r="BE545" s="32"/>
      <c r="BF545" s="32"/>
      <c r="BG545" s="32"/>
      <c r="BH545" s="32"/>
      <c r="BI545" s="32"/>
      <c r="BJ545" s="32"/>
      <c r="BK545" s="32"/>
      <c r="BL545" s="32"/>
      <c r="BM545" s="32"/>
      <c r="BN545" s="32"/>
      <c r="BO545" s="32"/>
      <c r="BP545" s="32"/>
      <c r="BQ545" s="32"/>
      <c r="BR545" s="32"/>
      <c r="BS545" s="32"/>
      <c r="BT545" s="32"/>
      <c r="BU545" s="32"/>
      <c r="BV545" s="32"/>
      <c r="BW545" s="32"/>
      <c r="BX545" s="32"/>
      <c r="BY545" s="32"/>
      <c r="BZ545" s="32"/>
      <c r="CA545" s="32"/>
      <c r="CB545" s="32">
        <v>129600</v>
      </c>
      <c r="CC545" s="32"/>
      <c r="CD545" s="32">
        <v>129600</v>
      </c>
      <c r="CE545" s="32">
        <f t="shared" si="162"/>
        <v>136883.51999999999</v>
      </c>
      <c r="CF545" s="32">
        <v>185851.63</v>
      </c>
      <c r="CG545" s="32"/>
      <c r="CH545" s="32">
        <v>185851.63</v>
      </c>
      <c r="CI545" s="32">
        <f t="shared" si="155"/>
        <v>196296.491606</v>
      </c>
      <c r="CJ545" s="32">
        <f t="shared" si="156"/>
        <v>188221.44926766667</v>
      </c>
      <c r="CK545" s="32">
        <f>+SMALL((K545,O545,S545,W545,AA545,AE545,AI545,AM545,AQ545,AU545,AY545,BC545,BG545,BK545,BO545,BS545,BW545,CA545,CE545,CI545),1)</f>
        <v>113224.64</v>
      </c>
      <c r="CL545" s="18"/>
      <c r="CM545" s="18">
        <f t="shared" si="157"/>
        <v>0</v>
      </c>
      <c r="CN545" s="35">
        <f t="shared" si="158"/>
        <v>0</v>
      </c>
      <c r="CO545" s="39">
        <f t="shared" si="159"/>
        <v>113224.64</v>
      </c>
    </row>
    <row r="546" spans="1:93" s="19" customFormat="1" ht="45">
      <c r="A546" s="17">
        <v>536</v>
      </c>
      <c r="B546" s="49" t="s">
        <v>511</v>
      </c>
      <c r="C546" s="69" t="s">
        <v>607</v>
      </c>
      <c r="D546" s="69" t="s">
        <v>1246</v>
      </c>
      <c r="E546" s="37">
        <v>1</v>
      </c>
      <c r="F546" s="37" t="str">
        <f>+VLOOKUP(B546,'[1]AMAREY NOVA MEDICAL S.A'!$D:$H,5,0)</f>
        <v>CTO 5659-2021 DIPROMEDICOS S.A.S</v>
      </c>
      <c r="G546" s="34">
        <f>+VLOOKUP(B546,'[1]AMAREY NOVA MEDICAL S.A'!$D:$H,2,0)</f>
        <v>2100000</v>
      </c>
      <c r="H546" s="32">
        <f>+VLOOKUP(B546,'[1]AMAREY NOVA MEDICAL S.A'!$D:$H,3,0)</f>
        <v>0</v>
      </c>
      <c r="I546" s="32">
        <f>+VLOOKUP(B546,'[1]AMAREY NOVA MEDICAL S.A'!$D:$H,4,0)</f>
        <v>2100000</v>
      </c>
      <c r="J546" s="32">
        <f t="shared" si="152"/>
        <v>2100000</v>
      </c>
      <c r="K546" s="32">
        <f t="shared" si="153"/>
        <v>2218020</v>
      </c>
      <c r="L546" s="32"/>
      <c r="M546" s="32"/>
      <c r="N546" s="32"/>
      <c r="O546" s="32"/>
      <c r="P546" s="84"/>
      <c r="Q546" s="71"/>
      <c r="R546" s="85"/>
      <c r="S546" s="32"/>
      <c r="T546" s="32">
        <v>3187221.0318</v>
      </c>
      <c r="U546" s="32"/>
      <c r="V546" s="32">
        <v>3187221.0318</v>
      </c>
      <c r="W546" s="32">
        <f t="shared" si="154"/>
        <v>3365705.4095808002</v>
      </c>
      <c r="X546" s="32">
        <v>1810942</v>
      </c>
      <c r="Y546" s="32"/>
      <c r="Z546" s="32">
        <v>1810942</v>
      </c>
      <c r="AA546" s="32">
        <f t="shared" si="160"/>
        <v>1912716.9404</v>
      </c>
      <c r="AB546" s="32"/>
      <c r="AC546" s="32"/>
      <c r="AD546" s="32"/>
      <c r="AE546" s="32"/>
      <c r="AF546" s="32"/>
      <c r="AG546" s="32"/>
      <c r="AH546" s="32"/>
      <c r="AI546" s="32"/>
      <c r="AJ546" s="32">
        <v>2070000</v>
      </c>
      <c r="AK546" s="32"/>
      <c r="AL546" s="32">
        <v>2070000</v>
      </c>
      <c r="AM546" s="32">
        <f t="shared" si="161"/>
        <v>2186334</v>
      </c>
      <c r="AN546" s="32"/>
      <c r="AO546" s="32"/>
      <c r="AP546" s="32"/>
      <c r="AQ546" s="32"/>
      <c r="AR546" s="32"/>
      <c r="AS546" s="32"/>
      <c r="AT546" s="32"/>
      <c r="AU546" s="32"/>
      <c r="AV546" s="32"/>
      <c r="AW546" s="32"/>
      <c r="AX546" s="32"/>
      <c r="AY546" s="32"/>
      <c r="AZ546" s="32"/>
      <c r="BA546" s="32"/>
      <c r="BB546" s="32"/>
      <c r="BC546" s="32"/>
      <c r="BD546" s="32"/>
      <c r="BE546" s="32"/>
      <c r="BF546" s="32"/>
      <c r="BG546" s="32"/>
      <c r="BH546" s="32"/>
      <c r="BI546" s="32"/>
      <c r="BJ546" s="32"/>
      <c r="BK546" s="32"/>
      <c r="BL546" s="32"/>
      <c r="BM546" s="32"/>
      <c r="BN546" s="32"/>
      <c r="BO546" s="32"/>
      <c r="BP546" s="32"/>
      <c r="BQ546" s="32"/>
      <c r="BR546" s="32"/>
      <c r="BS546" s="32"/>
      <c r="BT546" s="32"/>
      <c r="BU546" s="32"/>
      <c r="BV546" s="32"/>
      <c r="BW546" s="32"/>
      <c r="BX546" s="32"/>
      <c r="BY546" s="32"/>
      <c r="BZ546" s="32"/>
      <c r="CA546" s="32"/>
      <c r="CB546" s="32">
        <v>1836000</v>
      </c>
      <c r="CC546" s="32"/>
      <c r="CD546" s="32">
        <v>1836000</v>
      </c>
      <c r="CE546" s="32">
        <f t="shared" si="162"/>
        <v>1939183.2</v>
      </c>
      <c r="CF546" s="32">
        <v>2503725.46</v>
      </c>
      <c r="CG546" s="32"/>
      <c r="CH546" s="32">
        <v>2503725.46</v>
      </c>
      <c r="CI546" s="32">
        <f t="shared" si="155"/>
        <v>2644434.830852</v>
      </c>
      <c r="CJ546" s="32">
        <f t="shared" si="156"/>
        <v>2377732.3968054666</v>
      </c>
      <c r="CK546" s="32">
        <f>+SMALL((K546,O546,S546,W546,AA546,AE546,AI546,AM546,AQ546,AU546,AY546,BC546,BG546,BK546,BO546,BS546,BW546,CA546,CE546,CI546),1)</f>
        <v>1912716.9404</v>
      </c>
      <c r="CL546" s="18"/>
      <c r="CM546" s="18">
        <f t="shared" si="157"/>
        <v>305303.05960000004</v>
      </c>
      <c r="CN546" s="35">
        <f t="shared" si="158"/>
        <v>0.15961748084698463</v>
      </c>
      <c r="CO546" s="39">
        <f t="shared" si="159"/>
        <v>1912716.9404</v>
      </c>
    </row>
    <row r="547" spans="1:93" s="19" customFormat="1" ht="45">
      <c r="A547" s="17">
        <v>537</v>
      </c>
      <c r="B547" s="49" t="s">
        <v>499</v>
      </c>
      <c r="C547" s="69" t="s">
        <v>607</v>
      </c>
      <c r="D547" s="69" t="s">
        <v>1246</v>
      </c>
      <c r="E547" s="37">
        <v>1</v>
      </c>
      <c r="F547" s="37" t="str">
        <f>+VLOOKUP(B547,'[1]AMAREY NOVA MEDICAL S.A'!$D:$H,5,0)</f>
        <v>CTO 5659-2021 DIPROMEDICOS S.A.S</v>
      </c>
      <c r="G547" s="34">
        <f>+VLOOKUP(B547,'[1]AMAREY NOVA MEDICAL S.A'!$D:$H,2,0)</f>
        <v>1520000</v>
      </c>
      <c r="H547" s="32">
        <f>+VLOOKUP(B547,'[1]AMAREY NOVA MEDICAL S.A'!$D:$H,3,0)</f>
        <v>0</v>
      </c>
      <c r="I547" s="32">
        <f>+VLOOKUP(B547,'[1]AMAREY NOVA MEDICAL S.A'!$D:$H,4,0)</f>
        <v>1520000</v>
      </c>
      <c r="J547" s="32">
        <f t="shared" si="152"/>
        <v>1520000</v>
      </c>
      <c r="K547" s="32">
        <f t="shared" si="153"/>
        <v>1605424</v>
      </c>
      <c r="L547" s="32"/>
      <c r="M547" s="32"/>
      <c r="N547" s="32"/>
      <c r="O547" s="32"/>
      <c r="P547" s="84"/>
      <c r="Q547" s="71"/>
      <c r="R547" s="85"/>
      <c r="S547" s="32"/>
      <c r="T547" s="32">
        <v>2058455.5758</v>
      </c>
      <c r="U547" s="32"/>
      <c r="V547" s="32">
        <v>2058455.5758</v>
      </c>
      <c r="W547" s="32">
        <f t="shared" si="154"/>
        <v>2173729.0880447999</v>
      </c>
      <c r="X547" s="32">
        <v>4489200</v>
      </c>
      <c r="Y547" s="32"/>
      <c r="Z547" s="32">
        <v>4489200</v>
      </c>
      <c r="AA547" s="32">
        <f t="shared" si="160"/>
        <v>4741493.04</v>
      </c>
      <c r="AB547" s="32"/>
      <c r="AC547" s="32"/>
      <c r="AD547" s="32"/>
      <c r="AE547" s="32"/>
      <c r="AF547" s="32"/>
      <c r="AG547" s="32"/>
      <c r="AH547" s="32"/>
      <c r="AI547" s="32"/>
      <c r="AJ547" s="32">
        <v>4113600</v>
      </c>
      <c r="AK547" s="32"/>
      <c r="AL547" s="32">
        <v>4113600</v>
      </c>
      <c r="AM547" s="32">
        <f t="shared" si="161"/>
        <v>4344784.32</v>
      </c>
      <c r="AN547" s="32"/>
      <c r="AO547" s="32"/>
      <c r="AP547" s="32"/>
      <c r="AQ547" s="32"/>
      <c r="AR547" s="32"/>
      <c r="AS547" s="32"/>
      <c r="AT547" s="32"/>
      <c r="AU547" s="32"/>
      <c r="AV547" s="32"/>
      <c r="AW547" s="32"/>
      <c r="AX547" s="32"/>
      <c r="AY547" s="32"/>
      <c r="AZ547" s="32"/>
      <c r="BA547" s="32"/>
      <c r="BB547" s="32"/>
      <c r="BC547" s="32"/>
      <c r="BD547" s="32"/>
      <c r="BE547" s="32"/>
      <c r="BF547" s="32"/>
      <c r="BG547" s="32"/>
      <c r="BH547" s="32"/>
      <c r="BI547" s="32"/>
      <c r="BJ547" s="32"/>
      <c r="BK547" s="32"/>
      <c r="BL547" s="32"/>
      <c r="BM547" s="32"/>
      <c r="BN547" s="32"/>
      <c r="BO547" s="32"/>
      <c r="BP547" s="32"/>
      <c r="BQ547" s="32"/>
      <c r="BR547" s="32"/>
      <c r="BS547" s="32"/>
      <c r="BT547" s="32"/>
      <c r="BU547" s="32"/>
      <c r="BV547" s="32"/>
      <c r="BW547" s="32"/>
      <c r="BX547" s="32"/>
      <c r="BY547" s="32"/>
      <c r="BZ547" s="32"/>
      <c r="CA547" s="32"/>
      <c r="CB547" s="32">
        <v>3240000</v>
      </c>
      <c r="CC547" s="32"/>
      <c r="CD547" s="32">
        <v>3240000</v>
      </c>
      <c r="CE547" s="32">
        <f t="shared" si="162"/>
        <v>3422088</v>
      </c>
      <c r="CF547" s="32">
        <v>3588260.41</v>
      </c>
      <c r="CG547" s="32"/>
      <c r="CH547" s="32">
        <v>3588260.41</v>
      </c>
      <c r="CI547" s="32">
        <f t="shared" si="155"/>
        <v>3789920.6450420003</v>
      </c>
      <c r="CJ547" s="32">
        <f t="shared" si="156"/>
        <v>3346239.8488478004</v>
      </c>
      <c r="CK547" s="32">
        <f>+SMALL((K547,O547,S547,W547,AA547,AE547,AI547,AM547,AQ547,AU547,AY547,BC547,BG547,BK547,BO547,BS547,BW547,CA547,CE547,CI547),1)</f>
        <v>1605424</v>
      </c>
      <c r="CL547" s="18"/>
      <c r="CM547" s="18">
        <f t="shared" si="157"/>
        <v>0</v>
      </c>
      <c r="CN547" s="35">
        <f t="shared" si="158"/>
        <v>0</v>
      </c>
      <c r="CO547" s="39">
        <f t="shared" si="159"/>
        <v>1605424</v>
      </c>
    </row>
    <row r="548" spans="1:93" s="19" customFormat="1" ht="45">
      <c r="A548" s="17">
        <v>538</v>
      </c>
      <c r="B548" s="51" t="s">
        <v>512</v>
      </c>
      <c r="C548" s="69" t="s">
        <v>608</v>
      </c>
      <c r="D548" s="69" t="s">
        <v>1246</v>
      </c>
      <c r="E548" s="37">
        <v>1</v>
      </c>
      <c r="F548" s="37" t="str">
        <f>+VLOOKUP(B548,'[1]AMAREY NOVA MEDICAL S.A'!$D:$H,5,0)</f>
        <v>CTO 5659-2021 DIPROMEDICOS S.A.S</v>
      </c>
      <c r="G548" s="34">
        <f>+VLOOKUP(B548,'[1]AMAREY NOVA MEDICAL S.A'!$D:$H,2,0)</f>
        <v>30000</v>
      </c>
      <c r="H548" s="32">
        <f>+VLOOKUP(B548,'[1]AMAREY NOVA MEDICAL S.A'!$D:$H,3,0)</f>
        <v>0</v>
      </c>
      <c r="I548" s="32">
        <f>+VLOOKUP(B548,'[1]AMAREY NOVA MEDICAL S.A'!$D:$H,4,0)</f>
        <v>30000</v>
      </c>
      <c r="J548" s="32">
        <f t="shared" si="152"/>
        <v>30000</v>
      </c>
      <c r="K548" s="32">
        <f t="shared" si="153"/>
        <v>31686</v>
      </c>
      <c r="L548" s="32">
        <v>2594000</v>
      </c>
      <c r="M548" s="32"/>
      <c r="N548" s="32">
        <v>2594000</v>
      </c>
      <c r="O548" s="32">
        <f t="shared" ref="O548:O587" si="163">+N548*1.0562</f>
        <v>2739782.8000000003</v>
      </c>
      <c r="P548" s="84"/>
      <c r="Q548" s="71"/>
      <c r="R548" s="85"/>
      <c r="S548" s="32"/>
      <c r="T548" s="32">
        <v>213456</v>
      </c>
      <c r="U548" s="32"/>
      <c r="V548" s="32">
        <v>213456</v>
      </c>
      <c r="W548" s="32">
        <f t="shared" si="154"/>
        <v>225409.53600000002</v>
      </c>
      <c r="X548" s="32">
        <v>797005</v>
      </c>
      <c r="Y548" s="32"/>
      <c r="Z548" s="32">
        <v>797005</v>
      </c>
      <c r="AA548" s="32">
        <f t="shared" si="160"/>
        <v>841796.68099999998</v>
      </c>
      <c r="AB548" s="32"/>
      <c r="AC548" s="32"/>
      <c r="AD548" s="32"/>
      <c r="AE548" s="32"/>
      <c r="AF548" s="32"/>
      <c r="AG548" s="32"/>
      <c r="AH548" s="32"/>
      <c r="AI548" s="32"/>
      <c r="AJ548" s="32"/>
      <c r="AK548" s="32"/>
      <c r="AL548" s="32"/>
      <c r="AM548" s="32"/>
      <c r="AN548" s="32"/>
      <c r="AO548" s="32"/>
      <c r="AP548" s="32"/>
      <c r="AQ548" s="32"/>
      <c r="AR548" s="32"/>
      <c r="AS548" s="32"/>
      <c r="AT548" s="32"/>
      <c r="AU548" s="32"/>
      <c r="AV548" s="32"/>
      <c r="AW548" s="32"/>
      <c r="AX548" s="32"/>
      <c r="AY548" s="32"/>
      <c r="AZ548" s="32"/>
      <c r="BA548" s="32"/>
      <c r="BB548" s="32"/>
      <c r="BC548" s="32"/>
      <c r="BD548" s="32"/>
      <c r="BE548" s="32"/>
      <c r="BF548" s="32"/>
      <c r="BG548" s="32"/>
      <c r="BH548" s="32"/>
      <c r="BI548" s="32"/>
      <c r="BJ548" s="32"/>
      <c r="BK548" s="32"/>
      <c r="BL548" s="32"/>
      <c r="BM548" s="32"/>
      <c r="BN548" s="32"/>
      <c r="BO548" s="32"/>
      <c r="BP548" s="32"/>
      <c r="BQ548" s="32"/>
      <c r="BR548" s="32"/>
      <c r="BS548" s="32"/>
      <c r="BT548" s="32"/>
      <c r="BU548" s="32"/>
      <c r="BV548" s="32"/>
      <c r="BW548" s="32"/>
      <c r="BX548" s="32"/>
      <c r="BY548" s="32"/>
      <c r="BZ548" s="32"/>
      <c r="CA548" s="32"/>
      <c r="CB548" s="32">
        <v>756000</v>
      </c>
      <c r="CC548" s="32"/>
      <c r="CD548" s="32">
        <v>756000</v>
      </c>
      <c r="CE548" s="32">
        <f t="shared" si="162"/>
        <v>798487.20000000007</v>
      </c>
      <c r="CF548" s="32"/>
      <c r="CG548" s="32"/>
      <c r="CH548" s="32"/>
      <c r="CI548" s="32"/>
      <c r="CJ548" s="32">
        <f t="shared" si="156"/>
        <v>927432.44339999999</v>
      </c>
      <c r="CK548" s="32">
        <f>+SMALL((K548,O548,S548,W548,AA548,AE548,AI548,AM548,AQ548,AU548,AY548,BC548,BG548,BK548,BO548,BS548,BW548,CA548,CE548,CI548),1)</f>
        <v>31686</v>
      </c>
      <c r="CL548" s="18"/>
      <c r="CM548" s="18">
        <f t="shared" si="157"/>
        <v>0</v>
      </c>
      <c r="CN548" s="35">
        <f t="shared" si="158"/>
        <v>0</v>
      </c>
      <c r="CO548" s="39">
        <f t="shared" si="159"/>
        <v>31686</v>
      </c>
    </row>
    <row r="549" spans="1:93" s="19" customFormat="1" ht="45">
      <c r="A549" s="17">
        <v>539</v>
      </c>
      <c r="B549" s="51" t="s">
        <v>513</v>
      </c>
      <c r="C549" s="69" t="s">
        <v>608</v>
      </c>
      <c r="D549" s="69" t="s">
        <v>1246</v>
      </c>
      <c r="E549" s="37">
        <v>1</v>
      </c>
      <c r="F549" s="37" t="str">
        <f>+VLOOKUP(B549,'[1]AMAREY NOVA MEDICAL S.A'!$D:$H,5,0)</f>
        <v>CTO 5659-2021 DIPROMEDICOS S.A.S</v>
      </c>
      <c r="G549" s="34">
        <f>+VLOOKUP(B549,'[1]AMAREY NOVA MEDICAL S.A'!$D:$H,2,0)</f>
        <v>1170000</v>
      </c>
      <c r="H549" s="32">
        <f>+VLOOKUP(B549,'[1]AMAREY NOVA MEDICAL S.A'!$D:$H,3,0)</f>
        <v>0</v>
      </c>
      <c r="I549" s="32">
        <f>+VLOOKUP(B549,'[1]AMAREY NOVA MEDICAL S.A'!$D:$H,4,0)</f>
        <v>1170000</v>
      </c>
      <c r="J549" s="32">
        <f t="shared" si="152"/>
        <v>1170000</v>
      </c>
      <c r="K549" s="32">
        <f t="shared" si="153"/>
        <v>1235754</v>
      </c>
      <c r="L549" s="32">
        <v>2306000</v>
      </c>
      <c r="M549" s="32"/>
      <c r="N549" s="32">
        <v>2306000</v>
      </c>
      <c r="O549" s="32">
        <f t="shared" si="163"/>
        <v>2435597.2000000002</v>
      </c>
      <c r="P549" s="84"/>
      <c r="Q549" s="71"/>
      <c r="R549" s="85"/>
      <c r="S549" s="32"/>
      <c r="T549" s="32">
        <v>1527271.8318</v>
      </c>
      <c r="U549" s="32"/>
      <c r="V549" s="32">
        <v>1527271.8318</v>
      </c>
      <c r="W549" s="32">
        <f t="shared" si="154"/>
        <v>1612799.0543808001</v>
      </c>
      <c r="X549" s="32">
        <v>2026161</v>
      </c>
      <c r="Y549" s="32"/>
      <c r="Z549" s="32">
        <v>2026161</v>
      </c>
      <c r="AA549" s="32">
        <f t="shared" si="160"/>
        <v>2140031.2482000003</v>
      </c>
      <c r="AB549" s="32"/>
      <c r="AC549" s="32"/>
      <c r="AD549" s="32"/>
      <c r="AE549" s="32"/>
      <c r="AF549" s="32"/>
      <c r="AG549" s="32"/>
      <c r="AH549" s="32"/>
      <c r="AI549" s="32"/>
      <c r="AJ549" s="32"/>
      <c r="AK549" s="32"/>
      <c r="AL549" s="32"/>
      <c r="AM549" s="32"/>
      <c r="AN549" s="32"/>
      <c r="AO549" s="32"/>
      <c r="AP549" s="32"/>
      <c r="AQ549" s="32"/>
      <c r="AR549" s="32"/>
      <c r="AS549" s="32"/>
      <c r="AT549" s="32"/>
      <c r="AU549" s="32"/>
      <c r="AV549" s="32"/>
      <c r="AW549" s="32"/>
      <c r="AX549" s="32"/>
      <c r="AY549" s="32"/>
      <c r="AZ549" s="32"/>
      <c r="BA549" s="32"/>
      <c r="BB549" s="32"/>
      <c r="BC549" s="32"/>
      <c r="BD549" s="32"/>
      <c r="BE549" s="32"/>
      <c r="BF549" s="32"/>
      <c r="BG549" s="32"/>
      <c r="BH549" s="32"/>
      <c r="BI549" s="32"/>
      <c r="BJ549" s="32"/>
      <c r="BK549" s="32"/>
      <c r="BL549" s="32"/>
      <c r="BM549" s="32"/>
      <c r="BN549" s="32"/>
      <c r="BO549" s="32"/>
      <c r="BP549" s="32"/>
      <c r="BQ549" s="32"/>
      <c r="BR549" s="32"/>
      <c r="BS549" s="32"/>
      <c r="BT549" s="32"/>
      <c r="BU549" s="32"/>
      <c r="BV549" s="32"/>
      <c r="BW549" s="32"/>
      <c r="BX549" s="32"/>
      <c r="BY549" s="32"/>
      <c r="BZ549" s="32"/>
      <c r="CA549" s="32"/>
      <c r="CB549" s="32">
        <v>1804680</v>
      </c>
      <c r="CC549" s="32"/>
      <c r="CD549" s="32">
        <v>1804680</v>
      </c>
      <c r="CE549" s="32">
        <f t="shared" si="162"/>
        <v>1906103.0160000001</v>
      </c>
      <c r="CF549" s="32"/>
      <c r="CG549" s="32"/>
      <c r="CH549" s="32"/>
      <c r="CI549" s="32"/>
      <c r="CJ549" s="32">
        <f t="shared" si="156"/>
        <v>1866056.90371616</v>
      </c>
      <c r="CK549" s="32">
        <f>+SMALL((K549,O549,S549,W549,AA549,AE549,AI549,AM549,AQ549,AU549,AY549,BC549,BG549,BK549,BO549,BS549,BW549,CA549,CE549,CI549),1)</f>
        <v>1235754</v>
      </c>
      <c r="CL549" s="18"/>
      <c r="CM549" s="18">
        <f t="shared" si="157"/>
        <v>0</v>
      </c>
      <c r="CN549" s="35">
        <f t="shared" si="158"/>
        <v>0</v>
      </c>
      <c r="CO549" s="39">
        <f t="shared" si="159"/>
        <v>1235754</v>
      </c>
    </row>
    <row r="550" spans="1:93" s="19" customFormat="1" ht="45">
      <c r="A550" s="17">
        <v>540</v>
      </c>
      <c r="B550" s="51" t="s">
        <v>514</v>
      </c>
      <c r="C550" s="69" t="s">
        <v>608</v>
      </c>
      <c r="D550" s="69" t="s">
        <v>1246</v>
      </c>
      <c r="E550" s="37">
        <v>1</v>
      </c>
      <c r="F550" s="37" t="str">
        <f>+VLOOKUP(B550,'[1]AMAREY NOVA MEDICAL S.A'!$D:$H,5,0)</f>
        <v>CTO 5659-2021 DIPROMEDICOS S.A.S</v>
      </c>
      <c r="G550" s="34">
        <f>+VLOOKUP(B550,'[1]AMAREY NOVA MEDICAL S.A'!$D:$H,2,0)</f>
        <v>680000</v>
      </c>
      <c r="H550" s="32">
        <f>+VLOOKUP(B550,'[1]AMAREY NOVA MEDICAL S.A'!$D:$H,3,0)</f>
        <v>0</v>
      </c>
      <c r="I550" s="32">
        <f>+VLOOKUP(B550,'[1]AMAREY NOVA MEDICAL S.A'!$D:$H,4,0)</f>
        <v>680000</v>
      </c>
      <c r="J550" s="32">
        <f t="shared" si="152"/>
        <v>680000</v>
      </c>
      <c r="K550" s="32">
        <f t="shared" si="153"/>
        <v>718216</v>
      </c>
      <c r="L550" s="32">
        <v>1276000</v>
      </c>
      <c r="M550" s="32"/>
      <c r="N550" s="32">
        <v>1276000</v>
      </c>
      <c r="O550" s="32">
        <f t="shared" si="163"/>
        <v>1347711.2</v>
      </c>
      <c r="P550" s="84"/>
      <c r="Q550" s="71"/>
      <c r="R550" s="85"/>
      <c r="S550" s="32"/>
      <c r="T550" s="32">
        <v>903130.93260000006</v>
      </c>
      <c r="U550" s="32"/>
      <c r="V550" s="32">
        <v>903130.93260000006</v>
      </c>
      <c r="W550" s="32">
        <f t="shared" si="154"/>
        <v>953706.26482560008</v>
      </c>
      <c r="X550" s="32">
        <v>986000</v>
      </c>
      <c r="Y550" s="32"/>
      <c r="Z550" s="32">
        <v>986000</v>
      </c>
      <c r="AA550" s="32">
        <f t="shared" si="160"/>
        <v>1041413.2000000001</v>
      </c>
      <c r="AB550" s="32"/>
      <c r="AC550" s="32"/>
      <c r="AD550" s="32"/>
      <c r="AE550" s="32"/>
      <c r="AF550" s="32"/>
      <c r="AG550" s="32"/>
      <c r="AH550" s="32"/>
      <c r="AI550" s="32"/>
      <c r="AJ550" s="32"/>
      <c r="AK550" s="32"/>
      <c r="AL550" s="32"/>
      <c r="AM550" s="32"/>
      <c r="AN550" s="32"/>
      <c r="AO550" s="32"/>
      <c r="AP550" s="32"/>
      <c r="AQ550" s="32"/>
      <c r="AR550" s="32"/>
      <c r="AS550" s="32"/>
      <c r="AT550" s="32"/>
      <c r="AU550" s="32"/>
      <c r="AV550" s="32"/>
      <c r="AW550" s="32"/>
      <c r="AX550" s="32"/>
      <c r="AY550" s="32"/>
      <c r="AZ550" s="32"/>
      <c r="BA550" s="32"/>
      <c r="BB550" s="32"/>
      <c r="BC550" s="32"/>
      <c r="BD550" s="32"/>
      <c r="BE550" s="32"/>
      <c r="BF550" s="32"/>
      <c r="BG550" s="32"/>
      <c r="BH550" s="32"/>
      <c r="BI550" s="32"/>
      <c r="BJ550" s="32"/>
      <c r="BK550" s="32"/>
      <c r="BL550" s="32"/>
      <c r="BM550" s="32"/>
      <c r="BN550" s="32"/>
      <c r="BO550" s="32"/>
      <c r="BP550" s="32"/>
      <c r="BQ550" s="32"/>
      <c r="BR550" s="32"/>
      <c r="BS550" s="32"/>
      <c r="BT550" s="32"/>
      <c r="BU550" s="32"/>
      <c r="BV550" s="32"/>
      <c r="BW550" s="32"/>
      <c r="BX550" s="32"/>
      <c r="BY550" s="32"/>
      <c r="BZ550" s="32"/>
      <c r="CA550" s="32"/>
      <c r="CB550" s="32">
        <v>864000</v>
      </c>
      <c r="CC550" s="32"/>
      <c r="CD550" s="32">
        <v>864000</v>
      </c>
      <c r="CE550" s="32">
        <f t="shared" si="162"/>
        <v>912556.8</v>
      </c>
      <c r="CF550" s="32"/>
      <c r="CG550" s="32"/>
      <c r="CH550" s="32"/>
      <c r="CI550" s="32"/>
      <c r="CJ550" s="32">
        <f t="shared" si="156"/>
        <v>994720.69296512008</v>
      </c>
      <c r="CK550" s="32">
        <f>+SMALL((K550,O550,S550,W550,AA550,AE550,AI550,AM550,AQ550,AU550,AY550,BC550,BG550,BK550,BO550,BS550,BW550,CA550,CE550,CI550),1)</f>
        <v>718216</v>
      </c>
      <c r="CL550" s="18"/>
      <c r="CM550" s="18">
        <f t="shared" si="157"/>
        <v>0</v>
      </c>
      <c r="CN550" s="35">
        <f t="shared" si="158"/>
        <v>0</v>
      </c>
      <c r="CO550" s="39">
        <f t="shared" si="159"/>
        <v>718216</v>
      </c>
    </row>
    <row r="551" spans="1:93" s="19" customFormat="1" ht="45">
      <c r="A551" s="17">
        <v>541</v>
      </c>
      <c r="B551" s="51" t="s">
        <v>515</v>
      </c>
      <c r="C551" s="69" t="s">
        <v>608</v>
      </c>
      <c r="D551" s="69" t="s">
        <v>1246</v>
      </c>
      <c r="E551" s="37">
        <v>1</v>
      </c>
      <c r="F551" s="37" t="str">
        <f>+VLOOKUP(B551,'[1]AMAREY NOVA MEDICAL S.A'!$D:$H,5,0)</f>
        <v>CTO 5659-2021 DIPROMEDICOS S.A.S</v>
      </c>
      <c r="G551" s="34">
        <f>+VLOOKUP(B551,'[1]AMAREY NOVA MEDICAL S.A'!$D:$H,2,0)</f>
        <v>1450000</v>
      </c>
      <c r="H551" s="32">
        <f>+VLOOKUP(B551,'[1]AMAREY NOVA MEDICAL S.A'!$D:$H,3,0)</f>
        <v>0</v>
      </c>
      <c r="I551" s="32">
        <f>+VLOOKUP(B551,'[1]AMAREY NOVA MEDICAL S.A'!$D:$H,4,0)</f>
        <v>1450000</v>
      </c>
      <c r="J551" s="32">
        <f t="shared" si="152"/>
        <v>1450000</v>
      </c>
      <c r="K551" s="32">
        <f t="shared" si="153"/>
        <v>1531490</v>
      </c>
      <c r="L551" s="32">
        <v>1725000</v>
      </c>
      <c r="M551" s="32"/>
      <c r="N551" s="32">
        <v>1725000</v>
      </c>
      <c r="O551" s="32">
        <f t="shared" si="163"/>
        <v>1821945</v>
      </c>
      <c r="P551" s="84"/>
      <c r="Q551" s="71"/>
      <c r="R551" s="85"/>
      <c r="S551" s="32"/>
      <c r="T551" s="32">
        <v>1925659.6398</v>
      </c>
      <c r="U551" s="32"/>
      <c r="V551" s="32">
        <v>1925659.6398</v>
      </c>
      <c r="W551" s="32">
        <f t="shared" si="154"/>
        <v>2033496.5796288</v>
      </c>
      <c r="X551" s="32">
        <v>2121614</v>
      </c>
      <c r="Y551" s="32"/>
      <c r="Z551" s="32">
        <v>2121614</v>
      </c>
      <c r="AA551" s="32">
        <f t="shared" si="160"/>
        <v>2240848.7068000003</v>
      </c>
      <c r="AB551" s="32"/>
      <c r="AC551" s="32"/>
      <c r="AD551" s="32"/>
      <c r="AE551" s="32"/>
      <c r="AF551" s="32"/>
      <c r="AG551" s="32"/>
      <c r="AH551" s="32"/>
      <c r="AI551" s="32"/>
      <c r="AJ551" s="32"/>
      <c r="AK551" s="32"/>
      <c r="AL551" s="32"/>
      <c r="AM551" s="32"/>
      <c r="AN551" s="32"/>
      <c r="AO551" s="32"/>
      <c r="AP551" s="32"/>
      <c r="AQ551" s="32"/>
      <c r="AR551" s="32"/>
      <c r="AS551" s="32"/>
      <c r="AT551" s="32"/>
      <c r="AU551" s="32"/>
      <c r="AV551" s="32"/>
      <c r="AW551" s="32"/>
      <c r="AX551" s="32"/>
      <c r="AY551" s="32"/>
      <c r="AZ551" s="32"/>
      <c r="BA551" s="32"/>
      <c r="BB551" s="32"/>
      <c r="BC551" s="32"/>
      <c r="BD551" s="32"/>
      <c r="BE551" s="32"/>
      <c r="BF551" s="32"/>
      <c r="BG551" s="32"/>
      <c r="BH551" s="32"/>
      <c r="BI551" s="32"/>
      <c r="BJ551" s="32"/>
      <c r="BK551" s="32"/>
      <c r="BL551" s="32"/>
      <c r="BM551" s="32"/>
      <c r="BN551" s="32"/>
      <c r="BO551" s="32"/>
      <c r="BP551" s="32"/>
      <c r="BQ551" s="32"/>
      <c r="BR551" s="32"/>
      <c r="BS551" s="32"/>
      <c r="BT551" s="32"/>
      <c r="BU551" s="32"/>
      <c r="BV551" s="32"/>
      <c r="BW551" s="32"/>
      <c r="BX551" s="32"/>
      <c r="BY551" s="32"/>
      <c r="BZ551" s="32"/>
      <c r="CA551" s="32"/>
      <c r="CB551" s="32">
        <v>2700000</v>
      </c>
      <c r="CC551" s="32"/>
      <c r="CD551" s="32">
        <v>2700000</v>
      </c>
      <c r="CE551" s="32">
        <f t="shared" si="162"/>
        <v>2851740</v>
      </c>
      <c r="CF551" s="32"/>
      <c r="CG551" s="32"/>
      <c r="CH551" s="32"/>
      <c r="CI551" s="32"/>
      <c r="CJ551" s="32">
        <f t="shared" si="156"/>
        <v>2095904.0572857601</v>
      </c>
      <c r="CK551" s="32">
        <f>+SMALL((K551,O551,S551,W551,AA551,AE551,AI551,AM551,AQ551,AU551,AY551,BC551,BG551,BK551,BO551,BS551,BW551,CA551,CE551,CI551),1)</f>
        <v>1531490</v>
      </c>
      <c r="CL551" s="18"/>
      <c r="CM551" s="18">
        <f t="shared" si="157"/>
        <v>0</v>
      </c>
      <c r="CN551" s="35">
        <f t="shared" si="158"/>
        <v>0</v>
      </c>
      <c r="CO551" s="39">
        <f t="shared" si="159"/>
        <v>1531490</v>
      </c>
    </row>
    <row r="552" spans="1:93" s="19" customFormat="1" ht="45">
      <c r="A552" s="17">
        <v>542</v>
      </c>
      <c r="B552" s="51" t="s">
        <v>516</v>
      </c>
      <c r="C552" s="69" t="s">
        <v>608</v>
      </c>
      <c r="D552" s="69" t="s">
        <v>1246</v>
      </c>
      <c r="E552" s="37">
        <v>1</v>
      </c>
      <c r="F552" s="37" t="str">
        <f>+VLOOKUP(B552,'[1]AMAREY NOVA MEDICAL S.A'!$D:$H,5,0)</f>
        <v>CTO 5659-2021 DIPROMEDICOS S.A.S</v>
      </c>
      <c r="G552" s="34">
        <f>+VLOOKUP(B552,'[1]AMAREY NOVA MEDICAL S.A'!$D:$H,2,0)</f>
        <v>1520000</v>
      </c>
      <c r="H552" s="32">
        <f>+VLOOKUP(B552,'[1]AMAREY NOVA MEDICAL S.A'!$D:$H,3,0)</f>
        <v>0</v>
      </c>
      <c r="I552" s="32">
        <f>+VLOOKUP(B552,'[1]AMAREY NOVA MEDICAL S.A'!$D:$H,4,0)</f>
        <v>1520000</v>
      </c>
      <c r="J552" s="32">
        <f t="shared" si="152"/>
        <v>1520000</v>
      </c>
      <c r="K552" s="32">
        <f t="shared" si="153"/>
        <v>1605424</v>
      </c>
      <c r="L552" s="32">
        <v>3505000</v>
      </c>
      <c r="M552" s="32"/>
      <c r="N552" s="32">
        <v>3505000</v>
      </c>
      <c r="O552" s="32">
        <f t="shared" si="163"/>
        <v>3701981</v>
      </c>
      <c r="P552" s="84"/>
      <c r="Q552" s="71"/>
      <c r="R552" s="85"/>
      <c r="S552" s="32"/>
      <c r="T552" s="32">
        <v>2217810.699</v>
      </c>
      <c r="U552" s="32"/>
      <c r="V552" s="32">
        <v>2217810.699</v>
      </c>
      <c r="W552" s="32">
        <f t="shared" si="154"/>
        <v>2342008.0981439999</v>
      </c>
      <c r="X552" s="32">
        <v>4489200</v>
      </c>
      <c r="Y552" s="32"/>
      <c r="Z552" s="32">
        <v>4489200</v>
      </c>
      <c r="AA552" s="32">
        <f t="shared" si="160"/>
        <v>4741493.04</v>
      </c>
      <c r="AB552" s="32"/>
      <c r="AC552" s="32"/>
      <c r="AD552" s="32"/>
      <c r="AE552" s="32"/>
      <c r="AF552" s="32"/>
      <c r="AG552" s="32"/>
      <c r="AH552" s="32"/>
      <c r="AI552" s="32"/>
      <c r="AJ552" s="32"/>
      <c r="AK552" s="32"/>
      <c r="AL552" s="32"/>
      <c r="AM552" s="32"/>
      <c r="AN552" s="32"/>
      <c r="AO552" s="32"/>
      <c r="AP552" s="32"/>
      <c r="AQ552" s="32"/>
      <c r="AR552" s="32"/>
      <c r="AS552" s="32"/>
      <c r="AT552" s="32"/>
      <c r="AU552" s="32"/>
      <c r="AV552" s="32"/>
      <c r="AW552" s="32"/>
      <c r="AX552" s="32"/>
      <c r="AY552" s="32"/>
      <c r="AZ552" s="32"/>
      <c r="BA552" s="32"/>
      <c r="BB552" s="32"/>
      <c r="BC552" s="32"/>
      <c r="BD552" s="32"/>
      <c r="BE552" s="32"/>
      <c r="BF552" s="32"/>
      <c r="BG552" s="32"/>
      <c r="BH552" s="32"/>
      <c r="BI552" s="32"/>
      <c r="BJ552" s="32"/>
      <c r="BK552" s="32"/>
      <c r="BL552" s="32"/>
      <c r="BM552" s="32"/>
      <c r="BN552" s="32"/>
      <c r="BO552" s="32"/>
      <c r="BP552" s="32"/>
      <c r="BQ552" s="32"/>
      <c r="BR552" s="32"/>
      <c r="BS552" s="32"/>
      <c r="BT552" s="32"/>
      <c r="BU552" s="32"/>
      <c r="BV552" s="32"/>
      <c r="BW552" s="32"/>
      <c r="BX552" s="32"/>
      <c r="BY552" s="32"/>
      <c r="BZ552" s="32"/>
      <c r="CA552" s="32"/>
      <c r="CB552" s="32">
        <v>3240000</v>
      </c>
      <c r="CC552" s="32"/>
      <c r="CD552" s="32">
        <v>3240000</v>
      </c>
      <c r="CE552" s="32">
        <f t="shared" si="162"/>
        <v>3422088</v>
      </c>
      <c r="CF552" s="32"/>
      <c r="CG552" s="32"/>
      <c r="CH552" s="32"/>
      <c r="CI552" s="32"/>
      <c r="CJ552" s="32">
        <f t="shared" si="156"/>
        <v>3162598.8276288002</v>
      </c>
      <c r="CK552" s="32">
        <f>+SMALL((K552,O552,S552,W552,AA552,AE552,AI552,AM552,AQ552,AU552,AY552,BC552,BG552,BK552,BO552,BS552,BW552,CA552,CE552,CI552),1)</f>
        <v>1605424</v>
      </c>
      <c r="CL552" s="18"/>
      <c r="CM552" s="18">
        <f t="shared" si="157"/>
        <v>0</v>
      </c>
      <c r="CN552" s="35">
        <f t="shared" si="158"/>
        <v>0</v>
      </c>
      <c r="CO552" s="39">
        <f t="shared" si="159"/>
        <v>1605424</v>
      </c>
    </row>
    <row r="553" spans="1:93" s="19" customFormat="1" ht="45">
      <c r="A553" s="17">
        <v>543</v>
      </c>
      <c r="B553" s="51" t="s">
        <v>517</v>
      </c>
      <c r="C553" s="69" t="s">
        <v>608</v>
      </c>
      <c r="D553" s="69" t="s">
        <v>1246</v>
      </c>
      <c r="E553" s="37">
        <v>1</v>
      </c>
      <c r="F553" s="37" t="str">
        <f>+VLOOKUP(B553,'[1]AMAREY NOVA MEDICAL S.A'!$D:$H,5,0)</f>
        <v>CTO 5659-2021 DIPROMEDICOS S.A.S</v>
      </c>
      <c r="G553" s="34">
        <f>+VLOOKUP(B553,'[1]AMAREY NOVA MEDICAL S.A'!$D:$H,2,0)</f>
        <v>0</v>
      </c>
      <c r="H553" s="32">
        <f>+VLOOKUP(B553,'[1]AMAREY NOVA MEDICAL S.A'!$D:$H,3,0)</f>
        <v>0</v>
      </c>
      <c r="I553" s="32">
        <f>+VLOOKUP(B553,'[1]AMAREY NOVA MEDICAL S.A'!$D:$H,4,0)</f>
        <v>0</v>
      </c>
      <c r="J553" s="32">
        <f t="shared" si="152"/>
        <v>0</v>
      </c>
      <c r="K553" s="32">
        <f t="shared" si="153"/>
        <v>0</v>
      </c>
      <c r="L553" s="32"/>
      <c r="M553" s="32"/>
      <c r="N553" s="32"/>
      <c r="O553" s="32"/>
      <c r="P553" s="84"/>
      <c r="Q553" s="71"/>
      <c r="R553" s="85"/>
      <c r="S553" s="32"/>
      <c r="T553" s="32"/>
      <c r="U553" s="32"/>
      <c r="V553" s="32"/>
      <c r="W553" s="32"/>
      <c r="X553" s="32"/>
      <c r="Y553" s="32"/>
      <c r="Z553" s="32"/>
      <c r="AA553" s="32"/>
      <c r="AB553" s="32"/>
      <c r="AC553" s="32"/>
      <c r="AD553" s="32"/>
      <c r="AE553" s="32"/>
      <c r="AF553" s="32"/>
      <c r="AG553" s="32"/>
      <c r="AH553" s="32"/>
      <c r="AI553" s="32"/>
      <c r="AJ553" s="32"/>
      <c r="AK553" s="32"/>
      <c r="AL553" s="32"/>
      <c r="AM553" s="32"/>
      <c r="AN553" s="32"/>
      <c r="AO553" s="32"/>
      <c r="AP553" s="32"/>
      <c r="AQ553" s="32"/>
      <c r="AR553" s="32"/>
      <c r="AS553" s="32"/>
      <c r="AT553" s="32"/>
      <c r="AU553" s="32"/>
      <c r="AV553" s="32"/>
      <c r="AW553" s="32"/>
      <c r="AX553" s="32"/>
      <c r="AY553" s="32"/>
      <c r="AZ553" s="32"/>
      <c r="BA553" s="32"/>
      <c r="BB553" s="32"/>
      <c r="BC553" s="32"/>
      <c r="BD553" s="32"/>
      <c r="BE553" s="32"/>
      <c r="BF553" s="32"/>
      <c r="BG553" s="32"/>
      <c r="BH553" s="32"/>
      <c r="BI553" s="32"/>
      <c r="BJ553" s="32"/>
      <c r="BK553" s="32"/>
      <c r="BL553" s="32"/>
      <c r="BM553" s="32"/>
      <c r="BN553" s="32"/>
      <c r="BO553" s="32"/>
      <c r="BP553" s="32"/>
      <c r="BQ553" s="32"/>
      <c r="BR553" s="32"/>
      <c r="BS553" s="32"/>
      <c r="BT553" s="32"/>
      <c r="BU553" s="32"/>
      <c r="BV553" s="32"/>
      <c r="BW553" s="32"/>
      <c r="BX553" s="32"/>
      <c r="BY553" s="32"/>
      <c r="BZ553" s="32"/>
      <c r="CA553" s="32"/>
      <c r="CB553" s="32"/>
      <c r="CC553" s="32"/>
      <c r="CD553" s="32"/>
      <c r="CE553" s="32"/>
      <c r="CF553" s="32"/>
      <c r="CG553" s="32"/>
      <c r="CH553" s="32"/>
      <c r="CI553" s="32"/>
      <c r="CJ553" s="32">
        <f t="shared" si="156"/>
        <v>0</v>
      </c>
      <c r="CK553" s="32">
        <f>+SMALL((K553,O553,S553,W553,AA553,AE553,AI553,AM553,AQ553,AU553,AY553,BC553,BG553,BK553,BO553,BS553,BW553,CA553,CE553,CI553),1)</f>
        <v>0</v>
      </c>
      <c r="CL553" s="18"/>
      <c r="CM553" s="18"/>
      <c r="CN553" s="35"/>
      <c r="CO553" s="39">
        <f t="shared" si="159"/>
        <v>0</v>
      </c>
    </row>
    <row r="554" spans="1:93" s="19" customFormat="1" ht="45">
      <c r="A554" s="17">
        <v>544</v>
      </c>
      <c r="B554" s="51" t="s">
        <v>518</v>
      </c>
      <c r="C554" s="69" t="s">
        <v>608</v>
      </c>
      <c r="D554" s="69" t="s">
        <v>1246</v>
      </c>
      <c r="E554" s="37">
        <v>1</v>
      </c>
      <c r="F554" s="37" t="str">
        <f>+VLOOKUP(B554,'[1]AMAREY NOVA MEDICAL S.A'!$D:$H,5,0)</f>
        <v>CTO 5659-2021 DIPROMEDICOS S.A.S</v>
      </c>
      <c r="G554" s="34">
        <f>+VLOOKUP(B554,'[1]AMAREY NOVA MEDICAL S.A'!$D:$H,2,0)</f>
        <v>1832000</v>
      </c>
      <c r="H554" s="32">
        <f>+VLOOKUP(B554,'[1]AMAREY NOVA MEDICAL S.A'!$D:$H,3,0)</f>
        <v>0</v>
      </c>
      <c r="I554" s="32">
        <f>+VLOOKUP(B554,'[1]AMAREY NOVA MEDICAL S.A'!$D:$H,4,0)</f>
        <v>1832000</v>
      </c>
      <c r="J554" s="32">
        <f t="shared" si="152"/>
        <v>1832000</v>
      </c>
      <c r="K554" s="32">
        <f t="shared" si="153"/>
        <v>1934958.4000000001</v>
      </c>
      <c r="L554" s="32">
        <v>245000</v>
      </c>
      <c r="M554" s="32"/>
      <c r="N554" s="32">
        <v>245000</v>
      </c>
      <c r="O554" s="32">
        <f t="shared" si="163"/>
        <v>258769</v>
      </c>
      <c r="P554" s="84"/>
      <c r="Q554" s="71"/>
      <c r="R554" s="85"/>
      <c r="S554" s="32"/>
      <c r="T554" s="32">
        <v>2432940.1153199999</v>
      </c>
      <c r="U554" s="32"/>
      <c r="V554" s="32">
        <v>2432940.1153199999</v>
      </c>
      <c r="W554" s="32">
        <f t="shared" si="154"/>
        <v>2569184.7617779202</v>
      </c>
      <c r="X554" s="32">
        <v>2380000</v>
      </c>
      <c r="Y554" s="32"/>
      <c r="Z554" s="32">
        <v>2380000</v>
      </c>
      <c r="AA554" s="32">
        <f t="shared" si="160"/>
        <v>2513756</v>
      </c>
      <c r="AB554" s="32"/>
      <c r="AC554" s="32"/>
      <c r="AD554" s="32"/>
      <c r="AE554" s="32"/>
      <c r="AF554" s="32"/>
      <c r="AG554" s="32"/>
      <c r="AH554" s="32"/>
      <c r="AI554" s="32"/>
      <c r="AJ554" s="32"/>
      <c r="AK554" s="32"/>
      <c r="AL554" s="32"/>
      <c r="AM554" s="32"/>
      <c r="AN554" s="32"/>
      <c r="AO554" s="32"/>
      <c r="AP554" s="32"/>
      <c r="AQ554" s="32"/>
      <c r="AR554" s="32"/>
      <c r="AS554" s="32"/>
      <c r="AT554" s="32"/>
      <c r="AU554" s="32"/>
      <c r="AV554" s="32"/>
      <c r="AW554" s="32"/>
      <c r="AX554" s="32"/>
      <c r="AY554" s="32"/>
      <c r="AZ554" s="32"/>
      <c r="BA554" s="32"/>
      <c r="BB554" s="32"/>
      <c r="BC554" s="32"/>
      <c r="BD554" s="32"/>
      <c r="BE554" s="32"/>
      <c r="BF554" s="32"/>
      <c r="BG554" s="32"/>
      <c r="BH554" s="32"/>
      <c r="BI554" s="32"/>
      <c r="BJ554" s="32"/>
      <c r="BK554" s="32"/>
      <c r="BL554" s="32"/>
      <c r="BM554" s="32"/>
      <c r="BN554" s="32"/>
      <c r="BO554" s="32"/>
      <c r="BP554" s="32"/>
      <c r="BQ554" s="32"/>
      <c r="BR554" s="32"/>
      <c r="BS554" s="32"/>
      <c r="BT554" s="32"/>
      <c r="BU554" s="32"/>
      <c r="BV554" s="32"/>
      <c r="BW554" s="32"/>
      <c r="BX554" s="32"/>
      <c r="BY554" s="32"/>
      <c r="BZ554" s="32"/>
      <c r="CA554" s="32"/>
      <c r="CB554" s="32"/>
      <c r="CC554" s="32"/>
      <c r="CD554" s="32"/>
      <c r="CE554" s="32"/>
      <c r="CF554" s="32"/>
      <c r="CG554" s="32"/>
      <c r="CH554" s="32"/>
      <c r="CI554" s="32"/>
      <c r="CJ554" s="32">
        <f t="shared" si="156"/>
        <v>1819167.0404444803</v>
      </c>
      <c r="CK554" s="32">
        <f>+SMALL((K554,O554,S554,W554,AA554,AE554,AI554,AM554,AQ554,AU554,AY554,BC554,BG554,BK554,BO554,BS554,BW554,CA554,CE554,CI554),1)</f>
        <v>258769</v>
      </c>
      <c r="CL554" s="18"/>
      <c r="CM554" s="18">
        <f t="shared" si="157"/>
        <v>1676189.4000000001</v>
      </c>
      <c r="CN554" s="35">
        <f t="shared" si="158"/>
        <v>6.4775510204081641</v>
      </c>
      <c r="CO554" s="39">
        <f t="shared" si="159"/>
        <v>258769</v>
      </c>
    </row>
    <row r="555" spans="1:93" s="19" customFormat="1" ht="45">
      <c r="A555" s="17">
        <v>545</v>
      </c>
      <c r="B555" s="51" t="s">
        <v>519</v>
      </c>
      <c r="C555" s="69" t="s">
        <v>608</v>
      </c>
      <c r="D555" s="69" t="s">
        <v>1246</v>
      </c>
      <c r="E555" s="37">
        <v>1</v>
      </c>
      <c r="F555" s="37" t="str">
        <f>+VLOOKUP(B555,'[1]AMAREY NOVA MEDICAL S.A'!$D:$H,5,0)</f>
        <v>CTO 5659-2021 DIPROMEDICOS S.A.S</v>
      </c>
      <c r="G555" s="34">
        <f>+VLOOKUP(B555,'[1]AMAREY NOVA MEDICAL S.A'!$D:$H,2,0)</f>
        <v>1950000</v>
      </c>
      <c r="H555" s="32">
        <f>+VLOOKUP(B555,'[1]AMAREY NOVA MEDICAL S.A'!$D:$H,3,0)</f>
        <v>0</v>
      </c>
      <c r="I555" s="32">
        <f>+VLOOKUP(B555,'[1]AMAREY NOVA MEDICAL S.A'!$D:$H,4,0)</f>
        <v>1950000</v>
      </c>
      <c r="J555" s="32">
        <f t="shared" si="152"/>
        <v>1950000</v>
      </c>
      <c r="K555" s="32">
        <f t="shared" si="153"/>
        <v>2059590</v>
      </c>
      <c r="L555" s="32">
        <v>147000</v>
      </c>
      <c r="M555" s="32"/>
      <c r="N555" s="32">
        <v>147000</v>
      </c>
      <c r="O555" s="32">
        <f t="shared" si="163"/>
        <v>155261.4</v>
      </c>
      <c r="P555" s="84"/>
      <c r="Q555" s="71"/>
      <c r="R555" s="85"/>
      <c r="S555" s="32"/>
      <c r="T555" s="32">
        <v>2589639.3198000002</v>
      </c>
      <c r="U555" s="32"/>
      <c r="V555" s="32">
        <v>2589639.3198000002</v>
      </c>
      <c r="W555" s="32">
        <f t="shared" si="154"/>
        <v>2734659.1217088001</v>
      </c>
      <c r="X555" s="32">
        <v>2800000</v>
      </c>
      <c r="Y555" s="32"/>
      <c r="Z555" s="32">
        <v>2800000</v>
      </c>
      <c r="AA555" s="32">
        <f t="shared" si="160"/>
        <v>2957360</v>
      </c>
      <c r="AB555" s="32"/>
      <c r="AC555" s="32"/>
      <c r="AD555" s="32"/>
      <c r="AE555" s="32"/>
      <c r="AF555" s="32"/>
      <c r="AG555" s="32"/>
      <c r="AH555" s="32"/>
      <c r="AI555" s="32"/>
      <c r="AJ555" s="32"/>
      <c r="AK555" s="32"/>
      <c r="AL555" s="32"/>
      <c r="AM555" s="32"/>
      <c r="AN555" s="32"/>
      <c r="AO555" s="32"/>
      <c r="AP555" s="32"/>
      <c r="AQ555" s="32"/>
      <c r="AR555" s="32"/>
      <c r="AS555" s="32"/>
      <c r="AT555" s="32"/>
      <c r="AU555" s="32"/>
      <c r="AV555" s="32"/>
      <c r="AW555" s="32"/>
      <c r="AX555" s="32"/>
      <c r="AY555" s="32"/>
      <c r="AZ555" s="32"/>
      <c r="BA555" s="32"/>
      <c r="BB555" s="32"/>
      <c r="BC555" s="32"/>
      <c r="BD555" s="32"/>
      <c r="BE555" s="32"/>
      <c r="BF555" s="32"/>
      <c r="BG555" s="32"/>
      <c r="BH555" s="32"/>
      <c r="BI555" s="32"/>
      <c r="BJ555" s="32"/>
      <c r="BK555" s="32"/>
      <c r="BL555" s="32"/>
      <c r="BM555" s="32"/>
      <c r="BN555" s="32"/>
      <c r="BO555" s="32"/>
      <c r="BP555" s="32"/>
      <c r="BQ555" s="32"/>
      <c r="BR555" s="32"/>
      <c r="BS555" s="32"/>
      <c r="BT555" s="32"/>
      <c r="BU555" s="32"/>
      <c r="BV555" s="32"/>
      <c r="BW555" s="32"/>
      <c r="BX555" s="32"/>
      <c r="BY555" s="32"/>
      <c r="BZ555" s="32"/>
      <c r="CA555" s="32"/>
      <c r="CB555" s="32"/>
      <c r="CC555" s="32"/>
      <c r="CD555" s="32"/>
      <c r="CE555" s="32"/>
      <c r="CF555" s="32"/>
      <c r="CG555" s="32"/>
      <c r="CH555" s="32"/>
      <c r="CI555" s="32"/>
      <c r="CJ555" s="32">
        <f t="shared" si="156"/>
        <v>1976717.6304271999</v>
      </c>
      <c r="CK555" s="32">
        <f>+SMALL((K555,O555,S555,W555,AA555,AE555,AI555,AM555,AQ555,AU555,AY555,BC555,BG555,BK555,BO555,BS555,BW555,CA555,CE555,CI555),1)</f>
        <v>155261.4</v>
      </c>
      <c r="CL555" s="18"/>
      <c r="CM555" s="18">
        <f t="shared" si="157"/>
        <v>1904328.6</v>
      </c>
      <c r="CN555" s="35">
        <f t="shared" si="158"/>
        <v>12.265306122448981</v>
      </c>
      <c r="CO555" s="39">
        <f t="shared" si="159"/>
        <v>155261.4</v>
      </c>
    </row>
    <row r="556" spans="1:93" s="19" customFormat="1" ht="45">
      <c r="A556" s="17">
        <v>546</v>
      </c>
      <c r="B556" s="51" t="s">
        <v>520</v>
      </c>
      <c r="C556" s="69" t="s">
        <v>608</v>
      </c>
      <c r="D556" s="69" t="s">
        <v>1246</v>
      </c>
      <c r="E556" s="37">
        <v>1</v>
      </c>
      <c r="F556" s="37" t="str">
        <f>+VLOOKUP(B556,'[1]AMAREY NOVA MEDICAL S.A'!$D:$H,5,0)</f>
        <v>CTO 5659-2021 DIPROMEDICOS S.A.S</v>
      </c>
      <c r="G556" s="34">
        <f>+VLOOKUP(B556,'[1]AMAREY NOVA MEDICAL S.A'!$D:$H,2,0)</f>
        <v>540000</v>
      </c>
      <c r="H556" s="32">
        <f>+VLOOKUP(B556,'[1]AMAREY NOVA MEDICAL S.A'!$D:$H,3,0)</f>
        <v>0</v>
      </c>
      <c r="I556" s="32">
        <f>+VLOOKUP(B556,'[1]AMAREY NOVA MEDICAL S.A'!$D:$H,4,0)</f>
        <v>540000</v>
      </c>
      <c r="J556" s="32">
        <f t="shared" si="152"/>
        <v>540000</v>
      </c>
      <c r="K556" s="32">
        <f t="shared" si="153"/>
        <v>570348</v>
      </c>
      <c r="L556" s="32">
        <v>170000</v>
      </c>
      <c r="M556" s="32">
        <f>+L556*19%</f>
        <v>32300</v>
      </c>
      <c r="N556" s="32">
        <v>202300</v>
      </c>
      <c r="O556" s="32">
        <f t="shared" si="163"/>
        <v>213669.26</v>
      </c>
      <c r="P556" s="84"/>
      <c r="Q556" s="71"/>
      <c r="R556" s="85"/>
      <c r="S556" s="32"/>
      <c r="T556" s="32">
        <v>703937.02859999996</v>
      </c>
      <c r="U556" s="32"/>
      <c r="V556" s="32">
        <v>703937.02859999996</v>
      </c>
      <c r="W556" s="32">
        <f t="shared" si="154"/>
        <v>743357.5022016</v>
      </c>
      <c r="X556" s="32">
        <v>513450</v>
      </c>
      <c r="Y556" s="32"/>
      <c r="Z556" s="32">
        <v>513450</v>
      </c>
      <c r="AA556" s="32">
        <f t="shared" si="160"/>
        <v>542305.89</v>
      </c>
      <c r="AB556" s="32"/>
      <c r="AC556" s="32"/>
      <c r="AD556" s="32"/>
      <c r="AE556" s="32"/>
      <c r="AF556" s="32"/>
      <c r="AG556" s="32"/>
      <c r="AH556" s="32"/>
      <c r="AI556" s="32"/>
      <c r="AJ556" s="32"/>
      <c r="AK556" s="32"/>
      <c r="AL556" s="32"/>
      <c r="AM556" s="32"/>
      <c r="AN556" s="32"/>
      <c r="AO556" s="32"/>
      <c r="AP556" s="32"/>
      <c r="AQ556" s="32"/>
      <c r="AR556" s="32"/>
      <c r="AS556" s="32"/>
      <c r="AT556" s="32"/>
      <c r="AU556" s="32"/>
      <c r="AV556" s="32"/>
      <c r="AW556" s="32"/>
      <c r="AX556" s="32"/>
      <c r="AY556" s="32"/>
      <c r="AZ556" s="32"/>
      <c r="BA556" s="32"/>
      <c r="BB556" s="32"/>
      <c r="BC556" s="32"/>
      <c r="BD556" s="32"/>
      <c r="BE556" s="32"/>
      <c r="BF556" s="32"/>
      <c r="BG556" s="32"/>
      <c r="BH556" s="32"/>
      <c r="BI556" s="32"/>
      <c r="BJ556" s="32"/>
      <c r="BK556" s="32"/>
      <c r="BL556" s="32"/>
      <c r="BM556" s="32"/>
      <c r="BN556" s="32"/>
      <c r="BO556" s="32"/>
      <c r="BP556" s="32"/>
      <c r="BQ556" s="32"/>
      <c r="BR556" s="32"/>
      <c r="BS556" s="32"/>
      <c r="BT556" s="32"/>
      <c r="BU556" s="32"/>
      <c r="BV556" s="32"/>
      <c r="BW556" s="32"/>
      <c r="BX556" s="32"/>
      <c r="BY556" s="32"/>
      <c r="BZ556" s="32"/>
      <c r="CA556" s="32"/>
      <c r="CB556" s="32"/>
      <c r="CC556" s="32"/>
      <c r="CD556" s="32"/>
      <c r="CE556" s="32"/>
      <c r="CF556" s="32"/>
      <c r="CG556" s="32"/>
      <c r="CH556" s="32"/>
      <c r="CI556" s="32"/>
      <c r="CJ556" s="32">
        <f t="shared" si="156"/>
        <v>517420.16305039998</v>
      </c>
      <c r="CK556" s="32">
        <f>+SMALL((K556,O556,S556,W556,AA556,AE556,AI556,AM556,AQ556,AU556,AY556,BC556,BG556,BK556,BO556,BS556,BW556,CA556,CE556,CI556),1)</f>
        <v>213669.26</v>
      </c>
      <c r="CL556" s="18"/>
      <c r="CM556" s="18">
        <f t="shared" si="157"/>
        <v>356678.74</v>
      </c>
      <c r="CN556" s="35">
        <f t="shared" si="158"/>
        <v>1.6693030153237765</v>
      </c>
      <c r="CO556" s="39">
        <f t="shared" si="159"/>
        <v>213669.26</v>
      </c>
    </row>
    <row r="557" spans="1:93" s="19" customFormat="1" ht="45">
      <c r="A557" s="17">
        <v>547</v>
      </c>
      <c r="B557" s="51" t="s">
        <v>521</v>
      </c>
      <c r="C557" s="69" t="s">
        <v>608</v>
      </c>
      <c r="D557" s="69" t="s">
        <v>1246</v>
      </c>
      <c r="E557" s="37">
        <v>1</v>
      </c>
      <c r="F557" s="37" t="str">
        <f>+VLOOKUP(B557,'[1]AMAREY NOVA MEDICAL S.A'!$D:$H,5,0)</f>
        <v>CTO 5659-2021 DIPROMEDICOS S.A.S</v>
      </c>
      <c r="G557" s="34">
        <f>+VLOOKUP(B557,'[1]AMAREY NOVA MEDICAL S.A'!$D:$H,2,0)</f>
        <v>50000</v>
      </c>
      <c r="H557" s="32">
        <f>+VLOOKUP(B557,'[1]AMAREY NOVA MEDICAL S.A'!$D:$H,3,0)</f>
        <v>0</v>
      </c>
      <c r="I557" s="32">
        <f>+VLOOKUP(B557,'[1]AMAREY NOVA MEDICAL S.A'!$D:$H,4,0)</f>
        <v>50000</v>
      </c>
      <c r="J557" s="32">
        <f t="shared" si="152"/>
        <v>50000</v>
      </c>
      <c r="K557" s="32">
        <f t="shared" si="153"/>
        <v>52810</v>
      </c>
      <c r="L557" s="32"/>
      <c r="M557" s="32"/>
      <c r="N557" s="32"/>
      <c r="O557" s="32"/>
      <c r="P557" s="84"/>
      <c r="Q557" s="71"/>
      <c r="R557" s="85"/>
      <c r="S557" s="32"/>
      <c r="T557" s="32">
        <v>180000</v>
      </c>
      <c r="U557" s="32"/>
      <c r="V557" s="32">
        <v>180000</v>
      </c>
      <c r="W557" s="32">
        <f t="shared" si="154"/>
        <v>190080</v>
      </c>
      <c r="X557" s="32">
        <v>238000</v>
      </c>
      <c r="Y557" s="32"/>
      <c r="Z557" s="32">
        <v>238000</v>
      </c>
      <c r="AA557" s="32">
        <f t="shared" si="160"/>
        <v>251375.6</v>
      </c>
      <c r="AB557" s="32"/>
      <c r="AC557" s="32"/>
      <c r="AD557" s="32"/>
      <c r="AE557" s="32"/>
      <c r="AF557" s="32"/>
      <c r="AG557" s="32"/>
      <c r="AH557" s="32"/>
      <c r="AI557" s="32"/>
      <c r="AJ557" s="32"/>
      <c r="AK557" s="32"/>
      <c r="AL557" s="32"/>
      <c r="AM557" s="32"/>
      <c r="AN557" s="32"/>
      <c r="AO557" s="32"/>
      <c r="AP557" s="32"/>
      <c r="AQ557" s="32"/>
      <c r="AR557" s="32"/>
      <c r="AS557" s="32"/>
      <c r="AT557" s="32"/>
      <c r="AU557" s="32"/>
      <c r="AV557" s="32"/>
      <c r="AW557" s="32"/>
      <c r="AX557" s="32"/>
      <c r="AY557" s="32"/>
      <c r="AZ557" s="32"/>
      <c r="BA557" s="32"/>
      <c r="BB557" s="32"/>
      <c r="BC557" s="32"/>
      <c r="BD557" s="32"/>
      <c r="BE557" s="32"/>
      <c r="BF557" s="32"/>
      <c r="BG557" s="32"/>
      <c r="BH557" s="32"/>
      <c r="BI557" s="32"/>
      <c r="BJ557" s="32"/>
      <c r="BK557" s="32"/>
      <c r="BL557" s="32"/>
      <c r="BM557" s="32"/>
      <c r="BN557" s="32"/>
      <c r="BO557" s="32"/>
      <c r="BP557" s="32"/>
      <c r="BQ557" s="32"/>
      <c r="BR557" s="32"/>
      <c r="BS557" s="32"/>
      <c r="BT557" s="32"/>
      <c r="BU557" s="32"/>
      <c r="BV557" s="32"/>
      <c r="BW557" s="32"/>
      <c r="BX557" s="32"/>
      <c r="BY557" s="32"/>
      <c r="BZ557" s="32"/>
      <c r="CA557" s="32"/>
      <c r="CB557" s="32">
        <v>129600</v>
      </c>
      <c r="CC557" s="32"/>
      <c r="CD557" s="32">
        <v>129600</v>
      </c>
      <c r="CE557" s="32">
        <f t="shared" si="162"/>
        <v>136883.51999999999</v>
      </c>
      <c r="CF557" s="32"/>
      <c r="CG557" s="32"/>
      <c r="CH557" s="32"/>
      <c r="CI557" s="32"/>
      <c r="CJ557" s="32">
        <f t="shared" si="156"/>
        <v>157787.28</v>
      </c>
      <c r="CK557" s="32">
        <f>+SMALL((K557,O557,S557,W557,AA557,AE557,AI557,AM557,AQ557,AU557,AY557,BC557,BG557,BK557,BO557,BS557,BW557,CA557,CE557,CI557),1)</f>
        <v>52810</v>
      </c>
      <c r="CL557" s="18"/>
      <c r="CM557" s="18">
        <f t="shared" si="157"/>
        <v>0</v>
      </c>
      <c r="CN557" s="35">
        <f t="shared" si="158"/>
        <v>0</v>
      </c>
      <c r="CO557" s="39">
        <f t="shared" si="159"/>
        <v>52810</v>
      </c>
    </row>
    <row r="558" spans="1:93" s="19" customFormat="1" ht="45">
      <c r="A558" s="17">
        <v>548</v>
      </c>
      <c r="B558" s="51" t="s">
        <v>522</v>
      </c>
      <c r="C558" s="69" t="s">
        <v>608</v>
      </c>
      <c r="D558" s="69" t="s">
        <v>1246</v>
      </c>
      <c r="E558" s="37">
        <v>1</v>
      </c>
      <c r="F558" s="37" t="str">
        <f>+VLOOKUP(B558,'[1]AMAREY NOVA MEDICAL S.A'!$D:$H,5,0)</f>
        <v>CTO 5659-2021 DIPROMEDICOS S.A.S</v>
      </c>
      <c r="G558" s="34">
        <f>+VLOOKUP(B558,'[1]AMAREY NOVA MEDICAL S.A'!$D:$H,2,0)</f>
        <v>40000</v>
      </c>
      <c r="H558" s="32">
        <f>+VLOOKUP(B558,'[1]AMAREY NOVA MEDICAL S.A'!$D:$H,3,0)</f>
        <v>0</v>
      </c>
      <c r="I558" s="32">
        <f>+VLOOKUP(B558,'[1]AMAREY NOVA MEDICAL S.A'!$D:$H,4,0)</f>
        <v>40000</v>
      </c>
      <c r="J558" s="32">
        <f t="shared" si="152"/>
        <v>40000</v>
      </c>
      <c r="K558" s="32">
        <f t="shared" si="153"/>
        <v>42248</v>
      </c>
      <c r="L558" s="32"/>
      <c r="M558" s="32"/>
      <c r="N558" s="32"/>
      <c r="O558" s="32"/>
      <c r="P558" s="84"/>
      <c r="Q558" s="71"/>
      <c r="R558" s="85"/>
      <c r="S558" s="32"/>
      <c r="T558" s="32">
        <v>53236.942199999998</v>
      </c>
      <c r="U558" s="32"/>
      <c r="V558" s="32">
        <v>53236.942199999998</v>
      </c>
      <c r="W558" s="32">
        <f t="shared" si="154"/>
        <v>56218.210963199999</v>
      </c>
      <c r="X558" s="32">
        <v>185856</v>
      </c>
      <c r="Y558" s="32"/>
      <c r="Z558" s="32">
        <v>185856</v>
      </c>
      <c r="AA558" s="32">
        <f t="shared" si="160"/>
        <v>196301.1072</v>
      </c>
      <c r="AB558" s="32"/>
      <c r="AC558" s="32"/>
      <c r="AD558" s="32"/>
      <c r="AE558" s="32"/>
      <c r="AF558" s="32"/>
      <c r="AG558" s="32"/>
      <c r="AH558" s="32"/>
      <c r="AI558" s="32"/>
      <c r="AJ558" s="32"/>
      <c r="AK558" s="32"/>
      <c r="AL558" s="32"/>
      <c r="AM558" s="32"/>
      <c r="AN558" s="32"/>
      <c r="AO558" s="32"/>
      <c r="AP558" s="32"/>
      <c r="AQ558" s="32"/>
      <c r="AR558" s="32"/>
      <c r="AS558" s="32"/>
      <c r="AT558" s="32"/>
      <c r="AU558" s="32"/>
      <c r="AV558" s="32"/>
      <c r="AW558" s="32"/>
      <c r="AX558" s="32"/>
      <c r="AY558" s="32"/>
      <c r="AZ558" s="32"/>
      <c r="BA558" s="32"/>
      <c r="BB558" s="32"/>
      <c r="BC558" s="32"/>
      <c r="BD558" s="32"/>
      <c r="BE558" s="32"/>
      <c r="BF558" s="32"/>
      <c r="BG558" s="32"/>
      <c r="BH558" s="32"/>
      <c r="BI558" s="32"/>
      <c r="BJ558" s="32"/>
      <c r="BK558" s="32"/>
      <c r="BL558" s="32"/>
      <c r="BM558" s="32"/>
      <c r="BN558" s="32"/>
      <c r="BO558" s="32"/>
      <c r="BP558" s="32"/>
      <c r="BQ558" s="32"/>
      <c r="BR558" s="32"/>
      <c r="BS558" s="32"/>
      <c r="BT558" s="32"/>
      <c r="BU558" s="32"/>
      <c r="BV558" s="32"/>
      <c r="BW558" s="32"/>
      <c r="BX558" s="32"/>
      <c r="BY558" s="32"/>
      <c r="BZ558" s="32"/>
      <c r="CA558" s="32"/>
      <c r="CB558" s="32">
        <v>216000</v>
      </c>
      <c r="CC558" s="32"/>
      <c r="CD558" s="32">
        <v>216000</v>
      </c>
      <c r="CE558" s="32">
        <f t="shared" si="162"/>
        <v>228139.2</v>
      </c>
      <c r="CF558" s="32"/>
      <c r="CG558" s="32"/>
      <c r="CH558" s="32"/>
      <c r="CI558" s="32"/>
      <c r="CJ558" s="32">
        <f t="shared" si="156"/>
        <v>130726.6295408</v>
      </c>
      <c r="CK558" s="32">
        <f>+SMALL((K558,O558,S558,W558,AA558,AE558,AI558,AM558,AQ558,AU558,AY558,BC558,BG558,BK558,BO558,BS558,BW558,CA558,CE558,CI558),1)</f>
        <v>42248</v>
      </c>
      <c r="CL558" s="18"/>
      <c r="CM558" s="18">
        <f t="shared" si="157"/>
        <v>0</v>
      </c>
      <c r="CN558" s="35">
        <f t="shared" si="158"/>
        <v>0</v>
      </c>
      <c r="CO558" s="39">
        <f t="shared" si="159"/>
        <v>42248</v>
      </c>
    </row>
    <row r="559" spans="1:93" s="19" customFormat="1" ht="45">
      <c r="A559" s="17">
        <v>549</v>
      </c>
      <c r="B559" s="51" t="s">
        <v>523</v>
      </c>
      <c r="C559" s="69" t="s">
        <v>608</v>
      </c>
      <c r="D559" s="69" t="s">
        <v>1246</v>
      </c>
      <c r="E559" s="37">
        <v>1</v>
      </c>
      <c r="F559" s="37" t="str">
        <f>+VLOOKUP(B559,'[1]AMAREY NOVA MEDICAL S.A'!$D:$H,5,0)</f>
        <v>CTO 5658-2021 BIOART S.A</v>
      </c>
      <c r="G559" s="34">
        <f>+VLOOKUP(B559,'[1]AMAREY NOVA MEDICAL S.A'!$D:$H,2,0)</f>
        <v>249477</v>
      </c>
      <c r="H559" s="32">
        <f>+VLOOKUP(B559,'[1]AMAREY NOVA MEDICAL S.A'!$D:$H,3,0)</f>
        <v>0</v>
      </c>
      <c r="I559" s="32">
        <f>+VLOOKUP(B559,'[1]AMAREY NOVA MEDICAL S.A'!$D:$H,4,0)</f>
        <v>249477</v>
      </c>
      <c r="J559" s="32">
        <f t="shared" si="152"/>
        <v>249477</v>
      </c>
      <c r="K559" s="32">
        <f t="shared" si="153"/>
        <v>263497.60739999998</v>
      </c>
      <c r="L559" s="32"/>
      <c r="M559" s="32"/>
      <c r="N559" s="32"/>
      <c r="O559" s="32"/>
      <c r="P559" s="84"/>
      <c r="Q559" s="71"/>
      <c r="R559" s="85"/>
      <c r="S559" s="32"/>
      <c r="T559" s="32">
        <v>106355.31660000001</v>
      </c>
      <c r="U559" s="32"/>
      <c r="V559" s="32">
        <v>106355.31660000001</v>
      </c>
      <c r="W559" s="32">
        <f t="shared" si="154"/>
        <v>112311.21432960001</v>
      </c>
      <c r="X559" s="32">
        <v>212000</v>
      </c>
      <c r="Y559" s="32"/>
      <c r="Z559" s="32">
        <v>212000</v>
      </c>
      <c r="AA559" s="32">
        <f t="shared" si="160"/>
        <v>223914.4</v>
      </c>
      <c r="AB559" s="32"/>
      <c r="AC559" s="32"/>
      <c r="AD559" s="32"/>
      <c r="AE559" s="32"/>
      <c r="AF559" s="32"/>
      <c r="AG559" s="32"/>
      <c r="AH559" s="32"/>
      <c r="AI559" s="32"/>
      <c r="AJ559" s="32"/>
      <c r="AK559" s="32"/>
      <c r="AL559" s="32"/>
      <c r="AM559" s="32"/>
      <c r="AN559" s="32"/>
      <c r="AO559" s="32"/>
      <c r="AP559" s="32"/>
      <c r="AQ559" s="32"/>
      <c r="AR559" s="32"/>
      <c r="AS559" s="32"/>
      <c r="AT559" s="32"/>
      <c r="AU559" s="32"/>
      <c r="AV559" s="32"/>
      <c r="AW559" s="32"/>
      <c r="AX559" s="32"/>
      <c r="AY559" s="32"/>
      <c r="AZ559" s="32"/>
      <c r="BA559" s="32"/>
      <c r="BB559" s="32"/>
      <c r="BC559" s="32"/>
      <c r="BD559" s="32"/>
      <c r="BE559" s="32"/>
      <c r="BF559" s="32"/>
      <c r="BG559" s="32"/>
      <c r="BH559" s="32"/>
      <c r="BI559" s="32"/>
      <c r="BJ559" s="32"/>
      <c r="BK559" s="32"/>
      <c r="BL559" s="32"/>
      <c r="BM559" s="32"/>
      <c r="BN559" s="32"/>
      <c r="BO559" s="32"/>
      <c r="BP559" s="32"/>
      <c r="BQ559" s="32"/>
      <c r="BR559" s="32"/>
      <c r="BS559" s="32"/>
      <c r="BT559" s="32"/>
      <c r="BU559" s="32"/>
      <c r="BV559" s="32"/>
      <c r="BW559" s="32"/>
      <c r="BX559" s="32"/>
      <c r="BY559" s="32"/>
      <c r="BZ559" s="32"/>
      <c r="CA559" s="32"/>
      <c r="CB559" s="32">
        <v>345600</v>
      </c>
      <c r="CC559" s="32"/>
      <c r="CD559" s="32">
        <v>345600</v>
      </c>
      <c r="CE559" s="32">
        <f t="shared" si="162"/>
        <v>365022.72000000003</v>
      </c>
      <c r="CF559" s="32"/>
      <c r="CG559" s="32"/>
      <c r="CH559" s="32"/>
      <c r="CI559" s="32"/>
      <c r="CJ559" s="32">
        <f t="shared" si="156"/>
        <v>241186.48543240002</v>
      </c>
      <c r="CK559" s="32">
        <f>+SMALL((K559,O559,S559,W559,AA559,AE559,AI559,AM559,AQ559,AU559,AY559,BC559,BG559,BK559,BO559,BS559,BW559,CA559,CE559,CI559),1)</f>
        <v>112311.21432960001</v>
      </c>
      <c r="CL559" s="18"/>
      <c r="CM559" s="18">
        <f t="shared" si="157"/>
        <v>151186.39307039996</v>
      </c>
      <c r="CN559" s="35">
        <f t="shared" si="158"/>
        <v>1.3461379967517122</v>
      </c>
      <c r="CO559" s="39">
        <f t="shared" si="159"/>
        <v>112311.21432960001</v>
      </c>
    </row>
    <row r="560" spans="1:93" s="19" customFormat="1" ht="45">
      <c r="A560" s="17">
        <v>550</v>
      </c>
      <c r="B560" s="51" t="s">
        <v>524</v>
      </c>
      <c r="C560" s="69" t="s">
        <v>608</v>
      </c>
      <c r="D560" s="69" t="s">
        <v>1246</v>
      </c>
      <c r="E560" s="37">
        <v>1</v>
      </c>
      <c r="F560" s="37" t="str">
        <f>+VLOOKUP(B560,'[1]AMAREY NOVA MEDICAL S.A'!$D:$H,5,0)</f>
        <v>CTO 5657-2021 B BRAUN MEDICAL S A</v>
      </c>
      <c r="G560" s="34">
        <f>+VLOOKUP(B560,'[1]AMAREY NOVA MEDICAL S.A'!$D:$H,2,0)</f>
        <v>373500</v>
      </c>
      <c r="H560" s="32">
        <f>+VLOOKUP(B560,'[1]AMAREY NOVA MEDICAL S.A'!$D:$H,3,0)</f>
        <v>0</v>
      </c>
      <c r="I560" s="32">
        <f>+VLOOKUP(B560,'[1]AMAREY NOVA MEDICAL S.A'!$D:$H,4,0)</f>
        <v>373500</v>
      </c>
      <c r="J560" s="32">
        <f t="shared" si="152"/>
        <v>373500</v>
      </c>
      <c r="K560" s="32">
        <f t="shared" si="153"/>
        <v>394490.7</v>
      </c>
      <c r="L560" s="32"/>
      <c r="M560" s="32"/>
      <c r="N560" s="32"/>
      <c r="O560" s="32"/>
      <c r="P560" s="84"/>
      <c r="Q560" s="71"/>
      <c r="R560" s="85"/>
      <c r="S560" s="32"/>
      <c r="T560" s="32">
        <v>221379.12505800001</v>
      </c>
      <c r="U560" s="32"/>
      <c r="V560" s="32">
        <v>221379.12505800001</v>
      </c>
      <c r="W560" s="32">
        <f t="shared" si="154"/>
        <v>233776.35606124802</v>
      </c>
      <c r="X560" s="32">
        <v>145200</v>
      </c>
      <c r="Y560" s="32"/>
      <c r="Z560" s="32">
        <v>145200</v>
      </c>
      <c r="AA560" s="32">
        <f t="shared" si="160"/>
        <v>153360.24</v>
      </c>
      <c r="AB560" s="32"/>
      <c r="AC560" s="32"/>
      <c r="AD560" s="32"/>
      <c r="AE560" s="32"/>
      <c r="AF560" s="32"/>
      <c r="AG560" s="32"/>
      <c r="AH560" s="32"/>
      <c r="AI560" s="32"/>
      <c r="AJ560" s="32"/>
      <c r="AK560" s="32"/>
      <c r="AL560" s="32"/>
      <c r="AM560" s="32"/>
      <c r="AN560" s="32"/>
      <c r="AO560" s="32"/>
      <c r="AP560" s="32"/>
      <c r="AQ560" s="32"/>
      <c r="AR560" s="32"/>
      <c r="AS560" s="32"/>
      <c r="AT560" s="32"/>
      <c r="AU560" s="32"/>
      <c r="AV560" s="32"/>
      <c r="AW560" s="32"/>
      <c r="AX560" s="32"/>
      <c r="AY560" s="32"/>
      <c r="AZ560" s="32"/>
      <c r="BA560" s="32"/>
      <c r="BB560" s="32"/>
      <c r="BC560" s="32"/>
      <c r="BD560" s="32"/>
      <c r="BE560" s="32"/>
      <c r="BF560" s="32"/>
      <c r="BG560" s="32"/>
      <c r="BH560" s="32"/>
      <c r="BI560" s="32"/>
      <c r="BJ560" s="32"/>
      <c r="BK560" s="32"/>
      <c r="BL560" s="32"/>
      <c r="BM560" s="32"/>
      <c r="BN560" s="32"/>
      <c r="BO560" s="32"/>
      <c r="BP560" s="32"/>
      <c r="BQ560" s="32"/>
      <c r="BR560" s="32"/>
      <c r="BS560" s="32"/>
      <c r="BT560" s="32"/>
      <c r="BU560" s="32"/>
      <c r="BV560" s="32"/>
      <c r="BW560" s="32"/>
      <c r="BX560" s="32"/>
      <c r="BY560" s="32"/>
      <c r="BZ560" s="32"/>
      <c r="CA560" s="32"/>
      <c r="CB560" s="32">
        <v>302400</v>
      </c>
      <c r="CC560" s="32">
        <v>57456</v>
      </c>
      <c r="CD560" s="32">
        <v>359856</v>
      </c>
      <c r="CE560" s="32">
        <f t="shared" si="162"/>
        <v>380079.90720000002</v>
      </c>
      <c r="CF560" s="32"/>
      <c r="CG560" s="32"/>
      <c r="CH560" s="32"/>
      <c r="CI560" s="32"/>
      <c r="CJ560" s="32">
        <f t="shared" si="156"/>
        <v>290426.80081531202</v>
      </c>
      <c r="CK560" s="32">
        <f>+SMALL((K560,O560,S560,W560,AA560,AE560,AI560,AM560,AQ560,AU560,AY560,BC560,BG560,BK560,BO560,BS560,BW560,CA560,CE560,CI560),1)</f>
        <v>153360.24</v>
      </c>
      <c r="CL560" s="18"/>
      <c r="CM560" s="18">
        <f t="shared" si="157"/>
        <v>241130.46000000002</v>
      </c>
      <c r="CN560" s="35">
        <f t="shared" si="158"/>
        <v>1.5723140495867771</v>
      </c>
      <c r="CO560" s="39">
        <f t="shared" si="159"/>
        <v>153360.24</v>
      </c>
    </row>
    <row r="561" spans="1:93" s="19" customFormat="1" ht="45">
      <c r="A561" s="17">
        <v>551</v>
      </c>
      <c r="B561" s="49" t="s">
        <v>488</v>
      </c>
      <c r="C561" s="69" t="s">
        <v>609</v>
      </c>
      <c r="D561" s="69" t="s">
        <v>1246</v>
      </c>
      <c r="E561" s="37">
        <v>1</v>
      </c>
      <c r="F561" s="37" t="str">
        <f>+VLOOKUP(B561,'[1]AMAREY NOVA MEDICAL S.A'!$D:$H,5,0)</f>
        <v>CTO 5657-2021 B BRAUN MEDICAL S A</v>
      </c>
      <c r="G561" s="34">
        <f>+VLOOKUP(B561,'[1]AMAREY NOVA MEDICAL S.A'!$D:$H,2,0)</f>
        <v>327200</v>
      </c>
      <c r="H561" s="32">
        <f>+VLOOKUP(B561,'[1]AMAREY NOVA MEDICAL S.A'!$D:$H,3,0)</f>
        <v>0</v>
      </c>
      <c r="I561" s="32">
        <f>+VLOOKUP(B561,'[1]AMAREY NOVA MEDICAL S.A'!$D:$H,4,0)</f>
        <v>327200</v>
      </c>
      <c r="J561" s="32">
        <f t="shared" si="152"/>
        <v>327200</v>
      </c>
      <c r="K561" s="32">
        <f t="shared" si="153"/>
        <v>345588.64</v>
      </c>
      <c r="L561" s="32"/>
      <c r="M561" s="32"/>
      <c r="N561" s="32"/>
      <c r="O561" s="32"/>
      <c r="P561" s="84"/>
      <c r="Q561" s="71"/>
      <c r="R561" s="85"/>
      <c r="S561" s="32"/>
      <c r="T561" s="32"/>
      <c r="U561" s="32"/>
      <c r="V561" s="32"/>
      <c r="W561" s="32"/>
      <c r="X561" s="32">
        <v>797005</v>
      </c>
      <c r="Y561" s="32"/>
      <c r="Z561" s="32">
        <v>797005</v>
      </c>
      <c r="AA561" s="32">
        <f t="shared" si="160"/>
        <v>841796.68099999998</v>
      </c>
      <c r="AB561" s="32"/>
      <c r="AC561" s="32"/>
      <c r="AD561" s="32"/>
      <c r="AE561" s="32"/>
      <c r="AF561" s="32"/>
      <c r="AG561" s="32"/>
      <c r="AH561" s="32"/>
      <c r="AI561" s="32"/>
      <c r="AJ561" s="32"/>
      <c r="AK561" s="32"/>
      <c r="AL561" s="32"/>
      <c r="AM561" s="32"/>
      <c r="AN561" s="32"/>
      <c r="AO561" s="32"/>
      <c r="AP561" s="32"/>
      <c r="AQ561" s="32"/>
      <c r="AR561" s="32"/>
      <c r="AS561" s="32"/>
      <c r="AT561" s="32"/>
      <c r="AU561" s="32"/>
      <c r="AV561" s="32"/>
      <c r="AW561" s="32"/>
      <c r="AX561" s="32"/>
      <c r="AY561" s="32"/>
      <c r="AZ561" s="32"/>
      <c r="BA561" s="32"/>
      <c r="BB561" s="32"/>
      <c r="BC561" s="32"/>
      <c r="BD561" s="32"/>
      <c r="BE561" s="32"/>
      <c r="BF561" s="32"/>
      <c r="BG561" s="32"/>
      <c r="BH561" s="32"/>
      <c r="BI561" s="32"/>
      <c r="BJ561" s="32"/>
      <c r="BK561" s="32"/>
      <c r="BL561" s="32"/>
      <c r="BM561" s="32"/>
      <c r="BN561" s="32"/>
      <c r="BO561" s="32"/>
      <c r="BP561" s="32"/>
      <c r="BQ561" s="32"/>
      <c r="BR561" s="32"/>
      <c r="BS561" s="32"/>
      <c r="BT561" s="32"/>
      <c r="BU561" s="32"/>
      <c r="BV561" s="32"/>
      <c r="BW561" s="32"/>
      <c r="BX561" s="32"/>
      <c r="BY561" s="32"/>
      <c r="BZ561" s="32"/>
      <c r="CA561" s="32"/>
      <c r="CB561" s="32"/>
      <c r="CC561" s="32"/>
      <c r="CD561" s="32"/>
      <c r="CE561" s="32"/>
      <c r="CF561" s="32">
        <v>999781.39</v>
      </c>
      <c r="CG561" s="32"/>
      <c r="CH561" s="32">
        <v>999781.39</v>
      </c>
      <c r="CI561" s="32">
        <f t="shared" si="155"/>
        <v>1055969.104118</v>
      </c>
      <c r="CJ561" s="32">
        <f t="shared" si="156"/>
        <v>747784.80837266671</v>
      </c>
      <c r="CK561" s="32">
        <f>+SMALL((K561,O561,S561,W561,AA561,AE561,AI561,AM561,AQ561,AU561,AY561,BC561,BG561,BK561,BO561,BS561,BW561,CA561,CE561,CI561),1)</f>
        <v>345588.64</v>
      </c>
      <c r="CL561" s="18"/>
      <c r="CM561" s="18">
        <f t="shared" si="157"/>
        <v>0</v>
      </c>
      <c r="CN561" s="35">
        <f t="shared" si="158"/>
        <v>0</v>
      </c>
      <c r="CO561" s="39">
        <f t="shared" si="159"/>
        <v>345588.64</v>
      </c>
    </row>
    <row r="562" spans="1:93" s="19" customFormat="1" ht="45">
      <c r="A562" s="17">
        <v>552</v>
      </c>
      <c r="B562" s="49" t="s">
        <v>525</v>
      </c>
      <c r="C562" s="69" t="s">
        <v>609</v>
      </c>
      <c r="D562" s="69" t="s">
        <v>1246</v>
      </c>
      <c r="E562" s="37">
        <v>1</v>
      </c>
      <c r="F562" s="37" t="str">
        <f>+VLOOKUP(B562,'[1]AMAREY NOVA MEDICAL S.A'!$D:$H,5,0)</f>
        <v>CTO 5657-2021 B BRAUN MEDICAL S A</v>
      </c>
      <c r="G562" s="34">
        <f>+VLOOKUP(B562,'[1]AMAREY NOVA MEDICAL S.A'!$D:$H,2,0)</f>
        <v>615600</v>
      </c>
      <c r="H562" s="32">
        <f>+VLOOKUP(B562,'[1]AMAREY NOVA MEDICAL S.A'!$D:$H,3,0)</f>
        <v>0</v>
      </c>
      <c r="I562" s="32">
        <f>+VLOOKUP(B562,'[1]AMAREY NOVA MEDICAL S.A'!$D:$H,4,0)</f>
        <v>615600</v>
      </c>
      <c r="J562" s="32">
        <f t="shared" si="152"/>
        <v>615600</v>
      </c>
      <c r="K562" s="32">
        <f t="shared" si="153"/>
        <v>650196.72</v>
      </c>
      <c r="L562" s="32"/>
      <c r="M562" s="32"/>
      <c r="N562" s="32"/>
      <c r="O562" s="32"/>
      <c r="P562" s="84"/>
      <c r="Q562" s="71"/>
      <c r="R562" s="85"/>
      <c r="S562" s="32"/>
      <c r="T562" s="32"/>
      <c r="U562" s="32"/>
      <c r="V562" s="32"/>
      <c r="W562" s="32"/>
      <c r="X562" s="32">
        <v>986000</v>
      </c>
      <c r="Y562" s="32"/>
      <c r="Z562" s="32">
        <v>986000</v>
      </c>
      <c r="AA562" s="32">
        <f t="shared" si="160"/>
        <v>1041413.2000000001</v>
      </c>
      <c r="AB562" s="32"/>
      <c r="AC562" s="32"/>
      <c r="AD562" s="32"/>
      <c r="AE562" s="32"/>
      <c r="AF562" s="32"/>
      <c r="AG562" s="32"/>
      <c r="AH562" s="32"/>
      <c r="AI562" s="32"/>
      <c r="AJ562" s="32"/>
      <c r="AK562" s="32"/>
      <c r="AL562" s="32"/>
      <c r="AM562" s="32"/>
      <c r="AN562" s="32"/>
      <c r="AO562" s="32"/>
      <c r="AP562" s="32"/>
      <c r="AQ562" s="32"/>
      <c r="AR562" s="32"/>
      <c r="AS562" s="32"/>
      <c r="AT562" s="32"/>
      <c r="AU562" s="32"/>
      <c r="AV562" s="32"/>
      <c r="AW562" s="32"/>
      <c r="AX562" s="32"/>
      <c r="AY562" s="32"/>
      <c r="AZ562" s="32"/>
      <c r="BA562" s="32"/>
      <c r="BB562" s="32"/>
      <c r="BC562" s="32"/>
      <c r="BD562" s="32"/>
      <c r="BE562" s="32"/>
      <c r="BF562" s="32"/>
      <c r="BG562" s="32"/>
      <c r="BH562" s="32"/>
      <c r="BI562" s="32"/>
      <c r="BJ562" s="32"/>
      <c r="BK562" s="32"/>
      <c r="BL562" s="32"/>
      <c r="BM562" s="32"/>
      <c r="BN562" s="32"/>
      <c r="BO562" s="32"/>
      <c r="BP562" s="32"/>
      <c r="BQ562" s="32"/>
      <c r="BR562" s="32"/>
      <c r="BS562" s="32"/>
      <c r="BT562" s="32"/>
      <c r="BU562" s="32"/>
      <c r="BV562" s="32"/>
      <c r="BW562" s="32"/>
      <c r="BX562" s="32"/>
      <c r="BY562" s="32"/>
      <c r="BZ562" s="32"/>
      <c r="CA562" s="32"/>
      <c r="CB562" s="32"/>
      <c r="CC562" s="32"/>
      <c r="CD562" s="32"/>
      <c r="CE562" s="32"/>
      <c r="CF562" s="32">
        <v>960995.33</v>
      </c>
      <c r="CG562" s="32"/>
      <c r="CH562" s="32">
        <v>960995.33</v>
      </c>
      <c r="CI562" s="32">
        <f t="shared" si="155"/>
        <v>1015003.267546</v>
      </c>
      <c r="CJ562" s="32">
        <f t="shared" si="156"/>
        <v>902204.39584866667</v>
      </c>
      <c r="CK562" s="32">
        <f>+SMALL((K562,O562,S562,W562,AA562,AE562,AI562,AM562,AQ562,AU562,AY562,BC562,BG562,BK562,BO562,BS562,BW562,CA562,CE562,CI562),1)</f>
        <v>650196.72</v>
      </c>
      <c r="CL562" s="18"/>
      <c r="CM562" s="18">
        <f t="shared" si="157"/>
        <v>0</v>
      </c>
      <c r="CN562" s="35">
        <f t="shared" si="158"/>
        <v>0</v>
      </c>
      <c r="CO562" s="39">
        <f t="shared" si="159"/>
        <v>650196.72</v>
      </c>
    </row>
    <row r="563" spans="1:93" s="19" customFormat="1" ht="45">
      <c r="A563" s="17">
        <v>553</v>
      </c>
      <c r="B563" s="49" t="s">
        <v>526</v>
      </c>
      <c r="C563" s="69" t="s">
        <v>609</v>
      </c>
      <c r="D563" s="69" t="s">
        <v>1246</v>
      </c>
      <c r="E563" s="37">
        <v>1</v>
      </c>
      <c r="F563" s="37" t="str">
        <f>+VLOOKUP(B563,'[1]AMAREY NOVA MEDICAL S.A'!$D:$H,5,0)</f>
        <v>CTO 5657-2021 B BRAUN MEDICAL S A</v>
      </c>
      <c r="G563" s="34">
        <f>+VLOOKUP(B563,'[1]AMAREY NOVA MEDICAL S.A'!$D:$H,2,0)</f>
        <v>1264300</v>
      </c>
      <c r="H563" s="32">
        <f>+VLOOKUP(B563,'[1]AMAREY NOVA MEDICAL S.A'!$D:$H,3,0)</f>
        <v>0</v>
      </c>
      <c r="I563" s="32">
        <f>+VLOOKUP(B563,'[1]AMAREY NOVA MEDICAL S.A'!$D:$H,4,0)</f>
        <v>1264300</v>
      </c>
      <c r="J563" s="32">
        <f t="shared" si="152"/>
        <v>1264300</v>
      </c>
      <c r="K563" s="32">
        <f t="shared" si="153"/>
        <v>1335353.6600000001</v>
      </c>
      <c r="L563" s="32"/>
      <c r="M563" s="32"/>
      <c r="N563" s="32"/>
      <c r="O563" s="32"/>
      <c r="P563" s="84"/>
      <c r="Q563" s="71"/>
      <c r="R563" s="85"/>
      <c r="S563" s="32"/>
      <c r="T563" s="32"/>
      <c r="U563" s="32"/>
      <c r="V563" s="32"/>
      <c r="W563" s="32"/>
      <c r="X563" s="32">
        <v>4312440</v>
      </c>
      <c r="Y563" s="32"/>
      <c r="Z563" s="32">
        <v>4312440</v>
      </c>
      <c r="AA563" s="32">
        <f t="shared" si="160"/>
        <v>4554799.1280000005</v>
      </c>
      <c r="AB563" s="32"/>
      <c r="AC563" s="32"/>
      <c r="AD563" s="32"/>
      <c r="AE563" s="32"/>
      <c r="AF563" s="32"/>
      <c r="AG563" s="32"/>
      <c r="AH563" s="32"/>
      <c r="AI563" s="32"/>
      <c r="AJ563" s="32"/>
      <c r="AK563" s="32"/>
      <c r="AL563" s="32"/>
      <c r="AM563" s="32"/>
      <c r="AN563" s="32"/>
      <c r="AO563" s="32"/>
      <c r="AP563" s="32"/>
      <c r="AQ563" s="32"/>
      <c r="AR563" s="32"/>
      <c r="AS563" s="32"/>
      <c r="AT563" s="32"/>
      <c r="AU563" s="32"/>
      <c r="AV563" s="32"/>
      <c r="AW563" s="32"/>
      <c r="AX563" s="32"/>
      <c r="AY563" s="32"/>
      <c r="AZ563" s="32"/>
      <c r="BA563" s="32"/>
      <c r="BB563" s="32"/>
      <c r="BC563" s="32"/>
      <c r="BD563" s="32"/>
      <c r="BE563" s="32"/>
      <c r="BF563" s="32"/>
      <c r="BG563" s="32"/>
      <c r="BH563" s="32"/>
      <c r="BI563" s="32"/>
      <c r="BJ563" s="32"/>
      <c r="BK563" s="32"/>
      <c r="BL563" s="32"/>
      <c r="BM563" s="32"/>
      <c r="BN563" s="32"/>
      <c r="BO563" s="32"/>
      <c r="BP563" s="32"/>
      <c r="BQ563" s="32"/>
      <c r="BR563" s="32"/>
      <c r="BS563" s="32"/>
      <c r="BT563" s="32"/>
      <c r="BU563" s="32"/>
      <c r="BV563" s="32"/>
      <c r="BW563" s="32"/>
      <c r="BX563" s="32"/>
      <c r="BY563" s="32"/>
      <c r="BZ563" s="32"/>
      <c r="CA563" s="32"/>
      <c r="CB563" s="32"/>
      <c r="CC563" s="32"/>
      <c r="CD563" s="32"/>
      <c r="CE563" s="32"/>
      <c r="CF563" s="32">
        <v>7545705.71</v>
      </c>
      <c r="CG563" s="32"/>
      <c r="CH563" s="32">
        <v>7545705.71</v>
      </c>
      <c r="CI563" s="32">
        <f t="shared" si="155"/>
        <v>7969774.370902</v>
      </c>
      <c r="CJ563" s="32">
        <f t="shared" si="156"/>
        <v>4619975.7196340002</v>
      </c>
      <c r="CK563" s="32">
        <f>+SMALL((K563,O563,S563,W563,AA563,AE563,AI563,AM563,AQ563,AU563,AY563,BC563,BG563,BK563,BO563,BS563,BW563,CA563,CE563,CI563),1)</f>
        <v>1335353.6600000001</v>
      </c>
      <c r="CL563" s="18"/>
      <c r="CM563" s="18">
        <f t="shared" si="157"/>
        <v>0</v>
      </c>
      <c r="CN563" s="35">
        <f t="shared" si="158"/>
        <v>0</v>
      </c>
      <c r="CO563" s="39">
        <f t="shared" si="159"/>
        <v>1335353.6600000001</v>
      </c>
    </row>
    <row r="564" spans="1:93" s="19" customFormat="1" ht="45">
      <c r="A564" s="17">
        <v>554</v>
      </c>
      <c r="B564" s="49" t="s">
        <v>491</v>
      </c>
      <c r="C564" s="69" t="s">
        <v>609</v>
      </c>
      <c r="D564" s="69" t="s">
        <v>1246</v>
      </c>
      <c r="E564" s="37">
        <v>1</v>
      </c>
      <c r="F564" s="37" t="str">
        <f>+VLOOKUP(B564,'[1]AMAREY NOVA MEDICAL S.A'!$D:$H,5,0)</f>
        <v>CTO 5657-2021 B BRAUN MEDICAL S A</v>
      </c>
      <c r="G564" s="34">
        <f>+VLOOKUP(B564,'[1]AMAREY NOVA MEDICAL S.A'!$D:$H,2,0)</f>
        <v>141400</v>
      </c>
      <c r="H564" s="32">
        <f>+VLOOKUP(B564,'[1]AMAREY NOVA MEDICAL S.A'!$D:$H,3,0)</f>
        <v>0</v>
      </c>
      <c r="I564" s="32">
        <f>+VLOOKUP(B564,'[1]AMAREY NOVA MEDICAL S.A'!$D:$H,4,0)</f>
        <v>141400</v>
      </c>
      <c r="J564" s="32">
        <f t="shared" si="152"/>
        <v>141400</v>
      </c>
      <c r="K564" s="32">
        <f t="shared" si="153"/>
        <v>149346.68</v>
      </c>
      <c r="L564" s="32"/>
      <c r="M564" s="32"/>
      <c r="N564" s="32"/>
      <c r="O564" s="32"/>
      <c r="P564" s="84"/>
      <c r="Q564" s="71"/>
      <c r="R564" s="85"/>
      <c r="S564" s="32"/>
      <c r="T564" s="32"/>
      <c r="U564" s="32"/>
      <c r="V564" s="32"/>
      <c r="W564" s="32"/>
      <c r="X564" s="32"/>
      <c r="Y564" s="32"/>
      <c r="Z564" s="32"/>
      <c r="AA564" s="32"/>
      <c r="AB564" s="32"/>
      <c r="AC564" s="32"/>
      <c r="AD564" s="32"/>
      <c r="AE564" s="32"/>
      <c r="AF564" s="32"/>
      <c r="AG564" s="32"/>
      <c r="AH564" s="32"/>
      <c r="AI564" s="32"/>
      <c r="AJ564" s="32"/>
      <c r="AK564" s="32"/>
      <c r="AL564" s="32"/>
      <c r="AM564" s="32"/>
      <c r="AN564" s="32"/>
      <c r="AO564" s="32"/>
      <c r="AP564" s="32"/>
      <c r="AQ564" s="32"/>
      <c r="AR564" s="32"/>
      <c r="AS564" s="32"/>
      <c r="AT564" s="32"/>
      <c r="AU564" s="32"/>
      <c r="AV564" s="32"/>
      <c r="AW564" s="32"/>
      <c r="AX564" s="32"/>
      <c r="AY564" s="32"/>
      <c r="AZ564" s="32"/>
      <c r="BA564" s="32"/>
      <c r="BB564" s="32"/>
      <c r="BC564" s="32"/>
      <c r="BD564" s="32"/>
      <c r="BE564" s="32"/>
      <c r="BF564" s="32"/>
      <c r="BG564" s="32"/>
      <c r="BH564" s="32"/>
      <c r="BI564" s="32"/>
      <c r="BJ564" s="32"/>
      <c r="BK564" s="32"/>
      <c r="BL564" s="32"/>
      <c r="BM564" s="32"/>
      <c r="BN564" s="32"/>
      <c r="BO564" s="32"/>
      <c r="BP564" s="32"/>
      <c r="BQ564" s="32"/>
      <c r="BR564" s="32"/>
      <c r="BS564" s="32"/>
      <c r="BT564" s="32"/>
      <c r="BU564" s="32"/>
      <c r="BV564" s="32"/>
      <c r="BW564" s="32"/>
      <c r="BX564" s="32"/>
      <c r="BY564" s="32"/>
      <c r="BZ564" s="32"/>
      <c r="CA564" s="32"/>
      <c r="CB564" s="32"/>
      <c r="CC564" s="32"/>
      <c r="CD564" s="32"/>
      <c r="CE564" s="32"/>
      <c r="CF564" s="32"/>
      <c r="CG564" s="32"/>
      <c r="CH564" s="32"/>
      <c r="CI564" s="32"/>
      <c r="CJ564" s="32">
        <f t="shared" si="156"/>
        <v>149346.68</v>
      </c>
      <c r="CK564" s="32">
        <f>+SMALL((K564,O564,S564,W564,AA564,AE564,AI564,AM564,AQ564,AU564,AY564,BC564,BG564,BK564,BO564,BS564,BW564,CA564,CE564,CI564),1)</f>
        <v>149346.68</v>
      </c>
      <c r="CL564" s="18"/>
      <c r="CM564" s="18">
        <f t="shared" si="157"/>
        <v>0</v>
      </c>
      <c r="CN564" s="35">
        <f t="shared" si="158"/>
        <v>0</v>
      </c>
      <c r="CO564" s="39">
        <f t="shared" si="159"/>
        <v>149346.68</v>
      </c>
    </row>
    <row r="565" spans="1:93" s="19" customFormat="1" ht="45">
      <c r="A565" s="17">
        <v>555</v>
      </c>
      <c r="B565" s="49" t="s">
        <v>492</v>
      </c>
      <c r="C565" s="69" t="s">
        <v>609</v>
      </c>
      <c r="D565" s="69" t="s">
        <v>1246</v>
      </c>
      <c r="E565" s="37">
        <v>1</v>
      </c>
      <c r="F565" s="37" t="str">
        <f>+VLOOKUP(B565,'[1]AMAREY NOVA MEDICAL S.A'!$D:$H,5,0)</f>
        <v>CTO 5657-2021 B BRAUN MEDICAL S A</v>
      </c>
      <c r="G565" s="34">
        <f>+VLOOKUP(B565,'[1]AMAREY NOVA MEDICAL S.A'!$D:$H,2,0)</f>
        <v>120600</v>
      </c>
      <c r="H565" s="32">
        <f>+VLOOKUP(B565,'[1]AMAREY NOVA MEDICAL S.A'!$D:$H,3,0)</f>
        <v>0</v>
      </c>
      <c r="I565" s="32">
        <f>+VLOOKUP(B565,'[1]AMAREY NOVA MEDICAL S.A'!$D:$H,4,0)</f>
        <v>120600</v>
      </c>
      <c r="J565" s="32">
        <f t="shared" si="152"/>
        <v>120600</v>
      </c>
      <c r="K565" s="32">
        <f t="shared" si="153"/>
        <v>127377.72</v>
      </c>
      <c r="L565" s="32"/>
      <c r="M565" s="32"/>
      <c r="N565" s="32"/>
      <c r="O565" s="32"/>
      <c r="P565" s="84"/>
      <c r="Q565" s="71"/>
      <c r="R565" s="85"/>
      <c r="S565" s="32"/>
      <c r="T565" s="32"/>
      <c r="U565" s="32"/>
      <c r="V565" s="32"/>
      <c r="W565" s="32"/>
      <c r="X565" s="32">
        <v>185856</v>
      </c>
      <c r="Y565" s="32"/>
      <c r="Z565" s="32">
        <v>185856</v>
      </c>
      <c r="AA565" s="32">
        <f t="shared" si="160"/>
        <v>196301.1072</v>
      </c>
      <c r="AB565" s="32"/>
      <c r="AC565" s="32"/>
      <c r="AD565" s="32"/>
      <c r="AE565" s="32"/>
      <c r="AF565" s="32"/>
      <c r="AG565" s="32"/>
      <c r="AH565" s="32"/>
      <c r="AI565" s="32"/>
      <c r="AJ565" s="32"/>
      <c r="AK565" s="32"/>
      <c r="AL565" s="32"/>
      <c r="AM565" s="32"/>
      <c r="AN565" s="32"/>
      <c r="AO565" s="32"/>
      <c r="AP565" s="32"/>
      <c r="AQ565" s="32"/>
      <c r="AR565" s="32"/>
      <c r="AS565" s="32"/>
      <c r="AT565" s="32"/>
      <c r="AU565" s="32"/>
      <c r="AV565" s="32"/>
      <c r="AW565" s="32"/>
      <c r="AX565" s="32"/>
      <c r="AY565" s="32"/>
      <c r="AZ565" s="32"/>
      <c r="BA565" s="32"/>
      <c r="BB565" s="32"/>
      <c r="BC565" s="32"/>
      <c r="BD565" s="32"/>
      <c r="BE565" s="32"/>
      <c r="BF565" s="32"/>
      <c r="BG565" s="32"/>
      <c r="BH565" s="32"/>
      <c r="BI565" s="32"/>
      <c r="BJ565" s="32"/>
      <c r="BK565" s="32"/>
      <c r="BL565" s="32"/>
      <c r="BM565" s="32"/>
      <c r="BN565" s="32"/>
      <c r="BO565" s="32"/>
      <c r="BP565" s="32"/>
      <c r="BQ565" s="32"/>
      <c r="BR565" s="32"/>
      <c r="BS565" s="32"/>
      <c r="BT565" s="32"/>
      <c r="BU565" s="32"/>
      <c r="BV565" s="32"/>
      <c r="BW565" s="32"/>
      <c r="BX565" s="32"/>
      <c r="BY565" s="32"/>
      <c r="BZ565" s="32"/>
      <c r="CA565" s="32"/>
      <c r="CB565" s="32"/>
      <c r="CC565" s="32"/>
      <c r="CD565" s="32"/>
      <c r="CE565" s="32"/>
      <c r="CF565" s="32">
        <v>183214.21</v>
      </c>
      <c r="CG565" s="32"/>
      <c r="CH565" s="32">
        <v>183214.21</v>
      </c>
      <c r="CI565" s="32">
        <f t="shared" si="155"/>
        <v>193510.84860199998</v>
      </c>
      <c r="CJ565" s="32">
        <f t="shared" si="156"/>
        <v>172396.55860066667</v>
      </c>
      <c r="CK565" s="32">
        <f>+SMALL((K565,O565,S565,W565,AA565,AE565,AI565,AM565,AQ565,AU565,AY565,BC565,BG565,BK565,BO565,BS565,BW565,CA565,CE565,CI565),1)</f>
        <v>127377.72</v>
      </c>
      <c r="CL565" s="18"/>
      <c r="CM565" s="18">
        <f t="shared" si="157"/>
        <v>0</v>
      </c>
      <c r="CN565" s="35">
        <f t="shared" si="158"/>
        <v>0</v>
      </c>
      <c r="CO565" s="39">
        <f t="shared" si="159"/>
        <v>127377.72</v>
      </c>
    </row>
    <row r="566" spans="1:93" s="19" customFormat="1" ht="45">
      <c r="A566" s="17">
        <v>556</v>
      </c>
      <c r="B566" s="49" t="s">
        <v>527</v>
      </c>
      <c r="C566" s="69" t="s">
        <v>609</v>
      </c>
      <c r="D566" s="69" t="s">
        <v>1246</v>
      </c>
      <c r="E566" s="37">
        <v>1</v>
      </c>
      <c r="F566" s="37" t="str">
        <f>+VLOOKUP(B566,'[1]AMAREY NOVA MEDICAL S.A'!$D:$H,5,0)</f>
        <v>CTO 5657-2021 B BRAUN MEDICAL S A</v>
      </c>
      <c r="G566" s="34">
        <f>+VLOOKUP(B566,'[1]AMAREY NOVA MEDICAL S.A'!$D:$H,2,0)</f>
        <v>98700</v>
      </c>
      <c r="H566" s="32">
        <f>+VLOOKUP(B566,'[1]AMAREY NOVA MEDICAL S.A'!$D:$H,3,0)</f>
        <v>0</v>
      </c>
      <c r="I566" s="32">
        <f>+VLOOKUP(B566,'[1]AMAREY NOVA MEDICAL S.A'!$D:$H,4,0)</f>
        <v>98700</v>
      </c>
      <c r="J566" s="32">
        <f t="shared" si="152"/>
        <v>98700</v>
      </c>
      <c r="K566" s="32">
        <f t="shared" si="153"/>
        <v>104246.94</v>
      </c>
      <c r="L566" s="32"/>
      <c r="M566" s="32"/>
      <c r="N566" s="32"/>
      <c r="O566" s="32"/>
      <c r="P566" s="84"/>
      <c r="Q566" s="71"/>
      <c r="R566" s="85"/>
      <c r="S566" s="32"/>
      <c r="T566" s="32"/>
      <c r="U566" s="32"/>
      <c r="V566" s="32"/>
      <c r="W566" s="32"/>
      <c r="X566" s="32">
        <v>280000</v>
      </c>
      <c r="Y566" s="32"/>
      <c r="Z566" s="32">
        <v>280000</v>
      </c>
      <c r="AA566" s="32">
        <f t="shared" si="160"/>
        <v>295736</v>
      </c>
      <c r="AB566" s="32"/>
      <c r="AC566" s="32"/>
      <c r="AD566" s="32"/>
      <c r="AE566" s="32"/>
      <c r="AF566" s="32"/>
      <c r="AG566" s="32"/>
      <c r="AH566" s="32"/>
      <c r="AI566" s="32"/>
      <c r="AJ566" s="32">
        <v>224940</v>
      </c>
      <c r="AK566" s="32"/>
      <c r="AL566" s="32">
        <v>224940</v>
      </c>
      <c r="AM566" s="32">
        <f t="shared" si="161"/>
        <v>237581.628</v>
      </c>
      <c r="AN566" s="32"/>
      <c r="AO566" s="32"/>
      <c r="AP566" s="32"/>
      <c r="AQ566" s="32"/>
      <c r="AR566" s="32"/>
      <c r="AS566" s="32"/>
      <c r="AT566" s="32"/>
      <c r="AU566" s="32"/>
      <c r="AV566" s="32"/>
      <c r="AW566" s="32"/>
      <c r="AX566" s="32"/>
      <c r="AY566" s="32"/>
      <c r="AZ566" s="32"/>
      <c r="BA566" s="32"/>
      <c r="BB566" s="32"/>
      <c r="BC566" s="32"/>
      <c r="BD566" s="32"/>
      <c r="BE566" s="32"/>
      <c r="BF566" s="32"/>
      <c r="BG566" s="32"/>
      <c r="BH566" s="32"/>
      <c r="BI566" s="32"/>
      <c r="BJ566" s="32"/>
      <c r="BK566" s="32"/>
      <c r="BL566" s="32"/>
      <c r="BM566" s="32"/>
      <c r="BN566" s="32"/>
      <c r="BO566" s="32"/>
      <c r="BP566" s="32"/>
      <c r="BQ566" s="32"/>
      <c r="BR566" s="32"/>
      <c r="BS566" s="32"/>
      <c r="BT566" s="32"/>
      <c r="BU566" s="32"/>
      <c r="BV566" s="32"/>
      <c r="BW566" s="32"/>
      <c r="BX566" s="32"/>
      <c r="BY566" s="32"/>
      <c r="BZ566" s="32"/>
      <c r="CA566" s="32"/>
      <c r="CB566" s="32"/>
      <c r="CC566" s="32"/>
      <c r="CD566" s="32"/>
      <c r="CE566" s="32"/>
      <c r="CF566" s="32">
        <v>308124.61</v>
      </c>
      <c r="CG566" s="32"/>
      <c r="CH566" s="32">
        <v>308124.61</v>
      </c>
      <c r="CI566" s="32">
        <f t="shared" si="155"/>
        <v>325441.21308199997</v>
      </c>
      <c r="CJ566" s="32">
        <f t="shared" si="156"/>
        <v>240751.44527049997</v>
      </c>
      <c r="CK566" s="32">
        <f>+SMALL((K566,O566,S566,W566,AA566,AE566,AI566,AM566,AQ566,AU566,AY566,BC566,BG566,BK566,BO566,BS566,BW566,CA566,CE566,CI566),1)</f>
        <v>104246.94</v>
      </c>
      <c r="CL566" s="18"/>
      <c r="CM566" s="18">
        <f t="shared" si="157"/>
        <v>0</v>
      </c>
      <c r="CN566" s="35">
        <f t="shared" si="158"/>
        <v>0</v>
      </c>
      <c r="CO566" s="39">
        <f t="shared" si="159"/>
        <v>104246.94</v>
      </c>
    </row>
    <row r="567" spans="1:93" s="19" customFormat="1" ht="45">
      <c r="A567" s="17">
        <v>557</v>
      </c>
      <c r="B567" s="49" t="s">
        <v>301</v>
      </c>
      <c r="C567" s="69" t="s">
        <v>609</v>
      </c>
      <c r="D567" s="69" t="s">
        <v>1246</v>
      </c>
      <c r="E567" s="37">
        <v>1</v>
      </c>
      <c r="F567" s="37" t="str">
        <f>+VLOOKUP(B567,'[1]AMAREY NOVA MEDICAL S.A'!$D:$H,5,0)</f>
        <v>CTO 5657-2021 B BRAUN MEDICAL S A</v>
      </c>
      <c r="G567" s="34">
        <f>+VLOOKUP(B567,'[1]AMAREY NOVA MEDICAL S.A'!$D:$H,2,0)</f>
        <v>373500</v>
      </c>
      <c r="H567" s="32">
        <f>+VLOOKUP(B567,'[1]AMAREY NOVA MEDICAL S.A'!$D:$H,3,0)</f>
        <v>0</v>
      </c>
      <c r="I567" s="32">
        <f>+VLOOKUP(B567,'[1]AMAREY NOVA MEDICAL S.A'!$D:$H,4,0)</f>
        <v>373500</v>
      </c>
      <c r="J567" s="32">
        <f t="shared" si="152"/>
        <v>373500</v>
      </c>
      <c r="K567" s="32">
        <f t="shared" si="153"/>
        <v>394490.7</v>
      </c>
      <c r="L567" s="32"/>
      <c r="M567" s="32"/>
      <c r="N567" s="32"/>
      <c r="O567" s="32"/>
      <c r="P567" s="84"/>
      <c r="Q567" s="71"/>
      <c r="R567" s="85"/>
      <c r="S567" s="32"/>
      <c r="T567" s="32"/>
      <c r="U567" s="32"/>
      <c r="V567" s="32"/>
      <c r="W567" s="32"/>
      <c r="X567" s="32">
        <v>145200</v>
      </c>
      <c r="Y567" s="32"/>
      <c r="Z567" s="32">
        <v>145200</v>
      </c>
      <c r="AA567" s="32">
        <f t="shared" si="160"/>
        <v>153360.24</v>
      </c>
      <c r="AB567" s="32"/>
      <c r="AC567" s="32"/>
      <c r="AD567" s="32"/>
      <c r="AE567" s="32"/>
      <c r="AF567" s="32"/>
      <c r="AG567" s="32"/>
      <c r="AH567" s="32"/>
      <c r="AI567" s="32"/>
      <c r="AJ567" s="32">
        <v>226665</v>
      </c>
      <c r="AK567" s="32">
        <f>+AJ567*19%</f>
        <v>43066.35</v>
      </c>
      <c r="AL567" s="32">
        <v>269731.34999999998</v>
      </c>
      <c r="AM567" s="32">
        <f t="shared" si="161"/>
        <v>284890.25186999998</v>
      </c>
      <c r="AN567" s="32"/>
      <c r="AO567" s="32"/>
      <c r="AP567" s="32"/>
      <c r="AQ567" s="32"/>
      <c r="AR567" s="32"/>
      <c r="AS567" s="32"/>
      <c r="AT567" s="32"/>
      <c r="AU567" s="32"/>
      <c r="AV567" s="32"/>
      <c r="AW567" s="32"/>
      <c r="AX567" s="32"/>
      <c r="AY567" s="32"/>
      <c r="AZ567" s="32"/>
      <c r="BA567" s="32"/>
      <c r="BB567" s="32"/>
      <c r="BC567" s="32"/>
      <c r="BD567" s="32"/>
      <c r="BE567" s="32"/>
      <c r="BF567" s="32"/>
      <c r="BG567" s="32"/>
      <c r="BH567" s="32"/>
      <c r="BI567" s="32"/>
      <c r="BJ567" s="32"/>
      <c r="BK567" s="32"/>
      <c r="BL567" s="32"/>
      <c r="BM567" s="32"/>
      <c r="BN567" s="32"/>
      <c r="BO567" s="32"/>
      <c r="BP567" s="32"/>
      <c r="BQ567" s="32"/>
      <c r="BR567" s="32"/>
      <c r="BS567" s="32"/>
      <c r="BT567" s="32"/>
      <c r="BU567" s="32"/>
      <c r="BV567" s="32"/>
      <c r="BW567" s="32"/>
      <c r="BX567" s="32"/>
      <c r="BY567" s="32"/>
      <c r="BZ567" s="32"/>
      <c r="CA567" s="32"/>
      <c r="CB567" s="32"/>
      <c r="CC567" s="32"/>
      <c r="CD567" s="32"/>
      <c r="CE567" s="32"/>
      <c r="CF567" s="32">
        <v>207341.88</v>
      </c>
      <c r="CG567" s="32"/>
      <c r="CH567" s="32">
        <v>207341.88</v>
      </c>
      <c r="CI567" s="32">
        <f t="shared" si="155"/>
        <v>218994.49365600001</v>
      </c>
      <c r="CJ567" s="32">
        <f t="shared" si="156"/>
        <v>262933.92138149997</v>
      </c>
      <c r="CK567" s="32">
        <f>+SMALL((K567,O567,S567,W567,AA567,AE567,AI567,AM567,AQ567,AU567,AY567,BC567,BG567,BK567,BO567,BS567,BW567,CA567,CE567,CI567),1)</f>
        <v>153360.24</v>
      </c>
      <c r="CL567" s="18"/>
      <c r="CM567" s="18">
        <f t="shared" si="157"/>
        <v>241130.46000000002</v>
      </c>
      <c r="CN567" s="35">
        <f t="shared" si="158"/>
        <v>1.5723140495867771</v>
      </c>
      <c r="CO567" s="39">
        <f t="shared" si="159"/>
        <v>153360.24</v>
      </c>
    </row>
    <row r="568" spans="1:93" s="19" customFormat="1" ht="45">
      <c r="A568" s="17">
        <v>558</v>
      </c>
      <c r="B568" s="49" t="s">
        <v>494</v>
      </c>
      <c r="C568" s="69" t="s">
        <v>610</v>
      </c>
      <c r="D568" s="69" t="s">
        <v>1246</v>
      </c>
      <c r="E568" s="37">
        <v>1</v>
      </c>
      <c r="F568" s="37" t="str">
        <f>+VLOOKUP(B568,'[1]AMAREY NOVA MEDICAL S.A'!$D:$H,5,0)</f>
        <v>CTO 5657-2021 B BRAUN MEDICAL S A</v>
      </c>
      <c r="G568" s="34">
        <f>+VLOOKUP(B568,'[1]AMAREY NOVA MEDICAL S.A'!$D:$H,2,0)</f>
        <v>1140000</v>
      </c>
      <c r="H568" s="32">
        <f>+VLOOKUP(B568,'[1]AMAREY NOVA MEDICAL S.A'!$D:$H,3,0)</f>
        <v>0</v>
      </c>
      <c r="I568" s="32">
        <f>+VLOOKUP(B568,'[1]AMAREY NOVA MEDICAL S.A'!$D:$H,4,0)</f>
        <v>1140000</v>
      </c>
      <c r="J568" s="32">
        <f t="shared" si="152"/>
        <v>1140000</v>
      </c>
      <c r="K568" s="32">
        <f t="shared" si="153"/>
        <v>1204068</v>
      </c>
      <c r="L568" s="32"/>
      <c r="M568" s="32"/>
      <c r="N568" s="32"/>
      <c r="O568" s="32"/>
      <c r="P568" s="84"/>
      <c r="Q568" s="71"/>
      <c r="R568" s="85"/>
      <c r="S568" s="32"/>
      <c r="T568" s="32"/>
      <c r="U568" s="32"/>
      <c r="V568" s="32"/>
      <c r="W568" s="32"/>
      <c r="X568" s="32">
        <v>2026161</v>
      </c>
      <c r="Y568" s="32"/>
      <c r="Z568" s="32">
        <v>2026161</v>
      </c>
      <c r="AA568" s="32">
        <f t="shared" si="160"/>
        <v>2140031.2482000003</v>
      </c>
      <c r="AB568" s="32"/>
      <c r="AC568" s="32"/>
      <c r="AD568" s="32"/>
      <c r="AE568" s="32"/>
      <c r="AF568" s="32"/>
      <c r="AG568" s="32"/>
      <c r="AH568" s="32"/>
      <c r="AI568" s="32"/>
      <c r="AJ568" s="32"/>
      <c r="AK568" s="32"/>
      <c r="AL568" s="32"/>
      <c r="AM568" s="32"/>
      <c r="AN568" s="32"/>
      <c r="AO568" s="32"/>
      <c r="AP568" s="32"/>
      <c r="AQ568" s="32"/>
      <c r="AR568" s="32"/>
      <c r="AS568" s="32"/>
      <c r="AT568" s="32"/>
      <c r="AU568" s="32"/>
      <c r="AV568" s="32"/>
      <c r="AW568" s="32"/>
      <c r="AX568" s="32"/>
      <c r="AY568" s="32"/>
      <c r="AZ568" s="32"/>
      <c r="BA568" s="32"/>
      <c r="BB568" s="32"/>
      <c r="BC568" s="32"/>
      <c r="BD568" s="32"/>
      <c r="BE568" s="32"/>
      <c r="BF568" s="32"/>
      <c r="BG568" s="32"/>
      <c r="BH568" s="32"/>
      <c r="BI568" s="32"/>
      <c r="BJ568" s="32"/>
      <c r="BK568" s="32"/>
      <c r="BL568" s="32"/>
      <c r="BM568" s="32"/>
      <c r="BN568" s="32"/>
      <c r="BO568" s="32"/>
      <c r="BP568" s="32"/>
      <c r="BQ568" s="32"/>
      <c r="BR568" s="32"/>
      <c r="BS568" s="32"/>
      <c r="BT568" s="32"/>
      <c r="BU568" s="32"/>
      <c r="BV568" s="32"/>
      <c r="BW568" s="32"/>
      <c r="BX568" s="32"/>
      <c r="BY568" s="32"/>
      <c r="BZ568" s="32"/>
      <c r="CA568" s="32"/>
      <c r="CB568" s="32"/>
      <c r="CC568" s="32"/>
      <c r="CD568" s="32"/>
      <c r="CE568" s="32"/>
      <c r="CF568" s="32">
        <v>2316991.19</v>
      </c>
      <c r="CG568" s="32"/>
      <c r="CH568" s="32">
        <v>2316991.19</v>
      </c>
      <c r="CI568" s="32">
        <f t="shared" si="155"/>
        <v>2447206.0948780002</v>
      </c>
      <c r="CJ568" s="32">
        <f t="shared" si="156"/>
        <v>1930435.1143593334</v>
      </c>
      <c r="CK568" s="32">
        <f>+SMALL((K568,O568,S568,W568,AA568,AE568,AI568,AM568,AQ568,AU568,AY568,BC568,BG568,BK568,BO568,BS568,BW568,CA568,CE568,CI568),1)</f>
        <v>1204068</v>
      </c>
      <c r="CL568" s="18"/>
      <c r="CM568" s="18">
        <f t="shared" si="157"/>
        <v>0</v>
      </c>
      <c r="CN568" s="35">
        <f t="shared" si="158"/>
        <v>0</v>
      </c>
      <c r="CO568" s="39">
        <f t="shared" si="159"/>
        <v>1204068</v>
      </c>
    </row>
    <row r="569" spans="1:93" s="19" customFormat="1" ht="45">
      <c r="A569" s="17">
        <v>559</v>
      </c>
      <c r="B569" s="49" t="s">
        <v>230</v>
      </c>
      <c r="C569" s="69" t="s">
        <v>610</v>
      </c>
      <c r="D569" s="69" t="s">
        <v>1246</v>
      </c>
      <c r="E569" s="37">
        <v>1</v>
      </c>
      <c r="F569" s="37" t="str">
        <f>+VLOOKUP(B569,'[1]AMAREY NOVA MEDICAL S.A'!$D:$H,5,0)</f>
        <v>CTO 5657-2021 B BRAUN MEDICAL S A</v>
      </c>
      <c r="G569" s="34">
        <f>+VLOOKUP(B569,'[1]AMAREY NOVA MEDICAL S.A'!$D:$H,2,0)</f>
        <v>912000</v>
      </c>
      <c r="H569" s="32">
        <f>+VLOOKUP(B569,'[1]AMAREY NOVA MEDICAL S.A'!$D:$H,3,0)</f>
        <v>0</v>
      </c>
      <c r="I569" s="32">
        <f>+VLOOKUP(B569,'[1]AMAREY NOVA MEDICAL S.A'!$D:$H,4,0)</f>
        <v>912000</v>
      </c>
      <c r="J569" s="32">
        <f t="shared" si="152"/>
        <v>912000</v>
      </c>
      <c r="K569" s="32">
        <f t="shared" si="153"/>
        <v>963254.4</v>
      </c>
      <c r="L569" s="32"/>
      <c r="M569" s="32"/>
      <c r="N569" s="32"/>
      <c r="O569" s="32"/>
      <c r="P569" s="84"/>
      <c r="Q569" s="71"/>
      <c r="R569" s="85"/>
      <c r="S569" s="32"/>
      <c r="T569" s="32"/>
      <c r="U569" s="32"/>
      <c r="V569" s="32"/>
      <c r="W569" s="32"/>
      <c r="X569" s="32">
        <v>1027722</v>
      </c>
      <c r="Y569" s="32"/>
      <c r="Z569" s="32">
        <v>1027722</v>
      </c>
      <c r="AA569" s="32">
        <f t="shared" si="160"/>
        <v>1085479.9764</v>
      </c>
      <c r="AB569" s="32"/>
      <c r="AC569" s="32"/>
      <c r="AD569" s="32"/>
      <c r="AE569" s="32"/>
      <c r="AF569" s="32"/>
      <c r="AG569" s="32"/>
      <c r="AH569" s="32"/>
      <c r="AI569" s="32"/>
      <c r="AJ569" s="32"/>
      <c r="AK569" s="32"/>
      <c r="AL569" s="32"/>
      <c r="AM569" s="32"/>
      <c r="AN569" s="32"/>
      <c r="AO569" s="32"/>
      <c r="AP569" s="32"/>
      <c r="AQ569" s="32"/>
      <c r="AR569" s="32"/>
      <c r="AS569" s="32"/>
      <c r="AT569" s="32"/>
      <c r="AU569" s="32"/>
      <c r="AV569" s="32"/>
      <c r="AW569" s="32"/>
      <c r="AX569" s="32"/>
      <c r="AY569" s="32"/>
      <c r="AZ569" s="32"/>
      <c r="BA569" s="32"/>
      <c r="BB569" s="32"/>
      <c r="BC569" s="32"/>
      <c r="BD569" s="32"/>
      <c r="BE569" s="32"/>
      <c r="BF569" s="32"/>
      <c r="BG569" s="32"/>
      <c r="BH569" s="32"/>
      <c r="BI569" s="32"/>
      <c r="BJ569" s="32"/>
      <c r="BK569" s="32"/>
      <c r="BL569" s="32"/>
      <c r="BM569" s="32"/>
      <c r="BN569" s="32"/>
      <c r="BO569" s="32"/>
      <c r="BP569" s="32"/>
      <c r="BQ569" s="32"/>
      <c r="BR569" s="32"/>
      <c r="BS569" s="32"/>
      <c r="BT569" s="32"/>
      <c r="BU569" s="32"/>
      <c r="BV569" s="32"/>
      <c r="BW569" s="32"/>
      <c r="BX569" s="32"/>
      <c r="BY569" s="32"/>
      <c r="BZ569" s="32"/>
      <c r="CA569" s="32"/>
      <c r="CB569" s="32"/>
      <c r="CC569" s="32"/>
      <c r="CD569" s="32"/>
      <c r="CE569" s="32"/>
      <c r="CF569" s="32">
        <v>953189.35</v>
      </c>
      <c r="CG569" s="32"/>
      <c r="CH569" s="32">
        <v>953189.35</v>
      </c>
      <c r="CI569" s="32">
        <f t="shared" si="155"/>
        <v>1006758.59147</v>
      </c>
      <c r="CJ569" s="32">
        <f t="shared" si="156"/>
        <v>1018497.6559566666</v>
      </c>
      <c r="CK569" s="32">
        <f>+SMALL((K569,O569,S569,W569,AA569,AE569,AI569,AM569,AQ569,AU569,AY569,BC569,BG569,BK569,BO569,BS569,BW569,CA569,CE569,CI569),1)</f>
        <v>963254.4</v>
      </c>
      <c r="CL569" s="18"/>
      <c r="CM569" s="18">
        <f t="shared" si="157"/>
        <v>0</v>
      </c>
      <c r="CN569" s="35">
        <f t="shared" si="158"/>
        <v>0</v>
      </c>
      <c r="CO569" s="39">
        <f t="shared" si="159"/>
        <v>963254.4</v>
      </c>
    </row>
    <row r="570" spans="1:93" s="19" customFormat="1" ht="45">
      <c r="A570" s="17">
        <v>560</v>
      </c>
      <c r="B570" s="49" t="s">
        <v>495</v>
      </c>
      <c r="C570" s="69" t="s">
        <v>610</v>
      </c>
      <c r="D570" s="69" t="s">
        <v>1246</v>
      </c>
      <c r="E570" s="37">
        <v>1</v>
      </c>
      <c r="F570" s="37" t="str">
        <f>+VLOOKUP(B570,'[1]AMAREY NOVA MEDICAL S.A'!$D:$H,5,0)</f>
        <v>CTO 5657-2021 B BRAUN MEDICAL S A</v>
      </c>
      <c r="G570" s="34">
        <f>+VLOOKUP(B570,'[1]AMAREY NOVA MEDICAL S.A'!$D:$H,2,0)</f>
        <v>107200</v>
      </c>
      <c r="H570" s="32">
        <f>+VLOOKUP(B570,'[1]AMAREY NOVA MEDICAL S.A'!$D:$H,3,0)</f>
        <v>0</v>
      </c>
      <c r="I570" s="32">
        <f>+VLOOKUP(B570,'[1]AMAREY NOVA MEDICAL S.A'!$D:$H,4,0)</f>
        <v>107200</v>
      </c>
      <c r="J570" s="32">
        <f t="shared" si="152"/>
        <v>107200</v>
      </c>
      <c r="K570" s="32">
        <f t="shared" si="153"/>
        <v>113224.64</v>
      </c>
      <c r="L570" s="32"/>
      <c r="M570" s="32"/>
      <c r="N570" s="32"/>
      <c r="O570" s="32"/>
      <c r="P570" s="84"/>
      <c r="Q570" s="71"/>
      <c r="R570" s="85"/>
      <c r="S570" s="32"/>
      <c r="T570" s="32"/>
      <c r="U570" s="32"/>
      <c r="V570" s="32"/>
      <c r="W570" s="32"/>
      <c r="X570" s="32">
        <v>238000</v>
      </c>
      <c r="Y570" s="32"/>
      <c r="Z570" s="32">
        <v>238000</v>
      </c>
      <c r="AA570" s="32">
        <f t="shared" si="160"/>
        <v>251375.6</v>
      </c>
      <c r="AB570" s="32"/>
      <c r="AC570" s="32"/>
      <c r="AD570" s="32"/>
      <c r="AE570" s="32"/>
      <c r="AF570" s="32"/>
      <c r="AG570" s="32"/>
      <c r="AH570" s="32"/>
      <c r="AI570" s="32"/>
      <c r="AJ570" s="32"/>
      <c r="AK570" s="32"/>
      <c r="AL570" s="32"/>
      <c r="AM570" s="32"/>
      <c r="AN570" s="32"/>
      <c r="AO570" s="32"/>
      <c r="AP570" s="32"/>
      <c r="AQ570" s="32"/>
      <c r="AR570" s="32"/>
      <c r="AS570" s="32"/>
      <c r="AT570" s="32"/>
      <c r="AU570" s="32"/>
      <c r="AV570" s="32"/>
      <c r="AW570" s="32"/>
      <c r="AX570" s="32"/>
      <c r="AY570" s="32"/>
      <c r="AZ570" s="32"/>
      <c r="BA570" s="32"/>
      <c r="BB570" s="32"/>
      <c r="BC570" s="32"/>
      <c r="BD570" s="32"/>
      <c r="BE570" s="32"/>
      <c r="BF570" s="32"/>
      <c r="BG570" s="32"/>
      <c r="BH570" s="32"/>
      <c r="BI570" s="32"/>
      <c r="BJ570" s="32"/>
      <c r="BK570" s="32"/>
      <c r="BL570" s="32"/>
      <c r="BM570" s="32"/>
      <c r="BN570" s="32"/>
      <c r="BO570" s="32"/>
      <c r="BP570" s="32"/>
      <c r="BQ570" s="32"/>
      <c r="BR570" s="32"/>
      <c r="BS570" s="32"/>
      <c r="BT570" s="32"/>
      <c r="BU570" s="32"/>
      <c r="BV570" s="32"/>
      <c r="BW570" s="32"/>
      <c r="BX570" s="32"/>
      <c r="BY570" s="32"/>
      <c r="BZ570" s="32"/>
      <c r="CA570" s="32"/>
      <c r="CB570" s="32"/>
      <c r="CC570" s="32"/>
      <c r="CD570" s="32"/>
      <c r="CE570" s="32"/>
      <c r="CF570" s="32">
        <v>182914.71</v>
      </c>
      <c r="CG570" s="32"/>
      <c r="CH570" s="32">
        <v>182914.71</v>
      </c>
      <c r="CI570" s="32">
        <f t="shared" si="155"/>
        <v>193194.51670199999</v>
      </c>
      <c r="CJ570" s="32">
        <f t="shared" si="156"/>
        <v>185931.58556733336</v>
      </c>
      <c r="CK570" s="32">
        <f>+SMALL((K570,O570,S570,W570,AA570,AE570,AI570,AM570,AQ570,AU570,AY570,BC570,BG570,BK570,BO570,BS570,BW570,CA570,CE570,CI570),1)</f>
        <v>113224.64</v>
      </c>
      <c r="CL570" s="18"/>
      <c r="CM570" s="18">
        <f t="shared" si="157"/>
        <v>0</v>
      </c>
      <c r="CN570" s="35">
        <f t="shared" si="158"/>
        <v>0</v>
      </c>
      <c r="CO570" s="39">
        <f t="shared" si="159"/>
        <v>113224.64</v>
      </c>
    </row>
    <row r="571" spans="1:93" s="19" customFormat="1" ht="45">
      <c r="A571" s="17">
        <v>561</v>
      </c>
      <c r="B571" s="49" t="s">
        <v>496</v>
      </c>
      <c r="C571" s="69" t="s">
        <v>610</v>
      </c>
      <c r="D571" s="69" t="s">
        <v>1246</v>
      </c>
      <c r="E571" s="37">
        <v>1</v>
      </c>
      <c r="F571" s="37" t="str">
        <f>+VLOOKUP(B571,'[1]AMAREY NOVA MEDICAL S.A'!$D:$H,5,0)</f>
        <v>CTO 5657-2021 B BRAUN MEDICAL S A</v>
      </c>
      <c r="G571" s="34">
        <f>+VLOOKUP(B571,'[1]AMAREY NOVA MEDICAL S.A'!$D:$H,2,0)</f>
        <v>615600</v>
      </c>
      <c r="H571" s="32">
        <f>+VLOOKUP(B571,'[1]AMAREY NOVA MEDICAL S.A'!$D:$H,3,0)</f>
        <v>0</v>
      </c>
      <c r="I571" s="32">
        <f>+VLOOKUP(B571,'[1]AMAREY NOVA MEDICAL S.A'!$D:$H,4,0)</f>
        <v>615600</v>
      </c>
      <c r="J571" s="32">
        <f t="shared" si="152"/>
        <v>615600</v>
      </c>
      <c r="K571" s="32">
        <f t="shared" si="153"/>
        <v>650196.72</v>
      </c>
      <c r="L571" s="32"/>
      <c r="M571" s="32"/>
      <c r="N571" s="32"/>
      <c r="O571" s="32"/>
      <c r="P571" s="84"/>
      <c r="Q571" s="71"/>
      <c r="R571" s="85"/>
      <c r="S571" s="32"/>
      <c r="T571" s="32"/>
      <c r="U571" s="32"/>
      <c r="V571" s="32"/>
      <c r="W571" s="32"/>
      <c r="X571" s="32">
        <v>986000</v>
      </c>
      <c r="Y571" s="32"/>
      <c r="Z571" s="32">
        <v>986000</v>
      </c>
      <c r="AA571" s="32">
        <f t="shared" si="160"/>
        <v>1041413.2000000001</v>
      </c>
      <c r="AB571" s="32"/>
      <c r="AC571" s="32"/>
      <c r="AD571" s="32"/>
      <c r="AE571" s="32"/>
      <c r="AF571" s="32"/>
      <c r="AG571" s="32"/>
      <c r="AH571" s="32"/>
      <c r="AI571" s="32"/>
      <c r="AJ571" s="32"/>
      <c r="AK571" s="32"/>
      <c r="AL571" s="32"/>
      <c r="AM571" s="32"/>
      <c r="AN571" s="32"/>
      <c r="AO571" s="32"/>
      <c r="AP571" s="32"/>
      <c r="AQ571" s="32"/>
      <c r="AR571" s="32"/>
      <c r="AS571" s="32"/>
      <c r="AT571" s="32"/>
      <c r="AU571" s="32"/>
      <c r="AV571" s="32"/>
      <c r="AW571" s="32"/>
      <c r="AX571" s="32"/>
      <c r="AY571" s="32"/>
      <c r="AZ571" s="32"/>
      <c r="BA571" s="32"/>
      <c r="BB571" s="32"/>
      <c r="BC571" s="32"/>
      <c r="BD571" s="32"/>
      <c r="BE571" s="32"/>
      <c r="BF571" s="32"/>
      <c r="BG571" s="32"/>
      <c r="BH571" s="32"/>
      <c r="BI571" s="32"/>
      <c r="BJ571" s="32"/>
      <c r="BK571" s="32"/>
      <c r="BL571" s="32"/>
      <c r="BM571" s="32"/>
      <c r="BN571" s="32"/>
      <c r="BO571" s="32"/>
      <c r="BP571" s="32"/>
      <c r="BQ571" s="32"/>
      <c r="BR571" s="32"/>
      <c r="BS571" s="32"/>
      <c r="BT571" s="32"/>
      <c r="BU571" s="32"/>
      <c r="BV571" s="32"/>
      <c r="BW571" s="32"/>
      <c r="BX571" s="32"/>
      <c r="BY571" s="32"/>
      <c r="BZ571" s="32"/>
      <c r="CA571" s="32"/>
      <c r="CB571" s="32"/>
      <c r="CC571" s="32"/>
      <c r="CD571" s="32"/>
      <c r="CE571" s="32"/>
      <c r="CF571" s="32">
        <v>960995.33</v>
      </c>
      <c r="CG571" s="32"/>
      <c r="CH571" s="32">
        <v>960995.33</v>
      </c>
      <c r="CI571" s="32">
        <f t="shared" si="155"/>
        <v>1015003.267546</v>
      </c>
      <c r="CJ571" s="32">
        <f t="shared" si="156"/>
        <v>902204.39584866667</v>
      </c>
      <c r="CK571" s="32">
        <f>+SMALL((K571,O571,S571,W571,AA571,AE571,AI571,AM571,AQ571,AU571,AY571,BC571,BG571,BK571,BO571,BS571,BW571,CA571,CE571,CI571),1)</f>
        <v>650196.72</v>
      </c>
      <c r="CL571" s="18"/>
      <c r="CM571" s="18">
        <f t="shared" si="157"/>
        <v>0</v>
      </c>
      <c r="CN571" s="35">
        <f t="shared" si="158"/>
        <v>0</v>
      </c>
      <c r="CO571" s="39">
        <f t="shared" si="159"/>
        <v>650196.72</v>
      </c>
    </row>
    <row r="572" spans="1:93" s="19" customFormat="1" ht="45">
      <c r="A572" s="17">
        <v>562</v>
      </c>
      <c r="B572" s="49" t="s">
        <v>526</v>
      </c>
      <c r="C572" s="69" t="s">
        <v>610</v>
      </c>
      <c r="D572" s="69" t="s">
        <v>1246</v>
      </c>
      <c r="E572" s="37">
        <v>1</v>
      </c>
      <c r="F572" s="37" t="str">
        <f>+VLOOKUP(B572,'[1]AMAREY NOVA MEDICAL S.A'!$D:$H,5,0)</f>
        <v>CTO 5657-2021 B BRAUN MEDICAL S A</v>
      </c>
      <c r="G572" s="34">
        <f>+VLOOKUP(B572,'[1]AMAREY NOVA MEDICAL S.A'!$D:$H,2,0)</f>
        <v>1264300</v>
      </c>
      <c r="H572" s="32">
        <f>+VLOOKUP(B572,'[1]AMAREY NOVA MEDICAL S.A'!$D:$H,3,0)</f>
        <v>0</v>
      </c>
      <c r="I572" s="32">
        <f>+VLOOKUP(B572,'[1]AMAREY NOVA MEDICAL S.A'!$D:$H,4,0)</f>
        <v>1264300</v>
      </c>
      <c r="J572" s="32">
        <f t="shared" si="152"/>
        <v>1264300</v>
      </c>
      <c r="K572" s="32">
        <f t="shared" si="153"/>
        <v>1335353.6600000001</v>
      </c>
      <c r="L572" s="32"/>
      <c r="M572" s="32"/>
      <c r="N572" s="32"/>
      <c r="O572" s="32"/>
      <c r="P572" s="84"/>
      <c r="Q572" s="71"/>
      <c r="R572" s="85"/>
      <c r="S572" s="32"/>
      <c r="T572" s="32"/>
      <c r="U572" s="32"/>
      <c r="V572" s="32"/>
      <c r="W572" s="32"/>
      <c r="X572" s="32">
        <v>10038054</v>
      </c>
      <c r="Y572" s="32"/>
      <c r="Z572" s="32">
        <v>10038054</v>
      </c>
      <c r="AA572" s="32">
        <f t="shared" si="160"/>
        <v>10602192.6348</v>
      </c>
      <c r="AB572" s="32"/>
      <c r="AC572" s="32"/>
      <c r="AD572" s="32"/>
      <c r="AE572" s="32"/>
      <c r="AF572" s="32"/>
      <c r="AG572" s="32"/>
      <c r="AH572" s="32"/>
      <c r="AI572" s="32"/>
      <c r="AJ572" s="32"/>
      <c r="AK572" s="32"/>
      <c r="AL572" s="32"/>
      <c r="AM572" s="32"/>
      <c r="AN572" s="32"/>
      <c r="AO572" s="32"/>
      <c r="AP572" s="32"/>
      <c r="AQ572" s="32"/>
      <c r="AR572" s="32"/>
      <c r="AS572" s="32"/>
      <c r="AT572" s="32"/>
      <c r="AU572" s="32"/>
      <c r="AV572" s="32"/>
      <c r="AW572" s="32"/>
      <c r="AX572" s="32"/>
      <c r="AY572" s="32"/>
      <c r="AZ572" s="32"/>
      <c r="BA572" s="32"/>
      <c r="BB572" s="32"/>
      <c r="BC572" s="32"/>
      <c r="BD572" s="32"/>
      <c r="BE572" s="32"/>
      <c r="BF572" s="32"/>
      <c r="BG572" s="32"/>
      <c r="BH572" s="32"/>
      <c r="BI572" s="32"/>
      <c r="BJ572" s="32"/>
      <c r="BK572" s="32"/>
      <c r="BL572" s="32"/>
      <c r="BM572" s="32"/>
      <c r="BN572" s="32"/>
      <c r="BO572" s="32"/>
      <c r="BP572" s="32"/>
      <c r="BQ572" s="32"/>
      <c r="BR572" s="32"/>
      <c r="BS572" s="32"/>
      <c r="BT572" s="32"/>
      <c r="BU572" s="32"/>
      <c r="BV572" s="32"/>
      <c r="BW572" s="32"/>
      <c r="BX572" s="32"/>
      <c r="BY572" s="32"/>
      <c r="BZ572" s="32"/>
      <c r="CA572" s="32"/>
      <c r="CB572" s="32"/>
      <c r="CC572" s="32"/>
      <c r="CD572" s="32"/>
      <c r="CE572" s="32"/>
      <c r="CF572" s="32">
        <v>9435158.3300000001</v>
      </c>
      <c r="CG572" s="32"/>
      <c r="CH572" s="32">
        <v>9435158.3300000001</v>
      </c>
      <c r="CI572" s="32">
        <f t="shared" si="155"/>
        <v>9965414.2281459998</v>
      </c>
      <c r="CJ572" s="32">
        <f t="shared" si="156"/>
        <v>7300986.8409820003</v>
      </c>
      <c r="CK572" s="32">
        <f>+SMALL((K572,O572,S572,W572,AA572,AE572,AI572,AM572,AQ572,AU572,AY572,BC572,BG572,BK572,BO572,BS572,BW572,CA572,CE572,CI572),1)</f>
        <v>1335353.6600000001</v>
      </c>
      <c r="CL572" s="18"/>
      <c r="CM572" s="18">
        <f t="shared" si="157"/>
        <v>0</v>
      </c>
      <c r="CN572" s="35">
        <f t="shared" si="158"/>
        <v>0</v>
      </c>
      <c r="CO572" s="39">
        <f t="shared" si="159"/>
        <v>1335353.6600000001</v>
      </c>
    </row>
    <row r="573" spans="1:93" s="19" customFormat="1" ht="45">
      <c r="A573" s="17">
        <v>563</v>
      </c>
      <c r="B573" s="49" t="s">
        <v>491</v>
      </c>
      <c r="C573" s="69" t="s">
        <v>610</v>
      </c>
      <c r="D573" s="69" t="s">
        <v>1246</v>
      </c>
      <c r="E573" s="37">
        <v>1</v>
      </c>
      <c r="F573" s="37" t="str">
        <f>+VLOOKUP(B573,'[1]AMAREY NOVA MEDICAL S.A'!$D:$H,5,0)</f>
        <v>CTO 5657-2021 B BRAUN MEDICAL S A</v>
      </c>
      <c r="G573" s="34">
        <f>+VLOOKUP(B573,'[1]AMAREY NOVA MEDICAL S.A'!$D:$H,2,0)</f>
        <v>141400</v>
      </c>
      <c r="H573" s="32">
        <f>+VLOOKUP(B573,'[1]AMAREY NOVA MEDICAL S.A'!$D:$H,3,0)</f>
        <v>0</v>
      </c>
      <c r="I573" s="32">
        <f>+VLOOKUP(B573,'[1]AMAREY NOVA MEDICAL S.A'!$D:$H,4,0)</f>
        <v>141400</v>
      </c>
      <c r="J573" s="32">
        <f t="shared" si="152"/>
        <v>141400</v>
      </c>
      <c r="K573" s="32">
        <f t="shared" si="153"/>
        <v>149346.68</v>
      </c>
      <c r="L573" s="32"/>
      <c r="M573" s="32"/>
      <c r="N573" s="32"/>
      <c r="O573" s="32"/>
      <c r="P573" s="84"/>
      <c r="Q573" s="71"/>
      <c r="R573" s="85"/>
      <c r="S573" s="32"/>
      <c r="T573" s="32"/>
      <c r="U573" s="32"/>
      <c r="V573" s="32"/>
      <c r="W573" s="32"/>
      <c r="X573" s="32"/>
      <c r="Y573" s="32"/>
      <c r="Z573" s="32"/>
      <c r="AA573" s="32"/>
      <c r="AB573" s="32"/>
      <c r="AC573" s="32"/>
      <c r="AD573" s="32"/>
      <c r="AE573" s="32"/>
      <c r="AF573" s="32"/>
      <c r="AG573" s="32"/>
      <c r="AH573" s="32"/>
      <c r="AI573" s="32"/>
      <c r="AJ573" s="32"/>
      <c r="AK573" s="32"/>
      <c r="AL573" s="32"/>
      <c r="AM573" s="32"/>
      <c r="AN573" s="32"/>
      <c r="AO573" s="32"/>
      <c r="AP573" s="32"/>
      <c r="AQ573" s="32"/>
      <c r="AR573" s="32"/>
      <c r="AS573" s="32"/>
      <c r="AT573" s="32"/>
      <c r="AU573" s="32"/>
      <c r="AV573" s="32"/>
      <c r="AW573" s="32"/>
      <c r="AX573" s="32"/>
      <c r="AY573" s="32"/>
      <c r="AZ573" s="32"/>
      <c r="BA573" s="32"/>
      <c r="BB573" s="32"/>
      <c r="BC573" s="32"/>
      <c r="BD573" s="32"/>
      <c r="BE573" s="32"/>
      <c r="BF573" s="32"/>
      <c r="BG573" s="32"/>
      <c r="BH573" s="32"/>
      <c r="BI573" s="32"/>
      <c r="BJ573" s="32"/>
      <c r="BK573" s="32"/>
      <c r="BL573" s="32"/>
      <c r="BM573" s="32"/>
      <c r="BN573" s="32"/>
      <c r="BO573" s="32"/>
      <c r="BP573" s="32"/>
      <c r="BQ573" s="32"/>
      <c r="BR573" s="32"/>
      <c r="BS573" s="32"/>
      <c r="BT573" s="32"/>
      <c r="BU573" s="32"/>
      <c r="BV573" s="32"/>
      <c r="BW573" s="32"/>
      <c r="BX573" s="32"/>
      <c r="BY573" s="32"/>
      <c r="BZ573" s="32"/>
      <c r="CA573" s="32"/>
      <c r="CB573" s="32"/>
      <c r="CC573" s="32"/>
      <c r="CD573" s="32"/>
      <c r="CE573" s="32"/>
      <c r="CF573" s="32"/>
      <c r="CG573" s="32"/>
      <c r="CH573" s="32"/>
      <c r="CI573" s="32"/>
      <c r="CJ573" s="32">
        <f t="shared" si="156"/>
        <v>149346.68</v>
      </c>
      <c r="CK573" s="32">
        <f>+SMALL((K573,O573,S573,W573,AA573,AE573,AI573,AM573,AQ573,AU573,AY573,BC573,BG573,BK573,BO573,BS573,BW573,CA573,CE573,CI573),1)</f>
        <v>149346.68</v>
      </c>
      <c r="CL573" s="18"/>
      <c r="CM573" s="18">
        <f t="shared" si="157"/>
        <v>0</v>
      </c>
      <c r="CN573" s="35">
        <f t="shared" si="158"/>
        <v>0</v>
      </c>
      <c r="CO573" s="39">
        <f t="shared" si="159"/>
        <v>149346.68</v>
      </c>
    </row>
    <row r="574" spans="1:93" s="19" customFormat="1" ht="45">
      <c r="A574" s="17">
        <v>564</v>
      </c>
      <c r="B574" s="49" t="s">
        <v>492</v>
      </c>
      <c r="C574" s="69" t="s">
        <v>610</v>
      </c>
      <c r="D574" s="69" t="s">
        <v>1246</v>
      </c>
      <c r="E574" s="37">
        <v>1</v>
      </c>
      <c r="F574" s="37" t="str">
        <f>+VLOOKUP(B574,'[1]AMAREY NOVA MEDICAL S.A'!$D:$H,5,0)</f>
        <v>CTO 5657-2021 B BRAUN MEDICAL S A</v>
      </c>
      <c r="G574" s="34">
        <f>+VLOOKUP(B574,'[1]AMAREY NOVA MEDICAL S.A'!$D:$H,2,0)</f>
        <v>120600</v>
      </c>
      <c r="H574" s="32">
        <f>+VLOOKUP(B574,'[1]AMAREY NOVA MEDICAL S.A'!$D:$H,3,0)</f>
        <v>0</v>
      </c>
      <c r="I574" s="32">
        <f>+VLOOKUP(B574,'[1]AMAREY NOVA MEDICAL S.A'!$D:$H,4,0)</f>
        <v>120600</v>
      </c>
      <c r="J574" s="32">
        <f t="shared" si="152"/>
        <v>120600</v>
      </c>
      <c r="K574" s="32">
        <f t="shared" si="153"/>
        <v>127377.72</v>
      </c>
      <c r="L574" s="32"/>
      <c r="M574" s="32"/>
      <c r="N574" s="32"/>
      <c r="O574" s="32"/>
      <c r="P574" s="84"/>
      <c r="Q574" s="71"/>
      <c r="R574" s="85"/>
      <c r="S574" s="32"/>
      <c r="T574" s="32"/>
      <c r="U574" s="32"/>
      <c r="V574" s="32"/>
      <c r="W574" s="32"/>
      <c r="X574" s="32">
        <v>185856</v>
      </c>
      <c r="Y574" s="32"/>
      <c r="Z574" s="32">
        <v>185856</v>
      </c>
      <c r="AA574" s="32">
        <f t="shared" si="160"/>
        <v>196301.1072</v>
      </c>
      <c r="AB574" s="32"/>
      <c r="AC574" s="32"/>
      <c r="AD574" s="32"/>
      <c r="AE574" s="32"/>
      <c r="AF574" s="32"/>
      <c r="AG574" s="32"/>
      <c r="AH574" s="32"/>
      <c r="AI574" s="32"/>
      <c r="AJ574" s="32"/>
      <c r="AK574" s="32"/>
      <c r="AL574" s="32"/>
      <c r="AM574" s="32"/>
      <c r="AN574" s="32"/>
      <c r="AO574" s="32"/>
      <c r="AP574" s="32"/>
      <c r="AQ574" s="32"/>
      <c r="AR574" s="32"/>
      <c r="AS574" s="32"/>
      <c r="AT574" s="32"/>
      <c r="AU574" s="32"/>
      <c r="AV574" s="32"/>
      <c r="AW574" s="32"/>
      <c r="AX574" s="32"/>
      <c r="AY574" s="32"/>
      <c r="AZ574" s="32"/>
      <c r="BA574" s="32"/>
      <c r="BB574" s="32"/>
      <c r="BC574" s="32"/>
      <c r="BD574" s="32"/>
      <c r="BE574" s="32"/>
      <c r="BF574" s="32"/>
      <c r="BG574" s="32"/>
      <c r="BH574" s="32"/>
      <c r="BI574" s="32"/>
      <c r="BJ574" s="32"/>
      <c r="BK574" s="32"/>
      <c r="BL574" s="32"/>
      <c r="BM574" s="32"/>
      <c r="BN574" s="32"/>
      <c r="BO574" s="32"/>
      <c r="BP574" s="32"/>
      <c r="BQ574" s="32"/>
      <c r="BR574" s="32"/>
      <c r="BS574" s="32"/>
      <c r="BT574" s="32"/>
      <c r="BU574" s="32"/>
      <c r="BV574" s="32"/>
      <c r="BW574" s="32"/>
      <c r="BX574" s="32"/>
      <c r="BY574" s="32"/>
      <c r="BZ574" s="32"/>
      <c r="CA574" s="32"/>
      <c r="CB574" s="32"/>
      <c r="CC574" s="32"/>
      <c r="CD574" s="32"/>
      <c r="CE574" s="32"/>
      <c r="CF574" s="32">
        <v>183214.21</v>
      </c>
      <c r="CG574" s="32"/>
      <c r="CH574" s="32">
        <v>183214.21</v>
      </c>
      <c r="CI574" s="32">
        <f t="shared" si="155"/>
        <v>193510.84860199998</v>
      </c>
      <c r="CJ574" s="32">
        <f t="shared" si="156"/>
        <v>172396.55860066667</v>
      </c>
      <c r="CK574" s="32">
        <f>+SMALL((K574,O574,S574,W574,AA574,AE574,AI574,AM574,AQ574,AU574,AY574,BC574,BG574,BK574,BO574,BS574,BW574,CA574,CE574,CI574),1)</f>
        <v>127377.72</v>
      </c>
      <c r="CL574" s="18"/>
      <c r="CM574" s="18">
        <f t="shared" si="157"/>
        <v>0</v>
      </c>
      <c r="CN574" s="35">
        <f t="shared" si="158"/>
        <v>0</v>
      </c>
      <c r="CO574" s="39">
        <f t="shared" si="159"/>
        <v>127377.72</v>
      </c>
    </row>
    <row r="575" spans="1:93" s="19" customFormat="1" ht="45">
      <c r="A575" s="17">
        <v>565</v>
      </c>
      <c r="B575" s="49" t="s">
        <v>527</v>
      </c>
      <c r="C575" s="69" t="s">
        <v>610</v>
      </c>
      <c r="D575" s="69" t="s">
        <v>1246</v>
      </c>
      <c r="E575" s="37">
        <v>1</v>
      </c>
      <c r="F575" s="37" t="str">
        <f>+VLOOKUP(B575,'[1]AMAREY NOVA MEDICAL S.A'!$D:$H,5,0)</f>
        <v>CTO 5657-2021 B BRAUN MEDICAL S A</v>
      </c>
      <c r="G575" s="34">
        <f>+VLOOKUP(B575,'[1]AMAREY NOVA MEDICAL S.A'!$D:$H,2,0)</f>
        <v>98700</v>
      </c>
      <c r="H575" s="32">
        <f>+VLOOKUP(B575,'[1]AMAREY NOVA MEDICAL S.A'!$D:$H,3,0)</f>
        <v>0</v>
      </c>
      <c r="I575" s="32">
        <f>+VLOOKUP(B575,'[1]AMAREY NOVA MEDICAL S.A'!$D:$H,4,0)</f>
        <v>98700</v>
      </c>
      <c r="J575" s="32">
        <f t="shared" si="152"/>
        <v>98700</v>
      </c>
      <c r="K575" s="32">
        <f t="shared" si="153"/>
        <v>104246.94</v>
      </c>
      <c r="L575" s="32"/>
      <c r="M575" s="32"/>
      <c r="N575" s="32"/>
      <c r="O575" s="32"/>
      <c r="P575" s="84"/>
      <c r="Q575" s="71"/>
      <c r="R575" s="85"/>
      <c r="S575" s="32"/>
      <c r="T575" s="32"/>
      <c r="U575" s="32"/>
      <c r="V575" s="32"/>
      <c r="W575" s="32"/>
      <c r="X575" s="32">
        <v>280000</v>
      </c>
      <c r="Y575" s="32"/>
      <c r="Z575" s="32">
        <v>280000</v>
      </c>
      <c r="AA575" s="32">
        <f t="shared" si="160"/>
        <v>295736</v>
      </c>
      <c r="AB575" s="32"/>
      <c r="AC575" s="32"/>
      <c r="AD575" s="32"/>
      <c r="AE575" s="32"/>
      <c r="AF575" s="32"/>
      <c r="AG575" s="32"/>
      <c r="AH575" s="32"/>
      <c r="AI575" s="32"/>
      <c r="AJ575" s="32"/>
      <c r="AK575" s="32"/>
      <c r="AL575" s="32"/>
      <c r="AM575" s="32"/>
      <c r="AN575" s="32"/>
      <c r="AO575" s="32"/>
      <c r="AP575" s="32"/>
      <c r="AQ575" s="32"/>
      <c r="AR575" s="32"/>
      <c r="AS575" s="32"/>
      <c r="AT575" s="32"/>
      <c r="AU575" s="32"/>
      <c r="AV575" s="32"/>
      <c r="AW575" s="32"/>
      <c r="AX575" s="32"/>
      <c r="AY575" s="32"/>
      <c r="AZ575" s="32"/>
      <c r="BA575" s="32"/>
      <c r="BB575" s="32"/>
      <c r="BC575" s="32"/>
      <c r="BD575" s="32"/>
      <c r="BE575" s="32"/>
      <c r="BF575" s="32"/>
      <c r="BG575" s="32"/>
      <c r="BH575" s="32"/>
      <c r="BI575" s="32"/>
      <c r="BJ575" s="32"/>
      <c r="BK575" s="32"/>
      <c r="BL575" s="32"/>
      <c r="BM575" s="32"/>
      <c r="BN575" s="32"/>
      <c r="BO575" s="32"/>
      <c r="BP575" s="32"/>
      <c r="BQ575" s="32"/>
      <c r="BR575" s="32"/>
      <c r="BS575" s="32"/>
      <c r="BT575" s="32"/>
      <c r="BU575" s="32"/>
      <c r="BV575" s="32"/>
      <c r="BW575" s="32"/>
      <c r="BX575" s="32"/>
      <c r="BY575" s="32"/>
      <c r="BZ575" s="32"/>
      <c r="CA575" s="32"/>
      <c r="CB575" s="32"/>
      <c r="CC575" s="32"/>
      <c r="CD575" s="32"/>
      <c r="CE575" s="32"/>
      <c r="CF575" s="32">
        <v>322167.08</v>
      </c>
      <c r="CG575" s="32"/>
      <c r="CH575" s="32">
        <v>322167.08</v>
      </c>
      <c r="CI575" s="32">
        <f t="shared" si="155"/>
        <v>340272.86989600002</v>
      </c>
      <c r="CJ575" s="32">
        <f t="shared" si="156"/>
        <v>246751.936632</v>
      </c>
      <c r="CK575" s="32">
        <f>+SMALL((K575,O575,S575,W575,AA575,AE575,AI575,AM575,AQ575,AU575,AY575,BC575,BG575,BK575,BO575,BS575,BW575,CA575,CE575,CI575),1)</f>
        <v>104246.94</v>
      </c>
      <c r="CL575" s="18"/>
      <c r="CM575" s="18">
        <f t="shared" si="157"/>
        <v>0</v>
      </c>
      <c r="CN575" s="35">
        <f t="shared" si="158"/>
        <v>0</v>
      </c>
      <c r="CO575" s="39">
        <f t="shared" si="159"/>
        <v>104246.94</v>
      </c>
    </row>
    <row r="576" spans="1:93" s="19" customFormat="1" ht="45">
      <c r="A576" s="17">
        <v>566</v>
      </c>
      <c r="B576" s="49" t="s">
        <v>301</v>
      </c>
      <c r="C576" s="69" t="s">
        <v>610</v>
      </c>
      <c r="D576" s="69" t="s">
        <v>1246</v>
      </c>
      <c r="E576" s="37">
        <v>1</v>
      </c>
      <c r="F576" s="37" t="str">
        <f>+VLOOKUP(B576,'[1]AMAREY NOVA MEDICAL S.A'!$D:$H,5,0)</f>
        <v>CTO 5657-2021 B BRAUN MEDICAL S A</v>
      </c>
      <c r="G576" s="34">
        <f>+VLOOKUP(B576,'[1]AMAREY NOVA MEDICAL S.A'!$D:$H,2,0)</f>
        <v>373500</v>
      </c>
      <c r="H576" s="32">
        <f>+VLOOKUP(B576,'[1]AMAREY NOVA MEDICAL S.A'!$D:$H,3,0)</f>
        <v>0</v>
      </c>
      <c r="I576" s="32">
        <f>+VLOOKUP(B576,'[1]AMAREY NOVA MEDICAL S.A'!$D:$H,4,0)</f>
        <v>373500</v>
      </c>
      <c r="J576" s="32">
        <f t="shared" si="152"/>
        <v>373500</v>
      </c>
      <c r="K576" s="32">
        <f t="shared" si="153"/>
        <v>394490.7</v>
      </c>
      <c r="L576" s="32"/>
      <c r="M576" s="32"/>
      <c r="N576" s="32"/>
      <c r="O576" s="32"/>
      <c r="P576" s="84"/>
      <c r="Q576" s="71"/>
      <c r="R576" s="85"/>
      <c r="S576" s="32"/>
      <c r="T576" s="32"/>
      <c r="U576" s="32"/>
      <c r="V576" s="32"/>
      <c r="W576" s="32"/>
      <c r="X576" s="32">
        <v>145200</v>
      </c>
      <c r="Y576" s="32"/>
      <c r="Z576" s="32">
        <v>145200</v>
      </c>
      <c r="AA576" s="32">
        <f t="shared" si="160"/>
        <v>153360.24</v>
      </c>
      <c r="AB576" s="32"/>
      <c r="AC576" s="32"/>
      <c r="AD576" s="32"/>
      <c r="AE576" s="32"/>
      <c r="AF576" s="32"/>
      <c r="AG576" s="32"/>
      <c r="AH576" s="32"/>
      <c r="AI576" s="32"/>
      <c r="AJ576" s="32"/>
      <c r="AK576" s="32"/>
      <c r="AL576" s="32"/>
      <c r="AM576" s="32"/>
      <c r="AN576" s="32"/>
      <c r="AO576" s="32"/>
      <c r="AP576" s="32"/>
      <c r="AQ576" s="32"/>
      <c r="AR576" s="32"/>
      <c r="AS576" s="32"/>
      <c r="AT576" s="32"/>
      <c r="AU576" s="32"/>
      <c r="AV576" s="32"/>
      <c r="AW576" s="32"/>
      <c r="AX576" s="32"/>
      <c r="AY576" s="32"/>
      <c r="AZ576" s="32"/>
      <c r="BA576" s="32"/>
      <c r="BB576" s="32"/>
      <c r="BC576" s="32"/>
      <c r="BD576" s="32"/>
      <c r="BE576" s="32"/>
      <c r="BF576" s="32"/>
      <c r="BG576" s="32"/>
      <c r="BH576" s="32"/>
      <c r="BI576" s="32"/>
      <c r="BJ576" s="32"/>
      <c r="BK576" s="32"/>
      <c r="BL576" s="32"/>
      <c r="BM576" s="32"/>
      <c r="BN576" s="32"/>
      <c r="BO576" s="32"/>
      <c r="BP576" s="32"/>
      <c r="BQ576" s="32"/>
      <c r="BR576" s="32"/>
      <c r="BS576" s="32"/>
      <c r="BT576" s="32"/>
      <c r="BU576" s="32"/>
      <c r="BV576" s="32"/>
      <c r="BW576" s="32"/>
      <c r="BX576" s="32"/>
      <c r="BY576" s="32"/>
      <c r="BZ576" s="32"/>
      <c r="CA576" s="32"/>
      <c r="CB576" s="32"/>
      <c r="CC576" s="32"/>
      <c r="CD576" s="32"/>
      <c r="CE576" s="32"/>
      <c r="CF576" s="32">
        <v>207341.88</v>
      </c>
      <c r="CG576" s="32"/>
      <c r="CH576" s="32">
        <v>207341.88</v>
      </c>
      <c r="CI576" s="32">
        <f t="shared" si="155"/>
        <v>218994.49365600001</v>
      </c>
      <c r="CJ576" s="32">
        <f t="shared" si="156"/>
        <v>255615.14455199998</v>
      </c>
      <c r="CK576" s="32">
        <f>+SMALL((K576,O576,S576,W576,AA576,AE576,AI576,AM576,AQ576,AU576,AY576,BC576,BG576,BK576,BO576,BS576,BW576,CA576,CE576,CI576),1)</f>
        <v>153360.24</v>
      </c>
      <c r="CL576" s="18"/>
      <c r="CM576" s="18">
        <f t="shared" si="157"/>
        <v>241130.46000000002</v>
      </c>
      <c r="CN576" s="35">
        <f t="shared" si="158"/>
        <v>1.5723140495867771</v>
      </c>
      <c r="CO576" s="39">
        <f t="shared" si="159"/>
        <v>153360.24</v>
      </c>
    </row>
    <row r="577" spans="1:93" s="19" customFormat="1" ht="45">
      <c r="A577" s="17">
        <v>567</v>
      </c>
      <c r="B577" s="49" t="s">
        <v>494</v>
      </c>
      <c r="C577" s="69" t="s">
        <v>611</v>
      </c>
      <c r="D577" s="69" t="s">
        <v>1246</v>
      </c>
      <c r="E577" s="37">
        <v>1</v>
      </c>
      <c r="F577" s="37" t="str">
        <f>+VLOOKUP(B577,'[1]AMAREY NOVA MEDICAL S.A'!$D:$H,5,0)</f>
        <v>CTO 5657-2021 B BRAUN MEDICAL S A</v>
      </c>
      <c r="G577" s="34">
        <f>+VLOOKUP(B577,'[1]AMAREY NOVA MEDICAL S.A'!$D:$H,2,0)</f>
        <v>1140000</v>
      </c>
      <c r="H577" s="32">
        <f>+VLOOKUP(B577,'[1]AMAREY NOVA MEDICAL S.A'!$D:$H,3,0)</f>
        <v>0</v>
      </c>
      <c r="I577" s="32">
        <f>+VLOOKUP(B577,'[1]AMAREY NOVA MEDICAL S.A'!$D:$H,4,0)</f>
        <v>1140000</v>
      </c>
      <c r="J577" s="32">
        <f t="shared" si="152"/>
        <v>1140000</v>
      </c>
      <c r="K577" s="32">
        <f t="shared" si="153"/>
        <v>1204068</v>
      </c>
      <c r="L577" s="32">
        <v>2306000</v>
      </c>
      <c r="M577" s="32"/>
      <c r="N577" s="32">
        <v>2306000</v>
      </c>
      <c r="O577" s="32">
        <f t="shared" si="163"/>
        <v>2435597.2000000002</v>
      </c>
      <c r="P577" s="84"/>
      <c r="Q577" s="71"/>
      <c r="R577" s="85"/>
      <c r="S577" s="32"/>
      <c r="T577" s="32"/>
      <c r="U577" s="32"/>
      <c r="V577" s="32"/>
      <c r="W577" s="32"/>
      <c r="X577" s="32">
        <v>2026161</v>
      </c>
      <c r="Y577" s="32"/>
      <c r="Z577" s="32">
        <v>2026161</v>
      </c>
      <c r="AA577" s="32">
        <f t="shared" si="160"/>
        <v>2140031.2482000003</v>
      </c>
      <c r="AB577" s="32"/>
      <c r="AC577" s="32"/>
      <c r="AD577" s="32"/>
      <c r="AE577" s="32"/>
      <c r="AF577" s="32"/>
      <c r="AG577" s="32"/>
      <c r="AH577" s="32"/>
      <c r="AI577" s="32"/>
      <c r="AJ577" s="32">
        <v>1248785</v>
      </c>
      <c r="AK577" s="32"/>
      <c r="AL577" s="32">
        <v>1248785</v>
      </c>
      <c r="AM577" s="32">
        <f t="shared" si="161"/>
        <v>1318966.7169999999</v>
      </c>
      <c r="AN577" s="32"/>
      <c r="AO577" s="32"/>
      <c r="AP577" s="32"/>
      <c r="AQ577" s="32"/>
      <c r="AR577" s="32"/>
      <c r="AS577" s="32"/>
      <c r="AT577" s="32"/>
      <c r="AU577" s="32"/>
      <c r="AV577" s="32"/>
      <c r="AW577" s="32"/>
      <c r="AX577" s="32"/>
      <c r="AY577" s="32"/>
      <c r="AZ577" s="32"/>
      <c r="BA577" s="32"/>
      <c r="BB577" s="32"/>
      <c r="BC577" s="32"/>
      <c r="BD577" s="32"/>
      <c r="BE577" s="32"/>
      <c r="BF577" s="32"/>
      <c r="BG577" s="32"/>
      <c r="BH577" s="32"/>
      <c r="BI577" s="32"/>
      <c r="BJ577" s="32"/>
      <c r="BK577" s="32"/>
      <c r="BL577" s="32"/>
      <c r="BM577" s="32"/>
      <c r="BN577" s="32"/>
      <c r="BO577" s="32"/>
      <c r="BP577" s="32"/>
      <c r="BQ577" s="32"/>
      <c r="BR577" s="32"/>
      <c r="BS577" s="32"/>
      <c r="BT577" s="32"/>
      <c r="BU577" s="32"/>
      <c r="BV577" s="32"/>
      <c r="BW577" s="32"/>
      <c r="BX577" s="32"/>
      <c r="BY577" s="32"/>
      <c r="BZ577" s="32"/>
      <c r="CA577" s="32"/>
      <c r="CB577" s="32">
        <v>2700000</v>
      </c>
      <c r="CC577" s="32"/>
      <c r="CD577" s="32">
        <v>2700000</v>
      </c>
      <c r="CE577" s="32">
        <f t="shared" si="162"/>
        <v>2851740</v>
      </c>
      <c r="CF577" s="32">
        <v>2288926.71</v>
      </c>
      <c r="CG577" s="32"/>
      <c r="CH577" s="32">
        <v>2288926.71</v>
      </c>
      <c r="CI577" s="32">
        <f t="shared" si="155"/>
        <v>2417564.3911020001</v>
      </c>
      <c r="CJ577" s="32">
        <f t="shared" si="156"/>
        <v>2061327.9260503333</v>
      </c>
      <c r="CK577" s="32">
        <f>+SMALL((K577,O577,S577,W577,AA577,AE577,AI577,AM577,AQ577,AU577,AY577,BC577,BG577,BK577,BO577,BS577,BW577,CA577,CE577,CI577),1)</f>
        <v>1204068</v>
      </c>
      <c r="CL577" s="18"/>
      <c r="CM577" s="18">
        <f t="shared" si="157"/>
        <v>0</v>
      </c>
      <c r="CN577" s="35">
        <f t="shared" si="158"/>
        <v>0</v>
      </c>
      <c r="CO577" s="39">
        <f t="shared" si="159"/>
        <v>1204068</v>
      </c>
    </row>
    <row r="578" spans="1:93" s="19" customFormat="1" ht="45">
      <c r="A578" s="17">
        <v>568</v>
      </c>
      <c r="B578" s="49" t="s">
        <v>230</v>
      </c>
      <c r="C578" s="69" t="s">
        <v>611</v>
      </c>
      <c r="D578" s="69" t="s">
        <v>1246</v>
      </c>
      <c r="E578" s="37">
        <v>1</v>
      </c>
      <c r="F578" s="37" t="str">
        <f>+VLOOKUP(B578,'[1]AMAREY NOVA MEDICAL S.A'!$D:$H,5,0)</f>
        <v>CTO 5657-2021 B BRAUN MEDICAL S A</v>
      </c>
      <c r="G578" s="34">
        <f>+VLOOKUP(B578,'[1]AMAREY NOVA MEDICAL S.A'!$D:$H,2,0)</f>
        <v>912000</v>
      </c>
      <c r="H578" s="32">
        <f>+VLOOKUP(B578,'[1]AMAREY NOVA MEDICAL S.A'!$D:$H,3,0)</f>
        <v>0</v>
      </c>
      <c r="I578" s="32">
        <f>+VLOOKUP(B578,'[1]AMAREY NOVA MEDICAL S.A'!$D:$H,4,0)</f>
        <v>912000</v>
      </c>
      <c r="J578" s="32">
        <f t="shared" si="152"/>
        <v>912000</v>
      </c>
      <c r="K578" s="32">
        <f t="shared" si="153"/>
        <v>963254.4</v>
      </c>
      <c r="L578" s="32">
        <v>989000</v>
      </c>
      <c r="M578" s="32"/>
      <c r="N578" s="32">
        <v>989000</v>
      </c>
      <c r="O578" s="32">
        <f t="shared" si="163"/>
        <v>1044581.8</v>
      </c>
      <c r="P578" s="84"/>
      <c r="Q578" s="71"/>
      <c r="R578" s="85"/>
      <c r="S578" s="32"/>
      <c r="T578" s="32"/>
      <c r="U578" s="32"/>
      <c r="V578" s="32"/>
      <c r="W578" s="32"/>
      <c r="X578" s="32">
        <v>1027722</v>
      </c>
      <c r="Y578" s="32"/>
      <c r="Z578" s="32">
        <v>1027722</v>
      </c>
      <c r="AA578" s="32">
        <f t="shared" si="160"/>
        <v>1085479.9764</v>
      </c>
      <c r="AB578" s="32"/>
      <c r="AC578" s="32"/>
      <c r="AD578" s="32"/>
      <c r="AE578" s="32"/>
      <c r="AF578" s="32"/>
      <c r="AG578" s="32"/>
      <c r="AH578" s="32"/>
      <c r="AI578" s="32"/>
      <c r="AJ578" s="32">
        <v>526930</v>
      </c>
      <c r="AK578" s="32"/>
      <c r="AL578" s="32">
        <v>526930</v>
      </c>
      <c r="AM578" s="32">
        <f t="shared" si="161"/>
        <v>556543.46600000001</v>
      </c>
      <c r="AN578" s="32"/>
      <c r="AO578" s="32"/>
      <c r="AP578" s="32"/>
      <c r="AQ578" s="32"/>
      <c r="AR578" s="32"/>
      <c r="AS578" s="32"/>
      <c r="AT578" s="32"/>
      <c r="AU578" s="32"/>
      <c r="AV578" s="32"/>
      <c r="AW578" s="32"/>
      <c r="AX578" s="32"/>
      <c r="AY578" s="32"/>
      <c r="AZ578" s="32"/>
      <c r="BA578" s="32"/>
      <c r="BB578" s="32"/>
      <c r="BC578" s="32"/>
      <c r="BD578" s="32"/>
      <c r="BE578" s="32"/>
      <c r="BF578" s="32"/>
      <c r="BG578" s="32"/>
      <c r="BH578" s="32"/>
      <c r="BI578" s="32"/>
      <c r="BJ578" s="32"/>
      <c r="BK578" s="32"/>
      <c r="BL578" s="32"/>
      <c r="BM578" s="32"/>
      <c r="BN578" s="32"/>
      <c r="BO578" s="32"/>
      <c r="BP578" s="32"/>
      <c r="BQ578" s="32"/>
      <c r="BR578" s="32"/>
      <c r="BS578" s="32"/>
      <c r="BT578" s="32"/>
      <c r="BU578" s="32"/>
      <c r="BV578" s="32"/>
      <c r="BW578" s="32"/>
      <c r="BX578" s="32"/>
      <c r="BY578" s="32"/>
      <c r="BZ578" s="32"/>
      <c r="CA578" s="32"/>
      <c r="CB578" s="32">
        <v>666360</v>
      </c>
      <c r="CC578" s="32"/>
      <c r="CD578" s="32">
        <v>666360</v>
      </c>
      <c r="CE578" s="32">
        <f t="shared" si="162"/>
        <v>703809.43200000003</v>
      </c>
      <c r="CF578" s="32">
        <v>918723</v>
      </c>
      <c r="CG578" s="32"/>
      <c r="CH578" s="32">
        <v>918723</v>
      </c>
      <c r="CI578" s="32">
        <f t="shared" si="155"/>
        <v>970355.23259999999</v>
      </c>
      <c r="CJ578" s="32">
        <f t="shared" si="156"/>
        <v>887337.38450000004</v>
      </c>
      <c r="CK578" s="32">
        <f>+SMALL((K578,O578,S578,W578,AA578,AE578,AI578,AM578,AQ578,AU578,AY578,BC578,BG578,BK578,BO578,BS578,BW578,CA578,CE578,CI578),1)</f>
        <v>556543.46600000001</v>
      </c>
      <c r="CL578" s="18"/>
      <c r="CM578" s="18">
        <f t="shared" si="157"/>
        <v>406710.93400000001</v>
      </c>
      <c r="CN578" s="35">
        <f t="shared" si="158"/>
        <v>0.73078017953048791</v>
      </c>
      <c r="CO578" s="39">
        <f t="shared" si="159"/>
        <v>556543.46600000001</v>
      </c>
    </row>
    <row r="579" spans="1:93" s="19" customFormat="1" ht="45">
      <c r="A579" s="17">
        <v>569</v>
      </c>
      <c r="B579" s="49" t="s">
        <v>495</v>
      </c>
      <c r="C579" s="69" t="s">
        <v>611</v>
      </c>
      <c r="D579" s="69" t="s">
        <v>1246</v>
      </c>
      <c r="E579" s="37">
        <v>1</v>
      </c>
      <c r="F579" s="37" t="str">
        <f>+VLOOKUP(B579,'[1]AMAREY NOVA MEDICAL S.A'!$D:$H,5,0)</f>
        <v>CTO 5657-2021 B BRAUN MEDICAL S A</v>
      </c>
      <c r="G579" s="34">
        <f>+VLOOKUP(B579,'[1]AMAREY NOVA MEDICAL S.A'!$D:$H,2,0)</f>
        <v>107200</v>
      </c>
      <c r="H579" s="32">
        <f>+VLOOKUP(B579,'[1]AMAREY NOVA MEDICAL S.A'!$D:$H,3,0)</f>
        <v>0</v>
      </c>
      <c r="I579" s="32">
        <f>+VLOOKUP(B579,'[1]AMAREY NOVA MEDICAL S.A'!$D:$H,4,0)</f>
        <v>107200</v>
      </c>
      <c r="J579" s="32">
        <f t="shared" si="152"/>
        <v>107200</v>
      </c>
      <c r="K579" s="32">
        <f t="shared" si="153"/>
        <v>113224.64</v>
      </c>
      <c r="L579" s="32">
        <v>353000</v>
      </c>
      <c r="M579" s="32"/>
      <c r="N579" s="32">
        <v>353000</v>
      </c>
      <c r="O579" s="32">
        <f t="shared" si="163"/>
        <v>372838.60000000003</v>
      </c>
      <c r="P579" s="84"/>
      <c r="Q579" s="71"/>
      <c r="R579" s="85"/>
      <c r="S579" s="32"/>
      <c r="T579" s="32"/>
      <c r="U579" s="32"/>
      <c r="V579" s="32"/>
      <c r="W579" s="32"/>
      <c r="X579" s="32">
        <v>238000</v>
      </c>
      <c r="Y579" s="32"/>
      <c r="Z579" s="32">
        <v>238000</v>
      </c>
      <c r="AA579" s="32">
        <f t="shared" si="160"/>
        <v>251375.6</v>
      </c>
      <c r="AB579" s="32"/>
      <c r="AC579" s="32"/>
      <c r="AD579" s="32"/>
      <c r="AE579" s="32"/>
      <c r="AF579" s="32"/>
      <c r="AG579" s="32"/>
      <c r="AH579" s="32"/>
      <c r="AI579" s="32"/>
      <c r="AJ579" s="32">
        <v>228620</v>
      </c>
      <c r="AK579" s="32"/>
      <c r="AL579" s="32">
        <v>228620</v>
      </c>
      <c r="AM579" s="32">
        <f t="shared" si="161"/>
        <v>241468.44400000002</v>
      </c>
      <c r="AN579" s="32"/>
      <c r="AO579" s="32"/>
      <c r="AP579" s="32"/>
      <c r="AQ579" s="32"/>
      <c r="AR579" s="32"/>
      <c r="AS579" s="32"/>
      <c r="AT579" s="32"/>
      <c r="AU579" s="32"/>
      <c r="AV579" s="32"/>
      <c r="AW579" s="32"/>
      <c r="AX579" s="32"/>
      <c r="AY579" s="32"/>
      <c r="AZ579" s="32"/>
      <c r="BA579" s="32"/>
      <c r="BB579" s="32"/>
      <c r="BC579" s="32"/>
      <c r="BD579" s="32"/>
      <c r="BE579" s="32"/>
      <c r="BF579" s="32"/>
      <c r="BG579" s="32"/>
      <c r="BH579" s="32"/>
      <c r="BI579" s="32"/>
      <c r="BJ579" s="32"/>
      <c r="BK579" s="32"/>
      <c r="BL579" s="32"/>
      <c r="BM579" s="32"/>
      <c r="BN579" s="32"/>
      <c r="BO579" s="32"/>
      <c r="BP579" s="32"/>
      <c r="BQ579" s="32"/>
      <c r="BR579" s="32"/>
      <c r="BS579" s="32"/>
      <c r="BT579" s="32"/>
      <c r="BU579" s="32"/>
      <c r="BV579" s="32"/>
      <c r="BW579" s="32"/>
      <c r="BX579" s="32"/>
      <c r="BY579" s="32"/>
      <c r="BZ579" s="32"/>
      <c r="CA579" s="32"/>
      <c r="CB579" s="32">
        <v>129600</v>
      </c>
      <c r="CC579" s="32"/>
      <c r="CD579" s="32">
        <v>129600</v>
      </c>
      <c r="CE579" s="32">
        <f t="shared" si="162"/>
        <v>136883.51999999999</v>
      </c>
      <c r="CF579" s="32">
        <v>242193.19</v>
      </c>
      <c r="CG579" s="32"/>
      <c r="CH579" s="32">
        <v>242193.19</v>
      </c>
      <c r="CI579" s="32">
        <f t="shared" si="155"/>
        <v>255804.44727800001</v>
      </c>
      <c r="CJ579" s="32">
        <f t="shared" si="156"/>
        <v>228599.20854633334</v>
      </c>
      <c r="CK579" s="32">
        <f>+SMALL((K579,O579,S579,W579,AA579,AE579,AI579,AM579,AQ579,AU579,AY579,BC579,BG579,BK579,BO579,BS579,BW579,CA579,CE579,CI579),1)</f>
        <v>113224.64</v>
      </c>
      <c r="CL579" s="18"/>
      <c r="CM579" s="18">
        <f t="shared" si="157"/>
        <v>0</v>
      </c>
      <c r="CN579" s="35">
        <f t="shared" si="158"/>
        <v>0</v>
      </c>
      <c r="CO579" s="39">
        <f t="shared" si="159"/>
        <v>113224.64</v>
      </c>
    </row>
    <row r="580" spans="1:93" s="19" customFormat="1" ht="45">
      <c r="A580" s="17">
        <v>570</v>
      </c>
      <c r="B580" s="49" t="s">
        <v>496</v>
      </c>
      <c r="C580" s="69" t="s">
        <v>611</v>
      </c>
      <c r="D580" s="69" t="s">
        <v>1246</v>
      </c>
      <c r="E580" s="37">
        <v>1</v>
      </c>
      <c r="F580" s="37" t="str">
        <f>+VLOOKUP(B580,'[1]AMAREY NOVA MEDICAL S.A'!$D:$H,5,0)</f>
        <v>CTO 5657-2021 B BRAUN MEDICAL S A</v>
      </c>
      <c r="G580" s="34">
        <f>+VLOOKUP(B580,'[1]AMAREY NOVA MEDICAL S.A'!$D:$H,2,0)</f>
        <v>615600</v>
      </c>
      <c r="H580" s="32">
        <f>+VLOOKUP(B580,'[1]AMAREY NOVA MEDICAL S.A'!$D:$H,3,0)</f>
        <v>0</v>
      </c>
      <c r="I580" s="32">
        <f>+VLOOKUP(B580,'[1]AMAREY NOVA MEDICAL S.A'!$D:$H,4,0)</f>
        <v>615600</v>
      </c>
      <c r="J580" s="32">
        <f t="shared" si="152"/>
        <v>615600</v>
      </c>
      <c r="K580" s="32">
        <f t="shared" si="153"/>
        <v>650196.72</v>
      </c>
      <c r="L580" s="32">
        <v>1276000</v>
      </c>
      <c r="M580" s="32"/>
      <c r="N580" s="32">
        <v>1276000</v>
      </c>
      <c r="O580" s="32">
        <f t="shared" si="163"/>
        <v>1347711.2</v>
      </c>
      <c r="P580" s="84"/>
      <c r="Q580" s="71"/>
      <c r="R580" s="85"/>
      <c r="S580" s="32"/>
      <c r="T580" s="32"/>
      <c r="U580" s="32"/>
      <c r="V580" s="32"/>
      <c r="W580" s="32"/>
      <c r="X580" s="32">
        <v>986000</v>
      </c>
      <c r="Y580" s="32"/>
      <c r="Z580" s="32">
        <v>986000</v>
      </c>
      <c r="AA580" s="32">
        <f t="shared" si="160"/>
        <v>1041413.2000000001</v>
      </c>
      <c r="AB580" s="32"/>
      <c r="AC580" s="32"/>
      <c r="AD580" s="32"/>
      <c r="AE580" s="32"/>
      <c r="AF580" s="32"/>
      <c r="AG580" s="32"/>
      <c r="AH580" s="32"/>
      <c r="AI580" s="32"/>
      <c r="AJ580" s="32">
        <v>740370</v>
      </c>
      <c r="AK580" s="32"/>
      <c r="AL580" s="32">
        <v>740370</v>
      </c>
      <c r="AM580" s="32">
        <f t="shared" si="161"/>
        <v>781978.79399999999</v>
      </c>
      <c r="AN580" s="32"/>
      <c r="AO580" s="32"/>
      <c r="AP580" s="32"/>
      <c r="AQ580" s="32"/>
      <c r="AR580" s="32"/>
      <c r="AS580" s="32"/>
      <c r="AT580" s="32"/>
      <c r="AU580" s="32"/>
      <c r="AV580" s="32"/>
      <c r="AW580" s="32"/>
      <c r="AX580" s="32"/>
      <c r="AY580" s="32"/>
      <c r="AZ580" s="32"/>
      <c r="BA580" s="32"/>
      <c r="BB580" s="32"/>
      <c r="BC580" s="32"/>
      <c r="BD580" s="32"/>
      <c r="BE580" s="32"/>
      <c r="BF580" s="32"/>
      <c r="BG580" s="32"/>
      <c r="BH580" s="32"/>
      <c r="BI580" s="32"/>
      <c r="BJ580" s="32"/>
      <c r="BK580" s="32"/>
      <c r="BL580" s="32"/>
      <c r="BM580" s="32"/>
      <c r="BN580" s="32"/>
      <c r="BO580" s="32"/>
      <c r="BP580" s="32"/>
      <c r="BQ580" s="32"/>
      <c r="BR580" s="32"/>
      <c r="BS580" s="32"/>
      <c r="BT580" s="32"/>
      <c r="BU580" s="32"/>
      <c r="BV580" s="32"/>
      <c r="BW580" s="32"/>
      <c r="BX580" s="32"/>
      <c r="BY580" s="32"/>
      <c r="BZ580" s="32"/>
      <c r="CA580" s="32"/>
      <c r="CB580" s="32">
        <v>864000</v>
      </c>
      <c r="CC580" s="32"/>
      <c r="CD580" s="32">
        <v>864000</v>
      </c>
      <c r="CE580" s="32">
        <f t="shared" si="162"/>
        <v>912556.8</v>
      </c>
      <c r="CF580" s="32">
        <v>1054551.71</v>
      </c>
      <c r="CG580" s="32"/>
      <c r="CH580" s="32">
        <v>1054551.71</v>
      </c>
      <c r="CI580" s="32">
        <f t="shared" si="155"/>
        <v>1113817.5161019999</v>
      </c>
      <c r="CJ580" s="32">
        <f t="shared" si="156"/>
        <v>974612.3716836666</v>
      </c>
      <c r="CK580" s="32">
        <f>+SMALL((K580,O580,S580,W580,AA580,AE580,AI580,AM580,AQ580,AU580,AY580,BC580,BG580,BK580,BO580,BS580,BW580,CA580,CE580,CI580),1)</f>
        <v>650196.72</v>
      </c>
      <c r="CL580" s="18"/>
      <c r="CM580" s="18">
        <f t="shared" si="157"/>
        <v>0</v>
      </c>
      <c r="CN580" s="35">
        <f t="shared" si="158"/>
        <v>0</v>
      </c>
      <c r="CO580" s="39">
        <f t="shared" si="159"/>
        <v>650196.72</v>
      </c>
    </row>
    <row r="581" spans="1:93" s="19" customFormat="1" ht="45">
      <c r="A581" s="17">
        <v>571</v>
      </c>
      <c r="B581" s="49" t="s">
        <v>528</v>
      </c>
      <c r="C581" s="69" t="s">
        <v>611</v>
      </c>
      <c r="D581" s="69" t="s">
        <v>1246</v>
      </c>
      <c r="E581" s="37">
        <v>1</v>
      </c>
      <c r="F581" s="37" t="str">
        <f>+VLOOKUP(B581,'[1]AMAREY NOVA MEDICAL S.A'!$D:$H,5,0)</f>
        <v>CTO 5657-2021 B BRAUN MEDICAL S A</v>
      </c>
      <c r="G581" s="34">
        <f>+VLOOKUP(B581,'[1]AMAREY NOVA MEDICAL S.A'!$D:$H,2,0)</f>
        <v>3838400</v>
      </c>
      <c r="H581" s="32">
        <f>+VLOOKUP(B581,'[1]AMAREY NOVA MEDICAL S.A'!$D:$H,3,0)</f>
        <v>0</v>
      </c>
      <c r="I581" s="32">
        <f>+VLOOKUP(B581,'[1]AMAREY NOVA MEDICAL S.A'!$D:$H,4,0)</f>
        <v>3838400</v>
      </c>
      <c r="J581" s="32">
        <f t="shared" si="152"/>
        <v>3838400</v>
      </c>
      <c r="K581" s="32">
        <f t="shared" si="153"/>
        <v>4054118.08</v>
      </c>
      <c r="L581" s="32">
        <v>11467000</v>
      </c>
      <c r="M581" s="32"/>
      <c r="N581" s="32">
        <v>11467000</v>
      </c>
      <c r="O581" s="32">
        <f t="shared" si="163"/>
        <v>12111445.4</v>
      </c>
      <c r="P581" s="84"/>
      <c r="Q581" s="71"/>
      <c r="R581" s="85"/>
      <c r="S581" s="32"/>
      <c r="T581" s="32"/>
      <c r="U581" s="32"/>
      <c r="V581" s="32"/>
      <c r="W581" s="32"/>
      <c r="X581" s="32">
        <v>10038054</v>
      </c>
      <c r="Y581" s="32"/>
      <c r="Z581" s="32">
        <v>10038054</v>
      </c>
      <c r="AA581" s="32">
        <f t="shared" si="160"/>
        <v>10602192.6348</v>
      </c>
      <c r="AB581" s="32"/>
      <c r="AC581" s="32"/>
      <c r="AD581" s="32"/>
      <c r="AE581" s="32"/>
      <c r="AF581" s="32"/>
      <c r="AG581" s="32"/>
      <c r="AH581" s="32"/>
      <c r="AI581" s="32"/>
      <c r="AJ581" s="32">
        <v>15102260</v>
      </c>
      <c r="AK581" s="32"/>
      <c r="AL581" s="32">
        <v>15102260</v>
      </c>
      <c r="AM581" s="32">
        <f t="shared" si="161"/>
        <v>15951007.012</v>
      </c>
      <c r="AN581" s="32"/>
      <c r="AO581" s="32"/>
      <c r="AP581" s="32"/>
      <c r="AQ581" s="32"/>
      <c r="AR581" s="32"/>
      <c r="AS581" s="32"/>
      <c r="AT581" s="32"/>
      <c r="AU581" s="32"/>
      <c r="AV581" s="32"/>
      <c r="AW581" s="32"/>
      <c r="AX581" s="32"/>
      <c r="AY581" s="32"/>
      <c r="AZ581" s="32"/>
      <c r="BA581" s="32"/>
      <c r="BB581" s="32"/>
      <c r="BC581" s="32"/>
      <c r="BD581" s="32"/>
      <c r="BE581" s="32"/>
      <c r="BF581" s="32"/>
      <c r="BG581" s="32"/>
      <c r="BH581" s="32"/>
      <c r="BI581" s="32"/>
      <c r="BJ581" s="32"/>
      <c r="BK581" s="32"/>
      <c r="BL581" s="32"/>
      <c r="BM581" s="32"/>
      <c r="BN581" s="32"/>
      <c r="BO581" s="32"/>
      <c r="BP581" s="32"/>
      <c r="BQ581" s="32"/>
      <c r="BR581" s="32"/>
      <c r="BS581" s="32"/>
      <c r="BT581" s="32"/>
      <c r="BU581" s="32"/>
      <c r="BV581" s="32"/>
      <c r="BW581" s="32"/>
      <c r="BX581" s="32"/>
      <c r="BY581" s="32"/>
      <c r="BZ581" s="32"/>
      <c r="CA581" s="32"/>
      <c r="CB581" s="32">
        <v>8640000</v>
      </c>
      <c r="CC581" s="32"/>
      <c r="CD581" s="32">
        <v>8640000</v>
      </c>
      <c r="CE581" s="32">
        <f t="shared" si="162"/>
        <v>9125568</v>
      </c>
      <c r="CF581" s="32">
        <v>12526182.9</v>
      </c>
      <c r="CG581" s="32"/>
      <c r="CH581" s="32">
        <v>12526182.9</v>
      </c>
      <c r="CI581" s="32">
        <f t="shared" si="155"/>
        <v>13230154.378980001</v>
      </c>
      <c r="CJ581" s="32">
        <f t="shared" si="156"/>
        <v>10845747.584296668</v>
      </c>
      <c r="CK581" s="32">
        <f>+SMALL((K581,O581,S581,W581,AA581,AE581,AI581,AM581,AQ581,AU581,AY581,BC581,BG581,BK581,BO581,BS581,BW581,CA581,CE581,CI581),1)</f>
        <v>4054118.08</v>
      </c>
      <c r="CL581" s="18"/>
      <c r="CM581" s="18">
        <f t="shared" si="157"/>
        <v>0</v>
      </c>
      <c r="CN581" s="35">
        <f t="shared" si="158"/>
        <v>0</v>
      </c>
      <c r="CO581" s="39">
        <f t="shared" si="159"/>
        <v>4054118.08</v>
      </c>
    </row>
    <row r="582" spans="1:93" s="19" customFormat="1" ht="45">
      <c r="A582" s="17">
        <v>572</v>
      </c>
      <c r="B582" s="49" t="s">
        <v>494</v>
      </c>
      <c r="C582" s="69" t="s">
        <v>612</v>
      </c>
      <c r="D582" s="69" t="s">
        <v>1246</v>
      </c>
      <c r="E582" s="37">
        <v>1</v>
      </c>
      <c r="F582" s="37" t="str">
        <f>+VLOOKUP(B582,'[1]AMAREY NOVA MEDICAL S.A'!$D:$H,5,0)</f>
        <v>CTO 5657-2021 B BRAUN MEDICAL S A</v>
      </c>
      <c r="G582" s="34">
        <f>+VLOOKUP(B582,'[1]AMAREY NOVA MEDICAL S.A'!$D:$H,2,0)</f>
        <v>1140000</v>
      </c>
      <c r="H582" s="32">
        <f>+VLOOKUP(B582,'[1]AMAREY NOVA MEDICAL S.A'!$D:$H,3,0)</f>
        <v>0</v>
      </c>
      <c r="I582" s="32">
        <f>+VLOOKUP(B582,'[1]AMAREY NOVA MEDICAL S.A'!$D:$H,4,0)</f>
        <v>1140000</v>
      </c>
      <c r="J582" s="32">
        <f t="shared" si="152"/>
        <v>1140000</v>
      </c>
      <c r="K582" s="32">
        <f t="shared" si="153"/>
        <v>1204068</v>
      </c>
      <c r="L582" s="32"/>
      <c r="M582" s="32"/>
      <c r="N582" s="32"/>
      <c r="O582" s="32"/>
      <c r="P582" s="84"/>
      <c r="Q582" s="71"/>
      <c r="R582" s="85"/>
      <c r="S582" s="32"/>
      <c r="T582" s="32"/>
      <c r="U582" s="32"/>
      <c r="V582" s="32"/>
      <c r="W582" s="32"/>
      <c r="X582" s="32"/>
      <c r="Y582" s="32"/>
      <c r="Z582" s="32"/>
      <c r="AA582" s="32"/>
      <c r="AB582" s="32"/>
      <c r="AC582" s="32"/>
      <c r="AD582" s="32"/>
      <c r="AE582" s="32"/>
      <c r="AF582" s="32"/>
      <c r="AG582" s="32"/>
      <c r="AH582" s="32"/>
      <c r="AI582" s="32"/>
      <c r="AJ582" s="32"/>
      <c r="AK582" s="32"/>
      <c r="AL582" s="32"/>
      <c r="AM582" s="32"/>
      <c r="AN582" s="32"/>
      <c r="AO582" s="32"/>
      <c r="AP582" s="32"/>
      <c r="AQ582" s="32"/>
      <c r="AR582" s="32"/>
      <c r="AS582" s="32"/>
      <c r="AT582" s="32"/>
      <c r="AU582" s="32"/>
      <c r="AV582" s="32"/>
      <c r="AW582" s="32"/>
      <c r="AX582" s="32"/>
      <c r="AY582" s="32"/>
      <c r="AZ582" s="32"/>
      <c r="BA582" s="32"/>
      <c r="BB582" s="32"/>
      <c r="BC582" s="32"/>
      <c r="BD582" s="32"/>
      <c r="BE582" s="32"/>
      <c r="BF582" s="32"/>
      <c r="BG582" s="32"/>
      <c r="BH582" s="32"/>
      <c r="BI582" s="32"/>
      <c r="BJ582" s="32"/>
      <c r="BK582" s="32"/>
      <c r="BL582" s="32"/>
      <c r="BM582" s="32"/>
      <c r="BN582" s="32"/>
      <c r="BO582" s="32"/>
      <c r="BP582" s="32"/>
      <c r="BQ582" s="32"/>
      <c r="BR582" s="32"/>
      <c r="BS582" s="32"/>
      <c r="BT582" s="32"/>
      <c r="BU582" s="32"/>
      <c r="BV582" s="32"/>
      <c r="BW582" s="32"/>
      <c r="BX582" s="32"/>
      <c r="BY582" s="32"/>
      <c r="BZ582" s="32"/>
      <c r="CA582" s="32"/>
      <c r="CB582" s="32"/>
      <c r="CC582" s="32"/>
      <c r="CD582" s="32"/>
      <c r="CE582" s="32"/>
      <c r="CF582" s="32">
        <v>2163909.56</v>
      </c>
      <c r="CG582" s="32"/>
      <c r="CH582" s="32">
        <v>2163909.56</v>
      </c>
      <c r="CI582" s="32">
        <f t="shared" si="155"/>
        <v>2285521.277272</v>
      </c>
      <c r="CJ582" s="32">
        <f t="shared" si="156"/>
        <v>1744794.638636</v>
      </c>
      <c r="CK582" s="32">
        <f>+SMALL((K582,O582,S582,W582,AA582,AE582,AI582,AM582,AQ582,AU582,AY582,BC582,BG582,BK582,BO582,BS582,BW582,CA582,CE582,CI582),1)</f>
        <v>1204068</v>
      </c>
      <c r="CL582" s="18"/>
      <c r="CM582" s="18">
        <f t="shared" si="157"/>
        <v>0</v>
      </c>
      <c r="CN582" s="35">
        <f t="shared" si="158"/>
        <v>0</v>
      </c>
      <c r="CO582" s="39">
        <f t="shared" si="159"/>
        <v>1204068</v>
      </c>
    </row>
    <row r="583" spans="1:93" s="19" customFormat="1" ht="45">
      <c r="A583" s="17">
        <v>573</v>
      </c>
      <c r="B583" s="49" t="s">
        <v>230</v>
      </c>
      <c r="C583" s="69" t="s">
        <v>612</v>
      </c>
      <c r="D583" s="69" t="s">
        <v>1246</v>
      </c>
      <c r="E583" s="37">
        <v>1</v>
      </c>
      <c r="F583" s="37" t="str">
        <f>+VLOOKUP(B583,'[1]AMAREY NOVA MEDICAL S.A'!$D:$H,5,0)</f>
        <v>CTO 5657-2021 B BRAUN MEDICAL S A</v>
      </c>
      <c r="G583" s="34">
        <f>+VLOOKUP(B583,'[1]AMAREY NOVA MEDICAL S.A'!$D:$H,2,0)</f>
        <v>912000</v>
      </c>
      <c r="H583" s="32">
        <f>+VLOOKUP(B583,'[1]AMAREY NOVA MEDICAL S.A'!$D:$H,3,0)</f>
        <v>0</v>
      </c>
      <c r="I583" s="32">
        <f>+VLOOKUP(B583,'[1]AMAREY NOVA MEDICAL S.A'!$D:$H,4,0)</f>
        <v>912000</v>
      </c>
      <c r="J583" s="32">
        <f t="shared" si="152"/>
        <v>912000</v>
      </c>
      <c r="K583" s="32">
        <f t="shared" si="153"/>
        <v>963254.4</v>
      </c>
      <c r="L583" s="32"/>
      <c r="M583" s="32"/>
      <c r="N583" s="32"/>
      <c r="O583" s="32"/>
      <c r="P583" s="84"/>
      <c r="Q583" s="71"/>
      <c r="R583" s="85"/>
      <c r="S583" s="32"/>
      <c r="T583" s="32"/>
      <c r="U583" s="32"/>
      <c r="V583" s="32"/>
      <c r="W583" s="32"/>
      <c r="X583" s="32"/>
      <c r="Y583" s="32"/>
      <c r="Z583" s="32"/>
      <c r="AA583" s="32"/>
      <c r="AB583" s="32"/>
      <c r="AC583" s="32"/>
      <c r="AD583" s="32"/>
      <c r="AE583" s="32"/>
      <c r="AF583" s="32"/>
      <c r="AG583" s="32"/>
      <c r="AH583" s="32"/>
      <c r="AI583" s="32"/>
      <c r="AJ583" s="32"/>
      <c r="AK583" s="32"/>
      <c r="AL583" s="32"/>
      <c r="AM583" s="32"/>
      <c r="AN583" s="32"/>
      <c r="AO583" s="32"/>
      <c r="AP583" s="32"/>
      <c r="AQ583" s="32"/>
      <c r="AR583" s="32"/>
      <c r="AS583" s="32"/>
      <c r="AT583" s="32"/>
      <c r="AU583" s="32"/>
      <c r="AV583" s="32"/>
      <c r="AW583" s="32"/>
      <c r="AX583" s="32"/>
      <c r="AY583" s="32"/>
      <c r="AZ583" s="32"/>
      <c r="BA583" s="32"/>
      <c r="BB583" s="32"/>
      <c r="BC583" s="32"/>
      <c r="BD583" s="32"/>
      <c r="BE583" s="32"/>
      <c r="BF583" s="32"/>
      <c r="BG583" s="32"/>
      <c r="BH583" s="32"/>
      <c r="BI583" s="32"/>
      <c r="BJ583" s="32"/>
      <c r="BK583" s="32"/>
      <c r="BL583" s="32"/>
      <c r="BM583" s="32"/>
      <c r="BN583" s="32"/>
      <c r="BO583" s="32"/>
      <c r="BP583" s="32"/>
      <c r="BQ583" s="32"/>
      <c r="BR583" s="32"/>
      <c r="BS583" s="32"/>
      <c r="BT583" s="32"/>
      <c r="BU583" s="32"/>
      <c r="BV583" s="32"/>
      <c r="BW583" s="32"/>
      <c r="BX583" s="32"/>
      <c r="BY583" s="32"/>
      <c r="BZ583" s="32"/>
      <c r="CA583" s="32"/>
      <c r="CB583" s="32"/>
      <c r="CC583" s="32"/>
      <c r="CD583" s="32"/>
      <c r="CE583" s="32"/>
      <c r="CF583" s="32">
        <v>768360.08</v>
      </c>
      <c r="CG583" s="32"/>
      <c r="CH583" s="32">
        <v>768360.08</v>
      </c>
      <c r="CI583" s="32">
        <f t="shared" si="155"/>
        <v>811541.91649600002</v>
      </c>
      <c r="CJ583" s="32">
        <f t="shared" si="156"/>
        <v>887398.15824800008</v>
      </c>
      <c r="CK583" s="32">
        <f>+SMALL((K583,O583,S583,W583,AA583,AE583,AI583,AM583,AQ583,AU583,AY583,BC583,BG583,BK583,BO583,BS583,BW583,CA583,CE583,CI583),1)</f>
        <v>811541.91649600002</v>
      </c>
      <c r="CL583" s="18"/>
      <c r="CM583" s="18">
        <f t="shared" si="157"/>
        <v>151712.483504</v>
      </c>
      <c r="CN583" s="35">
        <f t="shared" si="158"/>
        <v>0.18694349659602305</v>
      </c>
      <c r="CO583" s="39">
        <f t="shared" si="159"/>
        <v>811541.91649600002</v>
      </c>
    </row>
    <row r="584" spans="1:93" s="19" customFormat="1" ht="45">
      <c r="A584" s="17">
        <v>574</v>
      </c>
      <c r="B584" s="49" t="s">
        <v>495</v>
      </c>
      <c r="C584" s="69" t="s">
        <v>612</v>
      </c>
      <c r="D584" s="69" t="s">
        <v>1246</v>
      </c>
      <c r="E584" s="37">
        <v>1</v>
      </c>
      <c r="F584" s="37" t="str">
        <f>+VLOOKUP(B584,'[1]AMAREY NOVA MEDICAL S.A'!$D:$H,5,0)</f>
        <v>CTO 5657-2021 B BRAUN MEDICAL S A</v>
      </c>
      <c r="G584" s="34">
        <f>+VLOOKUP(B584,'[1]AMAREY NOVA MEDICAL S.A'!$D:$H,2,0)</f>
        <v>107200</v>
      </c>
      <c r="H584" s="32">
        <f>+VLOOKUP(B584,'[1]AMAREY NOVA MEDICAL S.A'!$D:$H,3,0)</f>
        <v>0</v>
      </c>
      <c r="I584" s="32">
        <f>+VLOOKUP(B584,'[1]AMAREY NOVA MEDICAL S.A'!$D:$H,4,0)</f>
        <v>107200</v>
      </c>
      <c r="J584" s="32">
        <f t="shared" ref="J584:J647" si="164">+I584*E584</f>
        <v>107200</v>
      </c>
      <c r="K584" s="32">
        <f t="shared" ref="K584:K647" si="165">+J584*1.0562</f>
        <v>113224.64</v>
      </c>
      <c r="L584" s="32"/>
      <c r="M584" s="32"/>
      <c r="N584" s="32"/>
      <c r="O584" s="32"/>
      <c r="P584" s="84"/>
      <c r="Q584" s="71"/>
      <c r="R584" s="85"/>
      <c r="S584" s="32"/>
      <c r="T584" s="32"/>
      <c r="U584" s="32"/>
      <c r="V584" s="32"/>
      <c r="W584" s="32"/>
      <c r="X584" s="32"/>
      <c r="Y584" s="32"/>
      <c r="Z584" s="32"/>
      <c r="AA584" s="32"/>
      <c r="AB584" s="32"/>
      <c r="AC584" s="32"/>
      <c r="AD584" s="32"/>
      <c r="AE584" s="32"/>
      <c r="AF584" s="32"/>
      <c r="AG584" s="32"/>
      <c r="AH584" s="32"/>
      <c r="AI584" s="32"/>
      <c r="AJ584" s="32"/>
      <c r="AK584" s="32"/>
      <c r="AL584" s="32"/>
      <c r="AM584" s="32"/>
      <c r="AN584" s="32"/>
      <c r="AO584" s="32"/>
      <c r="AP584" s="32"/>
      <c r="AQ584" s="32"/>
      <c r="AR584" s="32"/>
      <c r="AS584" s="32"/>
      <c r="AT584" s="32"/>
      <c r="AU584" s="32"/>
      <c r="AV584" s="32"/>
      <c r="AW584" s="32"/>
      <c r="AX584" s="32"/>
      <c r="AY584" s="32"/>
      <c r="AZ584" s="32"/>
      <c r="BA584" s="32"/>
      <c r="BB584" s="32"/>
      <c r="BC584" s="32"/>
      <c r="BD584" s="32"/>
      <c r="BE584" s="32"/>
      <c r="BF584" s="32"/>
      <c r="BG584" s="32"/>
      <c r="BH584" s="32"/>
      <c r="BI584" s="32"/>
      <c r="BJ584" s="32"/>
      <c r="BK584" s="32"/>
      <c r="BL584" s="32"/>
      <c r="BM584" s="32"/>
      <c r="BN584" s="32"/>
      <c r="BO584" s="32"/>
      <c r="BP584" s="32"/>
      <c r="BQ584" s="32"/>
      <c r="BR584" s="32"/>
      <c r="BS584" s="32"/>
      <c r="BT584" s="32"/>
      <c r="BU584" s="32"/>
      <c r="BV584" s="32"/>
      <c r="BW584" s="32"/>
      <c r="BX584" s="32"/>
      <c r="BY584" s="32"/>
      <c r="BZ584" s="32"/>
      <c r="CA584" s="32"/>
      <c r="CB584" s="32"/>
      <c r="CC584" s="32"/>
      <c r="CD584" s="32"/>
      <c r="CE584" s="32"/>
      <c r="CF584" s="32">
        <v>153363.47</v>
      </c>
      <c r="CG584" s="32"/>
      <c r="CH584" s="32">
        <v>153363.47</v>
      </c>
      <c r="CI584" s="32">
        <f t="shared" si="155"/>
        <v>161982.49701399999</v>
      </c>
      <c r="CJ584" s="32">
        <f t="shared" si="156"/>
        <v>137603.56850699999</v>
      </c>
      <c r="CK584" s="32">
        <f>+SMALL((K584,O584,S584,W584,AA584,AE584,AI584,AM584,AQ584,AU584,AY584,BC584,BG584,BK584,BO584,BS584,BW584,CA584,CE584,CI584),1)</f>
        <v>113224.64</v>
      </c>
      <c r="CL584" s="18"/>
      <c r="CM584" s="18">
        <f t="shared" si="157"/>
        <v>0</v>
      </c>
      <c r="CN584" s="35">
        <f t="shared" si="158"/>
        <v>0</v>
      </c>
      <c r="CO584" s="39">
        <f t="shared" si="159"/>
        <v>113224.64</v>
      </c>
    </row>
    <row r="585" spans="1:93" s="19" customFormat="1" ht="45">
      <c r="A585" s="17">
        <v>575</v>
      </c>
      <c r="B585" s="49" t="s">
        <v>496</v>
      </c>
      <c r="C585" s="69" t="s">
        <v>612</v>
      </c>
      <c r="D585" s="69" t="s">
        <v>1246</v>
      </c>
      <c r="E585" s="37">
        <v>1</v>
      </c>
      <c r="F585" s="37" t="str">
        <f>+VLOOKUP(B585,'[1]AMAREY NOVA MEDICAL S.A'!$D:$H,5,0)</f>
        <v>CTO 5657-2021 B BRAUN MEDICAL S A</v>
      </c>
      <c r="G585" s="34">
        <f>+VLOOKUP(B585,'[1]AMAREY NOVA MEDICAL S.A'!$D:$H,2,0)</f>
        <v>615600</v>
      </c>
      <c r="H585" s="32">
        <f>+VLOOKUP(B585,'[1]AMAREY NOVA MEDICAL S.A'!$D:$H,3,0)</f>
        <v>0</v>
      </c>
      <c r="I585" s="32">
        <f>+VLOOKUP(B585,'[1]AMAREY NOVA MEDICAL S.A'!$D:$H,4,0)</f>
        <v>615600</v>
      </c>
      <c r="J585" s="32">
        <f t="shared" si="164"/>
        <v>615600</v>
      </c>
      <c r="K585" s="32">
        <f t="shared" si="165"/>
        <v>650196.72</v>
      </c>
      <c r="L585" s="32"/>
      <c r="M585" s="32"/>
      <c r="N585" s="32"/>
      <c r="O585" s="32"/>
      <c r="P585" s="84"/>
      <c r="Q585" s="71"/>
      <c r="R585" s="85"/>
      <c r="S585" s="32"/>
      <c r="T585" s="32"/>
      <c r="U585" s="32"/>
      <c r="V585" s="32"/>
      <c r="W585" s="32"/>
      <c r="X585" s="32"/>
      <c r="Y585" s="32"/>
      <c r="Z585" s="32"/>
      <c r="AA585" s="32"/>
      <c r="AB585" s="32"/>
      <c r="AC585" s="32"/>
      <c r="AD585" s="32"/>
      <c r="AE585" s="32"/>
      <c r="AF585" s="32"/>
      <c r="AG585" s="32"/>
      <c r="AH585" s="32"/>
      <c r="AI585" s="32"/>
      <c r="AJ585" s="32"/>
      <c r="AK585" s="32"/>
      <c r="AL585" s="32"/>
      <c r="AM585" s="32"/>
      <c r="AN585" s="32"/>
      <c r="AO585" s="32"/>
      <c r="AP585" s="32"/>
      <c r="AQ585" s="32"/>
      <c r="AR585" s="32"/>
      <c r="AS585" s="32"/>
      <c r="AT585" s="32"/>
      <c r="AU585" s="32"/>
      <c r="AV585" s="32"/>
      <c r="AW585" s="32"/>
      <c r="AX585" s="32"/>
      <c r="AY585" s="32"/>
      <c r="AZ585" s="32"/>
      <c r="BA585" s="32"/>
      <c r="BB585" s="32"/>
      <c r="BC585" s="32"/>
      <c r="BD585" s="32"/>
      <c r="BE585" s="32"/>
      <c r="BF585" s="32"/>
      <c r="BG585" s="32"/>
      <c r="BH585" s="32"/>
      <c r="BI585" s="32"/>
      <c r="BJ585" s="32"/>
      <c r="BK585" s="32"/>
      <c r="BL585" s="32"/>
      <c r="BM585" s="32"/>
      <c r="BN585" s="32"/>
      <c r="BO585" s="32"/>
      <c r="BP585" s="32"/>
      <c r="BQ585" s="32"/>
      <c r="BR585" s="32"/>
      <c r="BS585" s="32"/>
      <c r="BT585" s="32"/>
      <c r="BU585" s="32"/>
      <c r="BV585" s="32"/>
      <c r="BW585" s="32"/>
      <c r="BX585" s="32"/>
      <c r="BY585" s="32"/>
      <c r="BZ585" s="32"/>
      <c r="CA585" s="32"/>
      <c r="CB585" s="32"/>
      <c r="CC585" s="32"/>
      <c r="CD585" s="32"/>
      <c r="CE585" s="32"/>
      <c r="CF585" s="32">
        <v>854683.39</v>
      </c>
      <c r="CG585" s="32"/>
      <c r="CH585" s="32">
        <v>854683.39</v>
      </c>
      <c r="CI585" s="32">
        <f t="shared" si="155"/>
        <v>902716.59651800001</v>
      </c>
      <c r="CJ585" s="32">
        <f t="shared" si="156"/>
        <v>776456.65825899993</v>
      </c>
      <c r="CK585" s="32">
        <f>+SMALL((K585,O585,S585,W585,AA585,AE585,AI585,AM585,AQ585,AU585,AY585,BC585,BG585,BK585,BO585,BS585,BW585,CA585,CE585,CI585),1)</f>
        <v>650196.72</v>
      </c>
      <c r="CL585" s="18"/>
      <c r="CM585" s="18">
        <f t="shared" si="157"/>
        <v>0</v>
      </c>
      <c r="CN585" s="35">
        <f t="shared" si="158"/>
        <v>0</v>
      </c>
      <c r="CO585" s="39">
        <f t="shared" si="159"/>
        <v>650196.72</v>
      </c>
    </row>
    <row r="586" spans="1:93" s="19" customFormat="1" ht="45">
      <c r="A586" s="17">
        <v>576</v>
      </c>
      <c r="B586" s="49" t="s">
        <v>529</v>
      </c>
      <c r="C586" s="69" t="s">
        <v>612</v>
      </c>
      <c r="D586" s="69" t="s">
        <v>1246</v>
      </c>
      <c r="E586" s="37">
        <v>1</v>
      </c>
      <c r="F586" s="37" t="str">
        <f>+VLOOKUP(B586,'[1]AMAREY NOVA MEDICAL S.A'!$D:$H,5,0)</f>
        <v>CTO 5663-2021 HOSPIMPORT S.A.S</v>
      </c>
      <c r="G586" s="34">
        <f>+VLOOKUP(B586,'[1]AMAREY NOVA MEDICAL S.A'!$D:$H,2,0)</f>
        <v>7245000</v>
      </c>
      <c r="H586" s="32">
        <f>+VLOOKUP(B586,'[1]AMAREY NOVA MEDICAL S.A'!$D:$H,3,0)</f>
        <v>0</v>
      </c>
      <c r="I586" s="32">
        <f>+VLOOKUP(B586,'[1]AMAREY NOVA MEDICAL S.A'!$D:$H,4,0)</f>
        <v>7245000</v>
      </c>
      <c r="J586" s="32">
        <f t="shared" si="164"/>
        <v>7245000</v>
      </c>
      <c r="K586" s="32">
        <f t="shared" si="165"/>
        <v>7652169</v>
      </c>
      <c r="L586" s="32"/>
      <c r="M586" s="32"/>
      <c r="N586" s="32"/>
      <c r="O586" s="32"/>
      <c r="P586" s="84"/>
      <c r="Q586" s="71"/>
      <c r="R586" s="85"/>
      <c r="S586" s="32"/>
      <c r="T586" s="32"/>
      <c r="U586" s="32"/>
      <c r="V586" s="32"/>
      <c r="W586" s="32"/>
      <c r="X586" s="32"/>
      <c r="Y586" s="32"/>
      <c r="Z586" s="32"/>
      <c r="AA586" s="32"/>
      <c r="AB586" s="32"/>
      <c r="AC586" s="32"/>
      <c r="AD586" s="32"/>
      <c r="AE586" s="32"/>
      <c r="AF586" s="32"/>
      <c r="AG586" s="32"/>
      <c r="AH586" s="32"/>
      <c r="AI586" s="32"/>
      <c r="AJ586" s="32"/>
      <c r="AK586" s="32"/>
      <c r="AL586" s="32"/>
      <c r="AM586" s="32"/>
      <c r="AN586" s="32"/>
      <c r="AO586" s="32"/>
      <c r="AP586" s="32"/>
      <c r="AQ586" s="32"/>
      <c r="AR586" s="32"/>
      <c r="AS586" s="32"/>
      <c r="AT586" s="32"/>
      <c r="AU586" s="32"/>
      <c r="AV586" s="32"/>
      <c r="AW586" s="32"/>
      <c r="AX586" s="32"/>
      <c r="AY586" s="32"/>
      <c r="AZ586" s="32"/>
      <c r="BA586" s="32"/>
      <c r="BB586" s="32"/>
      <c r="BC586" s="32"/>
      <c r="BD586" s="32"/>
      <c r="BE586" s="32"/>
      <c r="BF586" s="32"/>
      <c r="BG586" s="32"/>
      <c r="BH586" s="32"/>
      <c r="BI586" s="32"/>
      <c r="BJ586" s="32"/>
      <c r="BK586" s="32"/>
      <c r="BL586" s="32"/>
      <c r="BM586" s="32"/>
      <c r="BN586" s="32"/>
      <c r="BO586" s="32"/>
      <c r="BP586" s="32"/>
      <c r="BQ586" s="32"/>
      <c r="BR586" s="32"/>
      <c r="BS586" s="32"/>
      <c r="BT586" s="32"/>
      <c r="BU586" s="32"/>
      <c r="BV586" s="32"/>
      <c r="BW586" s="32"/>
      <c r="BX586" s="32"/>
      <c r="BY586" s="32"/>
      <c r="BZ586" s="32"/>
      <c r="CA586" s="32"/>
      <c r="CB586" s="32"/>
      <c r="CC586" s="32"/>
      <c r="CD586" s="32"/>
      <c r="CE586" s="32"/>
      <c r="CF586" s="32">
        <v>9180406.4600000009</v>
      </c>
      <c r="CG586" s="32"/>
      <c r="CH586" s="32">
        <v>9180406.4600000009</v>
      </c>
      <c r="CI586" s="32">
        <f t="shared" si="155"/>
        <v>9696345.3030520007</v>
      </c>
      <c r="CJ586" s="32">
        <f t="shared" si="156"/>
        <v>8674257.1515260004</v>
      </c>
      <c r="CK586" s="32">
        <f>+SMALL((K586,O586,S586,W586,AA586,AE586,AI586,AM586,AQ586,AU586,AY586,BC586,BG586,BK586,BO586,BS586,BW586,CA586,CE586,CI586),1)</f>
        <v>7652169</v>
      </c>
      <c r="CL586" s="18"/>
      <c r="CM586" s="18">
        <f t="shared" si="157"/>
        <v>0</v>
      </c>
      <c r="CN586" s="35">
        <f t="shared" si="158"/>
        <v>0</v>
      </c>
      <c r="CO586" s="39">
        <f t="shared" si="159"/>
        <v>7652169</v>
      </c>
    </row>
    <row r="587" spans="1:93" s="19" customFormat="1" ht="45">
      <c r="A587" s="17">
        <v>577</v>
      </c>
      <c r="B587" s="49" t="s">
        <v>505</v>
      </c>
      <c r="C587" s="69" t="s">
        <v>613</v>
      </c>
      <c r="D587" s="69" t="s">
        <v>1246</v>
      </c>
      <c r="E587" s="37">
        <v>1</v>
      </c>
      <c r="F587" s="37" t="str">
        <f>+VLOOKUP(B587,'[1]AMAREY NOVA MEDICAL S.A'!$D:$H,5,0)</f>
        <v>CTO 5659-2021 DIPROMEDICOS S.A.S</v>
      </c>
      <c r="G587" s="34">
        <f>+VLOOKUP(B587,'[1]AMAREY NOVA MEDICAL S.A'!$D:$H,2,0)</f>
        <v>1950000</v>
      </c>
      <c r="H587" s="32">
        <f>+VLOOKUP(B587,'[1]AMAREY NOVA MEDICAL S.A'!$D:$H,3,0)</f>
        <v>0</v>
      </c>
      <c r="I587" s="32">
        <f>+VLOOKUP(B587,'[1]AMAREY NOVA MEDICAL S.A'!$D:$H,4,0)</f>
        <v>1950000</v>
      </c>
      <c r="J587" s="32">
        <f t="shared" si="164"/>
        <v>1950000</v>
      </c>
      <c r="K587" s="32">
        <f t="shared" si="165"/>
        <v>2059590</v>
      </c>
      <c r="L587" s="32">
        <v>3750000</v>
      </c>
      <c r="M587" s="32"/>
      <c r="N587" s="32">
        <v>3750000</v>
      </c>
      <c r="O587" s="32">
        <f t="shared" si="163"/>
        <v>3960750</v>
      </c>
      <c r="P587" s="84"/>
      <c r="Q587" s="71"/>
      <c r="R587" s="85"/>
      <c r="S587" s="32"/>
      <c r="T587" s="32"/>
      <c r="U587" s="32"/>
      <c r="V587" s="32"/>
      <c r="W587" s="32"/>
      <c r="X587" s="32">
        <v>2800000</v>
      </c>
      <c r="Y587" s="32"/>
      <c r="Z587" s="32">
        <v>2800000</v>
      </c>
      <c r="AA587" s="32">
        <f t="shared" si="160"/>
        <v>2957360</v>
      </c>
      <c r="AB587" s="32"/>
      <c r="AC587" s="32"/>
      <c r="AD587" s="32"/>
      <c r="AE587" s="32"/>
      <c r="AF587" s="32"/>
      <c r="AG587" s="32"/>
      <c r="AH587" s="32"/>
      <c r="AI587" s="32"/>
      <c r="AJ587" s="32"/>
      <c r="AK587" s="32"/>
      <c r="AL587" s="32"/>
      <c r="AM587" s="32"/>
      <c r="AN587" s="32"/>
      <c r="AO587" s="32"/>
      <c r="AP587" s="32"/>
      <c r="AQ587" s="32"/>
      <c r="AR587" s="32"/>
      <c r="AS587" s="32"/>
      <c r="AT587" s="32"/>
      <c r="AU587" s="32"/>
      <c r="AV587" s="32"/>
      <c r="AW587" s="32"/>
      <c r="AX587" s="32"/>
      <c r="AY587" s="32"/>
      <c r="AZ587" s="32"/>
      <c r="BA587" s="32"/>
      <c r="BB587" s="32"/>
      <c r="BC587" s="32"/>
      <c r="BD587" s="32"/>
      <c r="BE587" s="32"/>
      <c r="BF587" s="32"/>
      <c r="BG587" s="32"/>
      <c r="BH587" s="32"/>
      <c r="BI587" s="32"/>
      <c r="BJ587" s="32"/>
      <c r="BK587" s="32"/>
      <c r="BL587" s="32"/>
      <c r="BM587" s="32"/>
      <c r="BN587" s="32"/>
      <c r="BO587" s="32"/>
      <c r="BP587" s="32"/>
      <c r="BQ587" s="32"/>
      <c r="BR587" s="32"/>
      <c r="BS587" s="32"/>
      <c r="BT587" s="32"/>
      <c r="BU587" s="32"/>
      <c r="BV587" s="32"/>
      <c r="BW587" s="32"/>
      <c r="BX587" s="32"/>
      <c r="BY587" s="32"/>
      <c r="BZ587" s="32"/>
      <c r="CA587" s="32"/>
      <c r="CB587" s="32"/>
      <c r="CC587" s="32"/>
      <c r="CD587" s="32"/>
      <c r="CE587" s="32"/>
      <c r="CF587" s="32">
        <v>3482810.64</v>
      </c>
      <c r="CG587" s="32"/>
      <c r="CH587" s="32">
        <v>3482810.64</v>
      </c>
      <c r="CI587" s="32">
        <f t="shared" si="155"/>
        <v>3678544.5979680005</v>
      </c>
      <c r="CJ587" s="32">
        <f t="shared" si="156"/>
        <v>3164061.1494920002</v>
      </c>
      <c r="CK587" s="32">
        <f>+SMALL((K587,O587,S587,W587,AA587,AE587,AI587,AM587,AQ587,AU587,AY587,BC587,BG587,BK587,BO587,BS587,BW587,CA587,CE587,CI587),1)</f>
        <v>2059590</v>
      </c>
      <c r="CL587" s="18"/>
      <c r="CM587" s="18">
        <f t="shared" si="157"/>
        <v>0</v>
      </c>
      <c r="CN587" s="35">
        <f t="shared" si="158"/>
        <v>0</v>
      </c>
      <c r="CO587" s="39">
        <f t="shared" si="159"/>
        <v>2059590</v>
      </c>
    </row>
    <row r="588" spans="1:93" s="19" customFormat="1" ht="45">
      <c r="A588" s="17">
        <v>578</v>
      </c>
      <c r="B588" s="49" t="s">
        <v>230</v>
      </c>
      <c r="C588" s="69" t="s">
        <v>613</v>
      </c>
      <c r="D588" s="69" t="s">
        <v>1246</v>
      </c>
      <c r="E588" s="37">
        <v>1</v>
      </c>
      <c r="F588" s="37" t="str">
        <f>+VLOOKUP(B588,'[1]AMAREY NOVA MEDICAL S.A'!$D:$H,5,0)</f>
        <v>CTO 5657-2021 B BRAUN MEDICAL S A</v>
      </c>
      <c r="G588" s="34">
        <f>+VLOOKUP(B588,'[1]AMAREY NOVA MEDICAL S.A'!$D:$H,2,0)</f>
        <v>912000</v>
      </c>
      <c r="H588" s="32">
        <f>+VLOOKUP(B588,'[1]AMAREY NOVA MEDICAL S.A'!$D:$H,3,0)</f>
        <v>0</v>
      </c>
      <c r="I588" s="32">
        <f>+VLOOKUP(B588,'[1]AMAREY NOVA MEDICAL S.A'!$D:$H,4,0)</f>
        <v>912000</v>
      </c>
      <c r="J588" s="32">
        <f t="shared" si="164"/>
        <v>912000</v>
      </c>
      <c r="K588" s="32">
        <f t="shared" si="165"/>
        <v>963254.4</v>
      </c>
      <c r="L588" s="32">
        <v>1125000</v>
      </c>
      <c r="M588" s="32"/>
      <c r="N588" s="32">
        <v>1125000</v>
      </c>
      <c r="O588" s="32">
        <f t="shared" ref="O588:O646" si="166">+N588*1.0562</f>
        <v>1188225</v>
      </c>
      <c r="P588" s="84"/>
      <c r="Q588" s="71"/>
      <c r="R588" s="85"/>
      <c r="S588" s="32"/>
      <c r="T588" s="32"/>
      <c r="U588" s="32"/>
      <c r="V588" s="32"/>
      <c r="W588" s="32"/>
      <c r="X588" s="32">
        <v>513450</v>
      </c>
      <c r="Y588" s="32"/>
      <c r="Z588" s="32">
        <v>513450</v>
      </c>
      <c r="AA588" s="32">
        <f t="shared" ref="AA588:AA651" si="167">+Z588*1.0562</f>
        <v>542305.89</v>
      </c>
      <c r="AB588" s="32"/>
      <c r="AC588" s="32"/>
      <c r="AD588" s="32"/>
      <c r="AE588" s="32"/>
      <c r="AF588" s="32"/>
      <c r="AG588" s="32"/>
      <c r="AH588" s="32"/>
      <c r="AI588" s="32"/>
      <c r="AJ588" s="32"/>
      <c r="AK588" s="32"/>
      <c r="AL588" s="32"/>
      <c r="AM588" s="32"/>
      <c r="AN588" s="32"/>
      <c r="AO588" s="32"/>
      <c r="AP588" s="32"/>
      <c r="AQ588" s="32"/>
      <c r="AR588" s="32"/>
      <c r="AS588" s="32"/>
      <c r="AT588" s="32"/>
      <c r="AU588" s="32"/>
      <c r="AV588" s="32"/>
      <c r="AW588" s="32"/>
      <c r="AX588" s="32"/>
      <c r="AY588" s="32"/>
      <c r="AZ588" s="32"/>
      <c r="BA588" s="32"/>
      <c r="BB588" s="32"/>
      <c r="BC588" s="32"/>
      <c r="BD588" s="32"/>
      <c r="BE588" s="32"/>
      <c r="BF588" s="32"/>
      <c r="BG588" s="32"/>
      <c r="BH588" s="32"/>
      <c r="BI588" s="32"/>
      <c r="BJ588" s="32"/>
      <c r="BK588" s="32"/>
      <c r="BL588" s="32"/>
      <c r="BM588" s="32"/>
      <c r="BN588" s="32"/>
      <c r="BO588" s="32"/>
      <c r="BP588" s="32"/>
      <c r="BQ588" s="32"/>
      <c r="BR588" s="32"/>
      <c r="BS588" s="32"/>
      <c r="BT588" s="32"/>
      <c r="BU588" s="32"/>
      <c r="BV588" s="32"/>
      <c r="BW588" s="32"/>
      <c r="BX588" s="32"/>
      <c r="BY588" s="32"/>
      <c r="BZ588" s="32"/>
      <c r="CA588" s="32"/>
      <c r="CB588" s="32"/>
      <c r="CC588" s="32"/>
      <c r="CD588" s="32"/>
      <c r="CE588" s="32"/>
      <c r="CF588" s="32">
        <v>1222972.03</v>
      </c>
      <c r="CG588" s="32"/>
      <c r="CH588" s="32">
        <v>1222972.03</v>
      </c>
      <c r="CI588" s="32">
        <f t="shared" ref="CI588:CI651" si="168">+CH588*1.0562</f>
        <v>1291703.0580860002</v>
      </c>
      <c r="CJ588" s="32">
        <f t="shared" ref="CJ588:CJ651" si="169">+AVERAGE(K588,O588,S588,W588,AA588,AE588,AI588,AM588,AQ588,AU588,AY588,BC588,BG588,BK588,BO588,BS588,BW588,CA588,CE588,CI588)</f>
        <v>996372.08702150011</v>
      </c>
      <c r="CK588" s="32">
        <f>+SMALL((K588,O588,S588,W588,AA588,AE588,AI588,AM588,AQ588,AU588,AY588,BC588,BG588,BK588,BO588,BS588,BW588,CA588,CE588,CI588),1)</f>
        <v>542305.89</v>
      </c>
      <c r="CL588" s="18"/>
      <c r="CM588" s="18">
        <f t="shared" ref="CM588:CM651" si="170">+K588-CK588</f>
        <v>420948.51</v>
      </c>
      <c r="CN588" s="35">
        <f t="shared" ref="CN588:CN651" si="171">+((K588-CK588)/CK588)</f>
        <v>0.77621969033011973</v>
      </c>
      <c r="CO588" s="39">
        <f t="shared" ref="CO588:CO651" si="172">+CK588</f>
        <v>542305.89</v>
      </c>
    </row>
    <row r="589" spans="1:93" s="19" customFormat="1" ht="45">
      <c r="A589" s="17">
        <v>579</v>
      </c>
      <c r="B589" s="49" t="s">
        <v>495</v>
      </c>
      <c r="C589" s="69" t="s">
        <v>613</v>
      </c>
      <c r="D589" s="69" t="s">
        <v>1246</v>
      </c>
      <c r="E589" s="37">
        <v>1</v>
      </c>
      <c r="F589" s="37" t="str">
        <f>+VLOOKUP(B589,'[1]AMAREY NOVA MEDICAL S.A'!$D:$H,5,0)</f>
        <v>CTO 5657-2021 B BRAUN MEDICAL S A</v>
      </c>
      <c r="G589" s="34">
        <f>+VLOOKUP(B589,'[1]AMAREY NOVA MEDICAL S.A'!$D:$H,2,0)</f>
        <v>107200</v>
      </c>
      <c r="H589" s="32">
        <f>+VLOOKUP(B589,'[1]AMAREY NOVA MEDICAL S.A'!$D:$H,3,0)</f>
        <v>0</v>
      </c>
      <c r="I589" s="32">
        <f>+VLOOKUP(B589,'[1]AMAREY NOVA MEDICAL S.A'!$D:$H,4,0)</f>
        <v>107200</v>
      </c>
      <c r="J589" s="32">
        <f t="shared" si="164"/>
        <v>107200</v>
      </c>
      <c r="K589" s="32">
        <f t="shared" si="165"/>
        <v>113224.64</v>
      </c>
      <c r="L589" s="32">
        <v>353000</v>
      </c>
      <c r="M589" s="32"/>
      <c r="N589" s="32">
        <v>353000</v>
      </c>
      <c r="O589" s="32">
        <f t="shared" si="166"/>
        <v>372838.60000000003</v>
      </c>
      <c r="P589" s="84"/>
      <c r="Q589" s="71"/>
      <c r="R589" s="85"/>
      <c r="S589" s="32"/>
      <c r="T589" s="32"/>
      <c r="U589" s="32"/>
      <c r="V589" s="32"/>
      <c r="W589" s="32"/>
      <c r="X589" s="32">
        <v>238000</v>
      </c>
      <c r="Y589" s="32"/>
      <c r="Z589" s="32">
        <v>238000</v>
      </c>
      <c r="AA589" s="32">
        <f t="shared" si="167"/>
        <v>251375.6</v>
      </c>
      <c r="AB589" s="32"/>
      <c r="AC589" s="32"/>
      <c r="AD589" s="32"/>
      <c r="AE589" s="32"/>
      <c r="AF589" s="32"/>
      <c r="AG589" s="32"/>
      <c r="AH589" s="32"/>
      <c r="AI589" s="32"/>
      <c r="AJ589" s="32"/>
      <c r="AK589" s="32"/>
      <c r="AL589" s="32"/>
      <c r="AM589" s="32"/>
      <c r="AN589" s="32"/>
      <c r="AO589" s="32"/>
      <c r="AP589" s="32"/>
      <c r="AQ589" s="32"/>
      <c r="AR589" s="32"/>
      <c r="AS589" s="32"/>
      <c r="AT589" s="32"/>
      <c r="AU589" s="32"/>
      <c r="AV589" s="32"/>
      <c r="AW589" s="32"/>
      <c r="AX589" s="32"/>
      <c r="AY589" s="32"/>
      <c r="AZ589" s="32"/>
      <c r="BA589" s="32"/>
      <c r="BB589" s="32"/>
      <c r="BC589" s="32"/>
      <c r="BD589" s="32"/>
      <c r="BE589" s="32"/>
      <c r="BF589" s="32"/>
      <c r="BG589" s="32"/>
      <c r="BH589" s="32"/>
      <c r="BI589" s="32"/>
      <c r="BJ589" s="32"/>
      <c r="BK589" s="32"/>
      <c r="BL589" s="32"/>
      <c r="BM589" s="32"/>
      <c r="BN589" s="32"/>
      <c r="BO589" s="32"/>
      <c r="BP589" s="32"/>
      <c r="BQ589" s="32"/>
      <c r="BR589" s="32"/>
      <c r="BS589" s="32"/>
      <c r="BT589" s="32"/>
      <c r="BU589" s="32"/>
      <c r="BV589" s="32"/>
      <c r="BW589" s="32"/>
      <c r="BX589" s="32"/>
      <c r="BY589" s="32"/>
      <c r="BZ589" s="32"/>
      <c r="CA589" s="32"/>
      <c r="CB589" s="32"/>
      <c r="CC589" s="32"/>
      <c r="CD589" s="32"/>
      <c r="CE589" s="32"/>
      <c r="CF589" s="32">
        <v>298526.31</v>
      </c>
      <c r="CG589" s="32"/>
      <c r="CH589" s="32">
        <v>298526.31</v>
      </c>
      <c r="CI589" s="32">
        <f t="shared" si="168"/>
        <v>315303.48862200003</v>
      </c>
      <c r="CJ589" s="32">
        <f t="shared" si="169"/>
        <v>263185.58215550001</v>
      </c>
      <c r="CK589" s="32">
        <f>+SMALL((K589,O589,S589,W589,AA589,AE589,AI589,AM589,AQ589,AU589,AY589,BC589,BG589,BK589,BO589,BS589,BW589,CA589,CE589,CI589),1)</f>
        <v>113224.64</v>
      </c>
      <c r="CL589" s="18"/>
      <c r="CM589" s="18">
        <f t="shared" si="170"/>
        <v>0</v>
      </c>
      <c r="CN589" s="35">
        <f t="shared" si="171"/>
        <v>0</v>
      </c>
      <c r="CO589" s="39">
        <f t="shared" si="172"/>
        <v>113224.64</v>
      </c>
    </row>
    <row r="590" spans="1:93" s="19" customFormat="1" ht="45">
      <c r="A590" s="17">
        <v>580</v>
      </c>
      <c r="B590" s="49" t="s">
        <v>496</v>
      </c>
      <c r="C590" s="69" t="s">
        <v>613</v>
      </c>
      <c r="D590" s="69" t="s">
        <v>1246</v>
      </c>
      <c r="E590" s="37">
        <v>1</v>
      </c>
      <c r="F590" s="37" t="str">
        <f>+VLOOKUP(B590,'[1]AMAREY NOVA MEDICAL S.A'!$D:$H,5,0)</f>
        <v>CTO 5657-2021 B BRAUN MEDICAL S A</v>
      </c>
      <c r="G590" s="34">
        <f>+VLOOKUP(B590,'[1]AMAREY NOVA MEDICAL S.A'!$D:$H,2,0)</f>
        <v>615600</v>
      </c>
      <c r="H590" s="32">
        <f>+VLOOKUP(B590,'[1]AMAREY NOVA MEDICAL S.A'!$D:$H,3,0)</f>
        <v>0</v>
      </c>
      <c r="I590" s="32">
        <f>+VLOOKUP(B590,'[1]AMAREY NOVA MEDICAL S.A'!$D:$H,4,0)</f>
        <v>615600</v>
      </c>
      <c r="J590" s="32">
        <f t="shared" si="164"/>
        <v>615600</v>
      </c>
      <c r="K590" s="32">
        <f t="shared" si="165"/>
        <v>650196.72</v>
      </c>
      <c r="L590" s="32">
        <v>1276000</v>
      </c>
      <c r="M590" s="32"/>
      <c r="N590" s="32">
        <v>1276000</v>
      </c>
      <c r="O590" s="32">
        <f t="shared" si="166"/>
        <v>1347711.2</v>
      </c>
      <c r="P590" s="84"/>
      <c r="Q590" s="71"/>
      <c r="R590" s="85"/>
      <c r="S590" s="32"/>
      <c r="T590" s="32"/>
      <c r="U590" s="32"/>
      <c r="V590" s="32"/>
      <c r="W590" s="32"/>
      <c r="X590" s="32">
        <v>986000</v>
      </c>
      <c r="Y590" s="32"/>
      <c r="Z590" s="32">
        <v>986000</v>
      </c>
      <c r="AA590" s="32">
        <f t="shared" si="167"/>
        <v>1041413.2000000001</v>
      </c>
      <c r="AB590" s="32"/>
      <c r="AC590" s="32"/>
      <c r="AD590" s="32"/>
      <c r="AE590" s="32"/>
      <c r="AF590" s="32"/>
      <c r="AG590" s="32"/>
      <c r="AH590" s="32"/>
      <c r="AI590" s="32"/>
      <c r="AJ590" s="32"/>
      <c r="AK590" s="32"/>
      <c r="AL590" s="32"/>
      <c r="AM590" s="32"/>
      <c r="AN590" s="32"/>
      <c r="AO590" s="32"/>
      <c r="AP590" s="32"/>
      <c r="AQ590" s="32"/>
      <c r="AR590" s="32"/>
      <c r="AS590" s="32"/>
      <c r="AT590" s="32"/>
      <c r="AU590" s="32"/>
      <c r="AV590" s="32"/>
      <c r="AW590" s="32"/>
      <c r="AX590" s="32"/>
      <c r="AY590" s="32"/>
      <c r="AZ590" s="32"/>
      <c r="BA590" s="32"/>
      <c r="BB590" s="32"/>
      <c r="BC590" s="32"/>
      <c r="BD590" s="32"/>
      <c r="BE590" s="32"/>
      <c r="BF590" s="32"/>
      <c r="BG590" s="32"/>
      <c r="BH590" s="32"/>
      <c r="BI590" s="32"/>
      <c r="BJ590" s="32"/>
      <c r="BK590" s="32"/>
      <c r="BL590" s="32"/>
      <c r="BM590" s="32"/>
      <c r="BN590" s="32"/>
      <c r="BO590" s="32"/>
      <c r="BP590" s="32"/>
      <c r="BQ590" s="32"/>
      <c r="BR590" s="32"/>
      <c r="BS590" s="32"/>
      <c r="BT590" s="32"/>
      <c r="BU590" s="32"/>
      <c r="BV590" s="32"/>
      <c r="BW590" s="32"/>
      <c r="BX590" s="32"/>
      <c r="BY590" s="32"/>
      <c r="BZ590" s="32"/>
      <c r="CA590" s="32"/>
      <c r="CB590" s="32"/>
      <c r="CC590" s="32"/>
      <c r="CD590" s="32"/>
      <c r="CE590" s="32"/>
      <c r="CF590" s="32">
        <v>1028736.6</v>
      </c>
      <c r="CG590" s="32"/>
      <c r="CH590" s="32">
        <v>1028736.6</v>
      </c>
      <c r="CI590" s="32">
        <f t="shared" si="168"/>
        <v>1086551.5969199999</v>
      </c>
      <c r="CJ590" s="32">
        <f t="shared" si="169"/>
        <v>1031468.17923</v>
      </c>
      <c r="CK590" s="32">
        <f>+SMALL((K590,O590,S590,W590,AA590,AE590,AI590,AM590,AQ590,AU590,AY590,BC590,BG590,BK590,BO590,BS590,BW590,CA590,CE590,CI590),1)</f>
        <v>650196.72</v>
      </c>
      <c r="CL590" s="18"/>
      <c r="CM590" s="18">
        <f t="shared" si="170"/>
        <v>0</v>
      </c>
      <c r="CN590" s="35">
        <f t="shared" si="171"/>
        <v>0</v>
      </c>
      <c r="CO590" s="39">
        <f t="shared" si="172"/>
        <v>650196.72</v>
      </c>
    </row>
    <row r="591" spans="1:93" s="19" customFormat="1" ht="45">
      <c r="A591" s="17">
        <v>581</v>
      </c>
      <c r="B591" s="49" t="s">
        <v>529</v>
      </c>
      <c r="C591" s="69" t="s">
        <v>613</v>
      </c>
      <c r="D591" s="69" t="s">
        <v>1246</v>
      </c>
      <c r="E591" s="37">
        <v>1</v>
      </c>
      <c r="F591" s="37" t="str">
        <f>+VLOOKUP(B591,'[1]AMAREY NOVA MEDICAL S.A'!$D:$H,5,0)</f>
        <v>CTO 5663-2021 HOSPIMPORT S.A.S</v>
      </c>
      <c r="G591" s="34">
        <f>+VLOOKUP(B591,'[1]AMAREY NOVA MEDICAL S.A'!$D:$H,2,0)</f>
        <v>7245000</v>
      </c>
      <c r="H591" s="32">
        <f>+VLOOKUP(B591,'[1]AMAREY NOVA MEDICAL S.A'!$D:$H,3,0)</f>
        <v>0</v>
      </c>
      <c r="I591" s="32">
        <f>+VLOOKUP(B591,'[1]AMAREY NOVA MEDICAL S.A'!$D:$H,4,0)</f>
        <v>7245000</v>
      </c>
      <c r="J591" s="32">
        <f t="shared" si="164"/>
        <v>7245000</v>
      </c>
      <c r="K591" s="32">
        <f t="shared" si="165"/>
        <v>7652169</v>
      </c>
      <c r="L591" s="32">
        <v>11467000</v>
      </c>
      <c r="M591" s="32"/>
      <c r="N591" s="32">
        <v>11467000</v>
      </c>
      <c r="O591" s="32">
        <f t="shared" si="166"/>
        <v>12111445.4</v>
      </c>
      <c r="P591" s="84"/>
      <c r="Q591" s="71"/>
      <c r="R591" s="85"/>
      <c r="S591" s="32"/>
      <c r="T591" s="32"/>
      <c r="U591" s="32"/>
      <c r="V591" s="32"/>
      <c r="W591" s="32"/>
      <c r="X591" s="32"/>
      <c r="Y591" s="32"/>
      <c r="Z591" s="32"/>
      <c r="AA591" s="32"/>
      <c r="AB591" s="32"/>
      <c r="AC591" s="32"/>
      <c r="AD591" s="32"/>
      <c r="AE591" s="32"/>
      <c r="AF591" s="32"/>
      <c r="AG591" s="32"/>
      <c r="AH591" s="32"/>
      <c r="AI591" s="32"/>
      <c r="AJ591" s="32"/>
      <c r="AK591" s="32"/>
      <c r="AL591" s="32"/>
      <c r="AM591" s="32"/>
      <c r="AN591" s="32"/>
      <c r="AO591" s="32"/>
      <c r="AP591" s="32"/>
      <c r="AQ591" s="32"/>
      <c r="AR591" s="32"/>
      <c r="AS591" s="32"/>
      <c r="AT591" s="32"/>
      <c r="AU591" s="32"/>
      <c r="AV591" s="32"/>
      <c r="AW591" s="32"/>
      <c r="AX591" s="32"/>
      <c r="AY591" s="32"/>
      <c r="AZ591" s="32"/>
      <c r="BA591" s="32"/>
      <c r="BB591" s="32"/>
      <c r="BC591" s="32"/>
      <c r="BD591" s="32"/>
      <c r="BE591" s="32"/>
      <c r="BF591" s="32"/>
      <c r="BG591" s="32"/>
      <c r="BH591" s="32"/>
      <c r="BI591" s="32"/>
      <c r="BJ591" s="32"/>
      <c r="BK591" s="32"/>
      <c r="BL591" s="32"/>
      <c r="BM591" s="32"/>
      <c r="BN591" s="32"/>
      <c r="BO591" s="32"/>
      <c r="BP591" s="32"/>
      <c r="BQ591" s="32"/>
      <c r="BR591" s="32"/>
      <c r="BS591" s="32"/>
      <c r="BT591" s="32"/>
      <c r="BU591" s="32"/>
      <c r="BV591" s="32"/>
      <c r="BW591" s="32"/>
      <c r="BX591" s="32"/>
      <c r="BY591" s="32"/>
      <c r="BZ591" s="32"/>
      <c r="CA591" s="32"/>
      <c r="CB591" s="32"/>
      <c r="CC591" s="32"/>
      <c r="CD591" s="32"/>
      <c r="CE591" s="32"/>
      <c r="CF591" s="32">
        <v>12935031.48</v>
      </c>
      <c r="CG591" s="32"/>
      <c r="CH591" s="32">
        <v>12935031.48</v>
      </c>
      <c r="CI591" s="32">
        <f t="shared" si="168"/>
        <v>13661980.249176001</v>
      </c>
      <c r="CJ591" s="32">
        <f t="shared" si="169"/>
        <v>11141864.883058667</v>
      </c>
      <c r="CK591" s="32">
        <f>+SMALL((K591,O591,S591,W591,AA591,AE591,AI591,AM591,AQ591,AU591,AY591,BC591,BG591,BK591,BO591,BS591,BW591,CA591,CE591,CI591),1)</f>
        <v>7652169</v>
      </c>
      <c r="CL591" s="18"/>
      <c r="CM591" s="18">
        <f t="shared" si="170"/>
        <v>0</v>
      </c>
      <c r="CN591" s="35">
        <f t="shared" si="171"/>
        <v>0</v>
      </c>
      <c r="CO591" s="39">
        <f t="shared" si="172"/>
        <v>7652169</v>
      </c>
    </row>
    <row r="592" spans="1:93" s="19" customFormat="1" ht="45">
      <c r="A592" s="17">
        <v>582</v>
      </c>
      <c r="B592" s="49" t="s">
        <v>494</v>
      </c>
      <c r="C592" s="69" t="s">
        <v>614</v>
      </c>
      <c r="D592" s="69" t="s">
        <v>1246</v>
      </c>
      <c r="E592" s="37">
        <v>1</v>
      </c>
      <c r="F592" s="37" t="str">
        <f>+VLOOKUP(B592,'[1]AMAREY NOVA MEDICAL S.A'!$D:$H,5,0)</f>
        <v>CTO 5657-2021 B BRAUN MEDICAL S A</v>
      </c>
      <c r="G592" s="34">
        <f>+VLOOKUP(B592,'[1]AMAREY NOVA MEDICAL S.A'!$D:$H,2,0)</f>
        <v>1140000</v>
      </c>
      <c r="H592" s="32">
        <f>+VLOOKUP(B592,'[1]AMAREY NOVA MEDICAL S.A'!$D:$H,3,0)</f>
        <v>0</v>
      </c>
      <c r="I592" s="32">
        <f>+VLOOKUP(B592,'[1]AMAREY NOVA MEDICAL S.A'!$D:$H,4,0)</f>
        <v>1140000</v>
      </c>
      <c r="J592" s="32">
        <f t="shared" si="164"/>
        <v>1140000</v>
      </c>
      <c r="K592" s="32">
        <f t="shared" si="165"/>
        <v>1204068</v>
      </c>
      <c r="L592" s="32"/>
      <c r="M592" s="32"/>
      <c r="N592" s="32"/>
      <c r="O592" s="32"/>
      <c r="P592" s="84"/>
      <c r="Q592" s="71"/>
      <c r="R592" s="85"/>
      <c r="S592" s="32"/>
      <c r="T592" s="32"/>
      <c r="U592" s="32"/>
      <c r="V592" s="32"/>
      <c r="W592" s="32"/>
      <c r="X592" s="32"/>
      <c r="Y592" s="32"/>
      <c r="Z592" s="32"/>
      <c r="AA592" s="32"/>
      <c r="AB592" s="32"/>
      <c r="AC592" s="32"/>
      <c r="AD592" s="32"/>
      <c r="AE592" s="32"/>
      <c r="AF592" s="32"/>
      <c r="AG592" s="32"/>
      <c r="AH592" s="32"/>
      <c r="AI592" s="32"/>
      <c r="AJ592" s="32"/>
      <c r="AK592" s="32"/>
      <c r="AL592" s="32"/>
      <c r="AM592" s="32"/>
      <c r="AN592" s="32"/>
      <c r="AO592" s="32"/>
      <c r="AP592" s="32"/>
      <c r="AQ592" s="32"/>
      <c r="AR592" s="32"/>
      <c r="AS592" s="32"/>
      <c r="AT592" s="32"/>
      <c r="AU592" s="32"/>
      <c r="AV592" s="32"/>
      <c r="AW592" s="32"/>
      <c r="AX592" s="32"/>
      <c r="AY592" s="32"/>
      <c r="AZ592" s="32"/>
      <c r="BA592" s="32"/>
      <c r="BB592" s="32"/>
      <c r="BC592" s="32"/>
      <c r="BD592" s="32"/>
      <c r="BE592" s="32"/>
      <c r="BF592" s="32"/>
      <c r="BG592" s="32"/>
      <c r="BH592" s="32"/>
      <c r="BI592" s="32"/>
      <c r="BJ592" s="32"/>
      <c r="BK592" s="32"/>
      <c r="BL592" s="32"/>
      <c r="BM592" s="32"/>
      <c r="BN592" s="32"/>
      <c r="BO592" s="32"/>
      <c r="BP592" s="32"/>
      <c r="BQ592" s="32"/>
      <c r="BR592" s="32"/>
      <c r="BS592" s="32"/>
      <c r="BT592" s="32"/>
      <c r="BU592" s="32"/>
      <c r="BV592" s="32"/>
      <c r="BW592" s="32"/>
      <c r="BX592" s="32"/>
      <c r="BY592" s="32"/>
      <c r="BZ592" s="32"/>
      <c r="CA592" s="32"/>
      <c r="CB592" s="32">
        <v>9720000</v>
      </c>
      <c r="CC592" s="32"/>
      <c r="CD592" s="32">
        <v>9720000</v>
      </c>
      <c r="CE592" s="32">
        <f t="shared" ref="CE592:CE651" si="173">+CD592*1.0562</f>
        <v>10266264</v>
      </c>
      <c r="CF592" s="32">
        <v>4553328.6399999997</v>
      </c>
      <c r="CG592" s="32"/>
      <c r="CH592" s="32">
        <v>4553328.6399999997</v>
      </c>
      <c r="CI592" s="32">
        <f t="shared" si="168"/>
        <v>4809225.7095679995</v>
      </c>
      <c r="CJ592" s="32">
        <f t="shared" si="169"/>
        <v>5426519.2365226662</v>
      </c>
      <c r="CK592" s="32">
        <f>+SMALL((K592,O592,S592,W592,AA592,AE592,AI592,AM592,AQ592,AU592,AY592,BC592,BG592,BK592,BO592,BS592,BW592,CA592,CE592,CI592),1)</f>
        <v>1204068</v>
      </c>
      <c r="CL592" s="18"/>
      <c r="CM592" s="18">
        <f t="shared" si="170"/>
        <v>0</v>
      </c>
      <c r="CN592" s="35">
        <f t="shared" si="171"/>
        <v>0</v>
      </c>
      <c r="CO592" s="39">
        <f t="shared" si="172"/>
        <v>1204068</v>
      </c>
    </row>
    <row r="593" spans="1:93" s="19" customFormat="1" ht="45">
      <c r="A593" s="17">
        <v>583</v>
      </c>
      <c r="B593" s="49" t="s">
        <v>230</v>
      </c>
      <c r="C593" s="69" t="s">
        <v>614</v>
      </c>
      <c r="D593" s="69" t="s">
        <v>1246</v>
      </c>
      <c r="E593" s="37">
        <v>1</v>
      </c>
      <c r="F593" s="37" t="str">
        <f>+VLOOKUP(B593,'[1]AMAREY NOVA MEDICAL S.A'!$D:$H,5,0)</f>
        <v>CTO 5657-2021 B BRAUN MEDICAL S A</v>
      </c>
      <c r="G593" s="34">
        <f>+VLOOKUP(B593,'[1]AMAREY NOVA MEDICAL S.A'!$D:$H,2,0)</f>
        <v>912000</v>
      </c>
      <c r="H593" s="32">
        <f>+VLOOKUP(B593,'[1]AMAREY NOVA MEDICAL S.A'!$D:$H,3,0)</f>
        <v>0</v>
      </c>
      <c r="I593" s="32">
        <f>+VLOOKUP(B593,'[1]AMAREY NOVA MEDICAL S.A'!$D:$H,4,0)</f>
        <v>912000</v>
      </c>
      <c r="J593" s="32">
        <f t="shared" si="164"/>
        <v>912000</v>
      </c>
      <c r="K593" s="32">
        <f t="shared" si="165"/>
        <v>963254.4</v>
      </c>
      <c r="L593" s="32"/>
      <c r="M593" s="32"/>
      <c r="N593" s="32"/>
      <c r="O593" s="32"/>
      <c r="P593" s="84"/>
      <c r="Q593" s="71"/>
      <c r="R593" s="85"/>
      <c r="S593" s="32"/>
      <c r="T593" s="32"/>
      <c r="U593" s="32"/>
      <c r="V593" s="32"/>
      <c r="W593" s="32"/>
      <c r="X593" s="32"/>
      <c r="Y593" s="32"/>
      <c r="Z593" s="32"/>
      <c r="AA593" s="32"/>
      <c r="AB593" s="32"/>
      <c r="AC593" s="32"/>
      <c r="AD593" s="32"/>
      <c r="AE593" s="32"/>
      <c r="AF593" s="32"/>
      <c r="AG593" s="32"/>
      <c r="AH593" s="32"/>
      <c r="AI593" s="32"/>
      <c r="AJ593" s="32"/>
      <c r="AK593" s="32"/>
      <c r="AL593" s="32"/>
      <c r="AM593" s="32"/>
      <c r="AN593" s="32"/>
      <c r="AO593" s="32"/>
      <c r="AP593" s="32"/>
      <c r="AQ593" s="32"/>
      <c r="AR593" s="32"/>
      <c r="AS593" s="32"/>
      <c r="AT593" s="32"/>
      <c r="AU593" s="32"/>
      <c r="AV593" s="32"/>
      <c r="AW593" s="32"/>
      <c r="AX593" s="32"/>
      <c r="AY593" s="32"/>
      <c r="AZ593" s="32"/>
      <c r="BA593" s="32"/>
      <c r="BB593" s="32"/>
      <c r="BC593" s="32"/>
      <c r="BD593" s="32"/>
      <c r="BE593" s="32"/>
      <c r="BF593" s="32"/>
      <c r="BG593" s="32"/>
      <c r="BH593" s="32"/>
      <c r="BI593" s="32"/>
      <c r="BJ593" s="32"/>
      <c r="BK593" s="32"/>
      <c r="BL593" s="32"/>
      <c r="BM593" s="32"/>
      <c r="BN593" s="32"/>
      <c r="BO593" s="32"/>
      <c r="BP593" s="32"/>
      <c r="BQ593" s="32"/>
      <c r="BR593" s="32"/>
      <c r="BS593" s="32"/>
      <c r="BT593" s="32"/>
      <c r="BU593" s="32"/>
      <c r="BV593" s="32"/>
      <c r="BW593" s="32"/>
      <c r="BX593" s="32"/>
      <c r="BY593" s="32"/>
      <c r="BZ593" s="32"/>
      <c r="CA593" s="32"/>
      <c r="CB593" s="32">
        <v>712800</v>
      </c>
      <c r="CC593" s="32"/>
      <c r="CD593" s="32">
        <v>712800</v>
      </c>
      <c r="CE593" s="32">
        <f t="shared" si="173"/>
        <v>752859.36</v>
      </c>
      <c r="CF593" s="32">
        <v>1152925.7</v>
      </c>
      <c r="CG593" s="32"/>
      <c r="CH593" s="32">
        <v>1152925.7</v>
      </c>
      <c r="CI593" s="32">
        <f t="shared" si="168"/>
        <v>1217720.1243400001</v>
      </c>
      <c r="CJ593" s="32">
        <f t="shared" si="169"/>
        <v>977944.62811333349</v>
      </c>
      <c r="CK593" s="32">
        <f>+SMALL((K593,O593,S593,W593,AA593,AE593,AI593,AM593,AQ593,AU593,AY593,BC593,BG593,BK593,BO593,BS593,BW593,CA593,CE593,CI593),1)</f>
        <v>752859.36</v>
      </c>
      <c r="CL593" s="18"/>
      <c r="CM593" s="18">
        <f t="shared" si="170"/>
        <v>210395.04000000004</v>
      </c>
      <c r="CN593" s="35">
        <f t="shared" si="171"/>
        <v>0.27946127946127952</v>
      </c>
      <c r="CO593" s="39">
        <f t="shared" si="172"/>
        <v>752859.36</v>
      </c>
    </row>
    <row r="594" spans="1:93" s="19" customFormat="1" ht="45">
      <c r="A594" s="17">
        <v>584</v>
      </c>
      <c r="B594" s="49" t="s">
        <v>495</v>
      </c>
      <c r="C594" s="69" t="s">
        <v>614</v>
      </c>
      <c r="D594" s="69" t="s">
        <v>1246</v>
      </c>
      <c r="E594" s="37">
        <v>1</v>
      </c>
      <c r="F594" s="37" t="str">
        <f>+VLOOKUP(B594,'[1]AMAREY NOVA MEDICAL S.A'!$D:$H,5,0)</f>
        <v>CTO 5657-2021 B BRAUN MEDICAL S A</v>
      </c>
      <c r="G594" s="34">
        <f>+VLOOKUP(B594,'[1]AMAREY NOVA MEDICAL S.A'!$D:$H,2,0)</f>
        <v>107200</v>
      </c>
      <c r="H594" s="32">
        <f>+VLOOKUP(B594,'[1]AMAREY NOVA MEDICAL S.A'!$D:$H,3,0)</f>
        <v>0</v>
      </c>
      <c r="I594" s="32">
        <f>+VLOOKUP(B594,'[1]AMAREY NOVA MEDICAL S.A'!$D:$H,4,0)</f>
        <v>107200</v>
      </c>
      <c r="J594" s="32">
        <f t="shared" si="164"/>
        <v>107200</v>
      </c>
      <c r="K594" s="32">
        <f t="shared" si="165"/>
        <v>113224.64</v>
      </c>
      <c r="L594" s="32"/>
      <c r="M594" s="32"/>
      <c r="N594" s="32"/>
      <c r="O594" s="32"/>
      <c r="P594" s="84"/>
      <c r="Q594" s="71"/>
      <c r="R594" s="85"/>
      <c r="S594" s="32"/>
      <c r="T594" s="32"/>
      <c r="U594" s="32"/>
      <c r="V594" s="32"/>
      <c r="W594" s="32"/>
      <c r="X594" s="32"/>
      <c r="Y594" s="32"/>
      <c r="Z594" s="32"/>
      <c r="AA594" s="32"/>
      <c r="AB594" s="32"/>
      <c r="AC594" s="32"/>
      <c r="AD594" s="32"/>
      <c r="AE594" s="32"/>
      <c r="AF594" s="32"/>
      <c r="AG594" s="32"/>
      <c r="AH594" s="32"/>
      <c r="AI594" s="32"/>
      <c r="AJ594" s="32"/>
      <c r="AK594" s="32"/>
      <c r="AL594" s="32"/>
      <c r="AM594" s="32"/>
      <c r="AN594" s="32"/>
      <c r="AO594" s="32"/>
      <c r="AP594" s="32"/>
      <c r="AQ594" s="32"/>
      <c r="AR594" s="32"/>
      <c r="AS594" s="32"/>
      <c r="AT594" s="32"/>
      <c r="AU594" s="32"/>
      <c r="AV594" s="32"/>
      <c r="AW594" s="32"/>
      <c r="AX594" s="32"/>
      <c r="AY594" s="32"/>
      <c r="AZ594" s="32"/>
      <c r="BA594" s="32"/>
      <c r="BB594" s="32"/>
      <c r="BC594" s="32"/>
      <c r="BD594" s="32"/>
      <c r="BE594" s="32"/>
      <c r="BF594" s="32"/>
      <c r="BG594" s="32"/>
      <c r="BH594" s="32"/>
      <c r="BI594" s="32"/>
      <c r="BJ594" s="32"/>
      <c r="BK594" s="32"/>
      <c r="BL594" s="32"/>
      <c r="BM594" s="32"/>
      <c r="BN594" s="32"/>
      <c r="BO594" s="32"/>
      <c r="BP594" s="32"/>
      <c r="BQ594" s="32"/>
      <c r="BR594" s="32"/>
      <c r="BS594" s="32"/>
      <c r="BT594" s="32"/>
      <c r="BU594" s="32"/>
      <c r="BV594" s="32"/>
      <c r="BW594" s="32"/>
      <c r="BX594" s="32"/>
      <c r="BY594" s="32"/>
      <c r="BZ594" s="32"/>
      <c r="CA594" s="32"/>
      <c r="CB594" s="32">
        <v>280800</v>
      </c>
      <c r="CC594" s="32"/>
      <c r="CD594" s="32">
        <v>280800</v>
      </c>
      <c r="CE594" s="32">
        <f t="shared" si="173"/>
        <v>296580.96000000002</v>
      </c>
      <c r="CF594" s="32">
        <v>244015.98</v>
      </c>
      <c r="CG594" s="32"/>
      <c r="CH594" s="32">
        <v>244015.98</v>
      </c>
      <c r="CI594" s="32">
        <f t="shared" si="168"/>
        <v>257729.67807600001</v>
      </c>
      <c r="CJ594" s="32">
        <f t="shared" si="169"/>
        <v>222511.75935866669</v>
      </c>
      <c r="CK594" s="32">
        <f>+SMALL((K594,O594,S594,W594,AA594,AE594,AI594,AM594,AQ594,AU594,AY594,BC594,BG594,BK594,BO594,BS594,BW594,CA594,CE594,CI594),1)</f>
        <v>113224.64</v>
      </c>
      <c r="CL594" s="18"/>
      <c r="CM594" s="18">
        <f t="shared" si="170"/>
        <v>0</v>
      </c>
      <c r="CN594" s="35">
        <f t="shared" si="171"/>
        <v>0</v>
      </c>
      <c r="CO594" s="39">
        <f t="shared" si="172"/>
        <v>113224.64</v>
      </c>
    </row>
    <row r="595" spans="1:93" s="19" customFormat="1" ht="45">
      <c r="A595" s="17">
        <v>585</v>
      </c>
      <c r="B595" s="49" t="s">
        <v>496</v>
      </c>
      <c r="C595" s="69" t="s">
        <v>614</v>
      </c>
      <c r="D595" s="69" t="s">
        <v>1246</v>
      </c>
      <c r="E595" s="37">
        <v>1</v>
      </c>
      <c r="F595" s="37" t="str">
        <f>+VLOOKUP(B595,'[1]AMAREY NOVA MEDICAL S.A'!$D:$H,5,0)</f>
        <v>CTO 5657-2021 B BRAUN MEDICAL S A</v>
      </c>
      <c r="G595" s="34">
        <f>+VLOOKUP(B595,'[1]AMAREY NOVA MEDICAL S.A'!$D:$H,2,0)</f>
        <v>615600</v>
      </c>
      <c r="H595" s="32">
        <f>+VLOOKUP(B595,'[1]AMAREY NOVA MEDICAL S.A'!$D:$H,3,0)</f>
        <v>0</v>
      </c>
      <c r="I595" s="32">
        <f>+VLOOKUP(B595,'[1]AMAREY NOVA MEDICAL S.A'!$D:$H,4,0)</f>
        <v>615600</v>
      </c>
      <c r="J595" s="32">
        <f t="shared" si="164"/>
        <v>615600</v>
      </c>
      <c r="K595" s="32">
        <f t="shared" si="165"/>
        <v>650196.72</v>
      </c>
      <c r="L595" s="32"/>
      <c r="M595" s="32"/>
      <c r="N595" s="32"/>
      <c r="O595" s="32"/>
      <c r="P595" s="84"/>
      <c r="Q595" s="71"/>
      <c r="R595" s="85"/>
      <c r="S595" s="32"/>
      <c r="T595" s="32"/>
      <c r="U595" s="32"/>
      <c r="V595" s="32"/>
      <c r="W595" s="32"/>
      <c r="X595" s="32"/>
      <c r="Y595" s="32"/>
      <c r="Z595" s="32"/>
      <c r="AA595" s="32"/>
      <c r="AB595" s="32"/>
      <c r="AC595" s="32"/>
      <c r="AD595" s="32"/>
      <c r="AE595" s="32"/>
      <c r="AF595" s="32"/>
      <c r="AG595" s="32"/>
      <c r="AH595" s="32"/>
      <c r="AI595" s="32"/>
      <c r="AJ595" s="32"/>
      <c r="AK595" s="32"/>
      <c r="AL595" s="32"/>
      <c r="AM595" s="32"/>
      <c r="AN595" s="32"/>
      <c r="AO595" s="32"/>
      <c r="AP595" s="32"/>
      <c r="AQ595" s="32"/>
      <c r="AR595" s="32"/>
      <c r="AS595" s="32"/>
      <c r="AT595" s="32"/>
      <c r="AU595" s="32"/>
      <c r="AV595" s="32"/>
      <c r="AW595" s="32"/>
      <c r="AX595" s="32"/>
      <c r="AY595" s="32"/>
      <c r="AZ595" s="32"/>
      <c r="BA595" s="32"/>
      <c r="BB595" s="32"/>
      <c r="BC595" s="32"/>
      <c r="BD595" s="32"/>
      <c r="BE595" s="32"/>
      <c r="BF595" s="32"/>
      <c r="BG595" s="32"/>
      <c r="BH595" s="32"/>
      <c r="BI595" s="32"/>
      <c r="BJ595" s="32"/>
      <c r="BK595" s="32"/>
      <c r="BL595" s="32"/>
      <c r="BM595" s="32"/>
      <c r="BN595" s="32"/>
      <c r="BO595" s="32"/>
      <c r="BP595" s="32"/>
      <c r="BQ595" s="32"/>
      <c r="BR595" s="32"/>
      <c r="BS595" s="32"/>
      <c r="BT595" s="32"/>
      <c r="BU595" s="32"/>
      <c r="BV595" s="32"/>
      <c r="BW595" s="32"/>
      <c r="BX595" s="32"/>
      <c r="BY595" s="32"/>
      <c r="BZ595" s="32"/>
      <c r="CA595" s="32"/>
      <c r="CB595" s="32">
        <v>864000</v>
      </c>
      <c r="CC595" s="32"/>
      <c r="CD595" s="32">
        <v>864000</v>
      </c>
      <c r="CE595" s="32">
        <f t="shared" si="173"/>
        <v>912556.8</v>
      </c>
      <c r="CF595" s="32">
        <v>856178.98</v>
      </c>
      <c r="CG595" s="32"/>
      <c r="CH595" s="32">
        <v>856178.98</v>
      </c>
      <c r="CI595" s="32">
        <f t="shared" si="168"/>
        <v>904296.23867600004</v>
      </c>
      <c r="CJ595" s="32">
        <f t="shared" si="169"/>
        <v>822349.91955866665</v>
      </c>
      <c r="CK595" s="32">
        <f>+SMALL((K595,O595,S595,W595,AA595,AE595,AI595,AM595,AQ595,AU595,AY595,BC595,BG595,BK595,BO595,BS595,BW595,CA595,CE595,CI595),1)</f>
        <v>650196.72</v>
      </c>
      <c r="CL595" s="18"/>
      <c r="CM595" s="18">
        <f t="shared" si="170"/>
        <v>0</v>
      </c>
      <c r="CN595" s="35">
        <f t="shared" si="171"/>
        <v>0</v>
      </c>
      <c r="CO595" s="39">
        <f t="shared" si="172"/>
        <v>650196.72</v>
      </c>
    </row>
    <row r="596" spans="1:93" s="19" customFormat="1" ht="45">
      <c r="A596" s="17">
        <v>586</v>
      </c>
      <c r="B596" s="49" t="s">
        <v>529</v>
      </c>
      <c r="C596" s="69" t="s">
        <v>614</v>
      </c>
      <c r="D596" s="69" t="s">
        <v>1246</v>
      </c>
      <c r="E596" s="37">
        <v>1</v>
      </c>
      <c r="F596" s="37" t="str">
        <f>+VLOOKUP(B596,'[1]AMAREY NOVA MEDICAL S.A'!$D:$H,5,0)</f>
        <v>CTO 5663-2021 HOSPIMPORT S.A.S</v>
      </c>
      <c r="G596" s="34">
        <f>+VLOOKUP(B596,'[1]AMAREY NOVA MEDICAL S.A'!$D:$H,2,0)</f>
        <v>7245000</v>
      </c>
      <c r="H596" s="32">
        <f>+VLOOKUP(B596,'[1]AMAREY NOVA MEDICAL S.A'!$D:$H,3,0)</f>
        <v>0</v>
      </c>
      <c r="I596" s="32">
        <f>+VLOOKUP(B596,'[1]AMAREY NOVA MEDICAL S.A'!$D:$H,4,0)</f>
        <v>7245000</v>
      </c>
      <c r="J596" s="32">
        <f t="shared" si="164"/>
        <v>7245000</v>
      </c>
      <c r="K596" s="32">
        <f t="shared" si="165"/>
        <v>7652169</v>
      </c>
      <c r="L596" s="32"/>
      <c r="M596" s="32"/>
      <c r="N596" s="32"/>
      <c r="O596" s="32"/>
      <c r="P596" s="84"/>
      <c r="Q596" s="71"/>
      <c r="R596" s="85"/>
      <c r="S596" s="32"/>
      <c r="T596" s="32"/>
      <c r="U596" s="32"/>
      <c r="V596" s="32"/>
      <c r="W596" s="32"/>
      <c r="X596" s="32"/>
      <c r="Y596" s="32"/>
      <c r="Z596" s="32"/>
      <c r="AA596" s="32"/>
      <c r="AB596" s="32"/>
      <c r="AC596" s="32"/>
      <c r="AD596" s="32"/>
      <c r="AE596" s="32"/>
      <c r="AF596" s="32"/>
      <c r="AG596" s="32"/>
      <c r="AH596" s="32"/>
      <c r="AI596" s="32"/>
      <c r="AJ596" s="32"/>
      <c r="AK596" s="32"/>
      <c r="AL596" s="32"/>
      <c r="AM596" s="32"/>
      <c r="AN596" s="32"/>
      <c r="AO596" s="32"/>
      <c r="AP596" s="32"/>
      <c r="AQ596" s="32"/>
      <c r="AR596" s="32"/>
      <c r="AS596" s="32"/>
      <c r="AT596" s="32"/>
      <c r="AU596" s="32"/>
      <c r="AV596" s="32"/>
      <c r="AW596" s="32"/>
      <c r="AX596" s="32"/>
      <c r="AY596" s="32"/>
      <c r="AZ596" s="32"/>
      <c r="BA596" s="32"/>
      <c r="BB596" s="32"/>
      <c r="BC596" s="32"/>
      <c r="BD596" s="32"/>
      <c r="BE596" s="32"/>
      <c r="BF596" s="32"/>
      <c r="BG596" s="32"/>
      <c r="BH596" s="32"/>
      <c r="BI596" s="32"/>
      <c r="BJ596" s="32"/>
      <c r="BK596" s="32"/>
      <c r="BL596" s="32"/>
      <c r="BM596" s="32"/>
      <c r="BN596" s="32"/>
      <c r="BO596" s="32"/>
      <c r="BP596" s="32"/>
      <c r="BQ596" s="32"/>
      <c r="BR596" s="32"/>
      <c r="BS596" s="32"/>
      <c r="BT596" s="32"/>
      <c r="BU596" s="32"/>
      <c r="BV596" s="32"/>
      <c r="BW596" s="32"/>
      <c r="BX596" s="32"/>
      <c r="BY596" s="32"/>
      <c r="BZ596" s="32"/>
      <c r="CA596" s="32"/>
      <c r="CB596" s="32">
        <v>8640000</v>
      </c>
      <c r="CC596" s="32"/>
      <c r="CD596" s="32">
        <v>8640000</v>
      </c>
      <c r="CE596" s="32">
        <f t="shared" si="173"/>
        <v>9125568</v>
      </c>
      <c r="CF596" s="32">
        <v>8445678.5099999998</v>
      </c>
      <c r="CG596" s="32"/>
      <c r="CH596" s="32">
        <v>8445678.5099999998</v>
      </c>
      <c r="CI596" s="32">
        <f t="shared" si="168"/>
        <v>8920325.6422620006</v>
      </c>
      <c r="CJ596" s="32">
        <f t="shared" si="169"/>
        <v>8566020.8807539996</v>
      </c>
      <c r="CK596" s="32">
        <f>+SMALL((K596,O596,S596,W596,AA596,AE596,AI596,AM596,AQ596,AU596,AY596,BC596,BG596,BK596,BO596,BS596,BW596,CA596,CE596,CI596),1)</f>
        <v>7652169</v>
      </c>
      <c r="CL596" s="18"/>
      <c r="CM596" s="18">
        <f t="shared" si="170"/>
        <v>0</v>
      </c>
      <c r="CN596" s="35">
        <f t="shared" si="171"/>
        <v>0</v>
      </c>
      <c r="CO596" s="39">
        <f t="shared" si="172"/>
        <v>7652169</v>
      </c>
    </row>
    <row r="597" spans="1:93" s="19" customFormat="1" ht="30">
      <c r="A597" s="17">
        <v>587</v>
      </c>
      <c r="B597" s="49" t="s">
        <v>302</v>
      </c>
      <c r="C597" s="69" t="s">
        <v>615</v>
      </c>
      <c r="D597" s="69" t="s">
        <v>1246</v>
      </c>
      <c r="E597" s="37">
        <v>1</v>
      </c>
      <c r="F597" s="37" t="str">
        <f>+VLOOKUP(B597,'[1]AMAREY NOVA MEDICAL S.A'!$D:$H,5,0)</f>
        <v xml:space="preserve">CTO 5660-2021 DISORTHO SA </v>
      </c>
      <c r="G597" s="34">
        <f>+VLOOKUP(B597,'[1]AMAREY NOVA MEDICAL S.A'!$D:$H,2,0)</f>
        <v>3388400</v>
      </c>
      <c r="H597" s="32">
        <f>+VLOOKUP(B597,'[1]AMAREY NOVA MEDICAL S.A'!$D:$H,3,0)</f>
        <v>0</v>
      </c>
      <c r="I597" s="32">
        <f>+VLOOKUP(B597,'[1]AMAREY NOVA MEDICAL S.A'!$D:$H,4,0)</f>
        <v>3388400</v>
      </c>
      <c r="J597" s="32">
        <f t="shared" si="164"/>
        <v>3388400</v>
      </c>
      <c r="K597" s="32">
        <f t="shared" si="165"/>
        <v>3578828.08</v>
      </c>
      <c r="L597" s="32">
        <v>3619000</v>
      </c>
      <c r="M597" s="32"/>
      <c r="N597" s="32">
        <v>3619000</v>
      </c>
      <c r="O597" s="32">
        <f t="shared" si="166"/>
        <v>3822387.8000000003</v>
      </c>
      <c r="P597" s="84"/>
      <c r="Q597" s="71"/>
      <c r="R597" s="85"/>
      <c r="S597" s="32"/>
      <c r="T597" s="32"/>
      <c r="U597" s="32"/>
      <c r="V597" s="32"/>
      <c r="W597" s="32"/>
      <c r="X597" s="32">
        <v>5307000</v>
      </c>
      <c r="Y597" s="32"/>
      <c r="Z597" s="32">
        <v>5307000</v>
      </c>
      <c r="AA597" s="32">
        <f t="shared" si="167"/>
        <v>5605253.4000000004</v>
      </c>
      <c r="AB597" s="32"/>
      <c r="AC597" s="32"/>
      <c r="AD597" s="32"/>
      <c r="AE597" s="32"/>
      <c r="AF597" s="32"/>
      <c r="AG597" s="32"/>
      <c r="AH597" s="32"/>
      <c r="AI597" s="32"/>
      <c r="AJ597" s="32">
        <v>8654440</v>
      </c>
      <c r="AK597" s="32"/>
      <c r="AL597" s="32">
        <v>8654440</v>
      </c>
      <c r="AM597" s="32">
        <f t="shared" ref="AM597:AM646" si="174">+AL597*1.0562</f>
        <v>9140819.5280000009</v>
      </c>
      <c r="AN597" s="32"/>
      <c r="AO597" s="32"/>
      <c r="AP597" s="32"/>
      <c r="AQ597" s="32"/>
      <c r="AR597" s="32"/>
      <c r="AS597" s="32"/>
      <c r="AT597" s="32"/>
      <c r="AU597" s="32"/>
      <c r="AV597" s="32"/>
      <c r="AW597" s="32"/>
      <c r="AX597" s="32"/>
      <c r="AY597" s="32"/>
      <c r="AZ597" s="32"/>
      <c r="BA597" s="32"/>
      <c r="BB597" s="32"/>
      <c r="BC597" s="32"/>
      <c r="BD597" s="32"/>
      <c r="BE597" s="32"/>
      <c r="BF597" s="32"/>
      <c r="BG597" s="32"/>
      <c r="BH597" s="32"/>
      <c r="BI597" s="32"/>
      <c r="BJ597" s="32"/>
      <c r="BK597" s="32"/>
      <c r="BL597" s="32"/>
      <c r="BM597" s="32"/>
      <c r="BN597" s="32"/>
      <c r="BO597" s="32"/>
      <c r="BP597" s="32"/>
      <c r="BQ597" s="32"/>
      <c r="BR597" s="32"/>
      <c r="BS597" s="32"/>
      <c r="BT597" s="32"/>
      <c r="BU597" s="32"/>
      <c r="BV597" s="32"/>
      <c r="BW597" s="32"/>
      <c r="BX597" s="32"/>
      <c r="BY597" s="32"/>
      <c r="BZ597" s="32"/>
      <c r="CA597" s="32"/>
      <c r="CB597" s="32">
        <v>8640000</v>
      </c>
      <c r="CC597" s="32"/>
      <c r="CD597" s="32">
        <v>8640000</v>
      </c>
      <c r="CE597" s="32">
        <f t="shared" si="173"/>
        <v>9125568</v>
      </c>
      <c r="CF597" s="32">
        <v>7085933.2800000003</v>
      </c>
      <c r="CG597" s="32"/>
      <c r="CH597" s="32">
        <v>7085933.2800000003</v>
      </c>
      <c r="CI597" s="32">
        <f t="shared" si="168"/>
        <v>7484162.7303360002</v>
      </c>
      <c r="CJ597" s="32">
        <f t="shared" si="169"/>
        <v>6459503.2563893339</v>
      </c>
      <c r="CK597" s="32">
        <f>+SMALL((K597,O597,S597,W597,AA597,AE597,AI597,AM597,AQ597,AU597,AY597,BC597,BG597,BK597,BO597,BS597,BW597,CA597,CE597,CI597),1)</f>
        <v>3578828.08</v>
      </c>
      <c r="CL597" s="18"/>
      <c r="CM597" s="18">
        <f t="shared" si="170"/>
        <v>0</v>
      </c>
      <c r="CN597" s="35">
        <f t="shared" si="171"/>
        <v>0</v>
      </c>
      <c r="CO597" s="39">
        <f t="shared" si="172"/>
        <v>3578828.08</v>
      </c>
    </row>
    <row r="598" spans="1:93" s="19" customFormat="1" ht="45">
      <c r="A598" s="17">
        <v>588</v>
      </c>
      <c r="B598" s="49" t="s">
        <v>530</v>
      </c>
      <c r="C598" s="69" t="s">
        <v>615</v>
      </c>
      <c r="D598" s="69" t="s">
        <v>1246</v>
      </c>
      <c r="E598" s="37">
        <v>1</v>
      </c>
      <c r="F598" s="37" t="str">
        <f>+VLOOKUP(B598,'[1]AMAREY NOVA MEDICAL S.A'!$D:$H,5,0)</f>
        <v>CTO 5663-2021 HOSPIMPORT S.A.S</v>
      </c>
      <c r="G598" s="34">
        <f>+VLOOKUP(B598,'[1]AMAREY NOVA MEDICAL S.A'!$D:$H,2,0)</f>
        <v>0</v>
      </c>
      <c r="H598" s="32">
        <f>+VLOOKUP(B598,'[1]AMAREY NOVA MEDICAL S.A'!$D:$H,3,0)</f>
        <v>0</v>
      </c>
      <c r="I598" s="32">
        <f>+VLOOKUP(B598,'[1]AMAREY NOVA MEDICAL S.A'!$D:$H,4,0)</f>
        <v>0</v>
      </c>
      <c r="J598" s="32">
        <f t="shared" si="164"/>
        <v>0</v>
      </c>
      <c r="K598" s="32">
        <f t="shared" si="165"/>
        <v>0</v>
      </c>
      <c r="L598" s="32">
        <v>7848000</v>
      </c>
      <c r="M598" s="32"/>
      <c r="N598" s="32">
        <v>7848000</v>
      </c>
      <c r="O598" s="32">
        <f t="shared" si="166"/>
        <v>8289057.6000000006</v>
      </c>
      <c r="P598" s="84"/>
      <c r="Q598" s="71"/>
      <c r="R598" s="85"/>
      <c r="S598" s="32"/>
      <c r="T598" s="32"/>
      <c r="U598" s="32"/>
      <c r="V598" s="32"/>
      <c r="W598" s="32"/>
      <c r="X598" s="32">
        <v>3018954</v>
      </c>
      <c r="Y598" s="32"/>
      <c r="Z598" s="32">
        <v>3018954</v>
      </c>
      <c r="AA598" s="32">
        <f t="shared" si="167"/>
        <v>3188619.2148000002</v>
      </c>
      <c r="AB598" s="32"/>
      <c r="AC598" s="32"/>
      <c r="AD598" s="32"/>
      <c r="AE598" s="32"/>
      <c r="AF598" s="32"/>
      <c r="AG598" s="32"/>
      <c r="AH598" s="32"/>
      <c r="AI598" s="32"/>
      <c r="AJ598" s="32">
        <v>6447820</v>
      </c>
      <c r="AK598" s="32"/>
      <c r="AL598" s="32">
        <v>6447820</v>
      </c>
      <c r="AM598" s="32">
        <f t="shared" si="174"/>
        <v>6810187.4840000002</v>
      </c>
      <c r="AN598" s="32"/>
      <c r="AO598" s="32"/>
      <c r="AP598" s="32"/>
      <c r="AQ598" s="32"/>
      <c r="AR598" s="32"/>
      <c r="AS598" s="32"/>
      <c r="AT598" s="32"/>
      <c r="AU598" s="32"/>
      <c r="AV598" s="32"/>
      <c r="AW598" s="32"/>
      <c r="AX598" s="32"/>
      <c r="AY598" s="32"/>
      <c r="AZ598" s="32"/>
      <c r="BA598" s="32"/>
      <c r="BB598" s="32"/>
      <c r="BC598" s="32"/>
      <c r="BD598" s="32"/>
      <c r="BE598" s="32"/>
      <c r="BF598" s="32"/>
      <c r="BG598" s="32"/>
      <c r="BH598" s="32"/>
      <c r="BI598" s="32"/>
      <c r="BJ598" s="32"/>
      <c r="BK598" s="32"/>
      <c r="BL598" s="32"/>
      <c r="BM598" s="32"/>
      <c r="BN598" s="32"/>
      <c r="BO598" s="32"/>
      <c r="BP598" s="32"/>
      <c r="BQ598" s="32"/>
      <c r="BR598" s="32"/>
      <c r="BS598" s="32"/>
      <c r="BT598" s="32"/>
      <c r="BU598" s="32"/>
      <c r="BV598" s="32"/>
      <c r="BW598" s="32"/>
      <c r="BX598" s="32"/>
      <c r="BY598" s="32"/>
      <c r="BZ598" s="32"/>
      <c r="CA598" s="32"/>
      <c r="CB598" s="32">
        <v>5940000</v>
      </c>
      <c r="CC598" s="32"/>
      <c r="CD598" s="32">
        <v>5940000</v>
      </c>
      <c r="CE598" s="32">
        <f t="shared" si="173"/>
        <v>6273828</v>
      </c>
      <c r="CF598" s="32">
        <v>6609878.54</v>
      </c>
      <c r="CG598" s="32"/>
      <c r="CH598" s="32">
        <v>6609878.54</v>
      </c>
      <c r="CI598" s="32">
        <f t="shared" si="168"/>
        <v>6981353.7139480002</v>
      </c>
      <c r="CJ598" s="32">
        <f t="shared" si="169"/>
        <v>5257174.3354580002</v>
      </c>
      <c r="CK598" s="32">
        <f>+SMALL((K598,O598,S598,W598,AA598,AE598,AI598,AM598,AQ598,AU598,AY598,BC598,BG598,BK598,BO598,BS598,BW598,CA598,CE598,CI598),1)</f>
        <v>0</v>
      </c>
      <c r="CL598" s="18"/>
      <c r="CM598" s="18"/>
      <c r="CN598" s="35"/>
      <c r="CO598" s="39">
        <f t="shared" si="172"/>
        <v>0</v>
      </c>
    </row>
    <row r="599" spans="1:93" s="19" customFormat="1" ht="45">
      <c r="A599" s="17">
        <v>589</v>
      </c>
      <c r="B599" s="49" t="s">
        <v>531</v>
      </c>
      <c r="C599" s="69" t="s">
        <v>615</v>
      </c>
      <c r="D599" s="69" t="s">
        <v>1246</v>
      </c>
      <c r="E599" s="37">
        <v>1</v>
      </c>
      <c r="F599" s="37" t="str">
        <f>+VLOOKUP(B599,'[1]AMAREY NOVA MEDICAL S.A'!$D:$H,5,0)</f>
        <v>CTO 5663-2021 HOSPIMPORT S.A.S</v>
      </c>
      <c r="G599" s="34">
        <f>+VLOOKUP(B599,'[1]AMAREY NOVA MEDICAL S.A'!$D:$H,2,0)</f>
        <v>0</v>
      </c>
      <c r="H599" s="32">
        <f>+VLOOKUP(B599,'[1]AMAREY NOVA MEDICAL S.A'!$D:$H,3,0)</f>
        <v>0</v>
      </c>
      <c r="I599" s="32">
        <f>+VLOOKUP(B599,'[1]AMAREY NOVA MEDICAL S.A'!$D:$H,4,0)</f>
        <v>0</v>
      </c>
      <c r="J599" s="32">
        <f t="shared" si="164"/>
        <v>0</v>
      </c>
      <c r="K599" s="32">
        <f t="shared" si="165"/>
        <v>0</v>
      </c>
      <c r="L599" s="32"/>
      <c r="M599" s="32"/>
      <c r="N599" s="32"/>
      <c r="O599" s="32"/>
      <c r="P599" s="84"/>
      <c r="Q599" s="71"/>
      <c r="R599" s="85"/>
      <c r="S599" s="32"/>
      <c r="T599" s="32"/>
      <c r="U599" s="32"/>
      <c r="V599" s="32"/>
      <c r="W599" s="32"/>
      <c r="X599" s="32">
        <v>1712100</v>
      </c>
      <c r="Y599" s="32"/>
      <c r="Z599" s="32">
        <v>1712100</v>
      </c>
      <c r="AA599" s="32">
        <f t="shared" si="167"/>
        <v>1808320.02</v>
      </c>
      <c r="AB599" s="32"/>
      <c r="AC599" s="32"/>
      <c r="AD599" s="32"/>
      <c r="AE599" s="32"/>
      <c r="AF599" s="32"/>
      <c r="AG599" s="32"/>
      <c r="AH599" s="32"/>
      <c r="AI599" s="32"/>
      <c r="AJ599" s="32"/>
      <c r="AK599" s="32"/>
      <c r="AL599" s="32"/>
      <c r="AM599" s="32"/>
      <c r="AN599" s="32"/>
      <c r="AO599" s="32"/>
      <c r="AP599" s="32"/>
      <c r="AQ599" s="32"/>
      <c r="AR599" s="32"/>
      <c r="AS599" s="32"/>
      <c r="AT599" s="32"/>
      <c r="AU599" s="32"/>
      <c r="AV599" s="32"/>
      <c r="AW599" s="32"/>
      <c r="AX599" s="32"/>
      <c r="AY599" s="32"/>
      <c r="AZ599" s="32"/>
      <c r="BA599" s="32"/>
      <c r="BB599" s="32"/>
      <c r="BC599" s="32"/>
      <c r="BD599" s="32"/>
      <c r="BE599" s="32"/>
      <c r="BF599" s="32"/>
      <c r="BG599" s="32"/>
      <c r="BH599" s="32"/>
      <c r="BI599" s="32"/>
      <c r="BJ599" s="32"/>
      <c r="BK599" s="32"/>
      <c r="BL599" s="32"/>
      <c r="BM599" s="32"/>
      <c r="BN599" s="32"/>
      <c r="BO599" s="32"/>
      <c r="BP599" s="32"/>
      <c r="BQ599" s="32"/>
      <c r="BR599" s="32"/>
      <c r="BS599" s="32"/>
      <c r="BT599" s="32"/>
      <c r="BU599" s="32"/>
      <c r="BV599" s="32"/>
      <c r="BW599" s="32"/>
      <c r="BX599" s="32"/>
      <c r="BY599" s="32"/>
      <c r="BZ599" s="32"/>
      <c r="CA599" s="32"/>
      <c r="CB599" s="32"/>
      <c r="CC599" s="32"/>
      <c r="CD599" s="32"/>
      <c r="CE599" s="32"/>
      <c r="CF599" s="32">
        <v>3176441.92</v>
      </c>
      <c r="CG599" s="32"/>
      <c r="CH599" s="32">
        <v>3176441.92</v>
      </c>
      <c r="CI599" s="32">
        <f t="shared" si="168"/>
        <v>3354957.955904</v>
      </c>
      <c r="CJ599" s="32">
        <f t="shared" si="169"/>
        <v>1721092.6586346666</v>
      </c>
      <c r="CK599" s="32">
        <f>+SMALL((K599,O599,S599,W599,AA599,AE599,AI599,AM599,AQ599,AU599,AY599,BC599,BG599,BK599,BO599,BS599,BW599,CA599,CE599,CI599),1)</f>
        <v>0</v>
      </c>
      <c r="CL599" s="18"/>
      <c r="CM599" s="18"/>
      <c r="CN599" s="35"/>
      <c r="CO599" s="39">
        <f t="shared" si="172"/>
        <v>0</v>
      </c>
    </row>
    <row r="600" spans="1:93" s="19" customFormat="1" ht="45">
      <c r="A600" s="17">
        <v>590</v>
      </c>
      <c r="B600" s="49" t="s">
        <v>501</v>
      </c>
      <c r="C600" s="69" t="s">
        <v>615</v>
      </c>
      <c r="D600" s="69" t="s">
        <v>1246</v>
      </c>
      <c r="E600" s="37">
        <v>1</v>
      </c>
      <c r="F600" s="37" t="str">
        <f>+VLOOKUP(B600,'[1]AMAREY NOVA MEDICAL S.A'!$D:$H,5,0)</f>
        <v>CTO 5663-2021 HOSPIMPORT S.A.S</v>
      </c>
      <c r="G600" s="34">
        <f>+VLOOKUP(B600,'[1]AMAREY NOVA MEDICAL S.A'!$D:$H,2,0)</f>
        <v>469000</v>
      </c>
      <c r="H600" s="32">
        <f>+VLOOKUP(B600,'[1]AMAREY NOVA MEDICAL S.A'!$D:$H,3,0)</f>
        <v>0</v>
      </c>
      <c r="I600" s="32">
        <f>+VLOOKUP(B600,'[1]AMAREY NOVA MEDICAL S.A'!$D:$H,4,0)</f>
        <v>469000</v>
      </c>
      <c r="J600" s="32">
        <f t="shared" si="164"/>
        <v>469000</v>
      </c>
      <c r="K600" s="32">
        <f t="shared" si="165"/>
        <v>495357.8</v>
      </c>
      <c r="L600" s="32">
        <v>1276000</v>
      </c>
      <c r="M600" s="32"/>
      <c r="N600" s="32">
        <v>1276000</v>
      </c>
      <c r="O600" s="32">
        <f t="shared" si="166"/>
        <v>1347711.2</v>
      </c>
      <c r="P600" s="84"/>
      <c r="Q600" s="71"/>
      <c r="R600" s="85"/>
      <c r="S600" s="32"/>
      <c r="T600" s="32"/>
      <c r="U600" s="32"/>
      <c r="V600" s="32"/>
      <c r="W600" s="32"/>
      <c r="X600" s="32">
        <v>986000</v>
      </c>
      <c r="Y600" s="32"/>
      <c r="Z600" s="32">
        <v>986000</v>
      </c>
      <c r="AA600" s="32">
        <f t="shared" si="167"/>
        <v>1041413.2000000001</v>
      </c>
      <c r="AB600" s="32"/>
      <c r="AC600" s="32"/>
      <c r="AD600" s="32"/>
      <c r="AE600" s="32"/>
      <c r="AF600" s="32"/>
      <c r="AG600" s="32"/>
      <c r="AH600" s="32"/>
      <c r="AI600" s="32"/>
      <c r="AJ600" s="32">
        <v>740370</v>
      </c>
      <c r="AK600" s="32"/>
      <c r="AL600" s="32">
        <v>740370</v>
      </c>
      <c r="AM600" s="32">
        <f t="shared" si="174"/>
        <v>781978.79399999999</v>
      </c>
      <c r="AN600" s="32"/>
      <c r="AO600" s="32"/>
      <c r="AP600" s="32"/>
      <c r="AQ600" s="32"/>
      <c r="AR600" s="32"/>
      <c r="AS600" s="32"/>
      <c r="AT600" s="32"/>
      <c r="AU600" s="32"/>
      <c r="AV600" s="32"/>
      <c r="AW600" s="32"/>
      <c r="AX600" s="32"/>
      <c r="AY600" s="32"/>
      <c r="AZ600" s="32"/>
      <c r="BA600" s="32"/>
      <c r="BB600" s="32"/>
      <c r="BC600" s="32"/>
      <c r="BD600" s="32"/>
      <c r="BE600" s="32"/>
      <c r="BF600" s="32"/>
      <c r="BG600" s="32"/>
      <c r="BH600" s="32"/>
      <c r="BI600" s="32"/>
      <c r="BJ600" s="32"/>
      <c r="BK600" s="32"/>
      <c r="BL600" s="32"/>
      <c r="BM600" s="32"/>
      <c r="BN600" s="32"/>
      <c r="BO600" s="32"/>
      <c r="BP600" s="32"/>
      <c r="BQ600" s="32"/>
      <c r="BR600" s="32"/>
      <c r="BS600" s="32"/>
      <c r="BT600" s="32"/>
      <c r="BU600" s="32"/>
      <c r="BV600" s="32"/>
      <c r="BW600" s="32"/>
      <c r="BX600" s="32"/>
      <c r="BY600" s="32"/>
      <c r="BZ600" s="32"/>
      <c r="CA600" s="32"/>
      <c r="CB600" s="32">
        <v>864000</v>
      </c>
      <c r="CC600" s="32"/>
      <c r="CD600" s="32">
        <v>864000</v>
      </c>
      <c r="CE600" s="32">
        <f t="shared" si="173"/>
        <v>912556.8</v>
      </c>
      <c r="CF600" s="32">
        <v>1054310.32</v>
      </c>
      <c r="CG600" s="32"/>
      <c r="CH600" s="32">
        <v>1054310.32</v>
      </c>
      <c r="CI600" s="32">
        <f t="shared" si="168"/>
        <v>1113562.5599840002</v>
      </c>
      <c r="CJ600" s="32">
        <f t="shared" si="169"/>
        <v>948763.39233066665</v>
      </c>
      <c r="CK600" s="32">
        <f>+SMALL((K600,O600,S600,W600,AA600,AE600,AI600,AM600,AQ600,AU600,AY600,BC600,BG600,BK600,BO600,BS600,BW600,CA600,CE600,CI600),1)</f>
        <v>495357.8</v>
      </c>
      <c r="CL600" s="18"/>
      <c r="CM600" s="18">
        <f t="shared" si="170"/>
        <v>0</v>
      </c>
      <c r="CN600" s="35">
        <f t="shared" si="171"/>
        <v>0</v>
      </c>
      <c r="CO600" s="39">
        <f t="shared" si="172"/>
        <v>495357.8</v>
      </c>
    </row>
    <row r="601" spans="1:93" s="19" customFormat="1" ht="45">
      <c r="A601" s="17">
        <v>591</v>
      </c>
      <c r="B601" s="49" t="s">
        <v>532</v>
      </c>
      <c r="C601" s="69" t="s">
        <v>615</v>
      </c>
      <c r="D601" s="69" t="s">
        <v>1246</v>
      </c>
      <c r="E601" s="37">
        <v>1</v>
      </c>
      <c r="F601" s="37" t="str">
        <f>+VLOOKUP(B601,'[1]AMAREY NOVA MEDICAL S.A'!$D:$H,5,0)</f>
        <v>CTO 5663-2021 HOSPIMPORT S.A.S</v>
      </c>
      <c r="G601" s="34">
        <f>+VLOOKUP(B601,'[1]AMAREY NOVA MEDICAL S.A'!$D:$H,2,0)</f>
        <v>1435000</v>
      </c>
      <c r="H601" s="32">
        <f>+VLOOKUP(B601,'[1]AMAREY NOVA MEDICAL S.A'!$D:$H,3,0)</f>
        <v>0</v>
      </c>
      <c r="I601" s="32">
        <f>+VLOOKUP(B601,'[1]AMAREY NOVA MEDICAL S.A'!$D:$H,4,0)</f>
        <v>1435000</v>
      </c>
      <c r="J601" s="32">
        <f t="shared" si="164"/>
        <v>1435000</v>
      </c>
      <c r="K601" s="32">
        <f t="shared" si="165"/>
        <v>1515647</v>
      </c>
      <c r="L601" s="32">
        <v>2306000</v>
      </c>
      <c r="M601" s="32"/>
      <c r="N601" s="32">
        <v>2306000</v>
      </c>
      <c r="O601" s="32">
        <f t="shared" si="166"/>
        <v>2435597.2000000002</v>
      </c>
      <c r="P601" s="84"/>
      <c r="Q601" s="71"/>
      <c r="R601" s="85"/>
      <c r="S601" s="32"/>
      <c r="T601" s="32"/>
      <c r="U601" s="32"/>
      <c r="V601" s="32"/>
      <c r="W601" s="32"/>
      <c r="X601" s="32">
        <v>2026161</v>
      </c>
      <c r="Y601" s="32"/>
      <c r="Z601" s="32">
        <v>2026161</v>
      </c>
      <c r="AA601" s="32">
        <f t="shared" si="167"/>
        <v>2140031.2482000003</v>
      </c>
      <c r="AB601" s="32"/>
      <c r="AC601" s="32"/>
      <c r="AD601" s="32"/>
      <c r="AE601" s="32"/>
      <c r="AF601" s="32"/>
      <c r="AG601" s="32"/>
      <c r="AH601" s="32"/>
      <c r="AI601" s="32"/>
      <c r="AJ601" s="32">
        <v>1248785</v>
      </c>
      <c r="AK601" s="32"/>
      <c r="AL601" s="32">
        <v>1248785</v>
      </c>
      <c r="AM601" s="32">
        <f t="shared" si="174"/>
        <v>1318966.7169999999</v>
      </c>
      <c r="AN601" s="32"/>
      <c r="AO601" s="32"/>
      <c r="AP601" s="32"/>
      <c r="AQ601" s="32"/>
      <c r="AR601" s="32"/>
      <c r="AS601" s="32"/>
      <c r="AT601" s="32"/>
      <c r="AU601" s="32"/>
      <c r="AV601" s="32"/>
      <c r="AW601" s="32"/>
      <c r="AX601" s="32"/>
      <c r="AY601" s="32"/>
      <c r="AZ601" s="32"/>
      <c r="BA601" s="32"/>
      <c r="BB601" s="32"/>
      <c r="BC601" s="32"/>
      <c r="BD601" s="32"/>
      <c r="BE601" s="32"/>
      <c r="BF601" s="32"/>
      <c r="BG601" s="32"/>
      <c r="BH601" s="32"/>
      <c r="BI601" s="32"/>
      <c r="BJ601" s="32"/>
      <c r="BK601" s="32"/>
      <c r="BL601" s="32"/>
      <c r="BM601" s="32"/>
      <c r="BN601" s="32"/>
      <c r="BO601" s="32"/>
      <c r="BP601" s="32"/>
      <c r="BQ601" s="32"/>
      <c r="BR601" s="32"/>
      <c r="BS601" s="32"/>
      <c r="BT601" s="32"/>
      <c r="BU601" s="32"/>
      <c r="BV601" s="32"/>
      <c r="BW601" s="32"/>
      <c r="BX601" s="32"/>
      <c r="BY601" s="32"/>
      <c r="BZ601" s="32"/>
      <c r="CA601" s="32"/>
      <c r="CB601" s="32">
        <v>2700000</v>
      </c>
      <c r="CC601" s="32"/>
      <c r="CD601" s="32">
        <v>2700000</v>
      </c>
      <c r="CE601" s="32">
        <f t="shared" si="173"/>
        <v>2851740</v>
      </c>
      <c r="CF601" s="32">
        <v>2302794.5</v>
      </c>
      <c r="CG601" s="32"/>
      <c r="CH601" s="32">
        <v>2302794.5</v>
      </c>
      <c r="CI601" s="32">
        <f t="shared" si="168"/>
        <v>2432211.5509000001</v>
      </c>
      <c r="CJ601" s="32">
        <f t="shared" si="169"/>
        <v>2115698.9526833333</v>
      </c>
      <c r="CK601" s="32">
        <f>+SMALL((K601,O601,S601,W601,AA601,AE601,AI601,AM601,AQ601,AU601,AY601,BC601,BG601,BK601,BO601,BS601,BW601,CA601,CE601,CI601),1)</f>
        <v>1318966.7169999999</v>
      </c>
      <c r="CL601" s="18"/>
      <c r="CM601" s="18">
        <f t="shared" si="170"/>
        <v>196680.28300000005</v>
      </c>
      <c r="CN601" s="35">
        <f t="shared" si="171"/>
        <v>0.14911694166730066</v>
      </c>
      <c r="CO601" s="39">
        <f t="shared" si="172"/>
        <v>1318966.7169999999</v>
      </c>
    </row>
    <row r="602" spans="1:93" s="19" customFormat="1" ht="45">
      <c r="A602" s="17">
        <v>592</v>
      </c>
      <c r="B602" s="49" t="s">
        <v>502</v>
      </c>
      <c r="C602" s="69" t="s">
        <v>615</v>
      </c>
      <c r="D602" s="69" t="s">
        <v>1246</v>
      </c>
      <c r="E602" s="37">
        <v>1</v>
      </c>
      <c r="F602" s="37" t="str">
        <f>+VLOOKUP(B602,'[1]AMAREY NOVA MEDICAL S.A'!$D:$H,5,0)</f>
        <v>CTO 5663-2021 HOSPIMPORT S.A.S</v>
      </c>
      <c r="G602" s="34">
        <f>+VLOOKUP(B602,'[1]AMAREY NOVA MEDICAL S.A'!$D:$H,2,0)</f>
        <v>518000</v>
      </c>
      <c r="H602" s="32">
        <f>+VLOOKUP(B602,'[1]AMAREY NOVA MEDICAL S.A'!$D:$H,3,0)</f>
        <v>0</v>
      </c>
      <c r="I602" s="32">
        <f>+VLOOKUP(B602,'[1]AMAREY NOVA MEDICAL S.A'!$D:$H,4,0)</f>
        <v>518000</v>
      </c>
      <c r="J602" s="32">
        <f t="shared" si="164"/>
        <v>518000</v>
      </c>
      <c r="K602" s="32">
        <f t="shared" si="165"/>
        <v>547111.6</v>
      </c>
      <c r="L602" s="32">
        <v>989000</v>
      </c>
      <c r="M602" s="32"/>
      <c r="N602" s="32">
        <v>989000</v>
      </c>
      <c r="O602" s="32">
        <f t="shared" si="166"/>
        <v>1044581.8</v>
      </c>
      <c r="P602" s="71"/>
      <c r="Q602" s="71"/>
      <c r="R602" s="72"/>
      <c r="S602" s="32"/>
      <c r="T602" s="32"/>
      <c r="U602" s="32"/>
      <c r="V602" s="32"/>
      <c r="W602" s="32"/>
      <c r="X602" s="32">
        <v>1027722</v>
      </c>
      <c r="Y602" s="32"/>
      <c r="Z602" s="32">
        <v>1027722</v>
      </c>
      <c r="AA602" s="32">
        <f t="shared" si="167"/>
        <v>1085479.9764</v>
      </c>
      <c r="AB602" s="32"/>
      <c r="AC602" s="32"/>
      <c r="AD602" s="32"/>
      <c r="AE602" s="32"/>
      <c r="AF602" s="32"/>
      <c r="AG602" s="32"/>
      <c r="AH602" s="32"/>
      <c r="AI602" s="32"/>
      <c r="AJ602" s="32">
        <v>526930</v>
      </c>
      <c r="AK602" s="32"/>
      <c r="AL602" s="32">
        <v>526930</v>
      </c>
      <c r="AM602" s="32">
        <f t="shared" si="174"/>
        <v>556543.46600000001</v>
      </c>
      <c r="AN602" s="32"/>
      <c r="AO602" s="32"/>
      <c r="AP602" s="32"/>
      <c r="AQ602" s="32"/>
      <c r="AR602" s="32"/>
      <c r="AS602" s="32"/>
      <c r="AT602" s="32"/>
      <c r="AU602" s="32"/>
      <c r="AV602" s="32"/>
      <c r="AW602" s="32"/>
      <c r="AX602" s="32"/>
      <c r="AY602" s="32"/>
      <c r="AZ602" s="32"/>
      <c r="BA602" s="32"/>
      <c r="BB602" s="32"/>
      <c r="BC602" s="32"/>
      <c r="BD602" s="32"/>
      <c r="BE602" s="32"/>
      <c r="BF602" s="32"/>
      <c r="BG602" s="32"/>
      <c r="BH602" s="32"/>
      <c r="BI602" s="32"/>
      <c r="BJ602" s="32"/>
      <c r="BK602" s="32"/>
      <c r="BL602" s="32"/>
      <c r="BM602" s="32"/>
      <c r="BN602" s="32"/>
      <c r="BO602" s="32"/>
      <c r="BP602" s="32"/>
      <c r="BQ602" s="32"/>
      <c r="BR602" s="32"/>
      <c r="BS602" s="32"/>
      <c r="BT602" s="32"/>
      <c r="BU602" s="32"/>
      <c r="BV602" s="32"/>
      <c r="BW602" s="32"/>
      <c r="BX602" s="32"/>
      <c r="BY602" s="32"/>
      <c r="BZ602" s="32"/>
      <c r="CA602" s="32"/>
      <c r="CB602" s="32">
        <v>666360</v>
      </c>
      <c r="CC602" s="32"/>
      <c r="CD602" s="32">
        <v>666360</v>
      </c>
      <c r="CE602" s="32">
        <f t="shared" si="173"/>
        <v>703809.43200000003</v>
      </c>
      <c r="CF602" s="32">
        <v>936103.5</v>
      </c>
      <c r="CG602" s="32"/>
      <c r="CH602" s="32">
        <v>936103.5</v>
      </c>
      <c r="CI602" s="32">
        <f t="shared" si="168"/>
        <v>988712.51670000004</v>
      </c>
      <c r="CJ602" s="32">
        <f t="shared" si="169"/>
        <v>821039.79851666663</v>
      </c>
      <c r="CK602" s="32">
        <f>+SMALL((K602,O602,S602,W602,AA602,AE602,AI602,AM602,AQ602,AU602,AY602,BC602,BG602,BK602,BO602,BS602,BW602,CA602,CE602,CI602),1)</f>
        <v>547111.6</v>
      </c>
      <c r="CL602" s="18"/>
      <c r="CM602" s="18">
        <f t="shared" si="170"/>
        <v>0</v>
      </c>
      <c r="CN602" s="35">
        <f t="shared" si="171"/>
        <v>0</v>
      </c>
      <c r="CO602" s="39">
        <f t="shared" si="172"/>
        <v>547111.6</v>
      </c>
    </row>
    <row r="603" spans="1:93" s="19" customFormat="1" ht="30">
      <c r="A603" s="17">
        <v>593</v>
      </c>
      <c r="B603" s="49" t="s">
        <v>533</v>
      </c>
      <c r="C603" s="69" t="s">
        <v>615</v>
      </c>
      <c r="D603" s="69" t="s">
        <v>1246</v>
      </c>
      <c r="E603" s="37">
        <v>1</v>
      </c>
      <c r="F603" s="37" t="str">
        <f>+VLOOKUP(B603,'[1]AMAREY NOVA MEDICAL S.A'!$D:$H,5,0)</f>
        <v xml:space="preserve">CTO 5660-2021 DISORTHO SA </v>
      </c>
      <c r="G603" s="34">
        <f>+VLOOKUP(B603,'[1]AMAREY NOVA MEDICAL S.A'!$D:$H,2,0)</f>
        <v>100000</v>
      </c>
      <c r="H603" s="32">
        <f>+VLOOKUP(B603,'[1]AMAREY NOVA MEDICAL S.A'!$D:$H,3,0)</f>
        <v>0</v>
      </c>
      <c r="I603" s="32">
        <f>+VLOOKUP(B603,'[1]AMAREY NOVA MEDICAL S.A'!$D:$H,4,0)</f>
        <v>100000</v>
      </c>
      <c r="J603" s="32">
        <f t="shared" si="164"/>
        <v>100000</v>
      </c>
      <c r="K603" s="32">
        <f t="shared" si="165"/>
        <v>105620</v>
      </c>
      <c r="L603" s="32"/>
      <c r="M603" s="32"/>
      <c r="N603" s="32"/>
      <c r="O603" s="32"/>
      <c r="P603" s="71"/>
      <c r="Q603" s="71"/>
      <c r="R603" s="72"/>
      <c r="S603" s="32"/>
      <c r="T603" s="32"/>
      <c r="U603" s="32"/>
      <c r="V603" s="32"/>
      <c r="W603" s="32"/>
      <c r="X603" s="32">
        <v>185856</v>
      </c>
      <c r="Y603" s="32"/>
      <c r="Z603" s="32">
        <v>185856</v>
      </c>
      <c r="AA603" s="32">
        <f t="shared" si="167"/>
        <v>196301.1072</v>
      </c>
      <c r="AB603" s="32"/>
      <c r="AC603" s="32"/>
      <c r="AD603" s="32"/>
      <c r="AE603" s="32"/>
      <c r="AF603" s="32"/>
      <c r="AG603" s="32"/>
      <c r="AH603" s="32"/>
      <c r="AI603" s="32"/>
      <c r="AJ603" s="32"/>
      <c r="AK603" s="32"/>
      <c r="AL603" s="32"/>
      <c r="AM603" s="32"/>
      <c r="AN603" s="32"/>
      <c r="AO603" s="32"/>
      <c r="AP603" s="32"/>
      <c r="AQ603" s="32"/>
      <c r="AR603" s="32"/>
      <c r="AS603" s="32"/>
      <c r="AT603" s="32"/>
      <c r="AU603" s="32"/>
      <c r="AV603" s="32"/>
      <c r="AW603" s="32"/>
      <c r="AX603" s="32"/>
      <c r="AY603" s="32"/>
      <c r="AZ603" s="32"/>
      <c r="BA603" s="32"/>
      <c r="BB603" s="32"/>
      <c r="BC603" s="32"/>
      <c r="BD603" s="32"/>
      <c r="BE603" s="32"/>
      <c r="BF603" s="32"/>
      <c r="BG603" s="32"/>
      <c r="BH603" s="32"/>
      <c r="BI603" s="32"/>
      <c r="BJ603" s="32"/>
      <c r="BK603" s="32"/>
      <c r="BL603" s="32"/>
      <c r="BM603" s="32"/>
      <c r="BN603" s="32"/>
      <c r="BO603" s="32"/>
      <c r="BP603" s="32"/>
      <c r="BQ603" s="32"/>
      <c r="BR603" s="32"/>
      <c r="BS603" s="32"/>
      <c r="BT603" s="32"/>
      <c r="BU603" s="32"/>
      <c r="BV603" s="32"/>
      <c r="BW603" s="32"/>
      <c r="BX603" s="32"/>
      <c r="BY603" s="32"/>
      <c r="BZ603" s="32"/>
      <c r="CA603" s="32"/>
      <c r="CB603" s="32">
        <v>216000</v>
      </c>
      <c r="CC603" s="32"/>
      <c r="CD603" s="32">
        <v>216000</v>
      </c>
      <c r="CE603" s="32">
        <f t="shared" si="173"/>
        <v>228139.2</v>
      </c>
      <c r="CF603" s="32">
        <v>164131.18</v>
      </c>
      <c r="CG603" s="32"/>
      <c r="CH603" s="32">
        <v>164131.18</v>
      </c>
      <c r="CI603" s="32">
        <f t="shared" si="168"/>
        <v>173355.352316</v>
      </c>
      <c r="CJ603" s="32">
        <f t="shared" si="169"/>
        <v>175853.91487899999</v>
      </c>
      <c r="CK603" s="32">
        <f>+SMALL((K603,O603,S603,W603,AA603,AE603,AI603,AM603,AQ603,AU603,AY603,BC603,BG603,BK603,BO603,BS603,BW603,CA603,CE603,CI603),1)</f>
        <v>105620</v>
      </c>
      <c r="CL603" s="18"/>
      <c r="CM603" s="18">
        <f t="shared" si="170"/>
        <v>0</v>
      </c>
      <c r="CN603" s="35">
        <f t="shared" si="171"/>
        <v>0</v>
      </c>
      <c r="CO603" s="39">
        <f t="shared" si="172"/>
        <v>105620</v>
      </c>
    </row>
    <row r="604" spans="1:93" s="19" customFormat="1" ht="30">
      <c r="A604" s="17">
        <v>594</v>
      </c>
      <c r="B604" s="49" t="s">
        <v>307</v>
      </c>
      <c r="C604" s="69" t="s">
        <v>615</v>
      </c>
      <c r="D604" s="69" t="s">
        <v>1246</v>
      </c>
      <c r="E604" s="37">
        <v>1</v>
      </c>
      <c r="F604" s="37" t="str">
        <f>+VLOOKUP(B604,'[1]AMAREY NOVA MEDICAL S.A'!$D:$H,5,0)</f>
        <v xml:space="preserve">CTO 5660-2021 DISORTHO SA </v>
      </c>
      <c r="G604" s="34">
        <f>+VLOOKUP(B604,'[1]AMAREY NOVA MEDICAL S.A'!$D:$H,2,0)</f>
        <v>100000</v>
      </c>
      <c r="H604" s="32">
        <f>+VLOOKUP(B604,'[1]AMAREY NOVA MEDICAL S.A'!$D:$H,3,0)</f>
        <v>0</v>
      </c>
      <c r="I604" s="32">
        <f>+VLOOKUP(B604,'[1]AMAREY NOVA MEDICAL S.A'!$D:$H,4,0)</f>
        <v>100000</v>
      </c>
      <c r="J604" s="32">
        <f t="shared" si="164"/>
        <v>100000</v>
      </c>
      <c r="K604" s="32">
        <f t="shared" si="165"/>
        <v>105620</v>
      </c>
      <c r="L604" s="32"/>
      <c r="M604" s="32"/>
      <c r="N604" s="32"/>
      <c r="O604" s="32"/>
      <c r="P604" s="71"/>
      <c r="Q604" s="71"/>
      <c r="R604" s="72"/>
      <c r="S604" s="32"/>
      <c r="T604" s="32"/>
      <c r="U604" s="32"/>
      <c r="V604" s="32"/>
      <c r="W604" s="32"/>
      <c r="X604" s="32">
        <v>212000</v>
      </c>
      <c r="Y604" s="32"/>
      <c r="Z604" s="32">
        <v>212000</v>
      </c>
      <c r="AA604" s="32">
        <f t="shared" si="167"/>
        <v>223914.4</v>
      </c>
      <c r="AB604" s="32"/>
      <c r="AC604" s="32"/>
      <c r="AD604" s="32"/>
      <c r="AE604" s="32"/>
      <c r="AF604" s="32"/>
      <c r="AG604" s="32"/>
      <c r="AH604" s="32"/>
      <c r="AI604" s="32"/>
      <c r="AJ604" s="32">
        <v>232070</v>
      </c>
      <c r="AK604" s="32"/>
      <c r="AL604" s="32">
        <v>232070</v>
      </c>
      <c r="AM604" s="32">
        <f t="shared" si="174"/>
        <v>245112.334</v>
      </c>
      <c r="AN604" s="32"/>
      <c r="AO604" s="32"/>
      <c r="AP604" s="32"/>
      <c r="AQ604" s="32"/>
      <c r="AR604" s="32"/>
      <c r="AS604" s="32"/>
      <c r="AT604" s="32"/>
      <c r="AU604" s="32"/>
      <c r="AV604" s="32"/>
      <c r="AW604" s="32"/>
      <c r="AX604" s="32"/>
      <c r="AY604" s="32"/>
      <c r="AZ604" s="32"/>
      <c r="BA604" s="32"/>
      <c r="BB604" s="32"/>
      <c r="BC604" s="32"/>
      <c r="BD604" s="32"/>
      <c r="BE604" s="32"/>
      <c r="BF604" s="32"/>
      <c r="BG604" s="32"/>
      <c r="BH604" s="32"/>
      <c r="BI604" s="32"/>
      <c r="BJ604" s="32"/>
      <c r="BK604" s="32"/>
      <c r="BL604" s="32"/>
      <c r="BM604" s="32"/>
      <c r="BN604" s="32"/>
      <c r="BO604" s="32"/>
      <c r="BP604" s="32"/>
      <c r="BQ604" s="32"/>
      <c r="BR604" s="32"/>
      <c r="BS604" s="32"/>
      <c r="BT604" s="32"/>
      <c r="BU604" s="32"/>
      <c r="BV604" s="32"/>
      <c r="BW604" s="32"/>
      <c r="BX604" s="32"/>
      <c r="BY604" s="32"/>
      <c r="BZ604" s="32"/>
      <c r="CA604" s="32"/>
      <c r="CB604" s="32">
        <v>449446.32</v>
      </c>
      <c r="CC604" s="32"/>
      <c r="CD604" s="32">
        <v>449446.32</v>
      </c>
      <c r="CE604" s="32">
        <f t="shared" si="173"/>
        <v>474705.20318400004</v>
      </c>
      <c r="CF604" s="32">
        <v>279352.88</v>
      </c>
      <c r="CG604" s="32"/>
      <c r="CH604" s="32">
        <v>279352.88</v>
      </c>
      <c r="CI604" s="32">
        <f t="shared" si="168"/>
        <v>295052.511856</v>
      </c>
      <c r="CJ604" s="32">
        <f t="shared" si="169"/>
        <v>268880.88980800001</v>
      </c>
      <c r="CK604" s="32">
        <f>+SMALL((K604,O604,S604,W604,AA604,AE604,AI604,AM604,AQ604,AU604,AY604,BC604,BG604,BK604,BO604,BS604,BW604,CA604,CE604,CI604),1)</f>
        <v>105620</v>
      </c>
      <c r="CL604" s="18"/>
      <c r="CM604" s="18">
        <f t="shared" si="170"/>
        <v>0</v>
      </c>
      <c r="CN604" s="35">
        <f t="shared" si="171"/>
        <v>0</v>
      </c>
      <c r="CO604" s="39">
        <f t="shared" si="172"/>
        <v>105620</v>
      </c>
    </row>
    <row r="605" spans="1:93" s="19" customFormat="1" ht="45">
      <c r="A605" s="17">
        <v>595</v>
      </c>
      <c r="B605" s="49" t="s">
        <v>534</v>
      </c>
      <c r="C605" s="69" t="s">
        <v>615</v>
      </c>
      <c r="D605" s="69" t="s">
        <v>1246</v>
      </c>
      <c r="E605" s="37">
        <v>1</v>
      </c>
      <c r="F605" s="37" t="str">
        <f>+VLOOKUP(B605,'[1]AMAREY NOVA MEDICAL S.A'!$D:$H,5,0)</f>
        <v>CTO 5663-2021 HOSPIMPORT S.A.S</v>
      </c>
      <c r="G605" s="34">
        <f>+VLOOKUP(B605,'[1]AMAREY NOVA MEDICAL S.A'!$D:$H,2,0)</f>
        <v>194857</v>
      </c>
      <c r="H605" s="32">
        <f>+VLOOKUP(B605,'[1]AMAREY NOVA MEDICAL S.A'!$D:$H,3,0)</f>
        <v>37023</v>
      </c>
      <c r="I605" s="32">
        <f>+VLOOKUP(B605,'[1]AMAREY NOVA MEDICAL S.A'!$D:$H,4,0)</f>
        <v>231880</v>
      </c>
      <c r="J605" s="32">
        <f t="shared" si="164"/>
        <v>231880</v>
      </c>
      <c r="K605" s="32">
        <f t="shared" si="165"/>
        <v>244911.65600000002</v>
      </c>
      <c r="L605" s="32"/>
      <c r="M605" s="32"/>
      <c r="N605" s="32"/>
      <c r="O605" s="32"/>
      <c r="P605" s="76"/>
      <c r="Q605" s="71"/>
      <c r="R605" s="77"/>
      <c r="S605" s="32"/>
      <c r="T605" s="32"/>
      <c r="U605" s="32"/>
      <c r="V605" s="32"/>
      <c r="W605" s="32"/>
      <c r="X605" s="32">
        <v>145200</v>
      </c>
      <c r="Y605" s="32"/>
      <c r="Z605" s="32">
        <v>145200</v>
      </c>
      <c r="AA605" s="32">
        <f t="shared" si="167"/>
        <v>153360.24</v>
      </c>
      <c r="AB605" s="32"/>
      <c r="AC605" s="32"/>
      <c r="AD605" s="32"/>
      <c r="AE605" s="32"/>
      <c r="AF605" s="32"/>
      <c r="AG605" s="32"/>
      <c r="AH605" s="32"/>
      <c r="AI605" s="32"/>
      <c r="AJ605" s="32">
        <v>226665</v>
      </c>
      <c r="AK605" s="32">
        <f>+AJ605*19%</f>
        <v>43066.35</v>
      </c>
      <c r="AL605" s="32">
        <v>269731.34999999998</v>
      </c>
      <c r="AM605" s="32">
        <f t="shared" si="174"/>
        <v>284890.25186999998</v>
      </c>
      <c r="AN605" s="32"/>
      <c r="AO605" s="32"/>
      <c r="AP605" s="32"/>
      <c r="AQ605" s="32"/>
      <c r="AR605" s="32"/>
      <c r="AS605" s="32"/>
      <c r="AT605" s="32"/>
      <c r="AU605" s="32"/>
      <c r="AV605" s="32"/>
      <c r="AW605" s="32"/>
      <c r="AX605" s="32"/>
      <c r="AY605" s="32"/>
      <c r="AZ605" s="32"/>
      <c r="BA605" s="32"/>
      <c r="BB605" s="32"/>
      <c r="BC605" s="32"/>
      <c r="BD605" s="32"/>
      <c r="BE605" s="32"/>
      <c r="BF605" s="32"/>
      <c r="BG605" s="32"/>
      <c r="BH605" s="32"/>
      <c r="BI605" s="32"/>
      <c r="BJ605" s="32"/>
      <c r="BK605" s="32"/>
      <c r="BL605" s="32"/>
      <c r="BM605" s="32"/>
      <c r="BN605" s="32"/>
      <c r="BO605" s="32"/>
      <c r="BP605" s="32"/>
      <c r="BQ605" s="32"/>
      <c r="BR605" s="32"/>
      <c r="BS605" s="32"/>
      <c r="BT605" s="32"/>
      <c r="BU605" s="32"/>
      <c r="BV605" s="32"/>
      <c r="BW605" s="32"/>
      <c r="BX605" s="32"/>
      <c r="BY605" s="32"/>
      <c r="BZ605" s="32"/>
      <c r="CA605" s="32"/>
      <c r="CB605" s="32">
        <v>302400</v>
      </c>
      <c r="CC605" s="32">
        <v>57456</v>
      </c>
      <c r="CD605" s="32">
        <v>359856</v>
      </c>
      <c r="CE605" s="32">
        <f t="shared" si="173"/>
        <v>380079.90720000002</v>
      </c>
      <c r="CF605" s="32">
        <v>271185.48</v>
      </c>
      <c r="CG605" s="32"/>
      <c r="CH605" s="32">
        <v>271185.48</v>
      </c>
      <c r="CI605" s="32">
        <f t="shared" si="168"/>
        <v>286426.10397599998</v>
      </c>
      <c r="CJ605" s="32">
        <f t="shared" si="169"/>
        <v>269933.63180919999</v>
      </c>
      <c r="CK605" s="32">
        <f>+SMALL((K605,O605,S605,W605,AA605,AE605,AI605,AM605,AQ605,AU605,AY605,BC605,BG605,BK605,BO605,BS605,BW605,CA605,CE605,CI605),1)</f>
        <v>153360.24</v>
      </c>
      <c r="CL605" s="18"/>
      <c r="CM605" s="18">
        <f t="shared" si="170"/>
        <v>91551.416000000027</v>
      </c>
      <c r="CN605" s="35">
        <f t="shared" si="171"/>
        <v>0.59696969696969715</v>
      </c>
      <c r="CO605" s="39">
        <f t="shared" si="172"/>
        <v>153360.24</v>
      </c>
    </row>
    <row r="606" spans="1:93" s="19" customFormat="1" ht="45">
      <c r="A606" s="17">
        <v>596</v>
      </c>
      <c r="B606" s="49" t="s">
        <v>535</v>
      </c>
      <c r="C606" s="69" t="s">
        <v>616</v>
      </c>
      <c r="D606" s="69" t="s">
        <v>1246</v>
      </c>
      <c r="E606" s="37">
        <v>1</v>
      </c>
      <c r="F606" s="37" t="str">
        <f>+VLOOKUP(B606,'[1]AMAREY NOVA MEDICAL S.A'!$D:$H,5,0)</f>
        <v>CTO 5659-2021 DIPROMEDICOS S.A.S</v>
      </c>
      <c r="G606" s="34">
        <f>+VLOOKUP(B606,'[1]AMAREY NOVA MEDICAL S.A'!$D:$H,2,0)</f>
        <v>1150000</v>
      </c>
      <c r="H606" s="32">
        <f>+VLOOKUP(B606,'[1]AMAREY NOVA MEDICAL S.A'!$D:$H,3,0)</f>
        <v>0</v>
      </c>
      <c r="I606" s="32">
        <f>+VLOOKUP(B606,'[1]AMAREY NOVA MEDICAL S.A'!$D:$H,4,0)</f>
        <v>1150000</v>
      </c>
      <c r="J606" s="32">
        <f t="shared" si="164"/>
        <v>1150000</v>
      </c>
      <c r="K606" s="32">
        <f t="shared" si="165"/>
        <v>1214630</v>
      </c>
      <c r="L606" s="32">
        <v>1891000</v>
      </c>
      <c r="M606" s="32"/>
      <c r="N606" s="32">
        <v>1891000</v>
      </c>
      <c r="O606" s="32">
        <f t="shared" si="166"/>
        <v>1997274.2</v>
      </c>
      <c r="P606" s="71">
        <v>2565818</v>
      </c>
      <c r="Q606" s="71"/>
      <c r="R606" s="72">
        <v>2565818</v>
      </c>
      <c r="S606" s="32">
        <f t="shared" ref="S606:S612" si="175">+R606*1.056</f>
        <v>2709503.8080000002</v>
      </c>
      <c r="T606" s="32">
        <v>1660067.7678</v>
      </c>
      <c r="U606" s="32"/>
      <c r="V606" s="32">
        <v>1660067.7678</v>
      </c>
      <c r="W606" s="32">
        <f t="shared" ref="W606:W644" si="176">+V606*1.056</f>
        <v>1753031.5627968002</v>
      </c>
      <c r="X606" s="32">
        <v>1540000</v>
      </c>
      <c r="Y606" s="32"/>
      <c r="Z606" s="32">
        <v>1540000</v>
      </c>
      <c r="AA606" s="32">
        <f t="shared" si="167"/>
        <v>1626548</v>
      </c>
      <c r="AB606" s="32"/>
      <c r="AC606" s="32"/>
      <c r="AD606" s="32"/>
      <c r="AE606" s="32"/>
      <c r="AF606" s="32"/>
      <c r="AG606" s="32"/>
      <c r="AH606" s="32"/>
      <c r="AI606" s="32"/>
      <c r="AJ606" s="32">
        <v>1380000</v>
      </c>
      <c r="AK606" s="32"/>
      <c r="AL606" s="32">
        <v>1380000</v>
      </c>
      <c r="AM606" s="32">
        <f t="shared" si="174"/>
        <v>1457556</v>
      </c>
      <c r="AN606" s="32"/>
      <c r="AO606" s="32"/>
      <c r="AP606" s="32"/>
      <c r="AQ606" s="32"/>
      <c r="AR606" s="32"/>
      <c r="AS606" s="32"/>
      <c r="AT606" s="32"/>
      <c r="AU606" s="32"/>
      <c r="AV606" s="32"/>
      <c r="AW606" s="32"/>
      <c r="AX606" s="32"/>
      <c r="AY606" s="32"/>
      <c r="AZ606" s="32"/>
      <c r="BA606" s="32"/>
      <c r="BB606" s="32"/>
      <c r="BC606" s="32"/>
      <c r="BD606" s="32"/>
      <c r="BE606" s="32"/>
      <c r="BF606" s="32"/>
      <c r="BG606" s="32"/>
      <c r="BH606" s="32"/>
      <c r="BI606" s="32"/>
      <c r="BJ606" s="32"/>
      <c r="BK606" s="32"/>
      <c r="BL606" s="32"/>
      <c r="BM606" s="32"/>
      <c r="BN606" s="32"/>
      <c r="BO606" s="32"/>
      <c r="BP606" s="32"/>
      <c r="BQ606" s="32"/>
      <c r="BR606" s="32"/>
      <c r="BS606" s="32"/>
      <c r="BT606" s="32"/>
      <c r="BU606" s="32"/>
      <c r="BV606" s="32"/>
      <c r="BW606" s="32"/>
      <c r="BX606" s="32"/>
      <c r="BY606" s="32"/>
      <c r="BZ606" s="32"/>
      <c r="CA606" s="32"/>
      <c r="CB606" s="32">
        <v>1836000</v>
      </c>
      <c r="CC606" s="32"/>
      <c r="CD606" s="32">
        <v>1836000</v>
      </c>
      <c r="CE606" s="32">
        <f t="shared" si="173"/>
        <v>1939183.2</v>
      </c>
      <c r="CF606" s="32">
        <v>2275821.52</v>
      </c>
      <c r="CG606" s="32"/>
      <c r="CH606" s="32">
        <v>2275821.52</v>
      </c>
      <c r="CI606" s="32">
        <f t="shared" si="168"/>
        <v>2403722.6894240002</v>
      </c>
      <c r="CJ606" s="32">
        <f t="shared" si="169"/>
        <v>1887681.1825276001</v>
      </c>
      <c r="CK606" s="32">
        <f>+SMALL((K606,O606,S606,W606,AA606,AE606,AI606,AM606,AQ606,AU606,AY606,BC606,BG606,BK606,BO606,BS606,BW606,CA606,CE606,CI606),1)</f>
        <v>1214630</v>
      </c>
      <c r="CL606" s="18"/>
      <c r="CM606" s="18">
        <f t="shared" si="170"/>
        <v>0</v>
      </c>
      <c r="CN606" s="35">
        <f t="shared" si="171"/>
        <v>0</v>
      </c>
      <c r="CO606" s="39">
        <f t="shared" si="172"/>
        <v>1214630</v>
      </c>
    </row>
    <row r="607" spans="1:93" s="19" customFormat="1" ht="45">
      <c r="A607" s="17">
        <v>597</v>
      </c>
      <c r="B607" s="49" t="s">
        <v>525</v>
      </c>
      <c r="C607" s="69" t="s">
        <v>616</v>
      </c>
      <c r="D607" s="69" t="s">
        <v>1246</v>
      </c>
      <c r="E607" s="37">
        <v>1</v>
      </c>
      <c r="F607" s="37" t="str">
        <f>+VLOOKUP(B607,'[1]AMAREY NOVA MEDICAL S.A'!$D:$H,5,0)</f>
        <v>CTO 5657-2021 B BRAUN MEDICAL S A</v>
      </c>
      <c r="G607" s="34">
        <f>+VLOOKUP(B607,'[1]AMAREY NOVA MEDICAL S.A'!$D:$H,2,0)</f>
        <v>615600</v>
      </c>
      <c r="H607" s="32">
        <f>+VLOOKUP(B607,'[1]AMAREY NOVA MEDICAL S.A'!$D:$H,3,0)</f>
        <v>0</v>
      </c>
      <c r="I607" s="32">
        <f>+VLOOKUP(B607,'[1]AMAREY NOVA MEDICAL S.A'!$D:$H,4,0)</f>
        <v>615600</v>
      </c>
      <c r="J607" s="32">
        <f t="shared" si="164"/>
        <v>615600</v>
      </c>
      <c r="K607" s="32">
        <f t="shared" si="165"/>
        <v>650196.72</v>
      </c>
      <c r="L607" s="32">
        <v>1276000</v>
      </c>
      <c r="M607" s="32"/>
      <c r="N607" s="32">
        <v>1276000</v>
      </c>
      <c r="O607" s="32">
        <f t="shared" si="166"/>
        <v>1347711.2</v>
      </c>
      <c r="P607" s="71">
        <v>556818</v>
      </c>
      <c r="Q607" s="71"/>
      <c r="R607" s="72">
        <v>556818</v>
      </c>
      <c r="S607" s="32">
        <f t="shared" si="175"/>
        <v>587999.80800000008</v>
      </c>
      <c r="T607" s="32">
        <v>903130.93260000006</v>
      </c>
      <c r="U607" s="32"/>
      <c r="V607" s="32">
        <v>903130.93260000006</v>
      </c>
      <c r="W607" s="32">
        <f t="shared" si="176"/>
        <v>953706.26482560008</v>
      </c>
      <c r="X607" s="32">
        <v>986000</v>
      </c>
      <c r="Y607" s="32"/>
      <c r="Z607" s="32">
        <v>986000</v>
      </c>
      <c r="AA607" s="32">
        <f t="shared" si="167"/>
        <v>1041413.2000000001</v>
      </c>
      <c r="AB607" s="32"/>
      <c r="AC607" s="32"/>
      <c r="AD607" s="32"/>
      <c r="AE607" s="32"/>
      <c r="AF607" s="32"/>
      <c r="AG607" s="32"/>
      <c r="AH607" s="32"/>
      <c r="AI607" s="32"/>
      <c r="AJ607" s="32">
        <v>740370</v>
      </c>
      <c r="AK607" s="32"/>
      <c r="AL607" s="32">
        <v>740370</v>
      </c>
      <c r="AM607" s="32">
        <f t="shared" si="174"/>
        <v>781978.79399999999</v>
      </c>
      <c r="AN607" s="32"/>
      <c r="AO607" s="32"/>
      <c r="AP607" s="32"/>
      <c r="AQ607" s="32"/>
      <c r="AR607" s="32"/>
      <c r="AS607" s="32"/>
      <c r="AT607" s="32"/>
      <c r="AU607" s="32"/>
      <c r="AV607" s="32"/>
      <c r="AW607" s="32"/>
      <c r="AX607" s="32"/>
      <c r="AY607" s="32"/>
      <c r="AZ607" s="32"/>
      <c r="BA607" s="32"/>
      <c r="BB607" s="32"/>
      <c r="BC607" s="32"/>
      <c r="BD607" s="32"/>
      <c r="BE607" s="32"/>
      <c r="BF607" s="32"/>
      <c r="BG607" s="32"/>
      <c r="BH607" s="32"/>
      <c r="BI607" s="32"/>
      <c r="BJ607" s="32"/>
      <c r="BK607" s="32"/>
      <c r="BL607" s="32"/>
      <c r="BM607" s="32"/>
      <c r="BN607" s="32"/>
      <c r="BO607" s="32"/>
      <c r="BP607" s="32"/>
      <c r="BQ607" s="32"/>
      <c r="BR607" s="32"/>
      <c r="BS607" s="32"/>
      <c r="BT607" s="32"/>
      <c r="BU607" s="32"/>
      <c r="BV607" s="32"/>
      <c r="BW607" s="32"/>
      <c r="BX607" s="32"/>
      <c r="BY607" s="32"/>
      <c r="BZ607" s="32"/>
      <c r="CA607" s="32"/>
      <c r="CB607" s="32">
        <v>864000</v>
      </c>
      <c r="CC607" s="32"/>
      <c r="CD607" s="32">
        <v>864000</v>
      </c>
      <c r="CE607" s="32">
        <f t="shared" si="173"/>
        <v>912556.8</v>
      </c>
      <c r="CF607" s="32">
        <v>1188181.98</v>
      </c>
      <c r="CG607" s="32"/>
      <c r="CH607" s="32">
        <v>1188181.98</v>
      </c>
      <c r="CI607" s="32">
        <f t="shared" si="168"/>
        <v>1254957.807276</v>
      </c>
      <c r="CJ607" s="32">
        <f t="shared" si="169"/>
        <v>941315.07426270004</v>
      </c>
      <c r="CK607" s="32">
        <f>+SMALL((K607,O607,S607,W607,AA607,AE607,AI607,AM607,AQ607,AU607,AY607,BC607,BG607,BK607,BO607,BS607,BW607,CA607,CE607,CI607),1)</f>
        <v>587999.80800000008</v>
      </c>
      <c r="CL607" s="18"/>
      <c r="CM607" s="18">
        <f t="shared" si="170"/>
        <v>62196.911999999895</v>
      </c>
      <c r="CN607" s="35">
        <f t="shared" si="171"/>
        <v>0.10577709576394945</v>
      </c>
      <c r="CO607" s="39">
        <f t="shared" si="172"/>
        <v>587999.80800000008</v>
      </c>
    </row>
    <row r="608" spans="1:93" s="19" customFormat="1" ht="45">
      <c r="A608" s="17">
        <v>598</v>
      </c>
      <c r="B608" s="49" t="s">
        <v>490</v>
      </c>
      <c r="C608" s="69" t="s">
        <v>616</v>
      </c>
      <c r="D608" s="69" t="s">
        <v>1246</v>
      </c>
      <c r="E608" s="37">
        <v>1</v>
      </c>
      <c r="F608" s="37" t="str">
        <f>+VLOOKUP(B608,'[1]AMAREY NOVA MEDICAL S.A'!$D:$H,5,0)</f>
        <v>CTO 5659-2021 DIPROMEDICOS S.A.S</v>
      </c>
      <c r="G608" s="34">
        <f>+VLOOKUP(B608,'[1]AMAREY NOVA MEDICAL S.A'!$D:$H,2,0)</f>
        <v>1450000</v>
      </c>
      <c r="H608" s="32">
        <f>+VLOOKUP(B608,'[1]AMAREY NOVA MEDICAL S.A'!$D:$H,3,0)</f>
        <v>0</v>
      </c>
      <c r="I608" s="32">
        <f>+VLOOKUP(B608,'[1]AMAREY NOVA MEDICAL S.A'!$D:$H,4,0)</f>
        <v>1450000</v>
      </c>
      <c r="J608" s="32">
        <f t="shared" si="164"/>
        <v>1450000</v>
      </c>
      <c r="K608" s="32">
        <f t="shared" si="165"/>
        <v>1531490</v>
      </c>
      <c r="L608" s="32">
        <v>1725000</v>
      </c>
      <c r="M608" s="32"/>
      <c r="N608" s="32">
        <v>1725000</v>
      </c>
      <c r="O608" s="32">
        <f t="shared" si="166"/>
        <v>1821945</v>
      </c>
      <c r="P608" s="71">
        <v>2004546</v>
      </c>
      <c r="Q608" s="71"/>
      <c r="R608" s="72">
        <v>2004546</v>
      </c>
      <c r="S608" s="32">
        <f t="shared" si="175"/>
        <v>2116800.5759999999</v>
      </c>
      <c r="T608" s="32">
        <v>1925659.6398</v>
      </c>
      <c r="U608" s="32"/>
      <c r="V608" s="32">
        <v>1925659.6398</v>
      </c>
      <c r="W608" s="32">
        <f t="shared" si="176"/>
        <v>2033496.5796288</v>
      </c>
      <c r="X608" s="32">
        <v>2121614</v>
      </c>
      <c r="Y608" s="32"/>
      <c r="Z608" s="32">
        <v>2121614</v>
      </c>
      <c r="AA608" s="32">
        <f t="shared" si="167"/>
        <v>2240848.7068000003</v>
      </c>
      <c r="AB608" s="32"/>
      <c r="AC608" s="32"/>
      <c r="AD608" s="32"/>
      <c r="AE608" s="32"/>
      <c r="AF608" s="32"/>
      <c r="AG608" s="32"/>
      <c r="AH608" s="32"/>
      <c r="AI608" s="32"/>
      <c r="AJ608" s="32">
        <v>1714500</v>
      </c>
      <c r="AK608" s="32"/>
      <c r="AL608" s="32">
        <v>1714500</v>
      </c>
      <c r="AM608" s="32">
        <f t="shared" si="174"/>
        <v>1810854.9000000001</v>
      </c>
      <c r="AN608" s="32"/>
      <c r="AO608" s="32"/>
      <c r="AP608" s="32"/>
      <c r="AQ608" s="32"/>
      <c r="AR608" s="32"/>
      <c r="AS608" s="32"/>
      <c r="AT608" s="32"/>
      <c r="AU608" s="32"/>
      <c r="AV608" s="32"/>
      <c r="AW608" s="32"/>
      <c r="AX608" s="32"/>
      <c r="AY608" s="32"/>
      <c r="AZ608" s="32"/>
      <c r="BA608" s="32"/>
      <c r="BB608" s="32"/>
      <c r="BC608" s="32"/>
      <c r="BD608" s="32"/>
      <c r="BE608" s="32"/>
      <c r="BF608" s="32"/>
      <c r="BG608" s="32"/>
      <c r="BH608" s="32"/>
      <c r="BI608" s="32"/>
      <c r="BJ608" s="32"/>
      <c r="BK608" s="32"/>
      <c r="BL608" s="32"/>
      <c r="BM608" s="32"/>
      <c r="BN608" s="32"/>
      <c r="BO608" s="32"/>
      <c r="BP608" s="32"/>
      <c r="BQ608" s="32"/>
      <c r="BR608" s="32"/>
      <c r="BS608" s="32"/>
      <c r="BT608" s="32"/>
      <c r="BU608" s="32"/>
      <c r="BV608" s="32"/>
      <c r="BW608" s="32"/>
      <c r="BX608" s="32"/>
      <c r="BY608" s="32"/>
      <c r="BZ608" s="32"/>
      <c r="CA608" s="32"/>
      <c r="CB608" s="32">
        <v>2700000</v>
      </c>
      <c r="CC608" s="32"/>
      <c r="CD608" s="32">
        <v>2700000</v>
      </c>
      <c r="CE608" s="32">
        <f t="shared" si="173"/>
        <v>2851740</v>
      </c>
      <c r="CF608" s="32">
        <v>2603855.54</v>
      </c>
      <c r="CG608" s="32"/>
      <c r="CH608" s="32">
        <v>2603855.54</v>
      </c>
      <c r="CI608" s="32">
        <f t="shared" si="168"/>
        <v>2750192.2213480002</v>
      </c>
      <c r="CJ608" s="32">
        <f t="shared" si="169"/>
        <v>2144670.9979721</v>
      </c>
      <c r="CK608" s="32">
        <f>+SMALL((K608,O608,S608,W608,AA608,AE608,AI608,AM608,AQ608,AU608,AY608,BC608,BG608,BK608,BO608,BS608,BW608,CA608,CE608,CI608),1)</f>
        <v>1531490</v>
      </c>
      <c r="CL608" s="18"/>
      <c r="CM608" s="18">
        <f t="shared" si="170"/>
        <v>0</v>
      </c>
      <c r="CN608" s="35">
        <f t="shared" si="171"/>
        <v>0</v>
      </c>
      <c r="CO608" s="39">
        <f t="shared" si="172"/>
        <v>1531490</v>
      </c>
    </row>
    <row r="609" spans="1:93" s="19" customFormat="1" ht="45">
      <c r="A609" s="17">
        <v>599</v>
      </c>
      <c r="B609" s="49" t="s">
        <v>491</v>
      </c>
      <c r="C609" s="69" t="s">
        <v>616</v>
      </c>
      <c r="D609" s="69" t="s">
        <v>1246</v>
      </c>
      <c r="E609" s="37">
        <v>1</v>
      </c>
      <c r="F609" s="37" t="str">
        <f>+VLOOKUP(B609,'[1]AMAREY NOVA MEDICAL S.A'!$D:$H,5,0)</f>
        <v>CTO 5657-2021 B BRAUN MEDICAL S A</v>
      </c>
      <c r="G609" s="34">
        <f>+VLOOKUP(B609,'[1]AMAREY NOVA MEDICAL S.A'!$D:$H,2,0)</f>
        <v>141400</v>
      </c>
      <c r="H609" s="32">
        <f>+VLOOKUP(B609,'[1]AMAREY NOVA MEDICAL S.A'!$D:$H,3,0)</f>
        <v>0</v>
      </c>
      <c r="I609" s="32">
        <f>+VLOOKUP(B609,'[1]AMAREY NOVA MEDICAL S.A'!$D:$H,4,0)</f>
        <v>141400</v>
      </c>
      <c r="J609" s="32">
        <f t="shared" si="164"/>
        <v>141400</v>
      </c>
      <c r="K609" s="32">
        <f t="shared" si="165"/>
        <v>149346.68</v>
      </c>
      <c r="L609" s="32"/>
      <c r="M609" s="32"/>
      <c r="N609" s="32"/>
      <c r="O609" s="32"/>
      <c r="P609" s="71"/>
      <c r="Q609" s="71"/>
      <c r="R609" s="72"/>
      <c r="S609" s="32"/>
      <c r="T609" s="32"/>
      <c r="U609" s="32"/>
      <c r="V609" s="32"/>
      <c r="W609" s="32"/>
      <c r="X609" s="32"/>
      <c r="Y609" s="32"/>
      <c r="Z609" s="32"/>
      <c r="AA609" s="32"/>
      <c r="AB609" s="32"/>
      <c r="AC609" s="32"/>
      <c r="AD609" s="32"/>
      <c r="AE609" s="32"/>
      <c r="AF609" s="32"/>
      <c r="AG609" s="32"/>
      <c r="AH609" s="32"/>
      <c r="AI609" s="32"/>
      <c r="AJ609" s="32">
        <v>217235</v>
      </c>
      <c r="AK609" s="32"/>
      <c r="AL609" s="32">
        <v>217235</v>
      </c>
      <c r="AM609" s="32">
        <f t="shared" si="174"/>
        <v>229443.60700000002</v>
      </c>
      <c r="AN609" s="32"/>
      <c r="AO609" s="32"/>
      <c r="AP609" s="32"/>
      <c r="AQ609" s="32"/>
      <c r="AR609" s="32"/>
      <c r="AS609" s="32"/>
      <c r="AT609" s="32"/>
      <c r="AU609" s="32"/>
      <c r="AV609" s="32"/>
      <c r="AW609" s="32"/>
      <c r="AX609" s="32"/>
      <c r="AY609" s="32"/>
      <c r="AZ609" s="32"/>
      <c r="BA609" s="32"/>
      <c r="BB609" s="32"/>
      <c r="BC609" s="32"/>
      <c r="BD609" s="32"/>
      <c r="BE609" s="32"/>
      <c r="BF609" s="32"/>
      <c r="BG609" s="32"/>
      <c r="BH609" s="32"/>
      <c r="BI609" s="32"/>
      <c r="BJ609" s="32"/>
      <c r="BK609" s="32"/>
      <c r="BL609" s="32"/>
      <c r="BM609" s="32"/>
      <c r="BN609" s="32"/>
      <c r="BO609" s="32"/>
      <c r="BP609" s="32"/>
      <c r="BQ609" s="32"/>
      <c r="BR609" s="32"/>
      <c r="BS609" s="32"/>
      <c r="BT609" s="32"/>
      <c r="BU609" s="32"/>
      <c r="BV609" s="32"/>
      <c r="BW609" s="32"/>
      <c r="BX609" s="32"/>
      <c r="BY609" s="32"/>
      <c r="BZ609" s="32"/>
      <c r="CA609" s="32"/>
      <c r="CB609" s="32"/>
      <c r="CC609" s="32"/>
      <c r="CD609" s="32"/>
      <c r="CE609" s="32"/>
      <c r="CF609" s="32">
        <v>547087.19999999995</v>
      </c>
      <c r="CG609" s="32"/>
      <c r="CH609" s="32">
        <v>547087.19999999995</v>
      </c>
      <c r="CI609" s="32">
        <f t="shared" si="168"/>
        <v>577833.50063999998</v>
      </c>
      <c r="CJ609" s="32">
        <f t="shared" si="169"/>
        <v>318874.59587999998</v>
      </c>
      <c r="CK609" s="32">
        <f>+SMALL((K609,O609,S609,W609,AA609,AE609,AI609,AM609,AQ609,AU609,AY609,BC609,BG609,BK609,BO609,BS609,BW609,CA609,CE609,CI609),1)</f>
        <v>149346.68</v>
      </c>
      <c r="CL609" s="18"/>
      <c r="CM609" s="18">
        <f t="shared" si="170"/>
        <v>0</v>
      </c>
      <c r="CN609" s="35">
        <f t="shared" si="171"/>
        <v>0</v>
      </c>
      <c r="CO609" s="39">
        <f t="shared" si="172"/>
        <v>149346.68</v>
      </c>
    </row>
    <row r="610" spans="1:93" s="19" customFormat="1" ht="45">
      <c r="A610" s="17">
        <v>600</v>
      </c>
      <c r="B610" s="49" t="s">
        <v>492</v>
      </c>
      <c r="C610" s="69" t="s">
        <v>616</v>
      </c>
      <c r="D610" s="69" t="s">
        <v>1246</v>
      </c>
      <c r="E610" s="37">
        <v>1</v>
      </c>
      <c r="F610" s="37" t="str">
        <f>+VLOOKUP(B610,'[1]AMAREY NOVA MEDICAL S.A'!$D:$H,5,0)</f>
        <v>CTO 5657-2021 B BRAUN MEDICAL S A</v>
      </c>
      <c r="G610" s="34">
        <f>+VLOOKUP(B610,'[1]AMAREY NOVA MEDICAL S.A'!$D:$H,2,0)</f>
        <v>120600</v>
      </c>
      <c r="H610" s="32">
        <f>+VLOOKUP(B610,'[1]AMAREY NOVA MEDICAL S.A'!$D:$H,3,0)</f>
        <v>0</v>
      </c>
      <c r="I610" s="32">
        <f>+VLOOKUP(B610,'[1]AMAREY NOVA MEDICAL S.A'!$D:$H,4,0)</f>
        <v>120600</v>
      </c>
      <c r="J610" s="32">
        <f t="shared" si="164"/>
        <v>120600</v>
      </c>
      <c r="K610" s="32">
        <f t="shared" si="165"/>
        <v>127377.72</v>
      </c>
      <c r="L610" s="32">
        <v>245000</v>
      </c>
      <c r="M610" s="32"/>
      <c r="N610" s="32">
        <v>245000</v>
      </c>
      <c r="O610" s="32">
        <f t="shared" si="166"/>
        <v>258769</v>
      </c>
      <c r="P610" s="71">
        <v>445455</v>
      </c>
      <c r="Q610" s="71"/>
      <c r="R610" s="72">
        <v>445455</v>
      </c>
      <c r="S610" s="32">
        <f t="shared" si="175"/>
        <v>470400.48000000004</v>
      </c>
      <c r="T610" s="32">
        <v>53236.942199999998</v>
      </c>
      <c r="U610" s="32"/>
      <c r="V610" s="32">
        <v>53236.942199999998</v>
      </c>
      <c r="W610" s="32">
        <f t="shared" si="176"/>
        <v>56218.210963199999</v>
      </c>
      <c r="X610" s="32">
        <v>185856</v>
      </c>
      <c r="Y610" s="32"/>
      <c r="Z610" s="32">
        <v>185856</v>
      </c>
      <c r="AA610" s="32">
        <f t="shared" si="167"/>
        <v>196301.1072</v>
      </c>
      <c r="AB610" s="32"/>
      <c r="AC610" s="32"/>
      <c r="AD610" s="32"/>
      <c r="AE610" s="32"/>
      <c r="AF610" s="32"/>
      <c r="AG610" s="32"/>
      <c r="AH610" s="32"/>
      <c r="AI610" s="32"/>
      <c r="AJ610" s="32">
        <v>414460</v>
      </c>
      <c r="AK610" s="32"/>
      <c r="AL610" s="32">
        <v>414460</v>
      </c>
      <c r="AM610" s="32">
        <f t="shared" si="174"/>
        <v>437752.652</v>
      </c>
      <c r="AN610" s="32"/>
      <c r="AO610" s="32"/>
      <c r="AP610" s="32"/>
      <c r="AQ610" s="32"/>
      <c r="AR610" s="32"/>
      <c r="AS610" s="32"/>
      <c r="AT610" s="32"/>
      <c r="AU610" s="32"/>
      <c r="AV610" s="32"/>
      <c r="AW610" s="32"/>
      <c r="AX610" s="32"/>
      <c r="AY610" s="32"/>
      <c r="AZ610" s="32"/>
      <c r="BA610" s="32"/>
      <c r="BB610" s="32"/>
      <c r="BC610" s="32"/>
      <c r="BD610" s="32"/>
      <c r="BE610" s="32"/>
      <c r="BF610" s="32"/>
      <c r="BG610" s="32"/>
      <c r="BH610" s="32"/>
      <c r="BI610" s="32"/>
      <c r="BJ610" s="32"/>
      <c r="BK610" s="32"/>
      <c r="BL610" s="32"/>
      <c r="BM610" s="32"/>
      <c r="BN610" s="32"/>
      <c r="BO610" s="32"/>
      <c r="BP610" s="32"/>
      <c r="BQ610" s="32"/>
      <c r="BR610" s="32"/>
      <c r="BS610" s="32"/>
      <c r="BT610" s="32"/>
      <c r="BU610" s="32"/>
      <c r="BV610" s="32"/>
      <c r="BW610" s="32"/>
      <c r="BX610" s="32"/>
      <c r="BY610" s="32"/>
      <c r="BZ610" s="32"/>
      <c r="CA610" s="32"/>
      <c r="CB610" s="32">
        <v>216000</v>
      </c>
      <c r="CC610" s="32"/>
      <c r="CD610" s="32">
        <v>216000</v>
      </c>
      <c r="CE610" s="32">
        <f t="shared" si="173"/>
        <v>228139.2</v>
      </c>
      <c r="CF610" s="32">
        <v>312744.21999999997</v>
      </c>
      <c r="CG610" s="32"/>
      <c r="CH610" s="32">
        <v>312744.21999999997</v>
      </c>
      <c r="CI610" s="32">
        <f t="shared" si="168"/>
        <v>330320.44516399998</v>
      </c>
      <c r="CJ610" s="32">
        <f t="shared" si="169"/>
        <v>263159.85191590001</v>
      </c>
      <c r="CK610" s="32">
        <f>+SMALL((K610,O610,S610,W610,AA610,AE610,AI610,AM610,AQ610,AU610,AY610,BC610,BG610,BK610,BO610,BS610,BW610,CA610,CE610,CI610),1)</f>
        <v>56218.210963199999</v>
      </c>
      <c r="CL610" s="18"/>
      <c r="CM610" s="18">
        <f t="shared" si="170"/>
        <v>71159.509036800009</v>
      </c>
      <c r="CN610" s="35">
        <f t="shared" si="171"/>
        <v>1.2657732755562154</v>
      </c>
      <c r="CO610" s="39">
        <f t="shared" si="172"/>
        <v>56218.210963199999</v>
      </c>
    </row>
    <row r="611" spans="1:93" s="19" customFormat="1" ht="30">
      <c r="A611" s="17">
        <v>601</v>
      </c>
      <c r="B611" s="49" t="s">
        <v>392</v>
      </c>
      <c r="C611" s="69" t="s">
        <v>616</v>
      </c>
      <c r="D611" s="69" t="s">
        <v>1246</v>
      </c>
      <c r="E611" s="37">
        <v>1</v>
      </c>
      <c r="F611" s="37" t="str">
        <f>+VLOOKUP(B611,'[1]AMAREY NOVA MEDICAL S.A'!$D:$H,5,0)</f>
        <v>CTO 5658-2021 BIOART S.A</v>
      </c>
      <c r="G611" s="34">
        <f>+VLOOKUP(B611,'[1]AMAREY NOVA MEDICAL S.A'!$D:$H,2,0)</f>
        <v>249477</v>
      </c>
      <c r="H611" s="32">
        <f>+VLOOKUP(B611,'[1]AMAREY NOVA MEDICAL S.A'!$D:$H,3,0)</f>
        <v>0</v>
      </c>
      <c r="I611" s="32">
        <f>+VLOOKUP(B611,'[1]AMAREY NOVA MEDICAL S.A'!$D:$H,4,0)</f>
        <v>249477</v>
      </c>
      <c r="J611" s="32">
        <f t="shared" si="164"/>
        <v>249477</v>
      </c>
      <c r="K611" s="32">
        <f t="shared" si="165"/>
        <v>263497.60739999998</v>
      </c>
      <c r="L611" s="32">
        <v>147000</v>
      </c>
      <c r="M611" s="32"/>
      <c r="N611" s="32">
        <v>147000</v>
      </c>
      <c r="O611" s="32">
        <f t="shared" si="166"/>
        <v>155261.4</v>
      </c>
      <c r="P611" s="71">
        <v>192593</v>
      </c>
      <c r="Q611" s="71"/>
      <c r="R611" s="72">
        <v>192593</v>
      </c>
      <c r="S611" s="32">
        <f t="shared" si="175"/>
        <v>203378.20800000001</v>
      </c>
      <c r="T611" s="32">
        <v>106355.31660000001</v>
      </c>
      <c r="U611" s="32"/>
      <c r="V611" s="32">
        <v>106355.31660000001</v>
      </c>
      <c r="W611" s="32">
        <f t="shared" si="176"/>
        <v>112311.21432960001</v>
      </c>
      <c r="X611" s="32">
        <v>212000</v>
      </c>
      <c r="Y611" s="32"/>
      <c r="Z611" s="32">
        <v>212000</v>
      </c>
      <c r="AA611" s="32">
        <f t="shared" si="167"/>
        <v>223914.4</v>
      </c>
      <c r="AB611" s="32"/>
      <c r="AC611" s="32"/>
      <c r="AD611" s="32"/>
      <c r="AE611" s="32"/>
      <c r="AF611" s="32"/>
      <c r="AG611" s="32"/>
      <c r="AH611" s="32"/>
      <c r="AI611" s="32"/>
      <c r="AJ611" s="32">
        <v>190785</v>
      </c>
      <c r="AK611" s="32"/>
      <c r="AL611" s="32">
        <v>190785</v>
      </c>
      <c r="AM611" s="32">
        <f t="shared" si="174"/>
        <v>201507.117</v>
      </c>
      <c r="AN611" s="32"/>
      <c r="AO611" s="32"/>
      <c r="AP611" s="32"/>
      <c r="AQ611" s="32"/>
      <c r="AR611" s="32"/>
      <c r="AS611" s="32"/>
      <c r="AT611" s="32"/>
      <c r="AU611" s="32"/>
      <c r="AV611" s="32"/>
      <c r="AW611" s="32"/>
      <c r="AX611" s="32"/>
      <c r="AY611" s="32"/>
      <c r="AZ611" s="32"/>
      <c r="BA611" s="32"/>
      <c r="BB611" s="32"/>
      <c r="BC611" s="32"/>
      <c r="BD611" s="32"/>
      <c r="BE611" s="32"/>
      <c r="BF611" s="32"/>
      <c r="BG611" s="32"/>
      <c r="BH611" s="32"/>
      <c r="BI611" s="32"/>
      <c r="BJ611" s="32"/>
      <c r="BK611" s="32"/>
      <c r="BL611" s="32"/>
      <c r="BM611" s="32"/>
      <c r="BN611" s="32"/>
      <c r="BO611" s="32"/>
      <c r="BP611" s="32"/>
      <c r="BQ611" s="32"/>
      <c r="BR611" s="32"/>
      <c r="BS611" s="32"/>
      <c r="BT611" s="32"/>
      <c r="BU611" s="32"/>
      <c r="BV611" s="32"/>
      <c r="BW611" s="32"/>
      <c r="BX611" s="32"/>
      <c r="BY611" s="32"/>
      <c r="BZ611" s="32"/>
      <c r="CA611" s="32"/>
      <c r="CB611" s="32">
        <v>345600</v>
      </c>
      <c r="CC611" s="32"/>
      <c r="CD611" s="32">
        <v>345600</v>
      </c>
      <c r="CE611" s="32">
        <f t="shared" si="173"/>
        <v>365022.72000000003</v>
      </c>
      <c r="CF611" s="32">
        <v>288754.71000000002</v>
      </c>
      <c r="CG611" s="32"/>
      <c r="CH611" s="32">
        <v>288754.71000000002</v>
      </c>
      <c r="CI611" s="32">
        <f t="shared" si="168"/>
        <v>304982.72470200004</v>
      </c>
      <c r="CJ611" s="32">
        <f t="shared" si="169"/>
        <v>228734.42392894998</v>
      </c>
      <c r="CK611" s="32">
        <f>+SMALL((K611,O611,S611,W611,AA611,AE611,AI611,AM611,AQ611,AU611,AY611,BC611,BG611,BK611,BO611,BS611,BW611,CA611,CE611,CI611),1)</f>
        <v>112311.21432960001</v>
      </c>
      <c r="CL611" s="18"/>
      <c r="CM611" s="18">
        <f t="shared" si="170"/>
        <v>151186.39307039996</v>
      </c>
      <c r="CN611" s="35">
        <f t="shared" si="171"/>
        <v>1.3461379967517122</v>
      </c>
      <c r="CO611" s="39">
        <f t="shared" si="172"/>
        <v>112311.21432960001</v>
      </c>
    </row>
    <row r="612" spans="1:93" s="19" customFormat="1" ht="45">
      <c r="A612" s="17">
        <v>602</v>
      </c>
      <c r="B612" s="49" t="s">
        <v>301</v>
      </c>
      <c r="C612" s="69" t="s">
        <v>616</v>
      </c>
      <c r="D612" s="69" t="s">
        <v>1246</v>
      </c>
      <c r="E612" s="37">
        <v>1</v>
      </c>
      <c r="F612" s="37" t="str">
        <f>+VLOOKUP(B612,'[1]AMAREY NOVA MEDICAL S.A'!$D:$H,5,0)</f>
        <v>CTO 5657-2021 B BRAUN MEDICAL S A</v>
      </c>
      <c r="G612" s="34">
        <f>+VLOOKUP(B612,'[1]AMAREY NOVA MEDICAL S.A'!$D:$H,2,0)</f>
        <v>373500</v>
      </c>
      <c r="H612" s="32">
        <f>+VLOOKUP(B612,'[1]AMAREY NOVA MEDICAL S.A'!$D:$H,3,0)</f>
        <v>0</v>
      </c>
      <c r="I612" s="32">
        <f>+VLOOKUP(B612,'[1]AMAREY NOVA MEDICAL S.A'!$D:$H,4,0)</f>
        <v>373500</v>
      </c>
      <c r="J612" s="32">
        <f t="shared" si="164"/>
        <v>373500</v>
      </c>
      <c r="K612" s="32">
        <f t="shared" si="165"/>
        <v>394490.7</v>
      </c>
      <c r="L612" s="32">
        <v>170000</v>
      </c>
      <c r="M612" s="32">
        <f>+L612*19%</f>
        <v>32300</v>
      </c>
      <c r="N612" s="32">
        <f>+L612+M612</f>
        <v>202300</v>
      </c>
      <c r="O612" s="32">
        <f t="shared" si="166"/>
        <v>213669.26</v>
      </c>
      <c r="P612" s="71">
        <v>165080</v>
      </c>
      <c r="Q612" s="71"/>
      <c r="R612" s="72">
        <v>165080</v>
      </c>
      <c r="S612" s="32">
        <f t="shared" si="175"/>
        <v>174324.48000000001</v>
      </c>
      <c r="T612" s="32">
        <v>221379.12505800001</v>
      </c>
      <c r="U612" s="32"/>
      <c r="V612" s="32">
        <v>221379.12505800001</v>
      </c>
      <c r="W612" s="32">
        <f t="shared" si="176"/>
        <v>233776.35606124802</v>
      </c>
      <c r="X612" s="32">
        <v>145200</v>
      </c>
      <c r="Y612" s="32"/>
      <c r="Z612" s="32">
        <v>145200</v>
      </c>
      <c r="AA612" s="32">
        <f t="shared" si="167"/>
        <v>153360.24</v>
      </c>
      <c r="AB612" s="32"/>
      <c r="AC612" s="32"/>
      <c r="AD612" s="32"/>
      <c r="AE612" s="32"/>
      <c r="AF612" s="32"/>
      <c r="AG612" s="32"/>
      <c r="AH612" s="32"/>
      <c r="AI612" s="32"/>
      <c r="AJ612" s="32">
        <v>226665</v>
      </c>
      <c r="AK612" s="32">
        <f>+AJ612*19%</f>
        <v>43066.35</v>
      </c>
      <c r="AL612" s="32">
        <v>269731.34999999998</v>
      </c>
      <c r="AM612" s="32">
        <f t="shared" si="174"/>
        <v>284890.25186999998</v>
      </c>
      <c r="AN612" s="32"/>
      <c r="AO612" s="32"/>
      <c r="AP612" s="32"/>
      <c r="AQ612" s="32"/>
      <c r="AR612" s="32"/>
      <c r="AS612" s="32"/>
      <c r="AT612" s="32"/>
      <c r="AU612" s="32"/>
      <c r="AV612" s="32"/>
      <c r="AW612" s="32"/>
      <c r="AX612" s="32"/>
      <c r="AY612" s="32"/>
      <c r="AZ612" s="32"/>
      <c r="BA612" s="32"/>
      <c r="BB612" s="32"/>
      <c r="BC612" s="32"/>
      <c r="BD612" s="32"/>
      <c r="BE612" s="32"/>
      <c r="BF612" s="32"/>
      <c r="BG612" s="32"/>
      <c r="BH612" s="32"/>
      <c r="BI612" s="32"/>
      <c r="BJ612" s="32"/>
      <c r="BK612" s="32"/>
      <c r="BL612" s="32"/>
      <c r="BM612" s="32"/>
      <c r="BN612" s="32"/>
      <c r="BO612" s="32"/>
      <c r="BP612" s="32"/>
      <c r="BQ612" s="32"/>
      <c r="BR612" s="32"/>
      <c r="BS612" s="32"/>
      <c r="BT612" s="32"/>
      <c r="BU612" s="32"/>
      <c r="BV612" s="32"/>
      <c r="BW612" s="32"/>
      <c r="BX612" s="32"/>
      <c r="BY612" s="32"/>
      <c r="BZ612" s="32"/>
      <c r="CA612" s="32"/>
      <c r="CB612" s="32">
        <v>302400</v>
      </c>
      <c r="CC612" s="32">
        <v>57456</v>
      </c>
      <c r="CD612" s="32">
        <v>359856</v>
      </c>
      <c r="CE612" s="32">
        <f t="shared" si="173"/>
        <v>380079.90720000002</v>
      </c>
      <c r="CF612" s="32">
        <v>271794.59999999998</v>
      </c>
      <c r="CG612" s="32"/>
      <c r="CH612" s="32">
        <v>271794.59999999998</v>
      </c>
      <c r="CI612" s="32">
        <f t="shared" si="168"/>
        <v>287069.45652000001</v>
      </c>
      <c r="CJ612" s="32">
        <f t="shared" si="169"/>
        <v>265207.58145640598</v>
      </c>
      <c r="CK612" s="32">
        <f>+SMALL((K612,O612,S612,W612,AA612,AE612,AI612,AM612,AQ612,AU612,AY612,BC612,BG612,BK612,BO612,BS612,BW612,CA612,CE612,CI612),1)</f>
        <v>153360.24</v>
      </c>
      <c r="CL612" s="18"/>
      <c r="CM612" s="18">
        <f t="shared" si="170"/>
        <v>241130.46000000002</v>
      </c>
      <c r="CN612" s="35">
        <f t="shared" si="171"/>
        <v>1.5723140495867771</v>
      </c>
      <c r="CO612" s="39">
        <f t="shared" si="172"/>
        <v>153360.24</v>
      </c>
    </row>
    <row r="613" spans="1:93" s="19" customFormat="1" ht="30">
      <c r="A613" s="17">
        <v>603</v>
      </c>
      <c r="B613" s="49" t="s">
        <v>536</v>
      </c>
      <c r="C613" s="69" t="s">
        <v>617</v>
      </c>
      <c r="D613" s="69" t="s">
        <v>1246</v>
      </c>
      <c r="E613" s="37">
        <v>1</v>
      </c>
      <c r="F613" s="37" t="str">
        <f>+VLOOKUP(B613,'[1]AMAREY NOVA MEDICAL S.A'!$D:$H,5,0)</f>
        <v xml:space="preserve">CTO 5660-2021 DISORTHO SA </v>
      </c>
      <c r="G613" s="34">
        <f>+VLOOKUP(B613,'[1]AMAREY NOVA MEDICAL S.A'!$D:$H,2,0)</f>
        <v>800000</v>
      </c>
      <c r="H613" s="32">
        <f>+VLOOKUP(B613,'[1]AMAREY NOVA MEDICAL S.A'!$D:$H,3,0)</f>
        <v>0</v>
      </c>
      <c r="I613" s="32">
        <f>+VLOOKUP(B613,'[1]AMAREY NOVA MEDICAL S.A'!$D:$H,4,0)</f>
        <v>800000</v>
      </c>
      <c r="J613" s="32">
        <f t="shared" si="164"/>
        <v>800000</v>
      </c>
      <c r="K613" s="32">
        <f t="shared" si="165"/>
        <v>844960</v>
      </c>
      <c r="L613" s="32"/>
      <c r="M613" s="32"/>
      <c r="N613" s="32"/>
      <c r="O613" s="32"/>
      <c r="P613" s="71"/>
      <c r="Q613" s="71"/>
      <c r="R613" s="72"/>
      <c r="S613" s="32"/>
      <c r="T613" s="32"/>
      <c r="U613" s="32"/>
      <c r="V613" s="32"/>
      <c r="W613" s="32"/>
      <c r="X613" s="32">
        <v>750000</v>
      </c>
      <c r="Y613" s="32"/>
      <c r="Z613" s="32">
        <v>750000</v>
      </c>
      <c r="AA613" s="32">
        <f t="shared" si="167"/>
        <v>792150</v>
      </c>
      <c r="AB613" s="32"/>
      <c r="AC613" s="32"/>
      <c r="AD613" s="32"/>
      <c r="AE613" s="32"/>
      <c r="AF613" s="32"/>
      <c r="AG613" s="32"/>
      <c r="AH613" s="32"/>
      <c r="AI613" s="32"/>
      <c r="AJ613" s="32"/>
      <c r="AK613" s="32"/>
      <c r="AL613" s="32"/>
      <c r="AM613" s="32"/>
      <c r="AN613" s="32"/>
      <c r="AO613" s="32"/>
      <c r="AP613" s="32"/>
      <c r="AQ613" s="32"/>
      <c r="AR613" s="32"/>
      <c r="AS613" s="32"/>
      <c r="AT613" s="32"/>
      <c r="AU613" s="32"/>
      <c r="AV613" s="32"/>
      <c r="AW613" s="32"/>
      <c r="AX613" s="32"/>
      <c r="AY613" s="32"/>
      <c r="AZ613" s="32"/>
      <c r="BA613" s="32"/>
      <c r="BB613" s="32"/>
      <c r="BC613" s="32"/>
      <c r="BD613" s="32"/>
      <c r="BE613" s="32"/>
      <c r="BF613" s="32"/>
      <c r="BG613" s="32"/>
      <c r="BH613" s="32"/>
      <c r="BI613" s="32"/>
      <c r="BJ613" s="32"/>
      <c r="BK613" s="32"/>
      <c r="BL613" s="32"/>
      <c r="BM613" s="32"/>
      <c r="BN613" s="32"/>
      <c r="BO613" s="32"/>
      <c r="BP613" s="32"/>
      <c r="BQ613" s="32"/>
      <c r="BR613" s="32"/>
      <c r="BS613" s="32"/>
      <c r="BT613" s="32"/>
      <c r="BU613" s="32"/>
      <c r="BV613" s="32"/>
      <c r="BW613" s="32"/>
      <c r="BX613" s="32"/>
      <c r="BY613" s="32"/>
      <c r="BZ613" s="32"/>
      <c r="CA613" s="32"/>
      <c r="CB613" s="32"/>
      <c r="CC613" s="32"/>
      <c r="CD613" s="32"/>
      <c r="CE613" s="32"/>
      <c r="CF613" s="32">
        <v>1031500.8</v>
      </c>
      <c r="CG613" s="32"/>
      <c r="CH613" s="32">
        <v>1031500.8</v>
      </c>
      <c r="CI613" s="32">
        <f t="shared" si="168"/>
        <v>1089471.1449600002</v>
      </c>
      <c r="CJ613" s="32">
        <f t="shared" si="169"/>
        <v>908860.38165333343</v>
      </c>
      <c r="CK613" s="32">
        <f>+SMALL((K613,O613,S613,W613,AA613,AE613,AI613,AM613,AQ613,AU613,AY613,BC613,BG613,BK613,BO613,BS613,BW613,CA613,CE613,CI613),1)</f>
        <v>792150</v>
      </c>
      <c r="CL613" s="18"/>
      <c r="CM613" s="18">
        <f t="shared" si="170"/>
        <v>52810</v>
      </c>
      <c r="CN613" s="35">
        <f t="shared" si="171"/>
        <v>6.6666666666666666E-2</v>
      </c>
      <c r="CO613" s="39">
        <f t="shared" si="172"/>
        <v>792150</v>
      </c>
    </row>
    <row r="614" spans="1:93" s="19" customFormat="1" ht="30">
      <c r="A614" s="17">
        <v>604</v>
      </c>
      <c r="B614" s="49" t="s">
        <v>394</v>
      </c>
      <c r="C614" s="69" t="s">
        <v>617</v>
      </c>
      <c r="D614" s="69" t="s">
        <v>1246</v>
      </c>
      <c r="E614" s="37">
        <v>1</v>
      </c>
      <c r="F614" s="37" t="str">
        <f>+VLOOKUP(B614,'[1]AMAREY NOVA MEDICAL S.A'!$D:$H,5,0)</f>
        <v xml:space="preserve">CTO 5660-2021 DISORTHO SA </v>
      </c>
      <c r="G614" s="34">
        <f>+VLOOKUP(B614,'[1]AMAREY NOVA MEDICAL S.A'!$D:$H,2,0)</f>
        <v>100000</v>
      </c>
      <c r="H614" s="32">
        <f>+VLOOKUP(B614,'[1]AMAREY NOVA MEDICAL S.A'!$D:$H,3,0)</f>
        <v>0</v>
      </c>
      <c r="I614" s="32">
        <f>+VLOOKUP(B614,'[1]AMAREY NOVA MEDICAL S.A'!$D:$H,4,0)</f>
        <v>100000</v>
      </c>
      <c r="J614" s="32">
        <f t="shared" si="164"/>
        <v>100000</v>
      </c>
      <c r="K614" s="32">
        <f t="shared" si="165"/>
        <v>105620</v>
      </c>
      <c r="L614" s="32"/>
      <c r="M614" s="32"/>
      <c r="N614" s="32"/>
      <c r="O614" s="32"/>
      <c r="P614" s="71"/>
      <c r="Q614" s="71"/>
      <c r="R614" s="72"/>
      <c r="S614" s="32"/>
      <c r="T614" s="32"/>
      <c r="U614" s="32"/>
      <c r="V614" s="32"/>
      <c r="W614" s="32"/>
      <c r="X614" s="32">
        <v>212000</v>
      </c>
      <c r="Y614" s="32"/>
      <c r="Z614" s="32">
        <v>212000</v>
      </c>
      <c r="AA614" s="32">
        <f t="shared" si="167"/>
        <v>223914.4</v>
      </c>
      <c r="AB614" s="32"/>
      <c r="AC614" s="32"/>
      <c r="AD614" s="32"/>
      <c r="AE614" s="32"/>
      <c r="AF614" s="32"/>
      <c r="AG614" s="32"/>
      <c r="AH614" s="32"/>
      <c r="AI614" s="32"/>
      <c r="AJ614" s="32"/>
      <c r="AK614" s="32"/>
      <c r="AL614" s="32"/>
      <c r="AM614" s="32"/>
      <c r="AN614" s="32"/>
      <c r="AO614" s="32"/>
      <c r="AP614" s="32"/>
      <c r="AQ614" s="32"/>
      <c r="AR614" s="32"/>
      <c r="AS614" s="32"/>
      <c r="AT614" s="32"/>
      <c r="AU614" s="32"/>
      <c r="AV614" s="32"/>
      <c r="AW614" s="32"/>
      <c r="AX614" s="32"/>
      <c r="AY614" s="32"/>
      <c r="AZ614" s="32"/>
      <c r="BA614" s="32"/>
      <c r="BB614" s="32"/>
      <c r="BC614" s="32"/>
      <c r="BD614" s="32"/>
      <c r="BE614" s="32"/>
      <c r="BF614" s="32"/>
      <c r="BG614" s="32"/>
      <c r="BH614" s="32"/>
      <c r="BI614" s="32"/>
      <c r="BJ614" s="32"/>
      <c r="BK614" s="32"/>
      <c r="BL614" s="32"/>
      <c r="BM614" s="32"/>
      <c r="BN614" s="32"/>
      <c r="BO614" s="32"/>
      <c r="BP614" s="32"/>
      <c r="BQ614" s="32"/>
      <c r="BR614" s="32"/>
      <c r="BS614" s="32"/>
      <c r="BT614" s="32"/>
      <c r="BU614" s="32"/>
      <c r="BV614" s="32"/>
      <c r="BW614" s="32"/>
      <c r="BX614" s="32"/>
      <c r="BY614" s="32"/>
      <c r="BZ614" s="32"/>
      <c r="CA614" s="32"/>
      <c r="CB614" s="32"/>
      <c r="CC614" s="32"/>
      <c r="CD614" s="32"/>
      <c r="CE614" s="32"/>
      <c r="CF614" s="32">
        <v>193570.08</v>
      </c>
      <c r="CG614" s="32"/>
      <c r="CH614" s="32">
        <v>193570.08</v>
      </c>
      <c r="CI614" s="32">
        <f t="shared" si="168"/>
        <v>204448.71849599999</v>
      </c>
      <c r="CJ614" s="32">
        <f t="shared" si="169"/>
        <v>177994.37283200002</v>
      </c>
      <c r="CK614" s="32">
        <f>+SMALL((K614,O614,S614,W614,AA614,AE614,AI614,AM614,AQ614,AU614,AY614,BC614,BG614,BK614,BO614,BS614,BW614,CA614,CE614,CI614),1)</f>
        <v>105620</v>
      </c>
      <c r="CL614" s="18"/>
      <c r="CM614" s="18">
        <f t="shared" si="170"/>
        <v>0</v>
      </c>
      <c r="CN614" s="35">
        <f t="shared" si="171"/>
        <v>0</v>
      </c>
      <c r="CO614" s="39">
        <f t="shared" si="172"/>
        <v>105620</v>
      </c>
    </row>
    <row r="615" spans="1:93" s="19" customFormat="1" ht="30">
      <c r="A615" s="17">
        <v>605</v>
      </c>
      <c r="B615" s="49" t="s">
        <v>537</v>
      </c>
      <c r="C615" s="69" t="s">
        <v>617</v>
      </c>
      <c r="D615" s="69" t="s">
        <v>1246</v>
      </c>
      <c r="E615" s="37">
        <v>1</v>
      </c>
      <c r="F615" s="37" t="str">
        <f>+VLOOKUP(B615,'[1]AMAREY NOVA MEDICAL S.A'!$D:$H,5,0)</f>
        <v xml:space="preserve">CTO 5660-2021 DISORTHO SA </v>
      </c>
      <c r="G615" s="34">
        <f>+VLOOKUP(B615,'[1]AMAREY NOVA MEDICAL S.A'!$D:$H,2,0)</f>
        <v>100000</v>
      </c>
      <c r="H615" s="32">
        <f>+VLOOKUP(B615,'[1]AMAREY NOVA MEDICAL S.A'!$D:$H,3,0)</f>
        <v>19000</v>
      </c>
      <c r="I615" s="32">
        <f>+VLOOKUP(B615,'[1]AMAREY NOVA MEDICAL S.A'!$D:$H,4,0)</f>
        <v>119000</v>
      </c>
      <c r="J615" s="32">
        <f t="shared" si="164"/>
        <v>119000</v>
      </c>
      <c r="K615" s="32">
        <f t="shared" si="165"/>
        <v>125687.8</v>
      </c>
      <c r="L615" s="32"/>
      <c r="M615" s="32"/>
      <c r="N615" s="32"/>
      <c r="O615" s="32"/>
      <c r="P615" s="71"/>
      <c r="Q615" s="71"/>
      <c r="R615" s="72"/>
      <c r="S615" s="32"/>
      <c r="T615" s="32"/>
      <c r="U615" s="32"/>
      <c r="V615" s="32"/>
      <c r="W615" s="32"/>
      <c r="X615" s="32">
        <v>145200</v>
      </c>
      <c r="Y615" s="32"/>
      <c r="Z615" s="32">
        <v>145200</v>
      </c>
      <c r="AA615" s="32">
        <f t="shared" si="167"/>
        <v>153360.24</v>
      </c>
      <c r="AB615" s="32"/>
      <c r="AC615" s="32"/>
      <c r="AD615" s="32"/>
      <c r="AE615" s="32"/>
      <c r="AF615" s="32"/>
      <c r="AG615" s="32"/>
      <c r="AH615" s="32"/>
      <c r="AI615" s="32"/>
      <c r="AJ615" s="32"/>
      <c r="AK615" s="32"/>
      <c r="AL615" s="32"/>
      <c r="AM615" s="32"/>
      <c r="AN615" s="32"/>
      <c r="AO615" s="32"/>
      <c r="AP615" s="32"/>
      <c r="AQ615" s="32"/>
      <c r="AR615" s="32"/>
      <c r="AS615" s="32"/>
      <c r="AT615" s="32"/>
      <c r="AU615" s="32"/>
      <c r="AV615" s="32"/>
      <c r="AW615" s="32"/>
      <c r="AX615" s="32"/>
      <c r="AY615" s="32"/>
      <c r="AZ615" s="32"/>
      <c r="BA615" s="32"/>
      <c r="BB615" s="32"/>
      <c r="BC615" s="32"/>
      <c r="BD615" s="32"/>
      <c r="BE615" s="32"/>
      <c r="BF615" s="32"/>
      <c r="BG615" s="32"/>
      <c r="BH615" s="32"/>
      <c r="BI615" s="32"/>
      <c r="BJ615" s="32"/>
      <c r="BK615" s="32"/>
      <c r="BL615" s="32"/>
      <c r="BM615" s="32"/>
      <c r="BN615" s="32"/>
      <c r="BO615" s="32"/>
      <c r="BP615" s="32"/>
      <c r="BQ615" s="32"/>
      <c r="BR615" s="32"/>
      <c r="BS615" s="32"/>
      <c r="BT615" s="32"/>
      <c r="BU615" s="32"/>
      <c r="BV615" s="32"/>
      <c r="BW615" s="32"/>
      <c r="BX615" s="32"/>
      <c r="BY615" s="32"/>
      <c r="BZ615" s="32"/>
      <c r="CA615" s="32"/>
      <c r="CB615" s="32"/>
      <c r="CC615" s="32"/>
      <c r="CD615" s="32"/>
      <c r="CE615" s="32"/>
      <c r="CF615" s="32">
        <v>169903.23</v>
      </c>
      <c r="CG615" s="32"/>
      <c r="CH615" s="32">
        <v>169903.23</v>
      </c>
      <c r="CI615" s="32">
        <f t="shared" si="168"/>
        <v>179451.79152600002</v>
      </c>
      <c r="CJ615" s="32">
        <f t="shared" si="169"/>
        <v>152833.27717533332</v>
      </c>
      <c r="CK615" s="32">
        <f>+SMALL((K615,O615,S615,W615,AA615,AE615,AI615,AM615,AQ615,AU615,AY615,BC615,BG615,BK615,BO615,BS615,BW615,CA615,CE615,CI615),1)</f>
        <v>125687.8</v>
      </c>
      <c r="CL615" s="18"/>
      <c r="CM615" s="18">
        <f t="shared" si="170"/>
        <v>0</v>
      </c>
      <c r="CN615" s="35">
        <f t="shared" si="171"/>
        <v>0</v>
      </c>
      <c r="CO615" s="39">
        <f t="shared" si="172"/>
        <v>125687.8</v>
      </c>
    </row>
    <row r="616" spans="1:93" s="19" customFormat="1">
      <c r="A616" s="17">
        <v>606</v>
      </c>
      <c r="B616" s="49" t="s">
        <v>538</v>
      </c>
      <c r="C616" s="69" t="s">
        <v>618</v>
      </c>
      <c r="D616" s="69" t="s">
        <v>1246</v>
      </c>
      <c r="E616" s="37">
        <v>1</v>
      </c>
      <c r="F616" s="37"/>
      <c r="G616" s="34"/>
      <c r="H616" s="32"/>
      <c r="I616" s="32"/>
      <c r="J616" s="32"/>
      <c r="K616" s="32"/>
      <c r="L616" s="32"/>
      <c r="M616" s="32"/>
      <c r="N616" s="32"/>
      <c r="O616" s="32"/>
      <c r="P616" s="71"/>
      <c r="Q616" s="71"/>
      <c r="R616" s="72"/>
      <c r="S616" s="32"/>
      <c r="T616" s="32"/>
      <c r="U616" s="32"/>
      <c r="V616" s="32"/>
      <c r="W616" s="32"/>
      <c r="X616" s="32"/>
      <c r="Y616" s="32"/>
      <c r="Z616" s="32"/>
      <c r="AA616" s="32"/>
      <c r="AB616" s="32"/>
      <c r="AC616" s="32"/>
      <c r="AD616" s="32"/>
      <c r="AE616" s="32"/>
      <c r="AF616" s="32"/>
      <c r="AG616" s="32"/>
      <c r="AH616" s="32"/>
      <c r="AI616" s="32"/>
      <c r="AJ616" s="32"/>
      <c r="AK616" s="32"/>
      <c r="AL616" s="32"/>
      <c r="AM616" s="32"/>
      <c r="AN616" s="32"/>
      <c r="AO616" s="32"/>
      <c r="AP616" s="32"/>
      <c r="AQ616" s="32"/>
      <c r="AR616" s="32"/>
      <c r="AS616" s="32"/>
      <c r="AT616" s="32"/>
      <c r="AU616" s="32"/>
      <c r="AV616" s="32"/>
      <c r="AW616" s="32"/>
      <c r="AX616" s="32"/>
      <c r="AY616" s="32"/>
      <c r="AZ616" s="32"/>
      <c r="BA616" s="32"/>
      <c r="BB616" s="32"/>
      <c r="BC616" s="32"/>
      <c r="BD616" s="32"/>
      <c r="BE616" s="32"/>
      <c r="BF616" s="32"/>
      <c r="BG616" s="32"/>
      <c r="BH616" s="32"/>
      <c r="BI616" s="32"/>
      <c r="BJ616" s="32"/>
      <c r="BK616" s="32"/>
      <c r="BL616" s="32"/>
      <c r="BM616" s="32"/>
      <c r="BN616" s="32"/>
      <c r="BO616" s="32"/>
      <c r="BP616" s="32"/>
      <c r="BQ616" s="32"/>
      <c r="BR616" s="32"/>
      <c r="BS616" s="32"/>
      <c r="BT616" s="32"/>
      <c r="BU616" s="32"/>
      <c r="BV616" s="32"/>
      <c r="BW616" s="32"/>
      <c r="BX616" s="32"/>
      <c r="BY616" s="32"/>
      <c r="BZ616" s="32"/>
      <c r="CA616" s="32"/>
      <c r="CB616" s="32"/>
      <c r="CC616" s="32"/>
      <c r="CD616" s="32"/>
      <c r="CE616" s="32"/>
      <c r="CF616" s="32"/>
      <c r="CG616" s="32"/>
      <c r="CH616" s="32"/>
      <c r="CI616" s="32"/>
      <c r="CJ616" s="32"/>
      <c r="CK616" s="32"/>
      <c r="CL616" s="18"/>
      <c r="CM616" s="18"/>
      <c r="CN616" s="35"/>
      <c r="CO616" s="39"/>
    </row>
    <row r="617" spans="1:93" s="19" customFormat="1">
      <c r="A617" s="17">
        <v>607</v>
      </c>
      <c r="B617" s="49" t="s">
        <v>539</v>
      </c>
      <c r="C617" s="69" t="s">
        <v>618</v>
      </c>
      <c r="D617" s="69" t="s">
        <v>1246</v>
      </c>
      <c r="E617" s="37">
        <v>1</v>
      </c>
      <c r="F617" s="37"/>
      <c r="G617" s="34"/>
      <c r="H617" s="32"/>
      <c r="I617" s="32"/>
      <c r="J617" s="32"/>
      <c r="K617" s="32"/>
      <c r="L617" s="32"/>
      <c r="M617" s="32"/>
      <c r="N617" s="32"/>
      <c r="O617" s="32"/>
      <c r="P617" s="71"/>
      <c r="Q617" s="71"/>
      <c r="R617" s="72"/>
      <c r="S617" s="32"/>
      <c r="T617" s="32"/>
      <c r="U617" s="32"/>
      <c r="V617" s="32"/>
      <c r="W617" s="32"/>
      <c r="X617" s="32"/>
      <c r="Y617" s="32"/>
      <c r="Z617" s="32"/>
      <c r="AA617" s="32"/>
      <c r="AB617" s="32"/>
      <c r="AC617" s="32"/>
      <c r="AD617" s="32"/>
      <c r="AE617" s="32"/>
      <c r="AF617" s="32"/>
      <c r="AG617" s="32"/>
      <c r="AH617" s="32"/>
      <c r="AI617" s="32"/>
      <c r="AJ617" s="32"/>
      <c r="AK617" s="32"/>
      <c r="AL617" s="32"/>
      <c r="AM617" s="32"/>
      <c r="AN617" s="32"/>
      <c r="AO617" s="32"/>
      <c r="AP617" s="32"/>
      <c r="AQ617" s="32"/>
      <c r="AR617" s="32"/>
      <c r="AS617" s="32"/>
      <c r="AT617" s="32"/>
      <c r="AU617" s="32"/>
      <c r="AV617" s="32"/>
      <c r="AW617" s="32"/>
      <c r="AX617" s="32"/>
      <c r="AY617" s="32"/>
      <c r="AZ617" s="32"/>
      <c r="BA617" s="32"/>
      <c r="BB617" s="32"/>
      <c r="BC617" s="32"/>
      <c r="BD617" s="32"/>
      <c r="BE617" s="32"/>
      <c r="BF617" s="32"/>
      <c r="BG617" s="32"/>
      <c r="BH617" s="32"/>
      <c r="BI617" s="32"/>
      <c r="BJ617" s="32"/>
      <c r="BK617" s="32"/>
      <c r="BL617" s="32"/>
      <c r="BM617" s="32"/>
      <c r="BN617" s="32"/>
      <c r="BO617" s="32"/>
      <c r="BP617" s="32"/>
      <c r="BQ617" s="32"/>
      <c r="BR617" s="32"/>
      <c r="BS617" s="32"/>
      <c r="BT617" s="32"/>
      <c r="BU617" s="32"/>
      <c r="BV617" s="32"/>
      <c r="BW617" s="32"/>
      <c r="BX617" s="32"/>
      <c r="BY617" s="32"/>
      <c r="BZ617" s="32"/>
      <c r="CA617" s="32"/>
      <c r="CB617" s="32"/>
      <c r="CC617" s="32"/>
      <c r="CD617" s="32"/>
      <c r="CE617" s="32"/>
      <c r="CF617" s="32"/>
      <c r="CG617" s="32"/>
      <c r="CH617" s="32"/>
      <c r="CI617" s="32"/>
      <c r="CJ617" s="32"/>
      <c r="CK617" s="32"/>
      <c r="CL617" s="18"/>
      <c r="CM617" s="18"/>
      <c r="CN617" s="35"/>
      <c r="CO617" s="39"/>
    </row>
    <row r="618" spans="1:93" s="19" customFormat="1" ht="45">
      <c r="A618" s="17">
        <v>608</v>
      </c>
      <c r="B618" s="49" t="s">
        <v>494</v>
      </c>
      <c r="C618" s="69" t="s">
        <v>619</v>
      </c>
      <c r="D618" s="69" t="s">
        <v>1246</v>
      </c>
      <c r="E618" s="37">
        <v>1</v>
      </c>
      <c r="F618" s="37" t="str">
        <f>+VLOOKUP(B618,'[1]AMAREY NOVA MEDICAL S.A'!$D:$H,5,0)</f>
        <v>CTO 5657-2021 B BRAUN MEDICAL S A</v>
      </c>
      <c r="G618" s="34">
        <f>+VLOOKUP(B618,'[1]AMAREY NOVA MEDICAL S.A'!$D:$H,2,0)</f>
        <v>1140000</v>
      </c>
      <c r="H618" s="32">
        <f>+VLOOKUP(B618,'[1]AMAREY NOVA MEDICAL S.A'!$D:$H,3,0)</f>
        <v>0</v>
      </c>
      <c r="I618" s="32">
        <f>+VLOOKUP(B618,'[1]AMAREY NOVA MEDICAL S.A'!$D:$H,4,0)</f>
        <v>1140000</v>
      </c>
      <c r="J618" s="32">
        <f t="shared" si="164"/>
        <v>1140000</v>
      </c>
      <c r="K618" s="32">
        <f t="shared" si="165"/>
        <v>1204068</v>
      </c>
      <c r="L618" s="32"/>
      <c r="M618" s="32"/>
      <c r="N618" s="32"/>
      <c r="O618" s="32"/>
      <c r="P618" s="71"/>
      <c r="Q618" s="71"/>
      <c r="R618" s="72"/>
      <c r="S618" s="32"/>
      <c r="T618" s="32"/>
      <c r="U618" s="32"/>
      <c r="V618" s="32"/>
      <c r="W618" s="32"/>
      <c r="X618" s="32">
        <v>2026161</v>
      </c>
      <c r="Y618" s="32"/>
      <c r="Z618" s="32">
        <v>2026161</v>
      </c>
      <c r="AA618" s="32">
        <f t="shared" si="167"/>
        <v>2140031.2482000003</v>
      </c>
      <c r="AB618" s="32"/>
      <c r="AC618" s="32"/>
      <c r="AD618" s="32"/>
      <c r="AE618" s="32"/>
      <c r="AF618" s="32"/>
      <c r="AG618" s="32"/>
      <c r="AH618" s="32"/>
      <c r="AI618" s="32"/>
      <c r="AJ618" s="32"/>
      <c r="AK618" s="32"/>
      <c r="AL618" s="32"/>
      <c r="AM618" s="32"/>
      <c r="AN618" s="32"/>
      <c r="AO618" s="32"/>
      <c r="AP618" s="32"/>
      <c r="AQ618" s="32"/>
      <c r="AR618" s="32"/>
      <c r="AS618" s="32"/>
      <c r="AT618" s="32"/>
      <c r="AU618" s="32"/>
      <c r="AV618" s="32"/>
      <c r="AW618" s="32"/>
      <c r="AX618" s="32"/>
      <c r="AY618" s="32"/>
      <c r="AZ618" s="32"/>
      <c r="BA618" s="32"/>
      <c r="BB618" s="32"/>
      <c r="BC618" s="32"/>
      <c r="BD618" s="32"/>
      <c r="BE618" s="32"/>
      <c r="BF618" s="32"/>
      <c r="BG618" s="32"/>
      <c r="BH618" s="32"/>
      <c r="BI618" s="32"/>
      <c r="BJ618" s="32"/>
      <c r="BK618" s="32"/>
      <c r="BL618" s="32"/>
      <c r="BM618" s="32"/>
      <c r="BN618" s="32"/>
      <c r="BO618" s="32"/>
      <c r="BP618" s="32"/>
      <c r="BQ618" s="32"/>
      <c r="BR618" s="32"/>
      <c r="BS618" s="32"/>
      <c r="BT618" s="32"/>
      <c r="BU618" s="32"/>
      <c r="BV618" s="32"/>
      <c r="BW618" s="32"/>
      <c r="BX618" s="32"/>
      <c r="BY618" s="32"/>
      <c r="BZ618" s="32"/>
      <c r="CA618" s="32"/>
      <c r="CB618" s="32"/>
      <c r="CC618" s="32"/>
      <c r="CD618" s="32"/>
      <c r="CE618" s="32"/>
      <c r="CF618" s="32">
        <v>2561098.3199999998</v>
      </c>
      <c r="CG618" s="32"/>
      <c r="CH618" s="32">
        <v>2561098.3199999998</v>
      </c>
      <c r="CI618" s="32">
        <f t="shared" si="168"/>
        <v>2705032.0455839997</v>
      </c>
      <c r="CJ618" s="32">
        <f t="shared" si="169"/>
        <v>2016377.0979279999</v>
      </c>
      <c r="CK618" s="32">
        <f>+SMALL((K618,O618,S618,W618,AA618,AE618,AI618,AM618,AQ618,AU618,AY618,BC618,BG618,BK618,BO618,BS618,BW618,CA618,CE618,CI618),1)</f>
        <v>1204068</v>
      </c>
      <c r="CL618" s="18"/>
      <c r="CM618" s="18">
        <f t="shared" si="170"/>
        <v>0</v>
      </c>
      <c r="CN618" s="35">
        <f t="shared" si="171"/>
        <v>0</v>
      </c>
      <c r="CO618" s="39">
        <f t="shared" si="172"/>
        <v>1204068</v>
      </c>
    </row>
    <row r="619" spans="1:93" s="19" customFormat="1" ht="45">
      <c r="A619" s="17">
        <v>609</v>
      </c>
      <c r="B619" s="49" t="s">
        <v>230</v>
      </c>
      <c r="C619" s="69" t="s">
        <v>619</v>
      </c>
      <c r="D619" s="69" t="s">
        <v>1246</v>
      </c>
      <c r="E619" s="37">
        <v>1</v>
      </c>
      <c r="F619" s="37" t="str">
        <f>+VLOOKUP(B619,'[1]AMAREY NOVA MEDICAL S.A'!$D:$H,5,0)</f>
        <v>CTO 5657-2021 B BRAUN MEDICAL S A</v>
      </c>
      <c r="G619" s="34">
        <f>+VLOOKUP(B619,'[1]AMAREY NOVA MEDICAL S.A'!$D:$H,2,0)</f>
        <v>912000</v>
      </c>
      <c r="H619" s="32">
        <f>+VLOOKUP(B619,'[1]AMAREY NOVA MEDICAL S.A'!$D:$H,3,0)</f>
        <v>0</v>
      </c>
      <c r="I619" s="32">
        <f>+VLOOKUP(B619,'[1]AMAREY NOVA MEDICAL S.A'!$D:$H,4,0)</f>
        <v>912000</v>
      </c>
      <c r="J619" s="32">
        <f t="shared" si="164"/>
        <v>912000</v>
      </c>
      <c r="K619" s="32">
        <f t="shared" si="165"/>
        <v>963254.4</v>
      </c>
      <c r="L619" s="32"/>
      <c r="M619" s="32"/>
      <c r="N619" s="32"/>
      <c r="O619" s="32"/>
      <c r="P619" s="71"/>
      <c r="Q619" s="71"/>
      <c r="R619" s="72"/>
      <c r="S619" s="32"/>
      <c r="T619" s="32"/>
      <c r="U619" s="32"/>
      <c r="V619" s="32"/>
      <c r="W619" s="32"/>
      <c r="X619" s="32">
        <v>1027722</v>
      </c>
      <c r="Y619" s="32"/>
      <c r="Z619" s="32">
        <v>1027722</v>
      </c>
      <c r="AA619" s="32">
        <f t="shared" si="167"/>
        <v>1085479.9764</v>
      </c>
      <c r="AB619" s="32"/>
      <c r="AC619" s="32"/>
      <c r="AD619" s="32"/>
      <c r="AE619" s="32"/>
      <c r="AF619" s="32"/>
      <c r="AG619" s="32"/>
      <c r="AH619" s="32"/>
      <c r="AI619" s="32"/>
      <c r="AJ619" s="32"/>
      <c r="AK619" s="32"/>
      <c r="AL619" s="32"/>
      <c r="AM619" s="32"/>
      <c r="AN619" s="32"/>
      <c r="AO619" s="32"/>
      <c r="AP619" s="32"/>
      <c r="AQ619" s="32"/>
      <c r="AR619" s="32"/>
      <c r="AS619" s="32"/>
      <c r="AT619" s="32"/>
      <c r="AU619" s="32"/>
      <c r="AV619" s="32"/>
      <c r="AW619" s="32"/>
      <c r="AX619" s="32"/>
      <c r="AY619" s="32"/>
      <c r="AZ619" s="32"/>
      <c r="BA619" s="32"/>
      <c r="BB619" s="32"/>
      <c r="BC619" s="32"/>
      <c r="BD619" s="32"/>
      <c r="BE619" s="32"/>
      <c r="BF619" s="32"/>
      <c r="BG619" s="32"/>
      <c r="BH619" s="32"/>
      <c r="BI619" s="32"/>
      <c r="BJ619" s="32"/>
      <c r="BK619" s="32"/>
      <c r="BL619" s="32"/>
      <c r="BM619" s="32"/>
      <c r="BN619" s="32"/>
      <c r="BO619" s="32"/>
      <c r="BP619" s="32"/>
      <c r="BQ619" s="32"/>
      <c r="BR619" s="32"/>
      <c r="BS619" s="32"/>
      <c r="BT619" s="32"/>
      <c r="BU619" s="32"/>
      <c r="BV619" s="32"/>
      <c r="BW619" s="32"/>
      <c r="BX619" s="32"/>
      <c r="BY619" s="32"/>
      <c r="BZ619" s="32"/>
      <c r="CA619" s="32"/>
      <c r="CB619" s="32"/>
      <c r="CC619" s="32"/>
      <c r="CD619" s="32"/>
      <c r="CE619" s="32"/>
      <c r="CF619" s="32">
        <v>1282887.54</v>
      </c>
      <c r="CG619" s="32"/>
      <c r="CH619" s="32">
        <v>1282887.54</v>
      </c>
      <c r="CI619" s="32">
        <f t="shared" si="168"/>
        <v>1354985.819748</v>
      </c>
      <c r="CJ619" s="32">
        <f t="shared" si="169"/>
        <v>1134573.3987159999</v>
      </c>
      <c r="CK619" s="32">
        <f>+SMALL((K619,O619,S619,W619,AA619,AE619,AI619,AM619,AQ619,AU619,AY619,BC619,BG619,BK619,BO619,BS619,BW619,CA619,CE619,CI619),1)</f>
        <v>963254.4</v>
      </c>
      <c r="CL619" s="18"/>
      <c r="CM619" s="18">
        <f t="shared" si="170"/>
        <v>0</v>
      </c>
      <c r="CN619" s="35">
        <f t="shared" si="171"/>
        <v>0</v>
      </c>
      <c r="CO619" s="39">
        <f t="shared" si="172"/>
        <v>963254.4</v>
      </c>
    </row>
    <row r="620" spans="1:93" s="19" customFormat="1" ht="45">
      <c r="A620" s="17">
        <v>610</v>
      </c>
      <c r="B620" s="49" t="s">
        <v>495</v>
      </c>
      <c r="C620" s="69" t="s">
        <v>619</v>
      </c>
      <c r="D620" s="69" t="s">
        <v>1246</v>
      </c>
      <c r="E620" s="37">
        <v>1</v>
      </c>
      <c r="F620" s="37" t="str">
        <f>+VLOOKUP(B620,'[1]AMAREY NOVA MEDICAL S.A'!$D:$H,5,0)</f>
        <v>CTO 5657-2021 B BRAUN MEDICAL S A</v>
      </c>
      <c r="G620" s="34">
        <f>+VLOOKUP(B620,'[1]AMAREY NOVA MEDICAL S.A'!$D:$H,2,0)</f>
        <v>107200</v>
      </c>
      <c r="H620" s="32">
        <f>+VLOOKUP(B620,'[1]AMAREY NOVA MEDICAL S.A'!$D:$H,3,0)</f>
        <v>0</v>
      </c>
      <c r="I620" s="32">
        <f>+VLOOKUP(B620,'[1]AMAREY NOVA MEDICAL S.A'!$D:$H,4,0)</f>
        <v>107200</v>
      </c>
      <c r="J620" s="32">
        <f t="shared" si="164"/>
        <v>107200</v>
      </c>
      <c r="K620" s="32">
        <f t="shared" si="165"/>
        <v>113224.64</v>
      </c>
      <c r="L620" s="32"/>
      <c r="M620" s="32"/>
      <c r="N620" s="32"/>
      <c r="O620" s="32"/>
      <c r="P620" s="71"/>
      <c r="Q620" s="71"/>
      <c r="R620" s="72"/>
      <c r="S620" s="32"/>
      <c r="T620" s="32"/>
      <c r="U620" s="32"/>
      <c r="V620" s="32"/>
      <c r="W620" s="32"/>
      <c r="X620" s="32">
        <v>238000</v>
      </c>
      <c r="Y620" s="32"/>
      <c r="Z620" s="32">
        <v>238000</v>
      </c>
      <c r="AA620" s="32">
        <f t="shared" si="167"/>
        <v>251375.6</v>
      </c>
      <c r="AB620" s="32"/>
      <c r="AC620" s="32"/>
      <c r="AD620" s="32"/>
      <c r="AE620" s="32"/>
      <c r="AF620" s="32"/>
      <c r="AG620" s="32"/>
      <c r="AH620" s="32"/>
      <c r="AI620" s="32"/>
      <c r="AJ620" s="32"/>
      <c r="AK620" s="32"/>
      <c r="AL620" s="32"/>
      <c r="AM620" s="32"/>
      <c r="AN620" s="32"/>
      <c r="AO620" s="32"/>
      <c r="AP620" s="32"/>
      <c r="AQ620" s="32"/>
      <c r="AR620" s="32"/>
      <c r="AS620" s="32"/>
      <c r="AT620" s="32"/>
      <c r="AU620" s="32"/>
      <c r="AV620" s="32"/>
      <c r="AW620" s="32"/>
      <c r="AX620" s="32"/>
      <c r="AY620" s="32"/>
      <c r="AZ620" s="32"/>
      <c r="BA620" s="32"/>
      <c r="BB620" s="32"/>
      <c r="BC620" s="32"/>
      <c r="BD620" s="32"/>
      <c r="BE620" s="32"/>
      <c r="BF620" s="32"/>
      <c r="BG620" s="32"/>
      <c r="BH620" s="32"/>
      <c r="BI620" s="32"/>
      <c r="BJ620" s="32"/>
      <c r="BK620" s="32"/>
      <c r="BL620" s="32"/>
      <c r="BM620" s="32"/>
      <c r="BN620" s="32"/>
      <c r="BO620" s="32"/>
      <c r="BP620" s="32"/>
      <c r="BQ620" s="32"/>
      <c r="BR620" s="32"/>
      <c r="BS620" s="32"/>
      <c r="BT620" s="32"/>
      <c r="BU620" s="32"/>
      <c r="BV620" s="32"/>
      <c r="BW620" s="32"/>
      <c r="BX620" s="32"/>
      <c r="BY620" s="32"/>
      <c r="BZ620" s="32"/>
      <c r="CA620" s="32"/>
      <c r="CB620" s="32"/>
      <c r="CC620" s="32"/>
      <c r="CD620" s="32"/>
      <c r="CE620" s="32"/>
      <c r="CF620" s="32">
        <v>190347.08</v>
      </c>
      <c r="CG620" s="32"/>
      <c r="CH620" s="32">
        <v>190347.08</v>
      </c>
      <c r="CI620" s="32">
        <f t="shared" si="168"/>
        <v>201044.585896</v>
      </c>
      <c r="CJ620" s="32">
        <f t="shared" si="169"/>
        <v>188548.27529866667</v>
      </c>
      <c r="CK620" s="32">
        <f>+SMALL((K620,O620,S620,W620,AA620,AE620,AI620,AM620,AQ620,AU620,AY620,BC620,BG620,BK620,BO620,BS620,BW620,CA620,CE620,CI620),1)</f>
        <v>113224.64</v>
      </c>
      <c r="CL620" s="18"/>
      <c r="CM620" s="18">
        <f t="shared" si="170"/>
        <v>0</v>
      </c>
      <c r="CN620" s="35">
        <f t="shared" si="171"/>
        <v>0</v>
      </c>
      <c r="CO620" s="39">
        <f t="shared" si="172"/>
        <v>113224.64</v>
      </c>
    </row>
    <row r="621" spans="1:93" s="19" customFormat="1" ht="45">
      <c r="A621" s="17">
        <v>611</v>
      </c>
      <c r="B621" s="49" t="s">
        <v>496</v>
      </c>
      <c r="C621" s="69" t="s">
        <v>619</v>
      </c>
      <c r="D621" s="69" t="s">
        <v>1246</v>
      </c>
      <c r="E621" s="37">
        <v>1</v>
      </c>
      <c r="F621" s="37" t="str">
        <f>+VLOOKUP(B621,'[1]AMAREY NOVA MEDICAL S.A'!$D:$H,5,0)</f>
        <v>CTO 5657-2021 B BRAUN MEDICAL S A</v>
      </c>
      <c r="G621" s="34">
        <f>+VLOOKUP(B621,'[1]AMAREY NOVA MEDICAL S.A'!$D:$H,2,0)</f>
        <v>615600</v>
      </c>
      <c r="H621" s="32">
        <f>+VLOOKUP(B621,'[1]AMAREY NOVA MEDICAL S.A'!$D:$H,3,0)</f>
        <v>0</v>
      </c>
      <c r="I621" s="32">
        <f>+VLOOKUP(B621,'[1]AMAREY NOVA MEDICAL S.A'!$D:$H,4,0)</f>
        <v>615600</v>
      </c>
      <c r="J621" s="32">
        <f t="shared" si="164"/>
        <v>615600</v>
      </c>
      <c r="K621" s="32">
        <f t="shared" si="165"/>
        <v>650196.72</v>
      </c>
      <c r="L621" s="32"/>
      <c r="M621" s="32"/>
      <c r="N621" s="32"/>
      <c r="O621" s="32"/>
      <c r="P621" s="71"/>
      <c r="Q621" s="71"/>
      <c r="R621" s="72"/>
      <c r="S621" s="32"/>
      <c r="T621" s="32"/>
      <c r="U621" s="32"/>
      <c r="V621" s="32"/>
      <c r="W621" s="32"/>
      <c r="X621" s="32">
        <v>986000</v>
      </c>
      <c r="Y621" s="32"/>
      <c r="Z621" s="32">
        <v>986000</v>
      </c>
      <c r="AA621" s="32">
        <f t="shared" si="167"/>
        <v>1041413.2000000001</v>
      </c>
      <c r="AB621" s="32"/>
      <c r="AC621" s="32"/>
      <c r="AD621" s="32"/>
      <c r="AE621" s="32"/>
      <c r="AF621" s="32"/>
      <c r="AG621" s="32"/>
      <c r="AH621" s="32"/>
      <c r="AI621" s="32"/>
      <c r="AJ621" s="32"/>
      <c r="AK621" s="32"/>
      <c r="AL621" s="32"/>
      <c r="AM621" s="32"/>
      <c r="AN621" s="32"/>
      <c r="AO621" s="32"/>
      <c r="AP621" s="32"/>
      <c r="AQ621" s="32"/>
      <c r="AR621" s="32"/>
      <c r="AS621" s="32"/>
      <c r="AT621" s="32"/>
      <c r="AU621" s="32"/>
      <c r="AV621" s="32"/>
      <c r="AW621" s="32"/>
      <c r="AX621" s="32"/>
      <c r="AY621" s="32"/>
      <c r="AZ621" s="32"/>
      <c r="BA621" s="32"/>
      <c r="BB621" s="32"/>
      <c r="BC621" s="32"/>
      <c r="BD621" s="32"/>
      <c r="BE621" s="32"/>
      <c r="BF621" s="32"/>
      <c r="BG621" s="32"/>
      <c r="BH621" s="32"/>
      <c r="BI621" s="32"/>
      <c r="BJ621" s="32"/>
      <c r="BK621" s="32"/>
      <c r="BL621" s="32"/>
      <c r="BM621" s="32"/>
      <c r="BN621" s="32"/>
      <c r="BO621" s="32"/>
      <c r="BP621" s="32"/>
      <c r="BQ621" s="32"/>
      <c r="BR621" s="32"/>
      <c r="BS621" s="32"/>
      <c r="BT621" s="32"/>
      <c r="BU621" s="32"/>
      <c r="BV621" s="32"/>
      <c r="BW621" s="32"/>
      <c r="BX621" s="32"/>
      <c r="BY621" s="32"/>
      <c r="BZ621" s="32"/>
      <c r="CA621" s="32"/>
      <c r="CB621" s="32"/>
      <c r="CC621" s="32"/>
      <c r="CD621" s="32"/>
      <c r="CE621" s="32"/>
      <c r="CF621" s="32">
        <v>1341403.93</v>
      </c>
      <c r="CG621" s="32"/>
      <c r="CH621" s="32">
        <v>1341403.93</v>
      </c>
      <c r="CI621" s="32">
        <f t="shared" si="168"/>
        <v>1416790.8308659999</v>
      </c>
      <c r="CJ621" s="32">
        <f t="shared" si="169"/>
        <v>1036133.5836219998</v>
      </c>
      <c r="CK621" s="32">
        <f>+SMALL((K621,O621,S621,W621,AA621,AE621,AI621,AM621,AQ621,AU621,AY621,BC621,BG621,BK621,BO621,BS621,BW621,CA621,CE621,CI621),1)</f>
        <v>650196.72</v>
      </c>
      <c r="CL621" s="18"/>
      <c r="CM621" s="18">
        <f t="shared" si="170"/>
        <v>0</v>
      </c>
      <c r="CN621" s="35">
        <f t="shared" si="171"/>
        <v>0</v>
      </c>
      <c r="CO621" s="39">
        <f t="shared" si="172"/>
        <v>650196.72</v>
      </c>
    </row>
    <row r="622" spans="1:93" s="19" customFormat="1" ht="30">
      <c r="A622" s="17">
        <v>612</v>
      </c>
      <c r="B622" s="49" t="s">
        <v>540</v>
      </c>
      <c r="C622" s="69" t="s">
        <v>619</v>
      </c>
      <c r="D622" s="69" t="s">
        <v>1246</v>
      </c>
      <c r="E622" s="37">
        <v>1</v>
      </c>
      <c r="F622" s="37" t="str">
        <f>+VLOOKUP(B622,'[1]AMAREY NOVA MEDICAL S.A'!$D:$H,5,0)</f>
        <v xml:space="preserve">CTO 5660-2021 DISORTHO SA </v>
      </c>
      <c r="G622" s="34">
        <f>+VLOOKUP(B622,'[1]AMAREY NOVA MEDICAL S.A'!$D:$H,2,0)</f>
        <v>2600000</v>
      </c>
      <c r="H622" s="32">
        <f>+VLOOKUP(B622,'[1]AMAREY NOVA MEDICAL S.A'!$D:$H,3,0)</f>
        <v>0</v>
      </c>
      <c r="I622" s="32">
        <f>+VLOOKUP(B622,'[1]AMAREY NOVA MEDICAL S.A'!$D:$H,4,0)</f>
        <v>2600000</v>
      </c>
      <c r="J622" s="32">
        <f t="shared" si="164"/>
        <v>2600000</v>
      </c>
      <c r="K622" s="32">
        <f t="shared" si="165"/>
        <v>2746120</v>
      </c>
      <c r="L622" s="32"/>
      <c r="M622" s="32"/>
      <c r="N622" s="32"/>
      <c r="O622" s="32"/>
      <c r="P622" s="71"/>
      <c r="Q622" s="71"/>
      <c r="R622" s="72"/>
      <c r="S622" s="32"/>
      <c r="T622" s="32"/>
      <c r="U622" s="32"/>
      <c r="V622" s="32"/>
      <c r="W622" s="32"/>
      <c r="X622" s="32">
        <v>3900000</v>
      </c>
      <c r="Y622" s="32"/>
      <c r="Z622" s="32">
        <v>3900000</v>
      </c>
      <c r="AA622" s="32">
        <f t="shared" si="167"/>
        <v>4119180</v>
      </c>
      <c r="AB622" s="32"/>
      <c r="AC622" s="32"/>
      <c r="AD622" s="32"/>
      <c r="AE622" s="32"/>
      <c r="AF622" s="32"/>
      <c r="AG622" s="32"/>
      <c r="AH622" s="32"/>
      <c r="AI622" s="32"/>
      <c r="AJ622" s="32"/>
      <c r="AK622" s="32"/>
      <c r="AL622" s="32"/>
      <c r="AM622" s="32"/>
      <c r="AN622" s="32"/>
      <c r="AO622" s="32"/>
      <c r="AP622" s="32"/>
      <c r="AQ622" s="32"/>
      <c r="AR622" s="32"/>
      <c r="AS622" s="32"/>
      <c r="AT622" s="32"/>
      <c r="AU622" s="32"/>
      <c r="AV622" s="32"/>
      <c r="AW622" s="32"/>
      <c r="AX622" s="32"/>
      <c r="AY622" s="32"/>
      <c r="AZ622" s="32"/>
      <c r="BA622" s="32"/>
      <c r="BB622" s="32"/>
      <c r="BC622" s="32"/>
      <c r="BD622" s="32"/>
      <c r="BE622" s="32"/>
      <c r="BF622" s="32"/>
      <c r="BG622" s="32"/>
      <c r="BH622" s="32"/>
      <c r="BI622" s="32"/>
      <c r="BJ622" s="32"/>
      <c r="BK622" s="32"/>
      <c r="BL622" s="32"/>
      <c r="BM622" s="32"/>
      <c r="BN622" s="32"/>
      <c r="BO622" s="32"/>
      <c r="BP622" s="32"/>
      <c r="BQ622" s="32"/>
      <c r="BR622" s="32"/>
      <c r="BS622" s="32"/>
      <c r="BT622" s="32"/>
      <c r="BU622" s="32"/>
      <c r="BV622" s="32"/>
      <c r="BW622" s="32"/>
      <c r="BX622" s="32"/>
      <c r="BY622" s="32"/>
      <c r="BZ622" s="32"/>
      <c r="CA622" s="32"/>
      <c r="CB622" s="32"/>
      <c r="CC622" s="32"/>
      <c r="CD622" s="32"/>
      <c r="CE622" s="32"/>
      <c r="CF622" s="32">
        <v>4434005.2699999996</v>
      </c>
      <c r="CG622" s="32"/>
      <c r="CH622" s="32">
        <v>4434005.2699999996</v>
      </c>
      <c r="CI622" s="32">
        <f t="shared" si="168"/>
        <v>4683196.3661739994</v>
      </c>
      <c r="CJ622" s="32">
        <f t="shared" si="169"/>
        <v>3849498.7887246665</v>
      </c>
      <c r="CK622" s="32">
        <f>+SMALL((K622,O622,S622,W622,AA622,AE622,AI622,AM622,AQ622,AU622,AY622,BC622,BG622,BK622,BO622,BS622,BW622,CA622,CE622,CI622),1)</f>
        <v>2746120</v>
      </c>
      <c r="CL622" s="18"/>
      <c r="CM622" s="18">
        <f t="shared" si="170"/>
        <v>0</v>
      </c>
      <c r="CN622" s="35">
        <f t="shared" si="171"/>
        <v>0</v>
      </c>
      <c r="CO622" s="39">
        <f t="shared" si="172"/>
        <v>2746120</v>
      </c>
    </row>
    <row r="623" spans="1:93" s="19" customFormat="1" ht="30">
      <c r="A623" s="17">
        <v>613</v>
      </c>
      <c r="B623" s="49" t="s">
        <v>541</v>
      </c>
      <c r="C623" s="69" t="s">
        <v>619</v>
      </c>
      <c r="D623" s="69" t="s">
        <v>1246</v>
      </c>
      <c r="E623" s="37">
        <v>1</v>
      </c>
      <c r="F623" s="37" t="str">
        <f>+VLOOKUP(B623,'[1]AMAREY NOVA MEDICAL S.A'!$D:$H,5,0)</f>
        <v xml:space="preserve">CTO 5660-2021 DISORTHO SA </v>
      </c>
      <c r="G623" s="34">
        <f>+VLOOKUP(B623,'[1]AMAREY NOVA MEDICAL S.A'!$D:$H,2,0)</f>
        <v>0</v>
      </c>
      <c r="H623" s="32">
        <f>+VLOOKUP(B623,'[1]AMAREY NOVA MEDICAL S.A'!$D:$H,3,0)</f>
        <v>0</v>
      </c>
      <c r="I623" s="32">
        <f>+VLOOKUP(B623,'[1]AMAREY NOVA MEDICAL S.A'!$D:$H,4,0)</f>
        <v>0</v>
      </c>
      <c r="J623" s="32">
        <f t="shared" si="164"/>
        <v>0</v>
      </c>
      <c r="K623" s="32">
        <f t="shared" si="165"/>
        <v>0</v>
      </c>
      <c r="L623" s="32"/>
      <c r="M623" s="32"/>
      <c r="N623" s="32"/>
      <c r="O623" s="32"/>
      <c r="P623" s="71"/>
      <c r="Q623" s="71"/>
      <c r="R623" s="72"/>
      <c r="S623" s="32"/>
      <c r="T623" s="32"/>
      <c r="U623" s="32"/>
      <c r="V623" s="32"/>
      <c r="W623" s="32"/>
      <c r="X623" s="32">
        <v>3900000</v>
      </c>
      <c r="Y623" s="32"/>
      <c r="Z623" s="32">
        <v>3900000</v>
      </c>
      <c r="AA623" s="32">
        <f t="shared" si="167"/>
        <v>4119180</v>
      </c>
      <c r="AB623" s="32"/>
      <c r="AC623" s="32"/>
      <c r="AD623" s="32"/>
      <c r="AE623" s="32"/>
      <c r="AF623" s="32"/>
      <c r="AG623" s="32"/>
      <c r="AH623" s="32"/>
      <c r="AI623" s="32"/>
      <c r="AJ623" s="32"/>
      <c r="AK623" s="32"/>
      <c r="AL623" s="32"/>
      <c r="AM623" s="32"/>
      <c r="AN623" s="32"/>
      <c r="AO623" s="32"/>
      <c r="AP623" s="32"/>
      <c r="AQ623" s="32"/>
      <c r="AR623" s="32"/>
      <c r="AS623" s="32"/>
      <c r="AT623" s="32"/>
      <c r="AU623" s="32"/>
      <c r="AV623" s="32"/>
      <c r="AW623" s="32"/>
      <c r="AX623" s="32"/>
      <c r="AY623" s="32"/>
      <c r="AZ623" s="32"/>
      <c r="BA623" s="32"/>
      <c r="BB623" s="32"/>
      <c r="BC623" s="32"/>
      <c r="BD623" s="32"/>
      <c r="BE623" s="32"/>
      <c r="BF623" s="32"/>
      <c r="BG623" s="32"/>
      <c r="BH623" s="32"/>
      <c r="BI623" s="32"/>
      <c r="BJ623" s="32"/>
      <c r="BK623" s="32"/>
      <c r="BL623" s="32"/>
      <c r="BM623" s="32"/>
      <c r="BN623" s="32"/>
      <c r="BO623" s="32"/>
      <c r="BP623" s="32"/>
      <c r="BQ623" s="32"/>
      <c r="BR623" s="32"/>
      <c r="BS623" s="32"/>
      <c r="BT623" s="32"/>
      <c r="BU623" s="32"/>
      <c r="BV623" s="32"/>
      <c r="BW623" s="32"/>
      <c r="BX623" s="32"/>
      <c r="BY623" s="32"/>
      <c r="BZ623" s="32"/>
      <c r="CA623" s="32"/>
      <c r="CB623" s="32"/>
      <c r="CC623" s="32"/>
      <c r="CD623" s="32"/>
      <c r="CE623" s="32"/>
      <c r="CF623" s="32">
        <v>5148000</v>
      </c>
      <c r="CG623" s="32"/>
      <c r="CH623" s="32">
        <v>5148000</v>
      </c>
      <c r="CI623" s="32">
        <f t="shared" si="168"/>
        <v>5437317.6000000006</v>
      </c>
      <c r="CJ623" s="32">
        <f t="shared" si="169"/>
        <v>3185499.2000000007</v>
      </c>
      <c r="CK623" s="32">
        <f>+SMALL((K623,O623,S623,W623,AA623,AE623,AI623,AM623,AQ623,AU623,AY623,BC623,BG623,BK623,BO623,BS623,BW623,CA623,CE623,CI623),1)</f>
        <v>0</v>
      </c>
      <c r="CL623" s="18"/>
      <c r="CM623" s="18"/>
      <c r="CN623" s="35"/>
      <c r="CO623" s="39">
        <f t="shared" si="172"/>
        <v>0</v>
      </c>
    </row>
    <row r="624" spans="1:93" s="19" customFormat="1" ht="45">
      <c r="A624" s="17">
        <v>614</v>
      </c>
      <c r="B624" s="49" t="s">
        <v>494</v>
      </c>
      <c r="C624" s="69" t="s">
        <v>620</v>
      </c>
      <c r="D624" s="69" t="s">
        <v>1246</v>
      </c>
      <c r="E624" s="37">
        <v>1</v>
      </c>
      <c r="F624" s="37" t="str">
        <f>+VLOOKUP(B624,'[1]AMAREY NOVA MEDICAL S.A'!$D:$H,5,0)</f>
        <v>CTO 5657-2021 B BRAUN MEDICAL S A</v>
      </c>
      <c r="G624" s="34">
        <f>+VLOOKUP(B624,'[1]AMAREY NOVA MEDICAL S.A'!$D:$H,2,0)</f>
        <v>1140000</v>
      </c>
      <c r="H624" s="32">
        <f>+VLOOKUP(B624,'[1]AMAREY NOVA MEDICAL S.A'!$D:$H,3,0)</f>
        <v>0</v>
      </c>
      <c r="I624" s="32">
        <f>+VLOOKUP(B624,'[1]AMAREY NOVA MEDICAL S.A'!$D:$H,4,0)</f>
        <v>1140000</v>
      </c>
      <c r="J624" s="32">
        <f t="shared" si="164"/>
        <v>1140000</v>
      </c>
      <c r="K624" s="32">
        <f t="shared" si="165"/>
        <v>1204068</v>
      </c>
      <c r="L624" s="32"/>
      <c r="M624" s="32"/>
      <c r="N624" s="32"/>
      <c r="O624" s="32"/>
      <c r="P624" s="71"/>
      <c r="Q624" s="71"/>
      <c r="R624" s="72"/>
      <c r="S624" s="32"/>
      <c r="T624" s="32"/>
      <c r="U624" s="32"/>
      <c r="V624" s="32"/>
      <c r="W624" s="32"/>
      <c r="X624" s="32">
        <v>2026161</v>
      </c>
      <c r="Y624" s="32"/>
      <c r="Z624" s="32">
        <v>2026161</v>
      </c>
      <c r="AA624" s="32">
        <f t="shared" si="167"/>
        <v>2140031.2482000003</v>
      </c>
      <c r="AB624" s="32"/>
      <c r="AC624" s="32"/>
      <c r="AD624" s="32"/>
      <c r="AE624" s="32"/>
      <c r="AF624" s="32"/>
      <c r="AG624" s="32"/>
      <c r="AH624" s="32"/>
      <c r="AI624" s="32"/>
      <c r="AJ624" s="32">
        <v>1248785</v>
      </c>
      <c r="AK624" s="32"/>
      <c r="AL624" s="32">
        <v>1248785</v>
      </c>
      <c r="AM624" s="32">
        <f t="shared" si="174"/>
        <v>1318966.7169999999</v>
      </c>
      <c r="AN624" s="32"/>
      <c r="AO624" s="32"/>
      <c r="AP624" s="32"/>
      <c r="AQ624" s="32"/>
      <c r="AR624" s="32"/>
      <c r="AS624" s="32"/>
      <c r="AT624" s="32"/>
      <c r="AU624" s="32"/>
      <c r="AV624" s="32"/>
      <c r="AW624" s="32"/>
      <c r="AX624" s="32"/>
      <c r="AY624" s="32"/>
      <c r="AZ624" s="32"/>
      <c r="BA624" s="32"/>
      <c r="BB624" s="32"/>
      <c r="BC624" s="32"/>
      <c r="BD624" s="32"/>
      <c r="BE624" s="32"/>
      <c r="BF624" s="32"/>
      <c r="BG624" s="32"/>
      <c r="BH624" s="32"/>
      <c r="BI624" s="32"/>
      <c r="BJ624" s="32"/>
      <c r="BK624" s="32"/>
      <c r="BL624" s="32"/>
      <c r="BM624" s="32"/>
      <c r="BN624" s="32"/>
      <c r="BO624" s="32"/>
      <c r="BP624" s="32"/>
      <c r="BQ624" s="32"/>
      <c r="BR624" s="32"/>
      <c r="BS624" s="32"/>
      <c r="BT624" s="32"/>
      <c r="BU624" s="32"/>
      <c r="BV624" s="32"/>
      <c r="BW624" s="32"/>
      <c r="BX624" s="32"/>
      <c r="BY624" s="32"/>
      <c r="BZ624" s="32"/>
      <c r="CA624" s="32"/>
      <c r="CB624" s="32"/>
      <c r="CC624" s="32"/>
      <c r="CD624" s="32"/>
      <c r="CE624" s="32"/>
      <c r="CF624" s="32">
        <v>2561098.3199999998</v>
      </c>
      <c r="CG624" s="32"/>
      <c r="CH624" s="32">
        <v>2561098.3199999998</v>
      </c>
      <c r="CI624" s="32">
        <f t="shared" si="168"/>
        <v>2705032.0455839997</v>
      </c>
      <c r="CJ624" s="32">
        <f t="shared" si="169"/>
        <v>1842024.502696</v>
      </c>
      <c r="CK624" s="32">
        <f>+SMALL((K624,O624,S624,W624,AA624,AE624,AI624,AM624,AQ624,AU624,AY624,BC624,BG624,BK624,BO624,BS624,BW624,CA624,CE624,CI624),1)</f>
        <v>1204068</v>
      </c>
      <c r="CL624" s="18"/>
      <c r="CM624" s="18">
        <f t="shared" si="170"/>
        <v>0</v>
      </c>
      <c r="CN624" s="35">
        <f t="shared" si="171"/>
        <v>0</v>
      </c>
      <c r="CO624" s="39">
        <f t="shared" si="172"/>
        <v>1204068</v>
      </c>
    </row>
    <row r="625" spans="1:93" s="19" customFormat="1" ht="45">
      <c r="A625" s="17">
        <v>615</v>
      </c>
      <c r="B625" s="49" t="s">
        <v>506</v>
      </c>
      <c r="C625" s="69" t="s">
        <v>620</v>
      </c>
      <c r="D625" s="69" t="s">
        <v>1246</v>
      </c>
      <c r="E625" s="37">
        <v>1</v>
      </c>
      <c r="F625" s="37" t="str">
        <f>+VLOOKUP(B625,'[1]AMAREY NOVA MEDICAL S.A'!$D:$H,5,0)</f>
        <v>CTO 5659-2021 DIPROMEDICOS S.A.S</v>
      </c>
      <c r="G625" s="34">
        <f>+VLOOKUP(B625,'[1]AMAREY NOVA MEDICAL S.A'!$D:$H,2,0)</f>
        <v>100000</v>
      </c>
      <c r="H625" s="32">
        <f>+VLOOKUP(B625,'[1]AMAREY NOVA MEDICAL S.A'!$D:$H,3,0)</f>
        <v>0</v>
      </c>
      <c r="I625" s="32">
        <f>+VLOOKUP(B625,'[1]AMAREY NOVA MEDICAL S.A'!$D:$H,4,0)</f>
        <v>100000</v>
      </c>
      <c r="J625" s="32">
        <f t="shared" si="164"/>
        <v>100000</v>
      </c>
      <c r="K625" s="32">
        <f t="shared" si="165"/>
        <v>105620</v>
      </c>
      <c r="L625" s="32"/>
      <c r="M625" s="32"/>
      <c r="N625" s="32"/>
      <c r="O625" s="32"/>
      <c r="P625" s="71"/>
      <c r="Q625" s="71"/>
      <c r="R625" s="72"/>
      <c r="S625" s="32"/>
      <c r="T625" s="32"/>
      <c r="U625" s="32"/>
      <c r="V625" s="32"/>
      <c r="W625" s="32"/>
      <c r="X625" s="32">
        <v>3649616</v>
      </c>
      <c r="Y625" s="32"/>
      <c r="Z625" s="32">
        <v>3649616</v>
      </c>
      <c r="AA625" s="32">
        <f t="shared" si="167"/>
        <v>3854724.4191999999</v>
      </c>
      <c r="AB625" s="32"/>
      <c r="AC625" s="32"/>
      <c r="AD625" s="32"/>
      <c r="AE625" s="32"/>
      <c r="AF625" s="32"/>
      <c r="AG625" s="32"/>
      <c r="AH625" s="32"/>
      <c r="AI625" s="32"/>
      <c r="AJ625" s="32">
        <v>1959600</v>
      </c>
      <c r="AK625" s="32"/>
      <c r="AL625" s="32">
        <v>1959600</v>
      </c>
      <c r="AM625" s="32">
        <f t="shared" si="174"/>
        <v>2069729.52</v>
      </c>
      <c r="AN625" s="32"/>
      <c r="AO625" s="32"/>
      <c r="AP625" s="32"/>
      <c r="AQ625" s="32"/>
      <c r="AR625" s="32"/>
      <c r="AS625" s="32"/>
      <c r="AT625" s="32"/>
      <c r="AU625" s="32"/>
      <c r="AV625" s="32"/>
      <c r="AW625" s="32"/>
      <c r="AX625" s="32"/>
      <c r="AY625" s="32"/>
      <c r="AZ625" s="32"/>
      <c r="BA625" s="32"/>
      <c r="BB625" s="32"/>
      <c r="BC625" s="32"/>
      <c r="BD625" s="32"/>
      <c r="BE625" s="32"/>
      <c r="BF625" s="32"/>
      <c r="BG625" s="32"/>
      <c r="BH625" s="32"/>
      <c r="BI625" s="32"/>
      <c r="BJ625" s="32"/>
      <c r="BK625" s="32"/>
      <c r="BL625" s="32"/>
      <c r="BM625" s="32"/>
      <c r="BN625" s="32"/>
      <c r="BO625" s="32"/>
      <c r="BP625" s="32"/>
      <c r="BQ625" s="32"/>
      <c r="BR625" s="32"/>
      <c r="BS625" s="32"/>
      <c r="BT625" s="32"/>
      <c r="BU625" s="32"/>
      <c r="BV625" s="32"/>
      <c r="BW625" s="32"/>
      <c r="BX625" s="32"/>
      <c r="BY625" s="32"/>
      <c r="BZ625" s="32"/>
      <c r="CA625" s="32"/>
      <c r="CB625" s="32"/>
      <c r="CC625" s="32"/>
      <c r="CD625" s="32"/>
      <c r="CE625" s="32"/>
      <c r="CF625" s="32">
        <v>3525022.38</v>
      </c>
      <c r="CG625" s="32"/>
      <c r="CH625" s="32">
        <v>3525022.38</v>
      </c>
      <c r="CI625" s="32">
        <f t="shared" si="168"/>
        <v>3723128.6377559998</v>
      </c>
      <c r="CJ625" s="32">
        <f t="shared" si="169"/>
        <v>2438300.644239</v>
      </c>
      <c r="CK625" s="32">
        <f>+SMALL((K625,O625,S625,W625,AA625,AE625,AI625,AM625,AQ625,AU625,AY625,BC625,BG625,BK625,BO625,BS625,BW625,CA625,CE625,CI625),1)</f>
        <v>105620</v>
      </c>
      <c r="CL625" s="18"/>
      <c r="CM625" s="18">
        <f t="shared" si="170"/>
        <v>0</v>
      </c>
      <c r="CN625" s="35">
        <f t="shared" si="171"/>
        <v>0</v>
      </c>
      <c r="CO625" s="39">
        <f t="shared" si="172"/>
        <v>105620</v>
      </c>
    </row>
    <row r="626" spans="1:93" s="19" customFormat="1" ht="45">
      <c r="A626" s="17">
        <v>616</v>
      </c>
      <c r="B626" s="49" t="s">
        <v>495</v>
      </c>
      <c r="C626" s="69" t="s">
        <v>620</v>
      </c>
      <c r="D626" s="69" t="s">
        <v>1246</v>
      </c>
      <c r="E626" s="37">
        <v>1</v>
      </c>
      <c r="F626" s="37" t="str">
        <f>+VLOOKUP(B626,'[1]AMAREY NOVA MEDICAL S.A'!$D:$H,5,0)</f>
        <v>CTO 5657-2021 B BRAUN MEDICAL S A</v>
      </c>
      <c r="G626" s="34">
        <f>+VLOOKUP(B626,'[1]AMAREY NOVA MEDICAL S.A'!$D:$H,2,0)</f>
        <v>107200</v>
      </c>
      <c r="H626" s="32">
        <f>+VLOOKUP(B626,'[1]AMAREY NOVA MEDICAL S.A'!$D:$H,3,0)</f>
        <v>0</v>
      </c>
      <c r="I626" s="32">
        <f>+VLOOKUP(B626,'[1]AMAREY NOVA MEDICAL S.A'!$D:$H,4,0)</f>
        <v>107200</v>
      </c>
      <c r="J626" s="32">
        <f t="shared" si="164"/>
        <v>107200</v>
      </c>
      <c r="K626" s="32">
        <f t="shared" si="165"/>
        <v>113224.64</v>
      </c>
      <c r="L626" s="32"/>
      <c r="M626" s="32"/>
      <c r="N626" s="32"/>
      <c r="O626" s="32"/>
      <c r="P626" s="71"/>
      <c r="Q626" s="71"/>
      <c r="R626" s="72"/>
      <c r="S626" s="32"/>
      <c r="T626" s="32"/>
      <c r="U626" s="32"/>
      <c r="V626" s="32"/>
      <c r="W626" s="32"/>
      <c r="X626" s="32">
        <v>238000</v>
      </c>
      <c r="Y626" s="32"/>
      <c r="Z626" s="32">
        <v>238000</v>
      </c>
      <c r="AA626" s="32">
        <f t="shared" si="167"/>
        <v>251375.6</v>
      </c>
      <c r="AB626" s="32"/>
      <c r="AC626" s="32"/>
      <c r="AD626" s="32"/>
      <c r="AE626" s="32"/>
      <c r="AF626" s="32"/>
      <c r="AG626" s="32"/>
      <c r="AH626" s="32"/>
      <c r="AI626" s="32"/>
      <c r="AJ626" s="32">
        <v>228620</v>
      </c>
      <c r="AK626" s="32"/>
      <c r="AL626" s="32">
        <v>228620</v>
      </c>
      <c r="AM626" s="32">
        <f t="shared" si="174"/>
        <v>241468.44400000002</v>
      </c>
      <c r="AN626" s="32"/>
      <c r="AO626" s="32"/>
      <c r="AP626" s="32"/>
      <c r="AQ626" s="32"/>
      <c r="AR626" s="32"/>
      <c r="AS626" s="32"/>
      <c r="AT626" s="32"/>
      <c r="AU626" s="32"/>
      <c r="AV626" s="32"/>
      <c r="AW626" s="32"/>
      <c r="AX626" s="32"/>
      <c r="AY626" s="32"/>
      <c r="AZ626" s="32"/>
      <c r="BA626" s="32"/>
      <c r="BB626" s="32"/>
      <c r="BC626" s="32"/>
      <c r="BD626" s="32"/>
      <c r="BE626" s="32"/>
      <c r="BF626" s="32"/>
      <c r="BG626" s="32"/>
      <c r="BH626" s="32"/>
      <c r="BI626" s="32"/>
      <c r="BJ626" s="32"/>
      <c r="BK626" s="32"/>
      <c r="BL626" s="32"/>
      <c r="BM626" s="32"/>
      <c r="BN626" s="32"/>
      <c r="BO626" s="32"/>
      <c r="BP626" s="32"/>
      <c r="BQ626" s="32"/>
      <c r="BR626" s="32"/>
      <c r="BS626" s="32"/>
      <c r="BT626" s="32"/>
      <c r="BU626" s="32"/>
      <c r="BV626" s="32"/>
      <c r="BW626" s="32"/>
      <c r="BX626" s="32"/>
      <c r="BY626" s="32"/>
      <c r="BZ626" s="32"/>
      <c r="CA626" s="32"/>
      <c r="CB626" s="32"/>
      <c r="CC626" s="32"/>
      <c r="CD626" s="32"/>
      <c r="CE626" s="32"/>
      <c r="CF626" s="32">
        <v>190347.08</v>
      </c>
      <c r="CG626" s="32"/>
      <c r="CH626" s="32">
        <v>190347.08</v>
      </c>
      <c r="CI626" s="32">
        <f t="shared" si="168"/>
        <v>201044.585896</v>
      </c>
      <c r="CJ626" s="32">
        <f t="shared" si="169"/>
        <v>201778.31747400001</v>
      </c>
      <c r="CK626" s="32">
        <f>+SMALL((K626,O626,S626,W626,AA626,AE626,AI626,AM626,AQ626,AU626,AY626,BC626,BG626,BK626,BO626,BS626,BW626,CA626,CE626,CI626),1)</f>
        <v>113224.64</v>
      </c>
      <c r="CL626" s="18"/>
      <c r="CM626" s="18">
        <f t="shared" si="170"/>
        <v>0</v>
      </c>
      <c r="CN626" s="35">
        <f t="shared" si="171"/>
        <v>0</v>
      </c>
      <c r="CO626" s="39">
        <f t="shared" si="172"/>
        <v>113224.64</v>
      </c>
    </row>
    <row r="627" spans="1:93" s="19" customFormat="1" ht="45">
      <c r="A627" s="17">
        <v>617</v>
      </c>
      <c r="B627" s="49" t="s">
        <v>511</v>
      </c>
      <c r="C627" s="69" t="s">
        <v>620</v>
      </c>
      <c r="D627" s="69" t="s">
        <v>1246</v>
      </c>
      <c r="E627" s="37">
        <v>1</v>
      </c>
      <c r="F627" s="37" t="str">
        <f>+VLOOKUP(B627,'[1]AMAREY NOVA MEDICAL S.A'!$D:$H,5,0)</f>
        <v>CTO 5659-2021 DIPROMEDICOS S.A.S</v>
      </c>
      <c r="G627" s="34">
        <f>+VLOOKUP(B627,'[1]AMAREY NOVA MEDICAL S.A'!$D:$H,2,0)</f>
        <v>2100000</v>
      </c>
      <c r="H627" s="32">
        <f>+VLOOKUP(B627,'[1]AMAREY NOVA MEDICAL S.A'!$D:$H,3,0)</f>
        <v>0</v>
      </c>
      <c r="I627" s="32">
        <f>+VLOOKUP(B627,'[1]AMAREY NOVA MEDICAL S.A'!$D:$H,4,0)</f>
        <v>2100000</v>
      </c>
      <c r="J627" s="32">
        <f t="shared" si="164"/>
        <v>2100000</v>
      </c>
      <c r="K627" s="32">
        <f t="shared" si="165"/>
        <v>2218020</v>
      </c>
      <c r="L627" s="32"/>
      <c r="M627" s="32"/>
      <c r="N627" s="32"/>
      <c r="O627" s="32"/>
      <c r="P627" s="71"/>
      <c r="Q627" s="71"/>
      <c r="R627" s="72"/>
      <c r="S627" s="32"/>
      <c r="T627" s="32"/>
      <c r="U627" s="32"/>
      <c r="V627" s="32"/>
      <c r="W627" s="32"/>
      <c r="X627" s="32">
        <v>1810942</v>
      </c>
      <c r="Y627" s="32"/>
      <c r="Z627" s="32">
        <v>1810942</v>
      </c>
      <c r="AA627" s="32">
        <f t="shared" si="167"/>
        <v>1912716.9404</v>
      </c>
      <c r="AB627" s="32"/>
      <c r="AC627" s="32"/>
      <c r="AD627" s="32"/>
      <c r="AE627" s="32"/>
      <c r="AF627" s="32"/>
      <c r="AG627" s="32"/>
      <c r="AH627" s="32"/>
      <c r="AI627" s="32"/>
      <c r="AJ627" s="32">
        <v>2070000</v>
      </c>
      <c r="AK627" s="32"/>
      <c r="AL627" s="32">
        <v>2070000</v>
      </c>
      <c r="AM627" s="32">
        <f t="shared" si="174"/>
        <v>2186334</v>
      </c>
      <c r="AN627" s="32"/>
      <c r="AO627" s="32"/>
      <c r="AP627" s="32"/>
      <c r="AQ627" s="32"/>
      <c r="AR627" s="32"/>
      <c r="AS627" s="32"/>
      <c r="AT627" s="32"/>
      <c r="AU627" s="32"/>
      <c r="AV627" s="32"/>
      <c r="AW627" s="32"/>
      <c r="AX627" s="32"/>
      <c r="AY627" s="32"/>
      <c r="AZ627" s="32"/>
      <c r="BA627" s="32"/>
      <c r="BB627" s="32"/>
      <c r="BC627" s="32"/>
      <c r="BD627" s="32"/>
      <c r="BE627" s="32"/>
      <c r="BF627" s="32"/>
      <c r="BG627" s="32"/>
      <c r="BH627" s="32"/>
      <c r="BI627" s="32"/>
      <c r="BJ627" s="32"/>
      <c r="BK627" s="32"/>
      <c r="BL627" s="32"/>
      <c r="BM627" s="32"/>
      <c r="BN627" s="32"/>
      <c r="BO627" s="32"/>
      <c r="BP627" s="32"/>
      <c r="BQ627" s="32"/>
      <c r="BR627" s="32"/>
      <c r="BS627" s="32"/>
      <c r="BT627" s="32"/>
      <c r="BU627" s="32"/>
      <c r="BV627" s="32"/>
      <c r="BW627" s="32"/>
      <c r="BX627" s="32"/>
      <c r="BY627" s="32"/>
      <c r="BZ627" s="32"/>
      <c r="CA627" s="32"/>
      <c r="CB627" s="32"/>
      <c r="CC627" s="32"/>
      <c r="CD627" s="32"/>
      <c r="CE627" s="32"/>
      <c r="CF627" s="32">
        <v>2143046.4</v>
      </c>
      <c r="CG627" s="32"/>
      <c r="CH627" s="32">
        <v>2143046.4</v>
      </c>
      <c r="CI627" s="32">
        <f t="shared" si="168"/>
        <v>2263485.6076799999</v>
      </c>
      <c r="CJ627" s="32">
        <f t="shared" si="169"/>
        <v>2145139.1370199998</v>
      </c>
      <c r="CK627" s="32">
        <f>+SMALL((K627,O627,S627,W627,AA627,AE627,AI627,AM627,AQ627,AU627,AY627,BC627,BG627,BK627,BO627,BS627,BW627,CA627,CE627,CI627),1)</f>
        <v>1912716.9404</v>
      </c>
      <c r="CL627" s="18"/>
      <c r="CM627" s="18">
        <f t="shared" si="170"/>
        <v>305303.05960000004</v>
      </c>
      <c r="CN627" s="35">
        <f t="shared" si="171"/>
        <v>0.15961748084698463</v>
      </c>
      <c r="CO627" s="39">
        <f t="shared" si="172"/>
        <v>1912716.9404</v>
      </c>
    </row>
    <row r="628" spans="1:93" s="19" customFormat="1" ht="30">
      <c r="A628" s="17">
        <v>618</v>
      </c>
      <c r="B628" s="49" t="s">
        <v>540</v>
      </c>
      <c r="C628" s="69" t="s">
        <v>620</v>
      </c>
      <c r="D628" s="69" t="s">
        <v>1246</v>
      </c>
      <c r="E628" s="37">
        <v>1</v>
      </c>
      <c r="F628" s="37" t="str">
        <f>+VLOOKUP(B628,'[1]AMAREY NOVA MEDICAL S.A'!$D:$H,5,0)</f>
        <v xml:space="preserve">CTO 5660-2021 DISORTHO SA </v>
      </c>
      <c r="G628" s="34">
        <f>+VLOOKUP(B628,'[1]AMAREY NOVA MEDICAL S.A'!$D:$H,2,0)</f>
        <v>2600000</v>
      </c>
      <c r="H628" s="32">
        <f>+VLOOKUP(B628,'[1]AMAREY NOVA MEDICAL S.A'!$D:$H,3,0)</f>
        <v>0</v>
      </c>
      <c r="I628" s="32">
        <f>+VLOOKUP(B628,'[1]AMAREY NOVA MEDICAL S.A'!$D:$H,4,0)</f>
        <v>2600000</v>
      </c>
      <c r="J628" s="32">
        <f t="shared" si="164"/>
        <v>2600000</v>
      </c>
      <c r="K628" s="32">
        <f t="shared" si="165"/>
        <v>2746120</v>
      </c>
      <c r="L628" s="32"/>
      <c r="M628" s="32"/>
      <c r="N628" s="32"/>
      <c r="O628" s="32"/>
      <c r="P628" s="71"/>
      <c r="Q628" s="71"/>
      <c r="R628" s="72"/>
      <c r="S628" s="32"/>
      <c r="T628" s="32"/>
      <c r="U628" s="32"/>
      <c r="V628" s="32"/>
      <c r="W628" s="32"/>
      <c r="X628" s="32">
        <v>4489200</v>
      </c>
      <c r="Y628" s="32"/>
      <c r="Z628" s="32">
        <v>4489200</v>
      </c>
      <c r="AA628" s="32">
        <f t="shared" si="167"/>
        <v>4741493.04</v>
      </c>
      <c r="AB628" s="32"/>
      <c r="AC628" s="32"/>
      <c r="AD628" s="32"/>
      <c r="AE628" s="32"/>
      <c r="AF628" s="32"/>
      <c r="AG628" s="32"/>
      <c r="AH628" s="32"/>
      <c r="AI628" s="32"/>
      <c r="AJ628" s="32">
        <v>4113600</v>
      </c>
      <c r="AK628" s="32"/>
      <c r="AL628" s="32">
        <v>4113600</v>
      </c>
      <c r="AM628" s="32">
        <f t="shared" si="174"/>
        <v>4344784.32</v>
      </c>
      <c r="AN628" s="32"/>
      <c r="AO628" s="32"/>
      <c r="AP628" s="32"/>
      <c r="AQ628" s="32"/>
      <c r="AR628" s="32"/>
      <c r="AS628" s="32"/>
      <c r="AT628" s="32"/>
      <c r="AU628" s="32"/>
      <c r="AV628" s="32"/>
      <c r="AW628" s="32"/>
      <c r="AX628" s="32"/>
      <c r="AY628" s="32"/>
      <c r="AZ628" s="32"/>
      <c r="BA628" s="32"/>
      <c r="BB628" s="32"/>
      <c r="BC628" s="32"/>
      <c r="BD628" s="32"/>
      <c r="BE628" s="32"/>
      <c r="BF628" s="32"/>
      <c r="BG628" s="32"/>
      <c r="BH628" s="32"/>
      <c r="BI628" s="32"/>
      <c r="BJ628" s="32"/>
      <c r="BK628" s="32"/>
      <c r="BL628" s="32"/>
      <c r="BM628" s="32"/>
      <c r="BN628" s="32"/>
      <c r="BO628" s="32"/>
      <c r="BP628" s="32"/>
      <c r="BQ628" s="32"/>
      <c r="BR628" s="32"/>
      <c r="BS628" s="32"/>
      <c r="BT628" s="32"/>
      <c r="BU628" s="32"/>
      <c r="BV628" s="32"/>
      <c r="BW628" s="32"/>
      <c r="BX628" s="32"/>
      <c r="BY628" s="32"/>
      <c r="BZ628" s="32"/>
      <c r="CA628" s="32"/>
      <c r="CB628" s="32"/>
      <c r="CC628" s="32"/>
      <c r="CD628" s="32"/>
      <c r="CE628" s="32"/>
      <c r="CF628" s="32">
        <v>4628441.2699999996</v>
      </c>
      <c r="CG628" s="32"/>
      <c r="CH628" s="32">
        <v>4628441.2699999996</v>
      </c>
      <c r="CI628" s="32">
        <f t="shared" si="168"/>
        <v>4888559.6693739993</v>
      </c>
      <c r="CJ628" s="32">
        <f t="shared" si="169"/>
        <v>4180239.2573434999</v>
      </c>
      <c r="CK628" s="32">
        <f>+SMALL((K628,O628,S628,W628,AA628,AE628,AI628,AM628,AQ628,AU628,AY628,BC628,BG628,BK628,BO628,BS628,BW628,CA628,CE628,CI628),1)</f>
        <v>2746120</v>
      </c>
      <c r="CL628" s="18"/>
      <c r="CM628" s="18">
        <f t="shared" si="170"/>
        <v>0</v>
      </c>
      <c r="CN628" s="35">
        <f t="shared" si="171"/>
        <v>0</v>
      </c>
      <c r="CO628" s="39">
        <f t="shared" si="172"/>
        <v>2746120</v>
      </c>
    </row>
    <row r="629" spans="1:93" s="19" customFormat="1">
      <c r="A629" s="17">
        <v>619</v>
      </c>
      <c r="B629" s="83" t="s">
        <v>542</v>
      </c>
      <c r="C629" s="69" t="s">
        <v>621</v>
      </c>
      <c r="D629" s="69" t="s">
        <v>1246</v>
      </c>
      <c r="E629" s="37">
        <v>1</v>
      </c>
      <c r="F629" s="37"/>
      <c r="G629" s="34"/>
      <c r="H629" s="32"/>
      <c r="I629" s="32"/>
      <c r="J629" s="32"/>
      <c r="K629" s="32"/>
      <c r="L629" s="32">
        <v>5541000</v>
      </c>
      <c r="M629" s="32"/>
      <c r="N629" s="32">
        <v>5541000</v>
      </c>
      <c r="O629" s="32">
        <f t="shared" si="166"/>
        <v>5852404.2000000002</v>
      </c>
      <c r="P629" s="71"/>
      <c r="Q629" s="71"/>
      <c r="R629" s="72"/>
      <c r="S629" s="32"/>
      <c r="T629" s="32"/>
      <c r="U629" s="32"/>
      <c r="V629" s="32"/>
      <c r="W629" s="32"/>
      <c r="X629" s="32">
        <v>5000000</v>
      </c>
      <c r="Y629" s="32"/>
      <c r="Z629" s="32">
        <v>5000000</v>
      </c>
      <c r="AA629" s="32">
        <f t="shared" si="167"/>
        <v>5281000</v>
      </c>
      <c r="AB629" s="32"/>
      <c r="AC629" s="32"/>
      <c r="AD629" s="32"/>
      <c r="AE629" s="32"/>
      <c r="AF629" s="32"/>
      <c r="AG629" s="32"/>
      <c r="AH629" s="32"/>
      <c r="AI629" s="32"/>
      <c r="AJ629" s="32">
        <v>3308300</v>
      </c>
      <c r="AK629" s="32"/>
      <c r="AL629" s="32">
        <v>3308300</v>
      </c>
      <c r="AM629" s="32">
        <f t="shared" si="174"/>
        <v>3494226.46</v>
      </c>
      <c r="AN629" s="32"/>
      <c r="AO629" s="32"/>
      <c r="AP629" s="32"/>
      <c r="AQ629" s="32"/>
      <c r="AR629" s="32"/>
      <c r="AS629" s="32"/>
      <c r="AT629" s="32"/>
      <c r="AU629" s="32"/>
      <c r="AV629" s="32"/>
      <c r="AW629" s="32"/>
      <c r="AX629" s="32"/>
      <c r="AY629" s="32"/>
      <c r="AZ629" s="32"/>
      <c r="BA629" s="32"/>
      <c r="BB629" s="32"/>
      <c r="BC629" s="32"/>
      <c r="BD629" s="32"/>
      <c r="BE629" s="32"/>
      <c r="BF629" s="32"/>
      <c r="BG629" s="32"/>
      <c r="BH629" s="32"/>
      <c r="BI629" s="32"/>
      <c r="BJ629" s="32"/>
      <c r="BK629" s="32"/>
      <c r="BL629" s="32"/>
      <c r="BM629" s="32"/>
      <c r="BN629" s="32"/>
      <c r="BO629" s="32"/>
      <c r="BP629" s="32"/>
      <c r="BQ629" s="32"/>
      <c r="BR629" s="32"/>
      <c r="BS629" s="32"/>
      <c r="BT629" s="32"/>
      <c r="BU629" s="32"/>
      <c r="BV629" s="32"/>
      <c r="BW629" s="32"/>
      <c r="BX629" s="32"/>
      <c r="BY629" s="32"/>
      <c r="BZ629" s="32"/>
      <c r="CA629" s="32"/>
      <c r="CB629" s="32"/>
      <c r="CC629" s="32"/>
      <c r="CD629" s="32"/>
      <c r="CE629" s="32"/>
      <c r="CF629" s="32">
        <v>6321588.7300000004</v>
      </c>
      <c r="CG629" s="32"/>
      <c r="CH629" s="32">
        <v>6321588.7300000004</v>
      </c>
      <c r="CI629" s="32">
        <f t="shared" si="168"/>
        <v>6676862.0166260004</v>
      </c>
      <c r="CJ629" s="32">
        <f t="shared" si="169"/>
        <v>5326123.1691565001</v>
      </c>
      <c r="CK629" s="32">
        <f>+SMALL((K629,O629,S629,W629,AA629,AE629,AI629,AM629,AQ629,AU629,AY629,BC629,BG629,BK629,BO629,BS629,BW629,CA629,CE629,CI629),1)</f>
        <v>3494226.46</v>
      </c>
      <c r="CL629" s="18"/>
      <c r="CM629" s="18"/>
      <c r="CN629" s="35"/>
      <c r="CO629" s="39">
        <f t="shared" si="172"/>
        <v>3494226.46</v>
      </c>
    </row>
    <row r="630" spans="1:93" s="19" customFormat="1">
      <c r="A630" s="17">
        <v>620</v>
      </c>
      <c r="B630" s="83" t="s">
        <v>543</v>
      </c>
      <c r="C630" s="69" t="s">
        <v>621</v>
      </c>
      <c r="D630" s="69" t="s">
        <v>1246</v>
      </c>
      <c r="E630" s="37">
        <v>1</v>
      </c>
      <c r="F630" s="37"/>
      <c r="G630" s="34"/>
      <c r="H630" s="32"/>
      <c r="I630" s="32"/>
      <c r="J630" s="32"/>
      <c r="K630" s="32"/>
      <c r="L630" s="32"/>
      <c r="M630" s="32"/>
      <c r="N630" s="32"/>
      <c r="O630" s="32"/>
      <c r="P630" s="71"/>
      <c r="Q630" s="71"/>
      <c r="R630" s="72"/>
      <c r="S630" s="32"/>
      <c r="T630" s="32"/>
      <c r="U630" s="32"/>
      <c r="V630" s="32"/>
      <c r="W630" s="32"/>
      <c r="X630" s="32">
        <v>5000000</v>
      </c>
      <c r="Y630" s="32"/>
      <c r="Z630" s="32">
        <v>5000000</v>
      </c>
      <c r="AA630" s="32">
        <f t="shared" si="167"/>
        <v>5281000</v>
      </c>
      <c r="AB630" s="32"/>
      <c r="AC630" s="32"/>
      <c r="AD630" s="32"/>
      <c r="AE630" s="32"/>
      <c r="AF630" s="32"/>
      <c r="AG630" s="32"/>
      <c r="AH630" s="32"/>
      <c r="AI630" s="32"/>
      <c r="AJ630" s="32">
        <v>4017410</v>
      </c>
      <c r="AK630" s="32"/>
      <c r="AL630" s="32">
        <v>4017410</v>
      </c>
      <c r="AM630" s="32">
        <f t="shared" si="174"/>
        <v>4243188.4419999998</v>
      </c>
      <c r="AN630" s="32"/>
      <c r="AO630" s="32"/>
      <c r="AP630" s="32"/>
      <c r="AQ630" s="32"/>
      <c r="AR630" s="32"/>
      <c r="AS630" s="32"/>
      <c r="AT630" s="32"/>
      <c r="AU630" s="32"/>
      <c r="AV630" s="32"/>
      <c r="AW630" s="32"/>
      <c r="AX630" s="32"/>
      <c r="AY630" s="32"/>
      <c r="AZ630" s="32"/>
      <c r="BA630" s="32"/>
      <c r="BB630" s="32"/>
      <c r="BC630" s="32"/>
      <c r="BD630" s="32"/>
      <c r="BE630" s="32"/>
      <c r="BF630" s="32"/>
      <c r="BG630" s="32"/>
      <c r="BH630" s="32"/>
      <c r="BI630" s="32"/>
      <c r="BJ630" s="32"/>
      <c r="BK630" s="32"/>
      <c r="BL630" s="32"/>
      <c r="BM630" s="32"/>
      <c r="BN630" s="32"/>
      <c r="BO630" s="32"/>
      <c r="BP630" s="32"/>
      <c r="BQ630" s="32"/>
      <c r="BR630" s="32"/>
      <c r="BS630" s="32"/>
      <c r="BT630" s="32"/>
      <c r="BU630" s="32"/>
      <c r="BV630" s="32"/>
      <c r="BW630" s="32"/>
      <c r="BX630" s="32"/>
      <c r="BY630" s="32"/>
      <c r="BZ630" s="32"/>
      <c r="CA630" s="32"/>
      <c r="CB630" s="32"/>
      <c r="CC630" s="32"/>
      <c r="CD630" s="32"/>
      <c r="CE630" s="32"/>
      <c r="CF630" s="32">
        <v>6600000</v>
      </c>
      <c r="CG630" s="32"/>
      <c r="CH630" s="32">
        <v>6600000</v>
      </c>
      <c r="CI630" s="32">
        <f t="shared" si="168"/>
        <v>6970920</v>
      </c>
      <c r="CJ630" s="32">
        <f t="shared" si="169"/>
        <v>5498369.4806666663</v>
      </c>
      <c r="CK630" s="32">
        <f>+SMALL((K630,O630,S630,W630,AA630,AE630,AI630,AM630,AQ630,AU630,AY630,BC630,BG630,BK630,BO630,BS630,BW630,CA630,CE630,CI630),1)</f>
        <v>4243188.4419999998</v>
      </c>
      <c r="CL630" s="18"/>
      <c r="CM630" s="18"/>
      <c r="CN630" s="35"/>
      <c r="CO630" s="39">
        <f t="shared" si="172"/>
        <v>4243188.4419999998</v>
      </c>
    </row>
    <row r="631" spans="1:93" s="19" customFormat="1">
      <c r="A631" s="17">
        <v>621</v>
      </c>
      <c r="B631" s="83" t="s">
        <v>544</v>
      </c>
      <c r="C631" s="69" t="s">
        <v>621</v>
      </c>
      <c r="D631" s="69" t="s">
        <v>1246</v>
      </c>
      <c r="E631" s="37">
        <v>1</v>
      </c>
      <c r="F631" s="37"/>
      <c r="G631" s="34"/>
      <c r="H631" s="32"/>
      <c r="I631" s="32"/>
      <c r="J631" s="32"/>
      <c r="K631" s="32"/>
      <c r="L631" s="32"/>
      <c r="M631" s="32"/>
      <c r="N631" s="32"/>
      <c r="O631" s="32"/>
      <c r="P631" s="71"/>
      <c r="Q631" s="71"/>
      <c r="R631" s="72"/>
      <c r="S631" s="32"/>
      <c r="T631" s="32"/>
      <c r="U631" s="32"/>
      <c r="V631" s="32"/>
      <c r="W631" s="32"/>
      <c r="X631" s="32">
        <v>5000000</v>
      </c>
      <c r="Y631" s="32"/>
      <c r="Z631" s="32">
        <v>5000000</v>
      </c>
      <c r="AA631" s="32">
        <f t="shared" si="167"/>
        <v>5281000</v>
      </c>
      <c r="AB631" s="32"/>
      <c r="AC631" s="32"/>
      <c r="AD631" s="32"/>
      <c r="AE631" s="32"/>
      <c r="AF631" s="32"/>
      <c r="AG631" s="32"/>
      <c r="AH631" s="32"/>
      <c r="AI631" s="32"/>
      <c r="AJ631" s="32">
        <v>4017410</v>
      </c>
      <c r="AK631" s="32"/>
      <c r="AL631" s="32">
        <v>4017410</v>
      </c>
      <c r="AM631" s="32">
        <f t="shared" si="174"/>
        <v>4243188.4419999998</v>
      </c>
      <c r="AN631" s="32"/>
      <c r="AO631" s="32"/>
      <c r="AP631" s="32"/>
      <c r="AQ631" s="32"/>
      <c r="AR631" s="32"/>
      <c r="AS631" s="32"/>
      <c r="AT631" s="32"/>
      <c r="AU631" s="32"/>
      <c r="AV631" s="32"/>
      <c r="AW631" s="32"/>
      <c r="AX631" s="32"/>
      <c r="AY631" s="32"/>
      <c r="AZ631" s="32"/>
      <c r="BA631" s="32"/>
      <c r="BB631" s="32"/>
      <c r="BC631" s="32"/>
      <c r="BD631" s="32"/>
      <c r="BE631" s="32"/>
      <c r="BF631" s="32"/>
      <c r="BG631" s="32"/>
      <c r="BH631" s="32"/>
      <c r="BI631" s="32"/>
      <c r="BJ631" s="32"/>
      <c r="BK631" s="32"/>
      <c r="BL631" s="32"/>
      <c r="BM631" s="32"/>
      <c r="BN631" s="32"/>
      <c r="BO631" s="32"/>
      <c r="BP631" s="32"/>
      <c r="BQ631" s="32"/>
      <c r="BR631" s="32"/>
      <c r="BS631" s="32"/>
      <c r="BT631" s="32"/>
      <c r="BU631" s="32"/>
      <c r="BV631" s="32"/>
      <c r="BW631" s="32"/>
      <c r="BX631" s="32"/>
      <c r="BY631" s="32"/>
      <c r="BZ631" s="32"/>
      <c r="CA631" s="32"/>
      <c r="CB631" s="32"/>
      <c r="CC631" s="32"/>
      <c r="CD631" s="32"/>
      <c r="CE631" s="32"/>
      <c r="CF631" s="32">
        <v>6600000</v>
      </c>
      <c r="CG631" s="32"/>
      <c r="CH631" s="32">
        <v>6600000</v>
      </c>
      <c r="CI631" s="32">
        <f t="shared" si="168"/>
        <v>6970920</v>
      </c>
      <c r="CJ631" s="32">
        <f t="shared" si="169"/>
        <v>5498369.4806666663</v>
      </c>
      <c r="CK631" s="32">
        <f>+SMALL((K631,O631,S631,W631,AA631,AE631,AI631,AM631,AQ631,AU631,AY631,BC631,BG631,BK631,BO631,BS631,BW631,CA631,CE631,CI631),1)</f>
        <v>4243188.4419999998</v>
      </c>
      <c r="CL631" s="18"/>
      <c r="CM631" s="18"/>
      <c r="CN631" s="35"/>
      <c r="CO631" s="39">
        <f t="shared" si="172"/>
        <v>4243188.4419999998</v>
      </c>
    </row>
    <row r="632" spans="1:93" s="19" customFormat="1">
      <c r="A632" s="17">
        <v>622</v>
      </c>
      <c r="B632" s="83" t="s">
        <v>545</v>
      </c>
      <c r="C632" s="69" t="s">
        <v>621</v>
      </c>
      <c r="D632" s="69" t="s">
        <v>1246</v>
      </c>
      <c r="E632" s="37">
        <v>1</v>
      </c>
      <c r="F632" s="37"/>
      <c r="G632" s="34"/>
      <c r="H632" s="32"/>
      <c r="I632" s="32"/>
      <c r="J632" s="32"/>
      <c r="K632" s="32"/>
      <c r="L632" s="32"/>
      <c r="M632" s="32"/>
      <c r="N632" s="32"/>
      <c r="O632" s="32"/>
      <c r="P632" s="71"/>
      <c r="Q632" s="71"/>
      <c r="R632" s="72"/>
      <c r="S632" s="32"/>
      <c r="T632" s="32"/>
      <c r="U632" s="32"/>
      <c r="V632" s="32"/>
      <c r="W632" s="32"/>
      <c r="X632" s="32">
        <v>5000000</v>
      </c>
      <c r="Y632" s="32"/>
      <c r="Z632" s="32">
        <v>5000000</v>
      </c>
      <c r="AA632" s="32">
        <f t="shared" si="167"/>
        <v>5281000</v>
      </c>
      <c r="AB632" s="32"/>
      <c r="AC632" s="32"/>
      <c r="AD632" s="32"/>
      <c r="AE632" s="32"/>
      <c r="AF632" s="32"/>
      <c r="AG632" s="32"/>
      <c r="AH632" s="32"/>
      <c r="AI632" s="32"/>
      <c r="AJ632" s="32">
        <v>2167980</v>
      </c>
      <c r="AK632" s="32"/>
      <c r="AL632" s="32">
        <v>2167980</v>
      </c>
      <c r="AM632" s="32">
        <f t="shared" si="174"/>
        <v>2289820.4760000003</v>
      </c>
      <c r="AN632" s="32"/>
      <c r="AO632" s="32"/>
      <c r="AP632" s="32"/>
      <c r="AQ632" s="32"/>
      <c r="AR632" s="32"/>
      <c r="AS632" s="32"/>
      <c r="AT632" s="32"/>
      <c r="AU632" s="32"/>
      <c r="AV632" s="32"/>
      <c r="AW632" s="32"/>
      <c r="AX632" s="32"/>
      <c r="AY632" s="32"/>
      <c r="AZ632" s="32"/>
      <c r="BA632" s="32"/>
      <c r="BB632" s="32"/>
      <c r="BC632" s="32"/>
      <c r="BD632" s="32"/>
      <c r="BE632" s="32"/>
      <c r="BF632" s="32"/>
      <c r="BG632" s="32"/>
      <c r="BH632" s="32"/>
      <c r="BI632" s="32"/>
      <c r="BJ632" s="32"/>
      <c r="BK632" s="32"/>
      <c r="BL632" s="32"/>
      <c r="BM632" s="32"/>
      <c r="BN632" s="32"/>
      <c r="BO632" s="32"/>
      <c r="BP632" s="32"/>
      <c r="BQ632" s="32"/>
      <c r="BR632" s="32"/>
      <c r="BS632" s="32"/>
      <c r="BT632" s="32"/>
      <c r="BU632" s="32"/>
      <c r="BV632" s="32"/>
      <c r="BW632" s="32"/>
      <c r="BX632" s="32"/>
      <c r="BY632" s="32"/>
      <c r="BZ632" s="32"/>
      <c r="CA632" s="32"/>
      <c r="CB632" s="32"/>
      <c r="CC632" s="32"/>
      <c r="CD632" s="32"/>
      <c r="CE632" s="32"/>
      <c r="CF632" s="32">
        <v>5716145.0800000001</v>
      </c>
      <c r="CG632" s="32"/>
      <c r="CH632" s="32">
        <v>5716145.0800000001</v>
      </c>
      <c r="CI632" s="32">
        <f t="shared" si="168"/>
        <v>6037392.4334960002</v>
      </c>
      <c r="CJ632" s="32">
        <f t="shared" si="169"/>
        <v>4536070.9698320003</v>
      </c>
      <c r="CK632" s="32">
        <f>+SMALL((K632,O632,S632,W632,AA632,AE632,AI632,AM632,AQ632,AU632,AY632,BC632,BG632,BK632,BO632,BS632,BW632,CA632,CE632,CI632),1)</f>
        <v>2289820.4760000003</v>
      </c>
      <c r="CL632" s="18"/>
      <c r="CM632" s="18"/>
      <c r="CN632" s="35"/>
      <c r="CO632" s="39">
        <f t="shared" si="172"/>
        <v>2289820.4760000003</v>
      </c>
    </row>
    <row r="633" spans="1:93" s="19" customFormat="1">
      <c r="A633" s="17">
        <v>623</v>
      </c>
      <c r="B633" s="83" t="s">
        <v>546</v>
      </c>
      <c r="C633" s="69" t="s">
        <v>621</v>
      </c>
      <c r="D633" s="69" t="s">
        <v>1246</v>
      </c>
      <c r="E633" s="37">
        <v>1</v>
      </c>
      <c r="F633" s="37"/>
      <c r="G633" s="34"/>
      <c r="H633" s="32"/>
      <c r="I633" s="32"/>
      <c r="J633" s="32"/>
      <c r="K633" s="32"/>
      <c r="L633" s="32"/>
      <c r="M633" s="32"/>
      <c r="N633" s="32"/>
      <c r="O633" s="32"/>
      <c r="P633" s="71"/>
      <c r="Q633" s="71"/>
      <c r="R633" s="72"/>
      <c r="S633" s="32"/>
      <c r="T633" s="32"/>
      <c r="U633" s="32"/>
      <c r="V633" s="32"/>
      <c r="W633" s="32"/>
      <c r="X633" s="32">
        <v>5000000</v>
      </c>
      <c r="Y633" s="32"/>
      <c r="Z633" s="32">
        <v>5000000</v>
      </c>
      <c r="AA633" s="32">
        <f t="shared" si="167"/>
        <v>5281000</v>
      </c>
      <c r="AB633" s="32"/>
      <c r="AC633" s="32"/>
      <c r="AD633" s="32"/>
      <c r="AE633" s="32"/>
      <c r="AF633" s="32"/>
      <c r="AG633" s="32"/>
      <c r="AH633" s="32"/>
      <c r="AI633" s="32"/>
      <c r="AJ633" s="32">
        <v>2167980</v>
      </c>
      <c r="AK633" s="32"/>
      <c r="AL633" s="32">
        <v>2167980</v>
      </c>
      <c r="AM633" s="32">
        <f t="shared" si="174"/>
        <v>2289820.4760000003</v>
      </c>
      <c r="AN633" s="32"/>
      <c r="AO633" s="32"/>
      <c r="AP633" s="32"/>
      <c r="AQ633" s="32"/>
      <c r="AR633" s="32"/>
      <c r="AS633" s="32"/>
      <c r="AT633" s="32"/>
      <c r="AU633" s="32"/>
      <c r="AV633" s="32"/>
      <c r="AW633" s="32"/>
      <c r="AX633" s="32"/>
      <c r="AY633" s="32"/>
      <c r="AZ633" s="32"/>
      <c r="BA633" s="32"/>
      <c r="BB633" s="32"/>
      <c r="BC633" s="32"/>
      <c r="BD633" s="32"/>
      <c r="BE633" s="32"/>
      <c r="BF633" s="32"/>
      <c r="BG633" s="32"/>
      <c r="BH633" s="32"/>
      <c r="BI633" s="32"/>
      <c r="BJ633" s="32"/>
      <c r="BK633" s="32"/>
      <c r="BL633" s="32"/>
      <c r="BM633" s="32"/>
      <c r="BN633" s="32"/>
      <c r="BO633" s="32"/>
      <c r="BP633" s="32"/>
      <c r="BQ633" s="32"/>
      <c r="BR633" s="32"/>
      <c r="BS633" s="32"/>
      <c r="BT633" s="32"/>
      <c r="BU633" s="32"/>
      <c r="BV633" s="32"/>
      <c r="BW633" s="32"/>
      <c r="BX633" s="32"/>
      <c r="BY633" s="32"/>
      <c r="BZ633" s="32"/>
      <c r="CA633" s="32"/>
      <c r="CB633" s="32"/>
      <c r="CC633" s="32"/>
      <c r="CD633" s="32"/>
      <c r="CE633" s="32"/>
      <c r="CF633" s="32">
        <v>6600000</v>
      </c>
      <c r="CG633" s="32"/>
      <c r="CH633" s="32">
        <v>6600000</v>
      </c>
      <c r="CI633" s="32">
        <f t="shared" si="168"/>
        <v>6970920</v>
      </c>
      <c r="CJ633" s="32">
        <f t="shared" si="169"/>
        <v>4847246.8253333336</v>
      </c>
      <c r="CK633" s="32">
        <f>+SMALL((K633,O633,S633,W633,AA633,AE633,AI633,AM633,AQ633,AU633,AY633,BC633,BG633,BK633,BO633,BS633,BW633,CA633,CE633,CI633),1)</f>
        <v>2289820.4760000003</v>
      </c>
      <c r="CL633" s="18"/>
      <c r="CM633" s="18"/>
      <c r="CN633" s="35"/>
      <c r="CO633" s="39">
        <f t="shared" si="172"/>
        <v>2289820.4760000003</v>
      </c>
    </row>
    <row r="634" spans="1:93" s="19" customFormat="1">
      <c r="A634" s="17">
        <v>624</v>
      </c>
      <c r="B634" s="83" t="s">
        <v>503</v>
      </c>
      <c r="C634" s="69" t="s">
        <v>621</v>
      </c>
      <c r="D634" s="69" t="s">
        <v>1246</v>
      </c>
      <c r="E634" s="37">
        <v>1</v>
      </c>
      <c r="F634" s="37"/>
      <c r="G634" s="34"/>
      <c r="H634" s="32"/>
      <c r="I634" s="32"/>
      <c r="J634" s="32"/>
      <c r="K634" s="32"/>
      <c r="L634" s="32"/>
      <c r="M634" s="32"/>
      <c r="N634" s="32"/>
      <c r="O634" s="32"/>
      <c r="P634" s="71"/>
      <c r="Q634" s="71"/>
      <c r="R634" s="72"/>
      <c r="S634" s="32"/>
      <c r="T634" s="32"/>
      <c r="U634" s="32"/>
      <c r="V634" s="32"/>
      <c r="W634" s="32"/>
      <c r="X634" s="32">
        <v>5000000</v>
      </c>
      <c r="Y634" s="32"/>
      <c r="Z634" s="32">
        <v>5000000</v>
      </c>
      <c r="AA634" s="32">
        <f t="shared" si="167"/>
        <v>5281000</v>
      </c>
      <c r="AB634" s="32"/>
      <c r="AC634" s="32"/>
      <c r="AD634" s="32"/>
      <c r="AE634" s="32"/>
      <c r="AF634" s="32"/>
      <c r="AG634" s="32"/>
      <c r="AH634" s="32"/>
      <c r="AI634" s="32"/>
      <c r="AJ634" s="32">
        <v>228620</v>
      </c>
      <c r="AK634" s="32"/>
      <c r="AL634" s="32">
        <v>228620</v>
      </c>
      <c r="AM634" s="32">
        <f t="shared" si="174"/>
        <v>241468.44400000002</v>
      </c>
      <c r="AN634" s="32"/>
      <c r="AO634" s="32"/>
      <c r="AP634" s="32"/>
      <c r="AQ634" s="32"/>
      <c r="AR634" s="32"/>
      <c r="AS634" s="32"/>
      <c r="AT634" s="32"/>
      <c r="AU634" s="32"/>
      <c r="AV634" s="32"/>
      <c r="AW634" s="32"/>
      <c r="AX634" s="32"/>
      <c r="AY634" s="32"/>
      <c r="AZ634" s="32"/>
      <c r="BA634" s="32"/>
      <c r="BB634" s="32"/>
      <c r="BC634" s="32"/>
      <c r="BD634" s="32"/>
      <c r="BE634" s="32"/>
      <c r="BF634" s="32"/>
      <c r="BG634" s="32"/>
      <c r="BH634" s="32"/>
      <c r="BI634" s="32"/>
      <c r="BJ634" s="32"/>
      <c r="BK634" s="32"/>
      <c r="BL634" s="32"/>
      <c r="BM634" s="32"/>
      <c r="BN634" s="32"/>
      <c r="BO634" s="32"/>
      <c r="BP634" s="32"/>
      <c r="BQ634" s="32"/>
      <c r="BR634" s="32"/>
      <c r="BS634" s="32"/>
      <c r="BT634" s="32"/>
      <c r="BU634" s="32"/>
      <c r="BV634" s="32"/>
      <c r="BW634" s="32"/>
      <c r="BX634" s="32"/>
      <c r="BY634" s="32"/>
      <c r="BZ634" s="32"/>
      <c r="CA634" s="32"/>
      <c r="CB634" s="32"/>
      <c r="CC634" s="32"/>
      <c r="CD634" s="32"/>
      <c r="CE634" s="32"/>
      <c r="CF634" s="32">
        <v>2359498.11</v>
      </c>
      <c r="CG634" s="32"/>
      <c r="CH634" s="32">
        <v>2359498.11</v>
      </c>
      <c r="CI634" s="32">
        <f t="shared" si="168"/>
        <v>2492101.9037819998</v>
      </c>
      <c r="CJ634" s="32">
        <f t="shared" si="169"/>
        <v>2671523.4492606665</v>
      </c>
      <c r="CK634" s="32">
        <f>+SMALL((K634,O634,S634,W634,AA634,AE634,AI634,AM634,AQ634,AU634,AY634,BC634,BG634,BK634,BO634,BS634,BW634,CA634,CE634,CI634),1)</f>
        <v>241468.44400000002</v>
      </c>
      <c r="CL634" s="18"/>
      <c r="CM634" s="18"/>
      <c r="CN634" s="35"/>
      <c r="CO634" s="39">
        <f t="shared" si="172"/>
        <v>241468.44400000002</v>
      </c>
    </row>
    <row r="635" spans="1:93" s="19" customFormat="1">
      <c r="A635" s="17">
        <v>625</v>
      </c>
      <c r="B635" s="83" t="s">
        <v>547</v>
      </c>
      <c r="C635" s="69" t="s">
        <v>621</v>
      </c>
      <c r="D635" s="69" t="s">
        <v>1246</v>
      </c>
      <c r="E635" s="37">
        <v>1</v>
      </c>
      <c r="F635" s="37"/>
      <c r="G635" s="34"/>
      <c r="H635" s="32"/>
      <c r="I635" s="32"/>
      <c r="J635" s="32"/>
      <c r="K635" s="32"/>
      <c r="L635" s="32"/>
      <c r="M635" s="32"/>
      <c r="N635" s="32"/>
      <c r="O635" s="32"/>
      <c r="P635" s="71"/>
      <c r="Q635" s="71"/>
      <c r="R635" s="72"/>
      <c r="S635" s="32"/>
      <c r="T635" s="32"/>
      <c r="U635" s="32"/>
      <c r="V635" s="32"/>
      <c r="W635" s="32"/>
      <c r="X635" s="32">
        <v>6500000</v>
      </c>
      <c r="Y635" s="32"/>
      <c r="Z635" s="32">
        <v>6500000</v>
      </c>
      <c r="AA635" s="32">
        <f t="shared" si="167"/>
        <v>6865300</v>
      </c>
      <c r="AB635" s="32"/>
      <c r="AC635" s="32"/>
      <c r="AD635" s="32"/>
      <c r="AE635" s="32"/>
      <c r="AF635" s="32"/>
      <c r="AG635" s="32"/>
      <c r="AH635" s="32"/>
      <c r="AI635" s="32"/>
      <c r="AJ635" s="32">
        <v>1248785</v>
      </c>
      <c r="AK635" s="32"/>
      <c r="AL635" s="32">
        <v>1248785</v>
      </c>
      <c r="AM635" s="32">
        <f t="shared" si="174"/>
        <v>1318966.7169999999</v>
      </c>
      <c r="AN635" s="32"/>
      <c r="AO635" s="32"/>
      <c r="AP635" s="32"/>
      <c r="AQ635" s="32"/>
      <c r="AR635" s="32"/>
      <c r="AS635" s="32"/>
      <c r="AT635" s="32"/>
      <c r="AU635" s="32"/>
      <c r="AV635" s="32"/>
      <c r="AW635" s="32"/>
      <c r="AX635" s="32"/>
      <c r="AY635" s="32"/>
      <c r="AZ635" s="32"/>
      <c r="BA635" s="32"/>
      <c r="BB635" s="32"/>
      <c r="BC635" s="32"/>
      <c r="BD635" s="32"/>
      <c r="BE635" s="32"/>
      <c r="BF635" s="32"/>
      <c r="BG635" s="32"/>
      <c r="BH635" s="32"/>
      <c r="BI635" s="32"/>
      <c r="BJ635" s="32"/>
      <c r="BK635" s="32"/>
      <c r="BL635" s="32"/>
      <c r="BM635" s="32"/>
      <c r="BN635" s="32"/>
      <c r="BO635" s="32"/>
      <c r="BP635" s="32"/>
      <c r="BQ635" s="32"/>
      <c r="BR635" s="32"/>
      <c r="BS635" s="32"/>
      <c r="BT635" s="32"/>
      <c r="BU635" s="32"/>
      <c r="BV635" s="32"/>
      <c r="BW635" s="32"/>
      <c r="BX635" s="32"/>
      <c r="BY635" s="32"/>
      <c r="BZ635" s="32"/>
      <c r="CA635" s="32"/>
      <c r="CB635" s="32"/>
      <c r="CC635" s="32"/>
      <c r="CD635" s="32"/>
      <c r="CE635" s="32"/>
      <c r="CF635" s="32">
        <v>7746406.4000000004</v>
      </c>
      <c r="CG635" s="32"/>
      <c r="CH635" s="32">
        <v>7746406.4000000004</v>
      </c>
      <c r="CI635" s="32">
        <f t="shared" si="168"/>
        <v>8181754.4396800008</v>
      </c>
      <c r="CJ635" s="32">
        <f t="shared" si="169"/>
        <v>5455340.3855600003</v>
      </c>
      <c r="CK635" s="32">
        <f>+SMALL((K635,O635,S635,W635,AA635,AE635,AI635,AM635,AQ635,AU635,AY635,BC635,BG635,BK635,BO635,BS635,BW635,CA635,CE635,CI635),1)</f>
        <v>1318966.7169999999</v>
      </c>
      <c r="CL635" s="18"/>
      <c r="CM635" s="18"/>
      <c r="CN635" s="35"/>
      <c r="CO635" s="39">
        <f t="shared" si="172"/>
        <v>1318966.7169999999</v>
      </c>
    </row>
    <row r="636" spans="1:93" s="19" customFormat="1">
      <c r="A636" s="17">
        <v>626</v>
      </c>
      <c r="B636" s="83" t="s">
        <v>548</v>
      </c>
      <c r="C636" s="69" t="s">
        <v>621</v>
      </c>
      <c r="D636" s="69" t="s">
        <v>1246</v>
      </c>
      <c r="E636" s="37">
        <v>1</v>
      </c>
      <c r="F636" s="37"/>
      <c r="G636" s="34"/>
      <c r="H636" s="32"/>
      <c r="I636" s="32"/>
      <c r="J636" s="32"/>
      <c r="K636" s="32"/>
      <c r="L636" s="32"/>
      <c r="M636" s="32"/>
      <c r="N636" s="32"/>
      <c r="O636" s="32"/>
      <c r="P636" s="71"/>
      <c r="Q636" s="71"/>
      <c r="R636" s="72"/>
      <c r="S636" s="32"/>
      <c r="T636" s="32"/>
      <c r="U636" s="32"/>
      <c r="V636" s="32"/>
      <c r="W636" s="32"/>
      <c r="X636" s="32">
        <v>1027722</v>
      </c>
      <c r="Y636" s="32"/>
      <c r="Z636" s="32">
        <v>1027722</v>
      </c>
      <c r="AA636" s="32">
        <f t="shared" si="167"/>
        <v>1085479.9764</v>
      </c>
      <c r="AB636" s="32"/>
      <c r="AC636" s="32"/>
      <c r="AD636" s="32"/>
      <c r="AE636" s="32"/>
      <c r="AF636" s="32"/>
      <c r="AG636" s="32"/>
      <c r="AH636" s="32"/>
      <c r="AI636" s="32"/>
      <c r="AJ636" s="32">
        <v>526930</v>
      </c>
      <c r="AK636" s="32"/>
      <c r="AL636" s="32">
        <v>526930</v>
      </c>
      <c r="AM636" s="32">
        <f t="shared" si="174"/>
        <v>556543.46600000001</v>
      </c>
      <c r="AN636" s="32"/>
      <c r="AO636" s="32"/>
      <c r="AP636" s="32"/>
      <c r="AQ636" s="32"/>
      <c r="AR636" s="32"/>
      <c r="AS636" s="32"/>
      <c r="AT636" s="32"/>
      <c r="AU636" s="32"/>
      <c r="AV636" s="32"/>
      <c r="AW636" s="32"/>
      <c r="AX636" s="32"/>
      <c r="AY636" s="32"/>
      <c r="AZ636" s="32"/>
      <c r="BA636" s="32"/>
      <c r="BB636" s="32"/>
      <c r="BC636" s="32"/>
      <c r="BD636" s="32"/>
      <c r="BE636" s="32"/>
      <c r="BF636" s="32"/>
      <c r="BG636" s="32"/>
      <c r="BH636" s="32"/>
      <c r="BI636" s="32"/>
      <c r="BJ636" s="32"/>
      <c r="BK636" s="32"/>
      <c r="BL636" s="32"/>
      <c r="BM636" s="32"/>
      <c r="BN636" s="32"/>
      <c r="BO636" s="32"/>
      <c r="BP636" s="32"/>
      <c r="BQ636" s="32"/>
      <c r="BR636" s="32"/>
      <c r="BS636" s="32"/>
      <c r="BT636" s="32"/>
      <c r="BU636" s="32"/>
      <c r="BV636" s="32"/>
      <c r="BW636" s="32"/>
      <c r="BX636" s="32"/>
      <c r="BY636" s="32"/>
      <c r="BZ636" s="32"/>
      <c r="CA636" s="32"/>
      <c r="CB636" s="32"/>
      <c r="CC636" s="32"/>
      <c r="CD636" s="32"/>
      <c r="CE636" s="32"/>
      <c r="CF636" s="32">
        <v>2354861.52</v>
      </c>
      <c r="CG636" s="32"/>
      <c r="CH636" s="32">
        <v>2354861.52</v>
      </c>
      <c r="CI636" s="32">
        <f t="shared" si="168"/>
        <v>2487204.7374240002</v>
      </c>
      <c r="CJ636" s="32">
        <f t="shared" si="169"/>
        <v>1376409.3932746667</v>
      </c>
      <c r="CK636" s="32">
        <f>+SMALL((K636,O636,S636,W636,AA636,AE636,AI636,AM636,AQ636,AU636,AY636,BC636,BG636,BK636,BO636,BS636,BW636,CA636,CE636,CI636),1)</f>
        <v>556543.46600000001</v>
      </c>
      <c r="CL636" s="18"/>
      <c r="CM636" s="18"/>
      <c r="CN636" s="35"/>
      <c r="CO636" s="39">
        <f t="shared" si="172"/>
        <v>556543.46600000001</v>
      </c>
    </row>
    <row r="637" spans="1:93" s="19" customFormat="1">
      <c r="A637" s="17">
        <v>627</v>
      </c>
      <c r="B637" s="83" t="s">
        <v>503</v>
      </c>
      <c r="C637" s="69" t="s">
        <v>621</v>
      </c>
      <c r="D637" s="69" t="s">
        <v>1246</v>
      </c>
      <c r="E637" s="37">
        <v>1</v>
      </c>
      <c r="F637" s="37"/>
      <c r="G637" s="34"/>
      <c r="H637" s="32"/>
      <c r="I637" s="32"/>
      <c r="J637" s="32"/>
      <c r="K637" s="32"/>
      <c r="L637" s="32"/>
      <c r="M637" s="32"/>
      <c r="N637" s="32"/>
      <c r="O637" s="32"/>
      <c r="P637" s="71"/>
      <c r="Q637" s="71"/>
      <c r="R637" s="72"/>
      <c r="S637" s="32"/>
      <c r="T637" s="32"/>
      <c r="U637" s="32"/>
      <c r="V637" s="32"/>
      <c r="W637" s="32"/>
      <c r="X637" s="32">
        <v>238000</v>
      </c>
      <c r="Y637" s="32"/>
      <c r="Z637" s="32">
        <v>238000</v>
      </c>
      <c r="AA637" s="32">
        <f t="shared" si="167"/>
        <v>251375.6</v>
      </c>
      <c r="AB637" s="32"/>
      <c r="AC637" s="32"/>
      <c r="AD637" s="32"/>
      <c r="AE637" s="32"/>
      <c r="AF637" s="32"/>
      <c r="AG637" s="32"/>
      <c r="AH637" s="32"/>
      <c r="AI637" s="32"/>
      <c r="AJ637" s="32">
        <v>228620</v>
      </c>
      <c r="AK637" s="32"/>
      <c r="AL637" s="32">
        <v>228620</v>
      </c>
      <c r="AM637" s="32">
        <f t="shared" si="174"/>
        <v>241468.44400000002</v>
      </c>
      <c r="AN637" s="32"/>
      <c r="AO637" s="32"/>
      <c r="AP637" s="32"/>
      <c r="AQ637" s="32"/>
      <c r="AR637" s="32"/>
      <c r="AS637" s="32"/>
      <c r="AT637" s="32"/>
      <c r="AU637" s="32"/>
      <c r="AV637" s="32"/>
      <c r="AW637" s="32"/>
      <c r="AX637" s="32"/>
      <c r="AY637" s="32"/>
      <c r="AZ637" s="32"/>
      <c r="BA637" s="32"/>
      <c r="BB637" s="32"/>
      <c r="BC637" s="32"/>
      <c r="BD637" s="32"/>
      <c r="BE637" s="32"/>
      <c r="BF637" s="32"/>
      <c r="BG637" s="32"/>
      <c r="BH637" s="32"/>
      <c r="BI637" s="32"/>
      <c r="BJ637" s="32"/>
      <c r="BK637" s="32"/>
      <c r="BL637" s="32"/>
      <c r="BM637" s="32"/>
      <c r="BN637" s="32"/>
      <c r="BO637" s="32"/>
      <c r="BP637" s="32"/>
      <c r="BQ637" s="32"/>
      <c r="BR637" s="32"/>
      <c r="BS637" s="32"/>
      <c r="BT637" s="32"/>
      <c r="BU637" s="32"/>
      <c r="BV637" s="32"/>
      <c r="BW637" s="32"/>
      <c r="BX637" s="32"/>
      <c r="BY637" s="32"/>
      <c r="BZ637" s="32"/>
      <c r="CA637" s="32"/>
      <c r="CB637" s="32"/>
      <c r="CC637" s="32"/>
      <c r="CD637" s="32"/>
      <c r="CE637" s="32"/>
      <c r="CF637" s="32">
        <v>264218.11</v>
      </c>
      <c r="CG637" s="32"/>
      <c r="CH637" s="32">
        <v>264218.11</v>
      </c>
      <c r="CI637" s="32">
        <f t="shared" si="168"/>
        <v>279067.16778199997</v>
      </c>
      <c r="CJ637" s="32">
        <f t="shared" si="169"/>
        <v>257303.73726066668</v>
      </c>
      <c r="CK637" s="32">
        <f>+SMALL((K637,O637,S637,W637,AA637,AE637,AI637,AM637,AQ637,AU637,AY637,BC637,BG637,BK637,BO637,BS637,BW637,CA637,CE637,CI637),1)</f>
        <v>241468.44400000002</v>
      </c>
      <c r="CL637" s="18"/>
      <c r="CM637" s="18"/>
      <c r="CN637" s="35"/>
      <c r="CO637" s="39">
        <f t="shared" si="172"/>
        <v>241468.44400000002</v>
      </c>
    </row>
    <row r="638" spans="1:93" s="19" customFormat="1">
      <c r="A638" s="17">
        <v>628</v>
      </c>
      <c r="B638" s="83" t="s">
        <v>549</v>
      </c>
      <c r="C638" s="69" t="s">
        <v>621</v>
      </c>
      <c r="D638" s="69" t="s">
        <v>1246</v>
      </c>
      <c r="E638" s="37">
        <v>1</v>
      </c>
      <c r="F638" s="37"/>
      <c r="G638" s="34"/>
      <c r="H638" s="32"/>
      <c r="I638" s="32"/>
      <c r="J638" s="32"/>
      <c r="K638" s="32"/>
      <c r="L638" s="32"/>
      <c r="M638" s="32"/>
      <c r="N638" s="32"/>
      <c r="O638" s="32"/>
      <c r="P638" s="71"/>
      <c r="Q638" s="71"/>
      <c r="R638" s="72"/>
      <c r="S638" s="32"/>
      <c r="T638" s="32"/>
      <c r="U638" s="32"/>
      <c r="V638" s="32"/>
      <c r="W638" s="32"/>
      <c r="X638" s="32">
        <v>986000</v>
      </c>
      <c r="Y638" s="32"/>
      <c r="Z638" s="32">
        <v>986000</v>
      </c>
      <c r="AA638" s="32">
        <f t="shared" si="167"/>
        <v>1041413.2000000001</v>
      </c>
      <c r="AB638" s="32"/>
      <c r="AC638" s="32"/>
      <c r="AD638" s="32"/>
      <c r="AE638" s="32"/>
      <c r="AF638" s="32"/>
      <c r="AG638" s="32"/>
      <c r="AH638" s="32"/>
      <c r="AI638" s="32"/>
      <c r="AJ638" s="32">
        <v>740370</v>
      </c>
      <c r="AK638" s="32"/>
      <c r="AL638" s="32">
        <v>740370</v>
      </c>
      <c r="AM638" s="32">
        <f t="shared" si="174"/>
        <v>781978.79399999999</v>
      </c>
      <c r="AN638" s="32"/>
      <c r="AO638" s="32"/>
      <c r="AP638" s="32"/>
      <c r="AQ638" s="32"/>
      <c r="AR638" s="32"/>
      <c r="AS638" s="32"/>
      <c r="AT638" s="32"/>
      <c r="AU638" s="32"/>
      <c r="AV638" s="32"/>
      <c r="AW638" s="32"/>
      <c r="AX638" s="32"/>
      <c r="AY638" s="32"/>
      <c r="AZ638" s="32"/>
      <c r="BA638" s="32"/>
      <c r="BB638" s="32"/>
      <c r="BC638" s="32"/>
      <c r="BD638" s="32"/>
      <c r="BE638" s="32"/>
      <c r="BF638" s="32"/>
      <c r="BG638" s="32"/>
      <c r="BH638" s="32"/>
      <c r="BI638" s="32"/>
      <c r="BJ638" s="32"/>
      <c r="BK638" s="32"/>
      <c r="BL638" s="32"/>
      <c r="BM638" s="32"/>
      <c r="BN638" s="32"/>
      <c r="BO638" s="32"/>
      <c r="BP638" s="32"/>
      <c r="BQ638" s="32"/>
      <c r="BR638" s="32"/>
      <c r="BS638" s="32"/>
      <c r="BT638" s="32"/>
      <c r="BU638" s="32"/>
      <c r="BV638" s="32"/>
      <c r="BW638" s="32"/>
      <c r="BX638" s="32"/>
      <c r="BY638" s="32"/>
      <c r="BZ638" s="32"/>
      <c r="CA638" s="32"/>
      <c r="CB638" s="32"/>
      <c r="CC638" s="32"/>
      <c r="CD638" s="32"/>
      <c r="CE638" s="32"/>
      <c r="CF638" s="32">
        <v>1083278.79</v>
      </c>
      <c r="CG638" s="32"/>
      <c r="CH638" s="32">
        <v>1083278.79</v>
      </c>
      <c r="CI638" s="32">
        <f t="shared" si="168"/>
        <v>1144159.0579980002</v>
      </c>
      <c r="CJ638" s="32">
        <f t="shared" si="169"/>
        <v>989183.68399933341</v>
      </c>
      <c r="CK638" s="32">
        <f>+SMALL((K638,O638,S638,W638,AA638,AE638,AI638,AM638,AQ638,AU638,AY638,BC638,BG638,BK638,BO638,BS638,BW638,CA638,CE638,CI638),1)</f>
        <v>781978.79399999999</v>
      </c>
      <c r="CL638" s="18"/>
      <c r="CM638" s="18"/>
      <c r="CN638" s="35"/>
      <c r="CO638" s="39">
        <f t="shared" si="172"/>
        <v>781978.79399999999</v>
      </c>
    </row>
    <row r="639" spans="1:93" s="19" customFormat="1">
      <c r="A639" s="17">
        <v>629</v>
      </c>
      <c r="B639" s="83" t="s">
        <v>550</v>
      </c>
      <c r="C639" s="69" t="s">
        <v>622</v>
      </c>
      <c r="D639" s="69" t="s">
        <v>1246</v>
      </c>
      <c r="E639" s="37">
        <v>1</v>
      </c>
      <c r="F639" s="37"/>
      <c r="G639" s="34"/>
      <c r="H639" s="32"/>
      <c r="I639" s="32"/>
      <c r="J639" s="32"/>
      <c r="K639" s="32"/>
      <c r="L639" s="32">
        <v>3505000</v>
      </c>
      <c r="M639" s="32"/>
      <c r="N639" s="32">
        <v>3505000</v>
      </c>
      <c r="O639" s="32">
        <f t="shared" si="166"/>
        <v>3701981</v>
      </c>
      <c r="P639" s="71"/>
      <c r="Q639" s="71"/>
      <c r="R639" s="72"/>
      <c r="S639" s="32"/>
      <c r="T639" s="32">
        <v>1992057.6078000001</v>
      </c>
      <c r="U639" s="32"/>
      <c r="V639" s="32">
        <v>1992057.6078000001</v>
      </c>
      <c r="W639" s="32">
        <f t="shared" si="176"/>
        <v>2103612.8338368004</v>
      </c>
      <c r="X639" s="32"/>
      <c r="Y639" s="32"/>
      <c r="Z639" s="32"/>
      <c r="AA639" s="32"/>
      <c r="AB639" s="32"/>
      <c r="AC639" s="32"/>
      <c r="AD639" s="32"/>
      <c r="AE639" s="32"/>
      <c r="AF639" s="32"/>
      <c r="AG639" s="32"/>
      <c r="AH639" s="32"/>
      <c r="AI639" s="32"/>
      <c r="AJ639" s="32"/>
      <c r="AK639" s="32"/>
      <c r="AL639" s="32"/>
      <c r="AM639" s="32"/>
      <c r="AN639" s="32"/>
      <c r="AO639" s="32"/>
      <c r="AP639" s="32"/>
      <c r="AQ639" s="32"/>
      <c r="AR639" s="32"/>
      <c r="AS639" s="32"/>
      <c r="AT639" s="32"/>
      <c r="AU639" s="32"/>
      <c r="AV639" s="32"/>
      <c r="AW639" s="32"/>
      <c r="AX639" s="32"/>
      <c r="AY639" s="32"/>
      <c r="AZ639" s="32"/>
      <c r="BA639" s="32"/>
      <c r="BB639" s="32"/>
      <c r="BC639" s="32"/>
      <c r="BD639" s="32"/>
      <c r="BE639" s="32"/>
      <c r="BF639" s="32"/>
      <c r="BG639" s="32"/>
      <c r="BH639" s="32"/>
      <c r="BI639" s="32"/>
      <c r="BJ639" s="32"/>
      <c r="BK639" s="32"/>
      <c r="BL639" s="32"/>
      <c r="BM639" s="32"/>
      <c r="BN639" s="32"/>
      <c r="BO639" s="32"/>
      <c r="BP639" s="32"/>
      <c r="BQ639" s="32"/>
      <c r="BR639" s="32"/>
      <c r="BS639" s="32"/>
      <c r="BT639" s="32"/>
      <c r="BU639" s="32"/>
      <c r="BV639" s="32"/>
      <c r="BW639" s="32"/>
      <c r="BX639" s="32"/>
      <c r="BY639" s="32"/>
      <c r="BZ639" s="32"/>
      <c r="CA639" s="32"/>
      <c r="CB639" s="32"/>
      <c r="CC639" s="32"/>
      <c r="CD639" s="32"/>
      <c r="CE639" s="32"/>
      <c r="CF639" s="32">
        <v>3120763.8</v>
      </c>
      <c r="CG639" s="32"/>
      <c r="CH639" s="32">
        <v>3120763.8</v>
      </c>
      <c r="CI639" s="32">
        <f t="shared" si="168"/>
        <v>3296150.7255599997</v>
      </c>
      <c r="CJ639" s="32">
        <f t="shared" si="169"/>
        <v>3033914.8531322666</v>
      </c>
      <c r="CK639" s="32">
        <f>+SMALL((K639,O639,S639,W639,AA639,AE639,AI639,AM639,AQ639,AU639,AY639,BC639,BG639,BK639,BO639,BS639,BW639,CA639,CE639,CI639),1)</f>
        <v>2103612.8338368004</v>
      </c>
      <c r="CL639" s="18"/>
      <c r="CM639" s="18"/>
      <c r="CN639" s="35"/>
      <c r="CO639" s="39">
        <f t="shared" si="172"/>
        <v>2103612.8338368004</v>
      </c>
    </row>
    <row r="640" spans="1:93" s="19" customFormat="1" ht="24.75">
      <c r="A640" s="17">
        <v>630</v>
      </c>
      <c r="B640" s="83" t="s">
        <v>551</v>
      </c>
      <c r="C640" s="69" t="s">
        <v>622</v>
      </c>
      <c r="D640" s="69" t="s">
        <v>1246</v>
      </c>
      <c r="E640" s="37">
        <v>1</v>
      </c>
      <c r="F640" s="37"/>
      <c r="G640" s="34"/>
      <c r="H640" s="32"/>
      <c r="I640" s="32"/>
      <c r="J640" s="32"/>
      <c r="K640" s="32"/>
      <c r="L640" s="32">
        <v>2306000</v>
      </c>
      <c r="M640" s="32"/>
      <c r="N640" s="32">
        <v>2306000</v>
      </c>
      <c r="O640" s="32">
        <f t="shared" si="166"/>
        <v>2435597.2000000002</v>
      </c>
      <c r="P640" s="71"/>
      <c r="Q640" s="71"/>
      <c r="R640" s="72"/>
      <c r="S640" s="32"/>
      <c r="T640" s="32">
        <v>1527271.8318</v>
      </c>
      <c r="U640" s="32"/>
      <c r="V640" s="32">
        <v>1527271.8318</v>
      </c>
      <c r="W640" s="32">
        <f t="shared" si="176"/>
        <v>1612799.0543808001</v>
      </c>
      <c r="X640" s="32"/>
      <c r="Y640" s="32"/>
      <c r="Z640" s="32"/>
      <c r="AA640" s="32"/>
      <c r="AB640" s="32"/>
      <c r="AC640" s="32"/>
      <c r="AD640" s="32"/>
      <c r="AE640" s="32"/>
      <c r="AF640" s="32"/>
      <c r="AG640" s="32"/>
      <c r="AH640" s="32"/>
      <c r="AI640" s="32"/>
      <c r="AJ640" s="32"/>
      <c r="AK640" s="32"/>
      <c r="AL640" s="32"/>
      <c r="AM640" s="32"/>
      <c r="AN640" s="32"/>
      <c r="AO640" s="32"/>
      <c r="AP640" s="32"/>
      <c r="AQ640" s="32"/>
      <c r="AR640" s="32"/>
      <c r="AS640" s="32"/>
      <c r="AT640" s="32"/>
      <c r="AU640" s="32"/>
      <c r="AV640" s="32"/>
      <c r="AW640" s="32"/>
      <c r="AX640" s="32"/>
      <c r="AY640" s="32"/>
      <c r="AZ640" s="32"/>
      <c r="BA640" s="32"/>
      <c r="BB640" s="32"/>
      <c r="BC640" s="32"/>
      <c r="BD640" s="32"/>
      <c r="BE640" s="32"/>
      <c r="BF640" s="32"/>
      <c r="BG640" s="32"/>
      <c r="BH640" s="32"/>
      <c r="BI640" s="32"/>
      <c r="BJ640" s="32"/>
      <c r="BK640" s="32"/>
      <c r="BL640" s="32"/>
      <c r="BM640" s="32"/>
      <c r="BN640" s="32"/>
      <c r="BO640" s="32"/>
      <c r="BP640" s="32"/>
      <c r="BQ640" s="32"/>
      <c r="BR640" s="32"/>
      <c r="BS640" s="32"/>
      <c r="BT640" s="32"/>
      <c r="BU640" s="32"/>
      <c r="BV640" s="32"/>
      <c r="BW640" s="32"/>
      <c r="BX640" s="32"/>
      <c r="BY640" s="32"/>
      <c r="BZ640" s="32"/>
      <c r="CA640" s="32"/>
      <c r="CB640" s="32"/>
      <c r="CC640" s="32"/>
      <c r="CD640" s="32"/>
      <c r="CE640" s="32"/>
      <c r="CF640" s="32">
        <v>2729130.46</v>
      </c>
      <c r="CG640" s="32"/>
      <c r="CH640" s="32">
        <v>2729130.46</v>
      </c>
      <c r="CI640" s="32">
        <f t="shared" si="168"/>
        <v>2882507.591852</v>
      </c>
      <c r="CJ640" s="32">
        <f t="shared" si="169"/>
        <v>2310301.2820775998</v>
      </c>
      <c r="CK640" s="32">
        <f>+SMALL((K640,O640,S640,W640,AA640,AE640,AI640,AM640,AQ640,AU640,AY640,BC640,BG640,BK640,BO640,BS640,BW640,CA640,CE640,CI640),1)</f>
        <v>1612799.0543808001</v>
      </c>
      <c r="CL640" s="18"/>
      <c r="CM640" s="18"/>
      <c r="CN640" s="35"/>
      <c r="CO640" s="39">
        <f t="shared" si="172"/>
        <v>1612799.0543808001</v>
      </c>
    </row>
    <row r="641" spans="1:93" s="19" customFormat="1">
      <c r="A641" s="17">
        <v>631</v>
      </c>
      <c r="B641" s="83" t="s">
        <v>552</v>
      </c>
      <c r="C641" s="69" t="s">
        <v>622</v>
      </c>
      <c r="D641" s="69" t="s">
        <v>1246</v>
      </c>
      <c r="E641" s="37">
        <v>1</v>
      </c>
      <c r="F641" s="37"/>
      <c r="G641" s="34"/>
      <c r="H641" s="32"/>
      <c r="I641" s="32"/>
      <c r="J641" s="32"/>
      <c r="K641" s="32"/>
      <c r="L641" s="32">
        <v>1276000</v>
      </c>
      <c r="M641" s="32"/>
      <c r="N641" s="32">
        <v>1276000</v>
      </c>
      <c r="O641" s="32">
        <f t="shared" si="166"/>
        <v>1347711.2</v>
      </c>
      <c r="P641" s="71"/>
      <c r="Q641" s="71"/>
      <c r="R641" s="72"/>
      <c r="S641" s="32"/>
      <c r="T641" s="32">
        <v>903130.93260000006</v>
      </c>
      <c r="U641" s="32"/>
      <c r="V641" s="32">
        <v>903130.93260000006</v>
      </c>
      <c r="W641" s="32">
        <f t="shared" si="176"/>
        <v>953706.26482560008</v>
      </c>
      <c r="X641" s="32"/>
      <c r="Y641" s="32"/>
      <c r="Z641" s="32"/>
      <c r="AA641" s="32"/>
      <c r="AB641" s="32"/>
      <c r="AC641" s="32"/>
      <c r="AD641" s="32"/>
      <c r="AE641" s="32"/>
      <c r="AF641" s="32"/>
      <c r="AG641" s="32"/>
      <c r="AH641" s="32"/>
      <c r="AI641" s="32"/>
      <c r="AJ641" s="32"/>
      <c r="AK641" s="32"/>
      <c r="AL641" s="32"/>
      <c r="AM641" s="32"/>
      <c r="AN641" s="32"/>
      <c r="AO641" s="32"/>
      <c r="AP641" s="32"/>
      <c r="AQ641" s="32"/>
      <c r="AR641" s="32"/>
      <c r="AS641" s="32"/>
      <c r="AT641" s="32"/>
      <c r="AU641" s="32"/>
      <c r="AV641" s="32"/>
      <c r="AW641" s="32"/>
      <c r="AX641" s="32"/>
      <c r="AY641" s="32"/>
      <c r="AZ641" s="32"/>
      <c r="BA641" s="32"/>
      <c r="BB641" s="32"/>
      <c r="BC641" s="32"/>
      <c r="BD641" s="32"/>
      <c r="BE641" s="32"/>
      <c r="BF641" s="32"/>
      <c r="BG641" s="32"/>
      <c r="BH641" s="32"/>
      <c r="BI641" s="32"/>
      <c r="BJ641" s="32"/>
      <c r="BK641" s="32"/>
      <c r="BL641" s="32"/>
      <c r="BM641" s="32"/>
      <c r="BN641" s="32"/>
      <c r="BO641" s="32"/>
      <c r="BP641" s="32"/>
      <c r="BQ641" s="32"/>
      <c r="BR641" s="32"/>
      <c r="BS641" s="32"/>
      <c r="BT641" s="32"/>
      <c r="BU641" s="32"/>
      <c r="BV641" s="32"/>
      <c r="BW641" s="32"/>
      <c r="BX641" s="32"/>
      <c r="BY641" s="32"/>
      <c r="BZ641" s="32"/>
      <c r="CA641" s="32"/>
      <c r="CB641" s="32"/>
      <c r="CC641" s="32"/>
      <c r="CD641" s="32"/>
      <c r="CE641" s="32"/>
      <c r="CF641" s="32">
        <v>1038260.06</v>
      </c>
      <c r="CG641" s="32"/>
      <c r="CH641" s="32">
        <v>1038260.06</v>
      </c>
      <c r="CI641" s="32">
        <f t="shared" si="168"/>
        <v>1096610.2753720002</v>
      </c>
      <c r="CJ641" s="32">
        <f t="shared" si="169"/>
        <v>1132675.9133992</v>
      </c>
      <c r="CK641" s="32">
        <f>+SMALL((K641,O641,S641,W641,AA641,AE641,AI641,AM641,AQ641,AU641,AY641,BC641,BG641,BK641,BO641,BS641,BW641,CA641,CE641,CI641),1)</f>
        <v>953706.26482560008</v>
      </c>
      <c r="CL641" s="18"/>
      <c r="CM641" s="18"/>
      <c r="CN641" s="35"/>
      <c r="CO641" s="39">
        <f t="shared" si="172"/>
        <v>953706.26482560008</v>
      </c>
    </row>
    <row r="642" spans="1:93" s="19" customFormat="1">
      <c r="A642" s="17">
        <v>632</v>
      </c>
      <c r="B642" s="83" t="s">
        <v>553</v>
      </c>
      <c r="C642" s="69" t="s">
        <v>622</v>
      </c>
      <c r="D642" s="69" t="s">
        <v>1246</v>
      </c>
      <c r="E642" s="37">
        <v>1</v>
      </c>
      <c r="F642" s="37"/>
      <c r="G642" s="34"/>
      <c r="H642" s="32"/>
      <c r="I642" s="32"/>
      <c r="J642" s="32"/>
      <c r="K642" s="32"/>
      <c r="L642" s="32">
        <v>989000</v>
      </c>
      <c r="M642" s="32"/>
      <c r="N642" s="32">
        <v>989000</v>
      </c>
      <c r="O642" s="32">
        <f t="shared" si="166"/>
        <v>1044581.8</v>
      </c>
      <c r="P642" s="71"/>
      <c r="Q642" s="71"/>
      <c r="R642" s="72"/>
      <c r="S642" s="32"/>
      <c r="T642" s="32">
        <v>438345.15659999999</v>
      </c>
      <c r="U642" s="32"/>
      <c r="V642" s="32">
        <v>438345.15659999999</v>
      </c>
      <c r="W642" s="32">
        <f t="shared" si="176"/>
        <v>462892.48536960001</v>
      </c>
      <c r="X642" s="32"/>
      <c r="Y642" s="32"/>
      <c r="Z642" s="32"/>
      <c r="AA642" s="32"/>
      <c r="AB642" s="32"/>
      <c r="AC642" s="32"/>
      <c r="AD642" s="32"/>
      <c r="AE642" s="32"/>
      <c r="AF642" s="32"/>
      <c r="AG642" s="32"/>
      <c r="AH642" s="32"/>
      <c r="AI642" s="32"/>
      <c r="AJ642" s="32"/>
      <c r="AK642" s="32"/>
      <c r="AL642" s="32"/>
      <c r="AM642" s="32"/>
      <c r="AN642" s="32"/>
      <c r="AO642" s="32"/>
      <c r="AP642" s="32"/>
      <c r="AQ642" s="32"/>
      <c r="AR642" s="32"/>
      <c r="AS642" s="32"/>
      <c r="AT642" s="32"/>
      <c r="AU642" s="32"/>
      <c r="AV642" s="32"/>
      <c r="AW642" s="32"/>
      <c r="AX642" s="32"/>
      <c r="AY642" s="32"/>
      <c r="AZ642" s="32"/>
      <c r="BA642" s="32"/>
      <c r="BB642" s="32"/>
      <c r="BC642" s="32"/>
      <c r="BD642" s="32"/>
      <c r="BE642" s="32"/>
      <c r="BF642" s="32"/>
      <c r="BG642" s="32"/>
      <c r="BH642" s="32"/>
      <c r="BI642" s="32"/>
      <c r="BJ642" s="32"/>
      <c r="BK642" s="32"/>
      <c r="BL642" s="32"/>
      <c r="BM642" s="32"/>
      <c r="BN642" s="32"/>
      <c r="BO642" s="32"/>
      <c r="BP642" s="32"/>
      <c r="BQ642" s="32"/>
      <c r="BR642" s="32"/>
      <c r="BS642" s="32"/>
      <c r="BT642" s="32"/>
      <c r="BU642" s="32"/>
      <c r="BV642" s="32"/>
      <c r="BW642" s="32"/>
      <c r="BX642" s="32"/>
      <c r="BY642" s="32"/>
      <c r="BZ642" s="32"/>
      <c r="CA642" s="32"/>
      <c r="CB642" s="32"/>
      <c r="CC642" s="32"/>
      <c r="CD642" s="32"/>
      <c r="CE642" s="32"/>
      <c r="CF642" s="32">
        <v>766053.19</v>
      </c>
      <c r="CG642" s="32"/>
      <c r="CH642" s="32">
        <v>766053.19</v>
      </c>
      <c r="CI642" s="32">
        <f t="shared" si="168"/>
        <v>809105.37927799998</v>
      </c>
      <c r="CJ642" s="32">
        <f t="shared" si="169"/>
        <v>772193.22154920001</v>
      </c>
      <c r="CK642" s="32">
        <f>+SMALL((K642,O642,S642,W642,AA642,AE642,AI642,AM642,AQ642,AU642,AY642,BC642,BG642,BK642,BO642,BS642,BW642,CA642,CE642,CI642),1)</f>
        <v>462892.48536960001</v>
      </c>
      <c r="CL642" s="18"/>
      <c r="CM642" s="18"/>
      <c r="CN642" s="35"/>
      <c r="CO642" s="39">
        <f t="shared" si="172"/>
        <v>462892.48536960001</v>
      </c>
    </row>
    <row r="643" spans="1:93" s="19" customFormat="1">
      <c r="A643" s="17">
        <v>633</v>
      </c>
      <c r="B643" s="83" t="s">
        <v>554</v>
      </c>
      <c r="C643" s="69" t="s">
        <v>622</v>
      </c>
      <c r="D643" s="69" t="s">
        <v>1246</v>
      </c>
      <c r="E643" s="37">
        <v>1</v>
      </c>
      <c r="F643" s="37"/>
      <c r="G643" s="34"/>
      <c r="H643" s="32"/>
      <c r="I643" s="32"/>
      <c r="J643" s="32"/>
      <c r="K643" s="32"/>
      <c r="L643" s="32">
        <v>353000</v>
      </c>
      <c r="M643" s="32"/>
      <c r="N643" s="32">
        <v>353000</v>
      </c>
      <c r="O643" s="32">
        <f t="shared" si="166"/>
        <v>372838.60000000003</v>
      </c>
      <c r="P643" s="71"/>
      <c r="Q643" s="71"/>
      <c r="R643" s="72"/>
      <c r="S643" s="32"/>
      <c r="T643" s="32">
        <v>79796.129400000005</v>
      </c>
      <c r="U643" s="32"/>
      <c r="V643" s="32">
        <v>79796.129400000005</v>
      </c>
      <c r="W643" s="32">
        <f t="shared" si="176"/>
        <v>84264.712646400003</v>
      </c>
      <c r="X643" s="32"/>
      <c r="Y643" s="32"/>
      <c r="Z643" s="32"/>
      <c r="AA643" s="32"/>
      <c r="AB643" s="32"/>
      <c r="AC643" s="32"/>
      <c r="AD643" s="32"/>
      <c r="AE643" s="32"/>
      <c r="AF643" s="32"/>
      <c r="AG643" s="32"/>
      <c r="AH643" s="32"/>
      <c r="AI643" s="32"/>
      <c r="AJ643" s="32"/>
      <c r="AK643" s="32"/>
      <c r="AL643" s="32"/>
      <c r="AM643" s="32"/>
      <c r="AN643" s="32"/>
      <c r="AO643" s="32"/>
      <c r="AP643" s="32"/>
      <c r="AQ643" s="32"/>
      <c r="AR643" s="32"/>
      <c r="AS643" s="32"/>
      <c r="AT643" s="32"/>
      <c r="AU643" s="32"/>
      <c r="AV643" s="32"/>
      <c r="AW643" s="32"/>
      <c r="AX643" s="32"/>
      <c r="AY643" s="32"/>
      <c r="AZ643" s="32"/>
      <c r="BA643" s="32"/>
      <c r="BB643" s="32"/>
      <c r="BC643" s="32"/>
      <c r="BD643" s="32"/>
      <c r="BE643" s="32"/>
      <c r="BF643" s="32"/>
      <c r="BG643" s="32"/>
      <c r="BH643" s="32"/>
      <c r="BI643" s="32"/>
      <c r="BJ643" s="32"/>
      <c r="BK643" s="32"/>
      <c r="BL643" s="32"/>
      <c r="BM643" s="32"/>
      <c r="BN643" s="32"/>
      <c r="BO643" s="32"/>
      <c r="BP643" s="32"/>
      <c r="BQ643" s="32"/>
      <c r="BR643" s="32"/>
      <c r="BS643" s="32"/>
      <c r="BT643" s="32"/>
      <c r="BU643" s="32"/>
      <c r="BV643" s="32"/>
      <c r="BW643" s="32"/>
      <c r="BX643" s="32"/>
      <c r="BY643" s="32"/>
      <c r="BZ643" s="32"/>
      <c r="CA643" s="32"/>
      <c r="CB643" s="32"/>
      <c r="CC643" s="32"/>
      <c r="CD643" s="32"/>
      <c r="CE643" s="32"/>
      <c r="CF643" s="32">
        <v>244324.67</v>
      </c>
      <c r="CG643" s="32"/>
      <c r="CH643" s="32">
        <v>244324.67</v>
      </c>
      <c r="CI643" s="32">
        <f t="shared" si="168"/>
        <v>258055.71645400001</v>
      </c>
      <c r="CJ643" s="32">
        <f t="shared" si="169"/>
        <v>238386.34303346669</v>
      </c>
      <c r="CK643" s="32">
        <f>+SMALL((K643,O643,S643,W643,AA643,AE643,AI643,AM643,AQ643,AU643,AY643,BC643,BG643,BK643,BO643,BS643,BW643,CA643,CE643,CI643),1)</f>
        <v>84264.712646400003</v>
      </c>
      <c r="CL643" s="18"/>
      <c r="CM643" s="18"/>
      <c r="CN643" s="35"/>
      <c r="CO643" s="39">
        <f t="shared" si="172"/>
        <v>84264.712646400003</v>
      </c>
    </row>
    <row r="644" spans="1:93" s="19" customFormat="1">
      <c r="A644" s="17">
        <v>634</v>
      </c>
      <c r="B644" s="83" t="s">
        <v>555</v>
      </c>
      <c r="C644" s="69" t="s">
        <v>622</v>
      </c>
      <c r="D644" s="69" t="s">
        <v>1246</v>
      </c>
      <c r="E644" s="37">
        <v>1</v>
      </c>
      <c r="F644" s="37"/>
      <c r="G644" s="34"/>
      <c r="H644" s="32"/>
      <c r="I644" s="32"/>
      <c r="J644" s="32"/>
      <c r="K644" s="32"/>
      <c r="L644" s="32">
        <v>353000</v>
      </c>
      <c r="M644" s="32"/>
      <c r="N644" s="32">
        <v>353000</v>
      </c>
      <c r="O644" s="32">
        <f t="shared" si="166"/>
        <v>372838.60000000003</v>
      </c>
      <c r="P644" s="71"/>
      <c r="Q644" s="71"/>
      <c r="R644" s="72"/>
      <c r="S644" s="32"/>
      <c r="T644" s="32">
        <v>79796.129400000005</v>
      </c>
      <c r="U644" s="32"/>
      <c r="V644" s="32">
        <v>79796.129400000005</v>
      </c>
      <c r="W644" s="32">
        <f t="shared" si="176"/>
        <v>84264.712646400003</v>
      </c>
      <c r="X644" s="32"/>
      <c r="Y644" s="32"/>
      <c r="Z644" s="32"/>
      <c r="AA644" s="32"/>
      <c r="AB644" s="32"/>
      <c r="AC644" s="32"/>
      <c r="AD644" s="32"/>
      <c r="AE644" s="32"/>
      <c r="AF644" s="32"/>
      <c r="AG644" s="32"/>
      <c r="AH644" s="32"/>
      <c r="AI644" s="32"/>
      <c r="AJ644" s="32"/>
      <c r="AK644" s="32"/>
      <c r="AL644" s="32"/>
      <c r="AM644" s="32"/>
      <c r="AN644" s="32"/>
      <c r="AO644" s="32"/>
      <c r="AP644" s="32"/>
      <c r="AQ644" s="32"/>
      <c r="AR644" s="32"/>
      <c r="AS644" s="32"/>
      <c r="AT644" s="32"/>
      <c r="AU644" s="32"/>
      <c r="AV644" s="32"/>
      <c r="AW644" s="32"/>
      <c r="AX644" s="32"/>
      <c r="AY644" s="32"/>
      <c r="AZ644" s="32"/>
      <c r="BA644" s="32"/>
      <c r="BB644" s="32"/>
      <c r="BC644" s="32"/>
      <c r="BD644" s="32"/>
      <c r="BE644" s="32"/>
      <c r="BF644" s="32"/>
      <c r="BG644" s="32"/>
      <c r="BH644" s="32"/>
      <c r="BI644" s="32"/>
      <c r="BJ644" s="32"/>
      <c r="BK644" s="32"/>
      <c r="BL644" s="32"/>
      <c r="BM644" s="32"/>
      <c r="BN644" s="32"/>
      <c r="BO644" s="32"/>
      <c r="BP644" s="32"/>
      <c r="BQ644" s="32"/>
      <c r="BR644" s="32"/>
      <c r="BS644" s="32"/>
      <c r="BT644" s="32"/>
      <c r="BU644" s="32"/>
      <c r="BV644" s="32"/>
      <c r="BW644" s="32"/>
      <c r="BX644" s="32"/>
      <c r="BY644" s="32"/>
      <c r="BZ644" s="32"/>
      <c r="CA644" s="32"/>
      <c r="CB644" s="32"/>
      <c r="CC644" s="32"/>
      <c r="CD644" s="32"/>
      <c r="CE644" s="32"/>
      <c r="CF644" s="32">
        <v>244324.67</v>
      </c>
      <c r="CG644" s="32"/>
      <c r="CH644" s="32">
        <v>244324.67</v>
      </c>
      <c r="CI644" s="32">
        <f t="shared" si="168"/>
        <v>258055.71645400001</v>
      </c>
      <c r="CJ644" s="32">
        <f t="shared" si="169"/>
        <v>238386.34303346669</v>
      </c>
      <c r="CK644" s="32">
        <f>+SMALL((K644,O644,S644,W644,AA644,AE644,AI644,AM644,AQ644,AU644,AY644,BC644,BG644,BK644,BO644,BS644,BW644,CA644,CE644,CI644),1)</f>
        <v>84264.712646400003</v>
      </c>
      <c r="CL644" s="18"/>
      <c r="CM644" s="18"/>
      <c r="CN644" s="35"/>
      <c r="CO644" s="39">
        <f t="shared" si="172"/>
        <v>84264.712646400003</v>
      </c>
    </row>
    <row r="645" spans="1:93" s="19" customFormat="1" ht="60">
      <c r="A645" s="17">
        <v>635</v>
      </c>
      <c r="B645" s="49" t="s">
        <v>556</v>
      </c>
      <c r="C645" s="69" t="s">
        <v>623</v>
      </c>
      <c r="D645" s="69" t="s">
        <v>1246</v>
      </c>
      <c r="E645" s="37">
        <v>1</v>
      </c>
      <c r="F645" s="37" t="str">
        <f>+VLOOKUP(B645,'[1]AMAREY NOVA MEDICAL S.A'!$D:$H,5,0)</f>
        <v>CTO 5671-2021 SMITH &amp; NEPHEW COLOMBIA S.A.S</v>
      </c>
      <c r="G645" s="34">
        <f>+VLOOKUP(B645,'[1]AMAREY NOVA MEDICAL S.A'!$D:$H,2,0)</f>
        <v>484640</v>
      </c>
      <c r="H645" s="32">
        <f>+VLOOKUP(B645,'[1]AMAREY NOVA MEDICAL S.A'!$D:$H,3,0)</f>
        <v>0</v>
      </c>
      <c r="I645" s="32">
        <f>+VLOOKUP(B645,'[1]AMAREY NOVA MEDICAL S.A'!$D:$H,4,0)</f>
        <v>484640</v>
      </c>
      <c r="J645" s="32">
        <f t="shared" si="164"/>
        <v>484640</v>
      </c>
      <c r="K645" s="32">
        <f t="shared" si="165"/>
        <v>511876.76800000004</v>
      </c>
      <c r="L645" s="32">
        <v>1276000</v>
      </c>
      <c r="M645" s="32"/>
      <c r="N645" s="32">
        <v>1276000</v>
      </c>
      <c r="O645" s="32">
        <f t="shared" si="166"/>
        <v>1347711.2</v>
      </c>
      <c r="P645" s="71"/>
      <c r="Q645" s="71"/>
      <c r="R645" s="72"/>
      <c r="S645" s="32"/>
      <c r="T645" s="32"/>
      <c r="U645" s="32"/>
      <c r="V645" s="32"/>
      <c r="W645" s="32"/>
      <c r="X645" s="32">
        <v>986000</v>
      </c>
      <c r="Y645" s="32"/>
      <c r="Z645" s="32">
        <v>986000</v>
      </c>
      <c r="AA645" s="32">
        <f t="shared" si="167"/>
        <v>1041413.2000000001</v>
      </c>
      <c r="AB645" s="32"/>
      <c r="AC645" s="32"/>
      <c r="AD645" s="32"/>
      <c r="AE645" s="32"/>
      <c r="AF645" s="32"/>
      <c r="AG645" s="32"/>
      <c r="AH645" s="32"/>
      <c r="AI645" s="32"/>
      <c r="AJ645" s="32">
        <v>740370</v>
      </c>
      <c r="AK645" s="32"/>
      <c r="AL645" s="32">
        <v>740370</v>
      </c>
      <c r="AM645" s="32">
        <f t="shared" si="174"/>
        <v>781978.79399999999</v>
      </c>
      <c r="AN645" s="32"/>
      <c r="AO645" s="32"/>
      <c r="AP645" s="32"/>
      <c r="AQ645" s="32"/>
      <c r="AR645" s="32"/>
      <c r="AS645" s="32"/>
      <c r="AT645" s="32"/>
      <c r="AU645" s="32"/>
      <c r="AV645" s="32"/>
      <c r="AW645" s="32"/>
      <c r="AX645" s="32"/>
      <c r="AY645" s="32"/>
      <c r="AZ645" s="32"/>
      <c r="BA645" s="32"/>
      <c r="BB645" s="32"/>
      <c r="BC645" s="32"/>
      <c r="BD645" s="32"/>
      <c r="BE645" s="32"/>
      <c r="BF645" s="32"/>
      <c r="BG645" s="32"/>
      <c r="BH645" s="32"/>
      <c r="BI645" s="32"/>
      <c r="BJ645" s="32"/>
      <c r="BK645" s="32"/>
      <c r="BL645" s="32"/>
      <c r="BM645" s="32"/>
      <c r="BN645" s="32"/>
      <c r="BO645" s="32"/>
      <c r="BP645" s="32"/>
      <c r="BQ645" s="32"/>
      <c r="BR645" s="32"/>
      <c r="BS645" s="32"/>
      <c r="BT645" s="32"/>
      <c r="BU645" s="32"/>
      <c r="BV645" s="32"/>
      <c r="BW645" s="32"/>
      <c r="BX645" s="32"/>
      <c r="BY645" s="32"/>
      <c r="BZ645" s="32"/>
      <c r="CA645" s="32"/>
      <c r="CB645" s="32"/>
      <c r="CC645" s="32"/>
      <c r="CD645" s="32"/>
      <c r="CE645" s="32"/>
      <c r="CF645" s="32">
        <v>1339066.74</v>
      </c>
      <c r="CG645" s="32"/>
      <c r="CH645" s="32">
        <v>1339066.74</v>
      </c>
      <c r="CI645" s="32">
        <f t="shared" si="168"/>
        <v>1414322.290788</v>
      </c>
      <c r="CJ645" s="32">
        <f t="shared" si="169"/>
        <v>1019460.4505576</v>
      </c>
      <c r="CK645" s="32">
        <f>+SMALL((K645,O645,S645,W645,AA645,AE645,AI645,AM645,AQ645,AU645,AY645,BC645,BG645,BK645,BO645,BS645,BW645,CA645,CE645,CI645),1)</f>
        <v>511876.76800000004</v>
      </c>
      <c r="CL645" s="18"/>
      <c r="CM645" s="18">
        <f t="shared" si="170"/>
        <v>0</v>
      </c>
      <c r="CN645" s="35">
        <f t="shared" si="171"/>
        <v>0</v>
      </c>
      <c r="CO645" s="39">
        <f t="shared" si="172"/>
        <v>511876.76800000004</v>
      </c>
    </row>
    <row r="646" spans="1:93" s="19" customFormat="1" ht="60">
      <c r="A646" s="17">
        <v>636</v>
      </c>
      <c r="B646" s="49" t="s">
        <v>557</v>
      </c>
      <c r="C646" s="69" t="s">
        <v>623</v>
      </c>
      <c r="D646" s="69" t="s">
        <v>1246</v>
      </c>
      <c r="E646" s="37">
        <v>1</v>
      </c>
      <c r="F646" s="37" t="str">
        <f>+VLOOKUP(B646,'[1]AMAREY NOVA MEDICAL S.A'!$D:$H,5,0)</f>
        <v>CTO 5671-2021 SMITH &amp; NEPHEW COLOMBIA S.A.S</v>
      </c>
      <c r="G646" s="34">
        <f>+VLOOKUP(B646,'[1]AMAREY NOVA MEDICAL S.A'!$D:$H,2,0)</f>
        <v>675680</v>
      </c>
      <c r="H646" s="32">
        <f>+VLOOKUP(B646,'[1]AMAREY NOVA MEDICAL S.A'!$D:$H,3,0)</f>
        <v>0</v>
      </c>
      <c r="I646" s="32">
        <f>+VLOOKUP(B646,'[1]AMAREY NOVA MEDICAL S.A'!$D:$H,4,0)</f>
        <v>675680</v>
      </c>
      <c r="J646" s="32">
        <f t="shared" si="164"/>
        <v>675680</v>
      </c>
      <c r="K646" s="32">
        <f t="shared" si="165"/>
        <v>713653.21600000001</v>
      </c>
      <c r="L646" s="32">
        <v>1049000</v>
      </c>
      <c r="M646" s="32"/>
      <c r="N646" s="32">
        <v>1049000</v>
      </c>
      <c r="O646" s="32">
        <f t="shared" si="166"/>
        <v>1107953.8</v>
      </c>
      <c r="P646" s="71"/>
      <c r="Q646" s="71"/>
      <c r="R646" s="72"/>
      <c r="S646" s="32"/>
      <c r="T646" s="32"/>
      <c r="U646" s="32"/>
      <c r="V646" s="32"/>
      <c r="W646" s="32"/>
      <c r="X646" s="32">
        <v>1360000</v>
      </c>
      <c r="Y646" s="32"/>
      <c r="Z646" s="32">
        <v>1360000</v>
      </c>
      <c r="AA646" s="32">
        <f t="shared" si="167"/>
        <v>1436432</v>
      </c>
      <c r="AB646" s="32"/>
      <c r="AC646" s="32"/>
      <c r="AD646" s="32"/>
      <c r="AE646" s="32"/>
      <c r="AF646" s="32"/>
      <c r="AG646" s="32"/>
      <c r="AH646" s="32"/>
      <c r="AI646" s="32"/>
      <c r="AJ646" s="32">
        <v>1706715</v>
      </c>
      <c r="AK646" s="32"/>
      <c r="AL646" s="32">
        <v>1706715</v>
      </c>
      <c r="AM646" s="32">
        <f t="shared" si="174"/>
        <v>1802632.3830000001</v>
      </c>
      <c r="AN646" s="32"/>
      <c r="AO646" s="32"/>
      <c r="AP646" s="32"/>
      <c r="AQ646" s="32"/>
      <c r="AR646" s="32"/>
      <c r="AS646" s="32"/>
      <c r="AT646" s="32"/>
      <c r="AU646" s="32"/>
      <c r="AV646" s="32"/>
      <c r="AW646" s="32"/>
      <c r="AX646" s="32"/>
      <c r="AY646" s="32"/>
      <c r="AZ646" s="32"/>
      <c r="BA646" s="32"/>
      <c r="BB646" s="32"/>
      <c r="BC646" s="32"/>
      <c r="BD646" s="32"/>
      <c r="BE646" s="32"/>
      <c r="BF646" s="32"/>
      <c r="BG646" s="32"/>
      <c r="BH646" s="32"/>
      <c r="BI646" s="32"/>
      <c r="BJ646" s="32"/>
      <c r="BK646" s="32"/>
      <c r="BL646" s="32"/>
      <c r="BM646" s="32"/>
      <c r="BN646" s="32"/>
      <c r="BO646" s="32"/>
      <c r="BP646" s="32"/>
      <c r="BQ646" s="32"/>
      <c r="BR646" s="32"/>
      <c r="BS646" s="32"/>
      <c r="BT646" s="32"/>
      <c r="BU646" s="32"/>
      <c r="BV646" s="32"/>
      <c r="BW646" s="32"/>
      <c r="BX646" s="32"/>
      <c r="BY646" s="32"/>
      <c r="BZ646" s="32"/>
      <c r="CA646" s="32"/>
      <c r="CB646" s="32">
        <v>912168</v>
      </c>
      <c r="CC646" s="32"/>
      <c r="CD646" s="32">
        <v>912168</v>
      </c>
      <c r="CE646" s="32">
        <f t="shared" si="173"/>
        <v>963431.84160000004</v>
      </c>
      <c r="CF646" s="32">
        <v>944004.76</v>
      </c>
      <c r="CG646" s="32"/>
      <c r="CH646" s="32">
        <v>944004.76</v>
      </c>
      <c r="CI646" s="32">
        <f t="shared" si="168"/>
        <v>997057.82751199999</v>
      </c>
      <c r="CJ646" s="32">
        <f t="shared" si="169"/>
        <v>1170193.5113520001</v>
      </c>
      <c r="CK646" s="32">
        <f>+SMALL((K646,O646,S646,W646,AA646,AE646,AI646,AM646,AQ646,AU646,AY646,BC646,BG646,BK646,BO646,BS646,BW646,CA646,CE646,CI646),1)</f>
        <v>713653.21600000001</v>
      </c>
      <c r="CL646" s="18"/>
      <c r="CM646" s="18">
        <f t="shared" si="170"/>
        <v>0</v>
      </c>
      <c r="CN646" s="35">
        <f t="shared" si="171"/>
        <v>0</v>
      </c>
      <c r="CO646" s="39">
        <f t="shared" si="172"/>
        <v>713653.21600000001</v>
      </c>
    </row>
    <row r="647" spans="1:93" s="19" customFormat="1" ht="60">
      <c r="A647" s="17">
        <v>637</v>
      </c>
      <c r="B647" s="49" t="s">
        <v>558</v>
      </c>
      <c r="C647" s="69" t="s">
        <v>623</v>
      </c>
      <c r="D647" s="69" t="s">
        <v>1246</v>
      </c>
      <c r="E647" s="37">
        <v>1</v>
      </c>
      <c r="F647" s="37" t="str">
        <f>+VLOOKUP(B647,'[1]AMAREY NOVA MEDICAL S.A'!$D:$H,5,0)</f>
        <v>CTO 5671-2021 SMITH &amp; NEPHEW COLOMBIA S.A.S</v>
      </c>
      <c r="G647" s="34">
        <f>+VLOOKUP(B647,'[1]AMAREY NOVA MEDICAL S.A'!$D:$H,2,0)</f>
        <v>1657787</v>
      </c>
      <c r="H647" s="32">
        <f>+VLOOKUP(B647,'[1]AMAREY NOVA MEDICAL S.A'!$D:$H,3,0)</f>
        <v>0</v>
      </c>
      <c r="I647" s="32">
        <f>+VLOOKUP(B647,'[1]AMAREY NOVA MEDICAL S.A'!$D:$H,4,0)</f>
        <v>1657787</v>
      </c>
      <c r="J647" s="32">
        <f t="shared" si="164"/>
        <v>1657787</v>
      </c>
      <c r="K647" s="32">
        <f t="shared" si="165"/>
        <v>1750954.6294</v>
      </c>
      <c r="L647" s="32"/>
      <c r="M647" s="32"/>
      <c r="N647" s="32"/>
      <c r="O647" s="32"/>
      <c r="P647" s="71"/>
      <c r="Q647" s="71"/>
      <c r="R647" s="72"/>
      <c r="S647" s="32"/>
      <c r="T647" s="32"/>
      <c r="U647" s="32"/>
      <c r="V647" s="32"/>
      <c r="W647" s="32"/>
      <c r="X647" s="32">
        <v>2844576</v>
      </c>
      <c r="Y647" s="32"/>
      <c r="Z647" s="32">
        <v>2844576</v>
      </c>
      <c r="AA647" s="32">
        <f t="shared" si="167"/>
        <v>3004441.1712000002</v>
      </c>
      <c r="AB647" s="32"/>
      <c r="AC647" s="32"/>
      <c r="AD647" s="32"/>
      <c r="AE647" s="32"/>
      <c r="AF647" s="32"/>
      <c r="AG647" s="32"/>
      <c r="AH647" s="32"/>
      <c r="AI647" s="32"/>
      <c r="AJ647" s="32"/>
      <c r="AK647" s="32"/>
      <c r="AL647" s="32"/>
      <c r="AM647" s="32"/>
      <c r="AN647" s="32"/>
      <c r="AO647" s="32"/>
      <c r="AP647" s="32"/>
      <c r="AQ647" s="32"/>
      <c r="AR647" s="32"/>
      <c r="AS647" s="32"/>
      <c r="AT647" s="32"/>
      <c r="AU647" s="32"/>
      <c r="AV647" s="32"/>
      <c r="AW647" s="32"/>
      <c r="AX647" s="32"/>
      <c r="AY647" s="32"/>
      <c r="AZ647" s="32"/>
      <c r="BA647" s="32"/>
      <c r="BB647" s="32"/>
      <c r="BC647" s="32"/>
      <c r="BD647" s="32"/>
      <c r="BE647" s="32"/>
      <c r="BF647" s="32"/>
      <c r="BG647" s="32"/>
      <c r="BH647" s="32"/>
      <c r="BI647" s="32"/>
      <c r="BJ647" s="32"/>
      <c r="BK647" s="32"/>
      <c r="BL647" s="32"/>
      <c r="BM647" s="32"/>
      <c r="BN647" s="32"/>
      <c r="BO647" s="32"/>
      <c r="BP647" s="32"/>
      <c r="BQ647" s="32"/>
      <c r="BR647" s="32"/>
      <c r="BS647" s="32"/>
      <c r="BT647" s="32"/>
      <c r="BU647" s="32"/>
      <c r="BV647" s="32"/>
      <c r="BW647" s="32"/>
      <c r="BX647" s="32"/>
      <c r="BY647" s="32"/>
      <c r="BZ647" s="32"/>
      <c r="CA647" s="32"/>
      <c r="CB647" s="32"/>
      <c r="CC647" s="32"/>
      <c r="CD647" s="32"/>
      <c r="CE647" s="32"/>
      <c r="CF647" s="32">
        <v>2672317.34</v>
      </c>
      <c r="CG647" s="32"/>
      <c r="CH647" s="32">
        <v>2672317.34</v>
      </c>
      <c r="CI647" s="32">
        <f t="shared" si="168"/>
        <v>2822501.5745079997</v>
      </c>
      <c r="CJ647" s="32">
        <f t="shared" si="169"/>
        <v>2525965.7917026668</v>
      </c>
      <c r="CK647" s="32">
        <f>+SMALL((K647,O647,S647,W647,AA647,AE647,AI647,AM647,AQ647,AU647,AY647,BC647,BG647,BK647,BO647,BS647,BW647,CA647,CE647,CI647),1)</f>
        <v>1750954.6294</v>
      </c>
      <c r="CL647" s="18"/>
      <c r="CM647" s="18">
        <f t="shared" si="170"/>
        <v>0</v>
      </c>
      <c r="CN647" s="35">
        <f t="shared" si="171"/>
        <v>0</v>
      </c>
      <c r="CO647" s="39">
        <f t="shared" si="172"/>
        <v>1750954.6294</v>
      </c>
    </row>
    <row r="648" spans="1:93" s="19" customFormat="1" ht="60">
      <c r="A648" s="17">
        <v>638</v>
      </c>
      <c r="B648" s="49" t="s">
        <v>559</v>
      </c>
      <c r="C648" s="69" t="s">
        <v>623</v>
      </c>
      <c r="D648" s="69" t="s">
        <v>1246</v>
      </c>
      <c r="E648" s="37">
        <v>1</v>
      </c>
      <c r="F648" s="37" t="str">
        <f>+VLOOKUP(B648,'[1]AMAREY NOVA MEDICAL S.A'!$D:$H,5,0)</f>
        <v>CTO 5661-2021 EDM EQUIPOS Y DISPOSITIVOS MEDICOS SAS</v>
      </c>
      <c r="G648" s="34">
        <f>+VLOOKUP(B648,'[1]AMAREY NOVA MEDICAL S.A'!$D:$H,2,0)</f>
        <v>1654847</v>
      </c>
      <c r="H648" s="32">
        <f>+VLOOKUP(B648,'[1]AMAREY NOVA MEDICAL S.A'!$D:$H,3,0)</f>
        <v>0</v>
      </c>
      <c r="I648" s="32">
        <f>+VLOOKUP(B648,'[1]AMAREY NOVA MEDICAL S.A'!$D:$H,4,0)</f>
        <v>1654847</v>
      </c>
      <c r="J648" s="32">
        <f t="shared" ref="J648:J710" si="177">+I648*E648</f>
        <v>1654847</v>
      </c>
      <c r="K648" s="32">
        <f t="shared" ref="K648:K710" si="178">+J648*1.0562</f>
        <v>1747849.4014000001</v>
      </c>
      <c r="L648" s="32"/>
      <c r="M648" s="32"/>
      <c r="N648" s="32"/>
      <c r="O648" s="32"/>
      <c r="P648" s="71"/>
      <c r="Q648" s="71"/>
      <c r="R648" s="72"/>
      <c r="S648" s="32"/>
      <c r="T648" s="32"/>
      <c r="U648" s="32"/>
      <c r="V648" s="32"/>
      <c r="W648" s="32"/>
      <c r="X648" s="32">
        <v>2164848</v>
      </c>
      <c r="Y648" s="32"/>
      <c r="Z648" s="32">
        <v>2164848</v>
      </c>
      <c r="AA648" s="32">
        <f t="shared" si="167"/>
        <v>2286512.4575999998</v>
      </c>
      <c r="AB648" s="32"/>
      <c r="AC648" s="32"/>
      <c r="AD648" s="32"/>
      <c r="AE648" s="32"/>
      <c r="AF648" s="32"/>
      <c r="AG648" s="32"/>
      <c r="AH648" s="32"/>
      <c r="AI648" s="32"/>
      <c r="AJ648" s="32"/>
      <c r="AK648" s="32"/>
      <c r="AL648" s="32"/>
      <c r="AM648" s="32"/>
      <c r="AN648" s="32"/>
      <c r="AO648" s="32"/>
      <c r="AP648" s="32"/>
      <c r="AQ648" s="32"/>
      <c r="AR648" s="32"/>
      <c r="AS648" s="32"/>
      <c r="AT648" s="32"/>
      <c r="AU648" s="32"/>
      <c r="AV648" s="32"/>
      <c r="AW648" s="32"/>
      <c r="AX648" s="32"/>
      <c r="AY648" s="32"/>
      <c r="AZ648" s="32"/>
      <c r="BA648" s="32"/>
      <c r="BB648" s="32"/>
      <c r="BC648" s="32"/>
      <c r="BD648" s="32"/>
      <c r="BE648" s="32"/>
      <c r="BF648" s="32"/>
      <c r="BG648" s="32"/>
      <c r="BH648" s="32"/>
      <c r="BI648" s="32"/>
      <c r="BJ648" s="32"/>
      <c r="BK648" s="32"/>
      <c r="BL648" s="32"/>
      <c r="BM648" s="32"/>
      <c r="BN648" s="32"/>
      <c r="BO648" s="32"/>
      <c r="BP648" s="32"/>
      <c r="BQ648" s="32"/>
      <c r="BR648" s="32"/>
      <c r="BS648" s="32"/>
      <c r="BT648" s="32"/>
      <c r="BU648" s="32"/>
      <c r="BV648" s="32"/>
      <c r="BW648" s="32"/>
      <c r="BX648" s="32"/>
      <c r="BY648" s="32"/>
      <c r="BZ648" s="32"/>
      <c r="CA648" s="32"/>
      <c r="CB648" s="32">
        <v>3987360</v>
      </c>
      <c r="CC648" s="32"/>
      <c r="CD648" s="32">
        <v>3987360</v>
      </c>
      <c r="CE648" s="32">
        <f t="shared" si="173"/>
        <v>4211449.6320000002</v>
      </c>
      <c r="CF648" s="32">
        <v>2764713.52</v>
      </c>
      <c r="CG648" s="32"/>
      <c r="CH648" s="32">
        <v>2764713.52</v>
      </c>
      <c r="CI648" s="32">
        <f t="shared" si="168"/>
        <v>2920090.419824</v>
      </c>
      <c r="CJ648" s="32">
        <f t="shared" si="169"/>
        <v>2791475.4777060002</v>
      </c>
      <c r="CK648" s="32">
        <f>+SMALL((K648,O648,S648,W648,AA648,AE648,AI648,AM648,AQ648,AU648,AY648,BC648,BG648,BK648,BO648,BS648,BW648,CA648,CE648,CI648),1)</f>
        <v>1747849.4014000001</v>
      </c>
      <c r="CL648" s="18"/>
      <c r="CM648" s="18">
        <f t="shared" si="170"/>
        <v>0</v>
      </c>
      <c r="CN648" s="35">
        <f t="shared" si="171"/>
        <v>0</v>
      </c>
      <c r="CO648" s="39">
        <f t="shared" si="172"/>
        <v>1747849.4014000001</v>
      </c>
    </row>
    <row r="649" spans="1:93" s="19" customFormat="1" ht="60">
      <c r="A649" s="17">
        <v>639</v>
      </c>
      <c r="B649" s="49" t="s">
        <v>560</v>
      </c>
      <c r="C649" s="69" t="s">
        <v>623</v>
      </c>
      <c r="D649" s="69" t="s">
        <v>1246</v>
      </c>
      <c r="E649" s="37">
        <v>1</v>
      </c>
      <c r="F649" s="37" t="str">
        <f>+VLOOKUP(B649,'[1]AMAREY NOVA MEDICAL S.A'!$D:$H,5,0)</f>
        <v>CTO 5671-2021 SMITH &amp; NEPHEW COLOMBIA S.A.S</v>
      </c>
      <c r="G649" s="34">
        <f>+VLOOKUP(B649,'[1]AMAREY NOVA MEDICAL S.A'!$D:$H,2,0)</f>
        <v>100000</v>
      </c>
      <c r="H649" s="32">
        <f>+VLOOKUP(B649,'[1]AMAREY NOVA MEDICAL S.A'!$D:$H,3,0)</f>
        <v>0</v>
      </c>
      <c r="I649" s="32">
        <f>+VLOOKUP(B649,'[1]AMAREY NOVA MEDICAL S.A'!$D:$H,4,0)</f>
        <v>100000</v>
      </c>
      <c r="J649" s="32">
        <f t="shared" si="177"/>
        <v>100000</v>
      </c>
      <c r="K649" s="32">
        <f t="shared" si="178"/>
        <v>105620</v>
      </c>
      <c r="L649" s="32"/>
      <c r="M649" s="32"/>
      <c r="N649" s="32"/>
      <c r="O649" s="32"/>
      <c r="P649" s="71"/>
      <c r="Q649" s="71"/>
      <c r="R649" s="72"/>
      <c r="S649" s="32"/>
      <c r="T649" s="32"/>
      <c r="U649" s="32"/>
      <c r="V649" s="32"/>
      <c r="W649" s="32"/>
      <c r="X649" s="32">
        <v>238000</v>
      </c>
      <c r="Y649" s="32"/>
      <c r="Z649" s="32">
        <v>238000</v>
      </c>
      <c r="AA649" s="32">
        <f t="shared" si="167"/>
        <v>251375.6</v>
      </c>
      <c r="AB649" s="32"/>
      <c r="AC649" s="32"/>
      <c r="AD649" s="32"/>
      <c r="AE649" s="32"/>
      <c r="AF649" s="32"/>
      <c r="AG649" s="32"/>
      <c r="AH649" s="32"/>
      <c r="AI649" s="32"/>
      <c r="AJ649" s="32"/>
      <c r="AK649" s="32"/>
      <c r="AL649" s="32"/>
      <c r="AM649" s="32"/>
      <c r="AN649" s="32"/>
      <c r="AO649" s="32"/>
      <c r="AP649" s="32"/>
      <c r="AQ649" s="32"/>
      <c r="AR649" s="32"/>
      <c r="AS649" s="32"/>
      <c r="AT649" s="32"/>
      <c r="AU649" s="32"/>
      <c r="AV649" s="32"/>
      <c r="AW649" s="32"/>
      <c r="AX649" s="32"/>
      <c r="AY649" s="32"/>
      <c r="AZ649" s="32"/>
      <c r="BA649" s="32"/>
      <c r="BB649" s="32"/>
      <c r="BC649" s="32"/>
      <c r="BD649" s="32"/>
      <c r="BE649" s="32"/>
      <c r="BF649" s="32"/>
      <c r="BG649" s="32"/>
      <c r="BH649" s="32"/>
      <c r="BI649" s="32"/>
      <c r="BJ649" s="32"/>
      <c r="BK649" s="32"/>
      <c r="BL649" s="32"/>
      <c r="BM649" s="32"/>
      <c r="BN649" s="32"/>
      <c r="BO649" s="32"/>
      <c r="BP649" s="32"/>
      <c r="BQ649" s="32"/>
      <c r="BR649" s="32"/>
      <c r="BS649" s="32"/>
      <c r="BT649" s="32"/>
      <c r="BU649" s="32"/>
      <c r="BV649" s="32"/>
      <c r="BW649" s="32"/>
      <c r="BX649" s="32"/>
      <c r="BY649" s="32"/>
      <c r="BZ649" s="32"/>
      <c r="CA649" s="32"/>
      <c r="CB649" s="32">
        <v>129600</v>
      </c>
      <c r="CC649" s="32"/>
      <c r="CD649" s="32">
        <v>129600</v>
      </c>
      <c r="CE649" s="32">
        <f t="shared" si="173"/>
        <v>136883.51999999999</v>
      </c>
      <c r="CF649" s="32">
        <v>1672281.67</v>
      </c>
      <c r="CG649" s="32"/>
      <c r="CH649" s="32">
        <v>1672281.67</v>
      </c>
      <c r="CI649" s="32">
        <f t="shared" si="168"/>
        <v>1766263.899854</v>
      </c>
      <c r="CJ649" s="32">
        <f t="shared" si="169"/>
        <v>565035.75496349996</v>
      </c>
      <c r="CK649" s="32">
        <f>+SMALL((K649,O649,S649,W649,AA649,AE649,AI649,AM649,AQ649,AU649,AY649,BC649,BG649,BK649,BO649,BS649,BW649,CA649,CE649,CI649),1)</f>
        <v>105620</v>
      </c>
      <c r="CL649" s="18"/>
      <c r="CM649" s="18">
        <f t="shared" si="170"/>
        <v>0</v>
      </c>
      <c r="CN649" s="35">
        <f t="shared" si="171"/>
        <v>0</v>
      </c>
      <c r="CO649" s="39">
        <f t="shared" si="172"/>
        <v>105620</v>
      </c>
    </row>
    <row r="650" spans="1:93" s="19" customFormat="1" ht="45">
      <c r="A650" s="17">
        <v>640</v>
      </c>
      <c r="B650" s="49" t="s">
        <v>561</v>
      </c>
      <c r="C650" s="69" t="s">
        <v>623</v>
      </c>
      <c r="D650" s="69" t="s">
        <v>1246</v>
      </c>
      <c r="E650" s="37">
        <v>1</v>
      </c>
      <c r="F650" s="37" t="str">
        <f>+VLOOKUP(B650,'[1]AMAREY NOVA MEDICAL S.A'!$D:$H,5,0)</f>
        <v>CTO 5657-2021 B BRAUN MEDICAL S A</v>
      </c>
      <c r="G650" s="34">
        <f>+VLOOKUP(B650,'[1]AMAREY NOVA MEDICAL S.A'!$D:$H,2,0)</f>
        <v>885800</v>
      </c>
      <c r="H650" s="32">
        <f>+VLOOKUP(B650,'[1]AMAREY NOVA MEDICAL S.A'!$D:$H,3,0)</f>
        <v>0</v>
      </c>
      <c r="I650" s="32">
        <f>+VLOOKUP(B650,'[1]AMAREY NOVA MEDICAL S.A'!$D:$H,4,0)</f>
        <v>885800</v>
      </c>
      <c r="J650" s="32">
        <f t="shared" si="177"/>
        <v>885800</v>
      </c>
      <c r="K650" s="32">
        <f t="shared" si="178"/>
        <v>935581.96000000008</v>
      </c>
      <c r="L650" s="32"/>
      <c r="M650" s="32"/>
      <c r="N650" s="32"/>
      <c r="O650" s="32"/>
      <c r="P650" s="71"/>
      <c r="Q650" s="71"/>
      <c r="R650" s="72"/>
      <c r="S650" s="32"/>
      <c r="T650" s="32"/>
      <c r="U650" s="32"/>
      <c r="V650" s="32"/>
      <c r="W650" s="32"/>
      <c r="X650" s="32">
        <v>2164848</v>
      </c>
      <c r="Y650" s="32"/>
      <c r="Z650" s="32">
        <v>2164848</v>
      </c>
      <c r="AA650" s="32">
        <f t="shared" si="167"/>
        <v>2286512.4575999998</v>
      </c>
      <c r="AB650" s="32"/>
      <c r="AC650" s="32"/>
      <c r="AD650" s="32"/>
      <c r="AE650" s="32"/>
      <c r="AF650" s="32"/>
      <c r="AG650" s="32"/>
      <c r="AH650" s="32"/>
      <c r="AI650" s="32"/>
      <c r="AJ650" s="32"/>
      <c r="AK650" s="32"/>
      <c r="AL650" s="32"/>
      <c r="AM650" s="32"/>
      <c r="AN650" s="32"/>
      <c r="AO650" s="32"/>
      <c r="AP650" s="32"/>
      <c r="AQ650" s="32"/>
      <c r="AR650" s="32"/>
      <c r="AS650" s="32"/>
      <c r="AT650" s="32"/>
      <c r="AU650" s="32"/>
      <c r="AV650" s="32"/>
      <c r="AW650" s="32"/>
      <c r="AX650" s="32"/>
      <c r="AY650" s="32"/>
      <c r="AZ650" s="32"/>
      <c r="BA650" s="32"/>
      <c r="BB650" s="32"/>
      <c r="BC650" s="32"/>
      <c r="BD650" s="32"/>
      <c r="BE650" s="32"/>
      <c r="BF650" s="32"/>
      <c r="BG650" s="32"/>
      <c r="BH650" s="32"/>
      <c r="BI650" s="32"/>
      <c r="BJ650" s="32"/>
      <c r="BK650" s="32"/>
      <c r="BL650" s="32"/>
      <c r="BM650" s="32"/>
      <c r="BN650" s="32"/>
      <c r="BO650" s="32"/>
      <c r="BP650" s="32"/>
      <c r="BQ650" s="32"/>
      <c r="BR650" s="32"/>
      <c r="BS650" s="32"/>
      <c r="BT650" s="32"/>
      <c r="BU650" s="32"/>
      <c r="BV650" s="32"/>
      <c r="BW650" s="32"/>
      <c r="BX650" s="32"/>
      <c r="BY650" s="32"/>
      <c r="BZ650" s="32"/>
      <c r="CA650" s="32"/>
      <c r="CB650" s="32">
        <v>2430000</v>
      </c>
      <c r="CC650" s="32"/>
      <c r="CD650" s="32">
        <v>2430000</v>
      </c>
      <c r="CE650" s="32">
        <f t="shared" si="173"/>
        <v>2566566</v>
      </c>
      <c r="CF650" s="32">
        <v>2188279.33</v>
      </c>
      <c r="CG650" s="32"/>
      <c r="CH650" s="32">
        <v>2188279.33</v>
      </c>
      <c r="CI650" s="32">
        <f t="shared" si="168"/>
        <v>2311260.6283460003</v>
      </c>
      <c r="CJ650" s="32">
        <f t="shared" si="169"/>
        <v>2024980.2614865</v>
      </c>
      <c r="CK650" s="32">
        <f>+SMALL((K650,O650,S650,W650,AA650,AE650,AI650,AM650,AQ650,AU650,AY650,BC650,BG650,BK650,BO650,BS650,BW650,CA650,CE650,CI650),1)</f>
        <v>935581.96000000008</v>
      </c>
      <c r="CL650" s="18"/>
      <c r="CM650" s="18">
        <f t="shared" si="170"/>
        <v>0</v>
      </c>
      <c r="CN650" s="35">
        <f t="shared" si="171"/>
        <v>0</v>
      </c>
      <c r="CO650" s="39">
        <f t="shared" si="172"/>
        <v>935581.96000000008</v>
      </c>
    </row>
    <row r="651" spans="1:93" s="19" customFormat="1" ht="60">
      <c r="A651" s="17">
        <v>641</v>
      </c>
      <c r="B651" s="49" t="s">
        <v>562</v>
      </c>
      <c r="C651" s="69" t="s">
        <v>623</v>
      </c>
      <c r="D651" s="69" t="s">
        <v>1246</v>
      </c>
      <c r="E651" s="37">
        <v>1</v>
      </c>
      <c r="F651" s="37" t="str">
        <f>+VLOOKUP(B651,'[1]AMAREY NOVA MEDICAL S.A'!$D:$H,5,0)</f>
        <v>CTO 5671-2021 SMITH &amp; NEPHEW COLOMBIA S.A.S</v>
      </c>
      <c r="G651" s="34">
        <f>+VLOOKUP(B651,'[1]AMAREY NOVA MEDICAL S.A'!$D:$H,2,0)</f>
        <v>100000</v>
      </c>
      <c r="H651" s="32">
        <f>+VLOOKUP(B651,'[1]AMAREY NOVA MEDICAL S.A'!$D:$H,3,0)</f>
        <v>0</v>
      </c>
      <c r="I651" s="32">
        <f>+VLOOKUP(B651,'[1]AMAREY NOVA MEDICAL S.A'!$D:$H,4,0)</f>
        <v>100000</v>
      </c>
      <c r="J651" s="32">
        <f t="shared" si="177"/>
        <v>100000</v>
      </c>
      <c r="K651" s="32">
        <f t="shared" si="178"/>
        <v>105620</v>
      </c>
      <c r="L651" s="32"/>
      <c r="M651" s="32"/>
      <c r="N651" s="32"/>
      <c r="O651" s="32"/>
      <c r="P651" s="71"/>
      <c r="Q651" s="71"/>
      <c r="R651" s="72"/>
      <c r="S651" s="32"/>
      <c r="T651" s="32"/>
      <c r="U651" s="32"/>
      <c r="V651" s="32"/>
      <c r="W651" s="32"/>
      <c r="X651" s="32">
        <v>238000</v>
      </c>
      <c r="Y651" s="32"/>
      <c r="Z651" s="32">
        <v>238000</v>
      </c>
      <c r="AA651" s="32">
        <f t="shared" si="167"/>
        <v>251375.6</v>
      </c>
      <c r="AB651" s="32"/>
      <c r="AC651" s="32"/>
      <c r="AD651" s="32"/>
      <c r="AE651" s="32"/>
      <c r="AF651" s="32"/>
      <c r="AG651" s="32"/>
      <c r="AH651" s="32"/>
      <c r="AI651" s="32"/>
      <c r="AJ651" s="32"/>
      <c r="AK651" s="32"/>
      <c r="AL651" s="32"/>
      <c r="AM651" s="32"/>
      <c r="AN651" s="32"/>
      <c r="AO651" s="32"/>
      <c r="AP651" s="32"/>
      <c r="AQ651" s="32"/>
      <c r="AR651" s="32"/>
      <c r="AS651" s="32"/>
      <c r="AT651" s="32"/>
      <c r="AU651" s="32"/>
      <c r="AV651" s="32"/>
      <c r="AW651" s="32"/>
      <c r="AX651" s="32"/>
      <c r="AY651" s="32"/>
      <c r="AZ651" s="32"/>
      <c r="BA651" s="32"/>
      <c r="BB651" s="32"/>
      <c r="BC651" s="32"/>
      <c r="BD651" s="32"/>
      <c r="BE651" s="32"/>
      <c r="BF651" s="32"/>
      <c r="BG651" s="32"/>
      <c r="BH651" s="32"/>
      <c r="BI651" s="32"/>
      <c r="BJ651" s="32"/>
      <c r="BK651" s="32"/>
      <c r="BL651" s="32"/>
      <c r="BM651" s="32"/>
      <c r="BN651" s="32"/>
      <c r="BO651" s="32"/>
      <c r="BP651" s="32"/>
      <c r="BQ651" s="32"/>
      <c r="BR651" s="32"/>
      <c r="BS651" s="32"/>
      <c r="BT651" s="32"/>
      <c r="BU651" s="32"/>
      <c r="BV651" s="32"/>
      <c r="BW651" s="32"/>
      <c r="BX651" s="32"/>
      <c r="BY651" s="32"/>
      <c r="BZ651" s="32"/>
      <c r="CA651" s="32"/>
      <c r="CB651" s="32">
        <v>129600</v>
      </c>
      <c r="CC651" s="32"/>
      <c r="CD651" s="32">
        <v>129600</v>
      </c>
      <c r="CE651" s="32">
        <f t="shared" si="173"/>
        <v>136883.51999999999</v>
      </c>
      <c r="CF651" s="32">
        <v>166922.45000000001</v>
      </c>
      <c r="CG651" s="32"/>
      <c r="CH651" s="32">
        <v>166922.45000000001</v>
      </c>
      <c r="CI651" s="32">
        <f t="shared" si="168"/>
        <v>176303.49169000002</v>
      </c>
      <c r="CJ651" s="32">
        <f t="shared" si="169"/>
        <v>167545.65292250001</v>
      </c>
      <c r="CK651" s="32">
        <f>+SMALL((K651,O651,S651,W651,AA651,AE651,AI651,AM651,AQ651,AU651,AY651,BC651,BG651,BK651,BO651,BS651,BW651,CA651,CE651,CI651),1)</f>
        <v>105620</v>
      </c>
      <c r="CL651" s="18"/>
      <c r="CM651" s="18">
        <f t="shared" si="170"/>
        <v>0</v>
      </c>
      <c r="CN651" s="35">
        <f t="shared" si="171"/>
        <v>0</v>
      </c>
      <c r="CO651" s="39">
        <f t="shared" si="172"/>
        <v>105620</v>
      </c>
    </row>
    <row r="652" spans="1:93" s="19" customFormat="1" ht="60">
      <c r="A652" s="17">
        <v>642</v>
      </c>
      <c r="B652" s="49" t="s">
        <v>563</v>
      </c>
      <c r="C652" s="69" t="s">
        <v>623</v>
      </c>
      <c r="D652" s="69" t="s">
        <v>1246</v>
      </c>
      <c r="E652" s="37">
        <v>1</v>
      </c>
      <c r="F652" s="37" t="str">
        <f>+VLOOKUP(B652,'[1]AMAREY NOVA MEDICAL S.A'!$D:$H,5,0)</f>
        <v>CTO 5671-2021 SMITH &amp; NEPHEW COLOMBIA S.A.S</v>
      </c>
      <c r="G652" s="34">
        <f>+VLOOKUP(B652,'[1]AMAREY NOVA MEDICAL S.A'!$D:$H,2,0)</f>
        <v>98000</v>
      </c>
      <c r="H652" s="32">
        <f>+VLOOKUP(B652,'[1]AMAREY NOVA MEDICAL S.A'!$D:$H,3,0)</f>
        <v>0</v>
      </c>
      <c r="I652" s="32">
        <f>+VLOOKUP(B652,'[1]AMAREY NOVA MEDICAL S.A'!$D:$H,4,0)</f>
        <v>98000</v>
      </c>
      <c r="J652" s="32">
        <f t="shared" si="177"/>
        <v>98000</v>
      </c>
      <c r="K652" s="32">
        <f t="shared" si="178"/>
        <v>103507.6</v>
      </c>
      <c r="L652" s="32"/>
      <c r="M652" s="32"/>
      <c r="N652" s="32"/>
      <c r="O652" s="32"/>
      <c r="P652" s="71"/>
      <c r="Q652" s="71"/>
      <c r="R652" s="72"/>
      <c r="S652" s="32"/>
      <c r="T652" s="32"/>
      <c r="U652" s="32"/>
      <c r="V652" s="32"/>
      <c r="W652" s="32"/>
      <c r="X652" s="32"/>
      <c r="Y652" s="32"/>
      <c r="Z652" s="32"/>
      <c r="AA652" s="32"/>
      <c r="AB652" s="32"/>
      <c r="AC652" s="32"/>
      <c r="AD652" s="32"/>
      <c r="AE652" s="32"/>
      <c r="AF652" s="32"/>
      <c r="AG652" s="32"/>
      <c r="AH652" s="32"/>
      <c r="AI652" s="32"/>
      <c r="AJ652" s="32"/>
      <c r="AK652" s="32"/>
      <c r="AL652" s="32"/>
      <c r="AM652" s="32"/>
      <c r="AN652" s="32"/>
      <c r="AO652" s="32"/>
      <c r="AP652" s="32"/>
      <c r="AQ652" s="32"/>
      <c r="AR652" s="32"/>
      <c r="AS652" s="32"/>
      <c r="AT652" s="32"/>
      <c r="AU652" s="32"/>
      <c r="AV652" s="32"/>
      <c r="AW652" s="32"/>
      <c r="AX652" s="32"/>
      <c r="AY652" s="32"/>
      <c r="AZ652" s="32"/>
      <c r="BA652" s="32"/>
      <c r="BB652" s="32"/>
      <c r="BC652" s="32"/>
      <c r="BD652" s="32"/>
      <c r="BE652" s="32"/>
      <c r="BF652" s="32"/>
      <c r="BG652" s="32"/>
      <c r="BH652" s="32"/>
      <c r="BI652" s="32"/>
      <c r="BJ652" s="32"/>
      <c r="BK652" s="32"/>
      <c r="BL652" s="32"/>
      <c r="BM652" s="32"/>
      <c r="BN652" s="32"/>
      <c r="BO652" s="32"/>
      <c r="BP652" s="32"/>
      <c r="BQ652" s="32"/>
      <c r="BR652" s="32"/>
      <c r="BS652" s="32"/>
      <c r="BT652" s="32"/>
      <c r="BU652" s="32"/>
      <c r="BV652" s="32"/>
      <c r="BW652" s="32"/>
      <c r="BX652" s="32"/>
      <c r="BY652" s="32"/>
      <c r="BZ652" s="32"/>
      <c r="CA652" s="32"/>
      <c r="CB652" s="32">
        <v>172800</v>
      </c>
      <c r="CC652" s="32"/>
      <c r="CD652" s="32">
        <v>172800</v>
      </c>
      <c r="CE652" s="32">
        <f t="shared" ref="CE652:CE715" si="179">+CD652*1.0562</f>
        <v>182511.36000000002</v>
      </c>
      <c r="CF652" s="32">
        <v>132694.23000000001</v>
      </c>
      <c r="CG652" s="32"/>
      <c r="CH652" s="32">
        <v>132694.23000000001</v>
      </c>
      <c r="CI652" s="32">
        <f t="shared" ref="CI652:CI715" si="180">+CH652*1.0562</f>
        <v>140151.64572600002</v>
      </c>
      <c r="CJ652" s="32">
        <f t="shared" ref="CJ652:CJ715" si="181">+AVERAGE(K652,O652,S652,W652,AA652,AE652,AI652,AM652,AQ652,AU652,AY652,BC652,BG652,BK652,BO652,BS652,BW652,CA652,CE652,CI652)</f>
        <v>142056.86857533336</v>
      </c>
      <c r="CK652" s="32">
        <f>+SMALL((K652,O652,S652,W652,AA652,AE652,AI652,AM652,AQ652,AU652,AY652,BC652,BG652,BK652,BO652,BS652,BW652,CA652,CE652,CI652),1)</f>
        <v>103507.6</v>
      </c>
      <c r="CL652" s="18"/>
      <c r="CM652" s="18">
        <f t="shared" ref="CM652:CM715" si="182">+K652-CK652</f>
        <v>0</v>
      </c>
      <c r="CN652" s="35">
        <f t="shared" ref="CN652:CN715" si="183">+((K652-CK652)/CK652)</f>
        <v>0</v>
      </c>
      <c r="CO652" s="39">
        <f t="shared" ref="CO652:CO715" si="184">+CK652</f>
        <v>103507.6</v>
      </c>
    </row>
    <row r="653" spans="1:93" s="19" customFormat="1" ht="60">
      <c r="A653" s="17">
        <v>643</v>
      </c>
      <c r="B653" s="49" t="s">
        <v>564</v>
      </c>
      <c r="C653" s="69" t="s">
        <v>623</v>
      </c>
      <c r="D653" s="69" t="s">
        <v>1246</v>
      </c>
      <c r="E653" s="37">
        <v>1</v>
      </c>
      <c r="F653" s="37" t="str">
        <f>+VLOOKUP(B653,'[1]AMAREY NOVA MEDICAL S.A'!$D:$H,5,0)</f>
        <v>CTO 5669-2021 PROMED QUIRURGICOS E.U</v>
      </c>
      <c r="G653" s="34">
        <f>+VLOOKUP(B653,'[1]AMAREY NOVA MEDICAL S.A'!$D:$H,2,0)</f>
        <v>1207281</v>
      </c>
      <c r="H653" s="32">
        <f>+VLOOKUP(B653,'[1]AMAREY NOVA MEDICAL S.A'!$D:$H,3,0)</f>
        <v>0</v>
      </c>
      <c r="I653" s="32">
        <f>+VLOOKUP(B653,'[1]AMAREY NOVA MEDICAL S.A'!$D:$H,4,0)</f>
        <v>1207281</v>
      </c>
      <c r="J653" s="32">
        <f t="shared" si="177"/>
        <v>1207281</v>
      </c>
      <c r="K653" s="32">
        <f t="shared" si="178"/>
        <v>1275130.1921999999</v>
      </c>
      <c r="L653" s="32"/>
      <c r="M653" s="32"/>
      <c r="N653" s="32"/>
      <c r="O653" s="32"/>
      <c r="P653" s="71"/>
      <c r="Q653" s="71"/>
      <c r="R653" s="72"/>
      <c r="S653" s="32"/>
      <c r="T653" s="32"/>
      <c r="U653" s="32"/>
      <c r="V653" s="32"/>
      <c r="W653" s="32"/>
      <c r="X653" s="32"/>
      <c r="Y653" s="32"/>
      <c r="Z653" s="32"/>
      <c r="AA653" s="32"/>
      <c r="AB653" s="32"/>
      <c r="AC653" s="32"/>
      <c r="AD653" s="32"/>
      <c r="AE653" s="32"/>
      <c r="AF653" s="32"/>
      <c r="AG653" s="32"/>
      <c r="AH653" s="32"/>
      <c r="AI653" s="32"/>
      <c r="AJ653" s="32"/>
      <c r="AK653" s="32"/>
      <c r="AL653" s="32"/>
      <c r="AM653" s="32"/>
      <c r="AN653" s="32"/>
      <c r="AO653" s="32"/>
      <c r="AP653" s="32"/>
      <c r="AQ653" s="32"/>
      <c r="AR653" s="32"/>
      <c r="AS653" s="32"/>
      <c r="AT653" s="32"/>
      <c r="AU653" s="32"/>
      <c r="AV653" s="32"/>
      <c r="AW653" s="32"/>
      <c r="AX653" s="32"/>
      <c r="AY653" s="32"/>
      <c r="AZ653" s="32"/>
      <c r="BA653" s="32"/>
      <c r="BB653" s="32"/>
      <c r="BC653" s="32"/>
      <c r="BD653" s="32"/>
      <c r="BE653" s="32"/>
      <c r="BF653" s="32"/>
      <c r="BG653" s="32"/>
      <c r="BH653" s="32"/>
      <c r="BI653" s="32"/>
      <c r="BJ653" s="32"/>
      <c r="BK653" s="32"/>
      <c r="BL653" s="32"/>
      <c r="BM653" s="32"/>
      <c r="BN653" s="32"/>
      <c r="BO653" s="32"/>
      <c r="BP653" s="32"/>
      <c r="BQ653" s="32"/>
      <c r="BR653" s="32"/>
      <c r="BS653" s="32"/>
      <c r="BT653" s="32"/>
      <c r="BU653" s="32"/>
      <c r="BV653" s="32"/>
      <c r="BW653" s="32"/>
      <c r="BX653" s="32"/>
      <c r="BY653" s="32"/>
      <c r="BZ653" s="32"/>
      <c r="CA653" s="32"/>
      <c r="CB653" s="32"/>
      <c r="CC653" s="32"/>
      <c r="CD653" s="32"/>
      <c r="CE653" s="32"/>
      <c r="CF653" s="32">
        <v>1217258.8</v>
      </c>
      <c r="CG653" s="32"/>
      <c r="CH653" s="32">
        <v>1217258.8</v>
      </c>
      <c r="CI653" s="32">
        <f t="shared" si="180"/>
        <v>1285668.74456</v>
      </c>
      <c r="CJ653" s="32">
        <f t="shared" si="181"/>
        <v>1280399.46838</v>
      </c>
      <c r="CK653" s="32">
        <f>+SMALL((K653,O653,S653,W653,AA653,AE653,AI653,AM653,AQ653,AU653,AY653,BC653,BG653,BK653,BO653,BS653,BW653,CA653,CE653,CI653),1)</f>
        <v>1275130.1921999999</v>
      </c>
      <c r="CL653" s="18"/>
      <c r="CM653" s="18">
        <f t="shared" si="182"/>
        <v>0</v>
      </c>
      <c r="CN653" s="35">
        <f t="shared" si="183"/>
        <v>0</v>
      </c>
      <c r="CO653" s="39">
        <f t="shared" si="184"/>
        <v>1275130.1921999999</v>
      </c>
    </row>
    <row r="654" spans="1:93" s="19" customFormat="1" ht="60">
      <c r="A654" s="17">
        <v>644</v>
      </c>
      <c r="B654" s="49" t="s">
        <v>565</v>
      </c>
      <c r="C654" s="69" t="s">
        <v>623</v>
      </c>
      <c r="D654" s="69" t="s">
        <v>1246</v>
      </c>
      <c r="E654" s="37">
        <v>1</v>
      </c>
      <c r="F654" s="37" t="str">
        <f>+VLOOKUP(B654,'[1]AMAREY NOVA MEDICAL S.A'!$D:$H,5,0)</f>
        <v>CTO 5669-2021 PROMED QUIRURGICOS E.U</v>
      </c>
      <c r="G654" s="34">
        <f>+VLOOKUP(B654,'[1]AMAREY NOVA MEDICAL S.A'!$D:$H,2,0)</f>
        <v>1746762</v>
      </c>
      <c r="H654" s="32">
        <f>+VLOOKUP(B654,'[1]AMAREY NOVA MEDICAL S.A'!$D:$H,3,0)</f>
        <v>0</v>
      </c>
      <c r="I654" s="32">
        <f>+VLOOKUP(B654,'[1]AMAREY NOVA MEDICAL S.A'!$D:$H,4,0)</f>
        <v>1746762</v>
      </c>
      <c r="J654" s="32">
        <f t="shared" si="177"/>
        <v>1746762</v>
      </c>
      <c r="K654" s="32">
        <f t="shared" si="178"/>
        <v>1844930.0244</v>
      </c>
      <c r="L654" s="32"/>
      <c r="M654" s="32"/>
      <c r="N654" s="32"/>
      <c r="O654" s="32"/>
      <c r="P654" s="71"/>
      <c r="Q654" s="71"/>
      <c r="R654" s="72"/>
      <c r="S654" s="32"/>
      <c r="T654" s="32"/>
      <c r="U654" s="32"/>
      <c r="V654" s="32"/>
      <c r="W654" s="32"/>
      <c r="X654" s="32"/>
      <c r="Y654" s="32"/>
      <c r="Z654" s="32"/>
      <c r="AA654" s="32"/>
      <c r="AB654" s="32"/>
      <c r="AC654" s="32"/>
      <c r="AD654" s="32"/>
      <c r="AE654" s="32"/>
      <c r="AF654" s="32"/>
      <c r="AG654" s="32"/>
      <c r="AH654" s="32"/>
      <c r="AI654" s="32"/>
      <c r="AJ654" s="32"/>
      <c r="AK654" s="32"/>
      <c r="AL654" s="32"/>
      <c r="AM654" s="32"/>
      <c r="AN654" s="32"/>
      <c r="AO654" s="32"/>
      <c r="AP654" s="32"/>
      <c r="AQ654" s="32"/>
      <c r="AR654" s="32"/>
      <c r="AS654" s="32"/>
      <c r="AT654" s="32"/>
      <c r="AU654" s="32"/>
      <c r="AV654" s="32"/>
      <c r="AW654" s="32"/>
      <c r="AX654" s="32"/>
      <c r="AY654" s="32"/>
      <c r="AZ654" s="32"/>
      <c r="BA654" s="32"/>
      <c r="BB654" s="32"/>
      <c r="BC654" s="32"/>
      <c r="BD654" s="32"/>
      <c r="BE654" s="32"/>
      <c r="BF654" s="32"/>
      <c r="BG654" s="32"/>
      <c r="BH654" s="32"/>
      <c r="BI654" s="32"/>
      <c r="BJ654" s="32"/>
      <c r="BK654" s="32"/>
      <c r="BL654" s="32"/>
      <c r="BM654" s="32"/>
      <c r="BN654" s="32"/>
      <c r="BO654" s="32"/>
      <c r="BP654" s="32"/>
      <c r="BQ654" s="32"/>
      <c r="BR654" s="32"/>
      <c r="BS654" s="32"/>
      <c r="BT654" s="32"/>
      <c r="BU654" s="32"/>
      <c r="BV654" s="32"/>
      <c r="BW654" s="32"/>
      <c r="BX654" s="32"/>
      <c r="BY654" s="32"/>
      <c r="BZ654" s="32"/>
      <c r="CA654" s="32"/>
      <c r="CB654" s="32"/>
      <c r="CC654" s="32"/>
      <c r="CD654" s="32"/>
      <c r="CE654" s="32"/>
      <c r="CF654" s="32">
        <v>157621.25</v>
      </c>
      <c r="CG654" s="32"/>
      <c r="CH654" s="32">
        <v>157621.25</v>
      </c>
      <c r="CI654" s="32">
        <f t="shared" si="180"/>
        <v>166479.56425</v>
      </c>
      <c r="CJ654" s="32">
        <f t="shared" si="181"/>
        <v>1005704.794325</v>
      </c>
      <c r="CK654" s="32">
        <f>+SMALL((K654,O654,S654,W654,AA654,AE654,AI654,AM654,AQ654,AU654,AY654,BC654,BG654,BK654,BO654,BS654,BW654,CA654,CE654,CI654),1)</f>
        <v>166479.56425</v>
      </c>
      <c r="CL654" s="18"/>
      <c r="CM654" s="18">
        <f t="shared" si="182"/>
        <v>1678450.4601499999</v>
      </c>
      <c r="CN654" s="35">
        <f t="shared" si="183"/>
        <v>10.082020983845769</v>
      </c>
      <c r="CO654" s="39">
        <f t="shared" si="184"/>
        <v>166479.56425</v>
      </c>
    </row>
    <row r="655" spans="1:93" s="19" customFormat="1" ht="60">
      <c r="A655" s="17">
        <v>645</v>
      </c>
      <c r="B655" s="49" t="s">
        <v>566</v>
      </c>
      <c r="C655" s="69" t="s">
        <v>624</v>
      </c>
      <c r="D655" s="69" t="s">
        <v>1246</v>
      </c>
      <c r="E655" s="37">
        <v>1</v>
      </c>
      <c r="F655" s="37" t="str">
        <f>+VLOOKUP(B655,'[1]AMAREY NOVA MEDICAL S.A'!$D:$H,5,0)</f>
        <v>CTO 5671-2021 SMITH &amp; NEPHEW COLOMBIA S.A.S</v>
      </c>
      <c r="G655" s="34">
        <f>+VLOOKUP(B655,'[1]AMAREY NOVA MEDICAL S.A'!$D:$H,2,0)</f>
        <v>90000</v>
      </c>
      <c r="H655" s="32">
        <f>+VLOOKUP(B655,'[1]AMAREY NOVA MEDICAL S.A'!$D:$H,3,0)</f>
        <v>17100</v>
      </c>
      <c r="I655" s="32">
        <f>+VLOOKUP(B655,'[1]AMAREY NOVA MEDICAL S.A'!$D:$H,4,0)</f>
        <v>107100</v>
      </c>
      <c r="J655" s="32">
        <f t="shared" si="177"/>
        <v>107100</v>
      </c>
      <c r="K655" s="32">
        <f t="shared" si="178"/>
        <v>113119.02</v>
      </c>
      <c r="L655" s="32"/>
      <c r="M655" s="32"/>
      <c r="N655" s="32"/>
      <c r="O655" s="32"/>
      <c r="P655" s="71"/>
      <c r="Q655" s="71"/>
      <c r="R655" s="72"/>
      <c r="S655" s="32"/>
      <c r="T655" s="32"/>
      <c r="U655" s="32"/>
      <c r="V655" s="32"/>
      <c r="W655" s="32"/>
      <c r="X655" s="32"/>
      <c r="Y655" s="32"/>
      <c r="Z655" s="32"/>
      <c r="AA655" s="32"/>
      <c r="AB655" s="32"/>
      <c r="AC655" s="32"/>
      <c r="AD655" s="32"/>
      <c r="AE655" s="32"/>
      <c r="AF655" s="32"/>
      <c r="AG655" s="32"/>
      <c r="AH655" s="32"/>
      <c r="AI655" s="32"/>
      <c r="AJ655" s="32"/>
      <c r="AK655" s="32"/>
      <c r="AL655" s="32"/>
      <c r="AM655" s="32"/>
      <c r="AN655" s="32"/>
      <c r="AO655" s="32"/>
      <c r="AP655" s="32"/>
      <c r="AQ655" s="32"/>
      <c r="AR655" s="32"/>
      <c r="AS655" s="32"/>
      <c r="AT655" s="32"/>
      <c r="AU655" s="32"/>
      <c r="AV655" s="32"/>
      <c r="AW655" s="32"/>
      <c r="AX655" s="32"/>
      <c r="AY655" s="32"/>
      <c r="AZ655" s="32"/>
      <c r="BA655" s="32"/>
      <c r="BB655" s="32"/>
      <c r="BC655" s="32"/>
      <c r="BD655" s="32"/>
      <c r="BE655" s="32"/>
      <c r="BF655" s="32"/>
      <c r="BG655" s="32"/>
      <c r="BH655" s="32"/>
      <c r="BI655" s="32"/>
      <c r="BJ655" s="32"/>
      <c r="BK655" s="32"/>
      <c r="BL655" s="32"/>
      <c r="BM655" s="32"/>
      <c r="BN655" s="32"/>
      <c r="BO655" s="32"/>
      <c r="BP655" s="32"/>
      <c r="BQ655" s="32"/>
      <c r="BR655" s="32"/>
      <c r="BS655" s="32"/>
      <c r="BT655" s="32"/>
      <c r="BU655" s="32"/>
      <c r="BV655" s="32"/>
      <c r="BW655" s="32"/>
      <c r="BX655" s="32"/>
      <c r="BY655" s="32"/>
      <c r="BZ655" s="32"/>
      <c r="CA655" s="32"/>
      <c r="CB655" s="32">
        <v>92571.42857142858</v>
      </c>
      <c r="CC655" s="32">
        <v>17588.571428571431</v>
      </c>
      <c r="CD655" s="32">
        <v>110160.00000000001</v>
      </c>
      <c r="CE655" s="32">
        <f t="shared" si="179"/>
        <v>116350.99200000001</v>
      </c>
      <c r="CF655" s="32">
        <v>128395.47</v>
      </c>
      <c r="CG655" s="32"/>
      <c r="CH655" s="32">
        <v>128395.47</v>
      </c>
      <c r="CI655" s="32">
        <f t="shared" si="180"/>
        <v>135611.29541399999</v>
      </c>
      <c r="CJ655" s="32">
        <f t="shared" si="181"/>
        <v>121693.76913800002</v>
      </c>
      <c r="CK655" s="32">
        <f>+SMALL((K655,O655,S655,W655,AA655,AE655,AI655,AM655,AQ655,AU655,AY655,BC655,BG655,BK655,BO655,BS655,BW655,CA655,CE655,CI655),1)</f>
        <v>113119.02</v>
      </c>
      <c r="CL655" s="18"/>
      <c r="CM655" s="18">
        <f t="shared" si="182"/>
        <v>0</v>
      </c>
      <c r="CN655" s="35">
        <f t="shared" si="183"/>
        <v>0</v>
      </c>
      <c r="CO655" s="39">
        <f t="shared" si="184"/>
        <v>113119.02</v>
      </c>
    </row>
    <row r="656" spans="1:93" s="19" customFormat="1" ht="60">
      <c r="A656" s="17">
        <v>646</v>
      </c>
      <c r="B656" s="49" t="s">
        <v>567</v>
      </c>
      <c r="C656" s="69" t="s">
        <v>624</v>
      </c>
      <c r="D656" s="69" t="s">
        <v>1246</v>
      </c>
      <c r="E656" s="37">
        <v>1</v>
      </c>
      <c r="F656" s="37" t="str">
        <f>+VLOOKUP(B656,'[1]AMAREY NOVA MEDICAL S.A'!$D:$H,5,0)</f>
        <v>CTO 5671-2021 SMITH &amp; NEPHEW COLOMBIA S.A.S</v>
      </c>
      <c r="G656" s="34">
        <f>+VLOOKUP(B656,'[1]AMAREY NOVA MEDICAL S.A'!$D:$H,2,0)</f>
        <v>308648</v>
      </c>
      <c r="H656" s="32">
        <f>+VLOOKUP(B656,'[1]AMAREY NOVA MEDICAL S.A'!$D:$H,3,0)</f>
        <v>58643</v>
      </c>
      <c r="I656" s="32">
        <f>+VLOOKUP(B656,'[1]AMAREY NOVA MEDICAL S.A'!$D:$H,4,0)</f>
        <v>367291</v>
      </c>
      <c r="J656" s="32">
        <f t="shared" si="177"/>
        <v>367291</v>
      </c>
      <c r="K656" s="32">
        <f t="shared" si="178"/>
        <v>387932.75420000002</v>
      </c>
      <c r="L656" s="32"/>
      <c r="M656" s="32"/>
      <c r="N656" s="32"/>
      <c r="O656" s="32"/>
      <c r="P656" s="71"/>
      <c r="Q656" s="71"/>
      <c r="R656" s="72"/>
      <c r="S656" s="32"/>
      <c r="T656" s="32"/>
      <c r="U656" s="32"/>
      <c r="V656" s="32"/>
      <c r="W656" s="32"/>
      <c r="X656" s="32"/>
      <c r="Y656" s="32"/>
      <c r="Z656" s="32"/>
      <c r="AA656" s="32"/>
      <c r="AB656" s="32"/>
      <c r="AC656" s="32"/>
      <c r="AD656" s="32"/>
      <c r="AE656" s="32"/>
      <c r="AF656" s="32"/>
      <c r="AG656" s="32"/>
      <c r="AH656" s="32"/>
      <c r="AI656" s="32"/>
      <c r="AJ656" s="32"/>
      <c r="AK656" s="32"/>
      <c r="AL656" s="32"/>
      <c r="AM656" s="32"/>
      <c r="AN656" s="32"/>
      <c r="AO656" s="32"/>
      <c r="AP656" s="32"/>
      <c r="AQ656" s="32"/>
      <c r="AR656" s="32"/>
      <c r="AS656" s="32"/>
      <c r="AT656" s="32"/>
      <c r="AU656" s="32"/>
      <c r="AV656" s="32"/>
      <c r="AW656" s="32"/>
      <c r="AX656" s="32"/>
      <c r="AY656" s="32"/>
      <c r="AZ656" s="32"/>
      <c r="BA656" s="32"/>
      <c r="BB656" s="32"/>
      <c r="BC656" s="32"/>
      <c r="BD656" s="32"/>
      <c r="BE656" s="32"/>
      <c r="BF656" s="32"/>
      <c r="BG656" s="32"/>
      <c r="BH656" s="32"/>
      <c r="BI656" s="32"/>
      <c r="BJ656" s="32"/>
      <c r="BK656" s="32"/>
      <c r="BL656" s="32"/>
      <c r="BM656" s="32"/>
      <c r="BN656" s="32"/>
      <c r="BO656" s="32"/>
      <c r="BP656" s="32"/>
      <c r="BQ656" s="32"/>
      <c r="BR656" s="32"/>
      <c r="BS656" s="32"/>
      <c r="BT656" s="32"/>
      <c r="BU656" s="32"/>
      <c r="BV656" s="32"/>
      <c r="BW656" s="32"/>
      <c r="BX656" s="32"/>
      <c r="BY656" s="32"/>
      <c r="BZ656" s="32"/>
      <c r="CA656" s="32"/>
      <c r="CB656" s="32">
        <v>454356</v>
      </c>
      <c r="CC656" s="32">
        <v>86327.64</v>
      </c>
      <c r="CD656" s="32">
        <v>540683.64</v>
      </c>
      <c r="CE656" s="32">
        <f t="shared" si="179"/>
        <v>571070.06056800007</v>
      </c>
      <c r="CF656" s="32">
        <v>523976.58</v>
      </c>
      <c r="CG656" s="32"/>
      <c r="CH656" s="32">
        <v>523976.58</v>
      </c>
      <c r="CI656" s="32">
        <f t="shared" si="180"/>
        <v>553424.06379600009</v>
      </c>
      <c r="CJ656" s="32">
        <f t="shared" si="181"/>
        <v>504142.29285466671</v>
      </c>
      <c r="CK656" s="32">
        <f>+SMALL((K656,O656,S656,W656,AA656,AE656,AI656,AM656,AQ656,AU656,AY656,BC656,BG656,BK656,BO656,BS656,BW656,CA656,CE656,CI656),1)</f>
        <v>387932.75420000002</v>
      </c>
      <c r="CL656" s="18"/>
      <c r="CM656" s="18">
        <f t="shared" si="182"/>
        <v>0</v>
      </c>
      <c r="CN656" s="35">
        <f t="shared" si="183"/>
        <v>0</v>
      </c>
      <c r="CO656" s="39">
        <f t="shared" si="184"/>
        <v>387932.75420000002</v>
      </c>
    </row>
    <row r="657" spans="1:93" s="19" customFormat="1" ht="60">
      <c r="A657" s="17">
        <v>647</v>
      </c>
      <c r="B657" s="49" t="s">
        <v>568</v>
      </c>
      <c r="C657" s="69" t="s">
        <v>624</v>
      </c>
      <c r="D657" s="69" t="s">
        <v>1246</v>
      </c>
      <c r="E657" s="37">
        <v>1</v>
      </c>
      <c r="F657" s="37" t="str">
        <f>+VLOOKUP(B657,'[1]AMAREY NOVA MEDICAL S.A'!$D:$H,5,0)</f>
        <v>CTO 5671-2021 SMITH &amp; NEPHEW COLOMBIA S.A.S</v>
      </c>
      <c r="G657" s="34">
        <f>+VLOOKUP(B657,'[1]AMAREY NOVA MEDICAL S.A'!$D:$H,2,0)</f>
        <v>169000</v>
      </c>
      <c r="H657" s="32">
        <f>+VLOOKUP(B657,'[1]AMAREY NOVA MEDICAL S.A'!$D:$H,3,0)</f>
        <v>32110</v>
      </c>
      <c r="I657" s="32">
        <f>+VLOOKUP(B657,'[1]AMAREY NOVA MEDICAL S.A'!$D:$H,4,0)</f>
        <v>201110</v>
      </c>
      <c r="J657" s="32">
        <f t="shared" si="177"/>
        <v>201110</v>
      </c>
      <c r="K657" s="32">
        <f t="shared" si="178"/>
        <v>212412.38200000001</v>
      </c>
      <c r="L657" s="32"/>
      <c r="M657" s="32"/>
      <c r="N657" s="32"/>
      <c r="O657" s="32"/>
      <c r="P657" s="71"/>
      <c r="Q657" s="71"/>
      <c r="R657" s="72"/>
      <c r="S657" s="32"/>
      <c r="T657" s="32"/>
      <c r="U657" s="32"/>
      <c r="V657" s="32"/>
      <c r="W657" s="32"/>
      <c r="X657" s="32"/>
      <c r="Y657" s="32"/>
      <c r="Z657" s="32"/>
      <c r="AA657" s="32"/>
      <c r="AB657" s="32"/>
      <c r="AC657" s="32"/>
      <c r="AD657" s="32"/>
      <c r="AE657" s="32"/>
      <c r="AF657" s="32"/>
      <c r="AG657" s="32"/>
      <c r="AH657" s="32"/>
      <c r="AI657" s="32"/>
      <c r="AJ657" s="32"/>
      <c r="AK657" s="32"/>
      <c r="AL657" s="32"/>
      <c r="AM657" s="32"/>
      <c r="AN657" s="32"/>
      <c r="AO657" s="32"/>
      <c r="AP657" s="32"/>
      <c r="AQ657" s="32"/>
      <c r="AR657" s="32"/>
      <c r="AS657" s="32"/>
      <c r="AT657" s="32"/>
      <c r="AU657" s="32"/>
      <c r="AV657" s="32"/>
      <c r="AW657" s="32"/>
      <c r="AX657" s="32"/>
      <c r="AY657" s="32"/>
      <c r="AZ657" s="32"/>
      <c r="BA657" s="32"/>
      <c r="BB657" s="32"/>
      <c r="BC657" s="32"/>
      <c r="BD657" s="32"/>
      <c r="BE657" s="32"/>
      <c r="BF657" s="32"/>
      <c r="BG657" s="32"/>
      <c r="BH657" s="32"/>
      <c r="BI657" s="32"/>
      <c r="BJ657" s="32"/>
      <c r="BK657" s="32"/>
      <c r="BL657" s="32"/>
      <c r="BM657" s="32"/>
      <c r="BN657" s="32"/>
      <c r="BO657" s="32"/>
      <c r="BP657" s="32"/>
      <c r="BQ657" s="32"/>
      <c r="BR657" s="32"/>
      <c r="BS657" s="32"/>
      <c r="BT657" s="32"/>
      <c r="BU657" s="32"/>
      <c r="BV657" s="32"/>
      <c r="BW657" s="32"/>
      <c r="BX657" s="32"/>
      <c r="BY657" s="32"/>
      <c r="BZ657" s="32"/>
      <c r="CA657" s="32"/>
      <c r="CB657" s="32">
        <v>280800</v>
      </c>
      <c r="CC657" s="32">
        <v>53352</v>
      </c>
      <c r="CD657" s="32">
        <v>334152</v>
      </c>
      <c r="CE657" s="32">
        <f t="shared" si="179"/>
        <v>352931.34240000002</v>
      </c>
      <c r="CF657" s="32">
        <v>353953.27</v>
      </c>
      <c r="CG657" s="32"/>
      <c r="CH657" s="32">
        <v>353953.27</v>
      </c>
      <c r="CI657" s="32">
        <f t="shared" si="180"/>
        <v>373845.44377400004</v>
      </c>
      <c r="CJ657" s="32">
        <f t="shared" si="181"/>
        <v>313063.05605800002</v>
      </c>
      <c r="CK657" s="32">
        <f>+SMALL((K657,O657,S657,W657,AA657,AE657,AI657,AM657,AQ657,AU657,AY657,BC657,BG657,BK657,BO657,BS657,BW657,CA657,CE657,CI657),1)</f>
        <v>212412.38200000001</v>
      </c>
      <c r="CL657" s="18"/>
      <c r="CM657" s="18">
        <f t="shared" si="182"/>
        <v>0</v>
      </c>
      <c r="CN657" s="35">
        <f t="shared" si="183"/>
        <v>0</v>
      </c>
      <c r="CO657" s="39">
        <f t="shared" si="184"/>
        <v>212412.38200000001</v>
      </c>
    </row>
    <row r="658" spans="1:93" s="19" customFormat="1" ht="60">
      <c r="A658" s="17">
        <v>648</v>
      </c>
      <c r="B658" s="49" t="s">
        <v>569</v>
      </c>
      <c r="C658" s="69" t="s">
        <v>624</v>
      </c>
      <c r="D658" s="69" t="s">
        <v>1246</v>
      </c>
      <c r="E658" s="37">
        <v>1</v>
      </c>
      <c r="F658" s="37" t="str">
        <f>+VLOOKUP(B658,'[1]AMAREY NOVA MEDICAL S.A'!$D:$H,5,0)</f>
        <v>CTO 5671-2021 SMITH &amp; NEPHEW COLOMBIA S.A.S</v>
      </c>
      <c r="G658" s="34">
        <f>+VLOOKUP(B658,'[1]AMAREY NOVA MEDICAL S.A'!$D:$H,2,0)</f>
        <v>195950</v>
      </c>
      <c r="H658" s="32">
        <f>+VLOOKUP(B658,'[1]AMAREY NOVA MEDICAL S.A'!$D:$H,3,0)</f>
        <v>37231</v>
      </c>
      <c r="I658" s="32">
        <f>+VLOOKUP(B658,'[1]AMAREY NOVA MEDICAL S.A'!$D:$H,4,0)</f>
        <v>233181</v>
      </c>
      <c r="J658" s="32">
        <f t="shared" si="177"/>
        <v>233181</v>
      </c>
      <c r="K658" s="32">
        <f t="shared" si="178"/>
        <v>246285.77220000001</v>
      </c>
      <c r="L658" s="32"/>
      <c r="M658" s="32"/>
      <c r="N658" s="32"/>
      <c r="O658" s="32"/>
      <c r="P658" s="71"/>
      <c r="Q658" s="71"/>
      <c r="R658" s="72"/>
      <c r="S658" s="32"/>
      <c r="T658" s="32"/>
      <c r="U658" s="32"/>
      <c r="V658" s="32"/>
      <c r="W658" s="32"/>
      <c r="X658" s="32"/>
      <c r="Y658" s="32"/>
      <c r="Z658" s="32"/>
      <c r="AA658" s="32"/>
      <c r="AB658" s="32"/>
      <c r="AC658" s="32"/>
      <c r="AD658" s="32"/>
      <c r="AE658" s="32"/>
      <c r="AF658" s="32"/>
      <c r="AG658" s="32"/>
      <c r="AH658" s="32"/>
      <c r="AI658" s="32"/>
      <c r="AJ658" s="32"/>
      <c r="AK658" s="32"/>
      <c r="AL658" s="32"/>
      <c r="AM658" s="32"/>
      <c r="AN658" s="32"/>
      <c r="AO658" s="32"/>
      <c r="AP658" s="32"/>
      <c r="AQ658" s="32"/>
      <c r="AR658" s="32"/>
      <c r="AS658" s="32"/>
      <c r="AT658" s="32"/>
      <c r="AU658" s="32"/>
      <c r="AV658" s="32"/>
      <c r="AW658" s="32"/>
      <c r="AX658" s="32"/>
      <c r="AY658" s="32"/>
      <c r="AZ658" s="32"/>
      <c r="BA658" s="32"/>
      <c r="BB658" s="32"/>
      <c r="BC658" s="32"/>
      <c r="BD658" s="32"/>
      <c r="BE658" s="32"/>
      <c r="BF658" s="32"/>
      <c r="BG658" s="32"/>
      <c r="BH658" s="32"/>
      <c r="BI658" s="32"/>
      <c r="BJ658" s="32"/>
      <c r="BK658" s="32"/>
      <c r="BL658" s="32"/>
      <c r="BM658" s="32"/>
      <c r="BN658" s="32"/>
      <c r="BO658" s="32"/>
      <c r="BP658" s="32"/>
      <c r="BQ658" s="32"/>
      <c r="BR658" s="32"/>
      <c r="BS658" s="32"/>
      <c r="BT658" s="32"/>
      <c r="BU658" s="32"/>
      <c r="BV658" s="32"/>
      <c r="BW658" s="32"/>
      <c r="BX658" s="32"/>
      <c r="BY658" s="32"/>
      <c r="BZ658" s="32"/>
      <c r="CA658" s="32"/>
      <c r="CB658" s="32">
        <v>297771.42857142858</v>
      </c>
      <c r="CC658" s="32">
        <v>56576.571428571428</v>
      </c>
      <c r="CD658" s="32">
        <v>354348</v>
      </c>
      <c r="CE658" s="32">
        <f t="shared" si="179"/>
        <v>374262.35759999999</v>
      </c>
      <c r="CF658" s="32">
        <v>338348.33</v>
      </c>
      <c r="CG658" s="32"/>
      <c r="CH658" s="32">
        <v>338348.33</v>
      </c>
      <c r="CI658" s="32">
        <f t="shared" si="180"/>
        <v>357363.506146</v>
      </c>
      <c r="CJ658" s="32">
        <f t="shared" si="181"/>
        <v>325970.54531533335</v>
      </c>
      <c r="CK658" s="32">
        <f>+SMALL((K658,O658,S658,W658,AA658,AE658,AI658,AM658,AQ658,AU658,AY658,BC658,BG658,BK658,BO658,BS658,BW658,CA658,CE658,CI658),1)</f>
        <v>246285.77220000001</v>
      </c>
      <c r="CL658" s="18"/>
      <c r="CM658" s="18">
        <f t="shared" si="182"/>
        <v>0</v>
      </c>
      <c r="CN658" s="35">
        <f t="shared" si="183"/>
        <v>0</v>
      </c>
      <c r="CO658" s="39">
        <f t="shared" si="184"/>
        <v>246285.77220000001</v>
      </c>
    </row>
    <row r="659" spans="1:93" s="19" customFormat="1" ht="60">
      <c r="A659" s="17">
        <v>649</v>
      </c>
      <c r="B659" s="49" t="s">
        <v>570</v>
      </c>
      <c r="C659" s="69" t="s">
        <v>624</v>
      </c>
      <c r="D659" s="69" t="s">
        <v>1246</v>
      </c>
      <c r="E659" s="37">
        <v>1</v>
      </c>
      <c r="F659" s="37" t="str">
        <f>+VLOOKUP(B659,'[1]AMAREY NOVA MEDICAL S.A'!$D:$H,5,0)</f>
        <v>CTO 5671-2021 SMITH &amp; NEPHEW COLOMBIA S.A.S</v>
      </c>
      <c r="G659" s="34">
        <f>+VLOOKUP(B659,'[1]AMAREY NOVA MEDICAL S.A'!$D:$H,2,0)</f>
        <v>220000</v>
      </c>
      <c r="H659" s="32">
        <f>+VLOOKUP(B659,'[1]AMAREY NOVA MEDICAL S.A'!$D:$H,3,0)</f>
        <v>41800</v>
      </c>
      <c r="I659" s="32">
        <f>+VLOOKUP(B659,'[1]AMAREY NOVA MEDICAL S.A'!$D:$H,4,0)</f>
        <v>261800</v>
      </c>
      <c r="J659" s="32">
        <f t="shared" si="177"/>
        <v>261800</v>
      </c>
      <c r="K659" s="32">
        <f t="shared" si="178"/>
        <v>276513.16000000003</v>
      </c>
      <c r="L659" s="32"/>
      <c r="M659" s="32"/>
      <c r="N659" s="32"/>
      <c r="O659" s="32"/>
      <c r="P659" s="71"/>
      <c r="Q659" s="71"/>
      <c r="R659" s="72"/>
      <c r="S659" s="32"/>
      <c r="T659" s="32"/>
      <c r="U659" s="32"/>
      <c r="V659" s="32"/>
      <c r="W659" s="32"/>
      <c r="X659" s="32"/>
      <c r="Y659" s="32"/>
      <c r="Z659" s="32"/>
      <c r="AA659" s="32"/>
      <c r="AB659" s="32"/>
      <c r="AC659" s="32"/>
      <c r="AD659" s="32"/>
      <c r="AE659" s="32"/>
      <c r="AF659" s="32"/>
      <c r="AG659" s="32"/>
      <c r="AH659" s="32"/>
      <c r="AI659" s="32"/>
      <c r="AJ659" s="32"/>
      <c r="AK659" s="32"/>
      <c r="AL659" s="32"/>
      <c r="AM659" s="32"/>
      <c r="AN659" s="32"/>
      <c r="AO659" s="32"/>
      <c r="AP659" s="32"/>
      <c r="AQ659" s="32"/>
      <c r="AR659" s="32"/>
      <c r="AS659" s="32"/>
      <c r="AT659" s="32"/>
      <c r="AU659" s="32"/>
      <c r="AV659" s="32"/>
      <c r="AW659" s="32"/>
      <c r="AX659" s="32"/>
      <c r="AY659" s="32"/>
      <c r="AZ659" s="32"/>
      <c r="BA659" s="32"/>
      <c r="BB659" s="32"/>
      <c r="BC659" s="32"/>
      <c r="BD659" s="32"/>
      <c r="BE659" s="32"/>
      <c r="BF659" s="32"/>
      <c r="BG659" s="32"/>
      <c r="BH659" s="32"/>
      <c r="BI659" s="32"/>
      <c r="BJ659" s="32"/>
      <c r="BK659" s="32"/>
      <c r="BL659" s="32"/>
      <c r="BM659" s="32"/>
      <c r="BN659" s="32"/>
      <c r="BO659" s="32"/>
      <c r="BP659" s="32"/>
      <c r="BQ659" s="32"/>
      <c r="BR659" s="32"/>
      <c r="BS659" s="32"/>
      <c r="BT659" s="32"/>
      <c r="BU659" s="32"/>
      <c r="BV659" s="32"/>
      <c r="BW659" s="32"/>
      <c r="BX659" s="32"/>
      <c r="BY659" s="32"/>
      <c r="BZ659" s="32"/>
      <c r="CA659" s="32"/>
      <c r="CB659" s="32">
        <v>203194.28571428574</v>
      </c>
      <c r="CC659" s="32">
        <v>38606.914285714294</v>
      </c>
      <c r="CD659" s="32">
        <v>241801.20000000004</v>
      </c>
      <c r="CE659" s="32">
        <f t="shared" si="179"/>
        <v>255390.42744000006</v>
      </c>
      <c r="CF659" s="32">
        <v>291763.71999999997</v>
      </c>
      <c r="CG659" s="32"/>
      <c r="CH659" s="32">
        <v>291763.71999999997</v>
      </c>
      <c r="CI659" s="32">
        <f t="shared" si="180"/>
        <v>308160.84106399998</v>
      </c>
      <c r="CJ659" s="32">
        <f t="shared" si="181"/>
        <v>280021.47616800008</v>
      </c>
      <c r="CK659" s="32">
        <f>+SMALL((K659,O659,S659,W659,AA659,AE659,AI659,AM659,AQ659,AU659,AY659,BC659,BG659,BK659,BO659,BS659,BW659,CA659,CE659,CI659),1)</f>
        <v>255390.42744000006</v>
      </c>
      <c r="CL659" s="18"/>
      <c r="CM659" s="18">
        <f t="shared" si="182"/>
        <v>21122.732559999975</v>
      </c>
      <c r="CN659" s="35">
        <f t="shared" si="183"/>
        <v>8.270761270001957E-2</v>
      </c>
      <c r="CO659" s="39">
        <f t="shared" si="184"/>
        <v>255390.42744000006</v>
      </c>
    </row>
    <row r="660" spans="1:93" s="19" customFormat="1" ht="60">
      <c r="A660" s="17">
        <v>650</v>
      </c>
      <c r="B660" s="49" t="s">
        <v>571</v>
      </c>
      <c r="C660" s="69" t="s">
        <v>624</v>
      </c>
      <c r="D660" s="69" t="s">
        <v>1246</v>
      </c>
      <c r="E660" s="37">
        <v>1</v>
      </c>
      <c r="F660" s="37" t="str">
        <f>+VLOOKUP(B660,'[1]AMAREY NOVA MEDICAL S.A'!$D:$H,5,0)</f>
        <v>CTO 5671-2021 SMITH &amp; NEPHEW COLOMBIA S.A.S</v>
      </c>
      <c r="G660" s="34">
        <f>+VLOOKUP(B660,'[1]AMAREY NOVA MEDICAL S.A'!$D:$H,2,0)</f>
        <v>700000</v>
      </c>
      <c r="H660" s="32">
        <f>+VLOOKUP(B660,'[1]AMAREY NOVA MEDICAL S.A'!$D:$H,3,0)</f>
        <v>0</v>
      </c>
      <c r="I660" s="32">
        <f>+VLOOKUP(B660,'[1]AMAREY NOVA MEDICAL S.A'!$D:$H,4,0)</f>
        <v>700000</v>
      </c>
      <c r="J660" s="32">
        <f t="shared" si="177"/>
        <v>700000</v>
      </c>
      <c r="K660" s="32">
        <f t="shared" si="178"/>
        <v>739340</v>
      </c>
      <c r="L660" s="32"/>
      <c r="M660" s="32"/>
      <c r="N660" s="32"/>
      <c r="O660" s="32"/>
      <c r="P660" s="71"/>
      <c r="Q660" s="71"/>
      <c r="R660" s="72"/>
      <c r="S660" s="32"/>
      <c r="T660" s="32"/>
      <c r="U660" s="32"/>
      <c r="V660" s="32"/>
      <c r="W660" s="32"/>
      <c r="X660" s="32"/>
      <c r="Y660" s="32"/>
      <c r="Z660" s="32"/>
      <c r="AA660" s="32"/>
      <c r="AB660" s="32"/>
      <c r="AC660" s="32"/>
      <c r="AD660" s="32"/>
      <c r="AE660" s="32"/>
      <c r="AF660" s="32"/>
      <c r="AG660" s="32"/>
      <c r="AH660" s="32"/>
      <c r="AI660" s="32"/>
      <c r="AJ660" s="32"/>
      <c r="AK660" s="32"/>
      <c r="AL660" s="32"/>
      <c r="AM660" s="32"/>
      <c r="AN660" s="32"/>
      <c r="AO660" s="32"/>
      <c r="AP660" s="32"/>
      <c r="AQ660" s="32"/>
      <c r="AR660" s="32"/>
      <c r="AS660" s="32"/>
      <c r="AT660" s="32"/>
      <c r="AU660" s="32"/>
      <c r="AV660" s="32"/>
      <c r="AW660" s="32"/>
      <c r="AX660" s="32"/>
      <c r="AY660" s="32"/>
      <c r="AZ660" s="32"/>
      <c r="BA660" s="32"/>
      <c r="BB660" s="32"/>
      <c r="BC660" s="32"/>
      <c r="BD660" s="32"/>
      <c r="BE660" s="32"/>
      <c r="BF660" s="32"/>
      <c r="BG660" s="32"/>
      <c r="BH660" s="32"/>
      <c r="BI660" s="32"/>
      <c r="BJ660" s="32"/>
      <c r="BK660" s="32"/>
      <c r="BL660" s="32"/>
      <c r="BM660" s="32"/>
      <c r="BN660" s="32"/>
      <c r="BO660" s="32"/>
      <c r="BP660" s="32"/>
      <c r="BQ660" s="32"/>
      <c r="BR660" s="32"/>
      <c r="BS660" s="32"/>
      <c r="BT660" s="32"/>
      <c r="BU660" s="32"/>
      <c r="BV660" s="32"/>
      <c r="BW660" s="32"/>
      <c r="BX660" s="32"/>
      <c r="BY660" s="32"/>
      <c r="BZ660" s="32"/>
      <c r="CA660" s="32"/>
      <c r="CB660" s="32">
        <v>1512000</v>
      </c>
      <c r="CC660" s="32"/>
      <c r="CD660" s="32">
        <v>1512000</v>
      </c>
      <c r="CE660" s="32">
        <f t="shared" si="179"/>
        <v>1596974.4000000001</v>
      </c>
      <c r="CF660" s="32">
        <v>1393438.2</v>
      </c>
      <c r="CG660" s="32"/>
      <c r="CH660" s="32">
        <v>1393438.2</v>
      </c>
      <c r="CI660" s="32">
        <f t="shared" si="180"/>
        <v>1471749.4268400001</v>
      </c>
      <c r="CJ660" s="32">
        <f t="shared" si="181"/>
        <v>1269354.6089466668</v>
      </c>
      <c r="CK660" s="32">
        <f>+SMALL((K660,O660,S660,W660,AA660,AE660,AI660,AM660,AQ660,AU660,AY660,BC660,BG660,BK660,BO660,BS660,BW660,CA660,CE660,CI660),1)</f>
        <v>739340</v>
      </c>
      <c r="CL660" s="18"/>
      <c r="CM660" s="18">
        <f t="shared" si="182"/>
        <v>0</v>
      </c>
      <c r="CN660" s="35">
        <f t="shared" si="183"/>
        <v>0</v>
      </c>
      <c r="CO660" s="39">
        <f t="shared" si="184"/>
        <v>739340</v>
      </c>
    </row>
    <row r="661" spans="1:93" s="19" customFormat="1" ht="30">
      <c r="A661" s="17">
        <v>651</v>
      </c>
      <c r="B661" s="49" t="s">
        <v>317</v>
      </c>
      <c r="C661" s="69" t="s">
        <v>624</v>
      </c>
      <c r="D661" s="69" t="s">
        <v>1246</v>
      </c>
      <c r="E661" s="37">
        <v>1</v>
      </c>
      <c r="F661" s="37" t="str">
        <f>+VLOOKUP(B661,'[1]AMAREY NOVA MEDICAL S.A'!$D:$H,5,0)</f>
        <v>CTO 5658-2021 BIOART S.A</v>
      </c>
      <c r="G661" s="34">
        <f>+VLOOKUP(B661,'[1]AMAREY NOVA MEDICAL S.A'!$D:$H,2,0)</f>
        <v>235173</v>
      </c>
      <c r="H661" s="32">
        <f>+VLOOKUP(B661,'[1]AMAREY NOVA MEDICAL S.A'!$D:$H,3,0)</f>
        <v>0</v>
      </c>
      <c r="I661" s="32">
        <f>+VLOOKUP(B661,'[1]AMAREY NOVA MEDICAL S.A'!$D:$H,4,0)</f>
        <v>235173</v>
      </c>
      <c r="J661" s="32">
        <f t="shared" si="177"/>
        <v>235173</v>
      </c>
      <c r="K661" s="32">
        <f t="shared" si="178"/>
        <v>248389.72260000001</v>
      </c>
      <c r="L661" s="32"/>
      <c r="M661" s="32"/>
      <c r="N661" s="32"/>
      <c r="O661" s="32"/>
      <c r="P661" s="71"/>
      <c r="Q661" s="71"/>
      <c r="R661" s="72"/>
      <c r="S661" s="32"/>
      <c r="T661" s="32"/>
      <c r="U661" s="32"/>
      <c r="V661" s="32"/>
      <c r="W661" s="32"/>
      <c r="X661" s="32"/>
      <c r="Y661" s="32"/>
      <c r="Z661" s="32"/>
      <c r="AA661" s="32"/>
      <c r="AB661" s="32"/>
      <c r="AC661" s="32"/>
      <c r="AD661" s="32"/>
      <c r="AE661" s="32"/>
      <c r="AF661" s="32"/>
      <c r="AG661" s="32"/>
      <c r="AH661" s="32"/>
      <c r="AI661" s="32"/>
      <c r="AJ661" s="32"/>
      <c r="AK661" s="32"/>
      <c r="AL661" s="32"/>
      <c r="AM661" s="32"/>
      <c r="AN661" s="32"/>
      <c r="AO661" s="32"/>
      <c r="AP661" s="32"/>
      <c r="AQ661" s="32"/>
      <c r="AR661" s="32"/>
      <c r="AS661" s="32"/>
      <c r="AT661" s="32"/>
      <c r="AU661" s="32"/>
      <c r="AV661" s="32"/>
      <c r="AW661" s="32"/>
      <c r="AX661" s="32"/>
      <c r="AY661" s="32"/>
      <c r="AZ661" s="32"/>
      <c r="BA661" s="32"/>
      <c r="BB661" s="32"/>
      <c r="BC661" s="32"/>
      <c r="BD661" s="32"/>
      <c r="BE661" s="32"/>
      <c r="BF661" s="32"/>
      <c r="BG661" s="32"/>
      <c r="BH661" s="32"/>
      <c r="BI661" s="32"/>
      <c r="BJ661" s="32"/>
      <c r="BK661" s="32"/>
      <c r="BL661" s="32"/>
      <c r="BM661" s="32"/>
      <c r="BN661" s="32"/>
      <c r="BO661" s="32"/>
      <c r="BP661" s="32"/>
      <c r="BQ661" s="32"/>
      <c r="BR661" s="32"/>
      <c r="BS661" s="32"/>
      <c r="BT661" s="32"/>
      <c r="BU661" s="32"/>
      <c r="BV661" s="32"/>
      <c r="BW661" s="32"/>
      <c r="BX661" s="32"/>
      <c r="BY661" s="32"/>
      <c r="BZ661" s="32"/>
      <c r="CA661" s="32"/>
      <c r="CB661" s="32">
        <v>154285.71428571429</v>
      </c>
      <c r="CC661" s="32"/>
      <c r="CD661" s="32">
        <v>154285.71428571429</v>
      </c>
      <c r="CE661" s="32">
        <f t="shared" si="179"/>
        <v>162956.57142857145</v>
      </c>
      <c r="CF661" s="32">
        <v>163058.41</v>
      </c>
      <c r="CG661" s="32"/>
      <c r="CH661" s="32">
        <v>163058.41</v>
      </c>
      <c r="CI661" s="32">
        <f t="shared" si="180"/>
        <v>172222.29264200001</v>
      </c>
      <c r="CJ661" s="32">
        <f t="shared" si="181"/>
        <v>194522.86222352381</v>
      </c>
      <c r="CK661" s="32">
        <f>+SMALL((K661,O661,S661,W661,AA661,AE661,AI661,AM661,AQ661,AU661,AY661,BC661,BG661,BK661,BO661,BS661,BW661,CA661,CE661,CI661),1)</f>
        <v>162956.57142857145</v>
      </c>
      <c r="CL661" s="18"/>
      <c r="CM661" s="18">
        <f t="shared" si="182"/>
        <v>85433.151171428559</v>
      </c>
      <c r="CN661" s="35">
        <f t="shared" si="183"/>
        <v>0.52426944444444434</v>
      </c>
      <c r="CO661" s="39">
        <f t="shared" si="184"/>
        <v>162956.57142857145</v>
      </c>
    </row>
    <row r="662" spans="1:93" s="19" customFormat="1" ht="45">
      <c r="A662" s="17">
        <v>652</v>
      </c>
      <c r="B662" s="50" t="s">
        <v>572</v>
      </c>
      <c r="C662" s="69" t="s">
        <v>625</v>
      </c>
      <c r="D662" s="69" t="s">
        <v>1246</v>
      </c>
      <c r="E662" s="37">
        <v>1</v>
      </c>
      <c r="F662" s="37" t="str">
        <f>+VLOOKUP(B662,'[1]AMAREY NOVA MEDICAL S.A'!$D:$H,5,0)</f>
        <v>CTO 5656-2021 AMAREY NOVA MEDICAL S.A</v>
      </c>
      <c r="G662" s="34">
        <f>+VLOOKUP(B662,'[1]AMAREY NOVA MEDICAL S.A'!$D:$H,2,0)</f>
        <v>857000</v>
      </c>
      <c r="H662" s="32">
        <f>+VLOOKUP(B662,'[1]AMAREY NOVA MEDICAL S.A'!$D:$H,3,0)</f>
        <v>0</v>
      </c>
      <c r="I662" s="32">
        <f>+VLOOKUP(B662,'[1]AMAREY NOVA MEDICAL S.A'!$D:$H,4,0)</f>
        <v>857000</v>
      </c>
      <c r="J662" s="32">
        <f t="shared" si="177"/>
        <v>857000</v>
      </c>
      <c r="K662" s="32">
        <f t="shared" si="178"/>
        <v>905163.4</v>
      </c>
      <c r="L662" s="32">
        <v>456000</v>
      </c>
      <c r="M662" s="32"/>
      <c r="N662" s="32">
        <v>456000</v>
      </c>
      <c r="O662" s="32">
        <f t="shared" ref="O662:O702" si="185">+N662*1.0562</f>
        <v>481627.2</v>
      </c>
      <c r="P662" s="71">
        <v>1208759</v>
      </c>
      <c r="Q662" s="71"/>
      <c r="R662" s="72">
        <v>1208759</v>
      </c>
      <c r="S662" s="32">
        <f t="shared" ref="S662:S712" si="186">+R662*1.056</f>
        <v>1276449.504</v>
      </c>
      <c r="T662" s="32"/>
      <c r="U662" s="32"/>
      <c r="V662" s="32"/>
      <c r="W662" s="32"/>
      <c r="X662" s="32">
        <v>1191344.7</v>
      </c>
      <c r="Y662" s="32"/>
      <c r="Z662" s="32">
        <v>1191344.7</v>
      </c>
      <c r="AA662" s="32">
        <f t="shared" ref="AA662:AA714" si="187">+Z662*1.0562</f>
        <v>1258298.27214</v>
      </c>
      <c r="AB662" s="32"/>
      <c r="AC662" s="32"/>
      <c r="AD662" s="32"/>
      <c r="AE662" s="32"/>
      <c r="AF662" s="32"/>
      <c r="AG662" s="32"/>
      <c r="AH662" s="32"/>
      <c r="AI662" s="32"/>
      <c r="AJ662" s="32">
        <v>1081000</v>
      </c>
      <c r="AK662" s="32"/>
      <c r="AL662" s="32">
        <v>1081000</v>
      </c>
      <c r="AM662" s="32">
        <f t="shared" ref="AM662:AM712" si="188">+AL662*1.0562</f>
        <v>1141752.2</v>
      </c>
      <c r="AN662" s="32"/>
      <c r="AO662" s="32"/>
      <c r="AP662" s="32"/>
      <c r="AQ662" s="32"/>
      <c r="AR662" s="32">
        <v>1526887.6623</v>
      </c>
      <c r="AS662" s="32"/>
      <c r="AT662" s="32">
        <v>1526887.6623</v>
      </c>
      <c r="AU662" s="32">
        <f t="shared" ref="AU662:AU697" si="189">+AT662*1.0562</f>
        <v>1612698.74892126</v>
      </c>
      <c r="AV662" s="32"/>
      <c r="AW662" s="32"/>
      <c r="AX662" s="32"/>
      <c r="AY662" s="32"/>
      <c r="AZ662" s="32"/>
      <c r="BA662" s="32"/>
      <c r="BB662" s="32"/>
      <c r="BC662" s="32"/>
      <c r="BD662" s="32"/>
      <c r="BE662" s="32"/>
      <c r="BF662" s="32"/>
      <c r="BG662" s="32"/>
      <c r="BH662" s="32"/>
      <c r="BI662" s="32"/>
      <c r="BJ662" s="32"/>
      <c r="BK662" s="32"/>
      <c r="BL662" s="32"/>
      <c r="BM662" s="32"/>
      <c r="BN662" s="32"/>
      <c r="BO662" s="32"/>
      <c r="BP662" s="32"/>
      <c r="BQ662" s="32"/>
      <c r="BR662" s="32"/>
      <c r="BS662" s="32"/>
      <c r="BT662" s="32"/>
      <c r="BU662" s="32"/>
      <c r="BV662" s="32"/>
      <c r="BW662" s="32"/>
      <c r="BX662" s="32"/>
      <c r="BY662" s="32"/>
      <c r="BZ662" s="32"/>
      <c r="CA662" s="32"/>
      <c r="CB662" s="32"/>
      <c r="CC662" s="32"/>
      <c r="CD662" s="32"/>
      <c r="CE662" s="32"/>
      <c r="CF662" s="32">
        <v>1210848.8500000001</v>
      </c>
      <c r="CG662" s="32"/>
      <c r="CH662" s="32">
        <v>1210848.8500000001</v>
      </c>
      <c r="CI662" s="32">
        <f t="shared" si="180"/>
        <v>1278898.5553700002</v>
      </c>
      <c r="CJ662" s="32">
        <f t="shared" si="181"/>
        <v>1136412.554347323</v>
      </c>
      <c r="CK662" s="32">
        <f>+SMALL((K662,O662,S662,W662,AA662,AE662,AI662,AM662,AQ662,AU662,AY662,BC662,BG662,BK662,BO662,BS662,BW662,CA662,CE662,CI662),1)</f>
        <v>481627.2</v>
      </c>
      <c r="CL662" s="18"/>
      <c r="CM662" s="18">
        <f t="shared" si="182"/>
        <v>423536.2</v>
      </c>
      <c r="CN662" s="35">
        <f t="shared" si="183"/>
        <v>0.87938596491228072</v>
      </c>
      <c r="CO662" s="39">
        <f t="shared" si="184"/>
        <v>481627.2</v>
      </c>
    </row>
    <row r="663" spans="1:93" s="19" customFormat="1" ht="45">
      <c r="A663" s="17">
        <v>653</v>
      </c>
      <c r="B663" s="50" t="s">
        <v>339</v>
      </c>
      <c r="C663" s="69" t="s">
        <v>625</v>
      </c>
      <c r="D663" s="69" t="s">
        <v>1246</v>
      </c>
      <c r="E663" s="37">
        <v>1</v>
      </c>
      <c r="F663" s="37" t="str">
        <f>+VLOOKUP(B663,'[1]AMAREY NOVA MEDICAL S.A'!$D:$H,5,0)</f>
        <v>CTO 5656-2021 AMAREY NOVA MEDICAL S.A</v>
      </c>
      <c r="G663" s="34">
        <f>+VLOOKUP(B663,'[1]AMAREY NOVA MEDICAL S.A'!$D:$H,2,0)</f>
        <v>50000</v>
      </c>
      <c r="H663" s="32">
        <f>+VLOOKUP(B663,'[1]AMAREY NOVA MEDICAL S.A'!$D:$H,3,0)</f>
        <v>0</v>
      </c>
      <c r="I663" s="32">
        <f>+VLOOKUP(B663,'[1]AMAREY NOVA MEDICAL S.A'!$D:$H,4,0)</f>
        <v>50000</v>
      </c>
      <c r="J663" s="32">
        <f t="shared" si="177"/>
        <v>50000</v>
      </c>
      <c r="K663" s="32">
        <f t="shared" si="178"/>
        <v>52810</v>
      </c>
      <c r="L663" s="32">
        <v>86000</v>
      </c>
      <c r="M663" s="32"/>
      <c r="N663" s="32">
        <v>86000</v>
      </c>
      <c r="O663" s="32">
        <f t="shared" si="185"/>
        <v>90833.2</v>
      </c>
      <c r="P663" s="71">
        <v>108065</v>
      </c>
      <c r="Q663" s="71"/>
      <c r="R663" s="72">
        <v>108065</v>
      </c>
      <c r="S663" s="32">
        <f t="shared" si="186"/>
        <v>114116.64</v>
      </c>
      <c r="T663" s="32"/>
      <c r="U663" s="32"/>
      <c r="V663" s="32"/>
      <c r="W663" s="32"/>
      <c r="X663" s="32">
        <v>124379</v>
      </c>
      <c r="Y663" s="32"/>
      <c r="Z663" s="32">
        <v>124379</v>
      </c>
      <c r="AA663" s="32">
        <f t="shared" si="187"/>
        <v>131369.0998</v>
      </c>
      <c r="AB663" s="32"/>
      <c r="AC663" s="32"/>
      <c r="AD663" s="32"/>
      <c r="AE663" s="32"/>
      <c r="AF663" s="32"/>
      <c r="AG663" s="32"/>
      <c r="AH663" s="32"/>
      <c r="AI663" s="32"/>
      <c r="AJ663" s="32">
        <v>218500</v>
      </c>
      <c r="AK663" s="32"/>
      <c r="AL663" s="32">
        <v>218500</v>
      </c>
      <c r="AM663" s="32">
        <f t="shared" si="188"/>
        <v>230779.7</v>
      </c>
      <c r="AN663" s="32"/>
      <c r="AO663" s="32"/>
      <c r="AP663" s="32"/>
      <c r="AQ663" s="32"/>
      <c r="AR663" s="32">
        <v>63004.095000000001</v>
      </c>
      <c r="AS663" s="32"/>
      <c r="AT663" s="32">
        <v>63004.095000000001</v>
      </c>
      <c r="AU663" s="32">
        <f t="shared" si="189"/>
        <v>66544.925138999999</v>
      </c>
      <c r="AV663" s="32"/>
      <c r="AW663" s="32"/>
      <c r="AX663" s="32"/>
      <c r="AY663" s="32"/>
      <c r="AZ663" s="32"/>
      <c r="BA663" s="32"/>
      <c r="BB663" s="32"/>
      <c r="BC663" s="32"/>
      <c r="BD663" s="32"/>
      <c r="BE663" s="32"/>
      <c r="BF663" s="32"/>
      <c r="BG663" s="32"/>
      <c r="BH663" s="32"/>
      <c r="BI663" s="32"/>
      <c r="BJ663" s="32"/>
      <c r="BK663" s="32"/>
      <c r="BL663" s="32"/>
      <c r="BM663" s="32"/>
      <c r="BN663" s="32"/>
      <c r="BO663" s="32"/>
      <c r="BP663" s="32"/>
      <c r="BQ663" s="32"/>
      <c r="BR663" s="32"/>
      <c r="BS663" s="32"/>
      <c r="BT663" s="32"/>
      <c r="BU663" s="32"/>
      <c r="BV663" s="32"/>
      <c r="BW663" s="32"/>
      <c r="BX663" s="32"/>
      <c r="BY663" s="32"/>
      <c r="BZ663" s="32"/>
      <c r="CA663" s="32"/>
      <c r="CB663" s="32"/>
      <c r="CC663" s="32"/>
      <c r="CD663" s="32"/>
      <c r="CE663" s="32"/>
      <c r="CF663" s="32">
        <v>130017.49</v>
      </c>
      <c r="CG663" s="32"/>
      <c r="CH663" s="32">
        <v>130017.49</v>
      </c>
      <c r="CI663" s="32">
        <f t="shared" si="180"/>
        <v>137324.47293800002</v>
      </c>
      <c r="CJ663" s="32">
        <f t="shared" si="181"/>
        <v>117682.57683957143</v>
      </c>
      <c r="CK663" s="32">
        <f>+SMALL((K663,O663,S663,W663,AA663,AE663,AI663,AM663,AQ663,AU663,AY663,BC663,BG663,BK663,BO663,BS663,BW663,CA663,CE663,CI663),1)</f>
        <v>52810</v>
      </c>
      <c r="CL663" s="18"/>
      <c r="CM663" s="18">
        <f t="shared" si="182"/>
        <v>0</v>
      </c>
      <c r="CN663" s="35">
        <f t="shared" si="183"/>
        <v>0</v>
      </c>
      <c r="CO663" s="39">
        <f t="shared" si="184"/>
        <v>52810</v>
      </c>
    </row>
    <row r="664" spans="1:93" s="19" customFormat="1" ht="45">
      <c r="A664" s="17">
        <v>654</v>
      </c>
      <c r="B664" s="50" t="s">
        <v>404</v>
      </c>
      <c r="C664" s="69" t="s">
        <v>625</v>
      </c>
      <c r="D664" s="69" t="s">
        <v>1246</v>
      </c>
      <c r="E664" s="37">
        <v>1</v>
      </c>
      <c r="F664" s="37" t="str">
        <f>+VLOOKUP(B664,'[1]AMAREY NOVA MEDICAL S.A'!$D:$H,5,0)</f>
        <v>CTO 5656-2021 AMAREY NOVA MEDICAL S.A</v>
      </c>
      <c r="G664" s="34">
        <f>+VLOOKUP(B664,'[1]AMAREY NOVA MEDICAL S.A'!$D:$H,2,0)</f>
        <v>50000</v>
      </c>
      <c r="H664" s="32">
        <f>+VLOOKUP(B664,'[1]AMAREY NOVA MEDICAL S.A'!$D:$H,3,0)</f>
        <v>0</v>
      </c>
      <c r="I664" s="32">
        <f>+VLOOKUP(B664,'[1]AMAREY NOVA MEDICAL S.A'!$D:$H,4,0)</f>
        <v>50000</v>
      </c>
      <c r="J664" s="32">
        <f t="shared" si="177"/>
        <v>50000</v>
      </c>
      <c r="K664" s="32">
        <f t="shared" si="178"/>
        <v>52810</v>
      </c>
      <c r="L664" s="32">
        <v>86000</v>
      </c>
      <c r="M664" s="32"/>
      <c r="N664" s="32">
        <v>86000</v>
      </c>
      <c r="O664" s="32">
        <f t="shared" si="185"/>
        <v>90833.2</v>
      </c>
      <c r="P664" s="71">
        <v>122995</v>
      </c>
      <c r="Q664" s="71"/>
      <c r="R664" s="72">
        <v>122995</v>
      </c>
      <c r="S664" s="32">
        <f t="shared" si="186"/>
        <v>129882.72</v>
      </c>
      <c r="T664" s="32"/>
      <c r="U664" s="32"/>
      <c r="V664" s="32"/>
      <c r="W664" s="32"/>
      <c r="X664" s="32">
        <v>458531</v>
      </c>
      <c r="Y664" s="32"/>
      <c r="Z664" s="32">
        <v>458531</v>
      </c>
      <c r="AA664" s="32">
        <f t="shared" si="187"/>
        <v>484300.44219999999</v>
      </c>
      <c r="AB664" s="32"/>
      <c r="AC664" s="32"/>
      <c r="AD664" s="32"/>
      <c r="AE664" s="32"/>
      <c r="AF664" s="32"/>
      <c r="AG664" s="32"/>
      <c r="AH664" s="32"/>
      <c r="AI664" s="32"/>
      <c r="AJ664" s="32"/>
      <c r="AK664" s="32"/>
      <c r="AL664" s="32"/>
      <c r="AM664" s="32"/>
      <c r="AN664" s="32"/>
      <c r="AO664" s="32"/>
      <c r="AP664" s="32"/>
      <c r="AQ664" s="32"/>
      <c r="AR664" s="32">
        <v>96465.600000000006</v>
      </c>
      <c r="AS664" s="32"/>
      <c r="AT664" s="32">
        <v>96465.600000000006</v>
      </c>
      <c r="AU664" s="32">
        <f t="shared" si="189"/>
        <v>101886.96672000001</v>
      </c>
      <c r="AV664" s="32"/>
      <c r="AW664" s="32"/>
      <c r="AX664" s="32"/>
      <c r="AY664" s="32"/>
      <c r="AZ664" s="32"/>
      <c r="BA664" s="32"/>
      <c r="BB664" s="32"/>
      <c r="BC664" s="32"/>
      <c r="BD664" s="32"/>
      <c r="BE664" s="32"/>
      <c r="BF664" s="32"/>
      <c r="BG664" s="32"/>
      <c r="BH664" s="32"/>
      <c r="BI664" s="32"/>
      <c r="BJ664" s="32"/>
      <c r="BK664" s="32"/>
      <c r="BL664" s="32"/>
      <c r="BM664" s="32"/>
      <c r="BN664" s="32"/>
      <c r="BO664" s="32"/>
      <c r="BP664" s="32"/>
      <c r="BQ664" s="32"/>
      <c r="BR664" s="32"/>
      <c r="BS664" s="32"/>
      <c r="BT664" s="32"/>
      <c r="BU664" s="32"/>
      <c r="BV664" s="32"/>
      <c r="BW664" s="32"/>
      <c r="BX664" s="32"/>
      <c r="BY664" s="32"/>
      <c r="BZ664" s="32"/>
      <c r="CA664" s="32"/>
      <c r="CB664" s="32"/>
      <c r="CC664" s="32"/>
      <c r="CD664" s="32"/>
      <c r="CE664" s="32"/>
      <c r="CF664" s="32">
        <v>167702.69</v>
      </c>
      <c r="CG664" s="32"/>
      <c r="CH664" s="32">
        <v>167702.69</v>
      </c>
      <c r="CI664" s="32">
        <f t="shared" si="180"/>
        <v>177127.58117799999</v>
      </c>
      <c r="CJ664" s="32">
        <f t="shared" si="181"/>
        <v>172806.81834966669</v>
      </c>
      <c r="CK664" s="32">
        <f>+SMALL((K664,O664,S664,W664,AA664,AE664,AI664,AM664,AQ664,AU664,AY664,BC664,BG664,BK664,BO664,BS664,BW664,CA664,CE664,CI664),1)</f>
        <v>52810</v>
      </c>
      <c r="CL664" s="18"/>
      <c r="CM664" s="18">
        <f t="shared" si="182"/>
        <v>0</v>
      </c>
      <c r="CN664" s="35">
        <f t="shared" si="183"/>
        <v>0</v>
      </c>
      <c r="CO664" s="39">
        <f t="shared" si="184"/>
        <v>52810</v>
      </c>
    </row>
    <row r="665" spans="1:93" s="19" customFormat="1" ht="45">
      <c r="A665" s="17">
        <v>655</v>
      </c>
      <c r="B665" s="50" t="s">
        <v>573</v>
      </c>
      <c r="C665" s="69" t="s">
        <v>626</v>
      </c>
      <c r="D665" s="69" t="s">
        <v>1246</v>
      </c>
      <c r="E665" s="37">
        <v>1</v>
      </c>
      <c r="F665" s="37" t="str">
        <f>+VLOOKUP(B665,'[1]AMAREY NOVA MEDICAL S.A'!$D:$H,5,0)</f>
        <v>CTO 5656-2021 AMAREY NOVA MEDICAL S.A</v>
      </c>
      <c r="G665" s="34">
        <f>+VLOOKUP(B665,'[1]AMAREY NOVA MEDICAL S.A'!$D:$H,2,0)</f>
        <v>924000</v>
      </c>
      <c r="H665" s="32">
        <f>+VLOOKUP(B665,'[1]AMAREY NOVA MEDICAL S.A'!$D:$H,3,0)</f>
        <v>0</v>
      </c>
      <c r="I665" s="32">
        <f>+VLOOKUP(B665,'[1]AMAREY NOVA MEDICAL S.A'!$D:$H,4,0)</f>
        <v>924000</v>
      </c>
      <c r="J665" s="32">
        <f t="shared" si="177"/>
        <v>924000</v>
      </c>
      <c r="K665" s="32">
        <f t="shared" si="178"/>
        <v>975928.8</v>
      </c>
      <c r="L665" s="32">
        <v>919000</v>
      </c>
      <c r="M665" s="32"/>
      <c r="N665" s="32">
        <v>919000</v>
      </c>
      <c r="O665" s="32">
        <f t="shared" si="185"/>
        <v>970647.8</v>
      </c>
      <c r="P665" s="71">
        <v>1208759</v>
      </c>
      <c r="Q665" s="71"/>
      <c r="R665" s="72">
        <v>1208759</v>
      </c>
      <c r="S665" s="32">
        <f t="shared" si="186"/>
        <v>1276449.504</v>
      </c>
      <c r="T665" s="32"/>
      <c r="U665" s="32"/>
      <c r="V665" s="32"/>
      <c r="W665" s="32"/>
      <c r="X665" s="32">
        <v>1467484.2</v>
      </c>
      <c r="Y665" s="32"/>
      <c r="Z665" s="32">
        <v>1467484.2</v>
      </c>
      <c r="AA665" s="32">
        <f t="shared" si="187"/>
        <v>1549956.81204</v>
      </c>
      <c r="AB665" s="32"/>
      <c r="AC665" s="32"/>
      <c r="AD665" s="32"/>
      <c r="AE665" s="32"/>
      <c r="AF665" s="32"/>
      <c r="AG665" s="32"/>
      <c r="AH665" s="32"/>
      <c r="AI665" s="32"/>
      <c r="AJ665" s="32">
        <v>2236750</v>
      </c>
      <c r="AK665" s="32"/>
      <c r="AL665" s="32">
        <v>2236750</v>
      </c>
      <c r="AM665" s="32">
        <f t="shared" si="188"/>
        <v>2362455.35</v>
      </c>
      <c r="AN665" s="32"/>
      <c r="AO665" s="32"/>
      <c r="AP665" s="32"/>
      <c r="AQ665" s="32"/>
      <c r="AR665" s="32"/>
      <c r="AS665" s="32"/>
      <c r="AT665" s="32"/>
      <c r="AU665" s="32"/>
      <c r="AV665" s="32"/>
      <c r="AW665" s="32"/>
      <c r="AX665" s="32"/>
      <c r="AY665" s="32"/>
      <c r="AZ665" s="32"/>
      <c r="BA665" s="32"/>
      <c r="BB665" s="32"/>
      <c r="BC665" s="32"/>
      <c r="BD665" s="32"/>
      <c r="BE665" s="32"/>
      <c r="BF665" s="32"/>
      <c r="BG665" s="32"/>
      <c r="BH665" s="32"/>
      <c r="BI665" s="32"/>
      <c r="BJ665" s="32"/>
      <c r="BK665" s="32"/>
      <c r="BL665" s="32"/>
      <c r="BM665" s="32"/>
      <c r="BN665" s="32"/>
      <c r="BO665" s="32"/>
      <c r="BP665" s="32"/>
      <c r="BQ665" s="32"/>
      <c r="BR665" s="32"/>
      <c r="BS665" s="32"/>
      <c r="BT665" s="32"/>
      <c r="BU665" s="32"/>
      <c r="BV665" s="32"/>
      <c r="BW665" s="32"/>
      <c r="BX665" s="32"/>
      <c r="BY665" s="32"/>
      <c r="BZ665" s="32"/>
      <c r="CA665" s="32"/>
      <c r="CB665" s="32"/>
      <c r="CC665" s="32"/>
      <c r="CD665" s="32"/>
      <c r="CE665" s="32"/>
      <c r="CF665" s="32">
        <v>1967008.36</v>
      </c>
      <c r="CG665" s="32"/>
      <c r="CH665" s="32">
        <v>1967008.36</v>
      </c>
      <c r="CI665" s="32">
        <f t="shared" si="180"/>
        <v>2077554.2298320001</v>
      </c>
      <c r="CJ665" s="32">
        <f t="shared" si="181"/>
        <v>1535498.7493120003</v>
      </c>
      <c r="CK665" s="32">
        <f>+SMALL((K665,O665,S665,W665,AA665,AE665,AI665,AM665,AQ665,AU665,AY665,BC665,BG665,BK665,BO665,BS665,BW665,CA665,CE665,CI665),1)</f>
        <v>970647.8</v>
      </c>
      <c r="CL665" s="18"/>
      <c r="CM665" s="18">
        <f t="shared" si="182"/>
        <v>5281</v>
      </c>
      <c r="CN665" s="35">
        <f t="shared" si="183"/>
        <v>5.4406964091403701E-3</v>
      </c>
      <c r="CO665" s="39">
        <f t="shared" si="184"/>
        <v>970647.8</v>
      </c>
    </row>
    <row r="666" spans="1:93" s="19" customFormat="1" ht="45">
      <c r="A666" s="17">
        <v>656</v>
      </c>
      <c r="B666" s="50" t="s">
        <v>339</v>
      </c>
      <c r="C666" s="69" t="s">
        <v>626</v>
      </c>
      <c r="D666" s="69" t="s">
        <v>1246</v>
      </c>
      <c r="E666" s="37">
        <v>1</v>
      </c>
      <c r="F666" s="37" t="str">
        <f>+VLOOKUP(B666,'[1]AMAREY NOVA MEDICAL S.A'!$D:$H,5,0)</f>
        <v>CTO 5656-2021 AMAREY NOVA MEDICAL S.A</v>
      </c>
      <c r="G666" s="34">
        <f>+VLOOKUP(B666,'[1]AMAREY NOVA MEDICAL S.A'!$D:$H,2,0)</f>
        <v>50000</v>
      </c>
      <c r="H666" s="32">
        <f>+VLOOKUP(B666,'[1]AMAREY NOVA MEDICAL S.A'!$D:$H,3,0)</f>
        <v>0</v>
      </c>
      <c r="I666" s="32">
        <f>+VLOOKUP(B666,'[1]AMAREY NOVA MEDICAL S.A'!$D:$H,4,0)</f>
        <v>50000</v>
      </c>
      <c r="J666" s="32">
        <f t="shared" si="177"/>
        <v>50000</v>
      </c>
      <c r="K666" s="32">
        <f t="shared" si="178"/>
        <v>52810</v>
      </c>
      <c r="L666" s="32">
        <v>86000</v>
      </c>
      <c r="M666" s="32"/>
      <c r="N666" s="32">
        <v>86000</v>
      </c>
      <c r="O666" s="32">
        <f t="shared" si="185"/>
        <v>90833.2</v>
      </c>
      <c r="P666" s="71">
        <v>108065</v>
      </c>
      <c r="Q666" s="71"/>
      <c r="R666" s="72">
        <v>108065</v>
      </c>
      <c r="S666" s="32">
        <f t="shared" si="186"/>
        <v>114116.64</v>
      </c>
      <c r="T666" s="32"/>
      <c r="U666" s="32"/>
      <c r="V666" s="32"/>
      <c r="W666" s="32"/>
      <c r="X666" s="32">
        <v>124379</v>
      </c>
      <c r="Y666" s="32"/>
      <c r="Z666" s="32">
        <v>124379</v>
      </c>
      <c r="AA666" s="32">
        <f t="shared" si="187"/>
        <v>131369.0998</v>
      </c>
      <c r="AB666" s="32"/>
      <c r="AC666" s="32"/>
      <c r="AD666" s="32"/>
      <c r="AE666" s="32"/>
      <c r="AF666" s="32"/>
      <c r="AG666" s="32"/>
      <c r="AH666" s="32"/>
      <c r="AI666" s="32"/>
      <c r="AJ666" s="32">
        <v>218500</v>
      </c>
      <c r="AK666" s="32"/>
      <c r="AL666" s="32">
        <v>218500</v>
      </c>
      <c r="AM666" s="32">
        <f t="shared" si="188"/>
        <v>230779.7</v>
      </c>
      <c r="AN666" s="32"/>
      <c r="AO666" s="32"/>
      <c r="AP666" s="32"/>
      <c r="AQ666" s="32"/>
      <c r="AR666" s="32"/>
      <c r="AS666" s="32"/>
      <c r="AT666" s="32"/>
      <c r="AU666" s="32"/>
      <c r="AV666" s="32"/>
      <c r="AW666" s="32"/>
      <c r="AX666" s="32"/>
      <c r="AY666" s="32"/>
      <c r="AZ666" s="32"/>
      <c r="BA666" s="32"/>
      <c r="BB666" s="32"/>
      <c r="BC666" s="32"/>
      <c r="BD666" s="32"/>
      <c r="BE666" s="32"/>
      <c r="BF666" s="32"/>
      <c r="BG666" s="32"/>
      <c r="BH666" s="32"/>
      <c r="BI666" s="32"/>
      <c r="BJ666" s="32"/>
      <c r="BK666" s="32"/>
      <c r="BL666" s="32"/>
      <c r="BM666" s="32"/>
      <c r="BN666" s="32"/>
      <c r="BO666" s="32"/>
      <c r="BP666" s="32"/>
      <c r="BQ666" s="32"/>
      <c r="BR666" s="32"/>
      <c r="BS666" s="32"/>
      <c r="BT666" s="32"/>
      <c r="BU666" s="32"/>
      <c r="BV666" s="32"/>
      <c r="BW666" s="32"/>
      <c r="BX666" s="32"/>
      <c r="BY666" s="32"/>
      <c r="BZ666" s="32"/>
      <c r="CA666" s="32"/>
      <c r="CB666" s="32"/>
      <c r="CC666" s="32"/>
      <c r="CD666" s="32"/>
      <c r="CE666" s="32"/>
      <c r="CF666" s="32">
        <v>140574.41</v>
      </c>
      <c r="CG666" s="32"/>
      <c r="CH666" s="32">
        <v>140574.41</v>
      </c>
      <c r="CI666" s="32">
        <f t="shared" si="180"/>
        <v>148474.691842</v>
      </c>
      <c r="CJ666" s="32">
        <f t="shared" si="181"/>
        <v>128063.888607</v>
      </c>
      <c r="CK666" s="32">
        <f>+SMALL((K666,O666,S666,W666,AA666,AE666,AI666,AM666,AQ666,AU666,AY666,BC666,BG666,BK666,BO666,BS666,BW666,CA666,CE666,CI666),1)</f>
        <v>52810</v>
      </c>
      <c r="CL666" s="18"/>
      <c r="CM666" s="18">
        <f t="shared" si="182"/>
        <v>0</v>
      </c>
      <c r="CN666" s="35">
        <f t="shared" si="183"/>
        <v>0</v>
      </c>
      <c r="CO666" s="39">
        <f t="shared" si="184"/>
        <v>52810</v>
      </c>
    </row>
    <row r="667" spans="1:93" s="19" customFormat="1" ht="45">
      <c r="A667" s="17">
        <v>657</v>
      </c>
      <c r="B667" s="50" t="s">
        <v>574</v>
      </c>
      <c r="C667" s="69" t="s">
        <v>626</v>
      </c>
      <c r="D667" s="69" t="s">
        <v>1246</v>
      </c>
      <c r="E667" s="37">
        <v>1</v>
      </c>
      <c r="F667" s="37" t="str">
        <f>+VLOOKUP(B667,'[1]AMAREY NOVA MEDICAL S.A'!$D:$H,5,0)</f>
        <v>CTO 5656-2021 AMAREY NOVA MEDICAL S.A</v>
      </c>
      <c r="G667" s="34">
        <f>+VLOOKUP(B667,'[1]AMAREY NOVA MEDICAL S.A'!$D:$H,2,0)</f>
        <v>50000</v>
      </c>
      <c r="H667" s="32">
        <f>+VLOOKUP(B667,'[1]AMAREY NOVA MEDICAL S.A'!$D:$H,3,0)</f>
        <v>0</v>
      </c>
      <c r="I667" s="32">
        <f>+VLOOKUP(B667,'[1]AMAREY NOVA MEDICAL S.A'!$D:$H,4,0)</f>
        <v>50000</v>
      </c>
      <c r="J667" s="32">
        <f t="shared" si="177"/>
        <v>50000</v>
      </c>
      <c r="K667" s="32">
        <f t="shared" si="178"/>
        <v>52810</v>
      </c>
      <c r="L667" s="32"/>
      <c r="M667" s="32"/>
      <c r="N667" s="32"/>
      <c r="O667" s="32"/>
      <c r="P667" s="71">
        <v>242231</v>
      </c>
      <c r="Q667" s="71"/>
      <c r="R667" s="72">
        <v>242231</v>
      </c>
      <c r="S667" s="32">
        <f t="shared" si="186"/>
        <v>255795.93600000002</v>
      </c>
      <c r="T667" s="32"/>
      <c r="U667" s="32"/>
      <c r="V667" s="32"/>
      <c r="W667" s="32"/>
      <c r="X667" s="32">
        <v>378087</v>
      </c>
      <c r="Y667" s="32"/>
      <c r="Z667" s="32">
        <v>378087</v>
      </c>
      <c r="AA667" s="32">
        <f t="shared" si="187"/>
        <v>399335.48940000002</v>
      </c>
      <c r="AB667" s="32"/>
      <c r="AC667" s="32"/>
      <c r="AD667" s="32"/>
      <c r="AE667" s="32"/>
      <c r="AF667" s="32"/>
      <c r="AG667" s="32"/>
      <c r="AH667" s="32"/>
      <c r="AI667" s="32"/>
      <c r="AJ667" s="32">
        <v>411125</v>
      </c>
      <c r="AK667" s="32"/>
      <c r="AL667" s="32">
        <v>411125</v>
      </c>
      <c r="AM667" s="32">
        <f t="shared" si="188"/>
        <v>434230.22500000003</v>
      </c>
      <c r="AN667" s="32"/>
      <c r="AO667" s="32"/>
      <c r="AP667" s="32"/>
      <c r="AQ667" s="32"/>
      <c r="AR667" s="32"/>
      <c r="AS667" s="32"/>
      <c r="AT667" s="32"/>
      <c r="AU667" s="32"/>
      <c r="AV667" s="32"/>
      <c r="AW667" s="32"/>
      <c r="AX667" s="32"/>
      <c r="AY667" s="32"/>
      <c r="AZ667" s="32"/>
      <c r="BA667" s="32"/>
      <c r="BB667" s="32"/>
      <c r="BC667" s="32"/>
      <c r="BD667" s="32"/>
      <c r="BE667" s="32"/>
      <c r="BF667" s="32"/>
      <c r="BG667" s="32"/>
      <c r="BH667" s="32"/>
      <c r="BI667" s="32"/>
      <c r="BJ667" s="32"/>
      <c r="BK667" s="32"/>
      <c r="BL667" s="32"/>
      <c r="BM667" s="32"/>
      <c r="BN667" s="32"/>
      <c r="BO667" s="32"/>
      <c r="BP667" s="32"/>
      <c r="BQ667" s="32"/>
      <c r="BR667" s="32"/>
      <c r="BS667" s="32"/>
      <c r="BT667" s="32"/>
      <c r="BU667" s="32"/>
      <c r="BV667" s="32"/>
      <c r="BW667" s="32"/>
      <c r="BX667" s="32"/>
      <c r="BY667" s="32"/>
      <c r="BZ667" s="32"/>
      <c r="CA667" s="32"/>
      <c r="CB667" s="32"/>
      <c r="CC667" s="32"/>
      <c r="CD667" s="32"/>
      <c r="CE667" s="32"/>
      <c r="CF667" s="32">
        <v>338063.62</v>
      </c>
      <c r="CG667" s="32"/>
      <c r="CH667" s="32">
        <v>338063.62</v>
      </c>
      <c r="CI667" s="32">
        <f t="shared" si="180"/>
        <v>357062.79544399999</v>
      </c>
      <c r="CJ667" s="32">
        <f t="shared" si="181"/>
        <v>299846.88916880003</v>
      </c>
      <c r="CK667" s="32">
        <f>+SMALL((K667,O667,S667,W667,AA667,AE667,AI667,AM667,AQ667,AU667,AY667,BC667,BG667,BK667,BO667,BS667,BW667,CA667,CE667,CI667),1)</f>
        <v>52810</v>
      </c>
      <c r="CL667" s="18"/>
      <c r="CM667" s="18">
        <f t="shared" si="182"/>
        <v>0</v>
      </c>
      <c r="CN667" s="35">
        <f t="shared" si="183"/>
        <v>0</v>
      </c>
      <c r="CO667" s="39">
        <f t="shared" si="184"/>
        <v>52810</v>
      </c>
    </row>
    <row r="668" spans="1:93" s="19" customFormat="1" ht="60">
      <c r="A668" s="17">
        <v>658</v>
      </c>
      <c r="B668" s="50" t="s">
        <v>575</v>
      </c>
      <c r="C668" s="69" t="s">
        <v>627</v>
      </c>
      <c r="D668" s="69" t="s">
        <v>1246</v>
      </c>
      <c r="E668" s="37">
        <v>1</v>
      </c>
      <c r="F668" s="37" t="str">
        <f>+VLOOKUP(B668,'[1]AMAREY NOVA MEDICAL S.A'!$D:$H,5,0)</f>
        <v>CTO 5666-2021 LOGISTICA PARA DISPOSITIVOS MEDICOS S.A.S</v>
      </c>
      <c r="G668" s="34">
        <f>+VLOOKUP(B668,'[1]AMAREY NOVA MEDICAL S.A'!$D:$H,2,0)</f>
        <v>428435</v>
      </c>
      <c r="H668" s="32">
        <f>+VLOOKUP(B668,'[1]AMAREY NOVA MEDICAL S.A'!$D:$H,3,0)</f>
        <v>0</v>
      </c>
      <c r="I668" s="32">
        <f>+VLOOKUP(B668,'[1]AMAREY NOVA MEDICAL S.A'!$D:$H,4,0)</f>
        <v>428435</v>
      </c>
      <c r="J668" s="32">
        <f t="shared" si="177"/>
        <v>428435</v>
      </c>
      <c r="K668" s="32">
        <f t="shared" si="178"/>
        <v>452513.04700000002</v>
      </c>
      <c r="L668" s="32"/>
      <c r="M668" s="32"/>
      <c r="N668" s="32"/>
      <c r="O668" s="32"/>
      <c r="P668" s="71"/>
      <c r="Q668" s="71"/>
      <c r="R668" s="72"/>
      <c r="S668" s="32"/>
      <c r="T668" s="32"/>
      <c r="U668" s="32"/>
      <c r="V668" s="32"/>
      <c r="W668" s="32"/>
      <c r="X668" s="32"/>
      <c r="Y668" s="32"/>
      <c r="Z668" s="32"/>
      <c r="AA668" s="32"/>
      <c r="AB668" s="32"/>
      <c r="AC668" s="32"/>
      <c r="AD668" s="32"/>
      <c r="AE668" s="32"/>
      <c r="AF668" s="32"/>
      <c r="AG668" s="32"/>
      <c r="AH668" s="32"/>
      <c r="AI668" s="32"/>
      <c r="AJ668" s="32">
        <v>1210000</v>
      </c>
      <c r="AK668" s="32"/>
      <c r="AL668" s="32">
        <v>1210000</v>
      </c>
      <c r="AM668" s="32">
        <f t="shared" si="188"/>
        <v>1278002</v>
      </c>
      <c r="AN668" s="32"/>
      <c r="AO668" s="32"/>
      <c r="AP668" s="32"/>
      <c r="AQ668" s="32"/>
      <c r="AR668" s="32">
        <v>471277.99949999998</v>
      </c>
      <c r="AS668" s="32"/>
      <c r="AT668" s="32">
        <v>471277.99949999998</v>
      </c>
      <c r="AU668" s="32">
        <f t="shared" si="189"/>
        <v>497763.8230719</v>
      </c>
      <c r="AV668" s="32"/>
      <c r="AW668" s="32"/>
      <c r="AX668" s="32"/>
      <c r="AY668" s="32"/>
      <c r="AZ668" s="32"/>
      <c r="BA668" s="32"/>
      <c r="BB668" s="32"/>
      <c r="BC668" s="32"/>
      <c r="BD668" s="32"/>
      <c r="BE668" s="32"/>
      <c r="BF668" s="32"/>
      <c r="BG668" s="32"/>
      <c r="BH668" s="32"/>
      <c r="BI668" s="32"/>
      <c r="BJ668" s="32"/>
      <c r="BK668" s="32"/>
      <c r="BL668" s="32"/>
      <c r="BM668" s="32"/>
      <c r="BN668" s="32"/>
      <c r="BO668" s="32"/>
      <c r="BP668" s="32"/>
      <c r="BQ668" s="32"/>
      <c r="BR668" s="32"/>
      <c r="BS668" s="32"/>
      <c r="BT668" s="32"/>
      <c r="BU668" s="32"/>
      <c r="BV668" s="32"/>
      <c r="BW668" s="32"/>
      <c r="BX668" s="32"/>
      <c r="BY668" s="32"/>
      <c r="BZ668" s="32"/>
      <c r="CA668" s="32"/>
      <c r="CB668" s="32"/>
      <c r="CC668" s="32"/>
      <c r="CD668" s="32"/>
      <c r="CE668" s="32"/>
      <c r="CF668" s="32">
        <v>1235632.82</v>
      </c>
      <c r="CG668" s="32"/>
      <c r="CH668" s="32">
        <v>1235632.82</v>
      </c>
      <c r="CI668" s="32">
        <f t="shared" si="180"/>
        <v>1305075.384484</v>
      </c>
      <c r="CJ668" s="32">
        <f t="shared" si="181"/>
        <v>883338.56363897503</v>
      </c>
      <c r="CK668" s="32">
        <f>+SMALL((K668,O668,S668,W668,AA668,AE668,AI668,AM668,AQ668,AU668,AY668,BC668,BG668,BK668,BO668,BS668,BW668,CA668,CE668,CI668),1)</f>
        <v>452513.04700000002</v>
      </c>
      <c r="CL668" s="18"/>
      <c r="CM668" s="18">
        <f t="shared" si="182"/>
        <v>0</v>
      </c>
      <c r="CN668" s="35">
        <f t="shared" si="183"/>
        <v>0</v>
      </c>
      <c r="CO668" s="39">
        <f t="shared" si="184"/>
        <v>452513.04700000002</v>
      </c>
    </row>
    <row r="669" spans="1:93" s="19" customFormat="1" ht="60">
      <c r="A669" s="17">
        <v>659</v>
      </c>
      <c r="B669" s="50" t="s">
        <v>576</v>
      </c>
      <c r="C669" s="69" t="s">
        <v>627</v>
      </c>
      <c r="D669" s="69" t="s">
        <v>1246</v>
      </c>
      <c r="E669" s="37">
        <v>1</v>
      </c>
      <c r="F669" s="37" t="str">
        <f>+VLOOKUP(B669,'[1]AMAREY NOVA MEDICAL S.A'!$D:$H,5,0)</f>
        <v>CTO 5666-2021 LOGISTICA PARA DISPOSITIVOS MEDICOS S.A.S</v>
      </c>
      <c r="G669" s="34">
        <f>+VLOOKUP(B669,'[1]AMAREY NOVA MEDICAL S.A'!$D:$H,2,0)</f>
        <v>124818</v>
      </c>
      <c r="H669" s="32">
        <f>+VLOOKUP(B669,'[1]AMAREY NOVA MEDICAL S.A'!$D:$H,3,0)</f>
        <v>0</v>
      </c>
      <c r="I669" s="32">
        <f>+VLOOKUP(B669,'[1]AMAREY NOVA MEDICAL S.A'!$D:$H,4,0)</f>
        <v>124818</v>
      </c>
      <c r="J669" s="32">
        <f t="shared" si="177"/>
        <v>124818</v>
      </c>
      <c r="K669" s="32">
        <f t="shared" si="178"/>
        <v>131832.77160000001</v>
      </c>
      <c r="L669" s="32">
        <v>86000</v>
      </c>
      <c r="M669" s="32"/>
      <c r="N669" s="32">
        <v>86000</v>
      </c>
      <c r="O669" s="32">
        <f t="shared" si="185"/>
        <v>90833.2</v>
      </c>
      <c r="P669" s="71"/>
      <c r="Q669" s="71"/>
      <c r="R669" s="72"/>
      <c r="S669" s="32"/>
      <c r="T669" s="32"/>
      <c r="U669" s="32"/>
      <c r="V669" s="32"/>
      <c r="W669" s="32"/>
      <c r="X669" s="32"/>
      <c r="Y669" s="32"/>
      <c r="Z669" s="32"/>
      <c r="AA669" s="32"/>
      <c r="AB669" s="32"/>
      <c r="AC669" s="32"/>
      <c r="AD669" s="32"/>
      <c r="AE669" s="32"/>
      <c r="AF669" s="32"/>
      <c r="AG669" s="32"/>
      <c r="AH669" s="32"/>
      <c r="AI669" s="32"/>
      <c r="AJ669" s="32">
        <v>747500</v>
      </c>
      <c r="AK669" s="32"/>
      <c r="AL669" s="32">
        <v>747500</v>
      </c>
      <c r="AM669" s="32">
        <f t="shared" si="188"/>
        <v>789509.5</v>
      </c>
      <c r="AN669" s="32"/>
      <c r="AO669" s="32"/>
      <c r="AP669" s="32"/>
      <c r="AQ669" s="32"/>
      <c r="AR669" s="32">
        <v>137299.35450000002</v>
      </c>
      <c r="AS669" s="32"/>
      <c r="AT669" s="32">
        <v>137299.35450000002</v>
      </c>
      <c r="AU669" s="32">
        <f t="shared" si="189"/>
        <v>145015.57822290002</v>
      </c>
      <c r="AV669" s="32"/>
      <c r="AW669" s="32"/>
      <c r="AX669" s="32"/>
      <c r="AY669" s="32"/>
      <c r="AZ669" s="32"/>
      <c r="BA669" s="32"/>
      <c r="BB669" s="32"/>
      <c r="BC669" s="32"/>
      <c r="BD669" s="32"/>
      <c r="BE669" s="32"/>
      <c r="BF669" s="32"/>
      <c r="BG669" s="32"/>
      <c r="BH669" s="32"/>
      <c r="BI669" s="32"/>
      <c r="BJ669" s="32"/>
      <c r="BK669" s="32"/>
      <c r="BL669" s="32"/>
      <c r="BM669" s="32"/>
      <c r="BN669" s="32"/>
      <c r="BO669" s="32"/>
      <c r="BP669" s="32"/>
      <c r="BQ669" s="32"/>
      <c r="BR669" s="32"/>
      <c r="BS669" s="32"/>
      <c r="BT669" s="32"/>
      <c r="BU669" s="32"/>
      <c r="BV669" s="32"/>
      <c r="BW669" s="32"/>
      <c r="BX669" s="32"/>
      <c r="BY669" s="32"/>
      <c r="BZ669" s="32"/>
      <c r="CA669" s="32"/>
      <c r="CB669" s="32"/>
      <c r="CC669" s="32"/>
      <c r="CD669" s="32"/>
      <c r="CE669" s="32"/>
      <c r="CF669" s="32">
        <v>369908.47</v>
      </c>
      <c r="CG669" s="32"/>
      <c r="CH669" s="32">
        <v>369908.47</v>
      </c>
      <c r="CI669" s="32">
        <f t="shared" si="180"/>
        <v>390697.32601399999</v>
      </c>
      <c r="CJ669" s="32">
        <f t="shared" si="181"/>
        <v>309577.67516738002</v>
      </c>
      <c r="CK669" s="32">
        <f>+SMALL((K669,O669,S669,W669,AA669,AE669,AI669,AM669,AQ669,AU669,AY669,BC669,BG669,BK669,BO669,BS669,BW669,CA669,CE669,CI669),1)</f>
        <v>90833.2</v>
      </c>
      <c r="CL669" s="18"/>
      <c r="CM669" s="18">
        <f t="shared" si="182"/>
        <v>40999.57160000001</v>
      </c>
      <c r="CN669" s="35">
        <f t="shared" si="183"/>
        <v>0.45137209302325593</v>
      </c>
      <c r="CO669" s="39">
        <f t="shared" si="184"/>
        <v>90833.2</v>
      </c>
    </row>
    <row r="670" spans="1:93" s="19" customFormat="1" ht="60">
      <c r="A670" s="17">
        <v>660</v>
      </c>
      <c r="B670" s="50" t="s">
        <v>577</v>
      </c>
      <c r="C670" s="69" t="s">
        <v>627</v>
      </c>
      <c r="D670" s="69" t="s">
        <v>1246</v>
      </c>
      <c r="E670" s="37">
        <v>1</v>
      </c>
      <c r="F670" s="37" t="str">
        <f>+VLOOKUP(B670,'[1]AMAREY NOVA MEDICAL S.A'!$D:$H,5,0)</f>
        <v>CTO 5666-2021 LOGISTICA PARA DISPOSITIVOS MEDICOS S.A.S</v>
      </c>
      <c r="G670" s="34">
        <f>+VLOOKUP(B670,'[1]AMAREY NOVA MEDICAL S.A'!$D:$H,2,0)</f>
        <v>43379</v>
      </c>
      <c r="H670" s="32">
        <f>+VLOOKUP(B670,'[1]AMAREY NOVA MEDICAL S.A'!$D:$H,3,0)</f>
        <v>0</v>
      </c>
      <c r="I670" s="32">
        <f>+VLOOKUP(B670,'[1]AMAREY NOVA MEDICAL S.A'!$D:$H,4,0)</f>
        <v>43379</v>
      </c>
      <c r="J670" s="32">
        <f t="shared" si="177"/>
        <v>43379</v>
      </c>
      <c r="K670" s="32">
        <f t="shared" si="178"/>
        <v>45816.899799999999</v>
      </c>
      <c r="L670" s="32"/>
      <c r="M670" s="32"/>
      <c r="N670" s="32"/>
      <c r="O670" s="32"/>
      <c r="P670" s="71"/>
      <c r="Q670" s="71"/>
      <c r="R670" s="72"/>
      <c r="S670" s="32"/>
      <c r="T670" s="32"/>
      <c r="U670" s="32"/>
      <c r="V670" s="32"/>
      <c r="W670" s="32"/>
      <c r="X670" s="32"/>
      <c r="Y670" s="32"/>
      <c r="Z670" s="32"/>
      <c r="AA670" s="32"/>
      <c r="AB670" s="32"/>
      <c r="AC670" s="32"/>
      <c r="AD670" s="32"/>
      <c r="AE670" s="32"/>
      <c r="AF670" s="32"/>
      <c r="AG670" s="32"/>
      <c r="AH670" s="32"/>
      <c r="AI670" s="32"/>
      <c r="AJ670" s="32">
        <v>333500</v>
      </c>
      <c r="AK670" s="32"/>
      <c r="AL670" s="32">
        <v>333500</v>
      </c>
      <c r="AM670" s="32">
        <f t="shared" si="188"/>
        <v>352242.7</v>
      </c>
      <c r="AN670" s="32"/>
      <c r="AO670" s="32"/>
      <c r="AP670" s="32"/>
      <c r="AQ670" s="32"/>
      <c r="AR670" s="32">
        <v>47716.452803250002</v>
      </c>
      <c r="AS670" s="32"/>
      <c r="AT670" s="32">
        <v>47716.452803250002</v>
      </c>
      <c r="AU670" s="32">
        <f t="shared" si="189"/>
        <v>50398.117450792655</v>
      </c>
      <c r="AV670" s="32"/>
      <c r="AW670" s="32"/>
      <c r="AX670" s="32"/>
      <c r="AY670" s="32"/>
      <c r="AZ670" s="32"/>
      <c r="BA670" s="32"/>
      <c r="BB670" s="32"/>
      <c r="BC670" s="32"/>
      <c r="BD670" s="32"/>
      <c r="BE670" s="32"/>
      <c r="BF670" s="32"/>
      <c r="BG670" s="32"/>
      <c r="BH670" s="32"/>
      <c r="BI670" s="32"/>
      <c r="BJ670" s="32"/>
      <c r="BK670" s="32"/>
      <c r="BL670" s="32"/>
      <c r="BM670" s="32"/>
      <c r="BN670" s="32"/>
      <c r="BO670" s="32"/>
      <c r="BP670" s="32"/>
      <c r="BQ670" s="32"/>
      <c r="BR670" s="32"/>
      <c r="BS670" s="32"/>
      <c r="BT670" s="32"/>
      <c r="BU670" s="32"/>
      <c r="BV670" s="32"/>
      <c r="BW670" s="32"/>
      <c r="BX670" s="32"/>
      <c r="BY670" s="32"/>
      <c r="BZ670" s="32"/>
      <c r="CA670" s="32"/>
      <c r="CB670" s="32"/>
      <c r="CC670" s="32"/>
      <c r="CD670" s="32"/>
      <c r="CE670" s="32"/>
      <c r="CF670" s="32">
        <v>119360.67</v>
      </c>
      <c r="CG670" s="32"/>
      <c r="CH670" s="32">
        <v>119360.67</v>
      </c>
      <c r="CI670" s="32">
        <f t="shared" si="180"/>
        <v>126068.739654</v>
      </c>
      <c r="CJ670" s="32">
        <f t="shared" si="181"/>
        <v>143631.61422619817</v>
      </c>
      <c r="CK670" s="32">
        <f>+SMALL((K670,O670,S670,W670,AA670,AE670,AI670,AM670,AQ670,AU670,AY670,BC670,BG670,BK670,BO670,BS670,BW670,CA670,CE670,CI670),1)</f>
        <v>45816.899799999999</v>
      </c>
      <c r="CL670" s="18"/>
      <c r="CM670" s="18">
        <f t="shared" si="182"/>
        <v>0</v>
      </c>
      <c r="CN670" s="35">
        <f t="shared" si="183"/>
        <v>0</v>
      </c>
      <c r="CO670" s="39">
        <f t="shared" si="184"/>
        <v>45816.899799999999</v>
      </c>
    </row>
    <row r="671" spans="1:93" s="19" customFormat="1" ht="45">
      <c r="A671" s="17">
        <v>661</v>
      </c>
      <c r="B671" s="50" t="s">
        <v>578</v>
      </c>
      <c r="C671" s="69" t="s">
        <v>627</v>
      </c>
      <c r="D671" s="69" t="s">
        <v>1246</v>
      </c>
      <c r="E671" s="37">
        <v>1</v>
      </c>
      <c r="F671" s="37" t="str">
        <f>+VLOOKUP(B671,'[1]AMAREY NOVA MEDICAL S.A'!$D:$H,5,0)</f>
        <v>CTO 5656-2021 AMAREY NOVA MEDICAL S.A</v>
      </c>
      <c r="G671" s="34">
        <f>+VLOOKUP(B671,'[1]AMAREY NOVA MEDICAL S.A'!$D:$H,2,0)</f>
        <v>50000</v>
      </c>
      <c r="H671" s="32">
        <f>+VLOOKUP(B671,'[1]AMAREY NOVA MEDICAL S.A'!$D:$H,3,0)</f>
        <v>0</v>
      </c>
      <c r="I671" s="32">
        <f>+VLOOKUP(B671,'[1]AMAREY NOVA MEDICAL S.A'!$D:$H,4,0)</f>
        <v>50000</v>
      </c>
      <c r="J671" s="32">
        <f t="shared" si="177"/>
        <v>50000</v>
      </c>
      <c r="K671" s="32">
        <f t="shared" si="178"/>
        <v>52810</v>
      </c>
      <c r="L671" s="32"/>
      <c r="M671" s="32"/>
      <c r="N671" s="32"/>
      <c r="O671" s="32"/>
      <c r="P671" s="71"/>
      <c r="Q671" s="71"/>
      <c r="R671" s="72"/>
      <c r="S671" s="32"/>
      <c r="T671" s="32"/>
      <c r="U671" s="32"/>
      <c r="V671" s="32"/>
      <c r="W671" s="32"/>
      <c r="X671" s="32"/>
      <c r="Y671" s="32"/>
      <c r="Z671" s="32"/>
      <c r="AA671" s="32"/>
      <c r="AB671" s="32"/>
      <c r="AC671" s="32"/>
      <c r="AD671" s="32"/>
      <c r="AE671" s="32"/>
      <c r="AF671" s="32"/>
      <c r="AG671" s="32"/>
      <c r="AH671" s="32"/>
      <c r="AI671" s="32"/>
      <c r="AJ671" s="32">
        <v>126040</v>
      </c>
      <c r="AK671" s="32"/>
      <c r="AL671" s="32">
        <v>126040</v>
      </c>
      <c r="AM671" s="32">
        <f t="shared" si="188"/>
        <v>133123.448</v>
      </c>
      <c r="AN671" s="32"/>
      <c r="AO671" s="32"/>
      <c r="AP671" s="32"/>
      <c r="AQ671" s="32"/>
      <c r="AR671" s="32">
        <v>23905.962080000001</v>
      </c>
      <c r="AS671" s="32"/>
      <c r="AT671" s="32">
        <v>23905.962080000001</v>
      </c>
      <c r="AU671" s="32">
        <f t="shared" si="189"/>
        <v>25249.477148896003</v>
      </c>
      <c r="AV671" s="32"/>
      <c r="AW671" s="32"/>
      <c r="AX671" s="32"/>
      <c r="AY671" s="32"/>
      <c r="AZ671" s="32"/>
      <c r="BA671" s="32"/>
      <c r="BB671" s="32"/>
      <c r="BC671" s="32"/>
      <c r="BD671" s="32"/>
      <c r="BE671" s="32"/>
      <c r="BF671" s="32"/>
      <c r="BG671" s="32"/>
      <c r="BH671" s="32"/>
      <c r="BI671" s="32"/>
      <c r="BJ671" s="32"/>
      <c r="BK671" s="32"/>
      <c r="BL671" s="32"/>
      <c r="BM671" s="32"/>
      <c r="BN671" s="32"/>
      <c r="BO671" s="32"/>
      <c r="BP671" s="32"/>
      <c r="BQ671" s="32"/>
      <c r="BR671" s="32"/>
      <c r="BS671" s="32"/>
      <c r="BT671" s="32"/>
      <c r="BU671" s="32"/>
      <c r="BV671" s="32"/>
      <c r="BW671" s="32"/>
      <c r="BX671" s="32"/>
      <c r="BY671" s="32"/>
      <c r="BZ671" s="32"/>
      <c r="CA671" s="32"/>
      <c r="CB671" s="32"/>
      <c r="CC671" s="32"/>
      <c r="CD671" s="32"/>
      <c r="CE671" s="32"/>
      <c r="CF671" s="32">
        <v>72780.289999999994</v>
      </c>
      <c r="CG671" s="32"/>
      <c r="CH671" s="32">
        <v>72780.289999999994</v>
      </c>
      <c r="CI671" s="32">
        <f t="shared" si="180"/>
        <v>76870.542298</v>
      </c>
      <c r="CJ671" s="32">
        <f t="shared" si="181"/>
        <v>72013.366861724004</v>
      </c>
      <c r="CK671" s="32">
        <f>+SMALL((K671,O671,S671,W671,AA671,AE671,AI671,AM671,AQ671,AU671,AY671,BC671,BG671,BK671,BO671,BS671,BW671,CA671,CE671,CI671),1)</f>
        <v>25249.477148896003</v>
      </c>
      <c r="CL671" s="18"/>
      <c r="CM671" s="18">
        <f t="shared" si="182"/>
        <v>27560.522851103997</v>
      </c>
      <c r="CN671" s="35">
        <f t="shared" si="183"/>
        <v>1.0915284577411157</v>
      </c>
      <c r="CO671" s="39">
        <f t="shared" si="184"/>
        <v>25249.477148896003</v>
      </c>
    </row>
    <row r="672" spans="1:93" s="19" customFormat="1" ht="30">
      <c r="A672" s="17">
        <v>662</v>
      </c>
      <c r="B672" s="50" t="s">
        <v>412</v>
      </c>
      <c r="C672" s="69" t="s">
        <v>627</v>
      </c>
      <c r="D672" s="69" t="s">
        <v>1246</v>
      </c>
      <c r="E672" s="37">
        <v>1</v>
      </c>
      <c r="F672" s="37" t="str">
        <f>+VLOOKUP(B672,'[1]AMAREY NOVA MEDICAL S.A'!$D:$H,5,0)</f>
        <v xml:space="preserve">CTO 5660-2021 DISORTHO SA </v>
      </c>
      <c r="G672" s="34">
        <f>+VLOOKUP(B672,'[1]AMAREY NOVA MEDICAL S.A'!$D:$H,2,0)</f>
        <v>65824</v>
      </c>
      <c r="H672" s="32">
        <f>+VLOOKUP(B672,'[1]AMAREY NOVA MEDICAL S.A'!$D:$H,3,0)</f>
        <v>0</v>
      </c>
      <c r="I672" s="32">
        <f>+VLOOKUP(B672,'[1]AMAREY NOVA MEDICAL S.A'!$D:$H,4,0)</f>
        <v>65824</v>
      </c>
      <c r="J672" s="32">
        <f t="shared" si="177"/>
        <v>65824</v>
      </c>
      <c r="K672" s="32">
        <f t="shared" si="178"/>
        <v>69523.308799999999</v>
      </c>
      <c r="L672" s="32"/>
      <c r="M672" s="32"/>
      <c r="N672" s="32"/>
      <c r="O672" s="32"/>
      <c r="P672" s="71"/>
      <c r="Q672" s="71"/>
      <c r="R672" s="72"/>
      <c r="S672" s="32"/>
      <c r="T672" s="32"/>
      <c r="U672" s="32"/>
      <c r="V672" s="32"/>
      <c r="W672" s="32"/>
      <c r="X672" s="32"/>
      <c r="Y672" s="32"/>
      <c r="Z672" s="32"/>
      <c r="AA672" s="32"/>
      <c r="AB672" s="32"/>
      <c r="AC672" s="32"/>
      <c r="AD672" s="32"/>
      <c r="AE672" s="32"/>
      <c r="AF672" s="32"/>
      <c r="AG672" s="32"/>
      <c r="AH672" s="32"/>
      <c r="AI672" s="32"/>
      <c r="AJ672" s="32">
        <v>155135</v>
      </c>
      <c r="AK672" s="32">
        <f>+AJ672*19%</f>
        <v>29475.65</v>
      </c>
      <c r="AL672" s="32">
        <v>184610.65</v>
      </c>
      <c r="AM672" s="32">
        <f t="shared" si="188"/>
        <v>194985.76853</v>
      </c>
      <c r="AN672" s="32"/>
      <c r="AO672" s="32"/>
      <c r="AP672" s="32"/>
      <c r="AQ672" s="32"/>
      <c r="AR672" s="32">
        <v>43470.705325299998</v>
      </c>
      <c r="AS672" s="32"/>
      <c r="AT672" s="32">
        <v>43470.705325299998</v>
      </c>
      <c r="AU672" s="32">
        <f t="shared" si="189"/>
        <v>45913.758964581859</v>
      </c>
      <c r="AV672" s="32"/>
      <c r="AW672" s="32"/>
      <c r="AX672" s="32"/>
      <c r="AY672" s="32"/>
      <c r="AZ672" s="32"/>
      <c r="BA672" s="32"/>
      <c r="BB672" s="32"/>
      <c r="BC672" s="32"/>
      <c r="BD672" s="32"/>
      <c r="BE672" s="32"/>
      <c r="BF672" s="32"/>
      <c r="BG672" s="32"/>
      <c r="BH672" s="32"/>
      <c r="BI672" s="32"/>
      <c r="BJ672" s="32"/>
      <c r="BK672" s="32"/>
      <c r="BL672" s="32"/>
      <c r="BM672" s="32"/>
      <c r="BN672" s="32"/>
      <c r="BO672" s="32"/>
      <c r="BP672" s="32"/>
      <c r="BQ672" s="32"/>
      <c r="BR672" s="32"/>
      <c r="BS672" s="32"/>
      <c r="BT672" s="32"/>
      <c r="BU672" s="32"/>
      <c r="BV672" s="32"/>
      <c r="BW672" s="32"/>
      <c r="BX672" s="32"/>
      <c r="BY672" s="32"/>
      <c r="BZ672" s="32"/>
      <c r="CA672" s="32"/>
      <c r="CB672" s="32"/>
      <c r="CC672" s="32"/>
      <c r="CD672" s="32"/>
      <c r="CE672" s="32"/>
      <c r="CF672" s="32">
        <v>52164.85</v>
      </c>
      <c r="CG672" s="32"/>
      <c r="CH672" s="32">
        <v>52164.85</v>
      </c>
      <c r="CI672" s="32">
        <f t="shared" si="180"/>
        <v>55096.514569999999</v>
      </c>
      <c r="CJ672" s="32">
        <f t="shared" si="181"/>
        <v>91379.83771614547</v>
      </c>
      <c r="CK672" s="32">
        <f>+SMALL((K672,O672,S672,W672,AA672,AE672,AI672,AM672,AQ672,AU672,AY672,BC672,BG672,BK672,BO672,BS672,BW672,CA672,CE672,CI672),1)</f>
        <v>45913.758964581859</v>
      </c>
      <c r="CL672" s="18"/>
      <c r="CM672" s="18">
        <f t="shared" si="182"/>
        <v>23609.54983541814</v>
      </c>
      <c r="CN672" s="35">
        <f t="shared" si="183"/>
        <v>0.51421513654829887</v>
      </c>
      <c r="CO672" s="39">
        <f t="shared" si="184"/>
        <v>45913.758964581859</v>
      </c>
    </row>
    <row r="673" spans="1:93" s="19" customFormat="1" ht="60">
      <c r="A673" s="17">
        <v>663</v>
      </c>
      <c r="B673" s="50" t="s">
        <v>579</v>
      </c>
      <c r="C673" s="69" t="s">
        <v>628</v>
      </c>
      <c r="D673" s="69" t="s">
        <v>1246</v>
      </c>
      <c r="E673" s="37">
        <v>1</v>
      </c>
      <c r="F673" s="37" t="str">
        <f>+VLOOKUP(B673,'[1]AMAREY NOVA MEDICAL S.A'!$D:$H,5,0)</f>
        <v>CTO 5666-2021 LOGISTICA PARA DISPOSITIVOS MEDICOS S.A.S</v>
      </c>
      <c r="G673" s="34">
        <f>+VLOOKUP(B673,'[1]AMAREY NOVA MEDICAL S.A'!$D:$H,2,0)</f>
        <v>525986</v>
      </c>
      <c r="H673" s="32">
        <f>+VLOOKUP(B673,'[1]AMAREY NOVA MEDICAL S.A'!$D:$H,3,0)</f>
        <v>0</v>
      </c>
      <c r="I673" s="32">
        <f>+VLOOKUP(B673,'[1]AMAREY NOVA MEDICAL S.A'!$D:$H,4,0)</f>
        <v>525986</v>
      </c>
      <c r="J673" s="32">
        <f t="shared" si="177"/>
        <v>525986</v>
      </c>
      <c r="K673" s="32">
        <f t="shared" si="178"/>
        <v>555546.41320000007</v>
      </c>
      <c r="L673" s="32"/>
      <c r="M673" s="32"/>
      <c r="N673" s="32"/>
      <c r="O673" s="32"/>
      <c r="P673" s="71"/>
      <c r="Q673" s="71"/>
      <c r="R673" s="72"/>
      <c r="S673" s="32"/>
      <c r="T673" s="32"/>
      <c r="U673" s="32"/>
      <c r="V673" s="32"/>
      <c r="W673" s="32"/>
      <c r="X673" s="32"/>
      <c r="Y673" s="32"/>
      <c r="Z673" s="32"/>
      <c r="AA673" s="32"/>
      <c r="AB673" s="32"/>
      <c r="AC673" s="32"/>
      <c r="AD673" s="32"/>
      <c r="AE673" s="32"/>
      <c r="AF673" s="32"/>
      <c r="AG673" s="32"/>
      <c r="AH673" s="32"/>
      <c r="AI673" s="32"/>
      <c r="AJ673" s="32"/>
      <c r="AK673" s="32"/>
      <c r="AL673" s="32"/>
      <c r="AM673" s="32"/>
      <c r="AN673" s="32"/>
      <c r="AO673" s="32"/>
      <c r="AP673" s="32"/>
      <c r="AQ673" s="32"/>
      <c r="AR673" s="32">
        <v>578584.59120000014</v>
      </c>
      <c r="AS673" s="32"/>
      <c r="AT673" s="32">
        <v>578584.59120000014</v>
      </c>
      <c r="AU673" s="32">
        <f t="shared" si="189"/>
        <v>611101.04522544018</v>
      </c>
      <c r="AV673" s="32"/>
      <c r="AW673" s="32"/>
      <c r="AX673" s="32"/>
      <c r="AY673" s="32"/>
      <c r="AZ673" s="32"/>
      <c r="BA673" s="32"/>
      <c r="BB673" s="32"/>
      <c r="BC673" s="32"/>
      <c r="BD673" s="32"/>
      <c r="BE673" s="32"/>
      <c r="BF673" s="32"/>
      <c r="BG673" s="32"/>
      <c r="BH673" s="32"/>
      <c r="BI673" s="32"/>
      <c r="BJ673" s="32"/>
      <c r="BK673" s="32"/>
      <c r="BL673" s="32"/>
      <c r="BM673" s="32"/>
      <c r="BN673" s="32"/>
      <c r="BO673" s="32"/>
      <c r="BP673" s="32"/>
      <c r="BQ673" s="32"/>
      <c r="BR673" s="32"/>
      <c r="BS673" s="32"/>
      <c r="BT673" s="32"/>
      <c r="BU673" s="32"/>
      <c r="BV673" s="32"/>
      <c r="BW673" s="32"/>
      <c r="BX673" s="32"/>
      <c r="BY673" s="32"/>
      <c r="BZ673" s="32"/>
      <c r="CA673" s="32"/>
      <c r="CB673" s="32"/>
      <c r="CC673" s="32"/>
      <c r="CD673" s="32"/>
      <c r="CE673" s="32"/>
      <c r="CF673" s="32">
        <v>1625158.12</v>
      </c>
      <c r="CG673" s="32"/>
      <c r="CH673" s="32">
        <v>1625158.12</v>
      </c>
      <c r="CI673" s="32">
        <f t="shared" si="180"/>
        <v>1716492.0063440001</v>
      </c>
      <c r="CJ673" s="32">
        <f t="shared" si="181"/>
        <v>961046.4882564802</v>
      </c>
      <c r="CK673" s="32">
        <f>+SMALL((K673,O673,S673,W673,AA673,AE673,AI673,AM673,AQ673,AU673,AY673,BC673,BG673,BK673,BO673,BS673,BW673,CA673,CE673,CI673),1)</f>
        <v>555546.41320000007</v>
      </c>
      <c r="CL673" s="18"/>
      <c r="CM673" s="18">
        <f t="shared" si="182"/>
        <v>0</v>
      </c>
      <c r="CN673" s="35">
        <f t="shared" si="183"/>
        <v>0</v>
      </c>
      <c r="CO673" s="39">
        <f t="shared" si="184"/>
        <v>555546.41320000007</v>
      </c>
    </row>
    <row r="674" spans="1:93" s="19" customFormat="1" ht="60">
      <c r="A674" s="17">
        <v>664</v>
      </c>
      <c r="B674" s="50" t="s">
        <v>576</v>
      </c>
      <c r="C674" s="69" t="s">
        <v>628</v>
      </c>
      <c r="D674" s="69" t="s">
        <v>1246</v>
      </c>
      <c r="E674" s="37">
        <v>1</v>
      </c>
      <c r="F674" s="37" t="str">
        <f>+VLOOKUP(B674,'[1]AMAREY NOVA MEDICAL S.A'!$D:$H,5,0)</f>
        <v>CTO 5666-2021 LOGISTICA PARA DISPOSITIVOS MEDICOS S.A.S</v>
      </c>
      <c r="G674" s="34">
        <f>+VLOOKUP(B674,'[1]AMAREY NOVA MEDICAL S.A'!$D:$H,2,0)</f>
        <v>124818</v>
      </c>
      <c r="H674" s="32">
        <f>+VLOOKUP(B674,'[1]AMAREY NOVA MEDICAL S.A'!$D:$H,3,0)</f>
        <v>0</v>
      </c>
      <c r="I674" s="32">
        <f>+VLOOKUP(B674,'[1]AMAREY NOVA MEDICAL S.A'!$D:$H,4,0)</f>
        <v>124818</v>
      </c>
      <c r="J674" s="32">
        <f t="shared" si="177"/>
        <v>124818</v>
      </c>
      <c r="K674" s="32">
        <f t="shared" si="178"/>
        <v>131832.77160000001</v>
      </c>
      <c r="L674" s="32"/>
      <c r="M674" s="32"/>
      <c r="N674" s="32"/>
      <c r="O674" s="32"/>
      <c r="P674" s="71"/>
      <c r="Q674" s="71"/>
      <c r="R674" s="72"/>
      <c r="S674" s="32"/>
      <c r="T674" s="32"/>
      <c r="U674" s="32"/>
      <c r="V674" s="32"/>
      <c r="W674" s="32"/>
      <c r="X674" s="32"/>
      <c r="Y674" s="32"/>
      <c r="Z674" s="32"/>
      <c r="AA674" s="32"/>
      <c r="AB674" s="32"/>
      <c r="AC674" s="32"/>
      <c r="AD674" s="32"/>
      <c r="AE674" s="32"/>
      <c r="AF674" s="32"/>
      <c r="AG674" s="32"/>
      <c r="AH674" s="32"/>
      <c r="AI674" s="32"/>
      <c r="AJ674" s="32">
        <v>747500</v>
      </c>
      <c r="AK674" s="32"/>
      <c r="AL674" s="32">
        <v>747500</v>
      </c>
      <c r="AM674" s="32">
        <f t="shared" si="188"/>
        <v>789509.5</v>
      </c>
      <c r="AN674" s="32"/>
      <c r="AO674" s="32"/>
      <c r="AP674" s="32"/>
      <c r="AQ674" s="32"/>
      <c r="AR674" s="32">
        <v>137299.35450000002</v>
      </c>
      <c r="AS674" s="32"/>
      <c r="AT674" s="32">
        <v>137299.35450000002</v>
      </c>
      <c r="AU674" s="32">
        <f t="shared" si="189"/>
        <v>145015.57822290002</v>
      </c>
      <c r="AV674" s="32"/>
      <c r="AW674" s="32"/>
      <c r="AX674" s="32"/>
      <c r="AY674" s="32"/>
      <c r="AZ674" s="32"/>
      <c r="BA674" s="32"/>
      <c r="BB674" s="32"/>
      <c r="BC674" s="32"/>
      <c r="BD674" s="32"/>
      <c r="BE674" s="32"/>
      <c r="BF674" s="32"/>
      <c r="BG674" s="32"/>
      <c r="BH674" s="32"/>
      <c r="BI674" s="32"/>
      <c r="BJ674" s="32"/>
      <c r="BK674" s="32"/>
      <c r="BL674" s="32"/>
      <c r="BM674" s="32"/>
      <c r="BN674" s="32"/>
      <c r="BO674" s="32"/>
      <c r="BP674" s="32"/>
      <c r="BQ674" s="32"/>
      <c r="BR674" s="32"/>
      <c r="BS674" s="32"/>
      <c r="BT674" s="32"/>
      <c r="BU674" s="32"/>
      <c r="BV674" s="32"/>
      <c r="BW674" s="32"/>
      <c r="BX674" s="32"/>
      <c r="BY674" s="32"/>
      <c r="BZ674" s="32"/>
      <c r="CA674" s="32"/>
      <c r="CB674" s="32"/>
      <c r="CC674" s="32"/>
      <c r="CD674" s="32"/>
      <c r="CE674" s="32"/>
      <c r="CF674" s="32">
        <v>369908.47</v>
      </c>
      <c r="CG674" s="32"/>
      <c r="CH674" s="32">
        <v>369908.47</v>
      </c>
      <c r="CI674" s="32">
        <f t="shared" si="180"/>
        <v>390697.32601399999</v>
      </c>
      <c r="CJ674" s="32">
        <f t="shared" si="181"/>
        <v>364263.793959225</v>
      </c>
      <c r="CK674" s="32">
        <f>+SMALL((K674,O674,S674,W674,AA674,AE674,AI674,AM674,AQ674,AU674,AY674,BC674,BG674,BK674,BO674,BS674,BW674,CA674,CE674,CI674),1)</f>
        <v>131832.77160000001</v>
      </c>
      <c r="CL674" s="18"/>
      <c r="CM674" s="18">
        <f t="shared" si="182"/>
        <v>0</v>
      </c>
      <c r="CN674" s="35">
        <f t="shared" si="183"/>
        <v>0</v>
      </c>
      <c r="CO674" s="39">
        <f t="shared" si="184"/>
        <v>131832.77160000001</v>
      </c>
    </row>
    <row r="675" spans="1:93" s="19" customFormat="1" ht="60">
      <c r="A675" s="17">
        <v>665</v>
      </c>
      <c r="B675" s="50" t="s">
        <v>577</v>
      </c>
      <c r="C675" s="69" t="s">
        <v>628</v>
      </c>
      <c r="D675" s="69" t="s">
        <v>1246</v>
      </c>
      <c r="E675" s="37">
        <v>1</v>
      </c>
      <c r="F675" s="37" t="str">
        <f>+VLOOKUP(B675,'[1]AMAREY NOVA MEDICAL S.A'!$D:$H,5,0)</f>
        <v>CTO 5666-2021 LOGISTICA PARA DISPOSITIVOS MEDICOS S.A.S</v>
      </c>
      <c r="G675" s="34">
        <f>+VLOOKUP(B675,'[1]AMAREY NOVA MEDICAL S.A'!$D:$H,2,0)</f>
        <v>43379</v>
      </c>
      <c r="H675" s="32">
        <f>+VLOOKUP(B675,'[1]AMAREY NOVA MEDICAL S.A'!$D:$H,3,0)</f>
        <v>0</v>
      </c>
      <c r="I675" s="32">
        <f>+VLOOKUP(B675,'[1]AMAREY NOVA MEDICAL S.A'!$D:$H,4,0)</f>
        <v>43379</v>
      </c>
      <c r="J675" s="32">
        <f t="shared" si="177"/>
        <v>43379</v>
      </c>
      <c r="K675" s="32">
        <f t="shared" si="178"/>
        <v>45816.899799999999</v>
      </c>
      <c r="L675" s="32"/>
      <c r="M675" s="32"/>
      <c r="N675" s="32"/>
      <c r="O675" s="32"/>
      <c r="P675" s="71"/>
      <c r="Q675" s="71"/>
      <c r="R675" s="72"/>
      <c r="S675" s="32"/>
      <c r="T675" s="32"/>
      <c r="U675" s="32"/>
      <c r="V675" s="32"/>
      <c r="W675" s="32"/>
      <c r="X675" s="32"/>
      <c r="Y675" s="32"/>
      <c r="Z675" s="32"/>
      <c r="AA675" s="32"/>
      <c r="AB675" s="32"/>
      <c r="AC675" s="32"/>
      <c r="AD675" s="32"/>
      <c r="AE675" s="32"/>
      <c r="AF675" s="32"/>
      <c r="AG675" s="32"/>
      <c r="AH675" s="32"/>
      <c r="AI675" s="32"/>
      <c r="AJ675" s="32">
        <v>333500</v>
      </c>
      <c r="AK675" s="32"/>
      <c r="AL675" s="32">
        <v>333500</v>
      </c>
      <c r="AM675" s="32">
        <f t="shared" si="188"/>
        <v>352242.7</v>
      </c>
      <c r="AN675" s="32"/>
      <c r="AO675" s="32"/>
      <c r="AP675" s="32"/>
      <c r="AQ675" s="32"/>
      <c r="AR675" s="32">
        <v>47716.452803250002</v>
      </c>
      <c r="AS675" s="32"/>
      <c r="AT675" s="32">
        <v>47716.452803250002</v>
      </c>
      <c r="AU675" s="32">
        <f t="shared" si="189"/>
        <v>50398.117450792655</v>
      </c>
      <c r="AV675" s="32"/>
      <c r="AW675" s="32"/>
      <c r="AX675" s="32"/>
      <c r="AY675" s="32"/>
      <c r="AZ675" s="32"/>
      <c r="BA675" s="32"/>
      <c r="BB675" s="32"/>
      <c r="BC675" s="32"/>
      <c r="BD675" s="32"/>
      <c r="BE675" s="32"/>
      <c r="BF675" s="32"/>
      <c r="BG675" s="32"/>
      <c r="BH675" s="32"/>
      <c r="BI675" s="32"/>
      <c r="BJ675" s="32"/>
      <c r="BK675" s="32"/>
      <c r="BL675" s="32"/>
      <c r="BM675" s="32"/>
      <c r="BN675" s="32"/>
      <c r="BO675" s="32"/>
      <c r="BP675" s="32"/>
      <c r="BQ675" s="32"/>
      <c r="BR675" s="32"/>
      <c r="BS675" s="32"/>
      <c r="BT675" s="32"/>
      <c r="BU675" s="32"/>
      <c r="BV675" s="32"/>
      <c r="BW675" s="32"/>
      <c r="BX675" s="32"/>
      <c r="BY675" s="32"/>
      <c r="BZ675" s="32"/>
      <c r="CA675" s="32"/>
      <c r="CB675" s="32"/>
      <c r="CC675" s="32"/>
      <c r="CD675" s="32"/>
      <c r="CE675" s="32"/>
      <c r="CF675" s="32">
        <v>119360.67</v>
      </c>
      <c r="CG675" s="32"/>
      <c r="CH675" s="32">
        <v>119360.67</v>
      </c>
      <c r="CI675" s="32">
        <f t="shared" si="180"/>
        <v>126068.739654</v>
      </c>
      <c r="CJ675" s="32">
        <f t="shared" si="181"/>
        <v>143631.61422619817</v>
      </c>
      <c r="CK675" s="32">
        <f>+SMALL((K675,O675,S675,W675,AA675,AE675,AI675,AM675,AQ675,AU675,AY675,BC675,BG675,BK675,BO675,BS675,BW675,CA675,CE675,CI675),1)</f>
        <v>45816.899799999999</v>
      </c>
      <c r="CL675" s="18"/>
      <c r="CM675" s="18">
        <f t="shared" si="182"/>
        <v>0</v>
      </c>
      <c r="CN675" s="35">
        <f t="shared" si="183"/>
        <v>0</v>
      </c>
      <c r="CO675" s="39">
        <f t="shared" si="184"/>
        <v>45816.899799999999</v>
      </c>
    </row>
    <row r="676" spans="1:93" s="19" customFormat="1" ht="60">
      <c r="A676" s="17">
        <v>666</v>
      </c>
      <c r="B676" s="50" t="s">
        <v>580</v>
      </c>
      <c r="C676" s="69" t="s">
        <v>628</v>
      </c>
      <c r="D676" s="69" t="s">
        <v>1246</v>
      </c>
      <c r="E676" s="37">
        <v>1</v>
      </c>
      <c r="F676" s="37" t="str">
        <f>+VLOOKUP(B676,'[1]AMAREY NOVA MEDICAL S.A'!$D:$H,5,0)</f>
        <v>CTO 5666-2021 LOGISTICA PARA DISPOSITIVOS MEDICOS S.A.S</v>
      </c>
      <c r="G676" s="34">
        <f>+VLOOKUP(B676,'[1]AMAREY NOVA MEDICAL S.A'!$D:$H,2,0)</f>
        <v>40092</v>
      </c>
      <c r="H676" s="32">
        <f>+VLOOKUP(B676,'[1]AMAREY NOVA MEDICAL S.A'!$D:$H,3,0)</f>
        <v>0</v>
      </c>
      <c r="I676" s="32">
        <f>+VLOOKUP(B676,'[1]AMAREY NOVA MEDICAL S.A'!$D:$H,4,0)</f>
        <v>40092</v>
      </c>
      <c r="J676" s="32">
        <f t="shared" si="177"/>
        <v>40092</v>
      </c>
      <c r="K676" s="32">
        <f t="shared" si="178"/>
        <v>42345.170400000003</v>
      </c>
      <c r="L676" s="32">
        <v>102000</v>
      </c>
      <c r="M676" s="32"/>
      <c r="N676" s="32">
        <v>102000</v>
      </c>
      <c r="O676" s="32">
        <f t="shared" si="185"/>
        <v>107732.40000000001</v>
      </c>
      <c r="P676" s="71"/>
      <c r="Q676" s="71"/>
      <c r="R676" s="72"/>
      <c r="S676" s="32"/>
      <c r="T676" s="32"/>
      <c r="U676" s="32"/>
      <c r="V676" s="32"/>
      <c r="W676" s="32"/>
      <c r="X676" s="32"/>
      <c r="Y676" s="32"/>
      <c r="Z676" s="32"/>
      <c r="AA676" s="32"/>
      <c r="AB676" s="32"/>
      <c r="AC676" s="32"/>
      <c r="AD676" s="32"/>
      <c r="AE676" s="32"/>
      <c r="AF676" s="32"/>
      <c r="AG676" s="32"/>
      <c r="AH676" s="32"/>
      <c r="AI676" s="32"/>
      <c r="AJ676" s="32"/>
      <c r="AK676" s="32"/>
      <c r="AL676" s="32"/>
      <c r="AM676" s="32"/>
      <c r="AN676" s="32"/>
      <c r="AO676" s="32"/>
      <c r="AP676" s="32"/>
      <c r="AQ676" s="32"/>
      <c r="AR676" s="32">
        <v>44100.856800000001</v>
      </c>
      <c r="AS676" s="32"/>
      <c r="AT676" s="32">
        <v>44100.856800000001</v>
      </c>
      <c r="AU676" s="32">
        <f t="shared" si="189"/>
        <v>46579.324952160001</v>
      </c>
      <c r="AV676" s="32"/>
      <c r="AW676" s="32"/>
      <c r="AX676" s="32"/>
      <c r="AY676" s="32"/>
      <c r="AZ676" s="32"/>
      <c r="BA676" s="32"/>
      <c r="BB676" s="32"/>
      <c r="BC676" s="32"/>
      <c r="BD676" s="32"/>
      <c r="BE676" s="32"/>
      <c r="BF676" s="32"/>
      <c r="BG676" s="32"/>
      <c r="BH676" s="32"/>
      <c r="BI676" s="32"/>
      <c r="BJ676" s="32"/>
      <c r="BK676" s="32"/>
      <c r="BL676" s="32"/>
      <c r="BM676" s="32"/>
      <c r="BN676" s="32"/>
      <c r="BO676" s="32"/>
      <c r="BP676" s="32"/>
      <c r="BQ676" s="32"/>
      <c r="BR676" s="32"/>
      <c r="BS676" s="32"/>
      <c r="BT676" s="32"/>
      <c r="BU676" s="32"/>
      <c r="BV676" s="32"/>
      <c r="BW676" s="32"/>
      <c r="BX676" s="32"/>
      <c r="BY676" s="32"/>
      <c r="BZ676" s="32"/>
      <c r="CA676" s="32"/>
      <c r="CB676" s="32"/>
      <c r="CC676" s="32"/>
      <c r="CD676" s="32"/>
      <c r="CE676" s="32"/>
      <c r="CF676" s="32">
        <v>97792.79</v>
      </c>
      <c r="CG676" s="32"/>
      <c r="CH676" s="32">
        <v>97792.79</v>
      </c>
      <c r="CI676" s="32">
        <f t="shared" si="180"/>
        <v>103288.744798</v>
      </c>
      <c r="CJ676" s="32">
        <f t="shared" si="181"/>
        <v>74986.410037540016</v>
      </c>
      <c r="CK676" s="32">
        <f>+SMALL((K676,O676,S676,W676,AA676,AE676,AI676,AM676,AQ676,AU676,AY676,BC676,BG676,BK676,BO676,BS676,BW676,CA676,CE676,CI676),1)</f>
        <v>42345.170400000003</v>
      </c>
      <c r="CL676" s="18"/>
      <c r="CM676" s="18">
        <f t="shared" si="182"/>
        <v>0</v>
      </c>
      <c r="CN676" s="35">
        <f t="shared" si="183"/>
        <v>0</v>
      </c>
      <c r="CO676" s="39">
        <f t="shared" si="184"/>
        <v>42345.170400000003</v>
      </c>
    </row>
    <row r="677" spans="1:93" s="19" customFormat="1" ht="45">
      <c r="A677" s="17">
        <v>667</v>
      </c>
      <c r="B677" s="50" t="s">
        <v>578</v>
      </c>
      <c r="C677" s="69" t="s">
        <v>628</v>
      </c>
      <c r="D677" s="69" t="s">
        <v>1246</v>
      </c>
      <c r="E677" s="37">
        <v>1</v>
      </c>
      <c r="F677" s="37" t="str">
        <f>+VLOOKUP(B677,'[1]AMAREY NOVA MEDICAL S.A'!$D:$H,5,0)</f>
        <v>CTO 5656-2021 AMAREY NOVA MEDICAL S.A</v>
      </c>
      <c r="G677" s="34">
        <f>+VLOOKUP(B677,'[1]AMAREY NOVA MEDICAL S.A'!$D:$H,2,0)</f>
        <v>50000</v>
      </c>
      <c r="H677" s="32">
        <f>+VLOOKUP(B677,'[1]AMAREY NOVA MEDICAL S.A'!$D:$H,3,0)</f>
        <v>0</v>
      </c>
      <c r="I677" s="32">
        <f>+VLOOKUP(B677,'[1]AMAREY NOVA MEDICAL S.A'!$D:$H,4,0)</f>
        <v>50000</v>
      </c>
      <c r="J677" s="32">
        <f t="shared" si="177"/>
        <v>50000</v>
      </c>
      <c r="K677" s="32">
        <f t="shared" si="178"/>
        <v>52810</v>
      </c>
      <c r="L677" s="32">
        <v>86000</v>
      </c>
      <c r="M677" s="32"/>
      <c r="N677" s="32">
        <v>86000</v>
      </c>
      <c r="O677" s="32">
        <f t="shared" si="185"/>
        <v>90833.2</v>
      </c>
      <c r="P677" s="71"/>
      <c r="Q677" s="71"/>
      <c r="R677" s="72"/>
      <c r="S677" s="32"/>
      <c r="T677" s="32"/>
      <c r="U677" s="32"/>
      <c r="V677" s="32"/>
      <c r="W677" s="32"/>
      <c r="X677" s="32"/>
      <c r="Y677" s="32"/>
      <c r="Z677" s="32"/>
      <c r="AA677" s="32"/>
      <c r="AB677" s="32"/>
      <c r="AC677" s="32"/>
      <c r="AD677" s="32"/>
      <c r="AE677" s="32"/>
      <c r="AF677" s="32"/>
      <c r="AG677" s="32"/>
      <c r="AH677" s="32"/>
      <c r="AI677" s="32"/>
      <c r="AJ677" s="32">
        <v>126040</v>
      </c>
      <c r="AK677" s="32"/>
      <c r="AL677" s="32">
        <v>126040</v>
      </c>
      <c r="AM677" s="32">
        <f t="shared" si="188"/>
        <v>133123.448</v>
      </c>
      <c r="AN677" s="32"/>
      <c r="AO677" s="32"/>
      <c r="AP677" s="32"/>
      <c r="AQ677" s="32"/>
      <c r="AR677" s="32">
        <v>23905.962080000001</v>
      </c>
      <c r="AS677" s="32"/>
      <c r="AT677" s="32">
        <v>23905.962080000001</v>
      </c>
      <c r="AU677" s="32">
        <f t="shared" si="189"/>
        <v>25249.477148896003</v>
      </c>
      <c r="AV677" s="32"/>
      <c r="AW677" s="32"/>
      <c r="AX677" s="32"/>
      <c r="AY677" s="32"/>
      <c r="AZ677" s="32"/>
      <c r="BA677" s="32"/>
      <c r="BB677" s="32"/>
      <c r="BC677" s="32"/>
      <c r="BD677" s="32"/>
      <c r="BE677" s="32"/>
      <c r="BF677" s="32"/>
      <c r="BG677" s="32"/>
      <c r="BH677" s="32"/>
      <c r="BI677" s="32"/>
      <c r="BJ677" s="32"/>
      <c r="BK677" s="32"/>
      <c r="BL677" s="32"/>
      <c r="BM677" s="32"/>
      <c r="BN677" s="32"/>
      <c r="BO677" s="32"/>
      <c r="BP677" s="32"/>
      <c r="BQ677" s="32"/>
      <c r="BR677" s="32"/>
      <c r="BS677" s="32"/>
      <c r="BT677" s="32"/>
      <c r="BU677" s="32"/>
      <c r="BV677" s="32"/>
      <c r="BW677" s="32"/>
      <c r="BX677" s="32"/>
      <c r="BY677" s="32"/>
      <c r="BZ677" s="32"/>
      <c r="CA677" s="32"/>
      <c r="CB677" s="32"/>
      <c r="CC677" s="32"/>
      <c r="CD677" s="32"/>
      <c r="CE677" s="32"/>
      <c r="CF677" s="32">
        <v>66571.28</v>
      </c>
      <c r="CG677" s="32"/>
      <c r="CH677" s="32">
        <v>66571.28</v>
      </c>
      <c r="CI677" s="32">
        <f t="shared" si="180"/>
        <v>70312.585936000003</v>
      </c>
      <c r="CJ677" s="32">
        <f t="shared" si="181"/>
        <v>74465.742216979212</v>
      </c>
      <c r="CK677" s="32">
        <f>+SMALL((K677,O677,S677,W677,AA677,AE677,AI677,AM677,AQ677,AU677,AY677,BC677,BG677,BK677,BO677,BS677,BW677,CA677,CE677,CI677),1)</f>
        <v>25249.477148896003</v>
      </c>
      <c r="CL677" s="18"/>
      <c r="CM677" s="18">
        <f t="shared" si="182"/>
        <v>27560.522851103997</v>
      </c>
      <c r="CN677" s="35">
        <f t="shared" si="183"/>
        <v>1.0915284577411157</v>
      </c>
      <c r="CO677" s="39">
        <f t="shared" si="184"/>
        <v>25249.477148896003</v>
      </c>
    </row>
    <row r="678" spans="1:93" s="19" customFormat="1" ht="30">
      <c r="A678" s="17">
        <v>668</v>
      </c>
      <c r="B678" s="50" t="s">
        <v>412</v>
      </c>
      <c r="C678" s="69" t="s">
        <v>628</v>
      </c>
      <c r="D678" s="69" t="s">
        <v>1246</v>
      </c>
      <c r="E678" s="37">
        <v>1</v>
      </c>
      <c r="F678" s="37" t="str">
        <f>+VLOOKUP(B678,'[1]AMAREY NOVA MEDICAL S.A'!$D:$H,5,0)</f>
        <v xml:space="preserve">CTO 5660-2021 DISORTHO SA </v>
      </c>
      <c r="G678" s="34">
        <f>+VLOOKUP(B678,'[1]AMAREY NOVA MEDICAL S.A'!$D:$H,2,0)</f>
        <v>65824</v>
      </c>
      <c r="H678" s="32">
        <f>+VLOOKUP(B678,'[1]AMAREY NOVA MEDICAL S.A'!$D:$H,3,0)</f>
        <v>0</v>
      </c>
      <c r="I678" s="32">
        <f>+VLOOKUP(B678,'[1]AMAREY NOVA MEDICAL S.A'!$D:$H,4,0)</f>
        <v>65824</v>
      </c>
      <c r="J678" s="32">
        <f t="shared" si="177"/>
        <v>65824</v>
      </c>
      <c r="K678" s="32">
        <f t="shared" si="178"/>
        <v>69523.308799999999</v>
      </c>
      <c r="L678" s="32"/>
      <c r="M678" s="32"/>
      <c r="N678" s="32"/>
      <c r="O678" s="32"/>
      <c r="P678" s="71"/>
      <c r="Q678" s="71"/>
      <c r="R678" s="72"/>
      <c r="S678" s="32"/>
      <c r="T678" s="32"/>
      <c r="U678" s="32"/>
      <c r="V678" s="32"/>
      <c r="W678" s="32"/>
      <c r="X678" s="32"/>
      <c r="Y678" s="32"/>
      <c r="Z678" s="32"/>
      <c r="AA678" s="32"/>
      <c r="AB678" s="32"/>
      <c r="AC678" s="32"/>
      <c r="AD678" s="32"/>
      <c r="AE678" s="32"/>
      <c r="AF678" s="32"/>
      <c r="AG678" s="32"/>
      <c r="AH678" s="32"/>
      <c r="AI678" s="32"/>
      <c r="AJ678" s="32">
        <v>155135</v>
      </c>
      <c r="AK678" s="32">
        <f>+AJ678*19%</f>
        <v>29475.65</v>
      </c>
      <c r="AL678" s="32">
        <v>184610.65</v>
      </c>
      <c r="AM678" s="32">
        <f t="shared" si="188"/>
        <v>194985.76853</v>
      </c>
      <c r="AN678" s="32"/>
      <c r="AO678" s="32"/>
      <c r="AP678" s="32"/>
      <c r="AQ678" s="32"/>
      <c r="AR678" s="32">
        <v>43470.705325299998</v>
      </c>
      <c r="AS678" s="32"/>
      <c r="AT678" s="32">
        <v>43470.705325299998</v>
      </c>
      <c r="AU678" s="32">
        <f t="shared" si="189"/>
        <v>45913.758964581859</v>
      </c>
      <c r="AV678" s="32"/>
      <c r="AW678" s="32"/>
      <c r="AX678" s="32"/>
      <c r="AY678" s="32"/>
      <c r="AZ678" s="32"/>
      <c r="BA678" s="32"/>
      <c r="BB678" s="32"/>
      <c r="BC678" s="32"/>
      <c r="BD678" s="32"/>
      <c r="BE678" s="32"/>
      <c r="BF678" s="32"/>
      <c r="BG678" s="32"/>
      <c r="BH678" s="32"/>
      <c r="BI678" s="32"/>
      <c r="BJ678" s="32"/>
      <c r="BK678" s="32"/>
      <c r="BL678" s="32"/>
      <c r="BM678" s="32"/>
      <c r="BN678" s="32"/>
      <c r="BO678" s="32"/>
      <c r="BP678" s="32"/>
      <c r="BQ678" s="32"/>
      <c r="BR678" s="32"/>
      <c r="BS678" s="32"/>
      <c r="BT678" s="32"/>
      <c r="BU678" s="32"/>
      <c r="BV678" s="32"/>
      <c r="BW678" s="32"/>
      <c r="BX678" s="32"/>
      <c r="BY678" s="32"/>
      <c r="BZ678" s="32"/>
      <c r="CA678" s="32"/>
      <c r="CB678" s="32"/>
      <c r="CC678" s="32"/>
      <c r="CD678" s="32"/>
      <c r="CE678" s="32"/>
      <c r="CF678" s="32">
        <v>52164.85</v>
      </c>
      <c r="CG678" s="32"/>
      <c r="CH678" s="32">
        <v>52164.85</v>
      </c>
      <c r="CI678" s="32">
        <f t="shared" si="180"/>
        <v>55096.514569999999</v>
      </c>
      <c r="CJ678" s="32">
        <f t="shared" si="181"/>
        <v>91379.83771614547</v>
      </c>
      <c r="CK678" s="32">
        <f>+SMALL((K678,O678,S678,W678,AA678,AE678,AI678,AM678,AQ678,AU678,AY678,BC678,BG678,BK678,BO678,BS678,BW678,CA678,CE678,CI678),1)</f>
        <v>45913.758964581859</v>
      </c>
      <c r="CL678" s="18"/>
      <c r="CM678" s="18">
        <f t="shared" si="182"/>
        <v>23609.54983541814</v>
      </c>
      <c r="CN678" s="35">
        <f t="shared" si="183"/>
        <v>0.51421513654829887</v>
      </c>
      <c r="CO678" s="39">
        <f t="shared" si="184"/>
        <v>45913.758964581859</v>
      </c>
    </row>
    <row r="679" spans="1:93" s="19" customFormat="1" ht="60">
      <c r="A679" s="17">
        <v>669</v>
      </c>
      <c r="B679" s="50" t="s">
        <v>581</v>
      </c>
      <c r="C679" s="69" t="s">
        <v>629</v>
      </c>
      <c r="D679" s="69" t="s">
        <v>1246</v>
      </c>
      <c r="E679" s="37">
        <v>1</v>
      </c>
      <c r="F679" s="37" t="str">
        <f>+VLOOKUP(B679,'[1]AMAREY NOVA MEDICAL S.A'!$D:$H,5,0)</f>
        <v>CTO 5669-2021 PROMED QUIRURGICOS E.U</v>
      </c>
      <c r="G679" s="34">
        <f>+VLOOKUP(B679,'[1]AMAREY NOVA MEDICAL S.A'!$D:$H,2,0)</f>
        <v>670699</v>
      </c>
      <c r="H679" s="32">
        <f>+VLOOKUP(B679,'[1]AMAREY NOVA MEDICAL S.A'!$D:$H,3,0)</f>
        <v>0</v>
      </c>
      <c r="I679" s="32">
        <f>+VLOOKUP(B679,'[1]AMAREY NOVA MEDICAL S.A'!$D:$H,4,0)</f>
        <v>670699</v>
      </c>
      <c r="J679" s="32">
        <f t="shared" si="177"/>
        <v>670699</v>
      </c>
      <c r="K679" s="32">
        <f t="shared" si="178"/>
        <v>708392.28379999998</v>
      </c>
      <c r="L679" s="32"/>
      <c r="M679" s="32"/>
      <c r="N679" s="32"/>
      <c r="O679" s="32"/>
      <c r="P679" s="71"/>
      <c r="Q679" s="71"/>
      <c r="R679" s="72"/>
      <c r="S679" s="32"/>
      <c r="T679" s="32"/>
      <c r="U679" s="32"/>
      <c r="V679" s="32"/>
      <c r="W679" s="32"/>
      <c r="X679" s="32"/>
      <c r="Y679" s="32"/>
      <c r="Z679" s="32"/>
      <c r="AA679" s="32"/>
      <c r="AB679" s="32"/>
      <c r="AC679" s="32"/>
      <c r="AD679" s="32"/>
      <c r="AE679" s="32"/>
      <c r="AF679" s="32"/>
      <c r="AG679" s="32"/>
      <c r="AH679" s="32"/>
      <c r="AI679" s="32"/>
      <c r="AJ679" s="32">
        <v>1210000</v>
      </c>
      <c r="AK679" s="32"/>
      <c r="AL679" s="32">
        <v>1210000</v>
      </c>
      <c r="AM679" s="32">
        <f t="shared" si="188"/>
        <v>1278002</v>
      </c>
      <c r="AN679" s="32"/>
      <c r="AO679" s="32"/>
      <c r="AP679" s="32"/>
      <c r="AQ679" s="32"/>
      <c r="AR679" s="32"/>
      <c r="AS679" s="32"/>
      <c r="AT679" s="32"/>
      <c r="AU679" s="32"/>
      <c r="AV679" s="32"/>
      <c r="AW679" s="32"/>
      <c r="AX679" s="32"/>
      <c r="AY679" s="32"/>
      <c r="AZ679" s="32"/>
      <c r="BA679" s="32"/>
      <c r="BB679" s="32"/>
      <c r="BC679" s="32"/>
      <c r="BD679" s="32"/>
      <c r="BE679" s="32"/>
      <c r="BF679" s="32"/>
      <c r="BG679" s="32"/>
      <c r="BH679" s="32"/>
      <c r="BI679" s="32"/>
      <c r="BJ679" s="32"/>
      <c r="BK679" s="32"/>
      <c r="BL679" s="32"/>
      <c r="BM679" s="32"/>
      <c r="BN679" s="32"/>
      <c r="BO679" s="32"/>
      <c r="BP679" s="32"/>
      <c r="BQ679" s="32"/>
      <c r="BR679" s="32"/>
      <c r="BS679" s="32"/>
      <c r="BT679" s="32"/>
      <c r="BU679" s="32"/>
      <c r="BV679" s="32"/>
      <c r="BW679" s="32"/>
      <c r="BX679" s="32"/>
      <c r="BY679" s="32"/>
      <c r="BZ679" s="32"/>
      <c r="CA679" s="32"/>
      <c r="CB679" s="32"/>
      <c r="CC679" s="32"/>
      <c r="CD679" s="32"/>
      <c r="CE679" s="32"/>
      <c r="CF679" s="32">
        <v>1193873.25</v>
      </c>
      <c r="CG679" s="32"/>
      <c r="CH679" s="32">
        <v>1193873.25</v>
      </c>
      <c r="CI679" s="32">
        <f t="shared" si="180"/>
        <v>1260968.92665</v>
      </c>
      <c r="CJ679" s="32">
        <f t="shared" si="181"/>
        <v>1082454.4034833333</v>
      </c>
      <c r="CK679" s="32">
        <f>+SMALL((K679,O679,S679,W679,AA679,AE679,AI679,AM679,AQ679,AU679,AY679,BC679,BG679,BK679,BO679,BS679,BW679,CA679,CE679,CI679),1)</f>
        <v>708392.28379999998</v>
      </c>
      <c r="CL679" s="18"/>
      <c r="CM679" s="18">
        <f t="shared" si="182"/>
        <v>0</v>
      </c>
      <c r="CN679" s="35">
        <f t="shared" si="183"/>
        <v>0</v>
      </c>
      <c r="CO679" s="39">
        <f t="shared" si="184"/>
        <v>708392.28379999998</v>
      </c>
    </row>
    <row r="680" spans="1:93" s="19" customFormat="1" ht="60">
      <c r="A680" s="17">
        <v>670</v>
      </c>
      <c r="B680" s="50" t="s">
        <v>576</v>
      </c>
      <c r="C680" s="69" t="s">
        <v>629</v>
      </c>
      <c r="D680" s="69" t="s">
        <v>1246</v>
      </c>
      <c r="E680" s="37">
        <v>1</v>
      </c>
      <c r="F680" s="37" t="str">
        <f>+VLOOKUP(B680,'[1]AMAREY NOVA MEDICAL S.A'!$D:$H,5,0)</f>
        <v>CTO 5666-2021 LOGISTICA PARA DISPOSITIVOS MEDICOS S.A.S</v>
      </c>
      <c r="G680" s="34">
        <f>+VLOOKUP(B680,'[1]AMAREY NOVA MEDICAL S.A'!$D:$H,2,0)</f>
        <v>124818</v>
      </c>
      <c r="H680" s="32">
        <f>+VLOOKUP(B680,'[1]AMAREY NOVA MEDICAL S.A'!$D:$H,3,0)</f>
        <v>0</v>
      </c>
      <c r="I680" s="32">
        <f>+VLOOKUP(B680,'[1]AMAREY NOVA MEDICAL S.A'!$D:$H,4,0)</f>
        <v>124818</v>
      </c>
      <c r="J680" s="32">
        <f t="shared" si="177"/>
        <v>124818</v>
      </c>
      <c r="K680" s="32">
        <f t="shared" si="178"/>
        <v>131832.77160000001</v>
      </c>
      <c r="L680" s="32"/>
      <c r="M680" s="32"/>
      <c r="N680" s="32"/>
      <c r="O680" s="32"/>
      <c r="P680" s="71"/>
      <c r="Q680" s="71"/>
      <c r="R680" s="72"/>
      <c r="S680" s="32"/>
      <c r="T680" s="32"/>
      <c r="U680" s="32"/>
      <c r="V680" s="32"/>
      <c r="W680" s="32"/>
      <c r="X680" s="32"/>
      <c r="Y680" s="32"/>
      <c r="Z680" s="32"/>
      <c r="AA680" s="32"/>
      <c r="AB680" s="32"/>
      <c r="AC680" s="32"/>
      <c r="AD680" s="32"/>
      <c r="AE680" s="32"/>
      <c r="AF680" s="32"/>
      <c r="AG680" s="32"/>
      <c r="AH680" s="32"/>
      <c r="AI680" s="32"/>
      <c r="AJ680" s="32">
        <v>747500</v>
      </c>
      <c r="AK680" s="32"/>
      <c r="AL680" s="32">
        <v>747500</v>
      </c>
      <c r="AM680" s="32">
        <f t="shared" si="188"/>
        <v>789509.5</v>
      </c>
      <c r="AN680" s="32"/>
      <c r="AO680" s="32"/>
      <c r="AP680" s="32"/>
      <c r="AQ680" s="32"/>
      <c r="AR680" s="32"/>
      <c r="AS680" s="32"/>
      <c r="AT680" s="32"/>
      <c r="AU680" s="32"/>
      <c r="AV680" s="32"/>
      <c r="AW680" s="32"/>
      <c r="AX680" s="32"/>
      <c r="AY680" s="32"/>
      <c r="AZ680" s="32"/>
      <c r="BA680" s="32"/>
      <c r="BB680" s="32"/>
      <c r="BC680" s="32"/>
      <c r="BD680" s="32"/>
      <c r="BE680" s="32"/>
      <c r="BF680" s="32"/>
      <c r="BG680" s="32"/>
      <c r="BH680" s="32"/>
      <c r="BI680" s="32"/>
      <c r="BJ680" s="32"/>
      <c r="BK680" s="32"/>
      <c r="BL680" s="32"/>
      <c r="BM680" s="32"/>
      <c r="BN680" s="32"/>
      <c r="BO680" s="32"/>
      <c r="BP680" s="32"/>
      <c r="BQ680" s="32"/>
      <c r="BR680" s="32"/>
      <c r="BS680" s="32"/>
      <c r="BT680" s="32"/>
      <c r="BU680" s="32"/>
      <c r="BV680" s="32"/>
      <c r="BW680" s="32"/>
      <c r="BX680" s="32"/>
      <c r="BY680" s="32"/>
      <c r="BZ680" s="32"/>
      <c r="CA680" s="32"/>
      <c r="CB680" s="32"/>
      <c r="CC680" s="32"/>
      <c r="CD680" s="32"/>
      <c r="CE680" s="32"/>
      <c r="CF680" s="32">
        <v>456283.9</v>
      </c>
      <c r="CG680" s="32"/>
      <c r="CH680" s="32">
        <v>456283.9</v>
      </c>
      <c r="CI680" s="32">
        <f t="shared" si="180"/>
        <v>481927.05518000002</v>
      </c>
      <c r="CJ680" s="32">
        <f t="shared" si="181"/>
        <v>467756.44225999998</v>
      </c>
      <c r="CK680" s="32">
        <f>+SMALL((K680,O680,S680,W680,AA680,AE680,AI680,AM680,AQ680,AU680,AY680,BC680,BG680,BK680,BO680,BS680,BW680,CA680,CE680,CI680),1)</f>
        <v>131832.77160000001</v>
      </c>
      <c r="CL680" s="18"/>
      <c r="CM680" s="18">
        <f t="shared" si="182"/>
        <v>0</v>
      </c>
      <c r="CN680" s="35">
        <f t="shared" si="183"/>
        <v>0</v>
      </c>
      <c r="CO680" s="39">
        <f t="shared" si="184"/>
        <v>131832.77160000001</v>
      </c>
    </row>
    <row r="681" spans="1:93" s="19" customFormat="1" ht="60">
      <c r="A681" s="17">
        <v>671</v>
      </c>
      <c r="B681" s="50" t="s">
        <v>577</v>
      </c>
      <c r="C681" s="69" t="s">
        <v>629</v>
      </c>
      <c r="D681" s="69" t="s">
        <v>1246</v>
      </c>
      <c r="E681" s="37">
        <v>1</v>
      </c>
      <c r="F681" s="37" t="str">
        <f>+VLOOKUP(B681,'[1]AMAREY NOVA MEDICAL S.A'!$D:$H,5,0)</f>
        <v>CTO 5666-2021 LOGISTICA PARA DISPOSITIVOS MEDICOS S.A.S</v>
      </c>
      <c r="G681" s="34">
        <f>+VLOOKUP(B681,'[1]AMAREY NOVA MEDICAL S.A'!$D:$H,2,0)</f>
        <v>43379</v>
      </c>
      <c r="H681" s="32">
        <f>+VLOOKUP(B681,'[1]AMAREY NOVA MEDICAL S.A'!$D:$H,3,0)</f>
        <v>0</v>
      </c>
      <c r="I681" s="32">
        <f>+VLOOKUP(B681,'[1]AMAREY NOVA MEDICAL S.A'!$D:$H,4,0)</f>
        <v>43379</v>
      </c>
      <c r="J681" s="32">
        <f t="shared" si="177"/>
        <v>43379</v>
      </c>
      <c r="K681" s="32">
        <f t="shared" si="178"/>
        <v>45816.899799999999</v>
      </c>
      <c r="L681" s="32"/>
      <c r="M681" s="32"/>
      <c r="N681" s="32"/>
      <c r="O681" s="32"/>
      <c r="P681" s="71"/>
      <c r="Q681" s="71"/>
      <c r="R681" s="72"/>
      <c r="S681" s="32"/>
      <c r="T681" s="32"/>
      <c r="U681" s="32"/>
      <c r="V681" s="32"/>
      <c r="W681" s="32"/>
      <c r="X681" s="32"/>
      <c r="Y681" s="32"/>
      <c r="Z681" s="32"/>
      <c r="AA681" s="32"/>
      <c r="AB681" s="32"/>
      <c r="AC681" s="32"/>
      <c r="AD681" s="32"/>
      <c r="AE681" s="32"/>
      <c r="AF681" s="32"/>
      <c r="AG681" s="32"/>
      <c r="AH681" s="32"/>
      <c r="AI681" s="32"/>
      <c r="AJ681" s="32">
        <v>333500</v>
      </c>
      <c r="AK681" s="32"/>
      <c r="AL681" s="32">
        <v>333500</v>
      </c>
      <c r="AM681" s="32">
        <f t="shared" si="188"/>
        <v>352242.7</v>
      </c>
      <c r="AN681" s="32"/>
      <c r="AO681" s="32"/>
      <c r="AP681" s="32"/>
      <c r="AQ681" s="32"/>
      <c r="AR681" s="32"/>
      <c r="AS681" s="32"/>
      <c r="AT681" s="32"/>
      <c r="AU681" s="32"/>
      <c r="AV681" s="32"/>
      <c r="AW681" s="32"/>
      <c r="AX681" s="32"/>
      <c r="AY681" s="32"/>
      <c r="AZ681" s="32"/>
      <c r="BA681" s="32"/>
      <c r="BB681" s="32"/>
      <c r="BC681" s="32"/>
      <c r="BD681" s="32"/>
      <c r="BE681" s="32"/>
      <c r="BF681" s="32"/>
      <c r="BG681" s="32"/>
      <c r="BH681" s="32"/>
      <c r="BI681" s="32"/>
      <c r="BJ681" s="32"/>
      <c r="BK681" s="32"/>
      <c r="BL681" s="32"/>
      <c r="BM681" s="32"/>
      <c r="BN681" s="32"/>
      <c r="BO681" s="32"/>
      <c r="BP681" s="32"/>
      <c r="BQ681" s="32"/>
      <c r="BR681" s="32"/>
      <c r="BS681" s="32"/>
      <c r="BT681" s="32"/>
      <c r="BU681" s="32"/>
      <c r="BV681" s="32"/>
      <c r="BW681" s="32"/>
      <c r="BX681" s="32"/>
      <c r="BY681" s="32"/>
      <c r="BZ681" s="32"/>
      <c r="CA681" s="32"/>
      <c r="CB681" s="32"/>
      <c r="CC681" s="32"/>
      <c r="CD681" s="32"/>
      <c r="CE681" s="32"/>
      <c r="CF681" s="32">
        <v>248770.9</v>
      </c>
      <c r="CG681" s="32"/>
      <c r="CH681" s="32">
        <v>248770.9</v>
      </c>
      <c r="CI681" s="32">
        <f t="shared" si="180"/>
        <v>262751.82458000001</v>
      </c>
      <c r="CJ681" s="32">
        <f t="shared" si="181"/>
        <v>220270.47479333333</v>
      </c>
      <c r="CK681" s="32">
        <f>+SMALL((K681,O681,S681,W681,AA681,AE681,AI681,AM681,AQ681,AU681,AY681,BC681,BG681,BK681,BO681,BS681,BW681,CA681,CE681,CI681),1)</f>
        <v>45816.899799999999</v>
      </c>
      <c r="CL681" s="18"/>
      <c r="CM681" s="18">
        <f t="shared" si="182"/>
        <v>0</v>
      </c>
      <c r="CN681" s="35">
        <f t="shared" si="183"/>
        <v>0</v>
      </c>
      <c r="CO681" s="39">
        <f t="shared" si="184"/>
        <v>45816.899799999999</v>
      </c>
    </row>
    <row r="682" spans="1:93" s="19" customFormat="1" ht="45">
      <c r="A682" s="17">
        <v>672</v>
      </c>
      <c r="B682" s="50" t="s">
        <v>578</v>
      </c>
      <c r="C682" s="69" t="s">
        <v>629</v>
      </c>
      <c r="D682" s="69" t="s">
        <v>1246</v>
      </c>
      <c r="E682" s="37">
        <v>1</v>
      </c>
      <c r="F682" s="37" t="str">
        <f>+VLOOKUP(B682,'[1]AMAREY NOVA MEDICAL S.A'!$D:$H,5,0)</f>
        <v>CTO 5656-2021 AMAREY NOVA MEDICAL S.A</v>
      </c>
      <c r="G682" s="34">
        <f>+VLOOKUP(B682,'[1]AMAREY NOVA MEDICAL S.A'!$D:$H,2,0)</f>
        <v>50000</v>
      </c>
      <c r="H682" s="32">
        <f>+VLOOKUP(B682,'[1]AMAREY NOVA MEDICAL S.A'!$D:$H,3,0)</f>
        <v>0</v>
      </c>
      <c r="I682" s="32">
        <f>+VLOOKUP(B682,'[1]AMAREY NOVA MEDICAL S.A'!$D:$H,4,0)</f>
        <v>50000</v>
      </c>
      <c r="J682" s="32">
        <f t="shared" si="177"/>
        <v>50000</v>
      </c>
      <c r="K682" s="32">
        <f t="shared" si="178"/>
        <v>52810</v>
      </c>
      <c r="L682" s="32">
        <v>86000</v>
      </c>
      <c r="M682" s="32"/>
      <c r="N682" s="32">
        <v>86000</v>
      </c>
      <c r="O682" s="32">
        <f t="shared" si="185"/>
        <v>90833.2</v>
      </c>
      <c r="P682" s="71"/>
      <c r="Q682" s="71"/>
      <c r="R682" s="72"/>
      <c r="S682" s="32"/>
      <c r="T682" s="32"/>
      <c r="U682" s="32"/>
      <c r="V682" s="32"/>
      <c r="W682" s="32"/>
      <c r="X682" s="32"/>
      <c r="Y682" s="32"/>
      <c r="Z682" s="32"/>
      <c r="AA682" s="32"/>
      <c r="AB682" s="32"/>
      <c r="AC682" s="32"/>
      <c r="AD682" s="32"/>
      <c r="AE682" s="32"/>
      <c r="AF682" s="32"/>
      <c r="AG682" s="32"/>
      <c r="AH682" s="32"/>
      <c r="AI682" s="32"/>
      <c r="AJ682" s="32">
        <v>126040</v>
      </c>
      <c r="AK682" s="32"/>
      <c r="AL682" s="32">
        <v>126040</v>
      </c>
      <c r="AM682" s="32">
        <f t="shared" si="188"/>
        <v>133123.448</v>
      </c>
      <c r="AN682" s="32"/>
      <c r="AO682" s="32"/>
      <c r="AP682" s="32"/>
      <c r="AQ682" s="32"/>
      <c r="AR682" s="32"/>
      <c r="AS682" s="32"/>
      <c r="AT682" s="32"/>
      <c r="AU682" s="32"/>
      <c r="AV682" s="32"/>
      <c r="AW682" s="32"/>
      <c r="AX682" s="32"/>
      <c r="AY682" s="32"/>
      <c r="AZ682" s="32"/>
      <c r="BA682" s="32"/>
      <c r="BB682" s="32"/>
      <c r="BC682" s="32"/>
      <c r="BD682" s="32"/>
      <c r="BE682" s="32"/>
      <c r="BF682" s="32"/>
      <c r="BG682" s="32"/>
      <c r="BH682" s="32"/>
      <c r="BI682" s="32"/>
      <c r="BJ682" s="32"/>
      <c r="BK682" s="32"/>
      <c r="BL682" s="32"/>
      <c r="BM682" s="32"/>
      <c r="BN682" s="32"/>
      <c r="BO682" s="32"/>
      <c r="BP682" s="32"/>
      <c r="BQ682" s="32"/>
      <c r="BR682" s="32"/>
      <c r="BS682" s="32"/>
      <c r="BT682" s="32"/>
      <c r="BU682" s="32"/>
      <c r="BV682" s="32"/>
      <c r="BW682" s="32"/>
      <c r="BX682" s="32"/>
      <c r="BY682" s="32"/>
      <c r="BZ682" s="32"/>
      <c r="CA682" s="32"/>
      <c r="CB682" s="32"/>
      <c r="CC682" s="32"/>
      <c r="CD682" s="32"/>
      <c r="CE682" s="32"/>
      <c r="CF682" s="32">
        <v>97545.52</v>
      </c>
      <c r="CG682" s="32"/>
      <c r="CH682" s="32">
        <v>97545.52</v>
      </c>
      <c r="CI682" s="32">
        <f t="shared" si="180"/>
        <v>103027.57822400001</v>
      </c>
      <c r="CJ682" s="32">
        <f t="shared" si="181"/>
        <v>94948.55655600001</v>
      </c>
      <c r="CK682" s="32">
        <f>+SMALL((K682,O682,S682,W682,AA682,AE682,AI682,AM682,AQ682,AU682,AY682,BC682,BG682,BK682,BO682,BS682,BW682,CA682,CE682,CI682),1)</f>
        <v>52810</v>
      </c>
      <c r="CL682" s="18"/>
      <c r="CM682" s="18">
        <f t="shared" si="182"/>
        <v>0</v>
      </c>
      <c r="CN682" s="35">
        <f t="shared" si="183"/>
        <v>0</v>
      </c>
      <c r="CO682" s="39">
        <f t="shared" si="184"/>
        <v>52810</v>
      </c>
    </row>
    <row r="683" spans="1:93" s="19" customFormat="1" ht="30">
      <c r="A683" s="17">
        <v>673</v>
      </c>
      <c r="B683" s="50" t="s">
        <v>412</v>
      </c>
      <c r="C683" s="69" t="s">
        <v>629</v>
      </c>
      <c r="D683" s="69" t="s">
        <v>1246</v>
      </c>
      <c r="E683" s="37">
        <v>1</v>
      </c>
      <c r="F683" s="37" t="str">
        <f>+VLOOKUP(B683,'[1]AMAREY NOVA MEDICAL S.A'!$D:$H,5,0)</f>
        <v xml:space="preserve">CTO 5660-2021 DISORTHO SA </v>
      </c>
      <c r="G683" s="34">
        <f>+VLOOKUP(B683,'[1]AMAREY NOVA MEDICAL S.A'!$D:$H,2,0)</f>
        <v>65824</v>
      </c>
      <c r="H683" s="32">
        <f>+VLOOKUP(B683,'[1]AMAREY NOVA MEDICAL S.A'!$D:$H,3,0)</f>
        <v>0</v>
      </c>
      <c r="I683" s="32">
        <f>+VLOOKUP(B683,'[1]AMAREY NOVA MEDICAL S.A'!$D:$H,4,0)</f>
        <v>65824</v>
      </c>
      <c r="J683" s="32">
        <f t="shared" si="177"/>
        <v>65824</v>
      </c>
      <c r="K683" s="32">
        <f t="shared" si="178"/>
        <v>69523.308799999999</v>
      </c>
      <c r="L683" s="32"/>
      <c r="M683" s="32"/>
      <c r="N683" s="32"/>
      <c r="O683" s="32"/>
      <c r="P683" s="71"/>
      <c r="Q683" s="71"/>
      <c r="R683" s="72"/>
      <c r="S683" s="32"/>
      <c r="T683" s="32"/>
      <c r="U683" s="32"/>
      <c r="V683" s="32"/>
      <c r="W683" s="32"/>
      <c r="X683" s="32"/>
      <c r="Y683" s="32"/>
      <c r="Z683" s="32"/>
      <c r="AA683" s="32"/>
      <c r="AB683" s="32"/>
      <c r="AC683" s="32"/>
      <c r="AD683" s="32"/>
      <c r="AE683" s="32"/>
      <c r="AF683" s="32"/>
      <c r="AG683" s="32"/>
      <c r="AH683" s="32"/>
      <c r="AI683" s="32"/>
      <c r="AJ683" s="32">
        <v>155135</v>
      </c>
      <c r="AK683" s="32">
        <f>+AJ683*19%</f>
        <v>29475.65</v>
      </c>
      <c r="AL683" s="32">
        <v>184610.65</v>
      </c>
      <c r="AM683" s="32">
        <f t="shared" si="188"/>
        <v>194985.76853</v>
      </c>
      <c r="AN683" s="32"/>
      <c r="AO683" s="32"/>
      <c r="AP683" s="32"/>
      <c r="AQ683" s="32"/>
      <c r="AR683" s="32"/>
      <c r="AS683" s="32"/>
      <c r="AT683" s="32"/>
      <c r="AU683" s="32"/>
      <c r="AV683" s="32"/>
      <c r="AW683" s="32"/>
      <c r="AX683" s="32"/>
      <c r="AY683" s="32"/>
      <c r="AZ683" s="32"/>
      <c r="BA683" s="32"/>
      <c r="BB683" s="32"/>
      <c r="BC683" s="32"/>
      <c r="BD683" s="32"/>
      <c r="BE683" s="32"/>
      <c r="BF683" s="32"/>
      <c r="BG683" s="32"/>
      <c r="BH683" s="32"/>
      <c r="BI683" s="32"/>
      <c r="BJ683" s="32"/>
      <c r="BK683" s="32"/>
      <c r="BL683" s="32"/>
      <c r="BM683" s="32"/>
      <c r="BN683" s="32"/>
      <c r="BO683" s="32"/>
      <c r="BP683" s="32"/>
      <c r="BQ683" s="32"/>
      <c r="BR683" s="32"/>
      <c r="BS683" s="32"/>
      <c r="BT683" s="32"/>
      <c r="BU683" s="32"/>
      <c r="BV683" s="32"/>
      <c r="BW683" s="32"/>
      <c r="BX683" s="32"/>
      <c r="BY683" s="32"/>
      <c r="BZ683" s="32"/>
      <c r="CA683" s="32"/>
      <c r="CB683" s="32"/>
      <c r="CC683" s="32"/>
      <c r="CD683" s="32"/>
      <c r="CE683" s="32"/>
      <c r="CF683" s="32">
        <v>60290.76</v>
      </c>
      <c r="CG683" s="32"/>
      <c r="CH683" s="32">
        <v>60290.76</v>
      </c>
      <c r="CI683" s="32">
        <f t="shared" si="180"/>
        <v>63679.100712000007</v>
      </c>
      <c r="CJ683" s="32">
        <f t="shared" si="181"/>
        <v>109396.05934733333</v>
      </c>
      <c r="CK683" s="32">
        <f>+SMALL((K683,O683,S683,W683,AA683,AE683,AI683,AM683,AQ683,AU683,AY683,BC683,BG683,BK683,BO683,BS683,BW683,CA683,CE683,CI683),1)</f>
        <v>63679.100712000007</v>
      </c>
      <c r="CL683" s="18"/>
      <c r="CM683" s="18">
        <f t="shared" si="182"/>
        <v>5844.2080879999921</v>
      </c>
      <c r="CN683" s="35">
        <f t="shared" si="183"/>
        <v>9.1775920555653839E-2</v>
      </c>
      <c r="CO683" s="39">
        <f t="shared" si="184"/>
        <v>63679.100712000007</v>
      </c>
    </row>
    <row r="684" spans="1:93" s="19" customFormat="1" ht="60">
      <c r="A684" s="17">
        <v>674</v>
      </c>
      <c r="B684" s="50" t="s">
        <v>582</v>
      </c>
      <c r="C684" s="69" t="s">
        <v>630</v>
      </c>
      <c r="D684" s="69" t="s">
        <v>1246</v>
      </c>
      <c r="E684" s="37">
        <v>1</v>
      </c>
      <c r="F684" s="37" t="str">
        <f>+VLOOKUP(B684,'[1]AMAREY NOVA MEDICAL S.A'!$D:$H,5,0)</f>
        <v>CTO 5669-2021 PROMED QUIRURGICOS E.U</v>
      </c>
      <c r="G684" s="34">
        <f>+VLOOKUP(B684,'[1]AMAREY NOVA MEDICAL S.A'!$D:$H,2,0)</f>
        <v>224351</v>
      </c>
      <c r="H684" s="32">
        <f>+VLOOKUP(B684,'[1]AMAREY NOVA MEDICAL S.A'!$D:$H,3,0)</f>
        <v>0</v>
      </c>
      <c r="I684" s="32">
        <f>+VLOOKUP(B684,'[1]AMAREY NOVA MEDICAL S.A'!$D:$H,4,0)</f>
        <v>224351</v>
      </c>
      <c r="J684" s="32">
        <f t="shared" si="177"/>
        <v>224351</v>
      </c>
      <c r="K684" s="32">
        <f t="shared" si="178"/>
        <v>236959.52619999999</v>
      </c>
      <c r="L684" s="32"/>
      <c r="M684" s="32"/>
      <c r="N684" s="32"/>
      <c r="O684" s="32"/>
      <c r="P684" s="71"/>
      <c r="Q684" s="71"/>
      <c r="R684" s="72"/>
      <c r="S684" s="32"/>
      <c r="T684" s="32"/>
      <c r="U684" s="32"/>
      <c r="V684" s="32"/>
      <c r="W684" s="32"/>
      <c r="X684" s="32"/>
      <c r="Y684" s="32"/>
      <c r="Z684" s="32"/>
      <c r="AA684" s="32"/>
      <c r="AB684" s="32"/>
      <c r="AC684" s="32"/>
      <c r="AD684" s="32"/>
      <c r="AE684" s="32"/>
      <c r="AF684" s="32"/>
      <c r="AG684" s="32"/>
      <c r="AH684" s="32"/>
      <c r="AI684" s="32"/>
      <c r="AJ684" s="32"/>
      <c r="AK684" s="32"/>
      <c r="AL684" s="32"/>
      <c r="AM684" s="32"/>
      <c r="AN684" s="32"/>
      <c r="AO684" s="32"/>
      <c r="AP684" s="32"/>
      <c r="AQ684" s="32"/>
      <c r="AR684" s="32"/>
      <c r="AS684" s="32"/>
      <c r="AT684" s="32"/>
      <c r="AU684" s="32"/>
      <c r="AV684" s="32"/>
      <c r="AW684" s="32"/>
      <c r="AX684" s="32"/>
      <c r="AY684" s="32"/>
      <c r="AZ684" s="32"/>
      <c r="BA684" s="32"/>
      <c r="BB684" s="32"/>
      <c r="BC684" s="32"/>
      <c r="BD684" s="32"/>
      <c r="BE684" s="32"/>
      <c r="BF684" s="32"/>
      <c r="BG684" s="32"/>
      <c r="BH684" s="32"/>
      <c r="BI684" s="32"/>
      <c r="BJ684" s="32"/>
      <c r="BK684" s="32"/>
      <c r="BL684" s="32"/>
      <c r="BM684" s="32"/>
      <c r="BN684" s="32"/>
      <c r="BO684" s="32"/>
      <c r="BP684" s="32"/>
      <c r="BQ684" s="32"/>
      <c r="BR684" s="32"/>
      <c r="BS684" s="32"/>
      <c r="BT684" s="32"/>
      <c r="BU684" s="32"/>
      <c r="BV684" s="32"/>
      <c r="BW684" s="32"/>
      <c r="BX684" s="32"/>
      <c r="BY684" s="32"/>
      <c r="BZ684" s="32"/>
      <c r="CA684" s="32"/>
      <c r="CB684" s="32"/>
      <c r="CC684" s="32"/>
      <c r="CD684" s="32"/>
      <c r="CE684" s="32"/>
      <c r="CF684" s="32">
        <v>1272367.1399999999</v>
      </c>
      <c r="CG684" s="32"/>
      <c r="CH684" s="32">
        <v>1272367.1399999999</v>
      </c>
      <c r="CI684" s="32">
        <f t="shared" si="180"/>
        <v>1343874.1732679999</v>
      </c>
      <c r="CJ684" s="32">
        <f t="shared" si="181"/>
        <v>790416.84973399993</v>
      </c>
      <c r="CK684" s="32">
        <f>+SMALL((K684,O684,S684,W684,AA684,AE684,AI684,AM684,AQ684,AU684,AY684,BC684,BG684,BK684,BO684,BS684,BW684,CA684,CE684,CI684),1)</f>
        <v>236959.52619999999</v>
      </c>
      <c r="CL684" s="18"/>
      <c r="CM684" s="18">
        <f t="shared" si="182"/>
        <v>0</v>
      </c>
      <c r="CN684" s="35">
        <f t="shared" si="183"/>
        <v>0</v>
      </c>
      <c r="CO684" s="39">
        <f t="shared" si="184"/>
        <v>236959.52619999999</v>
      </c>
    </row>
    <row r="685" spans="1:93" s="19" customFormat="1" ht="45">
      <c r="A685" s="17">
        <v>675</v>
      </c>
      <c r="B685" s="50" t="s">
        <v>340</v>
      </c>
      <c r="C685" s="69" t="s">
        <v>630</v>
      </c>
      <c r="D685" s="69" t="s">
        <v>1246</v>
      </c>
      <c r="E685" s="37">
        <v>1</v>
      </c>
      <c r="F685" s="37" t="str">
        <f>+VLOOKUP(B685,'[1]AMAREY NOVA MEDICAL S.A'!$D:$H,5,0)</f>
        <v>CTO 5656-2021 AMAREY NOVA MEDICAL S.A</v>
      </c>
      <c r="G685" s="34">
        <f>+VLOOKUP(B685,'[1]AMAREY NOVA MEDICAL S.A'!$D:$H,2,0)</f>
        <v>31000</v>
      </c>
      <c r="H685" s="32">
        <f>+VLOOKUP(B685,'[1]AMAREY NOVA MEDICAL S.A'!$D:$H,3,0)</f>
        <v>0</v>
      </c>
      <c r="I685" s="32">
        <f>+VLOOKUP(B685,'[1]AMAREY NOVA MEDICAL S.A'!$D:$H,4,0)</f>
        <v>31000</v>
      </c>
      <c r="J685" s="32">
        <f t="shared" si="177"/>
        <v>31000</v>
      </c>
      <c r="K685" s="32">
        <f t="shared" si="178"/>
        <v>32742.2</v>
      </c>
      <c r="L685" s="32"/>
      <c r="M685" s="32"/>
      <c r="N685" s="32"/>
      <c r="O685" s="32"/>
      <c r="P685" s="71"/>
      <c r="Q685" s="71"/>
      <c r="R685" s="72"/>
      <c r="S685" s="32"/>
      <c r="T685" s="32"/>
      <c r="U685" s="32"/>
      <c r="V685" s="32"/>
      <c r="W685" s="32"/>
      <c r="X685" s="32"/>
      <c r="Y685" s="32"/>
      <c r="Z685" s="32"/>
      <c r="AA685" s="32"/>
      <c r="AB685" s="32"/>
      <c r="AC685" s="32"/>
      <c r="AD685" s="32"/>
      <c r="AE685" s="32"/>
      <c r="AF685" s="32"/>
      <c r="AG685" s="32"/>
      <c r="AH685" s="32"/>
      <c r="AI685" s="32"/>
      <c r="AJ685" s="32"/>
      <c r="AK685" s="32"/>
      <c r="AL685" s="32"/>
      <c r="AM685" s="32"/>
      <c r="AN685" s="32"/>
      <c r="AO685" s="32"/>
      <c r="AP685" s="32"/>
      <c r="AQ685" s="32"/>
      <c r="AR685" s="32"/>
      <c r="AS685" s="32"/>
      <c r="AT685" s="32"/>
      <c r="AU685" s="32"/>
      <c r="AV685" s="32"/>
      <c r="AW685" s="32"/>
      <c r="AX685" s="32"/>
      <c r="AY685" s="32"/>
      <c r="AZ685" s="32"/>
      <c r="BA685" s="32"/>
      <c r="BB685" s="32"/>
      <c r="BC685" s="32"/>
      <c r="BD685" s="32"/>
      <c r="BE685" s="32"/>
      <c r="BF685" s="32"/>
      <c r="BG685" s="32"/>
      <c r="BH685" s="32"/>
      <c r="BI685" s="32"/>
      <c r="BJ685" s="32"/>
      <c r="BK685" s="32"/>
      <c r="BL685" s="32"/>
      <c r="BM685" s="32"/>
      <c r="BN685" s="32"/>
      <c r="BO685" s="32"/>
      <c r="BP685" s="32"/>
      <c r="BQ685" s="32"/>
      <c r="BR685" s="32"/>
      <c r="BS685" s="32"/>
      <c r="BT685" s="32"/>
      <c r="BU685" s="32"/>
      <c r="BV685" s="32"/>
      <c r="BW685" s="32"/>
      <c r="BX685" s="32"/>
      <c r="BY685" s="32"/>
      <c r="BZ685" s="32"/>
      <c r="CA685" s="32"/>
      <c r="CB685" s="32"/>
      <c r="CC685" s="32"/>
      <c r="CD685" s="32"/>
      <c r="CE685" s="32"/>
      <c r="CF685" s="32">
        <v>575202.1</v>
      </c>
      <c r="CG685" s="32"/>
      <c r="CH685" s="32">
        <v>575202.1</v>
      </c>
      <c r="CI685" s="32">
        <f t="shared" si="180"/>
        <v>607528.45802000002</v>
      </c>
      <c r="CJ685" s="32">
        <f t="shared" si="181"/>
        <v>320135.32900999999</v>
      </c>
      <c r="CK685" s="32">
        <f>+SMALL((K685,O685,S685,W685,AA685,AE685,AI685,AM685,AQ685,AU685,AY685,BC685,BG685,BK685,BO685,BS685,BW685,CA685,CE685,CI685),1)</f>
        <v>32742.2</v>
      </c>
      <c r="CL685" s="18"/>
      <c r="CM685" s="18">
        <f t="shared" si="182"/>
        <v>0</v>
      </c>
      <c r="CN685" s="35">
        <f t="shared" si="183"/>
        <v>0</v>
      </c>
      <c r="CO685" s="39">
        <f t="shared" si="184"/>
        <v>32742.2</v>
      </c>
    </row>
    <row r="686" spans="1:93" s="19" customFormat="1" ht="45">
      <c r="A686" s="17">
        <v>676</v>
      </c>
      <c r="B686" s="50" t="s">
        <v>583</v>
      </c>
      <c r="C686" s="69" t="s">
        <v>631</v>
      </c>
      <c r="D686" s="69" t="s">
        <v>1246</v>
      </c>
      <c r="E686" s="37">
        <v>1</v>
      </c>
      <c r="F686" s="37" t="str">
        <f>+VLOOKUP(B686,'[1]AMAREY NOVA MEDICAL S.A'!$D:$H,5,0)</f>
        <v>CTO 5656-2021 AMAREY NOVA MEDICAL S.A</v>
      </c>
      <c r="G686" s="34">
        <f>+VLOOKUP(B686,'[1]AMAREY NOVA MEDICAL S.A'!$D:$H,2,0)</f>
        <v>690000</v>
      </c>
      <c r="H686" s="32">
        <f>+VLOOKUP(B686,'[1]AMAREY NOVA MEDICAL S.A'!$D:$H,3,0)</f>
        <v>0</v>
      </c>
      <c r="I686" s="32">
        <f>+VLOOKUP(B686,'[1]AMAREY NOVA MEDICAL S.A'!$D:$H,4,0)</f>
        <v>690000</v>
      </c>
      <c r="J686" s="32">
        <f t="shared" si="177"/>
        <v>690000</v>
      </c>
      <c r="K686" s="32">
        <f t="shared" si="178"/>
        <v>728778</v>
      </c>
      <c r="L686" s="32">
        <v>1237000</v>
      </c>
      <c r="M686" s="32"/>
      <c r="N686" s="32">
        <v>1237000</v>
      </c>
      <c r="O686" s="32">
        <f t="shared" si="185"/>
        <v>1306519.4000000001</v>
      </c>
      <c r="P686" s="71"/>
      <c r="Q686" s="71"/>
      <c r="R686" s="72"/>
      <c r="S686" s="32"/>
      <c r="T686" s="32"/>
      <c r="U686" s="32"/>
      <c r="V686" s="32"/>
      <c r="W686" s="32"/>
      <c r="X686" s="32"/>
      <c r="Y686" s="32"/>
      <c r="Z686" s="32"/>
      <c r="AA686" s="32"/>
      <c r="AB686" s="32"/>
      <c r="AC686" s="32"/>
      <c r="AD686" s="32"/>
      <c r="AE686" s="32"/>
      <c r="AF686" s="32"/>
      <c r="AG686" s="32"/>
      <c r="AH686" s="32"/>
      <c r="AI686" s="32"/>
      <c r="AJ686" s="32"/>
      <c r="AK686" s="32"/>
      <c r="AL686" s="32"/>
      <c r="AM686" s="32"/>
      <c r="AN686" s="32"/>
      <c r="AO686" s="32"/>
      <c r="AP686" s="32"/>
      <c r="AQ686" s="32"/>
      <c r="AR686" s="32"/>
      <c r="AS686" s="32"/>
      <c r="AT686" s="32"/>
      <c r="AU686" s="32"/>
      <c r="AV686" s="32"/>
      <c r="AW686" s="32"/>
      <c r="AX686" s="32"/>
      <c r="AY686" s="32"/>
      <c r="AZ686" s="32"/>
      <c r="BA686" s="32"/>
      <c r="BB686" s="32"/>
      <c r="BC686" s="32"/>
      <c r="BD686" s="32"/>
      <c r="BE686" s="32"/>
      <c r="BF686" s="32"/>
      <c r="BG686" s="32"/>
      <c r="BH686" s="32"/>
      <c r="BI686" s="32"/>
      <c r="BJ686" s="32"/>
      <c r="BK686" s="32"/>
      <c r="BL686" s="32"/>
      <c r="BM686" s="32"/>
      <c r="BN686" s="32"/>
      <c r="BO686" s="32"/>
      <c r="BP686" s="32"/>
      <c r="BQ686" s="32"/>
      <c r="BR686" s="32"/>
      <c r="BS686" s="32"/>
      <c r="BT686" s="32"/>
      <c r="BU686" s="32"/>
      <c r="BV686" s="32"/>
      <c r="BW686" s="32"/>
      <c r="BX686" s="32"/>
      <c r="BY686" s="32"/>
      <c r="BZ686" s="32"/>
      <c r="CA686" s="32"/>
      <c r="CB686" s="32">
        <v>1746468</v>
      </c>
      <c r="CC686" s="32"/>
      <c r="CD686" s="32">
        <v>1746468</v>
      </c>
      <c r="CE686" s="32">
        <f t="shared" si="179"/>
        <v>1844619.5016000001</v>
      </c>
      <c r="CF686" s="32">
        <v>2436957.79</v>
      </c>
      <c r="CG686" s="32"/>
      <c r="CH686" s="32">
        <v>2436957.79</v>
      </c>
      <c r="CI686" s="32">
        <f t="shared" si="180"/>
        <v>2573914.8177980003</v>
      </c>
      <c r="CJ686" s="32">
        <f t="shared" si="181"/>
        <v>1613457.9298495003</v>
      </c>
      <c r="CK686" s="32">
        <f>+SMALL((K686,O686,S686,W686,AA686,AE686,AI686,AM686,AQ686,AU686,AY686,BC686,BG686,BK686,BO686,BS686,BW686,CA686,CE686,CI686),1)</f>
        <v>728778</v>
      </c>
      <c r="CL686" s="18"/>
      <c r="CM686" s="18">
        <f t="shared" si="182"/>
        <v>0</v>
      </c>
      <c r="CN686" s="35">
        <f t="shared" si="183"/>
        <v>0</v>
      </c>
      <c r="CO686" s="39">
        <f t="shared" si="184"/>
        <v>728778</v>
      </c>
    </row>
    <row r="687" spans="1:93" s="19" customFormat="1" ht="45">
      <c r="A687" s="17">
        <v>677</v>
      </c>
      <c r="B687" s="50" t="s">
        <v>584</v>
      </c>
      <c r="C687" s="69" t="s">
        <v>631</v>
      </c>
      <c r="D687" s="69" t="s">
        <v>1246</v>
      </c>
      <c r="E687" s="37">
        <v>1</v>
      </c>
      <c r="F687" s="37" t="str">
        <f>+VLOOKUP(B687,'[1]AMAREY NOVA MEDICAL S.A'!$D:$H,5,0)</f>
        <v>CTO 5656-2021 AMAREY NOVA MEDICAL S.A</v>
      </c>
      <c r="G687" s="34">
        <f>+VLOOKUP(B687,'[1]AMAREY NOVA MEDICAL S.A'!$D:$H,2,0)</f>
        <v>50000</v>
      </c>
      <c r="H687" s="32">
        <f>+VLOOKUP(B687,'[1]AMAREY NOVA MEDICAL S.A'!$D:$H,3,0)</f>
        <v>0</v>
      </c>
      <c r="I687" s="32">
        <f>+VLOOKUP(B687,'[1]AMAREY NOVA MEDICAL S.A'!$D:$H,4,0)</f>
        <v>50000</v>
      </c>
      <c r="J687" s="32">
        <f t="shared" si="177"/>
        <v>50000</v>
      </c>
      <c r="K687" s="32">
        <f t="shared" si="178"/>
        <v>52810</v>
      </c>
      <c r="L687" s="32">
        <v>86000</v>
      </c>
      <c r="M687" s="32"/>
      <c r="N687" s="32">
        <v>86000</v>
      </c>
      <c r="O687" s="32">
        <f t="shared" si="185"/>
        <v>90833.2</v>
      </c>
      <c r="P687" s="71"/>
      <c r="Q687" s="71"/>
      <c r="R687" s="72"/>
      <c r="S687" s="32"/>
      <c r="T687" s="32"/>
      <c r="U687" s="32"/>
      <c r="V687" s="32"/>
      <c r="W687" s="32"/>
      <c r="X687" s="32"/>
      <c r="Y687" s="32"/>
      <c r="Z687" s="32"/>
      <c r="AA687" s="32"/>
      <c r="AB687" s="32"/>
      <c r="AC687" s="32"/>
      <c r="AD687" s="32"/>
      <c r="AE687" s="32"/>
      <c r="AF687" s="32"/>
      <c r="AG687" s="32"/>
      <c r="AH687" s="32"/>
      <c r="AI687" s="32"/>
      <c r="AJ687" s="32">
        <v>126040</v>
      </c>
      <c r="AK687" s="32"/>
      <c r="AL687" s="32">
        <v>126040</v>
      </c>
      <c r="AM687" s="32">
        <f t="shared" si="188"/>
        <v>133123.448</v>
      </c>
      <c r="AN687" s="32"/>
      <c r="AO687" s="32"/>
      <c r="AP687" s="32"/>
      <c r="AQ687" s="32"/>
      <c r="AR687" s="32"/>
      <c r="AS687" s="32"/>
      <c r="AT687" s="32"/>
      <c r="AU687" s="32"/>
      <c r="AV687" s="32"/>
      <c r="AW687" s="32"/>
      <c r="AX687" s="32"/>
      <c r="AY687" s="32"/>
      <c r="AZ687" s="32"/>
      <c r="BA687" s="32"/>
      <c r="BB687" s="32"/>
      <c r="BC687" s="32"/>
      <c r="BD687" s="32"/>
      <c r="BE687" s="32"/>
      <c r="BF687" s="32"/>
      <c r="BG687" s="32"/>
      <c r="BH687" s="32"/>
      <c r="BI687" s="32"/>
      <c r="BJ687" s="32"/>
      <c r="BK687" s="32"/>
      <c r="BL687" s="32"/>
      <c r="BM687" s="32"/>
      <c r="BN687" s="32"/>
      <c r="BO687" s="32"/>
      <c r="BP687" s="32"/>
      <c r="BQ687" s="32"/>
      <c r="BR687" s="32"/>
      <c r="BS687" s="32"/>
      <c r="BT687" s="32"/>
      <c r="BU687" s="32"/>
      <c r="BV687" s="32"/>
      <c r="BW687" s="32"/>
      <c r="BX687" s="32"/>
      <c r="BY687" s="32"/>
      <c r="BZ687" s="32"/>
      <c r="CA687" s="32"/>
      <c r="CB687" s="32">
        <v>237600.00000000003</v>
      </c>
      <c r="CC687" s="32"/>
      <c r="CD687" s="32">
        <v>237600.00000000003</v>
      </c>
      <c r="CE687" s="32">
        <f t="shared" si="179"/>
        <v>250953.12000000002</v>
      </c>
      <c r="CF687" s="32">
        <v>136484.42000000001</v>
      </c>
      <c r="CG687" s="32"/>
      <c r="CH687" s="32">
        <v>136484.42000000001</v>
      </c>
      <c r="CI687" s="32">
        <f t="shared" si="180"/>
        <v>144154.844404</v>
      </c>
      <c r="CJ687" s="32">
        <f t="shared" si="181"/>
        <v>134374.92248080001</v>
      </c>
      <c r="CK687" s="32">
        <f>+SMALL((K687,O687,S687,W687,AA687,AE687,AI687,AM687,AQ687,AU687,AY687,BC687,BG687,BK687,BO687,BS687,BW687,CA687,CE687,CI687),1)</f>
        <v>52810</v>
      </c>
      <c r="CL687" s="18"/>
      <c r="CM687" s="18">
        <f t="shared" si="182"/>
        <v>0</v>
      </c>
      <c r="CN687" s="35">
        <f t="shared" si="183"/>
        <v>0</v>
      </c>
      <c r="CO687" s="39">
        <f t="shared" si="184"/>
        <v>52810</v>
      </c>
    </row>
    <row r="688" spans="1:93" s="19" customFormat="1" ht="45">
      <c r="A688" s="17">
        <v>678</v>
      </c>
      <c r="B688" s="50" t="s">
        <v>585</v>
      </c>
      <c r="C688" s="69" t="s">
        <v>631</v>
      </c>
      <c r="D688" s="69" t="s">
        <v>1246</v>
      </c>
      <c r="E688" s="37">
        <v>1</v>
      </c>
      <c r="F688" s="37" t="str">
        <f>+VLOOKUP(B688,'[1]AMAREY NOVA MEDICAL S.A'!$D:$H,5,0)</f>
        <v>CTO 5656-2021 AMAREY NOVA MEDICAL S.A</v>
      </c>
      <c r="G688" s="34">
        <f>+VLOOKUP(B688,'[1]AMAREY NOVA MEDICAL S.A'!$D:$H,2,0)</f>
        <v>746000</v>
      </c>
      <c r="H688" s="32">
        <f>+VLOOKUP(B688,'[1]AMAREY NOVA MEDICAL S.A'!$D:$H,3,0)</f>
        <v>0</v>
      </c>
      <c r="I688" s="32">
        <f>+VLOOKUP(B688,'[1]AMAREY NOVA MEDICAL S.A'!$D:$H,4,0)</f>
        <v>746000</v>
      </c>
      <c r="J688" s="32">
        <f t="shared" si="177"/>
        <v>746000</v>
      </c>
      <c r="K688" s="32">
        <f t="shared" si="178"/>
        <v>787925.20000000007</v>
      </c>
      <c r="L688" s="32">
        <v>1049000</v>
      </c>
      <c r="M688" s="32"/>
      <c r="N688" s="32">
        <v>1049000</v>
      </c>
      <c r="O688" s="32">
        <f t="shared" si="185"/>
        <v>1107953.8</v>
      </c>
      <c r="P688" s="71"/>
      <c r="Q688" s="71"/>
      <c r="R688" s="72"/>
      <c r="S688" s="32"/>
      <c r="T688" s="32"/>
      <c r="U688" s="32"/>
      <c r="V688" s="32"/>
      <c r="W688" s="32"/>
      <c r="X688" s="32"/>
      <c r="Y688" s="32"/>
      <c r="Z688" s="32"/>
      <c r="AA688" s="32"/>
      <c r="AB688" s="32"/>
      <c r="AC688" s="32"/>
      <c r="AD688" s="32"/>
      <c r="AE688" s="32"/>
      <c r="AF688" s="32"/>
      <c r="AG688" s="32"/>
      <c r="AH688" s="32"/>
      <c r="AI688" s="32"/>
      <c r="AJ688" s="32">
        <v>1260000</v>
      </c>
      <c r="AK688" s="32"/>
      <c r="AL688" s="32">
        <v>1260000</v>
      </c>
      <c r="AM688" s="32">
        <f t="shared" si="188"/>
        <v>1330812</v>
      </c>
      <c r="AN688" s="32"/>
      <c r="AO688" s="32"/>
      <c r="AP688" s="32"/>
      <c r="AQ688" s="32"/>
      <c r="AR688" s="32"/>
      <c r="AS688" s="32"/>
      <c r="AT688" s="32"/>
      <c r="AU688" s="32"/>
      <c r="AV688" s="32"/>
      <c r="AW688" s="32"/>
      <c r="AX688" s="32"/>
      <c r="AY688" s="32"/>
      <c r="AZ688" s="32"/>
      <c r="BA688" s="32"/>
      <c r="BB688" s="32"/>
      <c r="BC688" s="32"/>
      <c r="BD688" s="32"/>
      <c r="BE688" s="32"/>
      <c r="BF688" s="32"/>
      <c r="BG688" s="32"/>
      <c r="BH688" s="32"/>
      <c r="BI688" s="32"/>
      <c r="BJ688" s="32"/>
      <c r="BK688" s="32"/>
      <c r="BL688" s="32"/>
      <c r="BM688" s="32"/>
      <c r="BN688" s="32"/>
      <c r="BO688" s="32"/>
      <c r="BP688" s="32"/>
      <c r="BQ688" s="32"/>
      <c r="BR688" s="32"/>
      <c r="BS688" s="32"/>
      <c r="BT688" s="32"/>
      <c r="BU688" s="32"/>
      <c r="BV688" s="32"/>
      <c r="BW688" s="32"/>
      <c r="BX688" s="32"/>
      <c r="BY688" s="32"/>
      <c r="BZ688" s="32"/>
      <c r="CA688" s="32"/>
      <c r="CB688" s="32">
        <v>912168</v>
      </c>
      <c r="CC688" s="32"/>
      <c r="CD688" s="32">
        <v>912168</v>
      </c>
      <c r="CE688" s="32">
        <f t="shared" si="179"/>
        <v>963431.84160000004</v>
      </c>
      <c r="CF688" s="32">
        <v>844401.11</v>
      </c>
      <c r="CG688" s="32"/>
      <c r="CH688" s="32">
        <v>844401.11</v>
      </c>
      <c r="CI688" s="32">
        <f t="shared" si="180"/>
        <v>891856.45238200005</v>
      </c>
      <c r="CJ688" s="32">
        <f t="shared" si="181"/>
        <v>1016395.8587964</v>
      </c>
      <c r="CK688" s="32">
        <f>+SMALL((K688,O688,S688,W688,AA688,AE688,AI688,AM688,AQ688,AU688,AY688,BC688,BG688,BK688,BO688,BS688,BW688,CA688,CE688,CI688),1)</f>
        <v>787925.20000000007</v>
      </c>
      <c r="CL688" s="18"/>
      <c r="CM688" s="18">
        <f t="shared" si="182"/>
        <v>0</v>
      </c>
      <c r="CN688" s="35">
        <f t="shared" si="183"/>
        <v>0</v>
      </c>
      <c r="CO688" s="39">
        <f t="shared" si="184"/>
        <v>787925.20000000007</v>
      </c>
    </row>
    <row r="689" spans="1:93" s="19" customFormat="1" ht="45">
      <c r="A689" s="17">
        <v>679</v>
      </c>
      <c r="B689" s="50" t="s">
        <v>586</v>
      </c>
      <c r="C689" s="69" t="s">
        <v>631</v>
      </c>
      <c r="D689" s="69" t="s">
        <v>1246</v>
      </c>
      <c r="E689" s="37">
        <v>1</v>
      </c>
      <c r="F689" s="37" t="str">
        <f>+VLOOKUP(B689,'[1]AMAREY NOVA MEDICAL S.A'!$D:$H,5,0)</f>
        <v>CTO 5656-2021 AMAREY NOVA MEDICAL S.A</v>
      </c>
      <c r="G689" s="34">
        <f>+VLOOKUP(B689,'[1]AMAREY NOVA MEDICAL S.A'!$D:$H,2,0)</f>
        <v>0</v>
      </c>
      <c r="H689" s="32">
        <f>+VLOOKUP(B689,'[1]AMAREY NOVA MEDICAL S.A'!$D:$H,3,0)</f>
        <v>0</v>
      </c>
      <c r="I689" s="32">
        <f>+VLOOKUP(B689,'[1]AMAREY NOVA MEDICAL S.A'!$D:$H,4,0)</f>
        <v>0</v>
      </c>
      <c r="J689" s="32">
        <f t="shared" si="177"/>
        <v>0</v>
      </c>
      <c r="K689" s="32">
        <f t="shared" si="178"/>
        <v>0</v>
      </c>
      <c r="L689" s="32">
        <v>440000</v>
      </c>
      <c r="M689" s="32"/>
      <c r="N689" s="32">
        <v>440000</v>
      </c>
      <c r="O689" s="32">
        <f t="shared" si="185"/>
        <v>464728</v>
      </c>
      <c r="P689" s="71"/>
      <c r="Q689" s="71"/>
      <c r="R689" s="72"/>
      <c r="S689" s="32"/>
      <c r="T689" s="32"/>
      <c r="U689" s="32"/>
      <c r="V689" s="32"/>
      <c r="W689" s="32"/>
      <c r="X689" s="32"/>
      <c r="Y689" s="32"/>
      <c r="Z689" s="32"/>
      <c r="AA689" s="32"/>
      <c r="AB689" s="32"/>
      <c r="AC689" s="32"/>
      <c r="AD689" s="32"/>
      <c r="AE689" s="32"/>
      <c r="AF689" s="32"/>
      <c r="AG689" s="32"/>
      <c r="AH689" s="32"/>
      <c r="AI689" s="32"/>
      <c r="AJ689" s="32">
        <v>483000</v>
      </c>
      <c r="AK689" s="32"/>
      <c r="AL689" s="32">
        <v>483000</v>
      </c>
      <c r="AM689" s="32">
        <f t="shared" si="188"/>
        <v>510144.60000000003</v>
      </c>
      <c r="AN689" s="32"/>
      <c r="AO689" s="32"/>
      <c r="AP689" s="32"/>
      <c r="AQ689" s="32"/>
      <c r="AR689" s="32"/>
      <c r="AS689" s="32"/>
      <c r="AT689" s="32"/>
      <c r="AU689" s="32"/>
      <c r="AV689" s="32"/>
      <c r="AW689" s="32"/>
      <c r="AX689" s="32"/>
      <c r="AY689" s="32"/>
      <c r="AZ689" s="32"/>
      <c r="BA689" s="32"/>
      <c r="BB689" s="32"/>
      <c r="BC689" s="32"/>
      <c r="BD689" s="32"/>
      <c r="BE689" s="32"/>
      <c r="BF689" s="32"/>
      <c r="BG689" s="32"/>
      <c r="BH689" s="32"/>
      <c r="BI689" s="32"/>
      <c r="BJ689" s="32"/>
      <c r="BK689" s="32"/>
      <c r="BL689" s="32"/>
      <c r="BM689" s="32"/>
      <c r="BN689" s="32"/>
      <c r="BO689" s="32"/>
      <c r="BP689" s="32"/>
      <c r="BQ689" s="32"/>
      <c r="BR689" s="32"/>
      <c r="BS689" s="32"/>
      <c r="BT689" s="32"/>
      <c r="BU689" s="32"/>
      <c r="BV689" s="32"/>
      <c r="BW689" s="32"/>
      <c r="BX689" s="32"/>
      <c r="BY689" s="32"/>
      <c r="BZ689" s="32"/>
      <c r="CA689" s="32"/>
      <c r="CB689" s="32"/>
      <c r="CC689" s="32"/>
      <c r="CD689" s="32"/>
      <c r="CE689" s="32"/>
      <c r="CF689" s="32">
        <v>2606791.44</v>
      </c>
      <c r="CG689" s="32"/>
      <c r="CH689" s="32">
        <v>2606791.44</v>
      </c>
      <c r="CI689" s="32">
        <f t="shared" si="180"/>
        <v>2753293.1189279999</v>
      </c>
      <c r="CJ689" s="32">
        <f t="shared" si="181"/>
        <v>932041.42973199999</v>
      </c>
      <c r="CK689" s="32">
        <f>+SMALL((K689,O689,S689,W689,AA689,AE689,AI689,AM689,AQ689,AU689,AY689,BC689,BG689,BK689,BO689,BS689,BW689,CA689,CE689,CI689),1)</f>
        <v>0</v>
      </c>
      <c r="CL689" s="18"/>
      <c r="CM689" s="18"/>
      <c r="CN689" s="35"/>
      <c r="CO689" s="39">
        <f t="shared" si="184"/>
        <v>0</v>
      </c>
    </row>
    <row r="690" spans="1:93" s="19" customFormat="1" ht="60">
      <c r="A690" s="17">
        <v>680</v>
      </c>
      <c r="B690" s="50" t="s">
        <v>587</v>
      </c>
      <c r="C690" s="69" t="s">
        <v>632</v>
      </c>
      <c r="D690" s="69" t="s">
        <v>1246</v>
      </c>
      <c r="E690" s="37">
        <v>1</v>
      </c>
      <c r="F690" s="37" t="str">
        <f>+VLOOKUP(B690,'[1]AMAREY NOVA MEDICAL S.A'!$D:$H,5,0)</f>
        <v>CTO 5669-2021 PROMED QUIRURGICOS E.U</v>
      </c>
      <c r="G690" s="34">
        <f>+VLOOKUP(B690,'[1]AMAREY NOVA MEDICAL S.A'!$D:$H,2,0)</f>
        <v>670699</v>
      </c>
      <c r="H690" s="32">
        <f>+VLOOKUP(B690,'[1]AMAREY NOVA MEDICAL S.A'!$D:$H,3,0)</f>
        <v>0</v>
      </c>
      <c r="I690" s="32">
        <f>+VLOOKUP(B690,'[1]AMAREY NOVA MEDICAL S.A'!$D:$H,4,0)</f>
        <v>670699</v>
      </c>
      <c r="J690" s="32">
        <f t="shared" si="177"/>
        <v>670699</v>
      </c>
      <c r="K690" s="32">
        <f t="shared" si="178"/>
        <v>708392.28379999998</v>
      </c>
      <c r="L690" s="32"/>
      <c r="M690" s="32"/>
      <c r="N690" s="32"/>
      <c r="O690" s="32"/>
      <c r="P690" s="71"/>
      <c r="Q690" s="71"/>
      <c r="R690" s="72"/>
      <c r="S690" s="32"/>
      <c r="T690" s="32"/>
      <c r="U690" s="32"/>
      <c r="V690" s="32"/>
      <c r="W690" s="32"/>
      <c r="X690" s="32"/>
      <c r="Y690" s="32"/>
      <c r="Z690" s="32"/>
      <c r="AA690" s="32"/>
      <c r="AB690" s="32"/>
      <c r="AC690" s="32"/>
      <c r="AD690" s="32"/>
      <c r="AE690" s="32"/>
      <c r="AF690" s="32"/>
      <c r="AG690" s="32"/>
      <c r="AH690" s="32"/>
      <c r="AI690" s="32"/>
      <c r="AJ690" s="32"/>
      <c r="AK690" s="32"/>
      <c r="AL690" s="32"/>
      <c r="AM690" s="32"/>
      <c r="AN690" s="32"/>
      <c r="AO690" s="32"/>
      <c r="AP690" s="32"/>
      <c r="AQ690" s="32"/>
      <c r="AR690" s="32"/>
      <c r="AS690" s="32"/>
      <c r="AT690" s="32"/>
      <c r="AU690" s="32"/>
      <c r="AV690" s="32"/>
      <c r="AW690" s="32"/>
      <c r="AX690" s="32"/>
      <c r="AY690" s="32"/>
      <c r="AZ690" s="32"/>
      <c r="BA690" s="32"/>
      <c r="BB690" s="32"/>
      <c r="BC690" s="32"/>
      <c r="BD690" s="32"/>
      <c r="BE690" s="32"/>
      <c r="BF690" s="32"/>
      <c r="BG690" s="32"/>
      <c r="BH690" s="32"/>
      <c r="BI690" s="32"/>
      <c r="BJ690" s="32"/>
      <c r="BK690" s="32"/>
      <c r="BL690" s="32"/>
      <c r="BM690" s="32"/>
      <c r="BN690" s="32"/>
      <c r="BO690" s="32"/>
      <c r="BP690" s="32"/>
      <c r="BQ690" s="32"/>
      <c r="BR690" s="32"/>
      <c r="BS690" s="32"/>
      <c r="BT690" s="32"/>
      <c r="BU690" s="32"/>
      <c r="BV690" s="32"/>
      <c r="BW690" s="32"/>
      <c r="BX690" s="32"/>
      <c r="BY690" s="32"/>
      <c r="BZ690" s="32"/>
      <c r="CA690" s="32"/>
      <c r="CB690" s="32"/>
      <c r="CC690" s="32"/>
      <c r="CD690" s="32"/>
      <c r="CE690" s="32"/>
      <c r="CF690" s="32">
        <v>1588923.72</v>
      </c>
      <c r="CG690" s="32"/>
      <c r="CH690" s="32">
        <v>1588923.72</v>
      </c>
      <c r="CI690" s="32">
        <f t="shared" si="180"/>
        <v>1678221.233064</v>
      </c>
      <c r="CJ690" s="32">
        <f t="shared" si="181"/>
        <v>1193306.7584319999</v>
      </c>
      <c r="CK690" s="32">
        <f>+SMALL((K690,O690,S690,W690,AA690,AE690,AI690,AM690,AQ690,AU690,AY690,BC690,BG690,BK690,BO690,BS690,BW690,CA690,CE690,CI690),1)</f>
        <v>708392.28379999998</v>
      </c>
      <c r="CL690" s="18"/>
      <c r="CM690" s="18">
        <f t="shared" si="182"/>
        <v>0</v>
      </c>
      <c r="CN690" s="35">
        <f t="shared" si="183"/>
        <v>0</v>
      </c>
      <c r="CO690" s="39">
        <f t="shared" si="184"/>
        <v>708392.28379999998</v>
      </c>
    </row>
    <row r="691" spans="1:93" s="19" customFormat="1" ht="60">
      <c r="A691" s="17">
        <v>681</v>
      </c>
      <c r="B691" s="50" t="s">
        <v>588</v>
      </c>
      <c r="C691" s="69" t="s">
        <v>632</v>
      </c>
      <c r="D691" s="69" t="s">
        <v>1246</v>
      </c>
      <c r="E691" s="37">
        <v>1</v>
      </c>
      <c r="F691" s="37" t="str">
        <f>+VLOOKUP(B691,'[1]AMAREY NOVA MEDICAL S.A'!$D:$H,5,0)</f>
        <v>CTO 5669-2021 PROMED QUIRURGICOS E.U</v>
      </c>
      <c r="G691" s="34">
        <f>+VLOOKUP(B691,'[1]AMAREY NOVA MEDICAL S.A'!$D:$H,2,0)</f>
        <v>24430</v>
      </c>
      <c r="H691" s="32">
        <f>+VLOOKUP(B691,'[1]AMAREY NOVA MEDICAL S.A'!$D:$H,3,0)</f>
        <v>0</v>
      </c>
      <c r="I691" s="32">
        <f>+VLOOKUP(B691,'[1]AMAREY NOVA MEDICAL S.A'!$D:$H,4,0)</f>
        <v>24430</v>
      </c>
      <c r="J691" s="32">
        <f t="shared" si="177"/>
        <v>24430</v>
      </c>
      <c r="K691" s="32">
        <f t="shared" si="178"/>
        <v>25802.966</v>
      </c>
      <c r="L691" s="32"/>
      <c r="M691" s="32"/>
      <c r="N691" s="32"/>
      <c r="O691" s="32"/>
      <c r="P691" s="71"/>
      <c r="Q691" s="71"/>
      <c r="R691" s="72"/>
      <c r="S691" s="32"/>
      <c r="T691" s="32"/>
      <c r="U691" s="32"/>
      <c r="V691" s="32"/>
      <c r="W691" s="32"/>
      <c r="X691" s="32"/>
      <c r="Y691" s="32"/>
      <c r="Z691" s="32"/>
      <c r="AA691" s="32"/>
      <c r="AB691" s="32"/>
      <c r="AC691" s="32"/>
      <c r="AD691" s="32"/>
      <c r="AE691" s="32"/>
      <c r="AF691" s="32"/>
      <c r="AG691" s="32"/>
      <c r="AH691" s="32"/>
      <c r="AI691" s="32"/>
      <c r="AJ691" s="32"/>
      <c r="AK691" s="32"/>
      <c r="AL691" s="32"/>
      <c r="AM691" s="32"/>
      <c r="AN691" s="32"/>
      <c r="AO691" s="32"/>
      <c r="AP691" s="32"/>
      <c r="AQ691" s="32"/>
      <c r="AR691" s="32"/>
      <c r="AS691" s="32"/>
      <c r="AT691" s="32"/>
      <c r="AU691" s="32"/>
      <c r="AV691" s="32"/>
      <c r="AW691" s="32"/>
      <c r="AX691" s="32"/>
      <c r="AY691" s="32"/>
      <c r="AZ691" s="32"/>
      <c r="BA691" s="32"/>
      <c r="BB691" s="32"/>
      <c r="BC691" s="32"/>
      <c r="BD691" s="32"/>
      <c r="BE691" s="32"/>
      <c r="BF691" s="32"/>
      <c r="BG691" s="32"/>
      <c r="BH691" s="32"/>
      <c r="BI691" s="32"/>
      <c r="BJ691" s="32"/>
      <c r="BK691" s="32"/>
      <c r="BL691" s="32"/>
      <c r="BM691" s="32"/>
      <c r="BN691" s="32"/>
      <c r="BO691" s="32"/>
      <c r="BP691" s="32"/>
      <c r="BQ691" s="32"/>
      <c r="BR691" s="32"/>
      <c r="BS691" s="32"/>
      <c r="BT691" s="32"/>
      <c r="BU691" s="32"/>
      <c r="BV691" s="32"/>
      <c r="BW691" s="32"/>
      <c r="BX691" s="32"/>
      <c r="BY691" s="32"/>
      <c r="BZ691" s="32"/>
      <c r="CA691" s="32"/>
      <c r="CB691" s="32"/>
      <c r="CC691" s="32"/>
      <c r="CD691" s="32"/>
      <c r="CE691" s="32"/>
      <c r="CF691" s="32">
        <v>285991.32</v>
      </c>
      <c r="CG691" s="32"/>
      <c r="CH691" s="32">
        <v>285991.32</v>
      </c>
      <c r="CI691" s="32">
        <f t="shared" si="180"/>
        <v>302064.03218400001</v>
      </c>
      <c r="CJ691" s="32">
        <f t="shared" si="181"/>
        <v>163933.49909200001</v>
      </c>
      <c r="CK691" s="32">
        <f>+SMALL((K691,O691,S691,W691,AA691,AE691,AI691,AM691,AQ691,AU691,AY691,BC691,BG691,BK691,BO691,BS691,BW691,CA691,CE691,CI691),1)</f>
        <v>25802.966</v>
      </c>
      <c r="CL691" s="18"/>
      <c r="CM691" s="18">
        <f t="shared" si="182"/>
        <v>0</v>
      </c>
      <c r="CN691" s="35">
        <f t="shared" si="183"/>
        <v>0</v>
      </c>
      <c r="CO691" s="39">
        <f t="shared" si="184"/>
        <v>25802.966</v>
      </c>
    </row>
    <row r="692" spans="1:93" s="19" customFormat="1" ht="60">
      <c r="A692" s="17">
        <v>682</v>
      </c>
      <c r="B692" s="50" t="s">
        <v>589</v>
      </c>
      <c r="C692" s="69" t="s">
        <v>632</v>
      </c>
      <c r="D692" s="69" t="s">
        <v>1246</v>
      </c>
      <c r="E692" s="37">
        <v>1</v>
      </c>
      <c r="F692" s="37" t="str">
        <f>+VLOOKUP(B692,'[1]AMAREY NOVA MEDICAL S.A'!$D:$H,5,0)</f>
        <v>CTO 5669-2021 PROMED QUIRURGICOS E.U</v>
      </c>
      <c r="G692" s="34">
        <f>+VLOOKUP(B692,'[1]AMAREY NOVA MEDICAL S.A'!$D:$H,2,0)</f>
        <v>268601</v>
      </c>
      <c r="H692" s="32">
        <f>+VLOOKUP(B692,'[1]AMAREY NOVA MEDICAL S.A'!$D:$H,3,0)</f>
        <v>0</v>
      </c>
      <c r="I692" s="32">
        <f>+VLOOKUP(B692,'[1]AMAREY NOVA MEDICAL S.A'!$D:$H,4,0)</f>
        <v>268601</v>
      </c>
      <c r="J692" s="32">
        <f t="shared" si="177"/>
        <v>268601</v>
      </c>
      <c r="K692" s="32">
        <f t="shared" si="178"/>
        <v>283696.3762</v>
      </c>
      <c r="L692" s="32"/>
      <c r="M692" s="32"/>
      <c r="N692" s="32"/>
      <c r="O692" s="32"/>
      <c r="P692" s="71"/>
      <c r="Q692" s="71"/>
      <c r="R692" s="72"/>
      <c r="S692" s="32"/>
      <c r="T692" s="32"/>
      <c r="U692" s="32"/>
      <c r="V692" s="32"/>
      <c r="W692" s="32"/>
      <c r="X692" s="32"/>
      <c r="Y692" s="32"/>
      <c r="Z692" s="32"/>
      <c r="AA692" s="32"/>
      <c r="AB692" s="32"/>
      <c r="AC692" s="32"/>
      <c r="AD692" s="32"/>
      <c r="AE692" s="32"/>
      <c r="AF692" s="32"/>
      <c r="AG692" s="32"/>
      <c r="AH692" s="32"/>
      <c r="AI692" s="32"/>
      <c r="AJ692" s="32"/>
      <c r="AK692" s="32"/>
      <c r="AL692" s="32"/>
      <c r="AM692" s="32"/>
      <c r="AN692" s="32"/>
      <c r="AO692" s="32"/>
      <c r="AP692" s="32"/>
      <c r="AQ692" s="32"/>
      <c r="AR692" s="32"/>
      <c r="AS692" s="32"/>
      <c r="AT692" s="32"/>
      <c r="AU692" s="32"/>
      <c r="AV692" s="32"/>
      <c r="AW692" s="32"/>
      <c r="AX692" s="32"/>
      <c r="AY692" s="32"/>
      <c r="AZ692" s="32"/>
      <c r="BA692" s="32"/>
      <c r="BB692" s="32"/>
      <c r="BC692" s="32"/>
      <c r="BD692" s="32"/>
      <c r="BE692" s="32"/>
      <c r="BF692" s="32"/>
      <c r="BG692" s="32"/>
      <c r="BH692" s="32"/>
      <c r="BI692" s="32"/>
      <c r="BJ692" s="32"/>
      <c r="BK692" s="32"/>
      <c r="BL692" s="32"/>
      <c r="BM692" s="32"/>
      <c r="BN692" s="32"/>
      <c r="BO692" s="32"/>
      <c r="BP692" s="32"/>
      <c r="BQ692" s="32"/>
      <c r="BR692" s="32"/>
      <c r="BS692" s="32"/>
      <c r="BT692" s="32"/>
      <c r="BU692" s="32"/>
      <c r="BV692" s="32"/>
      <c r="BW692" s="32"/>
      <c r="BX692" s="32"/>
      <c r="BY692" s="32"/>
      <c r="BZ692" s="32"/>
      <c r="CA692" s="32"/>
      <c r="CB692" s="32"/>
      <c r="CC692" s="32"/>
      <c r="CD692" s="32"/>
      <c r="CE692" s="32"/>
      <c r="CF692" s="32">
        <v>406064.65</v>
      </c>
      <c r="CG692" s="32"/>
      <c r="CH692" s="32">
        <v>406064.65</v>
      </c>
      <c r="CI692" s="32">
        <f t="shared" si="180"/>
        <v>428885.48333000002</v>
      </c>
      <c r="CJ692" s="32">
        <f t="shared" si="181"/>
        <v>356290.92976500001</v>
      </c>
      <c r="CK692" s="32">
        <f>+SMALL((K692,O692,S692,W692,AA692,AE692,AI692,AM692,AQ692,AU692,AY692,BC692,BG692,BK692,BO692,BS692,BW692,CA692,CE692,CI692),1)</f>
        <v>283696.3762</v>
      </c>
      <c r="CL692" s="18"/>
      <c r="CM692" s="18">
        <f t="shared" si="182"/>
        <v>0</v>
      </c>
      <c r="CN692" s="35">
        <f t="shared" si="183"/>
        <v>0</v>
      </c>
      <c r="CO692" s="39">
        <f t="shared" si="184"/>
        <v>283696.3762</v>
      </c>
    </row>
    <row r="693" spans="1:93" s="19" customFormat="1" ht="60">
      <c r="A693" s="17">
        <v>683</v>
      </c>
      <c r="B693" s="50" t="s">
        <v>590</v>
      </c>
      <c r="C693" s="69" t="s">
        <v>632</v>
      </c>
      <c r="D693" s="69" t="s">
        <v>1246</v>
      </c>
      <c r="E693" s="37">
        <v>1</v>
      </c>
      <c r="F693" s="37" t="str">
        <f>+VLOOKUP(B693,'[1]AMAREY NOVA MEDICAL S.A'!$D:$H,5,0)</f>
        <v>CTO 5669-2021 PROMED QUIRURGICOS E.U</v>
      </c>
      <c r="G693" s="34">
        <f>+VLOOKUP(B693,'[1]AMAREY NOVA MEDICAL S.A'!$D:$H,2,0)</f>
        <v>60997</v>
      </c>
      <c r="H693" s="32">
        <f>+VLOOKUP(B693,'[1]AMAREY NOVA MEDICAL S.A'!$D:$H,3,0)</f>
        <v>0</v>
      </c>
      <c r="I693" s="32">
        <f>+VLOOKUP(B693,'[1]AMAREY NOVA MEDICAL S.A'!$D:$H,4,0)</f>
        <v>60997</v>
      </c>
      <c r="J693" s="32">
        <f t="shared" si="177"/>
        <v>60997</v>
      </c>
      <c r="K693" s="32">
        <f t="shared" si="178"/>
        <v>64425.0314</v>
      </c>
      <c r="L693" s="32"/>
      <c r="M693" s="32"/>
      <c r="N693" s="32"/>
      <c r="O693" s="32"/>
      <c r="P693" s="71"/>
      <c r="Q693" s="71"/>
      <c r="R693" s="72"/>
      <c r="S693" s="32"/>
      <c r="T693" s="32"/>
      <c r="U693" s="32"/>
      <c r="V693" s="32"/>
      <c r="W693" s="32"/>
      <c r="X693" s="32"/>
      <c r="Y693" s="32"/>
      <c r="Z693" s="32"/>
      <c r="AA693" s="32"/>
      <c r="AB693" s="32"/>
      <c r="AC693" s="32"/>
      <c r="AD693" s="32"/>
      <c r="AE693" s="32"/>
      <c r="AF693" s="32"/>
      <c r="AG693" s="32"/>
      <c r="AH693" s="32"/>
      <c r="AI693" s="32"/>
      <c r="AJ693" s="32"/>
      <c r="AK693" s="32"/>
      <c r="AL693" s="32"/>
      <c r="AM693" s="32"/>
      <c r="AN693" s="32"/>
      <c r="AO693" s="32"/>
      <c r="AP693" s="32"/>
      <c r="AQ693" s="32"/>
      <c r="AR693" s="32"/>
      <c r="AS693" s="32"/>
      <c r="AT693" s="32"/>
      <c r="AU693" s="32"/>
      <c r="AV693" s="32"/>
      <c r="AW693" s="32"/>
      <c r="AX693" s="32"/>
      <c r="AY693" s="32"/>
      <c r="AZ693" s="32"/>
      <c r="BA693" s="32"/>
      <c r="BB693" s="32"/>
      <c r="BC693" s="32"/>
      <c r="BD693" s="32"/>
      <c r="BE693" s="32"/>
      <c r="BF693" s="32"/>
      <c r="BG693" s="32"/>
      <c r="BH693" s="32"/>
      <c r="BI693" s="32"/>
      <c r="BJ693" s="32"/>
      <c r="BK693" s="32"/>
      <c r="BL693" s="32"/>
      <c r="BM693" s="32"/>
      <c r="BN693" s="32"/>
      <c r="BO693" s="32"/>
      <c r="BP693" s="32"/>
      <c r="BQ693" s="32"/>
      <c r="BR693" s="32"/>
      <c r="BS693" s="32"/>
      <c r="BT693" s="32"/>
      <c r="BU693" s="32"/>
      <c r="BV693" s="32"/>
      <c r="BW693" s="32"/>
      <c r="BX693" s="32"/>
      <c r="BY693" s="32"/>
      <c r="BZ693" s="32"/>
      <c r="CA693" s="32"/>
      <c r="CB693" s="32"/>
      <c r="CC693" s="32"/>
      <c r="CD693" s="32"/>
      <c r="CE693" s="32"/>
      <c r="CF693" s="32">
        <v>158202</v>
      </c>
      <c r="CG693" s="32"/>
      <c r="CH693" s="32">
        <v>158202</v>
      </c>
      <c r="CI693" s="32">
        <f t="shared" si="180"/>
        <v>167092.95240000001</v>
      </c>
      <c r="CJ693" s="32">
        <f t="shared" si="181"/>
        <v>115758.99190000001</v>
      </c>
      <c r="CK693" s="32">
        <f>+SMALL((K693,O693,S693,W693,AA693,AE693,AI693,AM693,AQ693,AU693,AY693,BC693,BG693,BK693,BO693,BS693,BW693,CA693,CE693,CI693),1)</f>
        <v>64425.0314</v>
      </c>
      <c r="CL693" s="18"/>
      <c r="CM693" s="18">
        <f t="shared" si="182"/>
        <v>0</v>
      </c>
      <c r="CN693" s="35">
        <f t="shared" si="183"/>
        <v>0</v>
      </c>
      <c r="CO693" s="39">
        <f t="shared" si="184"/>
        <v>64425.0314</v>
      </c>
    </row>
    <row r="694" spans="1:93" s="19" customFormat="1" ht="45">
      <c r="A694" s="17">
        <v>684</v>
      </c>
      <c r="B694" s="50" t="s">
        <v>591</v>
      </c>
      <c r="C694" s="69" t="s">
        <v>633</v>
      </c>
      <c r="D694" s="69" t="s">
        <v>1246</v>
      </c>
      <c r="E694" s="37">
        <v>1</v>
      </c>
      <c r="F694" s="37" t="str">
        <f>+VLOOKUP(B694,'[1]AMAREY NOVA MEDICAL S.A'!$D:$H,5,0)</f>
        <v>CTO 5656-2021 AMAREY NOVA MEDICAL S.A</v>
      </c>
      <c r="G694" s="34">
        <f>+VLOOKUP(B694,'[1]AMAREY NOVA MEDICAL S.A'!$D:$H,2,0)</f>
        <v>1292000</v>
      </c>
      <c r="H694" s="32">
        <f>+VLOOKUP(B694,'[1]AMAREY NOVA MEDICAL S.A'!$D:$H,3,0)</f>
        <v>0</v>
      </c>
      <c r="I694" s="32">
        <f>+VLOOKUP(B694,'[1]AMAREY NOVA MEDICAL S.A'!$D:$H,4,0)</f>
        <v>1292000</v>
      </c>
      <c r="J694" s="32">
        <f t="shared" si="177"/>
        <v>1292000</v>
      </c>
      <c r="K694" s="32">
        <f t="shared" si="178"/>
        <v>1364610.4000000001</v>
      </c>
      <c r="L694" s="32">
        <v>2082000</v>
      </c>
      <c r="M694" s="32"/>
      <c r="N694" s="32">
        <v>2082000</v>
      </c>
      <c r="O694" s="32">
        <f t="shared" si="185"/>
        <v>2199008.4</v>
      </c>
      <c r="P694" s="71"/>
      <c r="Q694" s="71"/>
      <c r="R694" s="72"/>
      <c r="S694" s="32"/>
      <c r="T694" s="32"/>
      <c r="U694" s="32"/>
      <c r="V694" s="32"/>
      <c r="W694" s="32"/>
      <c r="X694" s="32"/>
      <c r="Y694" s="32"/>
      <c r="Z694" s="32"/>
      <c r="AA694" s="32"/>
      <c r="AB694" s="32"/>
      <c r="AC694" s="32"/>
      <c r="AD694" s="32"/>
      <c r="AE694" s="32"/>
      <c r="AF694" s="32"/>
      <c r="AG694" s="32"/>
      <c r="AH694" s="32"/>
      <c r="AI694" s="32"/>
      <c r="AJ694" s="32"/>
      <c r="AK694" s="32"/>
      <c r="AL694" s="32"/>
      <c r="AM694" s="32"/>
      <c r="AN694" s="32"/>
      <c r="AO694" s="32"/>
      <c r="AP694" s="32"/>
      <c r="AQ694" s="32"/>
      <c r="AR694" s="32"/>
      <c r="AS694" s="32"/>
      <c r="AT694" s="32"/>
      <c r="AU694" s="32"/>
      <c r="AV694" s="32"/>
      <c r="AW694" s="32"/>
      <c r="AX694" s="32"/>
      <c r="AY694" s="32"/>
      <c r="AZ694" s="32"/>
      <c r="BA694" s="32"/>
      <c r="BB694" s="32"/>
      <c r="BC694" s="32"/>
      <c r="BD694" s="32"/>
      <c r="BE694" s="32"/>
      <c r="BF694" s="32"/>
      <c r="BG694" s="32"/>
      <c r="BH694" s="32"/>
      <c r="BI694" s="32"/>
      <c r="BJ694" s="32"/>
      <c r="BK694" s="32"/>
      <c r="BL694" s="32"/>
      <c r="BM694" s="32"/>
      <c r="BN694" s="32"/>
      <c r="BO694" s="32"/>
      <c r="BP694" s="32"/>
      <c r="BQ694" s="32"/>
      <c r="BR694" s="32"/>
      <c r="BS694" s="32"/>
      <c r="BT694" s="32"/>
      <c r="BU694" s="32"/>
      <c r="BV694" s="32"/>
      <c r="BW694" s="32"/>
      <c r="BX694" s="32"/>
      <c r="BY694" s="32"/>
      <c r="BZ694" s="32"/>
      <c r="CA694" s="32"/>
      <c r="CB694" s="32">
        <v>4672080</v>
      </c>
      <c r="CC694" s="32"/>
      <c r="CD694" s="32">
        <v>4672080</v>
      </c>
      <c r="CE694" s="32">
        <f t="shared" si="179"/>
        <v>4934650.8959999997</v>
      </c>
      <c r="CF694" s="32">
        <v>2621314.08</v>
      </c>
      <c r="CG694" s="32"/>
      <c r="CH694" s="32">
        <v>2621314.08</v>
      </c>
      <c r="CI694" s="32">
        <f t="shared" si="180"/>
        <v>2768631.9312960003</v>
      </c>
      <c r="CJ694" s="32">
        <f t="shared" si="181"/>
        <v>2816725.4068239997</v>
      </c>
      <c r="CK694" s="32">
        <f>+SMALL((K694,O694,S694,W694,AA694,AE694,AI694,AM694,AQ694,AU694,AY694,BC694,BG694,BK694,BO694,BS694,BW694,CA694,CE694,CI694),1)</f>
        <v>1364610.4000000001</v>
      </c>
      <c r="CL694" s="18"/>
      <c r="CM694" s="18">
        <f t="shared" si="182"/>
        <v>0</v>
      </c>
      <c r="CN694" s="35">
        <f t="shared" si="183"/>
        <v>0</v>
      </c>
      <c r="CO694" s="39">
        <f t="shared" si="184"/>
        <v>1364610.4000000001</v>
      </c>
    </row>
    <row r="695" spans="1:93" s="19" customFormat="1" ht="45">
      <c r="A695" s="17">
        <v>685</v>
      </c>
      <c r="B695" s="50" t="s">
        <v>585</v>
      </c>
      <c r="C695" s="69" t="s">
        <v>633</v>
      </c>
      <c r="D695" s="69" t="s">
        <v>1246</v>
      </c>
      <c r="E695" s="37">
        <v>1</v>
      </c>
      <c r="F695" s="37" t="str">
        <f>+VLOOKUP(B695,'[1]AMAREY NOVA MEDICAL S.A'!$D:$H,5,0)</f>
        <v>CTO 5656-2021 AMAREY NOVA MEDICAL S.A</v>
      </c>
      <c r="G695" s="34">
        <f>+VLOOKUP(B695,'[1]AMAREY NOVA MEDICAL S.A'!$D:$H,2,0)</f>
        <v>746000</v>
      </c>
      <c r="H695" s="32">
        <f>+VLOOKUP(B695,'[1]AMAREY NOVA MEDICAL S.A'!$D:$H,3,0)</f>
        <v>0</v>
      </c>
      <c r="I695" s="32">
        <f>+VLOOKUP(B695,'[1]AMAREY NOVA MEDICAL S.A'!$D:$H,4,0)</f>
        <v>746000</v>
      </c>
      <c r="J695" s="32">
        <f t="shared" si="177"/>
        <v>746000</v>
      </c>
      <c r="K695" s="32">
        <f t="shared" si="178"/>
        <v>787925.20000000007</v>
      </c>
      <c r="L695" s="32">
        <v>1049000</v>
      </c>
      <c r="M695" s="32"/>
      <c r="N695" s="32">
        <v>1049000</v>
      </c>
      <c r="O695" s="32">
        <f t="shared" si="185"/>
        <v>1107953.8</v>
      </c>
      <c r="P695" s="71"/>
      <c r="Q695" s="71"/>
      <c r="R695" s="72"/>
      <c r="S695" s="32"/>
      <c r="T695" s="32"/>
      <c r="U695" s="32"/>
      <c r="V695" s="32"/>
      <c r="W695" s="32"/>
      <c r="X695" s="32"/>
      <c r="Y695" s="32"/>
      <c r="Z695" s="32"/>
      <c r="AA695" s="32"/>
      <c r="AB695" s="32"/>
      <c r="AC695" s="32"/>
      <c r="AD695" s="32"/>
      <c r="AE695" s="32"/>
      <c r="AF695" s="32"/>
      <c r="AG695" s="32"/>
      <c r="AH695" s="32"/>
      <c r="AI695" s="32"/>
      <c r="AJ695" s="32"/>
      <c r="AK695" s="32"/>
      <c r="AL695" s="32"/>
      <c r="AM695" s="32"/>
      <c r="AN695" s="32"/>
      <c r="AO695" s="32"/>
      <c r="AP695" s="32"/>
      <c r="AQ695" s="32"/>
      <c r="AR695" s="32"/>
      <c r="AS695" s="32"/>
      <c r="AT695" s="32"/>
      <c r="AU695" s="32"/>
      <c r="AV695" s="32"/>
      <c r="AW695" s="32"/>
      <c r="AX695" s="32"/>
      <c r="AY695" s="32"/>
      <c r="AZ695" s="32"/>
      <c r="BA695" s="32"/>
      <c r="BB695" s="32"/>
      <c r="BC695" s="32"/>
      <c r="BD695" s="32"/>
      <c r="BE695" s="32"/>
      <c r="BF695" s="32"/>
      <c r="BG695" s="32"/>
      <c r="BH695" s="32"/>
      <c r="BI695" s="32"/>
      <c r="BJ695" s="32"/>
      <c r="BK695" s="32"/>
      <c r="BL695" s="32"/>
      <c r="BM695" s="32"/>
      <c r="BN695" s="32"/>
      <c r="BO695" s="32"/>
      <c r="BP695" s="32"/>
      <c r="BQ695" s="32"/>
      <c r="BR695" s="32"/>
      <c r="BS695" s="32"/>
      <c r="BT695" s="32"/>
      <c r="BU695" s="32"/>
      <c r="BV695" s="32"/>
      <c r="BW695" s="32"/>
      <c r="BX695" s="32"/>
      <c r="BY695" s="32"/>
      <c r="BZ695" s="32"/>
      <c r="CA695" s="32"/>
      <c r="CB695" s="32">
        <v>450522</v>
      </c>
      <c r="CC695" s="32"/>
      <c r="CD695" s="32">
        <v>450522</v>
      </c>
      <c r="CE695" s="32">
        <f t="shared" si="179"/>
        <v>475841.33640000003</v>
      </c>
      <c r="CF695" s="32">
        <v>557798.38</v>
      </c>
      <c r="CG695" s="32"/>
      <c r="CH695" s="32">
        <v>557798.38</v>
      </c>
      <c r="CI695" s="32">
        <f t="shared" si="180"/>
        <v>589146.64895599999</v>
      </c>
      <c r="CJ695" s="32">
        <f t="shared" si="181"/>
        <v>740216.74633899995</v>
      </c>
      <c r="CK695" s="32">
        <f>+SMALL((K695,O695,S695,W695,AA695,AE695,AI695,AM695,AQ695,AU695,AY695,BC695,BG695,BK695,BO695,BS695,BW695,CA695,CE695,CI695),1)</f>
        <v>475841.33640000003</v>
      </c>
      <c r="CL695" s="18"/>
      <c r="CM695" s="18">
        <f t="shared" si="182"/>
        <v>312083.86360000004</v>
      </c>
      <c r="CN695" s="35">
        <f t="shared" si="183"/>
        <v>0.65585698367671286</v>
      </c>
      <c r="CO695" s="39">
        <f t="shared" si="184"/>
        <v>475841.33640000003</v>
      </c>
    </row>
    <row r="696" spans="1:93" s="19" customFormat="1">
      <c r="A696" s="17">
        <v>686</v>
      </c>
      <c r="B696" s="49" t="s">
        <v>592</v>
      </c>
      <c r="C696" s="69" t="s">
        <v>634</v>
      </c>
      <c r="D696" s="69" t="s">
        <v>1246</v>
      </c>
      <c r="E696" s="37">
        <v>1</v>
      </c>
      <c r="F696" s="37"/>
      <c r="G696" s="34"/>
      <c r="H696" s="32"/>
      <c r="I696" s="32"/>
      <c r="J696" s="32"/>
      <c r="K696" s="32"/>
      <c r="L696" s="32"/>
      <c r="M696" s="32"/>
      <c r="N696" s="32"/>
      <c r="O696" s="32"/>
      <c r="P696" s="71"/>
      <c r="Q696" s="71"/>
      <c r="R696" s="72"/>
      <c r="S696" s="32"/>
      <c r="T696" s="32"/>
      <c r="U696" s="32"/>
      <c r="V696" s="32"/>
      <c r="W696" s="32"/>
      <c r="X696" s="32"/>
      <c r="Y696" s="32"/>
      <c r="Z696" s="32"/>
      <c r="AA696" s="32"/>
      <c r="AB696" s="32"/>
      <c r="AC696" s="32"/>
      <c r="AD696" s="32"/>
      <c r="AE696" s="32"/>
      <c r="AF696" s="32"/>
      <c r="AG696" s="32"/>
      <c r="AH696" s="32"/>
      <c r="AI696" s="32"/>
      <c r="AJ696" s="32"/>
      <c r="AK696" s="32"/>
      <c r="AL696" s="32"/>
      <c r="AM696" s="32"/>
      <c r="AN696" s="32"/>
      <c r="AO696" s="32"/>
      <c r="AP696" s="32"/>
      <c r="AQ696" s="32"/>
      <c r="AR696" s="32"/>
      <c r="AS696" s="32"/>
      <c r="AT696" s="32"/>
      <c r="AU696" s="32"/>
      <c r="AV696" s="32"/>
      <c r="AW696" s="32"/>
      <c r="AX696" s="32"/>
      <c r="AY696" s="32"/>
      <c r="AZ696" s="32"/>
      <c r="BA696" s="32"/>
      <c r="BB696" s="32"/>
      <c r="BC696" s="32"/>
      <c r="BD696" s="32"/>
      <c r="BE696" s="32"/>
      <c r="BF696" s="32"/>
      <c r="BG696" s="32"/>
      <c r="BH696" s="32"/>
      <c r="BI696" s="32"/>
      <c r="BJ696" s="32"/>
      <c r="BK696" s="32"/>
      <c r="BL696" s="32"/>
      <c r="BM696" s="32"/>
      <c r="BN696" s="32"/>
      <c r="BO696" s="32"/>
      <c r="BP696" s="32"/>
      <c r="BQ696" s="32"/>
      <c r="BR696" s="32"/>
      <c r="BS696" s="32"/>
      <c r="BT696" s="32"/>
      <c r="BU696" s="32"/>
      <c r="BV696" s="32"/>
      <c r="BW696" s="32"/>
      <c r="BX696" s="32">
        <v>4200789.5999999996</v>
      </c>
      <c r="BY696" s="32"/>
      <c r="BZ696" s="32">
        <v>4200789.5999999996</v>
      </c>
      <c r="CA696" s="32">
        <f t="shared" ref="CA696:CA697" si="190">+BZ696*1.0562</f>
        <v>4436873.9755199999</v>
      </c>
      <c r="CB696" s="32"/>
      <c r="CC696" s="32"/>
      <c r="CD696" s="32"/>
      <c r="CE696" s="32"/>
      <c r="CF696" s="32">
        <v>2744723.35</v>
      </c>
      <c r="CG696" s="32"/>
      <c r="CH696" s="32">
        <v>2744723.35</v>
      </c>
      <c r="CI696" s="32">
        <f t="shared" si="180"/>
        <v>2898976.8022700003</v>
      </c>
      <c r="CJ696" s="32">
        <f t="shared" si="181"/>
        <v>3667925.3888950003</v>
      </c>
      <c r="CK696" s="32">
        <f>+SMALL((K696,O696,S696,W696,AA696,AE696,AI696,AM696,AQ696,AU696,AY696,BC696,BG696,BK696,BO696,BS696,BW696,CA696,CE696,CI696),1)</f>
        <v>2898976.8022700003</v>
      </c>
      <c r="CL696" s="18"/>
      <c r="CM696" s="18"/>
      <c r="CN696" s="35"/>
      <c r="CO696" s="39">
        <f t="shared" si="184"/>
        <v>2898976.8022700003</v>
      </c>
    </row>
    <row r="697" spans="1:93" s="19" customFormat="1" ht="60">
      <c r="A697" s="17">
        <v>687</v>
      </c>
      <c r="B697" s="49" t="s">
        <v>593</v>
      </c>
      <c r="C697" s="69" t="s">
        <v>635</v>
      </c>
      <c r="D697" s="69" t="s">
        <v>1246</v>
      </c>
      <c r="E697" s="37">
        <v>1</v>
      </c>
      <c r="F697" s="37" t="str">
        <f>+VLOOKUP(B697,'[1]AMAREY NOVA MEDICAL S.A'!$D:$H,5,0)</f>
        <v>CTO 5666-2021 LOGISTICA PARA DISPOSITIVOS MEDICOS S.A.S</v>
      </c>
      <c r="G697" s="34">
        <f>+VLOOKUP(B697,'[1]AMAREY NOVA MEDICAL S.A'!$D:$H,2,0)</f>
        <v>1817495</v>
      </c>
      <c r="H697" s="32">
        <f>+VLOOKUP(B697,'[1]AMAREY NOVA MEDICAL S.A'!$D:$H,3,0)</f>
        <v>0</v>
      </c>
      <c r="I697" s="32">
        <f>+VLOOKUP(B697,'[1]AMAREY NOVA MEDICAL S.A'!$D:$H,4,0)</f>
        <v>1817495</v>
      </c>
      <c r="J697" s="32">
        <f t="shared" si="177"/>
        <v>1817495</v>
      </c>
      <c r="K697" s="32">
        <f t="shared" si="178"/>
        <v>1919638.219</v>
      </c>
      <c r="L697" s="32"/>
      <c r="M697" s="32"/>
      <c r="N697" s="32"/>
      <c r="O697" s="32"/>
      <c r="P697" s="71"/>
      <c r="Q697" s="71"/>
      <c r="R697" s="72"/>
      <c r="S697" s="32"/>
      <c r="T697" s="32"/>
      <c r="U697" s="32"/>
      <c r="V697" s="32"/>
      <c r="W697" s="32"/>
      <c r="X697" s="32"/>
      <c r="Y697" s="32"/>
      <c r="Z697" s="32"/>
      <c r="AA697" s="32"/>
      <c r="AB697" s="32"/>
      <c r="AC697" s="32"/>
      <c r="AD697" s="32"/>
      <c r="AE697" s="32"/>
      <c r="AF697" s="32"/>
      <c r="AG697" s="32"/>
      <c r="AH697" s="32"/>
      <c r="AI697" s="32"/>
      <c r="AJ697" s="32"/>
      <c r="AK697" s="32"/>
      <c r="AL697" s="32"/>
      <c r="AM697" s="32"/>
      <c r="AN697" s="32"/>
      <c r="AO697" s="32"/>
      <c r="AP697" s="32"/>
      <c r="AQ697" s="32"/>
      <c r="AR697" s="32">
        <v>1999244.77530624</v>
      </c>
      <c r="AS697" s="32"/>
      <c r="AT697" s="32">
        <v>1999244.77530624</v>
      </c>
      <c r="AU697" s="32">
        <f t="shared" si="189"/>
        <v>2111602.3316784506</v>
      </c>
      <c r="AV697" s="32"/>
      <c r="AW697" s="32"/>
      <c r="AX697" s="32"/>
      <c r="AY697" s="32"/>
      <c r="AZ697" s="32"/>
      <c r="BA697" s="32"/>
      <c r="BB697" s="32"/>
      <c r="BC697" s="32"/>
      <c r="BD697" s="32"/>
      <c r="BE697" s="32"/>
      <c r="BF697" s="32"/>
      <c r="BG697" s="32"/>
      <c r="BH697" s="32"/>
      <c r="BI697" s="32"/>
      <c r="BJ697" s="32"/>
      <c r="BK697" s="32"/>
      <c r="BL697" s="32"/>
      <c r="BM697" s="32"/>
      <c r="BN697" s="32"/>
      <c r="BO697" s="32"/>
      <c r="BP697" s="32"/>
      <c r="BQ697" s="32"/>
      <c r="BR697" s="32"/>
      <c r="BS697" s="32"/>
      <c r="BT697" s="32"/>
      <c r="BU697" s="32"/>
      <c r="BV697" s="32"/>
      <c r="BW697" s="32"/>
      <c r="BX697" s="32">
        <v>3879247.68</v>
      </c>
      <c r="BY697" s="32"/>
      <c r="BZ697" s="32">
        <v>3879247.68</v>
      </c>
      <c r="CA697" s="32">
        <f t="shared" si="190"/>
        <v>4097261.3996160002</v>
      </c>
      <c r="CB697" s="32"/>
      <c r="CC697" s="32"/>
      <c r="CD697" s="32"/>
      <c r="CE697" s="32"/>
      <c r="CF697" s="32">
        <v>2559939.37</v>
      </c>
      <c r="CG697" s="32"/>
      <c r="CH697" s="32">
        <v>2559939.37</v>
      </c>
      <c r="CI697" s="32">
        <f t="shared" si="180"/>
        <v>2703807.9625940002</v>
      </c>
      <c r="CJ697" s="32">
        <f t="shared" si="181"/>
        <v>2708077.4782221126</v>
      </c>
      <c r="CK697" s="32">
        <f>+SMALL((K697,O697,S697,W697,AA697,AE697,AI697,AM697,AQ697,AU697,AY697,BC697,BG697,BK697,BO697,BS697,BW697,CA697,CE697,CI697),1)</f>
        <v>1919638.219</v>
      </c>
      <c r="CL697" s="18"/>
      <c r="CM697" s="18">
        <f t="shared" si="182"/>
        <v>0</v>
      </c>
      <c r="CN697" s="35">
        <f t="shared" si="183"/>
        <v>0</v>
      </c>
      <c r="CO697" s="39">
        <f t="shared" si="184"/>
        <v>1919638.219</v>
      </c>
    </row>
    <row r="698" spans="1:93" s="19" customFormat="1" ht="45">
      <c r="A698" s="17">
        <v>688</v>
      </c>
      <c r="B698" s="49" t="s">
        <v>636</v>
      </c>
      <c r="C698" s="69" t="s">
        <v>704</v>
      </c>
      <c r="D698" s="69" t="s">
        <v>1247</v>
      </c>
      <c r="E698" s="37">
        <v>1</v>
      </c>
      <c r="F698" s="37" t="str">
        <f>+VLOOKUP(B698,'[1]AMAREY NOVA MEDICAL S.A'!$D:$H,5,0)</f>
        <v>CTO 5659-2021 DIPROMEDICOS S.A.S</v>
      </c>
      <c r="G698" s="34">
        <f>+VLOOKUP(B698,'[1]AMAREY NOVA MEDICAL S.A'!$D:$H,2,0)</f>
        <v>1350000</v>
      </c>
      <c r="H698" s="32">
        <f>+VLOOKUP(B698,'[1]AMAREY NOVA MEDICAL S.A'!$D:$H,3,0)</f>
        <v>0</v>
      </c>
      <c r="I698" s="32">
        <f>+VLOOKUP(B698,'[1]AMAREY NOVA MEDICAL S.A'!$D:$H,4,0)</f>
        <v>1350000</v>
      </c>
      <c r="J698" s="32">
        <f t="shared" si="177"/>
        <v>1350000</v>
      </c>
      <c r="K698" s="32">
        <f t="shared" si="178"/>
        <v>1425870</v>
      </c>
      <c r="L698" s="32">
        <v>3590000</v>
      </c>
      <c r="M698" s="32"/>
      <c r="N698" s="32">
        <v>3590000</v>
      </c>
      <c r="O698" s="32">
        <f t="shared" si="185"/>
        <v>3791758</v>
      </c>
      <c r="P698" s="32">
        <v>2497065</v>
      </c>
      <c r="Q698" s="32"/>
      <c r="R698" s="32">
        <v>2497065</v>
      </c>
      <c r="S698" s="32">
        <f t="shared" si="186"/>
        <v>2636900.64</v>
      </c>
      <c r="T698" s="32">
        <v>1563044.9449999998</v>
      </c>
      <c r="U698" s="32"/>
      <c r="V698" s="32">
        <v>1563044.9449999998</v>
      </c>
      <c r="W698" s="32">
        <f t="shared" ref="W698:W712" si="191">+V698*1.056</f>
        <v>1650575.4619199999</v>
      </c>
      <c r="X698" s="32">
        <v>2811072</v>
      </c>
      <c r="Y698" s="32"/>
      <c r="Z698" s="32">
        <v>2811072</v>
      </c>
      <c r="AA698" s="32">
        <f t="shared" si="187"/>
        <v>2969054.2464000001</v>
      </c>
      <c r="AB698" s="32"/>
      <c r="AC698" s="32"/>
      <c r="AD698" s="32"/>
      <c r="AE698" s="32"/>
      <c r="AF698" s="32"/>
      <c r="AG698" s="32"/>
      <c r="AH698" s="32"/>
      <c r="AI698" s="32"/>
      <c r="AJ698" s="32">
        <v>1600340</v>
      </c>
      <c r="AK698" s="32"/>
      <c r="AL698" s="32">
        <v>1600340</v>
      </c>
      <c r="AM698" s="32">
        <f t="shared" si="188"/>
        <v>1690279.108</v>
      </c>
      <c r="AN698" s="32"/>
      <c r="AO698" s="32"/>
      <c r="AP698" s="32"/>
      <c r="AQ698" s="32"/>
      <c r="AR698" s="32"/>
      <c r="AS698" s="32"/>
      <c r="AT698" s="32"/>
      <c r="AU698" s="32"/>
      <c r="AV698" s="32"/>
      <c r="AW698" s="32"/>
      <c r="AX698" s="32"/>
      <c r="AY698" s="32"/>
      <c r="AZ698" s="32"/>
      <c r="BA698" s="32"/>
      <c r="BB698" s="32"/>
      <c r="BC698" s="32"/>
      <c r="BD698" s="32"/>
      <c r="BE698" s="32"/>
      <c r="BF698" s="32"/>
      <c r="BG698" s="32"/>
      <c r="BH698" s="32"/>
      <c r="BI698" s="32"/>
      <c r="BJ698" s="32"/>
      <c r="BK698" s="32"/>
      <c r="BL698" s="32"/>
      <c r="BM698" s="32"/>
      <c r="BN698" s="32"/>
      <c r="BO698" s="32"/>
      <c r="BP698" s="32"/>
      <c r="BQ698" s="32"/>
      <c r="BR698" s="32"/>
      <c r="BS698" s="32"/>
      <c r="BT698" s="32"/>
      <c r="BU698" s="32"/>
      <c r="BV698" s="32"/>
      <c r="BW698" s="32"/>
      <c r="BX698" s="32"/>
      <c r="BY698" s="32"/>
      <c r="BZ698" s="32"/>
      <c r="CA698" s="32"/>
      <c r="CB698" s="32">
        <v>2700000</v>
      </c>
      <c r="CC698" s="32"/>
      <c r="CD698" s="32">
        <v>2700000</v>
      </c>
      <c r="CE698" s="32">
        <f t="shared" si="179"/>
        <v>2851740</v>
      </c>
      <c r="CF698" s="32">
        <v>3329477.9</v>
      </c>
      <c r="CG698" s="32">
        <v>0</v>
      </c>
      <c r="CH698" s="32">
        <v>3329477.9</v>
      </c>
      <c r="CI698" s="32">
        <f t="shared" si="180"/>
        <v>3516594.55798</v>
      </c>
      <c r="CJ698" s="32">
        <f t="shared" si="181"/>
        <v>2566596.5017875005</v>
      </c>
      <c r="CK698" s="32">
        <f>+SMALL((K698,O698,S698,W698,AA698,AE698,AI698,AM698,AQ698,AU698,AY698,BC698,BG698,BK698,BO698,BS698,BW698,CA698,CE698,CI698),1)</f>
        <v>1425870</v>
      </c>
      <c r="CL698" s="18"/>
      <c r="CM698" s="18">
        <f t="shared" si="182"/>
        <v>0</v>
      </c>
      <c r="CN698" s="35">
        <f t="shared" si="183"/>
        <v>0</v>
      </c>
      <c r="CO698" s="39">
        <f t="shared" si="184"/>
        <v>1425870</v>
      </c>
    </row>
    <row r="699" spans="1:93" s="19" customFormat="1" ht="30">
      <c r="A699" s="17">
        <v>689</v>
      </c>
      <c r="B699" s="49" t="s">
        <v>637</v>
      </c>
      <c r="C699" s="69" t="s">
        <v>704</v>
      </c>
      <c r="D699" s="69" t="s">
        <v>1247</v>
      </c>
      <c r="E699" s="37">
        <v>1</v>
      </c>
      <c r="F699" s="37" t="str">
        <f>+VLOOKUP(B699,'[1]AMAREY NOVA MEDICAL S.A'!$D:$H,5,0)</f>
        <v xml:space="preserve">CTO 5660-2021 DISORTHO SA </v>
      </c>
      <c r="G699" s="34">
        <f>+VLOOKUP(B699,'[1]AMAREY NOVA MEDICAL S.A'!$D:$H,2,0)</f>
        <v>2187522</v>
      </c>
      <c r="H699" s="32">
        <f>+VLOOKUP(B699,'[1]AMAREY NOVA MEDICAL S.A'!$D:$H,3,0)</f>
        <v>0</v>
      </c>
      <c r="I699" s="32">
        <f>+VLOOKUP(B699,'[1]AMAREY NOVA MEDICAL S.A'!$D:$H,4,0)</f>
        <v>2187522</v>
      </c>
      <c r="J699" s="32">
        <f t="shared" si="177"/>
        <v>2187522</v>
      </c>
      <c r="K699" s="32">
        <f t="shared" si="178"/>
        <v>2310460.7364000003</v>
      </c>
      <c r="L699" s="32">
        <v>2018000</v>
      </c>
      <c r="M699" s="32"/>
      <c r="N699" s="32">
        <v>2018000</v>
      </c>
      <c r="O699" s="32">
        <f t="shared" si="185"/>
        <v>2131411.6</v>
      </c>
      <c r="P699" s="32">
        <v>2150968</v>
      </c>
      <c r="Q699" s="32"/>
      <c r="R699" s="32">
        <v>2150968</v>
      </c>
      <c r="S699" s="32">
        <f t="shared" si="186"/>
        <v>2271422.2080000001</v>
      </c>
      <c r="T699" s="32">
        <v>1902810.9449999998</v>
      </c>
      <c r="U699" s="32"/>
      <c r="V699" s="32">
        <v>1902810.9449999998</v>
      </c>
      <c r="W699" s="32">
        <f t="shared" si="191"/>
        <v>2009368.3579199999</v>
      </c>
      <c r="X699" s="32">
        <v>2187522</v>
      </c>
      <c r="Y699" s="32"/>
      <c r="Z699" s="32">
        <v>2187522</v>
      </c>
      <c r="AA699" s="32">
        <f t="shared" si="187"/>
        <v>2310460.7364000003</v>
      </c>
      <c r="AB699" s="32"/>
      <c r="AC699" s="32"/>
      <c r="AD699" s="32"/>
      <c r="AE699" s="32"/>
      <c r="AF699" s="32"/>
      <c r="AG699" s="32"/>
      <c r="AH699" s="32"/>
      <c r="AI699" s="32"/>
      <c r="AJ699" s="32">
        <v>1641625</v>
      </c>
      <c r="AK699" s="32"/>
      <c r="AL699" s="32">
        <v>1641625</v>
      </c>
      <c r="AM699" s="32">
        <f t="shared" si="188"/>
        <v>1733884.325</v>
      </c>
      <c r="AN699" s="32"/>
      <c r="AO699" s="32"/>
      <c r="AP699" s="32"/>
      <c r="AQ699" s="32"/>
      <c r="AR699" s="32"/>
      <c r="AS699" s="32"/>
      <c r="AT699" s="32"/>
      <c r="AU699" s="32"/>
      <c r="AV699" s="32"/>
      <c r="AW699" s="32"/>
      <c r="AX699" s="32"/>
      <c r="AY699" s="32"/>
      <c r="AZ699" s="32"/>
      <c r="BA699" s="32"/>
      <c r="BB699" s="32"/>
      <c r="BC699" s="32"/>
      <c r="BD699" s="32"/>
      <c r="BE699" s="32"/>
      <c r="BF699" s="32"/>
      <c r="BG699" s="32"/>
      <c r="BH699" s="32"/>
      <c r="BI699" s="32"/>
      <c r="BJ699" s="32"/>
      <c r="BK699" s="32"/>
      <c r="BL699" s="32"/>
      <c r="BM699" s="32"/>
      <c r="BN699" s="32"/>
      <c r="BO699" s="32"/>
      <c r="BP699" s="32"/>
      <c r="BQ699" s="32"/>
      <c r="BR699" s="32"/>
      <c r="BS699" s="32"/>
      <c r="BT699" s="32"/>
      <c r="BU699" s="32"/>
      <c r="BV699" s="32"/>
      <c r="BW699" s="32"/>
      <c r="BX699" s="32"/>
      <c r="BY699" s="32"/>
      <c r="BZ699" s="32"/>
      <c r="CA699" s="32"/>
      <c r="CB699" s="32">
        <v>1512000</v>
      </c>
      <c r="CC699" s="32"/>
      <c r="CD699" s="32">
        <v>1512000</v>
      </c>
      <c r="CE699" s="32">
        <f t="shared" si="179"/>
        <v>1596974.4000000001</v>
      </c>
      <c r="CF699" s="32">
        <v>2454686.44</v>
      </c>
      <c r="CG699" s="32">
        <v>0</v>
      </c>
      <c r="CH699" s="32">
        <v>2454686.44</v>
      </c>
      <c r="CI699" s="32">
        <f t="shared" si="180"/>
        <v>2592639.8179279999</v>
      </c>
      <c r="CJ699" s="32">
        <f t="shared" si="181"/>
        <v>2119577.7727060001</v>
      </c>
      <c r="CK699" s="32">
        <f>+SMALL((K699,O699,S699,W699,AA699,AE699,AI699,AM699,AQ699,AU699,AY699,BC699,BG699,BK699,BO699,BS699,BW699,CA699,CE699,CI699),1)</f>
        <v>1596974.4000000001</v>
      </c>
      <c r="CL699" s="18"/>
      <c r="CM699" s="18">
        <f t="shared" si="182"/>
        <v>713486.33640000015</v>
      </c>
      <c r="CN699" s="35">
        <f t="shared" si="183"/>
        <v>0.44677380952380957</v>
      </c>
      <c r="CO699" s="39">
        <f t="shared" si="184"/>
        <v>1596974.4000000001</v>
      </c>
    </row>
    <row r="700" spans="1:93" s="19" customFormat="1" ht="45">
      <c r="A700" s="17">
        <v>690</v>
      </c>
      <c r="B700" s="49" t="s">
        <v>638</v>
      </c>
      <c r="C700" s="69" t="s">
        <v>704</v>
      </c>
      <c r="D700" s="69" t="s">
        <v>1247</v>
      </c>
      <c r="E700" s="37">
        <v>1</v>
      </c>
      <c r="F700" s="37" t="str">
        <f>+VLOOKUP(B700,'[1]AMAREY NOVA MEDICAL S.A'!$D:$H,5,0)</f>
        <v>CTO 5659-2021 DIPROMEDICOS S.A.S</v>
      </c>
      <c r="G700" s="34">
        <f>+VLOOKUP(B700,'[1]AMAREY NOVA MEDICAL S.A'!$D:$H,2,0)</f>
        <v>400000</v>
      </c>
      <c r="H700" s="32">
        <f>+VLOOKUP(B700,'[1]AMAREY NOVA MEDICAL S.A'!$D:$H,3,0)</f>
        <v>0</v>
      </c>
      <c r="I700" s="32">
        <f>+VLOOKUP(B700,'[1]AMAREY NOVA MEDICAL S.A'!$D:$H,4,0)</f>
        <v>400000</v>
      </c>
      <c r="J700" s="32">
        <f t="shared" si="177"/>
        <v>400000</v>
      </c>
      <c r="K700" s="32">
        <f t="shared" si="178"/>
        <v>422480</v>
      </c>
      <c r="L700" s="32">
        <v>1200000</v>
      </c>
      <c r="M700" s="32"/>
      <c r="N700" s="32">
        <v>1200000</v>
      </c>
      <c r="O700" s="32">
        <f t="shared" si="185"/>
        <v>1267440</v>
      </c>
      <c r="P700" s="32">
        <v>1636917</v>
      </c>
      <c r="Q700" s="32"/>
      <c r="R700" s="32">
        <v>1636917</v>
      </c>
      <c r="S700" s="32">
        <f t="shared" si="186"/>
        <v>1728584.3520000002</v>
      </c>
      <c r="T700" s="32">
        <v>598109.505</v>
      </c>
      <c r="U700" s="32"/>
      <c r="V700" s="32">
        <v>598109.505</v>
      </c>
      <c r="W700" s="32">
        <f t="shared" si="191"/>
        <v>631603.63728000002</v>
      </c>
      <c r="X700" s="32">
        <v>1605761</v>
      </c>
      <c r="Y700" s="32"/>
      <c r="Z700" s="32">
        <v>1605761</v>
      </c>
      <c r="AA700" s="32">
        <f t="shared" si="187"/>
        <v>1696004.7682</v>
      </c>
      <c r="AB700" s="32"/>
      <c r="AC700" s="32"/>
      <c r="AD700" s="32"/>
      <c r="AE700" s="32"/>
      <c r="AF700" s="32"/>
      <c r="AG700" s="32"/>
      <c r="AH700" s="32"/>
      <c r="AI700" s="32"/>
      <c r="AJ700" s="32">
        <v>519100</v>
      </c>
      <c r="AK700" s="32"/>
      <c r="AL700" s="32">
        <v>519100</v>
      </c>
      <c r="AM700" s="32">
        <f t="shared" si="188"/>
        <v>548273.42000000004</v>
      </c>
      <c r="AN700" s="32"/>
      <c r="AO700" s="32"/>
      <c r="AP700" s="32"/>
      <c r="AQ700" s="32"/>
      <c r="AR700" s="32"/>
      <c r="AS700" s="32"/>
      <c r="AT700" s="32"/>
      <c r="AU700" s="32"/>
      <c r="AV700" s="32"/>
      <c r="AW700" s="32"/>
      <c r="AX700" s="32"/>
      <c r="AY700" s="32"/>
      <c r="AZ700" s="32"/>
      <c r="BA700" s="32"/>
      <c r="BB700" s="32"/>
      <c r="BC700" s="32"/>
      <c r="BD700" s="32"/>
      <c r="BE700" s="32"/>
      <c r="BF700" s="32"/>
      <c r="BG700" s="32"/>
      <c r="BH700" s="32"/>
      <c r="BI700" s="32"/>
      <c r="BJ700" s="32"/>
      <c r="BK700" s="32"/>
      <c r="BL700" s="32"/>
      <c r="BM700" s="32"/>
      <c r="BN700" s="32"/>
      <c r="BO700" s="32"/>
      <c r="BP700" s="32"/>
      <c r="BQ700" s="32"/>
      <c r="BR700" s="32"/>
      <c r="BS700" s="32"/>
      <c r="BT700" s="32"/>
      <c r="BU700" s="32"/>
      <c r="BV700" s="32"/>
      <c r="BW700" s="32"/>
      <c r="BX700" s="32"/>
      <c r="BY700" s="32"/>
      <c r="BZ700" s="32"/>
      <c r="CA700" s="32"/>
      <c r="CB700" s="32">
        <v>864000</v>
      </c>
      <c r="CC700" s="32"/>
      <c r="CD700" s="32">
        <v>864000</v>
      </c>
      <c r="CE700" s="32">
        <f t="shared" si="179"/>
        <v>912556.8</v>
      </c>
      <c r="CF700" s="32">
        <v>1373949.4</v>
      </c>
      <c r="CG700" s="32">
        <v>0</v>
      </c>
      <c r="CH700" s="32">
        <v>1373949.4</v>
      </c>
      <c r="CI700" s="32">
        <f t="shared" si="180"/>
        <v>1451165.3562799999</v>
      </c>
      <c r="CJ700" s="32">
        <f t="shared" si="181"/>
        <v>1082263.5417200001</v>
      </c>
      <c r="CK700" s="32">
        <f>+SMALL((K700,O700,S700,W700,AA700,AE700,AI700,AM700,AQ700,AU700,AY700,BC700,BG700,BK700,BO700,BS700,BW700,CA700,CE700,CI700),1)</f>
        <v>422480</v>
      </c>
      <c r="CL700" s="18"/>
      <c r="CM700" s="18">
        <f t="shared" si="182"/>
        <v>0</v>
      </c>
      <c r="CN700" s="35">
        <f t="shared" si="183"/>
        <v>0</v>
      </c>
      <c r="CO700" s="39">
        <f t="shared" si="184"/>
        <v>422480</v>
      </c>
    </row>
    <row r="701" spans="1:93" s="19" customFormat="1" ht="45">
      <c r="A701" s="17">
        <v>691</v>
      </c>
      <c r="B701" s="49" t="s">
        <v>639</v>
      </c>
      <c r="C701" s="69" t="s">
        <v>704</v>
      </c>
      <c r="D701" s="69" t="s">
        <v>1247</v>
      </c>
      <c r="E701" s="37">
        <v>1</v>
      </c>
      <c r="F701" s="37" t="str">
        <f>+VLOOKUP(B701,'[1]AMAREY NOVA MEDICAL S.A'!$D:$H,5,0)</f>
        <v>CTO 5659-2021 DIPROMEDICOS S.A.S</v>
      </c>
      <c r="G701" s="34">
        <f>+VLOOKUP(B701,'[1]AMAREY NOVA MEDICAL S.A'!$D:$H,2,0)</f>
        <v>50000</v>
      </c>
      <c r="H701" s="32">
        <f>+VLOOKUP(B701,'[1]AMAREY NOVA MEDICAL S.A'!$D:$H,3,0)</f>
        <v>0</v>
      </c>
      <c r="I701" s="32">
        <f>+VLOOKUP(B701,'[1]AMAREY NOVA MEDICAL S.A'!$D:$H,4,0)</f>
        <v>50000</v>
      </c>
      <c r="J701" s="32">
        <f t="shared" si="177"/>
        <v>50000</v>
      </c>
      <c r="K701" s="32">
        <f t="shared" si="178"/>
        <v>52810</v>
      </c>
      <c r="L701" s="32">
        <v>649000</v>
      </c>
      <c r="M701" s="32"/>
      <c r="N701" s="32">
        <v>649000</v>
      </c>
      <c r="O701" s="32">
        <f t="shared" si="185"/>
        <v>685473.8</v>
      </c>
      <c r="P701" s="32">
        <v>612765</v>
      </c>
      <c r="Q701" s="32"/>
      <c r="R701" s="32">
        <v>612765</v>
      </c>
      <c r="S701" s="32">
        <f t="shared" si="186"/>
        <v>647079.84000000008</v>
      </c>
      <c r="T701" s="32">
        <v>299115.42499999999</v>
      </c>
      <c r="U701" s="32"/>
      <c r="V701" s="32">
        <v>299115.42499999999</v>
      </c>
      <c r="W701" s="32">
        <f t="shared" si="191"/>
        <v>315865.88880000002</v>
      </c>
      <c r="X701" s="32">
        <v>100000</v>
      </c>
      <c r="Y701" s="32"/>
      <c r="Z701" s="32">
        <v>100000</v>
      </c>
      <c r="AA701" s="32">
        <f t="shared" si="187"/>
        <v>105620</v>
      </c>
      <c r="AB701" s="32"/>
      <c r="AC701" s="32"/>
      <c r="AD701" s="32"/>
      <c r="AE701" s="32"/>
      <c r="AF701" s="32"/>
      <c r="AG701" s="32"/>
      <c r="AH701" s="32"/>
      <c r="AI701" s="32"/>
      <c r="AJ701" s="32">
        <v>190785</v>
      </c>
      <c r="AK701" s="32"/>
      <c r="AL701" s="32">
        <v>190785</v>
      </c>
      <c r="AM701" s="32">
        <f t="shared" si="188"/>
        <v>201507.117</v>
      </c>
      <c r="AN701" s="32"/>
      <c r="AO701" s="32"/>
      <c r="AP701" s="32"/>
      <c r="AQ701" s="32"/>
      <c r="AR701" s="32"/>
      <c r="AS701" s="32"/>
      <c r="AT701" s="32"/>
      <c r="AU701" s="32"/>
      <c r="AV701" s="32"/>
      <c r="AW701" s="32"/>
      <c r="AX701" s="32"/>
      <c r="AY701" s="32"/>
      <c r="AZ701" s="32"/>
      <c r="BA701" s="32"/>
      <c r="BB701" s="32"/>
      <c r="BC701" s="32"/>
      <c r="BD701" s="32"/>
      <c r="BE701" s="32"/>
      <c r="BF701" s="32"/>
      <c r="BG701" s="32"/>
      <c r="BH701" s="32"/>
      <c r="BI701" s="32"/>
      <c r="BJ701" s="32"/>
      <c r="BK701" s="32"/>
      <c r="BL701" s="32"/>
      <c r="BM701" s="32"/>
      <c r="BN701" s="32"/>
      <c r="BO701" s="32"/>
      <c r="BP701" s="32"/>
      <c r="BQ701" s="32"/>
      <c r="BR701" s="32"/>
      <c r="BS701" s="32"/>
      <c r="BT701" s="32"/>
      <c r="BU701" s="32"/>
      <c r="BV701" s="32"/>
      <c r="BW701" s="32"/>
      <c r="BX701" s="32"/>
      <c r="BY701" s="32"/>
      <c r="BZ701" s="32"/>
      <c r="CA701" s="32"/>
      <c r="CB701" s="32">
        <v>270000</v>
      </c>
      <c r="CC701" s="32"/>
      <c r="CD701" s="32">
        <v>270000</v>
      </c>
      <c r="CE701" s="32">
        <f t="shared" si="179"/>
        <v>285174</v>
      </c>
      <c r="CF701" s="32">
        <v>437212.75</v>
      </c>
      <c r="CG701" s="32">
        <v>0</v>
      </c>
      <c r="CH701" s="32">
        <v>437212.75</v>
      </c>
      <c r="CI701" s="32">
        <f t="shared" si="180"/>
        <v>461784.10655000003</v>
      </c>
      <c r="CJ701" s="32">
        <f t="shared" si="181"/>
        <v>344414.34404375002</v>
      </c>
      <c r="CK701" s="32">
        <f>+SMALL((K701,O701,S701,W701,AA701,AE701,AI701,AM701,AQ701,AU701,AY701,BC701,BG701,BK701,BO701,BS701,BW701,CA701,CE701,CI701),1)</f>
        <v>52810</v>
      </c>
      <c r="CL701" s="18"/>
      <c r="CM701" s="18">
        <f t="shared" si="182"/>
        <v>0</v>
      </c>
      <c r="CN701" s="35">
        <f t="shared" si="183"/>
        <v>0</v>
      </c>
      <c r="CO701" s="39">
        <f t="shared" si="184"/>
        <v>52810</v>
      </c>
    </row>
    <row r="702" spans="1:93" s="19" customFormat="1" ht="30">
      <c r="A702" s="17">
        <v>692</v>
      </c>
      <c r="B702" s="49" t="s">
        <v>392</v>
      </c>
      <c r="C702" s="69" t="s">
        <v>704</v>
      </c>
      <c r="D702" s="69" t="s">
        <v>1247</v>
      </c>
      <c r="E702" s="37">
        <v>1</v>
      </c>
      <c r="F702" s="37" t="str">
        <f>+VLOOKUP(B702,'[1]AMAREY NOVA MEDICAL S.A'!$D:$H,5,0)</f>
        <v>CTO 5658-2021 BIOART S.A</v>
      </c>
      <c r="G702" s="34">
        <f>+VLOOKUP(B702,'[1]AMAREY NOVA MEDICAL S.A'!$D:$H,2,0)</f>
        <v>249477</v>
      </c>
      <c r="H702" s="32">
        <f>+VLOOKUP(B702,'[1]AMAREY NOVA MEDICAL S.A'!$D:$H,3,0)</f>
        <v>0</v>
      </c>
      <c r="I702" s="32">
        <f>+VLOOKUP(B702,'[1]AMAREY NOVA MEDICAL S.A'!$D:$H,4,0)</f>
        <v>249477</v>
      </c>
      <c r="J702" s="32">
        <f t="shared" si="177"/>
        <v>249477</v>
      </c>
      <c r="K702" s="32">
        <f t="shared" si="178"/>
        <v>263497.60739999998</v>
      </c>
      <c r="L702" s="32">
        <v>147000</v>
      </c>
      <c r="M702" s="32"/>
      <c r="N702" s="32">
        <v>147000</v>
      </c>
      <c r="O702" s="32">
        <f t="shared" si="185"/>
        <v>155261.4</v>
      </c>
      <c r="P702" s="32">
        <v>379400</v>
      </c>
      <c r="Q702" s="32"/>
      <c r="R702" s="32">
        <v>379400</v>
      </c>
      <c r="S702" s="32">
        <f t="shared" si="186"/>
        <v>400646.40000000002</v>
      </c>
      <c r="T702" s="32">
        <v>108846.465</v>
      </c>
      <c r="U702" s="32"/>
      <c r="V702" s="32">
        <v>108846.465</v>
      </c>
      <c r="W702" s="32">
        <f t="shared" si="191"/>
        <v>114941.86704</v>
      </c>
      <c r="X702" s="32">
        <v>280000</v>
      </c>
      <c r="Y702" s="32"/>
      <c r="Z702" s="32">
        <v>280000</v>
      </c>
      <c r="AA702" s="32">
        <f t="shared" si="187"/>
        <v>295736</v>
      </c>
      <c r="AB702" s="32"/>
      <c r="AC702" s="32"/>
      <c r="AD702" s="32"/>
      <c r="AE702" s="32"/>
      <c r="AF702" s="32"/>
      <c r="AG702" s="32"/>
      <c r="AH702" s="32"/>
      <c r="AI702" s="32"/>
      <c r="AJ702" s="32">
        <v>242420</v>
      </c>
      <c r="AK702" s="32"/>
      <c r="AL702" s="32">
        <v>242420</v>
      </c>
      <c r="AM702" s="32">
        <f t="shared" si="188"/>
        <v>256044.00400000002</v>
      </c>
      <c r="AN702" s="32"/>
      <c r="AO702" s="32"/>
      <c r="AP702" s="32"/>
      <c r="AQ702" s="32"/>
      <c r="AR702" s="32"/>
      <c r="AS702" s="32"/>
      <c r="AT702" s="32"/>
      <c r="AU702" s="32"/>
      <c r="AV702" s="32"/>
      <c r="AW702" s="32"/>
      <c r="AX702" s="32"/>
      <c r="AY702" s="32"/>
      <c r="AZ702" s="32"/>
      <c r="BA702" s="32"/>
      <c r="BB702" s="32"/>
      <c r="BC702" s="32"/>
      <c r="BD702" s="32"/>
      <c r="BE702" s="32"/>
      <c r="BF702" s="32"/>
      <c r="BG702" s="32"/>
      <c r="BH702" s="32"/>
      <c r="BI702" s="32"/>
      <c r="BJ702" s="32"/>
      <c r="BK702" s="32"/>
      <c r="BL702" s="32"/>
      <c r="BM702" s="32"/>
      <c r="BN702" s="32"/>
      <c r="BO702" s="32"/>
      <c r="BP702" s="32"/>
      <c r="BQ702" s="32"/>
      <c r="BR702" s="32"/>
      <c r="BS702" s="32"/>
      <c r="BT702" s="32"/>
      <c r="BU702" s="32"/>
      <c r="BV702" s="32"/>
      <c r="BW702" s="32"/>
      <c r="BX702" s="32"/>
      <c r="BY702" s="32"/>
      <c r="BZ702" s="32"/>
      <c r="CA702" s="32"/>
      <c r="CB702" s="32">
        <v>345600</v>
      </c>
      <c r="CC702" s="32"/>
      <c r="CD702" s="32">
        <v>345600</v>
      </c>
      <c r="CE702" s="32">
        <f t="shared" si="179"/>
        <v>365022.72000000003</v>
      </c>
      <c r="CF702" s="32">
        <v>324540.88</v>
      </c>
      <c r="CG702" s="32">
        <v>0</v>
      </c>
      <c r="CH702" s="32">
        <v>324540.88</v>
      </c>
      <c r="CI702" s="32">
        <f t="shared" si="180"/>
        <v>342780.07745600003</v>
      </c>
      <c r="CJ702" s="32">
        <f t="shared" si="181"/>
        <v>274241.259487</v>
      </c>
      <c r="CK702" s="32">
        <f>+SMALL((K702,O702,S702,W702,AA702,AE702,AI702,AM702,AQ702,AU702,AY702,BC702,BG702,BK702,BO702,BS702,BW702,CA702,CE702,CI702),1)</f>
        <v>114941.86704</v>
      </c>
      <c r="CL702" s="18"/>
      <c r="CM702" s="18">
        <f t="shared" si="182"/>
        <v>148555.74036</v>
      </c>
      <c r="CN702" s="35">
        <f t="shared" si="183"/>
        <v>1.2924423814022641</v>
      </c>
      <c r="CO702" s="39">
        <f t="shared" si="184"/>
        <v>114941.86704</v>
      </c>
    </row>
    <row r="703" spans="1:93" s="19" customFormat="1" ht="45">
      <c r="A703" s="17">
        <v>693</v>
      </c>
      <c r="B703" s="49" t="s">
        <v>636</v>
      </c>
      <c r="C703" s="69" t="s">
        <v>705</v>
      </c>
      <c r="D703" s="69" t="s">
        <v>1247</v>
      </c>
      <c r="E703" s="37">
        <v>1</v>
      </c>
      <c r="F703" s="37" t="str">
        <f>+VLOOKUP(B703,'[1]AMAREY NOVA MEDICAL S.A'!$D:$H,5,0)</f>
        <v>CTO 5659-2021 DIPROMEDICOS S.A.S</v>
      </c>
      <c r="G703" s="34">
        <f>+VLOOKUP(B703,'[1]AMAREY NOVA MEDICAL S.A'!$D:$H,2,0)</f>
        <v>1350000</v>
      </c>
      <c r="H703" s="32">
        <f>+VLOOKUP(B703,'[1]AMAREY NOVA MEDICAL S.A'!$D:$H,3,0)</f>
        <v>0</v>
      </c>
      <c r="I703" s="32">
        <f>+VLOOKUP(B703,'[1]AMAREY NOVA MEDICAL S.A'!$D:$H,4,0)</f>
        <v>1350000</v>
      </c>
      <c r="J703" s="32">
        <f t="shared" si="177"/>
        <v>1350000</v>
      </c>
      <c r="K703" s="32">
        <f t="shared" si="178"/>
        <v>1425870</v>
      </c>
      <c r="L703" s="32"/>
      <c r="M703" s="32"/>
      <c r="N703" s="32"/>
      <c r="O703" s="32"/>
      <c r="P703" s="32"/>
      <c r="Q703" s="32"/>
      <c r="R703" s="32"/>
      <c r="S703" s="32"/>
      <c r="T703" s="32"/>
      <c r="U703" s="32"/>
      <c r="V703" s="32"/>
      <c r="W703" s="32"/>
      <c r="X703" s="32"/>
      <c r="Y703" s="32"/>
      <c r="Z703" s="32"/>
      <c r="AA703" s="32"/>
      <c r="AB703" s="32"/>
      <c r="AC703" s="32"/>
      <c r="AD703" s="32"/>
      <c r="AE703" s="32"/>
      <c r="AF703" s="32"/>
      <c r="AG703" s="32"/>
      <c r="AH703" s="32"/>
      <c r="AI703" s="32"/>
      <c r="AJ703" s="32">
        <v>1600340</v>
      </c>
      <c r="AK703" s="32"/>
      <c r="AL703" s="32">
        <v>1600340</v>
      </c>
      <c r="AM703" s="32">
        <f t="shared" si="188"/>
        <v>1690279.108</v>
      </c>
      <c r="AN703" s="32"/>
      <c r="AO703" s="32"/>
      <c r="AP703" s="32"/>
      <c r="AQ703" s="32"/>
      <c r="AR703" s="32"/>
      <c r="AS703" s="32"/>
      <c r="AT703" s="32"/>
      <c r="AU703" s="32"/>
      <c r="AV703" s="32"/>
      <c r="AW703" s="32"/>
      <c r="AX703" s="32"/>
      <c r="AY703" s="32"/>
      <c r="AZ703" s="32"/>
      <c r="BA703" s="32"/>
      <c r="BB703" s="32"/>
      <c r="BC703" s="32"/>
      <c r="BD703" s="32"/>
      <c r="BE703" s="32"/>
      <c r="BF703" s="32"/>
      <c r="BG703" s="32"/>
      <c r="BH703" s="32"/>
      <c r="BI703" s="32"/>
      <c r="BJ703" s="32"/>
      <c r="BK703" s="32"/>
      <c r="BL703" s="32"/>
      <c r="BM703" s="32"/>
      <c r="BN703" s="32"/>
      <c r="BO703" s="32"/>
      <c r="BP703" s="32"/>
      <c r="BQ703" s="32"/>
      <c r="BR703" s="32"/>
      <c r="BS703" s="32"/>
      <c r="BT703" s="32"/>
      <c r="BU703" s="32"/>
      <c r="BV703" s="32"/>
      <c r="BW703" s="32"/>
      <c r="BX703" s="32"/>
      <c r="BY703" s="32"/>
      <c r="BZ703" s="32"/>
      <c r="CA703" s="32"/>
      <c r="CB703" s="32"/>
      <c r="CC703" s="32"/>
      <c r="CD703" s="32"/>
      <c r="CE703" s="32"/>
      <c r="CF703" s="32">
        <v>2620931.5299999998</v>
      </c>
      <c r="CG703" s="32">
        <v>0</v>
      </c>
      <c r="CH703" s="32">
        <v>2620931.5299999998</v>
      </c>
      <c r="CI703" s="32">
        <f t="shared" si="180"/>
        <v>2768227.8819859996</v>
      </c>
      <c r="CJ703" s="32">
        <f t="shared" si="181"/>
        <v>1961458.996662</v>
      </c>
      <c r="CK703" s="32">
        <f>+SMALL((K703,O703,S703,W703,AA703,AE703,AI703,AM703,AQ703,AU703,AY703,BC703,BG703,BK703,BO703,BS703,BW703,CA703,CE703,CI703),1)</f>
        <v>1425870</v>
      </c>
      <c r="CL703" s="18"/>
      <c r="CM703" s="18">
        <f t="shared" si="182"/>
        <v>0</v>
      </c>
      <c r="CN703" s="35">
        <f t="shared" si="183"/>
        <v>0</v>
      </c>
      <c r="CO703" s="39">
        <f t="shared" si="184"/>
        <v>1425870</v>
      </c>
    </row>
    <row r="704" spans="1:93" s="19" customFormat="1" ht="60">
      <c r="A704" s="17">
        <v>694</v>
      </c>
      <c r="B704" s="49" t="s">
        <v>640</v>
      </c>
      <c r="C704" s="69" t="s">
        <v>705</v>
      </c>
      <c r="D704" s="69" t="s">
        <v>1247</v>
      </c>
      <c r="E704" s="37">
        <v>1</v>
      </c>
      <c r="F704" s="37" t="str">
        <f>+VLOOKUP(B704,'[1]AMAREY NOVA MEDICAL S.A'!$D:$H,5,0)</f>
        <v>CTO 5664-2021 JOHNSON &amp; JOHNSON DE COLOMBIA S.A</v>
      </c>
      <c r="G704" s="34">
        <f>+VLOOKUP(B704,'[1]AMAREY NOVA MEDICAL S.A'!$D:$H,2,0)</f>
        <v>1427500</v>
      </c>
      <c r="H704" s="32">
        <f>+VLOOKUP(B704,'[1]AMAREY NOVA MEDICAL S.A'!$D:$H,3,0)</f>
        <v>0</v>
      </c>
      <c r="I704" s="32">
        <f>+VLOOKUP(B704,'[1]AMAREY NOVA MEDICAL S.A'!$D:$H,4,0)</f>
        <v>1427500</v>
      </c>
      <c r="J704" s="32">
        <f t="shared" si="177"/>
        <v>1427500</v>
      </c>
      <c r="K704" s="32">
        <f t="shared" si="178"/>
        <v>1507725.5</v>
      </c>
      <c r="L704" s="32"/>
      <c r="M704" s="32"/>
      <c r="N704" s="32"/>
      <c r="O704" s="32"/>
      <c r="P704" s="32"/>
      <c r="Q704" s="32"/>
      <c r="R704" s="32"/>
      <c r="S704" s="32"/>
      <c r="T704" s="32"/>
      <c r="U704" s="32"/>
      <c r="V704" s="32"/>
      <c r="W704" s="32"/>
      <c r="X704" s="32"/>
      <c r="Y704" s="32"/>
      <c r="Z704" s="32"/>
      <c r="AA704" s="32"/>
      <c r="AB704" s="32"/>
      <c r="AC704" s="32"/>
      <c r="AD704" s="32"/>
      <c r="AE704" s="32"/>
      <c r="AF704" s="32"/>
      <c r="AG704" s="32"/>
      <c r="AH704" s="32"/>
      <c r="AI704" s="32"/>
      <c r="AJ704" s="32">
        <v>1641625</v>
      </c>
      <c r="AK704" s="32"/>
      <c r="AL704" s="32">
        <v>1641625</v>
      </c>
      <c r="AM704" s="32">
        <f t="shared" si="188"/>
        <v>1733884.325</v>
      </c>
      <c r="AN704" s="32"/>
      <c r="AO704" s="32"/>
      <c r="AP704" s="32"/>
      <c r="AQ704" s="32"/>
      <c r="AR704" s="32"/>
      <c r="AS704" s="32"/>
      <c r="AT704" s="32"/>
      <c r="AU704" s="32"/>
      <c r="AV704" s="32"/>
      <c r="AW704" s="32"/>
      <c r="AX704" s="32"/>
      <c r="AY704" s="32"/>
      <c r="AZ704" s="32"/>
      <c r="BA704" s="32"/>
      <c r="BB704" s="32"/>
      <c r="BC704" s="32"/>
      <c r="BD704" s="32"/>
      <c r="BE704" s="32"/>
      <c r="BF704" s="32"/>
      <c r="BG704" s="32"/>
      <c r="BH704" s="32"/>
      <c r="BI704" s="32"/>
      <c r="BJ704" s="32"/>
      <c r="BK704" s="32"/>
      <c r="BL704" s="32"/>
      <c r="BM704" s="32"/>
      <c r="BN704" s="32"/>
      <c r="BO704" s="32"/>
      <c r="BP704" s="32"/>
      <c r="BQ704" s="32"/>
      <c r="BR704" s="32"/>
      <c r="BS704" s="32"/>
      <c r="BT704" s="32"/>
      <c r="BU704" s="32"/>
      <c r="BV704" s="32"/>
      <c r="BW704" s="32"/>
      <c r="BX704" s="32"/>
      <c r="BY704" s="32"/>
      <c r="BZ704" s="32"/>
      <c r="CA704" s="32"/>
      <c r="CB704" s="32"/>
      <c r="CC704" s="32"/>
      <c r="CD704" s="32"/>
      <c r="CE704" s="32"/>
      <c r="CF704" s="32">
        <v>2052811.35</v>
      </c>
      <c r="CG704" s="32">
        <v>0</v>
      </c>
      <c r="CH704" s="32">
        <v>2052811.35</v>
      </c>
      <c r="CI704" s="32">
        <f t="shared" si="180"/>
        <v>2168179.3478700002</v>
      </c>
      <c r="CJ704" s="32">
        <f t="shared" si="181"/>
        <v>1803263.0576233335</v>
      </c>
      <c r="CK704" s="32">
        <f>+SMALL((K704,O704,S704,W704,AA704,AE704,AI704,AM704,AQ704,AU704,AY704,BC704,BG704,BK704,BO704,BS704,BW704,CA704,CE704,CI704),1)</f>
        <v>1507725.5</v>
      </c>
      <c r="CL704" s="18"/>
      <c r="CM704" s="18">
        <f t="shared" si="182"/>
        <v>0</v>
      </c>
      <c r="CN704" s="35">
        <f t="shared" si="183"/>
        <v>0</v>
      </c>
      <c r="CO704" s="39">
        <f t="shared" si="184"/>
        <v>1507725.5</v>
      </c>
    </row>
    <row r="705" spans="1:93" s="19" customFormat="1" ht="60">
      <c r="A705" s="17">
        <v>695</v>
      </c>
      <c r="B705" s="49" t="s">
        <v>641</v>
      </c>
      <c r="C705" s="69" t="s">
        <v>705</v>
      </c>
      <c r="D705" s="69" t="s">
        <v>1247</v>
      </c>
      <c r="E705" s="37">
        <v>1</v>
      </c>
      <c r="F705" s="37" t="str">
        <f>+VLOOKUP(B705,'[1]AMAREY NOVA MEDICAL S.A'!$D:$H,5,0)</f>
        <v>CTO 5664-2021 JOHNSON &amp; JOHNSON DE COLOMBIA S.A</v>
      </c>
      <c r="G705" s="34">
        <f>+VLOOKUP(B705,'[1]AMAREY NOVA MEDICAL S.A'!$D:$H,2,0)</f>
        <v>474200</v>
      </c>
      <c r="H705" s="32">
        <f>+VLOOKUP(B705,'[1]AMAREY NOVA MEDICAL S.A'!$D:$H,3,0)</f>
        <v>0</v>
      </c>
      <c r="I705" s="32">
        <f>+VLOOKUP(B705,'[1]AMAREY NOVA MEDICAL S.A'!$D:$H,4,0)</f>
        <v>474200</v>
      </c>
      <c r="J705" s="32">
        <f t="shared" si="177"/>
        <v>474200</v>
      </c>
      <c r="K705" s="32">
        <f t="shared" si="178"/>
        <v>500850.04000000004</v>
      </c>
      <c r="L705" s="32"/>
      <c r="M705" s="32"/>
      <c r="N705" s="32"/>
      <c r="O705" s="32"/>
      <c r="P705" s="32"/>
      <c r="Q705" s="32"/>
      <c r="R705" s="32"/>
      <c r="S705" s="32"/>
      <c r="T705" s="32"/>
      <c r="U705" s="32"/>
      <c r="V705" s="32"/>
      <c r="W705" s="32"/>
      <c r="X705" s="32"/>
      <c r="Y705" s="32"/>
      <c r="Z705" s="32"/>
      <c r="AA705" s="32"/>
      <c r="AB705" s="32"/>
      <c r="AC705" s="32"/>
      <c r="AD705" s="32"/>
      <c r="AE705" s="32"/>
      <c r="AF705" s="32"/>
      <c r="AG705" s="32"/>
      <c r="AH705" s="32"/>
      <c r="AI705" s="32"/>
      <c r="AJ705" s="32">
        <v>519100</v>
      </c>
      <c r="AK705" s="32"/>
      <c r="AL705" s="32">
        <v>519100</v>
      </c>
      <c r="AM705" s="32">
        <f t="shared" si="188"/>
        <v>548273.42000000004</v>
      </c>
      <c r="AN705" s="32"/>
      <c r="AO705" s="32"/>
      <c r="AP705" s="32"/>
      <c r="AQ705" s="32"/>
      <c r="AR705" s="32"/>
      <c r="AS705" s="32"/>
      <c r="AT705" s="32"/>
      <c r="AU705" s="32"/>
      <c r="AV705" s="32"/>
      <c r="AW705" s="32"/>
      <c r="AX705" s="32"/>
      <c r="AY705" s="32"/>
      <c r="AZ705" s="32"/>
      <c r="BA705" s="32"/>
      <c r="BB705" s="32"/>
      <c r="BC705" s="32"/>
      <c r="BD705" s="32"/>
      <c r="BE705" s="32"/>
      <c r="BF705" s="32"/>
      <c r="BG705" s="32"/>
      <c r="BH705" s="32"/>
      <c r="BI705" s="32"/>
      <c r="BJ705" s="32"/>
      <c r="BK705" s="32"/>
      <c r="BL705" s="32"/>
      <c r="BM705" s="32"/>
      <c r="BN705" s="32"/>
      <c r="BO705" s="32"/>
      <c r="BP705" s="32"/>
      <c r="BQ705" s="32"/>
      <c r="BR705" s="32"/>
      <c r="BS705" s="32"/>
      <c r="BT705" s="32"/>
      <c r="BU705" s="32"/>
      <c r="BV705" s="32"/>
      <c r="BW705" s="32"/>
      <c r="BX705" s="32"/>
      <c r="BY705" s="32"/>
      <c r="BZ705" s="32"/>
      <c r="CA705" s="32"/>
      <c r="CB705" s="32"/>
      <c r="CC705" s="32"/>
      <c r="CD705" s="32"/>
      <c r="CE705" s="32"/>
      <c r="CF705" s="32">
        <v>1437954.81</v>
      </c>
      <c r="CG705" s="32">
        <v>0</v>
      </c>
      <c r="CH705" s="32">
        <v>1437954.81</v>
      </c>
      <c r="CI705" s="32">
        <f t="shared" si="180"/>
        <v>1518767.870322</v>
      </c>
      <c r="CJ705" s="32">
        <f t="shared" si="181"/>
        <v>855963.77677400003</v>
      </c>
      <c r="CK705" s="32">
        <f>+SMALL((K705,O705,S705,W705,AA705,AE705,AI705,AM705,AQ705,AU705,AY705,BC705,BG705,BK705,BO705,BS705,BW705,CA705,CE705,CI705),1)</f>
        <v>500850.04000000004</v>
      </c>
      <c r="CL705" s="18"/>
      <c r="CM705" s="18">
        <f t="shared" si="182"/>
        <v>0</v>
      </c>
      <c r="CN705" s="35">
        <f t="shared" si="183"/>
        <v>0</v>
      </c>
      <c r="CO705" s="39">
        <f t="shared" si="184"/>
        <v>500850.04000000004</v>
      </c>
    </row>
    <row r="706" spans="1:93" s="19" customFormat="1" ht="45">
      <c r="A706" s="17">
        <v>696</v>
      </c>
      <c r="B706" s="49" t="s">
        <v>639</v>
      </c>
      <c r="C706" s="69" t="s">
        <v>705</v>
      </c>
      <c r="D706" s="69" t="s">
        <v>1247</v>
      </c>
      <c r="E706" s="37">
        <v>1</v>
      </c>
      <c r="F706" s="37" t="str">
        <f>+VLOOKUP(B706,'[1]AMAREY NOVA MEDICAL S.A'!$D:$H,5,0)</f>
        <v>CTO 5659-2021 DIPROMEDICOS S.A.S</v>
      </c>
      <c r="G706" s="34">
        <f>+VLOOKUP(B706,'[1]AMAREY NOVA MEDICAL S.A'!$D:$H,2,0)</f>
        <v>50000</v>
      </c>
      <c r="H706" s="32">
        <f>+VLOOKUP(B706,'[1]AMAREY NOVA MEDICAL S.A'!$D:$H,3,0)</f>
        <v>0</v>
      </c>
      <c r="I706" s="32">
        <f>+VLOOKUP(B706,'[1]AMAREY NOVA MEDICAL S.A'!$D:$H,4,0)</f>
        <v>50000</v>
      </c>
      <c r="J706" s="32">
        <f t="shared" si="177"/>
        <v>50000</v>
      </c>
      <c r="K706" s="32">
        <f t="shared" si="178"/>
        <v>52810</v>
      </c>
      <c r="L706" s="32"/>
      <c r="M706" s="32"/>
      <c r="N706" s="32"/>
      <c r="O706" s="32"/>
      <c r="P706" s="32"/>
      <c r="Q706" s="32"/>
      <c r="R706" s="32"/>
      <c r="S706" s="32"/>
      <c r="T706" s="32"/>
      <c r="U706" s="32"/>
      <c r="V706" s="32"/>
      <c r="W706" s="32"/>
      <c r="X706" s="32"/>
      <c r="Y706" s="32"/>
      <c r="Z706" s="32"/>
      <c r="AA706" s="32"/>
      <c r="AB706" s="32"/>
      <c r="AC706" s="32"/>
      <c r="AD706" s="32"/>
      <c r="AE706" s="32"/>
      <c r="AF706" s="32"/>
      <c r="AG706" s="32"/>
      <c r="AH706" s="32"/>
      <c r="AI706" s="32"/>
      <c r="AJ706" s="32">
        <v>242420</v>
      </c>
      <c r="AK706" s="32"/>
      <c r="AL706" s="32">
        <v>242420</v>
      </c>
      <c r="AM706" s="32">
        <f t="shared" si="188"/>
        <v>256044.00400000002</v>
      </c>
      <c r="AN706" s="32"/>
      <c r="AO706" s="32"/>
      <c r="AP706" s="32"/>
      <c r="AQ706" s="32"/>
      <c r="AR706" s="32"/>
      <c r="AS706" s="32"/>
      <c r="AT706" s="32"/>
      <c r="AU706" s="32"/>
      <c r="AV706" s="32"/>
      <c r="AW706" s="32"/>
      <c r="AX706" s="32"/>
      <c r="AY706" s="32"/>
      <c r="AZ706" s="32"/>
      <c r="BA706" s="32"/>
      <c r="BB706" s="32"/>
      <c r="BC706" s="32"/>
      <c r="BD706" s="32"/>
      <c r="BE706" s="32"/>
      <c r="BF706" s="32"/>
      <c r="BG706" s="32"/>
      <c r="BH706" s="32"/>
      <c r="BI706" s="32"/>
      <c r="BJ706" s="32"/>
      <c r="BK706" s="32"/>
      <c r="BL706" s="32"/>
      <c r="BM706" s="32"/>
      <c r="BN706" s="32"/>
      <c r="BO706" s="32"/>
      <c r="BP706" s="32"/>
      <c r="BQ706" s="32"/>
      <c r="BR706" s="32"/>
      <c r="BS706" s="32"/>
      <c r="BT706" s="32"/>
      <c r="BU706" s="32"/>
      <c r="BV706" s="32"/>
      <c r="BW706" s="32"/>
      <c r="BX706" s="32"/>
      <c r="BY706" s="32"/>
      <c r="BZ706" s="32"/>
      <c r="CA706" s="32"/>
      <c r="CB706" s="32"/>
      <c r="CC706" s="32"/>
      <c r="CD706" s="32"/>
      <c r="CE706" s="32"/>
      <c r="CF706" s="32">
        <v>212788.58</v>
      </c>
      <c r="CG706" s="32">
        <v>0</v>
      </c>
      <c r="CH706" s="32">
        <v>212788.58</v>
      </c>
      <c r="CI706" s="32">
        <f t="shared" si="180"/>
        <v>224747.29819599999</v>
      </c>
      <c r="CJ706" s="32">
        <f t="shared" si="181"/>
        <v>177867.10073199999</v>
      </c>
      <c r="CK706" s="32">
        <f>+SMALL((K706,O706,S706,W706,AA706,AE706,AI706,AM706,AQ706,AU706,AY706,BC706,BG706,BK706,BO706,BS706,BW706,CA706,CE706,CI706),1)</f>
        <v>52810</v>
      </c>
      <c r="CL706" s="18"/>
      <c r="CM706" s="18">
        <f t="shared" si="182"/>
        <v>0</v>
      </c>
      <c r="CN706" s="35">
        <f t="shared" si="183"/>
        <v>0</v>
      </c>
      <c r="CO706" s="39">
        <f t="shared" si="184"/>
        <v>52810</v>
      </c>
    </row>
    <row r="707" spans="1:93" s="19" customFormat="1" ht="30">
      <c r="A707" s="17">
        <v>697</v>
      </c>
      <c r="B707" s="49" t="s">
        <v>392</v>
      </c>
      <c r="C707" s="69" t="s">
        <v>705</v>
      </c>
      <c r="D707" s="69" t="s">
        <v>1247</v>
      </c>
      <c r="E707" s="37">
        <v>1</v>
      </c>
      <c r="F707" s="37" t="str">
        <f>+VLOOKUP(B707,'[1]AMAREY NOVA MEDICAL S.A'!$D:$H,5,0)</f>
        <v>CTO 5658-2021 BIOART S.A</v>
      </c>
      <c r="G707" s="34">
        <f>+VLOOKUP(B707,'[1]AMAREY NOVA MEDICAL S.A'!$D:$H,2,0)</f>
        <v>249477</v>
      </c>
      <c r="H707" s="32">
        <f>+VLOOKUP(B707,'[1]AMAREY NOVA MEDICAL S.A'!$D:$H,3,0)</f>
        <v>0</v>
      </c>
      <c r="I707" s="32">
        <f>+VLOOKUP(B707,'[1]AMAREY NOVA MEDICAL S.A'!$D:$H,4,0)</f>
        <v>249477</v>
      </c>
      <c r="J707" s="32">
        <f t="shared" si="177"/>
        <v>249477</v>
      </c>
      <c r="K707" s="32">
        <f t="shared" si="178"/>
        <v>263497.60739999998</v>
      </c>
      <c r="L707" s="32"/>
      <c r="M707" s="32"/>
      <c r="N707" s="32"/>
      <c r="O707" s="32"/>
      <c r="P707" s="32"/>
      <c r="Q707" s="32"/>
      <c r="R707" s="32"/>
      <c r="S707" s="32"/>
      <c r="T707" s="32"/>
      <c r="U707" s="32"/>
      <c r="V707" s="32"/>
      <c r="W707" s="32"/>
      <c r="X707" s="32"/>
      <c r="Y707" s="32"/>
      <c r="Z707" s="32"/>
      <c r="AA707" s="32"/>
      <c r="AB707" s="32"/>
      <c r="AC707" s="32"/>
      <c r="AD707" s="32"/>
      <c r="AE707" s="32"/>
      <c r="AF707" s="32"/>
      <c r="AG707" s="32"/>
      <c r="AH707" s="32"/>
      <c r="AI707" s="32"/>
      <c r="AJ707" s="32">
        <v>190785</v>
      </c>
      <c r="AK707" s="32"/>
      <c r="AL707" s="32">
        <v>190785</v>
      </c>
      <c r="AM707" s="32">
        <f t="shared" si="188"/>
        <v>201507.117</v>
      </c>
      <c r="AN707" s="32"/>
      <c r="AO707" s="32"/>
      <c r="AP707" s="32"/>
      <c r="AQ707" s="32"/>
      <c r="AR707" s="32"/>
      <c r="AS707" s="32"/>
      <c r="AT707" s="32"/>
      <c r="AU707" s="32"/>
      <c r="AV707" s="32"/>
      <c r="AW707" s="32"/>
      <c r="AX707" s="32"/>
      <c r="AY707" s="32"/>
      <c r="AZ707" s="32"/>
      <c r="BA707" s="32"/>
      <c r="BB707" s="32"/>
      <c r="BC707" s="32"/>
      <c r="BD707" s="32"/>
      <c r="BE707" s="32"/>
      <c r="BF707" s="32"/>
      <c r="BG707" s="32"/>
      <c r="BH707" s="32"/>
      <c r="BI707" s="32"/>
      <c r="BJ707" s="32"/>
      <c r="BK707" s="32"/>
      <c r="BL707" s="32"/>
      <c r="BM707" s="32"/>
      <c r="BN707" s="32"/>
      <c r="BO707" s="32"/>
      <c r="BP707" s="32"/>
      <c r="BQ707" s="32"/>
      <c r="BR707" s="32"/>
      <c r="BS707" s="32"/>
      <c r="BT707" s="32"/>
      <c r="BU707" s="32"/>
      <c r="BV707" s="32"/>
      <c r="BW707" s="32"/>
      <c r="BX707" s="32"/>
      <c r="BY707" s="32"/>
      <c r="BZ707" s="32"/>
      <c r="CA707" s="32"/>
      <c r="CB707" s="32"/>
      <c r="CC707" s="32"/>
      <c r="CD707" s="32"/>
      <c r="CE707" s="32"/>
      <c r="CF707" s="32">
        <v>263378.28000000003</v>
      </c>
      <c r="CG707" s="32">
        <v>0</v>
      </c>
      <c r="CH707" s="32">
        <v>263378.28000000003</v>
      </c>
      <c r="CI707" s="32">
        <f t="shared" si="180"/>
        <v>278180.13933600002</v>
      </c>
      <c r="CJ707" s="32">
        <f t="shared" si="181"/>
        <v>247728.28791199997</v>
      </c>
      <c r="CK707" s="32">
        <f>+SMALL((K707,O707,S707,W707,AA707,AE707,AI707,AM707,AQ707,AU707,AY707,BC707,BG707,BK707,BO707,BS707,BW707,CA707,CE707,CI707),1)</f>
        <v>201507.117</v>
      </c>
      <c r="CL707" s="18"/>
      <c r="CM707" s="18">
        <f t="shared" si="182"/>
        <v>61990.490399999981</v>
      </c>
      <c r="CN707" s="35">
        <f t="shared" si="183"/>
        <v>0.30763424797546968</v>
      </c>
      <c r="CO707" s="39">
        <f t="shared" si="184"/>
        <v>201507.117</v>
      </c>
    </row>
    <row r="708" spans="1:93" s="19" customFormat="1" ht="45">
      <c r="A708" s="17">
        <v>698</v>
      </c>
      <c r="B708" s="49" t="s">
        <v>636</v>
      </c>
      <c r="C708" s="69" t="s">
        <v>706</v>
      </c>
      <c r="D708" s="69" t="s">
        <v>1247</v>
      </c>
      <c r="E708" s="37">
        <v>1</v>
      </c>
      <c r="F708" s="37" t="str">
        <f>+VLOOKUP(B708,'[1]AMAREY NOVA MEDICAL S.A'!$D:$H,5,0)</f>
        <v>CTO 5659-2021 DIPROMEDICOS S.A.S</v>
      </c>
      <c r="G708" s="34">
        <f>+VLOOKUP(B708,'[1]AMAREY NOVA MEDICAL S.A'!$D:$H,2,0)</f>
        <v>1350000</v>
      </c>
      <c r="H708" s="32">
        <f>+VLOOKUP(B708,'[1]AMAREY NOVA MEDICAL S.A'!$D:$H,3,0)</f>
        <v>0</v>
      </c>
      <c r="I708" s="32">
        <f>+VLOOKUP(B708,'[1]AMAREY NOVA MEDICAL S.A'!$D:$H,4,0)</f>
        <v>1350000</v>
      </c>
      <c r="J708" s="32">
        <f t="shared" si="177"/>
        <v>1350000</v>
      </c>
      <c r="K708" s="32">
        <f t="shared" si="178"/>
        <v>1425870</v>
      </c>
      <c r="L708" s="32"/>
      <c r="M708" s="32"/>
      <c r="N708" s="32"/>
      <c r="O708" s="32"/>
      <c r="P708" s="32">
        <v>2497065</v>
      </c>
      <c r="Q708" s="32"/>
      <c r="R708" s="32">
        <v>2497065</v>
      </c>
      <c r="S708" s="32">
        <f t="shared" si="186"/>
        <v>2636900.64</v>
      </c>
      <c r="T708" s="32">
        <v>1563044.9449999998</v>
      </c>
      <c r="U708" s="32"/>
      <c r="V708" s="32">
        <v>1563044.9449999998</v>
      </c>
      <c r="W708" s="32">
        <f t="shared" si="191"/>
        <v>1650575.4619199999</v>
      </c>
      <c r="X708" s="32">
        <v>2811072</v>
      </c>
      <c r="Y708" s="32"/>
      <c r="Z708" s="32">
        <v>2811072</v>
      </c>
      <c r="AA708" s="32">
        <f t="shared" si="187"/>
        <v>2969054.2464000001</v>
      </c>
      <c r="AB708" s="32"/>
      <c r="AC708" s="32"/>
      <c r="AD708" s="32"/>
      <c r="AE708" s="32"/>
      <c r="AF708" s="32"/>
      <c r="AG708" s="32"/>
      <c r="AH708" s="32"/>
      <c r="AI708" s="32"/>
      <c r="AJ708" s="32">
        <v>2075060</v>
      </c>
      <c r="AK708" s="32"/>
      <c r="AL708" s="32">
        <v>2075060</v>
      </c>
      <c r="AM708" s="32">
        <f t="shared" si="188"/>
        <v>2191678.372</v>
      </c>
      <c r="AN708" s="32"/>
      <c r="AO708" s="32"/>
      <c r="AP708" s="32"/>
      <c r="AQ708" s="32"/>
      <c r="AR708" s="32"/>
      <c r="AS708" s="32"/>
      <c r="AT708" s="32"/>
      <c r="AU708" s="32"/>
      <c r="AV708" s="32"/>
      <c r="AW708" s="32"/>
      <c r="AX708" s="32"/>
      <c r="AY708" s="32"/>
      <c r="AZ708" s="32"/>
      <c r="BA708" s="32"/>
      <c r="BB708" s="32"/>
      <c r="BC708" s="32"/>
      <c r="BD708" s="32"/>
      <c r="BE708" s="32"/>
      <c r="BF708" s="32"/>
      <c r="BG708" s="32"/>
      <c r="BH708" s="32"/>
      <c r="BI708" s="32"/>
      <c r="BJ708" s="32"/>
      <c r="BK708" s="32"/>
      <c r="BL708" s="32"/>
      <c r="BM708" s="32"/>
      <c r="BN708" s="32"/>
      <c r="BO708" s="32"/>
      <c r="BP708" s="32"/>
      <c r="BQ708" s="32"/>
      <c r="BR708" s="32"/>
      <c r="BS708" s="32"/>
      <c r="BT708" s="32"/>
      <c r="BU708" s="32"/>
      <c r="BV708" s="32"/>
      <c r="BW708" s="32"/>
      <c r="BX708" s="32"/>
      <c r="BY708" s="32"/>
      <c r="BZ708" s="32"/>
      <c r="CA708" s="32"/>
      <c r="CB708" s="32">
        <v>2700000</v>
      </c>
      <c r="CC708" s="32"/>
      <c r="CD708" s="32">
        <v>2700000</v>
      </c>
      <c r="CE708" s="32">
        <f t="shared" si="179"/>
        <v>2851740</v>
      </c>
      <c r="CF708" s="32">
        <v>3088467.62</v>
      </c>
      <c r="CG708" s="32">
        <v>0</v>
      </c>
      <c r="CH708" s="32">
        <v>3088467.62</v>
      </c>
      <c r="CI708" s="32">
        <f t="shared" si="180"/>
        <v>3262039.500244</v>
      </c>
      <c r="CJ708" s="32">
        <f t="shared" si="181"/>
        <v>2426836.8886520001</v>
      </c>
      <c r="CK708" s="32">
        <f>+SMALL((K708,O708,S708,W708,AA708,AE708,AI708,AM708,AQ708,AU708,AY708,BC708,BG708,BK708,BO708,BS708,BW708,CA708,CE708,CI708),1)</f>
        <v>1425870</v>
      </c>
      <c r="CL708" s="18"/>
      <c r="CM708" s="18">
        <f t="shared" si="182"/>
        <v>0</v>
      </c>
      <c r="CN708" s="35">
        <f t="shared" si="183"/>
        <v>0</v>
      </c>
      <c r="CO708" s="39">
        <f t="shared" si="184"/>
        <v>1425870</v>
      </c>
    </row>
    <row r="709" spans="1:93" s="19" customFormat="1" ht="45">
      <c r="A709" s="17">
        <v>699</v>
      </c>
      <c r="B709" s="49" t="s">
        <v>642</v>
      </c>
      <c r="C709" s="69" t="s">
        <v>706</v>
      </c>
      <c r="D709" s="69" t="s">
        <v>1247</v>
      </c>
      <c r="E709" s="37">
        <v>1</v>
      </c>
      <c r="F709" s="37" t="str">
        <f>+VLOOKUP(B709,'[1]AMAREY NOVA MEDICAL S.A'!$D:$H,5,0)</f>
        <v>CTO 5659-2021 DIPROMEDICOS S.A.S</v>
      </c>
      <c r="G709" s="34">
        <f>+VLOOKUP(B709,'[1]AMAREY NOVA MEDICAL S.A'!$D:$H,2,0)</f>
        <v>1400000</v>
      </c>
      <c r="H709" s="32">
        <f>+VLOOKUP(B709,'[1]AMAREY NOVA MEDICAL S.A'!$D:$H,3,0)</f>
        <v>0</v>
      </c>
      <c r="I709" s="32">
        <f>+VLOOKUP(B709,'[1]AMAREY NOVA MEDICAL S.A'!$D:$H,4,0)</f>
        <v>1400000</v>
      </c>
      <c r="J709" s="32">
        <f t="shared" si="177"/>
        <v>1400000</v>
      </c>
      <c r="K709" s="32">
        <f t="shared" si="178"/>
        <v>1478680</v>
      </c>
      <c r="L709" s="32"/>
      <c r="M709" s="32"/>
      <c r="N709" s="32"/>
      <c r="O709" s="32"/>
      <c r="P709" s="32">
        <v>2150968</v>
      </c>
      <c r="Q709" s="32"/>
      <c r="R709" s="32">
        <v>2150968</v>
      </c>
      <c r="S709" s="32">
        <f t="shared" si="186"/>
        <v>2271422.2080000001</v>
      </c>
      <c r="T709" s="32">
        <v>1902810.9449999998</v>
      </c>
      <c r="U709" s="32"/>
      <c r="V709" s="32">
        <v>1902810.9449999998</v>
      </c>
      <c r="W709" s="32">
        <f t="shared" si="191"/>
        <v>2009368.3579199999</v>
      </c>
      <c r="X709" s="32">
        <v>2187522</v>
      </c>
      <c r="Y709" s="32"/>
      <c r="Z709" s="32">
        <v>2187522</v>
      </c>
      <c r="AA709" s="32">
        <f t="shared" si="187"/>
        <v>2310460.7364000003</v>
      </c>
      <c r="AB709" s="32"/>
      <c r="AC709" s="32"/>
      <c r="AD709" s="32"/>
      <c r="AE709" s="32"/>
      <c r="AF709" s="32"/>
      <c r="AG709" s="32"/>
      <c r="AH709" s="32"/>
      <c r="AI709" s="32"/>
      <c r="AJ709" s="32">
        <v>2158090</v>
      </c>
      <c r="AK709" s="32"/>
      <c r="AL709" s="32">
        <v>2158090</v>
      </c>
      <c r="AM709" s="32">
        <f t="shared" si="188"/>
        <v>2279374.6580000003</v>
      </c>
      <c r="AN709" s="32"/>
      <c r="AO709" s="32"/>
      <c r="AP709" s="32"/>
      <c r="AQ709" s="32"/>
      <c r="AR709" s="32"/>
      <c r="AS709" s="32"/>
      <c r="AT709" s="32"/>
      <c r="AU709" s="32"/>
      <c r="AV709" s="32"/>
      <c r="AW709" s="32"/>
      <c r="AX709" s="32"/>
      <c r="AY709" s="32"/>
      <c r="AZ709" s="32"/>
      <c r="BA709" s="32"/>
      <c r="BB709" s="32"/>
      <c r="BC709" s="32"/>
      <c r="BD709" s="32"/>
      <c r="BE709" s="32"/>
      <c r="BF709" s="32"/>
      <c r="BG709" s="32"/>
      <c r="BH709" s="32"/>
      <c r="BI709" s="32"/>
      <c r="BJ709" s="32"/>
      <c r="BK709" s="32"/>
      <c r="BL709" s="32"/>
      <c r="BM709" s="32"/>
      <c r="BN709" s="32"/>
      <c r="BO709" s="32"/>
      <c r="BP709" s="32"/>
      <c r="BQ709" s="32"/>
      <c r="BR709" s="32"/>
      <c r="BS709" s="32"/>
      <c r="BT709" s="32"/>
      <c r="BU709" s="32"/>
      <c r="BV709" s="32"/>
      <c r="BW709" s="32"/>
      <c r="BX709" s="32"/>
      <c r="BY709" s="32"/>
      <c r="BZ709" s="32"/>
      <c r="CA709" s="32"/>
      <c r="CB709" s="32">
        <v>1512000</v>
      </c>
      <c r="CC709" s="32"/>
      <c r="CD709" s="32">
        <v>1512000</v>
      </c>
      <c r="CE709" s="32">
        <f t="shared" si="179"/>
        <v>1596974.4000000001</v>
      </c>
      <c r="CF709" s="32">
        <v>2571091.17</v>
      </c>
      <c r="CG709" s="32">
        <v>0</v>
      </c>
      <c r="CH709" s="32">
        <v>2571091.17</v>
      </c>
      <c r="CI709" s="32">
        <f t="shared" si="180"/>
        <v>2715586.4937539999</v>
      </c>
      <c r="CJ709" s="32">
        <f t="shared" si="181"/>
        <v>2094552.4077248571</v>
      </c>
      <c r="CK709" s="32">
        <f>+SMALL((K709,O709,S709,W709,AA709,AE709,AI709,AM709,AQ709,AU709,AY709,BC709,BG709,BK709,BO709,BS709,BW709,CA709,CE709,CI709),1)</f>
        <v>1478680</v>
      </c>
      <c r="CL709" s="18"/>
      <c r="CM709" s="18">
        <f t="shared" si="182"/>
        <v>0</v>
      </c>
      <c r="CN709" s="35">
        <f t="shared" si="183"/>
        <v>0</v>
      </c>
      <c r="CO709" s="39">
        <f t="shared" si="184"/>
        <v>1478680</v>
      </c>
    </row>
    <row r="710" spans="1:93" s="19" customFormat="1" ht="45">
      <c r="A710" s="17">
        <v>700</v>
      </c>
      <c r="B710" s="49" t="s">
        <v>638</v>
      </c>
      <c r="C710" s="69" t="s">
        <v>706</v>
      </c>
      <c r="D710" s="69" t="s">
        <v>1247</v>
      </c>
      <c r="E710" s="37">
        <v>1</v>
      </c>
      <c r="F710" s="37" t="str">
        <f>+VLOOKUP(B710,'[1]AMAREY NOVA MEDICAL S.A'!$D:$H,5,0)</f>
        <v>CTO 5659-2021 DIPROMEDICOS S.A.S</v>
      </c>
      <c r="G710" s="34">
        <f>+VLOOKUP(B710,'[1]AMAREY NOVA MEDICAL S.A'!$D:$H,2,0)</f>
        <v>400000</v>
      </c>
      <c r="H710" s="32">
        <f>+VLOOKUP(B710,'[1]AMAREY NOVA MEDICAL S.A'!$D:$H,3,0)</f>
        <v>0</v>
      </c>
      <c r="I710" s="32">
        <f>+VLOOKUP(B710,'[1]AMAREY NOVA MEDICAL S.A'!$D:$H,4,0)</f>
        <v>400000</v>
      </c>
      <c r="J710" s="32">
        <f t="shared" si="177"/>
        <v>400000</v>
      </c>
      <c r="K710" s="32">
        <f t="shared" si="178"/>
        <v>422480</v>
      </c>
      <c r="L710" s="32"/>
      <c r="M710" s="32"/>
      <c r="N710" s="32"/>
      <c r="O710" s="32"/>
      <c r="P710" s="32">
        <v>1636917</v>
      </c>
      <c r="Q710" s="32"/>
      <c r="R710" s="32">
        <v>1636917</v>
      </c>
      <c r="S710" s="32">
        <f t="shared" si="186"/>
        <v>1728584.3520000002</v>
      </c>
      <c r="T710" s="32">
        <v>774787.82499999995</v>
      </c>
      <c r="U710" s="32"/>
      <c r="V710" s="32">
        <v>774787.82499999995</v>
      </c>
      <c r="W710" s="32">
        <f t="shared" si="191"/>
        <v>818175.94319999998</v>
      </c>
      <c r="X710" s="32">
        <v>1605761</v>
      </c>
      <c r="Y710" s="32"/>
      <c r="Z710" s="32">
        <v>1605761</v>
      </c>
      <c r="AA710" s="32">
        <f t="shared" si="187"/>
        <v>1696004.7682</v>
      </c>
      <c r="AB710" s="32"/>
      <c r="AC710" s="32"/>
      <c r="AD710" s="32"/>
      <c r="AE710" s="32"/>
      <c r="AF710" s="32"/>
      <c r="AG710" s="32"/>
      <c r="AH710" s="32"/>
      <c r="AI710" s="32"/>
      <c r="AJ710" s="32">
        <v>691380</v>
      </c>
      <c r="AK710" s="32"/>
      <c r="AL710" s="32">
        <v>691380</v>
      </c>
      <c r="AM710" s="32">
        <f t="shared" si="188"/>
        <v>730235.55599999998</v>
      </c>
      <c r="AN710" s="32"/>
      <c r="AO710" s="32"/>
      <c r="AP710" s="32"/>
      <c r="AQ710" s="32"/>
      <c r="AR710" s="32"/>
      <c r="AS710" s="32"/>
      <c r="AT710" s="32"/>
      <c r="AU710" s="32"/>
      <c r="AV710" s="32"/>
      <c r="AW710" s="32"/>
      <c r="AX710" s="32"/>
      <c r="AY710" s="32"/>
      <c r="AZ710" s="32"/>
      <c r="BA710" s="32"/>
      <c r="BB710" s="32"/>
      <c r="BC710" s="32"/>
      <c r="BD710" s="32"/>
      <c r="BE710" s="32"/>
      <c r="BF710" s="32"/>
      <c r="BG710" s="32"/>
      <c r="BH710" s="32"/>
      <c r="BI710" s="32"/>
      <c r="BJ710" s="32"/>
      <c r="BK710" s="32"/>
      <c r="BL710" s="32"/>
      <c r="BM710" s="32"/>
      <c r="BN710" s="32"/>
      <c r="BO710" s="32"/>
      <c r="BP710" s="32"/>
      <c r="BQ710" s="32"/>
      <c r="BR710" s="32"/>
      <c r="BS710" s="32"/>
      <c r="BT710" s="32"/>
      <c r="BU710" s="32"/>
      <c r="BV710" s="32"/>
      <c r="BW710" s="32"/>
      <c r="BX710" s="32"/>
      <c r="BY710" s="32"/>
      <c r="BZ710" s="32"/>
      <c r="CA710" s="32"/>
      <c r="CB710" s="32">
        <v>864000</v>
      </c>
      <c r="CC710" s="32"/>
      <c r="CD710" s="32">
        <v>864000</v>
      </c>
      <c r="CE710" s="32">
        <f t="shared" si="179"/>
        <v>912556.8</v>
      </c>
      <c r="CF710" s="32">
        <v>1347469.69</v>
      </c>
      <c r="CG710" s="32">
        <v>0</v>
      </c>
      <c r="CH710" s="32">
        <v>1347469.69</v>
      </c>
      <c r="CI710" s="32">
        <f t="shared" si="180"/>
        <v>1423197.486578</v>
      </c>
      <c r="CJ710" s="32">
        <f t="shared" si="181"/>
        <v>1104462.1294254286</v>
      </c>
      <c r="CK710" s="32">
        <f>+SMALL((K710,O710,S710,W710,AA710,AE710,AI710,AM710,AQ710,AU710,AY710,BC710,BG710,BK710,BO710,BS710,BW710,CA710,CE710,CI710),1)</f>
        <v>422480</v>
      </c>
      <c r="CL710" s="18"/>
      <c r="CM710" s="18">
        <f t="shared" si="182"/>
        <v>0</v>
      </c>
      <c r="CN710" s="35">
        <f t="shared" si="183"/>
        <v>0</v>
      </c>
      <c r="CO710" s="39">
        <f t="shared" si="184"/>
        <v>422480</v>
      </c>
    </row>
    <row r="711" spans="1:93" s="19" customFormat="1" ht="45">
      <c r="A711" s="17">
        <v>701</v>
      </c>
      <c r="B711" s="49" t="s">
        <v>639</v>
      </c>
      <c r="C711" s="69" t="s">
        <v>706</v>
      </c>
      <c r="D711" s="69" t="s">
        <v>1247</v>
      </c>
      <c r="E711" s="37">
        <v>1</v>
      </c>
      <c r="F711" s="37" t="str">
        <f>+VLOOKUP(B711,'[1]AMAREY NOVA MEDICAL S.A'!$D:$H,5,0)</f>
        <v>CTO 5659-2021 DIPROMEDICOS S.A.S</v>
      </c>
      <c r="G711" s="34">
        <f>+VLOOKUP(B711,'[1]AMAREY NOVA MEDICAL S.A'!$D:$H,2,0)</f>
        <v>50000</v>
      </c>
      <c r="H711" s="32">
        <f>+VLOOKUP(B711,'[1]AMAREY NOVA MEDICAL S.A'!$D:$H,3,0)</f>
        <v>0</v>
      </c>
      <c r="I711" s="32">
        <f>+VLOOKUP(B711,'[1]AMAREY NOVA MEDICAL S.A'!$D:$H,4,0)</f>
        <v>50000</v>
      </c>
      <c r="J711" s="32">
        <f t="shared" ref="J711:J774" si="192">+I711*E711</f>
        <v>50000</v>
      </c>
      <c r="K711" s="32">
        <f t="shared" ref="K711:K774" si="193">+J711*1.0562</f>
        <v>52810</v>
      </c>
      <c r="L711" s="32"/>
      <c r="M711" s="32"/>
      <c r="N711" s="32"/>
      <c r="O711" s="32"/>
      <c r="P711" s="32">
        <v>612765</v>
      </c>
      <c r="Q711" s="32"/>
      <c r="R711" s="32">
        <v>612765</v>
      </c>
      <c r="S711" s="32">
        <f t="shared" si="186"/>
        <v>647079.84000000008</v>
      </c>
      <c r="T711" s="32">
        <v>367068.625</v>
      </c>
      <c r="U711" s="32"/>
      <c r="V711" s="32">
        <v>367068.625</v>
      </c>
      <c r="W711" s="32">
        <f t="shared" si="191"/>
        <v>387624.46799999999</v>
      </c>
      <c r="X711" s="32">
        <v>100000</v>
      </c>
      <c r="Y711" s="32"/>
      <c r="Z711" s="32">
        <v>100000</v>
      </c>
      <c r="AA711" s="32">
        <f t="shared" si="187"/>
        <v>105620</v>
      </c>
      <c r="AB711" s="32"/>
      <c r="AC711" s="32"/>
      <c r="AD711" s="32"/>
      <c r="AE711" s="32"/>
      <c r="AF711" s="32"/>
      <c r="AG711" s="32"/>
      <c r="AH711" s="32"/>
      <c r="AI711" s="32"/>
      <c r="AJ711" s="32">
        <v>257025</v>
      </c>
      <c r="AK711" s="32"/>
      <c r="AL711" s="32">
        <v>257025</v>
      </c>
      <c r="AM711" s="32">
        <f t="shared" si="188"/>
        <v>271469.80499999999</v>
      </c>
      <c r="AN711" s="32"/>
      <c r="AO711" s="32"/>
      <c r="AP711" s="32"/>
      <c r="AQ711" s="32"/>
      <c r="AR711" s="32"/>
      <c r="AS711" s="32"/>
      <c r="AT711" s="32"/>
      <c r="AU711" s="32"/>
      <c r="AV711" s="32"/>
      <c r="AW711" s="32"/>
      <c r="AX711" s="32"/>
      <c r="AY711" s="32"/>
      <c r="AZ711" s="32"/>
      <c r="BA711" s="32"/>
      <c r="BB711" s="32"/>
      <c r="BC711" s="32"/>
      <c r="BD711" s="32"/>
      <c r="BE711" s="32"/>
      <c r="BF711" s="32"/>
      <c r="BG711" s="32"/>
      <c r="BH711" s="32"/>
      <c r="BI711" s="32"/>
      <c r="BJ711" s="32"/>
      <c r="BK711" s="32"/>
      <c r="BL711" s="32"/>
      <c r="BM711" s="32"/>
      <c r="BN711" s="32"/>
      <c r="BO711" s="32"/>
      <c r="BP711" s="32"/>
      <c r="BQ711" s="32"/>
      <c r="BR711" s="32"/>
      <c r="BS711" s="32"/>
      <c r="BT711" s="32"/>
      <c r="BU711" s="32"/>
      <c r="BV711" s="32"/>
      <c r="BW711" s="32"/>
      <c r="BX711" s="32"/>
      <c r="BY711" s="32"/>
      <c r="BZ711" s="32"/>
      <c r="CA711" s="32"/>
      <c r="CB711" s="32">
        <v>270000</v>
      </c>
      <c r="CC711" s="32"/>
      <c r="CD711" s="32">
        <v>270000</v>
      </c>
      <c r="CE711" s="32">
        <f t="shared" si="179"/>
        <v>285174</v>
      </c>
      <c r="CF711" s="32">
        <v>436429.9</v>
      </c>
      <c r="CG711" s="32">
        <v>0</v>
      </c>
      <c r="CH711" s="32">
        <v>436429.9</v>
      </c>
      <c r="CI711" s="32">
        <f t="shared" si="180"/>
        <v>460957.26038000005</v>
      </c>
      <c r="CJ711" s="32">
        <f t="shared" si="181"/>
        <v>315819.33905428572</v>
      </c>
      <c r="CK711" s="32">
        <f>+SMALL((K711,O711,S711,W711,AA711,AE711,AI711,AM711,AQ711,AU711,AY711,BC711,BG711,BK711,BO711,BS711,BW711,CA711,CE711,CI711),1)</f>
        <v>52810</v>
      </c>
      <c r="CL711" s="18"/>
      <c r="CM711" s="18">
        <f t="shared" si="182"/>
        <v>0</v>
      </c>
      <c r="CN711" s="35">
        <f t="shared" si="183"/>
        <v>0</v>
      </c>
      <c r="CO711" s="39">
        <f t="shared" si="184"/>
        <v>52810</v>
      </c>
    </row>
    <row r="712" spans="1:93" s="19" customFormat="1" ht="30">
      <c r="A712" s="17">
        <v>702</v>
      </c>
      <c r="B712" s="49" t="s">
        <v>392</v>
      </c>
      <c r="C712" s="69" t="s">
        <v>706</v>
      </c>
      <c r="D712" s="69" t="s">
        <v>1247</v>
      </c>
      <c r="E712" s="37">
        <v>1</v>
      </c>
      <c r="F712" s="37" t="str">
        <f>+VLOOKUP(B712,'[1]AMAREY NOVA MEDICAL S.A'!$D:$H,5,0)</f>
        <v>CTO 5658-2021 BIOART S.A</v>
      </c>
      <c r="G712" s="34">
        <f>+VLOOKUP(B712,'[1]AMAREY NOVA MEDICAL S.A'!$D:$H,2,0)</f>
        <v>249477</v>
      </c>
      <c r="H712" s="32">
        <f>+VLOOKUP(B712,'[1]AMAREY NOVA MEDICAL S.A'!$D:$H,3,0)</f>
        <v>0</v>
      </c>
      <c r="I712" s="32">
        <f>+VLOOKUP(B712,'[1]AMAREY NOVA MEDICAL S.A'!$D:$H,4,0)</f>
        <v>249477</v>
      </c>
      <c r="J712" s="32">
        <f t="shared" si="192"/>
        <v>249477</v>
      </c>
      <c r="K712" s="32">
        <f t="shared" si="193"/>
        <v>263497.60739999998</v>
      </c>
      <c r="L712" s="32"/>
      <c r="M712" s="32"/>
      <c r="N712" s="32"/>
      <c r="O712" s="32"/>
      <c r="P712" s="32">
        <v>379400</v>
      </c>
      <c r="Q712" s="32"/>
      <c r="R712" s="32">
        <v>379400</v>
      </c>
      <c r="S712" s="32">
        <f t="shared" si="186"/>
        <v>400646.40000000002</v>
      </c>
      <c r="T712" s="32">
        <v>108846.465</v>
      </c>
      <c r="U712" s="32"/>
      <c r="V712" s="32">
        <v>108846.465</v>
      </c>
      <c r="W712" s="32">
        <f t="shared" si="191"/>
        <v>114941.86704</v>
      </c>
      <c r="X712" s="32">
        <v>280000</v>
      </c>
      <c r="Y712" s="32"/>
      <c r="Z712" s="32">
        <v>280000</v>
      </c>
      <c r="AA712" s="32">
        <f t="shared" si="187"/>
        <v>295736</v>
      </c>
      <c r="AB712" s="32"/>
      <c r="AC712" s="32"/>
      <c r="AD712" s="32"/>
      <c r="AE712" s="32"/>
      <c r="AF712" s="32"/>
      <c r="AG712" s="32"/>
      <c r="AH712" s="32"/>
      <c r="AI712" s="32"/>
      <c r="AJ712" s="32">
        <v>190785</v>
      </c>
      <c r="AK712" s="32"/>
      <c r="AL712" s="32">
        <v>190785</v>
      </c>
      <c r="AM712" s="32">
        <f t="shared" si="188"/>
        <v>201507.117</v>
      </c>
      <c r="AN712" s="32"/>
      <c r="AO712" s="32"/>
      <c r="AP712" s="32"/>
      <c r="AQ712" s="32"/>
      <c r="AR712" s="32"/>
      <c r="AS712" s="32"/>
      <c r="AT712" s="32"/>
      <c r="AU712" s="32"/>
      <c r="AV712" s="32"/>
      <c r="AW712" s="32"/>
      <c r="AX712" s="32"/>
      <c r="AY712" s="32"/>
      <c r="AZ712" s="32"/>
      <c r="BA712" s="32"/>
      <c r="BB712" s="32"/>
      <c r="BC712" s="32"/>
      <c r="BD712" s="32"/>
      <c r="BE712" s="32"/>
      <c r="BF712" s="32"/>
      <c r="BG712" s="32"/>
      <c r="BH712" s="32"/>
      <c r="BI712" s="32"/>
      <c r="BJ712" s="32"/>
      <c r="BK712" s="32"/>
      <c r="BL712" s="32"/>
      <c r="BM712" s="32"/>
      <c r="BN712" s="32"/>
      <c r="BO712" s="32"/>
      <c r="BP712" s="32"/>
      <c r="BQ712" s="32"/>
      <c r="BR712" s="32"/>
      <c r="BS712" s="32"/>
      <c r="BT712" s="32"/>
      <c r="BU712" s="32"/>
      <c r="BV712" s="32"/>
      <c r="BW712" s="32"/>
      <c r="BX712" s="32"/>
      <c r="BY712" s="32"/>
      <c r="BZ712" s="32"/>
      <c r="CA712" s="32"/>
      <c r="CB712" s="32">
        <v>345600</v>
      </c>
      <c r="CC712" s="32"/>
      <c r="CD712" s="32">
        <v>345600</v>
      </c>
      <c r="CE712" s="32">
        <f t="shared" si="179"/>
        <v>365022.72000000003</v>
      </c>
      <c r="CF712" s="32">
        <v>338517.39</v>
      </c>
      <c r="CG712" s="32">
        <v>0</v>
      </c>
      <c r="CH712" s="32">
        <v>338517.39</v>
      </c>
      <c r="CI712" s="32">
        <f t="shared" si="180"/>
        <v>357542.06731800002</v>
      </c>
      <c r="CJ712" s="32">
        <f t="shared" si="181"/>
        <v>285556.25410828571</v>
      </c>
      <c r="CK712" s="32">
        <f>+SMALL((K712,O712,S712,W712,AA712,AE712,AI712,AM712,AQ712,AU712,AY712,BC712,BG712,BK712,BO712,BS712,BW712,CA712,CE712,CI712),1)</f>
        <v>114941.86704</v>
      </c>
      <c r="CL712" s="18"/>
      <c r="CM712" s="18">
        <f t="shared" si="182"/>
        <v>148555.74036</v>
      </c>
      <c r="CN712" s="35">
        <f t="shared" si="183"/>
        <v>1.2924423814022641</v>
      </c>
      <c r="CO712" s="39">
        <f t="shared" si="184"/>
        <v>114941.86704</v>
      </c>
    </row>
    <row r="713" spans="1:93" s="19" customFormat="1" ht="45">
      <c r="A713" s="17">
        <v>703</v>
      </c>
      <c r="B713" s="49" t="s">
        <v>636</v>
      </c>
      <c r="C713" s="69" t="s">
        <v>707</v>
      </c>
      <c r="D713" s="69" t="s">
        <v>1247</v>
      </c>
      <c r="E713" s="37">
        <v>1</v>
      </c>
      <c r="F713" s="37" t="str">
        <f>+VLOOKUP(B713,'[1]AMAREY NOVA MEDICAL S.A'!$D:$H,5,0)</f>
        <v>CTO 5659-2021 DIPROMEDICOS S.A.S</v>
      </c>
      <c r="G713" s="34">
        <f>+VLOOKUP(B713,'[1]AMAREY NOVA MEDICAL S.A'!$D:$H,2,0)</f>
        <v>1350000</v>
      </c>
      <c r="H713" s="32">
        <f>+VLOOKUP(B713,'[1]AMAREY NOVA MEDICAL S.A'!$D:$H,3,0)</f>
        <v>0</v>
      </c>
      <c r="I713" s="32">
        <f>+VLOOKUP(B713,'[1]AMAREY NOVA MEDICAL S.A'!$D:$H,4,0)</f>
        <v>1350000</v>
      </c>
      <c r="J713" s="32">
        <f t="shared" si="192"/>
        <v>1350000</v>
      </c>
      <c r="K713" s="32">
        <f t="shared" si="193"/>
        <v>1425870</v>
      </c>
      <c r="L713" s="32"/>
      <c r="M713" s="32"/>
      <c r="N713" s="32"/>
      <c r="O713" s="32"/>
      <c r="P713" s="32"/>
      <c r="Q713" s="32"/>
      <c r="R713" s="32"/>
      <c r="S713" s="32"/>
      <c r="T713" s="32"/>
      <c r="U713" s="32"/>
      <c r="V713" s="32"/>
      <c r="W713" s="32"/>
      <c r="X713" s="32">
        <v>2811072</v>
      </c>
      <c r="Y713" s="32"/>
      <c r="Z713" s="32">
        <v>2811072</v>
      </c>
      <c r="AA713" s="32">
        <f t="shared" si="187"/>
        <v>2969054.2464000001</v>
      </c>
      <c r="AB713" s="32"/>
      <c r="AC713" s="32"/>
      <c r="AD713" s="32"/>
      <c r="AE713" s="32"/>
      <c r="AF713" s="32"/>
      <c r="AG713" s="32"/>
      <c r="AH713" s="32"/>
      <c r="AI713" s="32"/>
      <c r="AJ713" s="32"/>
      <c r="AK713" s="32"/>
      <c r="AL713" s="32"/>
      <c r="AM713" s="32"/>
      <c r="AN713" s="32"/>
      <c r="AO713" s="32"/>
      <c r="AP713" s="32"/>
      <c r="AQ713" s="32"/>
      <c r="AR713" s="32"/>
      <c r="AS713" s="32"/>
      <c r="AT713" s="32"/>
      <c r="AU713" s="32"/>
      <c r="AV713" s="32"/>
      <c r="AW713" s="32"/>
      <c r="AX713" s="32"/>
      <c r="AY713" s="32"/>
      <c r="AZ713" s="32"/>
      <c r="BA713" s="32"/>
      <c r="BB713" s="32"/>
      <c r="BC713" s="32"/>
      <c r="BD713" s="32"/>
      <c r="BE713" s="32"/>
      <c r="BF713" s="32"/>
      <c r="BG713" s="32"/>
      <c r="BH713" s="32"/>
      <c r="BI713" s="32"/>
      <c r="BJ713" s="32"/>
      <c r="BK713" s="32"/>
      <c r="BL713" s="32"/>
      <c r="BM713" s="32"/>
      <c r="BN713" s="32"/>
      <c r="BO713" s="32"/>
      <c r="BP713" s="32"/>
      <c r="BQ713" s="32"/>
      <c r="BR713" s="32"/>
      <c r="BS713" s="32"/>
      <c r="BT713" s="32"/>
      <c r="BU713" s="32"/>
      <c r="BV713" s="32"/>
      <c r="BW713" s="32"/>
      <c r="BX713" s="32"/>
      <c r="BY713" s="32"/>
      <c r="BZ713" s="32"/>
      <c r="CA713" s="32"/>
      <c r="CB713" s="32">
        <v>4752000</v>
      </c>
      <c r="CC713" s="32"/>
      <c r="CD713" s="32">
        <v>4752000</v>
      </c>
      <c r="CE713" s="32">
        <f t="shared" si="179"/>
        <v>5019062.4000000004</v>
      </c>
      <c r="CF713" s="32">
        <v>4419436.5599999996</v>
      </c>
      <c r="CG713" s="32">
        <v>0</v>
      </c>
      <c r="CH713" s="32">
        <v>4419436.5599999996</v>
      </c>
      <c r="CI713" s="32">
        <f t="shared" si="180"/>
        <v>4667808.8946719998</v>
      </c>
      <c r="CJ713" s="32">
        <f t="shared" si="181"/>
        <v>3520448.885268</v>
      </c>
      <c r="CK713" s="32">
        <f>+SMALL((K713,O713,S713,W713,AA713,AE713,AI713,AM713,AQ713,AU713,AY713,BC713,BG713,BK713,BO713,BS713,BW713,CA713,CE713,CI713),1)</f>
        <v>1425870</v>
      </c>
      <c r="CL713" s="18"/>
      <c r="CM713" s="18">
        <f t="shared" si="182"/>
        <v>0</v>
      </c>
      <c r="CN713" s="35">
        <f t="shared" si="183"/>
        <v>0</v>
      </c>
      <c r="CO713" s="39">
        <f t="shared" si="184"/>
        <v>1425870</v>
      </c>
    </row>
    <row r="714" spans="1:93" s="19" customFormat="1" ht="30">
      <c r="A714" s="17">
        <v>704</v>
      </c>
      <c r="B714" s="49" t="s">
        <v>637</v>
      </c>
      <c r="C714" s="69" t="s">
        <v>707</v>
      </c>
      <c r="D714" s="69" t="s">
        <v>1247</v>
      </c>
      <c r="E714" s="37">
        <v>1</v>
      </c>
      <c r="F714" s="37" t="str">
        <f>+VLOOKUP(B714,'[1]AMAREY NOVA MEDICAL S.A'!$D:$H,5,0)</f>
        <v xml:space="preserve">CTO 5660-2021 DISORTHO SA </v>
      </c>
      <c r="G714" s="34">
        <f>+VLOOKUP(B714,'[1]AMAREY NOVA MEDICAL S.A'!$D:$H,2,0)</f>
        <v>2187522</v>
      </c>
      <c r="H714" s="32">
        <f>+VLOOKUP(B714,'[1]AMAREY NOVA MEDICAL S.A'!$D:$H,3,0)</f>
        <v>0</v>
      </c>
      <c r="I714" s="32">
        <f>+VLOOKUP(B714,'[1]AMAREY NOVA MEDICAL S.A'!$D:$H,4,0)</f>
        <v>2187522</v>
      </c>
      <c r="J714" s="32">
        <f t="shared" si="192"/>
        <v>2187522</v>
      </c>
      <c r="K714" s="32">
        <f t="shared" si="193"/>
        <v>2310460.7364000003</v>
      </c>
      <c r="L714" s="32"/>
      <c r="M714" s="32"/>
      <c r="N714" s="32"/>
      <c r="O714" s="32"/>
      <c r="P714" s="32"/>
      <c r="Q714" s="32"/>
      <c r="R714" s="32"/>
      <c r="S714" s="32"/>
      <c r="T714" s="32"/>
      <c r="U714" s="32"/>
      <c r="V714" s="32"/>
      <c r="W714" s="32"/>
      <c r="X714" s="32">
        <v>2187522</v>
      </c>
      <c r="Y714" s="32"/>
      <c r="Z714" s="32">
        <v>2187522</v>
      </c>
      <c r="AA714" s="32">
        <f t="shared" si="187"/>
        <v>2310460.7364000003</v>
      </c>
      <c r="AB714" s="32"/>
      <c r="AC714" s="32"/>
      <c r="AD714" s="32"/>
      <c r="AE714" s="32"/>
      <c r="AF714" s="32"/>
      <c r="AG714" s="32"/>
      <c r="AH714" s="32"/>
      <c r="AI714" s="32"/>
      <c r="AJ714" s="32"/>
      <c r="AK714" s="32"/>
      <c r="AL714" s="32"/>
      <c r="AM714" s="32"/>
      <c r="AN714" s="32"/>
      <c r="AO714" s="32"/>
      <c r="AP714" s="32"/>
      <c r="AQ714" s="32"/>
      <c r="AR714" s="32"/>
      <c r="AS714" s="32"/>
      <c r="AT714" s="32"/>
      <c r="AU714" s="32"/>
      <c r="AV714" s="32"/>
      <c r="AW714" s="32"/>
      <c r="AX714" s="32"/>
      <c r="AY714" s="32"/>
      <c r="AZ714" s="32"/>
      <c r="BA714" s="32"/>
      <c r="BB714" s="32"/>
      <c r="BC714" s="32"/>
      <c r="BD714" s="32"/>
      <c r="BE714" s="32"/>
      <c r="BF714" s="32"/>
      <c r="BG714" s="32"/>
      <c r="BH714" s="32"/>
      <c r="BI714" s="32"/>
      <c r="BJ714" s="32"/>
      <c r="BK714" s="32"/>
      <c r="BL714" s="32"/>
      <c r="BM714" s="32"/>
      <c r="BN714" s="32"/>
      <c r="BO714" s="32"/>
      <c r="BP714" s="32"/>
      <c r="BQ714" s="32"/>
      <c r="BR714" s="32"/>
      <c r="BS714" s="32"/>
      <c r="BT714" s="32"/>
      <c r="BU714" s="32"/>
      <c r="BV714" s="32"/>
      <c r="BW714" s="32"/>
      <c r="BX714" s="32"/>
      <c r="BY714" s="32"/>
      <c r="BZ714" s="32"/>
      <c r="CA714" s="32"/>
      <c r="CB714" s="32">
        <v>3078000</v>
      </c>
      <c r="CC714" s="32"/>
      <c r="CD714" s="32">
        <v>3078000</v>
      </c>
      <c r="CE714" s="32">
        <f t="shared" si="179"/>
        <v>3250983.6</v>
      </c>
      <c r="CF714" s="32">
        <v>3191115.4</v>
      </c>
      <c r="CG714" s="32">
        <v>0</v>
      </c>
      <c r="CH714" s="32">
        <v>3191115.4</v>
      </c>
      <c r="CI714" s="32">
        <f t="shared" si="180"/>
        <v>3370456.0854799999</v>
      </c>
      <c r="CJ714" s="32">
        <f t="shared" si="181"/>
        <v>2810590.28957</v>
      </c>
      <c r="CK714" s="32">
        <f>+SMALL((K714,O714,S714,W714,AA714,AE714,AI714,AM714,AQ714,AU714,AY714,BC714,BG714,BK714,BO714,BS714,BW714,CA714,CE714,CI714),1)</f>
        <v>2310460.7364000003</v>
      </c>
      <c r="CL714" s="18"/>
      <c r="CM714" s="18">
        <f t="shared" si="182"/>
        <v>0</v>
      </c>
      <c r="CN714" s="35">
        <f t="shared" si="183"/>
        <v>0</v>
      </c>
      <c r="CO714" s="39">
        <f t="shared" si="184"/>
        <v>2310460.7364000003</v>
      </c>
    </row>
    <row r="715" spans="1:93" s="19" customFormat="1" ht="45">
      <c r="A715" s="17">
        <v>705</v>
      </c>
      <c r="B715" s="49" t="s">
        <v>638</v>
      </c>
      <c r="C715" s="69" t="s">
        <v>707</v>
      </c>
      <c r="D715" s="69" t="s">
        <v>1247</v>
      </c>
      <c r="E715" s="37">
        <v>1</v>
      </c>
      <c r="F715" s="37" t="str">
        <f>+VLOOKUP(B715,'[1]AMAREY NOVA MEDICAL S.A'!$D:$H,5,0)</f>
        <v>CTO 5659-2021 DIPROMEDICOS S.A.S</v>
      </c>
      <c r="G715" s="34">
        <f>+VLOOKUP(B715,'[1]AMAREY NOVA MEDICAL S.A'!$D:$H,2,0)</f>
        <v>400000</v>
      </c>
      <c r="H715" s="32">
        <f>+VLOOKUP(B715,'[1]AMAREY NOVA MEDICAL S.A'!$D:$H,3,0)</f>
        <v>0</v>
      </c>
      <c r="I715" s="32">
        <f>+VLOOKUP(B715,'[1]AMAREY NOVA MEDICAL S.A'!$D:$H,4,0)</f>
        <v>400000</v>
      </c>
      <c r="J715" s="32">
        <f t="shared" si="192"/>
        <v>400000</v>
      </c>
      <c r="K715" s="32">
        <f t="shared" si="193"/>
        <v>422480</v>
      </c>
      <c r="L715" s="32"/>
      <c r="M715" s="32"/>
      <c r="N715" s="32"/>
      <c r="O715" s="32"/>
      <c r="P715" s="32"/>
      <c r="Q715" s="32"/>
      <c r="R715" s="32"/>
      <c r="S715" s="32"/>
      <c r="T715" s="32"/>
      <c r="U715" s="32"/>
      <c r="V715" s="32"/>
      <c r="W715" s="32"/>
      <c r="X715" s="32"/>
      <c r="Y715" s="32"/>
      <c r="Z715" s="32"/>
      <c r="AA715" s="32"/>
      <c r="AB715" s="32"/>
      <c r="AC715" s="32"/>
      <c r="AD715" s="32"/>
      <c r="AE715" s="32"/>
      <c r="AF715" s="32"/>
      <c r="AG715" s="32"/>
      <c r="AH715" s="32"/>
      <c r="AI715" s="32"/>
      <c r="AJ715" s="32"/>
      <c r="AK715" s="32"/>
      <c r="AL715" s="32"/>
      <c r="AM715" s="32"/>
      <c r="AN715" s="32"/>
      <c r="AO715" s="32"/>
      <c r="AP715" s="32"/>
      <c r="AQ715" s="32"/>
      <c r="AR715" s="32"/>
      <c r="AS715" s="32"/>
      <c r="AT715" s="32"/>
      <c r="AU715" s="32"/>
      <c r="AV715" s="32"/>
      <c r="AW715" s="32"/>
      <c r="AX715" s="32"/>
      <c r="AY715" s="32"/>
      <c r="AZ715" s="32"/>
      <c r="BA715" s="32"/>
      <c r="BB715" s="32"/>
      <c r="BC715" s="32"/>
      <c r="BD715" s="32"/>
      <c r="BE715" s="32"/>
      <c r="BF715" s="32"/>
      <c r="BG715" s="32"/>
      <c r="BH715" s="32"/>
      <c r="BI715" s="32"/>
      <c r="BJ715" s="32"/>
      <c r="BK715" s="32"/>
      <c r="BL715" s="32"/>
      <c r="BM715" s="32"/>
      <c r="BN715" s="32"/>
      <c r="BO715" s="32"/>
      <c r="BP715" s="32"/>
      <c r="BQ715" s="32"/>
      <c r="BR715" s="32"/>
      <c r="BS715" s="32"/>
      <c r="BT715" s="32"/>
      <c r="BU715" s="32"/>
      <c r="BV715" s="32"/>
      <c r="BW715" s="32"/>
      <c r="BX715" s="32"/>
      <c r="BY715" s="32"/>
      <c r="BZ715" s="32"/>
      <c r="CA715" s="32"/>
      <c r="CB715" s="32">
        <v>1620000</v>
      </c>
      <c r="CC715" s="32"/>
      <c r="CD715" s="32">
        <v>1620000</v>
      </c>
      <c r="CE715" s="32">
        <f t="shared" si="179"/>
        <v>1711044</v>
      </c>
      <c r="CF715" s="32">
        <v>1980000</v>
      </c>
      <c r="CG715" s="32">
        <v>0</v>
      </c>
      <c r="CH715" s="32">
        <v>1980000</v>
      </c>
      <c r="CI715" s="32">
        <f t="shared" si="180"/>
        <v>2091276</v>
      </c>
      <c r="CJ715" s="32">
        <f t="shared" si="181"/>
        <v>1408266.6666666667</v>
      </c>
      <c r="CK715" s="32">
        <f>+SMALL((K715,O715,S715,W715,AA715,AE715,AI715,AM715,AQ715,AU715,AY715,BC715,BG715,BK715,BO715,BS715,BW715,CA715,CE715,CI715),1)</f>
        <v>422480</v>
      </c>
      <c r="CL715" s="18"/>
      <c r="CM715" s="18">
        <f t="shared" si="182"/>
        <v>0</v>
      </c>
      <c r="CN715" s="35">
        <f t="shared" si="183"/>
        <v>0</v>
      </c>
      <c r="CO715" s="39">
        <f t="shared" si="184"/>
        <v>422480</v>
      </c>
    </row>
    <row r="716" spans="1:93" s="19" customFormat="1" ht="30">
      <c r="A716" s="17">
        <v>706</v>
      </c>
      <c r="B716" s="49" t="s">
        <v>392</v>
      </c>
      <c r="C716" s="69" t="s">
        <v>707</v>
      </c>
      <c r="D716" s="69" t="s">
        <v>1247</v>
      </c>
      <c r="E716" s="37">
        <v>1</v>
      </c>
      <c r="F716" s="37" t="str">
        <f>+VLOOKUP(B716,'[1]AMAREY NOVA MEDICAL S.A'!$D:$H,5,0)</f>
        <v>CTO 5658-2021 BIOART S.A</v>
      </c>
      <c r="G716" s="34">
        <f>+VLOOKUP(B716,'[1]AMAREY NOVA MEDICAL S.A'!$D:$H,2,0)</f>
        <v>249477</v>
      </c>
      <c r="H716" s="32">
        <f>+VLOOKUP(B716,'[1]AMAREY NOVA MEDICAL S.A'!$D:$H,3,0)</f>
        <v>0</v>
      </c>
      <c r="I716" s="32">
        <f>+VLOOKUP(B716,'[1]AMAREY NOVA MEDICAL S.A'!$D:$H,4,0)</f>
        <v>249477</v>
      </c>
      <c r="J716" s="32">
        <f t="shared" si="192"/>
        <v>249477</v>
      </c>
      <c r="K716" s="32">
        <f t="shared" si="193"/>
        <v>263497.60739999998</v>
      </c>
      <c r="L716" s="32"/>
      <c r="M716" s="32"/>
      <c r="N716" s="32"/>
      <c r="O716" s="32"/>
      <c r="P716" s="32"/>
      <c r="Q716" s="32"/>
      <c r="R716" s="32"/>
      <c r="S716" s="32"/>
      <c r="T716" s="32"/>
      <c r="U716" s="32"/>
      <c r="V716" s="32"/>
      <c r="W716" s="32"/>
      <c r="X716" s="32">
        <v>280000</v>
      </c>
      <c r="Y716" s="32"/>
      <c r="Z716" s="32">
        <v>280000</v>
      </c>
      <c r="AA716" s="32">
        <f t="shared" ref="AA716:AA779" si="194">+Z716*1.0562</f>
        <v>295736</v>
      </c>
      <c r="AB716" s="32"/>
      <c r="AC716" s="32"/>
      <c r="AD716" s="32"/>
      <c r="AE716" s="32"/>
      <c r="AF716" s="32"/>
      <c r="AG716" s="32"/>
      <c r="AH716" s="32"/>
      <c r="AI716" s="32"/>
      <c r="AJ716" s="32"/>
      <c r="AK716" s="32"/>
      <c r="AL716" s="32"/>
      <c r="AM716" s="32"/>
      <c r="AN716" s="32"/>
      <c r="AO716" s="32"/>
      <c r="AP716" s="32"/>
      <c r="AQ716" s="32"/>
      <c r="AR716" s="32"/>
      <c r="AS716" s="32"/>
      <c r="AT716" s="32"/>
      <c r="AU716" s="32"/>
      <c r="AV716" s="32"/>
      <c r="AW716" s="32"/>
      <c r="AX716" s="32"/>
      <c r="AY716" s="32"/>
      <c r="AZ716" s="32"/>
      <c r="BA716" s="32"/>
      <c r="BB716" s="32"/>
      <c r="BC716" s="32"/>
      <c r="BD716" s="32"/>
      <c r="BE716" s="32"/>
      <c r="BF716" s="32"/>
      <c r="BG716" s="32"/>
      <c r="BH716" s="32"/>
      <c r="BI716" s="32"/>
      <c r="BJ716" s="32"/>
      <c r="BK716" s="32"/>
      <c r="BL716" s="32"/>
      <c r="BM716" s="32"/>
      <c r="BN716" s="32"/>
      <c r="BO716" s="32"/>
      <c r="BP716" s="32"/>
      <c r="BQ716" s="32"/>
      <c r="BR716" s="32"/>
      <c r="BS716" s="32"/>
      <c r="BT716" s="32"/>
      <c r="BU716" s="32"/>
      <c r="BV716" s="32"/>
      <c r="BW716" s="32"/>
      <c r="BX716" s="32"/>
      <c r="BY716" s="32"/>
      <c r="BZ716" s="32"/>
      <c r="CA716" s="32"/>
      <c r="CB716" s="32">
        <v>449446.32</v>
      </c>
      <c r="CC716" s="32"/>
      <c r="CD716" s="32">
        <v>449446.32</v>
      </c>
      <c r="CE716" s="32">
        <f t="shared" ref="CE716:CE779" si="195">+CD716*1.0562</f>
        <v>474705.20318400004</v>
      </c>
      <c r="CF716" s="32">
        <v>342074.48</v>
      </c>
      <c r="CG716" s="32">
        <v>0</v>
      </c>
      <c r="CH716" s="32">
        <v>342074.48</v>
      </c>
      <c r="CI716" s="32">
        <f t="shared" ref="CI716:CI779" si="196">+CH716*1.0562</f>
        <v>361299.06577599997</v>
      </c>
      <c r="CJ716" s="32">
        <f t="shared" ref="CJ716:CJ779" si="197">+AVERAGE(K716,O716,S716,W716,AA716,AE716,AI716,AM716,AQ716,AU716,AY716,BC716,BG716,BK716,BO716,BS716,BW716,CA716,CE716,CI716)</f>
        <v>348809.46909000003</v>
      </c>
      <c r="CK716" s="32">
        <f>+SMALL((K716,O716,S716,W716,AA716,AE716,AI716,AM716,AQ716,AU716,AY716,BC716,BG716,BK716,BO716,BS716,BW716,CA716,CE716,CI716),1)</f>
        <v>263497.60739999998</v>
      </c>
      <c r="CL716" s="18"/>
      <c r="CM716" s="18">
        <f t="shared" ref="CM716:CM779" si="198">+K716-CK716</f>
        <v>0</v>
      </c>
      <c r="CN716" s="35">
        <f t="shared" ref="CN716:CN779" si="199">+((K716-CK716)/CK716)</f>
        <v>0</v>
      </c>
      <c r="CO716" s="39">
        <f t="shared" ref="CO716:CO779" si="200">+CK716</f>
        <v>263497.60739999998</v>
      </c>
    </row>
    <row r="717" spans="1:93" s="19" customFormat="1" ht="45">
      <c r="A717" s="17">
        <v>707</v>
      </c>
      <c r="B717" s="49" t="s">
        <v>636</v>
      </c>
      <c r="C717" s="69" t="s">
        <v>708</v>
      </c>
      <c r="D717" s="69" t="s">
        <v>1247</v>
      </c>
      <c r="E717" s="37">
        <v>1</v>
      </c>
      <c r="F717" s="37" t="str">
        <f>+VLOOKUP(B717,'[1]AMAREY NOVA MEDICAL S.A'!$D:$H,5,0)</f>
        <v>CTO 5659-2021 DIPROMEDICOS S.A.S</v>
      </c>
      <c r="G717" s="34">
        <f>+VLOOKUP(B717,'[1]AMAREY NOVA MEDICAL S.A'!$D:$H,2,0)</f>
        <v>1350000</v>
      </c>
      <c r="H717" s="32">
        <f>+VLOOKUP(B717,'[1]AMAREY NOVA MEDICAL S.A'!$D:$H,3,0)</f>
        <v>0</v>
      </c>
      <c r="I717" s="32">
        <f>+VLOOKUP(B717,'[1]AMAREY NOVA MEDICAL S.A'!$D:$H,4,0)</f>
        <v>1350000</v>
      </c>
      <c r="J717" s="32">
        <f t="shared" si="192"/>
        <v>1350000</v>
      </c>
      <c r="K717" s="32">
        <f t="shared" si="193"/>
        <v>1425870</v>
      </c>
      <c r="L717" s="32">
        <v>6505000</v>
      </c>
      <c r="M717" s="32"/>
      <c r="N717" s="32">
        <v>6505000</v>
      </c>
      <c r="O717" s="32">
        <f t="shared" ref="O717:O774" si="201">+N717*1.0562</f>
        <v>6870581</v>
      </c>
      <c r="P717" s="32"/>
      <c r="Q717" s="32"/>
      <c r="R717" s="32"/>
      <c r="S717" s="32"/>
      <c r="T717" s="32"/>
      <c r="U717" s="32"/>
      <c r="V717" s="32"/>
      <c r="W717" s="32"/>
      <c r="X717" s="32"/>
      <c r="Y717" s="32"/>
      <c r="Z717" s="32"/>
      <c r="AA717" s="32"/>
      <c r="AB717" s="32"/>
      <c r="AC717" s="32"/>
      <c r="AD717" s="32"/>
      <c r="AE717" s="32"/>
      <c r="AF717" s="32"/>
      <c r="AG717" s="32"/>
      <c r="AH717" s="32"/>
      <c r="AI717" s="32"/>
      <c r="AJ717" s="32"/>
      <c r="AK717" s="32"/>
      <c r="AL717" s="32"/>
      <c r="AM717" s="32"/>
      <c r="AN717" s="32"/>
      <c r="AO717" s="32"/>
      <c r="AP717" s="32"/>
      <c r="AQ717" s="32"/>
      <c r="AR717" s="32"/>
      <c r="AS717" s="32"/>
      <c r="AT717" s="32"/>
      <c r="AU717" s="32"/>
      <c r="AV717" s="32"/>
      <c r="AW717" s="32"/>
      <c r="AX717" s="32"/>
      <c r="AY717" s="32"/>
      <c r="AZ717" s="32"/>
      <c r="BA717" s="32"/>
      <c r="BB717" s="32"/>
      <c r="BC717" s="32"/>
      <c r="BD717" s="32"/>
      <c r="BE717" s="32"/>
      <c r="BF717" s="32"/>
      <c r="BG717" s="32"/>
      <c r="BH717" s="32"/>
      <c r="BI717" s="32"/>
      <c r="BJ717" s="32"/>
      <c r="BK717" s="32"/>
      <c r="BL717" s="32"/>
      <c r="BM717" s="32"/>
      <c r="BN717" s="32"/>
      <c r="BO717" s="32"/>
      <c r="BP717" s="32"/>
      <c r="BQ717" s="32"/>
      <c r="BR717" s="32"/>
      <c r="BS717" s="32"/>
      <c r="BT717" s="32"/>
      <c r="BU717" s="32"/>
      <c r="BV717" s="32"/>
      <c r="BW717" s="32"/>
      <c r="BX717" s="32"/>
      <c r="BY717" s="32"/>
      <c r="BZ717" s="32"/>
      <c r="CA717" s="32"/>
      <c r="CB717" s="32">
        <v>7020000</v>
      </c>
      <c r="CC717" s="32"/>
      <c r="CD717" s="32">
        <v>7020000</v>
      </c>
      <c r="CE717" s="32">
        <f t="shared" si="195"/>
        <v>7414524</v>
      </c>
      <c r="CF717" s="32">
        <v>6050806.7400000002</v>
      </c>
      <c r="CG717" s="32">
        <v>0</v>
      </c>
      <c r="CH717" s="32">
        <v>6050806.7400000002</v>
      </c>
      <c r="CI717" s="32">
        <f t="shared" si="196"/>
        <v>6390862.0787880002</v>
      </c>
      <c r="CJ717" s="32">
        <f t="shared" si="197"/>
        <v>5525459.2696970003</v>
      </c>
      <c r="CK717" s="32">
        <f>+SMALL((K717,O717,S717,W717,AA717,AE717,AI717,AM717,AQ717,AU717,AY717,BC717,BG717,BK717,BO717,BS717,BW717,CA717,CE717,CI717),1)</f>
        <v>1425870</v>
      </c>
      <c r="CL717" s="18"/>
      <c r="CM717" s="18">
        <f t="shared" si="198"/>
        <v>0</v>
      </c>
      <c r="CN717" s="35">
        <f t="shared" si="199"/>
        <v>0</v>
      </c>
      <c r="CO717" s="39">
        <f t="shared" si="200"/>
        <v>1425870</v>
      </c>
    </row>
    <row r="718" spans="1:93" s="19" customFormat="1" ht="60">
      <c r="A718" s="17">
        <v>708</v>
      </c>
      <c r="B718" s="49" t="s">
        <v>643</v>
      </c>
      <c r="C718" s="69" t="s">
        <v>708</v>
      </c>
      <c r="D718" s="69" t="s">
        <v>1247</v>
      </c>
      <c r="E718" s="37">
        <v>1</v>
      </c>
      <c r="F718" s="37" t="str">
        <f>+VLOOKUP(B718,'[1]AMAREY NOVA MEDICAL S.A'!$D:$H,5,0)</f>
        <v>CTO 5671-2021 SMITH &amp; NEPHEW COLOMBIA S.A.S</v>
      </c>
      <c r="G718" s="34">
        <f>+VLOOKUP(B718,'[1]AMAREY NOVA MEDICAL S.A'!$D:$H,2,0)</f>
        <v>180000</v>
      </c>
      <c r="H718" s="32">
        <f>+VLOOKUP(B718,'[1]AMAREY NOVA MEDICAL S.A'!$D:$H,3,0)</f>
        <v>0</v>
      </c>
      <c r="I718" s="32">
        <f>+VLOOKUP(B718,'[1]AMAREY NOVA MEDICAL S.A'!$D:$H,4,0)</f>
        <v>180000</v>
      </c>
      <c r="J718" s="32">
        <f t="shared" si="192"/>
        <v>180000</v>
      </c>
      <c r="K718" s="32">
        <f t="shared" si="193"/>
        <v>190116</v>
      </c>
      <c r="L718" s="32"/>
      <c r="M718" s="32"/>
      <c r="N718" s="32"/>
      <c r="O718" s="32"/>
      <c r="P718" s="32"/>
      <c r="Q718" s="32"/>
      <c r="R718" s="32"/>
      <c r="S718" s="32"/>
      <c r="T718" s="32"/>
      <c r="U718" s="32"/>
      <c r="V718" s="32"/>
      <c r="W718" s="32"/>
      <c r="X718" s="32"/>
      <c r="Y718" s="32"/>
      <c r="Z718" s="32"/>
      <c r="AA718" s="32"/>
      <c r="AB718" s="32"/>
      <c r="AC718" s="32"/>
      <c r="AD718" s="32"/>
      <c r="AE718" s="32"/>
      <c r="AF718" s="32"/>
      <c r="AG718" s="32"/>
      <c r="AH718" s="32"/>
      <c r="AI718" s="32"/>
      <c r="AJ718" s="32"/>
      <c r="AK718" s="32"/>
      <c r="AL718" s="32"/>
      <c r="AM718" s="32"/>
      <c r="AN718" s="32"/>
      <c r="AO718" s="32"/>
      <c r="AP718" s="32"/>
      <c r="AQ718" s="32"/>
      <c r="AR718" s="32"/>
      <c r="AS718" s="32"/>
      <c r="AT718" s="32"/>
      <c r="AU718" s="32"/>
      <c r="AV718" s="32"/>
      <c r="AW718" s="32"/>
      <c r="AX718" s="32"/>
      <c r="AY718" s="32"/>
      <c r="AZ718" s="32"/>
      <c r="BA718" s="32"/>
      <c r="BB718" s="32"/>
      <c r="BC718" s="32"/>
      <c r="BD718" s="32"/>
      <c r="BE718" s="32"/>
      <c r="BF718" s="32"/>
      <c r="BG718" s="32"/>
      <c r="BH718" s="32"/>
      <c r="BI718" s="32"/>
      <c r="BJ718" s="32"/>
      <c r="BK718" s="32"/>
      <c r="BL718" s="32"/>
      <c r="BM718" s="32"/>
      <c r="BN718" s="32"/>
      <c r="BO718" s="32"/>
      <c r="BP718" s="32"/>
      <c r="BQ718" s="32"/>
      <c r="BR718" s="32"/>
      <c r="BS718" s="32"/>
      <c r="BT718" s="32"/>
      <c r="BU718" s="32"/>
      <c r="BV718" s="32"/>
      <c r="BW718" s="32"/>
      <c r="BX718" s="32"/>
      <c r="BY718" s="32"/>
      <c r="BZ718" s="32"/>
      <c r="CA718" s="32"/>
      <c r="CB718" s="32">
        <v>345600</v>
      </c>
      <c r="CC718" s="32"/>
      <c r="CD718" s="32">
        <v>345600</v>
      </c>
      <c r="CE718" s="32">
        <f t="shared" si="195"/>
        <v>365022.72000000003</v>
      </c>
      <c r="CF718" s="32">
        <v>422400</v>
      </c>
      <c r="CG718" s="32">
        <v>0</v>
      </c>
      <c r="CH718" s="32">
        <v>422400</v>
      </c>
      <c r="CI718" s="32">
        <f t="shared" si="196"/>
        <v>446138.88</v>
      </c>
      <c r="CJ718" s="32">
        <f t="shared" si="197"/>
        <v>333759.2</v>
      </c>
      <c r="CK718" s="32">
        <f>+SMALL((K718,O718,S718,W718,AA718,AE718,AI718,AM718,AQ718,AU718,AY718,BC718,BG718,BK718,BO718,BS718,BW718,CA718,CE718,CI718),1)</f>
        <v>190116</v>
      </c>
      <c r="CL718" s="18"/>
      <c r="CM718" s="18">
        <f t="shared" si="198"/>
        <v>0</v>
      </c>
      <c r="CN718" s="35">
        <f t="shared" si="199"/>
        <v>0</v>
      </c>
      <c r="CO718" s="39">
        <f t="shared" si="200"/>
        <v>190116</v>
      </c>
    </row>
    <row r="719" spans="1:93" s="19" customFormat="1" ht="45">
      <c r="A719" s="17">
        <v>709</v>
      </c>
      <c r="B719" s="49" t="s">
        <v>639</v>
      </c>
      <c r="C719" s="69" t="s">
        <v>708</v>
      </c>
      <c r="D719" s="69" t="s">
        <v>1247</v>
      </c>
      <c r="E719" s="37">
        <v>1</v>
      </c>
      <c r="F719" s="37" t="str">
        <f>+VLOOKUP(B719,'[1]AMAREY NOVA MEDICAL S.A'!$D:$H,5,0)</f>
        <v>CTO 5659-2021 DIPROMEDICOS S.A.S</v>
      </c>
      <c r="G719" s="34">
        <f>+VLOOKUP(B719,'[1]AMAREY NOVA MEDICAL S.A'!$D:$H,2,0)</f>
        <v>50000</v>
      </c>
      <c r="H719" s="32">
        <f>+VLOOKUP(B719,'[1]AMAREY NOVA MEDICAL S.A'!$D:$H,3,0)</f>
        <v>0</v>
      </c>
      <c r="I719" s="32">
        <f>+VLOOKUP(B719,'[1]AMAREY NOVA MEDICAL S.A'!$D:$H,4,0)</f>
        <v>50000</v>
      </c>
      <c r="J719" s="32">
        <f t="shared" si="192"/>
        <v>50000</v>
      </c>
      <c r="K719" s="32">
        <f t="shared" si="193"/>
        <v>52810</v>
      </c>
      <c r="L719" s="32">
        <v>803000</v>
      </c>
      <c r="M719" s="32"/>
      <c r="N719" s="32">
        <v>803000</v>
      </c>
      <c r="O719" s="32">
        <f t="shared" si="201"/>
        <v>848128.6</v>
      </c>
      <c r="P719" s="32"/>
      <c r="Q719" s="32"/>
      <c r="R719" s="32"/>
      <c r="S719" s="32"/>
      <c r="T719" s="32"/>
      <c r="U719" s="32"/>
      <c r="V719" s="32"/>
      <c r="W719" s="32"/>
      <c r="X719" s="32"/>
      <c r="Y719" s="32"/>
      <c r="Z719" s="32"/>
      <c r="AA719" s="32"/>
      <c r="AB719" s="32"/>
      <c r="AC719" s="32"/>
      <c r="AD719" s="32"/>
      <c r="AE719" s="32"/>
      <c r="AF719" s="32"/>
      <c r="AG719" s="32"/>
      <c r="AH719" s="32"/>
      <c r="AI719" s="32"/>
      <c r="AJ719" s="32"/>
      <c r="AK719" s="32"/>
      <c r="AL719" s="32"/>
      <c r="AM719" s="32"/>
      <c r="AN719" s="32"/>
      <c r="AO719" s="32"/>
      <c r="AP719" s="32"/>
      <c r="AQ719" s="32"/>
      <c r="AR719" s="32"/>
      <c r="AS719" s="32"/>
      <c r="AT719" s="32"/>
      <c r="AU719" s="32"/>
      <c r="AV719" s="32"/>
      <c r="AW719" s="32"/>
      <c r="AX719" s="32"/>
      <c r="AY719" s="32"/>
      <c r="AZ719" s="32"/>
      <c r="BA719" s="32"/>
      <c r="BB719" s="32"/>
      <c r="BC719" s="32"/>
      <c r="BD719" s="32"/>
      <c r="BE719" s="32"/>
      <c r="BF719" s="32"/>
      <c r="BG719" s="32"/>
      <c r="BH719" s="32"/>
      <c r="BI719" s="32"/>
      <c r="BJ719" s="32"/>
      <c r="BK719" s="32"/>
      <c r="BL719" s="32"/>
      <c r="BM719" s="32"/>
      <c r="BN719" s="32"/>
      <c r="BO719" s="32"/>
      <c r="BP719" s="32"/>
      <c r="BQ719" s="32"/>
      <c r="BR719" s="32"/>
      <c r="BS719" s="32"/>
      <c r="BT719" s="32"/>
      <c r="BU719" s="32"/>
      <c r="BV719" s="32"/>
      <c r="BW719" s="32"/>
      <c r="BX719" s="32"/>
      <c r="BY719" s="32"/>
      <c r="BZ719" s="32"/>
      <c r="CA719" s="32"/>
      <c r="CB719" s="32">
        <v>270000</v>
      </c>
      <c r="CC719" s="32"/>
      <c r="CD719" s="32">
        <v>270000</v>
      </c>
      <c r="CE719" s="32">
        <f t="shared" si="195"/>
        <v>285174</v>
      </c>
      <c r="CF719" s="32">
        <v>2481904.2599999998</v>
      </c>
      <c r="CG719" s="32">
        <v>0</v>
      </c>
      <c r="CH719" s="32">
        <v>2481904.2599999998</v>
      </c>
      <c r="CI719" s="32">
        <f t="shared" si="196"/>
        <v>2621387.279412</v>
      </c>
      <c r="CJ719" s="32">
        <f t="shared" si="197"/>
        <v>951874.96985300002</v>
      </c>
      <c r="CK719" s="32">
        <f>+SMALL((K719,O719,S719,W719,AA719,AE719,AI719,AM719,AQ719,AU719,AY719,BC719,BG719,BK719,BO719,BS719,BW719,CA719,CE719,CI719),1)</f>
        <v>52810</v>
      </c>
      <c r="CL719" s="18"/>
      <c r="CM719" s="18">
        <f t="shared" si="198"/>
        <v>0</v>
      </c>
      <c r="CN719" s="35">
        <f t="shared" si="199"/>
        <v>0</v>
      </c>
      <c r="CO719" s="39">
        <f t="shared" si="200"/>
        <v>52810</v>
      </c>
    </row>
    <row r="720" spans="1:93" s="19" customFormat="1" ht="45">
      <c r="A720" s="17">
        <v>710</v>
      </c>
      <c r="B720" s="49" t="s">
        <v>636</v>
      </c>
      <c r="C720" s="69" t="s">
        <v>709</v>
      </c>
      <c r="D720" s="69" t="s">
        <v>1247</v>
      </c>
      <c r="E720" s="37">
        <v>1</v>
      </c>
      <c r="F720" s="37" t="str">
        <f>+VLOOKUP(B720,'[1]AMAREY NOVA MEDICAL S.A'!$D:$H,5,0)</f>
        <v>CTO 5659-2021 DIPROMEDICOS S.A.S</v>
      </c>
      <c r="G720" s="34">
        <f>+VLOOKUP(B720,'[1]AMAREY NOVA MEDICAL S.A'!$D:$H,2,0)</f>
        <v>1350000</v>
      </c>
      <c r="H720" s="32">
        <f>+VLOOKUP(B720,'[1]AMAREY NOVA MEDICAL S.A'!$D:$H,3,0)</f>
        <v>0</v>
      </c>
      <c r="I720" s="32">
        <f>+VLOOKUP(B720,'[1]AMAREY NOVA MEDICAL S.A'!$D:$H,4,0)</f>
        <v>1350000</v>
      </c>
      <c r="J720" s="32">
        <f t="shared" si="192"/>
        <v>1350000</v>
      </c>
      <c r="K720" s="32">
        <f t="shared" si="193"/>
        <v>1425870</v>
      </c>
      <c r="L720" s="32">
        <v>4843000</v>
      </c>
      <c r="M720" s="32"/>
      <c r="N720" s="32">
        <v>4843000</v>
      </c>
      <c r="O720" s="32">
        <f t="shared" si="201"/>
        <v>5115176.6000000006</v>
      </c>
      <c r="P720" s="32">
        <v>5229891</v>
      </c>
      <c r="Q720" s="32"/>
      <c r="R720" s="32">
        <v>5229891</v>
      </c>
      <c r="S720" s="32">
        <f t="shared" ref="S720:S779" si="202">+R720*1.056</f>
        <v>5522764.8960000006</v>
      </c>
      <c r="T720" s="32"/>
      <c r="U720" s="32"/>
      <c r="V720" s="32"/>
      <c r="W720" s="32"/>
      <c r="X720" s="32">
        <v>6318000</v>
      </c>
      <c r="Y720" s="32"/>
      <c r="Z720" s="32">
        <v>6318000</v>
      </c>
      <c r="AA720" s="32">
        <f t="shared" si="194"/>
        <v>6673071.6000000006</v>
      </c>
      <c r="AB720" s="32"/>
      <c r="AC720" s="32"/>
      <c r="AD720" s="32"/>
      <c r="AE720" s="32"/>
      <c r="AF720" s="32"/>
      <c r="AG720" s="32"/>
      <c r="AH720" s="32"/>
      <c r="AI720" s="32"/>
      <c r="AJ720" s="32">
        <v>1600340</v>
      </c>
      <c r="AK720" s="32"/>
      <c r="AL720" s="32">
        <v>1600340</v>
      </c>
      <c r="AM720" s="32">
        <f t="shared" ref="AM720:AM779" si="203">+AL720*1.0562</f>
        <v>1690279.108</v>
      </c>
      <c r="AN720" s="32"/>
      <c r="AO720" s="32"/>
      <c r="AP720" s="32"/>
      <c r="AQ720" s="32"/>
      <c r="AR720" s="32"/>
      <c r="AS720" s="32"/>
      <c r="AT720" s="32"/>
      <c r="AU720" s="32"/>
      <c r="AV720" s="32"/>
      <c r="AW720" s="32"/>
      <c r="AX720" s="32"/>
      <c r="AY720" s="32"/>
      <c r="AZ720" s="32"/>
      <c r="BA720" s="32"/>
      <c r="BB720" s="32"/>
      <c r="BC720" s="32"/>
      <c r="BD720" s="32"/>
      <c r="BE720" s="32"/>
      <c r="BF720" s="32"/>
      <c r="BG720" s="32"/>
      <c r="BH720" s="32"/>
      <c r="BI720" s="32"/>
      <c r="BJ720" s="32"/>
      <c r="BK720" s="32"/>
      <c r="BL720" s="32"/>
      <c r="BM720" s="32"/>
      <c r="BN720" s="32"/>
      <c r="BO720" s="32"/>
      <c r="BP720" s="32"/>
      <c r="BQ720" s="32"/>
      <c r="BR720" s="32"/>
      <c r="BS720" s="32"/>
      <c r="BT720" s="32"/>
      <c r="BU720" s="32"/>
      <c r="BV720" s="32"/>
      <c r="BW720" s="32"/>
      <c r="BX720" s="32"/>
      <c r="BY720" s="32"/>
      <c r="BZ720" s="32"/>
      <c r="CA720" s="32"/>
      <c r="CB720" s="32"/>
      <c r="CC720" s="32"/>
      <c r="CD720" s="32"/>
      <c r="CE720" s="32"/>
      <c r="CF720" s="32">
        <v>6048688.46</v>
      </c>
      <c r="CG720" s="32">
        <v>0</v>
      </c>
      <c r="CH720" s="32">
        <v>6048688.46</v>
      </c>
      <c r="CI720" s="32">
        <f t="shared" si="196"/>
        <v>6388624.7514519999</v>
      </c>
      <c r="CJ720" s="32">
        <f t="shared" si="197"/>
        <v>4469297.8259086665</v>
      </c>
      <c r="CK720" s="32">
        <f>+SMALL((K720,O720,S720,W720,AA720,AE720,AI720,AM720,AQ720,AU720,AY720,BC720,BG720,BK720,BO720,BS720,BW720,CA720,CE720,CI720),1)</f>
        <v>1425870</v>
      </c>
      <c r="CL720" s="18"/>
      <c r="CM720" s="18">
        <f t="shared" si="198"/>
        <v>0</v>
      </c>
      <c r="CN720" s="35">
        <f t="shared" si="199"/>
        <v>0</v>
      </c>
      <c r="CO720" s="39">
        <f t="shared" si="200"/>
        <v>1425870</v>
      </c>
    </row>
    <row r="721" spans="1:93" s="19" customFormat="1" ht="60">
      <c r="A721" s="17">
        <v>711</v>
      </c>
      <c r="B721" s="49" t="s">
        <v>644</v>
      </c>
      <c r="C721" s="69" t="s">
        <v>709</v>
      </c>
      <c r="D721" s="69" t="s">
        <v>1247</v>
      </c>
      <c r="E721" s="37">
        <v>1</v>
      </c>
      <c r="F721" s="37" t="str">
        <f>+VLOOKUP(B721,'[1]AMAREY NOVA MEDICAL S.A'!$D:$H,5,0)</f>
        <v>CTO 5671-2021 SMITH &amp; NEPHEW COLOMBIA S.A.S</v>
      </c>
      <c r="G721" s="34">
        <f>+VLOOKUP(B721,'[1]AMAREY NOVA MEDICAL S.A'!$D:$H,2,0)</f>
        <v>1500000</v>
      </c>
      <c r="H721" s="32">
        <f>+VLOOKUP(B721,'[1]AMAREY NOVA MEDICAL S.A'!$D:$H,3,0)</f>
        <v>0</v>
      </c>
      <c r="I721" s="32">
        <f>+VLOOKUP(B721,'[1]AMAREY NOVA MEDICAL S.A'!$D:$H,4,0)</f>
        <v>1500000</v>
      </c>
      <c r="J721" s="32">
        <f t="shared" si="192"/>
        <v>1500000</v>
      </c>
      <c r="K721" s="32">
        <f t="shared" si="193"/>
        <v>1584300</v>
      </c>
      <c r="L721" s="32">
        <v>2579000</v>
      </c>
      <c r="M721" s="32"/>
      <c r="N721" s="32">
        <v>2579000</v>
      </c>
      <c r="O721" s="32">
        <f t="shared" si="201"/>
        <v>2723939.8000000003</v>
      </c>
      <c r="P721" s="32">
        <v>4306970</v>
      </c>
      <c r="Q721" s="32"/>
      <c r="R721" s="32">
        <v>4306970</v>
      </c>
      <c r="S721" s="32">
        <f t="shared" si="202"/>
        <v>4548160.32</v>
      </c>
      <c r="T721" s="32"/>
      <c r="U721" s="32"/>
      <c r="V721" s="32"/>
      <c r="W721" s="32"/>
      <c r="X721" s="32">
        <v>2948400</v>
      </c>
      <c r="Y721" s="32"/>
      <c r="Z721" s="32">
        <v>2948400</v>
      </c>
      <c r="AA721" s="32">
        <f t="shared" si="194"/>
        <v>3114100.08</v>
      </c>
      <c r="AB721" s="32"/>
      <c r="AC721" s="32"/>
      <c r="AD721" s="32"/>
      <c r="AE721" s="32"/>
      <c r="AF721" s="32"/>
      <c r="AG721" s="32"/>
      <c r="AH721" s="32"/>
      <c r="AI721" s="32"/>
      <c r="AJ721" s="32">
        <v>2296665</v>
      </c>
      <c r="AK721" s="32"/>
      <c r="AL721" s="32">
        <v>2296665</v>
      </c>
      <c r="AM721" s="32">
        <f t="shared" si="203"/>
        <v>2425737.5729999999</v>
      </c>
      <c r="AN721" s="32"/>
      <c r="AO721" s="32"/>
      <c r="AP721" s="32"/>
      <c r="AQ721" s="32"/>
      <c r="AR721" s="32"/>
      <c r="AS721" s="32"/>
      <c r="AT721" s="32"/>
      <c r="AU721" s="32"/>
      <c r="AV721" s="32"/>
      <c r="AW721" s="32"/>
      <c r="AX721" s="32"/>
      <c r="AY721" s="32"/>
      <c r="AZ721" s="32"/>
      <c r="BA721" s="32"/>
      <c r="BB721" s="32"/>
      <c r="BC721" s="32"/>
      <c r="BD721" s="32"/>
      <c r="BE721" s="32"/>
      <c r="BF721" s="32"/>
      <c r="BG721" s="32"/>
      <c r="BH721" s="32"/>
      <c r="BI721" s="32"/>
      <c r="BJ721" s="32"/>
      <c r="BK721" s="32"/>
      <c r="BL721" s="32"/>
      <c r="BM721" s="32"/>
      <c r="BN721" s="32"/>
      <c r="BO721" s="32"/>
      <c r="BP721" s="32"/>
      <c r="BQ721" s="32"/>
      <c r="BR721" s="32"/>
      <c r="BS721" s="32"/>
      <c r="BT721" s="32"/>
      <c r="BU721" s="32"/>
      <c r="BV721" s="32"/>
      <c r="BW721" s="32"/>
      <c r="BX721" s="32"/>
      <c r="BY721" s="32"/>
      <c r="BZ721" s="32"/>
      <c r="CA721" s="32"/>
      <c r="CB721" s="32"/>
      <c r="CC721" s="32"/>
      <c r="CD721" s="32"/>
      <c r="CE721" s="32"/>
      <c r="CF721" s="32">
        <v>3684454.46</v>
      </c>
      <c r="CG721" s="32">
        <v>0</v>
      </c>
      <c r="CH721" s="32">
        <v>3684454.46</v>
      </c>
      <c r="CI721" s="32">
        <f t="shared" si="196"/>
        <v>3891520.8006520001</v>
      </c>
      <c r="CJ721" s="32">
        <f t="shared" si="197"/>
        <v>3047959.762275334</v>
      </c>
      <c r="CK721" s="32">
        <f>+SMALL((K721,O721,S721,W721,AA721,AE721,AI721,AM721,AQ721,AU721,AY721,BC721,BG721,BK721,BO721,BS721,BW721,CA721,CE721,CI721),1)</f>
        <v>1584300</v>
      </c>
      <c r="CL721" s="18"/>
      <c r="CM721" s="18">
        <f t="shared" si="198"/>
        <v>0</v>
      </c>
      <c r="CN721" s="35">
        <f t="shared" si="199"/>
        <v>0</v>
      </c>
      <c r="CO721" s="39">
        <f t="shared" si="200"/>
        <v>1584300</v>
      </c>
    </row>
    <row r="722" spans="1:93" s="19" customFormat="1" ht="60">
      <c r="A722" s="17">
        <v>712</v>
      </c>
      <c r="B722" s="49" t="s">
        <v>645</v>
      </c>
      <c r="C722" s="69" t="s">
        <v>709</v>
      </c>
      <c r="D722" s="69" t="s">
        <v>1247</v>
      </c>
      <c r="E722" s="37">
        <v>1</v>
      </c>
      <c r="F722" s="37" t="str">
        <f>+VLOOKUP(B722,'[1]AMAREY NOVA MEDICAL S.A'!$D:$H,5,0)</f>
        <v>CTO 5671-2021 SMITH &amp; NEPHEW COLOMBIA S.A.S</v>
      </c>
      <c r="G722" s="34">
        <f>+VLOOKUP(B722,'[1]AMAREY NOVA MEDICAL S.A'!$D:$H,2,0)</f>
        <v>824000</v>
      </c>
      <c r="H722" s="32">
        <f>+VLOOKUP(B722,'[1]AMAREY NOVA MEDICAL S.A'!$D:$H,3,0)</f>
        <v>0</v>
      </c>
      <c r="I722" s="32">
        <f>+VLOOKUP(B722,'[1]AMAREY NOVA MEDICAL S.A'!$D:$H,4,0)</f>
        <v>824000</v>
      </c>
      <c r="J722" s="32">
        <f t="shared" si="192"/>
        <v>824000</v>
      </c>
      <c r="K722" s="32">
        <f t="shared" si="193"/>
        <v>870308.8</v>
      </c>
      <c r="L722" s="32">
        <v>1548000</v>
      </c>
      <c r="M722" s="32"/>
      <c r="N722" s="32">
        <v>1548000</v>
      </c>
      <c r="O722" s="32">
        <f t="shared" si="201"/>
        <v>1634997.6</v>
      </c>
      <c r="P722" s="32">
        <v>1922755</v>
      </c>
      <c r="Q722" s="32"/>
      <c r="R722" s="32">
        <v>1922755</v>
      </c>
      <c r="S722" s="32">
        <f t="shared" si="202"/>
        <v>2030429.28</v>
      </c>
      <c r="T722" s="32"/>
      <c r="U722" s="32"/>
      <c r="V722" s="32"/>
      <c r="W722" s="32"/>
      <c r="X722" s="32">
        <v>2106000</v>
      </c>
      <c r="Y722" s="32"/>
      <c r="Z722" s="32">
        <v>2106000</v>
      </c>
      <c r="AA722" s="32">
        <f t="shared" si="194"/>
        <v>2224357.2000000002</v>
      </c>
      <c r="AB722" s="32"/>
      <c r="AC722" s="32"/>
      <c r="AD722" s="32"/>
      <c r="AE722" s="32"/>
      <c r="AF722" s="32"/>
      <c r="AG722" s="32"/>
      <c r="AH722" s="32"/>
      <c r="AI722" s="32"/>
      <c r="AJ722" s="32">
        <v>1369995</v>
      </c>
      <c r="AK722" s="32"/>
      <c r="AL722" s="32">
        <v>1369995</v>
      </c>
      <c r="AM722" s="32">
        <f t="shared" si="203"/>
        <v>1446988.719</v>
      </c>
      <c r="AN722" s="32"/>
      <c r="AO722" s="32"/>
      <c r="AP722" s="32"/>
      <c r="AQ722" s="32"/>
      <c r="AR722" s="32"/>
      <c r="AS722" s="32"/>
      <c r="AT722" s="32"/>
      <c r="AU722" s="32"/>
      <c r="AV722" s="32"/>
      <c r="AW722" s="32"/>
      <c r="AX722" s="32"/>
      <c r="AY722" s="32"/>
      <c r="AZ722" s="32"/>
      <c r="BA722" s="32"/>
      <c r="BB722" s="32"/>
      <c r="BC722" s="32"/>
      <c r="BD722" s="32"/>
      <c r="BE722" s="32"/>
      <c r="BF722" s="32"/>
      <c r="BG722" s="32"/>
      <c r="BH722" s="32"/>
      <c r="BI722" s="32"/>
      <c r="BJ722" s="32"/>
      <c r="BK722" s="32"/>
      <c r="BL722" s="32"/>
      <c r="BM722" s="32"/>
      <c r="BN722" s="32"/>
      <c r="BO722" s="32"/>
      <c r="BP722" s="32"/>
      <c r="BQ722" s="32"/>
      <c r="BR722" s="32"/>
      <c r="BS722" s="32"/>
      <c r="BT722" s="32"/>
      <c r="BU722" s="32"/>
      <c r="BV722" s="32"/>
      <c r="BW722" s="32"/>
      <c r="BX722" s="32"/>
      <c r="BY722" s="32"/>
      <c r="BZ722" s="32"/>
      <c r="CA722" s="32"/>
      <c r="CB722" s="32"/>
      <c r="CC722" s="32"/>
      <c r="CD722" s="32"/>
      <c r="CE722" s="32"/>
      <c r="CF722" s="32">
        <v>1934442.52</v>
      </c>
      <c r="CG722" s="32">
        <v>0</v>
      </c>
      <c r="CH722" s="32">
        <v>1934442.52</v>
      </c>
      <c r="CI722" s="32">
        <f t="shared" si="196"/>
        <v>2043158.1896240001</v>
      </c>
      <c r="CJ722" s="32">
        <f t="shared" si="197"/>
        <v>1708373.2981040003</v>
      </c>
      <c r="CK722" s="32">
        <f>+SMALL((K722,O722,S722,W722,AA722,AE722,AI722,AM722,AQ722,AU722,AY722,BC722,BG722,BK722,BO722,BS722,BW722,CA722,CE722,CI722),1)</f>
        <v>870308.8</v>
      </c>
      <c r="CL722" s="18"/>
      <c r="CM722" s="18">
        <f t="shared" si="198"/>
        <v>0</v>
      </c>
      <c r="CN722" s="35">
        <f t="shared" si="199"/>
        <v>0</v>
      </c>
      <c r="CO722" s="39">
        <f t="shared" si="200"/>
        <v>870308.8</v>
      </c>
    </row>
    <row r="723" spans="1:93" s="19" customFormat="1" ht="45">
      <c r="A723" s="17">
        <v>713</v>
      </c>
      <c r="B723" s="49" t="s">
        <v>639</v>
      </c>
      <c r="C723" s="69" t="s">
        <v>709</v>
      </c>
      <c r="D723" s="69" t="s">
        <v>1247</v>
      </c>
      <c r="E723" s="37">
        <v>1</v>
      </c>
      <c r="F723" s="37" t="str">
        <f>+VLOOKUP(B723,'[1]AMAREY NOVA MEDICAL S.A'!$D:$H,5,0)</f>
        <v>CTO 5659-2021 DIPROMEDICOS S.A.S</v>
      </c>
      <c r="G723" s="34">
        <f>+VLOOKUP(B723,'[1]AMAREY NOVA MEDICAL S.A'!$D:$H,2,0)</f>
        <v>50000</v>
      </c>
      <c r="H723" s="32">
        <f>+VLOOKUP(B723,'[1]AMAREY NOVA MEDICAL S.A'!$D:$H,3,0)</f>
        <v>0</v>
      </c>
      <c r="I723" s="32">
        <f>+VLOOKUP(B723,'[1]AMAREY NOVA MEDICAL S.A'!$D:$H,4,0)</f>
        <v>50000</v>
      </c>
      <c r="J723" s="32">
        <f t="shared" si="192"/>
        <v>50000</v>
      </c>
      <c r="K723" s="32">
        <f t="shared" si="193"/>
        <v>52810</v>
      </c>
      <c r="L723" s="32">
        <v>649000</v>
      </c>
      <c r="M723" s="32"/>
      <c r="N723" s="32">
        <v>649000</v>
      </c>
      <c r="O723" s="32">
        <f t="shared" si="201"/>
        <v>685473.8</v>
      </c>
      <c r="P723" s="32">
        <v>612765</v>
      </c>
      <c r="Q723" s="32"/>
      <c r="R723" s="32">
        <v>612765</v>
      </c>
      <c r="S723" s="32">
        <f t="shared" si="202"/>
        <v>647079.84000000008</v>
      </c>
      <c r="T723" s="32"/>
      <c r="U723" s="32"/>
      <c r="V723" s="32"/>
      <c r="W723" s="32"/>
      <c r="X723" s="32">
        <v>106704</v>
      </c>
      <c r="Y723" s="32"/>
      <c r="Z723" s="32">
        <v>106704</v>
      </c>
      <c r="AA723" s="32">
        <f t="shared" si="194"/>
        <v>112700.7648</v>
      </c>
      <c r="AB723" s="32"/>
      <c r="AC723" s="32"/>
      <c r="AD723" s="32"/>
      <c r="AE723" s="32"/>
      <c r="AF723" s="32"/>
      <c r="AG723" s="32"/>
      <c r="AH723" s="32"/>
      <c r="AI723" s="32"/>
      <c r="AJ723" s="32">
        <v>242420</v>
      </c>
      <c r="AK723" s="32"/>
      <c r="AL723" s="32">
        <v>242420</v>
      </c>
      <c r="AM723" s="32">
        <f t="shared" si="203"/>
        <v>256044.00400000002</v>
      </c>
      <c r="AN723" s="32"/>
      <c r="AO723" s="32"/>
      <c r="AP723" s="32"/>
      <c r="AQ723" s="32"/>
      <c r="AR723" s="32"/>
      <c r="AS723" s="32"/>
      <c r="AT723" s="32"/>
      <c r="AU723" s="32"/>
      <c r="AV723" s="32"/>
      <c r="AW723" s="32"/>
      <c r="AX723" s="32"/>
      <c r="AY723" s="32"/>
      <c r="AZ723" s="32"/>
      <c r="BA723" s="32"/>
      <c r="BB723" s="32"/>
      <c r="BC723" s="32"/>
      <c r="BD723" s="32"/>
      <c r="BE723" s="32"/>
      <c r="BF723" s="32"/>
      <c r="BG723" s="32"/>
      <c r="BH723" s="32"/>
      <c r="BI723" s="32"/>
      <c r="BJ723" s="32"/>
      <c r="BK723" s="32"/>
      <c r="BL723" s="32"/>
      <c r="BM723" s="32"/>
      <c r="BN723" s="32"/>
      <c r="BO723" s="32"/>
      <c r="BP723" s="32"/>
      <c r="BQ723" s="32"/>
      <c r="BR723" s="32"/>
      <c r="BS723" s="32"/>
      <c r="BT723" s="32"/>
      <c r="BU723" s="32"/>
      <c r="BV723" s="32"/>
      <c r="BW723" s="32"/>
      <c r="BX723" s="32"/>
      <c r="BY723" s="32"/>
      <c r="BZ723" s="32"/>
      <c r="CA723" s="32"/>
      <c r="CB723" s="32"/>
      <c r="CC723" s="32"/>
      <c r="CD723" s="32"/>
      <c r="CE723" s="32"/>
      <c r="CF723" s="32">
        <v>490858.91</v>
      </c>
      <c r="CG723" s="32">
        <v>0</v>
      </c>
      <c r="CH723" s="32">
        <v>490858.91</v>
      </c>
      <c r="CI723" s="32">
        <f t="shared" si="196"/>
        <v>518445.180742</v>
      </c>
      <c r="CJ723" s="32">
        <f t="shared" si="197"/>
        <v>378758.93159033335</v>
      </c>
      <c r="CK723" s="32">
        <f>+SMALL((K723,O723,S723,W723,AA723,AE723,AI723,AM723,AQ723,AU723,AY723,BC723,BG723,BK723,BO723,BS723,BW723,CA723,CE723,CI723),1)</f>
        <v>52810</v>
      </c>
      <c r="CL723" s="18"/>
      <c r="CM723" s="18">
        <f t="shared" si="198"/>
        <v>0</v>
      </c>
      <c r="CN723" s="35">
        <f t="shared" si="199"/>
        <v>0</v>
      </c>
      <c r="CO723" s="39">
        <f t="shared" si="200"/>
        <v>52810</v>
      </c>
    </row>
    <row r="724" spans="1:93" s="19" customFormat="1" ht="60">
      <c r="A724" s="17">
        <v>714</v>
      </c>
      <c r="B724" s="49" t="s">
        <v>646</v>
      </c>
      <c r="C724" s="69" t="s">
        <v>709</v>
      </c>
      <c r="D724" s="69" t="s">
        <v>1247</v>
      </c>
      <c r="E724" s="37">
        <v>1</v>
      </c>
      <c r="F724" s="37" t="str">
        <f>+VLOOKUP(B724,'[1]AMAREY NOVA MEDICAL S.A'!$D:$H,5,0)</f>
        <v>CTO 5671-2021 SMITH &amp; NEPHEW COLOMBIA S.A.S</v>
      </c>
      <c r="G724" s="34">
        <f>+VLOOKUP(B724,'[1]AMAREY NOVA MEDICAL S.A'!$D:$H,2,0)</f>
        <v>1200000</v>
      </c>
      <c r="H724" s="32">
        <f>+VLOOKUP(B724,'[1]AMAREY NOVA MEDICAL S.A'!$D:$H,3,0)</f>
        <v>0</v>
      </c>
      <c r="I724" s="32">
        <f>+VLOOKUP(B724,'[1]AMAREY NOVA MEDICAL S.A'!$D:$H,4,0)</f>
        <v>1200000</v>
      </c>
      <c r="J724" s="32">
        <f t="shared" si="192"/>
        <v>1200000</v>
      </c>
      <c r="K724" s="32">
        <f t="shared" si="193"/>
        <v>1267440</v>
      </c>
      <c r="L724" s="32">
        <v>2428000</v>
      </c>
      <c r="M724" s="32"/>
      <c r="N724" s="32">
        <v>2428000</v>
      </c>
      <c r="O724" s="32">
        <f t="shared" si="201"/>
        <v>2564453.6</v>
      </c>
      <c r="P724" s="32">
        <v>2922586</v>
      </c>
      <c r="Q724" s="32"/>
      <c r="R724" s="32">
        <v>2922586</v>
      </c>
      <c r="S724" s="32">
        <f t="shared" si="202"/>
        <v>3086250.8160000001</v>
      </c>
      <c r="T724" s="32"/>
      <c r="U724" s="32"/>
      <c r="V724" s="32"/>
      <c r="W724" s="32"/>
      <c r="X724" s="32">
        <v>1064880</v>
      </c>
      <c r="Y724" s="32"/>
      <c r="Z724" s="32">
        <v>1064880</v>
      </c>
      <c r="AA724" s="32">
        <f t="shared" si="194"/>
        <v>1124726.2560000001</v>
      </c>
      <c r="AB724" s="32"/>
      <c r="AC724" s="32"/>
      <c r="AD724" s="32"/>
      <c r="AE724" s="32"/>
      <c r="AF724" s="32"/>
      <c r="AG724" s="32"/>
      <c r="AH724" s="32"/>
      <c r="AI724" s="32"/>
      <c r="AJ724" s="32">
        <v>2949405</v>
      </c>
      <c r="AK724" s="32"/>
      <c r="AL724" s="32">
        <v>2949405</v>
      </c>
      <c r="AM724" s="32">
        <f t="shared" si="203"/>
        <v>3115161.5610000002</v>
      </c>
      <c r="AN724" s="32"/>
      <c r="AO724" s="32"/>
      <c r="AP724" s="32"/>
      <c r="AQ724" s="32"/>
      <c r="AR724" s="32"/>
      <c r="AS724" s="32"/>
      <c r="AT724" s="32"/>
      <c r="AU724" s="32"/>
      <c r="AV724" s="32"/>
      <c r="AW724" s="32"/>
      <c r="AX724" s="32"/>
      <c r="AY724" s="32"/>
      <c r="AZ724" s="32"/>
      <c r="BA724" s="32"/>
      <c r="BB724" s="32"/>
      <c r="BC724" s="32"/>
      <c r="BD724" s="32"/>
      <c r="BE724" s="32"/>
      <c r="BF724" s="32"/>
      <c r="BG724" s="32"/>
      <c r="BH724" s="32"/>
      <c r="BI724" s="32"/>
      <c r="BJ724" s="32"/>
      <c r="BK724" s="32"/>
      <c r="BL724" s="32"/>
      <c r="BM724" s="32"/>
      <c r="BN724" s="32"/>
      <c r="BO724" s="32"/>
      <c r="BP724" s="32"/>
      <c r="BQ724" s="32"/>
      <c r="BR724" s="32"/>
      <c r="BS724" s="32"/>
      <c r="BT724" s="32"/>
      <c r="BU724" s="32"/>
      <c r="BV724" s="32"/>
      <c r="BW724" s="32"/>
      <c r="BX724" s="32"/>
      <c r="BY724" s="32"/>
      <c r="BZ724" s="32"/>
      <c r="CA724" s="32"/>
      <c r="CB724" s="32"/>
      <c r="CC724" s="32"/>
      <c r="CD724" s="32"/>
      <c r="CE724" s="32"/>
      <c r="CF724" s="32">
        <v>2609360.7799999998</v>
      </c>
      <c r="CG724" s="32">
        <v>0</v>
      </c>
      <c r="CH724" s="32">
        <v>2609360.7799999998</v>
      </c>
      <c r="CI724" s="32">
        <f t="shared" si="196"/>
        <v>2756006.8558359998</v>
      </c>
      <c r="CJ724" s="32">
        <f t="shared" si="197"/>
        <v>2319006.5148060001</v>
      </c>
      <c r="CK724" s="32">
        <f>+SMALL((K724,O724,S724,W724,AA724,AE724,AI724,AM724,AQ724,AU724,AY724,BC724,BG724,BK724,BO724,BS724,BW724,CA724,CE724,CI724),1)</f>
        <v>1124726.2560000001</v>
      </c>
      <c r="CL724" s="18"/>
      <c r="CM724" s="18">
        <f t="shared" si="198"/>
        <v>142713.74399999995</v>
      </c>
      <c r="CN724" s="35">
        <f t="shared" si="199"/>
        <v>0.12688753662384489</v>
      </c>
      <c r="CO724" s="39">
        <f t="shared" si="200"/>
        <v>1124726.2560000001</v>
      </c>
    </row>
    <row r="725" spans="1:93" s="19" customFormat="1" ht="60">
      <c r="A725" s="17">
        <v>715</v>
      </c>
      <c r="B725" s="49" t="s">
        <v>647</v>
      </c>
      <c r="C725" s="69" t="s">
        <v>709</v>
      </c>
      <c r="D725" s="69" t="s">
        <v>1247</v>
      </c>
      <c r="E725" s="37">
        <v>1</v>
      </c>
      <c r="F725" s="37" t="str">
        <f>+VLOOKUP(B725,'[1]AMAREY NOVA MEDICAL S.A'!$D:$H,5,0)</f>
        <v>CTO 5671-2021 SMITH &amp; NEPHEW COLOMBIA S.A.S</v>
      </c>
      <c r="G725" s="34">
        <f>+VLOOKUP(B725,'[1]AMAREY NOVA MEDICAL S.A'!$D:$H,2,0)</f>
        <v>1400000</v>
      </c>
      <c r="H725" s="32">
        <f>+VLOOKUP(B725,'[1]AMAREY NOVA MEDICAL S.A'!$D:$H,3,0)</f>
        <v>0</v>
      </c>
      <c r="I725" s="32">
        <f>+VLOOKUP(B725,'[1]AMAREY NOVA MEDICAL S.A'!$D:$H,4,0)</f>
        <v>1400000</v>
      </c>
      <c r="J725" s="32">
        <f t="shared" si="192"/>
        <v>1400000</v>
      </c>
      <c r="K725" s="32">
        <f t="shared" si="193"/>
        <v>1478680</v>
      </c>
      <c r="L725" s="32">
        <v>1680000</v>
      </c>
      <c r="M725" s="32"/>
      <c r="N725" s="32">
        <v>1680000</v>
      </c>
      <c r="O725" s="32">
        <f t="shared" si="201"/>
        <v>1774416</v>
      </c>
      <c r="P725" s="32">
        <v>1461293</v>
      </c>
      <c r="Q725" s="32"/>
      <c r="R725" s="32">
        <v>1461293</v>
      </c>
      <c r="S725" s="32">
        <f t="shared" si="202"/>
        <v>1543125.4080000001</v>
      </c>
      <c r="T725" s="32"/>
      <c r="U725" s="32"/>
      <c r="V725" s="32"/>
      <c r="W725" s="32"/>
      <c r="X725" s="32">
        <v>1377000</v>
      </c>
      <c r="Y725" s="32"/>
      <c r="Z725" s="32">
        <v>1377000</v>
      </c>
      <c r="AA725" s="32">
        <f t="shared" si="194"/>
        <v>1454387.4000000001</v>
      </c>
      <c r="AB725" s="32"/>
      <c r="AC725" s="32"/>
      <c r="AD725" s="32"/>
      <c r="AE725" s="32"/>
      <c r="AF725" s="32"/>
      <c r="AG725" s="32"/>
      <c r="AH725" s="32"/>
      <c r="AI725" s="32"/>
      <c r="AJ725" s="32">
        <v>608810</v>
      </c>
      <c r="AK725" s="32"/>
      <c r="AL725" s="32">
        <v>608810</v>
      </c>
      <c r="AM725" s="32">
        <f t="shared" si="203"/>
        <v>643025.12199999997</v>
      </c>
      <c r="AN725" s="32"/>
      <c r="AO725" s="32"/>
      <c r="AP725" s="32"/>
      <c r="AQ725" s="32"/>
      <c r="AR725" s="32"/>
      <c r="AS725" s="32"/>
      <c r="AT725" s="32"/>
      <c r="AU725" s="32"/>
      <c r="AV725" s="32"/>
      <c r="AW725" s="32"/>
      <c r="AX725" s="32"/>
      <c r="AY725" s="32"/>
      <c r="AZ725" s="32"/>
      <c r="BA725" s="32"/>
      <c r="BB725" s="32"/>
      <c r="BC725" s="32"/>
      <c r="BD725" s="32"/>
      <c r="BE725" s="32"/>
      <c r="BF725" s="32"/>
      <c r="BG725" s="32"/>
      <c r="BH725" s="32"/>
      <c r="BI725" s="32"/>
      <c r="BJ725" s="32"/>
      <c r="BK725" s="32"/>
      <c r="BL725" s="32"/>
      <c r="BM725" s="32"/>
      <c r="BN725" s="32"/>
      <c r="BO725" s="32"/>
      <c r="BP725" s="32"/>
      <c r="BQ725" s="32"/>
      <c r="BR725" s="32"/>
      <c r="BS725" s="32"/>
      <c r="BT725" s="32"/>
      <c r="BU725" s="32"/>
      <c r="BV725" s="32"/>
      <c r="BW725" s="32"/>
      <c r="BX725" s="32"/>
      <c r="BY725" s="32"/>
      <c r="BZ725" s="32"/>
      <c r="CA725" s="32"/>
      <c r="CB725" s="32"/>
      <c r="CC725" s="32"/>
      <c r="CD725" s="32"/>
      <c r="CE725" s="32"/>
      <c r="CF725" s="32">
        <v>2121497.59</v>
      </c>
      <c r="CG725" s="32">
        <v>0</v>
      </c>
      <c r="CH725" s="32">
        <v>2121497.59</v>
      </c>
      <c r="CI725" s="32">
        <f t="shared" si="196"/>
        <v>2240725.7545579998</v>
      </c>
      <c r="CJ725" s="32">
        <f t="shared" si="197"/>
        <v>1522393.2807596668</v>
      </c>
      <c r="CK725" s="32">
        <f>+SMALL((K725,O725,S725,W725,AA725,AE725,AI725,AM725,AQ725,AU725,AY725,BC725,BG725,BK725,BO725,BS725,BW725,CA725,CE725,CI725),1)</f>
        <v>643025.12199999997</v>
      </c>
      <c r="CL725" s="18"/>
      <c r="CM725" s="18">
        <f t="shared" si="198"/>
        <v>835654.87800000003</v>
      </c>
      <c r="CN725" s="35">
        <f t="shared" si="199"/>
        <v>1.2995680097238878</v>
      </c>
      <c r="CO725" s="39">
        <f t="shared" si="200"/>
        <v>643025.12199999997</v>
      </c>
    </row>
    <row r="726" spans="1:93" s="19" customFormat="1" ht="60">
      <c r="A726" s="17">
        <v>716</v>
      </c>
      <c r="B726" s="49" t="s">
        <v>648</v>
      </c>
      <c r="C726" s="69" t="s">
        <v>709</v>
      </c>
      <c r="D726" s="69" t="s">
        <v>1247</v>
      </c>
      <c r="E726" s="37">
        <v>1</v>
      </c>
      <c r="F726" s="37" t="str">
        <f>+VLOOKUP(B726,'[1]AMAREY NOVA MEDICAL S.A'!$D:$H,5,0)</f>
        <v>CTO 5671-2021 SMITH &amp; NEPHEW COLOMBIA S.A.S</v>
      </c>
      <c r="G726" s="34">
        <f>+VLOOKUP(B726,'[1]AMAREY NOVA MEDICAL S.A'!$D:$H,2,0)</f>
        <v>1400000</v>
      </c>
      <c r="H726" s="32">
        <f>+VLOOKUP(B726,'[1]AMAREY NOVA MEDICAL S.A'!$D:$H,3,0)</f>
        <v>0</v>
      </c>
      <c r="I726" s="32">
        <f>+VLOOKUP(B726,'[1]AMAREY NOVA MEDICAL S.A'!$D:$H,4,0)</f>
        <v>1400000</v>
      </c>
      <c r="J726" s="32">
        <f t="shared" si="192"/>
        <v>1400000</v>
      </c>
      <c r="K726" s="32">
        <f t="shared" si="193"/>
        <v>1478680</v>
      </c>
      <c r="L726" s="32">
        <v>1680000</v>
      </c>
      <c r="M726" s="32"/>
      <c r="N726" s="32">
        <v>1680000</v>
      </c>
      <c r="O726" s="32">
        <f t="shared" si="201"/>
        <v>1774416</v>
      </c>
      <c r="P726" s="32">
        <v>1461293</v>
      </c>
      <c r="Q726" s="32"/>
      <c r="R726" s="32">
        <v>1461293</v>
      </c>
      <c r="S726" s="32">
        <f t="shared" si="202"/>
        <v>1543125.4080000001</v>
      </c>
      <c r="T726" s="32"/>
      <c r="U726" s="32"/>
      <c r="V726" s="32"/>
      <c r="W726" s="32"/>
      <c r="X726" s="32">
        <v>1377000</v>
      </c>
      <c r="Y726" s="32"/>
      <c r="Z726" s="32">
        <v>1377000</v>
      </c>
      <c r="AA726" s="32">
        <f t="shared" si="194"/>
        <v>1454387.4000000001</v>
      </c>
      <c r="AB726" s="32"/>
      <c r="AC726" s="32"/>
      <c r="AD726" s="32"/>
      <c r="AE726" s="32"/>
      <c r="AF726" s="32"/>
      <c r="AG726" s="32"/>
      <c r="AH726" s="32"/>
      <c r="AI726" s="32"/>
      <c r="AJ726" s="32">
        <v>2411780</v>
      </c>
      <c r="AK726" s="32"/>
      <c r="AL726" s="32">
        <v>2411780</v>
      </c>
      <c r="AM726" s="32">
        <f t="shared" si="203"/>
        <v>2547322.0359999998</v>
      </c>
      <c r="AN726" s="32"/>
      <c r="AO726" s="32"/>
      <c r="AP726" s="32"/>
      <c r="AQ726" s="32"/>
      <c r="AR726" s="32"/>
      <c r="AS726" s="32"/>
      <c r="AT726" s="32"/>
      <c r="AU726" s="32"/>
      <c r="AV726" s="32"/>
      <c r="AW726" s="32"/>
      <c r="AX726" s="32"/>
      <c r="AY726" s="32"/>
      <c r="AZ726" s="32"/>
      <c r="BA726" s="32"/>
      <c r="BB726" s="32"/>
      <c r="BC726" s="32"/>
      <c r="BD726" s="32"/>
      <c r="BE726" s="32"/>
      <c r="BF726" s="32"/>
      <c r="BG726" s="32"/>
      <c r="BH726" s="32"/>
      <c r="BI726" s="32"/>
      <c r="BJ726" s="32"/>
      <c r="BK726" s="32"/>
      <c r="BL726" s="32"/>
      <c r="BM726" s="32"/>
      <c r="BN726" s="32"/>
      <c r="BO726" s="32"/>
      <c r="BP726" s="32"/>
      <c r="BQ726" s="32"/>
      <c r="BR726" s="32"/>
      <c r="BS726" s="32"/>
      <c r="BT726" s="32"/>
      <c r="BU726" s="32"/>
      <c r="BV726" s="32"/>
      <c r="BW726" s="32"/>
      <c r="BX726" s="32"/>
      <c r="BY726" s="32"/>
      <c r="BZ726" s="32"/>
      <c r="CA726" s="32"/>
      <c r="CB726" s="32"/>
      <c r="CC726" s="32"/>
      <c r="CD726" s="32"/>
      <c r="CE726" s="32"/>
      <c r="CF726" s="32">
        <v>2596276.67</v>
      </c>
      <c r="CG726" s="32">
        <v>0</v>
      </c>
      <c r="CH726" s="32">
        <v>2596276.67</v>
      </c>
      <c r="CI726" s="32">
        <f t="shared" si="196"/>
        <v>2742187.418854</v>
      </c>
      <c r="CJ726" s="32">
        <f t="shared" si="197"/>
        <v>1923353.0438090002</v>
      </c>
      <c r="CK726" s="32">
        <f>+SMALL((K726,O726,S726,W726,AA726,AE726,AI726,AM726,AQ726,AU726,AY726,BC726,BG726,BK726,BO726,BS726,BW726,CA726,CE726,CI726),1)</f>
        <v>1454387.4000000001</v>
      </c>
      <c r="CL726" s="18"/>
      <c r="CM726" s="18">
        <f t="shared" si="198"/>
        <v>24292.59999999986</v>
      </c>
      <c r="CN726" s="35">
        <f t="shared" si="199"/>
        <v>1.6702977487291115E-2</v>
      </c>
      <c r="CO726" s="39">
        <f t="shared" si="200"/>
        <v>1454387.4000000001</v>
      </c>
    </row>
    <row r="727" spans="1:93" s="19" customFormat="1" ht="60">
      <c r="A727" s="17">
        <v>717</v>
      </c>
      <c r="B727" s="49" t="s">
        <v>649</v>
      </c>
      <c r="C727" s="69" t="s">
        <v>709</v>
      </c>
      <c r="D727" s="69" t="s">
        <v>1247</v>
      </c>
      <c r="E727" s="37">
        <v>1</v>
      </c>
      <c r="F727" s="37" t="str">
        <f>+VLOOKUP(B727,'[1]AMAREY NOVA MEDICAL S.A'!$D:$H,5,0)</f>
        <v>CTO 5671-2021 SMITH &amp; NEPHEW COLOMBIA S.A.S</v>
      </c>
      <c r="G727" s="34">
        <f>+VLOOKUP(B727,'[1]AMAREY NOVA MEDICAL S.A'!$D:$H,2,0)</f>
        <v>0</v>
      </c>
      <c r="H727" s="32">
        <f>+VLOOKUP(B727,'[1]AMAREY NOVA MEDICAL S.A'!$D:$H,3,0)</f>
        <v>0</v>
      </c>
      <c r="I727" s="32">
        <f>+VLOOKUP(B727,'[1]AMAREY NOVA MEDICAL S.A'!$D:$H,4,0)</f>
        <v>0</v>
      </c>
      <c r="J727" s="32">
        <f t="shared" si="192"/>
        <v>0</v>
      </c>
      <c r="K727" s="32">
        <f t="shared" si="193"/>
        <v>0</v>
      </c>
      <c r="L727" s="32">
        <v>2594000</v>
      </c>
      <c r="M727" s="32"/>
      <c r="N727" s="32">
        <v>2594000</v>
      </c>
      <c r="O727" s="32">
        <f t="shared" si="201"/>
        <v>2739782.8000000003</v>
      </c>
      <c r="P727" s="32"/>
      <c r="Q727" s="32"/>
      <c r="R727" s="32"/>
      <c r="S727" s="32"/>
      <c r="T727" s="32"/>
      <c r="U727" s="32"/>
      <c r="V727" s="32"/>
      <c r="W727" s="32"/>
      <c r="X727" s="32"/>
      <c r="Y727" s="32"/>
      <c r="Z727" s="32"/>
      <c r="AA727" s="32"/>
      <c r="AB727" s="32"/>
      <c r="AC727" s="32"/>
      <c r="AD727" s="32"/>
      <c r="AE727" s="32"/>
      <c r="AF727" s="32"/>
      <c r="AG727" s="32"/>
      <c r="AH727" s="32"/>
      <c r="AI727" s="32"/>
      <c r="AJ727" s="32">
        <v>594435</v>
      </c>
      <c r="AK727" s="32"/>
      <c r="AL727" s="32">
        <v>594435</v>
      </c>
      <c r="AM727" s="32">
        <f t="shared" si="203"/>
        <v>627842.24699999997</v>
      </c>
      <c r="AN727" s="32"/>
      <c r="AO727" s="32"/>
      <c r="AP727" s="32"/>
      <c r="AQ727" s="32"/>
      <c r="AR727" s="32"/>
      <c r="AS727" s="32"/>
      <c r="AT727" s="32"/>
      <c r="AU727" s="32"/>
      <c r="AV727" s="32"/>
      <c r="AW727" s="32"/>
      <c r="AX727" s="32"/>
      <c r="AY727" s="32"/>
      <c r="AZ727" s="32"/>
      <c r="BA727" s="32"/>
      <c r="BB727" s="32"/>
      <c r="BC727" s="32"/>
      <c r="BD727" s="32"/>
      <c r="BE727" s="32"/>
      <c r="BF727" s="32"/>
      <c r="BG727" s="32"/>
      <c r="BH727" s="32"/>
      <c r="BI727" s="32"/>
      <c r="BJ727" s="32"/>
      <c r="BK727" s="32"/>
      <c r="BL727" s="32"/>
      <c r="BM727" s="32"/>
      <c r="BN727" s="32"/>
      <c r="BO727" s="32"/>
      <c r="BP727" s="32"/>
      <c r="BQ727" s="32"/>
      <c r="BR727" s="32"/>
      <c r="BS727" s="32"/>
      <c r="BT727" s="32"/>
      <c r="BU727" s="32"/>
      <c r="BV727" s="32"/>
      <c r="BW727" s="32"/>
      <c r="BX727" s="32"/>
      <c r="BY727" s="32"/>
      <c r="BZ727" s="32"/>
      <c r="CA727" s="32"/>
      <c r="CB727" s="32"/>
      <c r="CC727" s="32"/>
      <c r="CD727" s="32"/>
      <c r="CE727" s="32"/>
      <c r="CF727" s="32">
        <v>1520470.73</v>
      </c>
      <c r="CG727" s="32">
        <v>0</v>
      </c>
      <c r="CH727" s="32">
        <v>1520470.73</v>
      </c>
      <c r="CI727" s="32">
        <f t="shared" si="196"/>
        <v>1605921.185026</v>
      </c>
      <c r="CJ727" s="32">
        <f t="shared" si="197"/>
        <v>1243386.5580065001</v>
      </c>
      <c r="CK727" s="32">
        <f>+SMALL((K727,O727,S727,W727,AA727,AE727,AI727,AM727,AQ727,AU727,AY727,BC727,BG727,BK727,BO727,BS727,BW727,CA727,CE727,CI727),1)</f>
        <v>0</v>
      </c>
      <c r="CL727" s="18"/>
      <c r="CM727" s="18"/>
      <c r="CN727" s="35"/>
      <c r="CO727" s="39">
        <f t="shared" si="200"/>
        <v>0</v>
      </c>
    </row>
    <row r="728" spans="1:93" s="19" customFormat="1" ht="60">
      <c r="A728" s="17">
        <v>718</v>
      </c>
      <c r="B728" s="49" t="s">
        <v>650</v>
      </c>
      <c r="C728" s="69" t="s">
        <v>709</v>
      </c>
      <c r="D728" s="69" t="s">
        <v>1247</v>
      </c>
      <c r="E728" s="37">
        <v>1</v>
      </c>
      <c r="F728" s="37" t="str">
        <f>+VLOOKUP(B728,'[1]AMAREY NOVA MEDICAL S.A'!$D:$H,5,0)</f>
        <v>CTO 5671-2021 SMITH &amp; NEPHEW COLOMBIA S.A.S</v>
      </c>
      <c r="G728" s="34">
        <f>+VLOOKUP(B728,'[1]AMAREY NOVA MEDICAL S.A'!$D:$H,2,0)</f>
        <v>850000</v>
      </c>
      <c r="H728" s="32">
        <f>+VLOOKUP(B728,'[1]AMAREY NOVA MEDICAL S.A'!$D:$H,3,0)</f>
        <v>0</v>
      </c>
      <c r="I728" s="32">
        <f>+VLOOKUP(B728,'[1]AMAREY NOVA MEDICAL S.A'!$D:$H,4,0)</f>
        <v>850000</v>
      </c>
      <c r="J728" s="32">
        <f t="shared" si="192"/>
        <v>850000</v>
      </c>
      <c r="K728" s="32">
        <f t="shared" si="193"/>
        <v>897770</v>
      </c>
      <c r="L728" s="32">
        <v>976000</v>
      </c>
      <c r="M728" s="32"/>
      <c r="N728" s="32">
        <v>976000</v>
      </c>
      <c r="O728" s="32">
        <f t="shared" si="201"/>
        <v>1030851.2000000001</v>
      </c>
      <c r="P728" s="32">
        <v>1461293</v>
      </c>
      <c r="Q728" s="32"/>
      <c r="R728" s="32">
        <v>1461293</v>
      </c>
      <c r="S728" s="32">
        <f t="shared" si="202"/>
        <v>1543125.4080000001</v>
      </c>
      <c r="T728" s="32"/>
      <c r="U728" s="32"/>
      <c r="V728" s="32"/>
      <c r="W728" s="32"/>
      <c r="X728" s="32">
        <v>1064880</v>
      </c>
      <c r="Y728" s="32"/>
      <c r="Z728" s="32">
        <v>1064880</v>
      </c>
      <c r="AA728" s="32">
        <f t="shared" si="194"/>
        <v>1124726.2560000001</v>
      </c>
      <c r="AB728" s="32"/>
      <c r="AC728" s="32"/>
      <c r="AD728" s="32"/>
      <c r="AE728" s="32"/>
      <c r="AF728" s="32"/>
      <c r="AG728" s="32"/>
      <c r="AH728" s="32"/>
      <c r="AI728" s="32"/>
      <c r="AJ728" s="32">
        <v>2033600</v>
      </c>
      <c r="AK728" s="32"/>
      <c r="AL728" s="32">
        <v>2033600</v>
      </c>
      <c r="AM728" s="32">
        <f t="shared" si="203"/>
        <v>2147888.3199999998</v>
      </c>
      <c r="AN728" s="32"/>
      <c r="AO728" s="32"/>
      <c r="AP728" s="32"/>
      <c r="AQ728" s="32"/>
      <c r="AR728" s="32"/>
      <c r="AS728" s="32"/>
      <c r="AT728" s="32"/>
      <c r="AU728" s="32"/>
      <c r="AV728" s="32"/>
      <c r="AW728" s="32"/>
      <c r="AX728" s="32"/>
      <c r="AY728" s="32"/>
      <c r="AZ728" s="32"/>
      <c r="BA728" s="32"/>
      <c r="BB728" s="32"/>
      <c r="BC728" s="32"/>
      <c r="BD728" s="32"/>
      <c r="BE728" s="32"/>
      <c r="BF728" s="32"/>
      <c r="BG728" s="32"/>
      <c r="BH728" s="32"/>
      <c r="BI728" s="32"/>
      <c r="BJ728" s="32"/>
      <c r="BK728" s="32"/>
      <c r="BL728" s="32"/>
      <c r="BM728" s="32"/>
      <c r="BN728" s="32"/>
      <c r="BO728" s="32"/>
      <c r="BP728" s="32"/>
      <c r="BQ728" s="32"/>
      <c r="BR728" s="32"/>
      <c r="BS728" s="32"/>
      <c r="BT728" s="32"/>
      <c r="BU728" s="32"/>
      <c r="BV728" s="32"/>
      <c r="BW728" s="32"/>
      <c r="BX728" s="32"/>
      <c r="BY728" s="32"/>
      <c r="BZ728" s="32"/>
      <c r="CA728" s="32"/>
      <c r="CB728" s="32"/>
      <c r="CC728" s="32"/>
      <c r="CD728" s="32"/>
      <c r="CE728" s="32"/>
      <c r="CF728" s="32">
        <v>1879344.32</v>
      </c>
      <c r="CG728" s="32">
        <v>0</v>
      </c>
      <c r="CH728" s="32">
        <v>1879344.32</v>
      </c>
      <c r="CI728" s="32">
        <f t="shared" si="196"/>
        <v>1984963.4707840001</v>
      </c>
      <c r="CJ728" s="32">
        <f t="shared" si="197"/>
        <v>1454887.4424640003</v>
      </c>
      <c r="CK728" s="32">
        <f>+SMALL((K728,O728,S728,W728,AA728,AE728,AI728,AM728,AQ728,AU728,AY728,BC728,BG728,BK728,BO728,BS728,BW728,CA728,CE728,CI728),1)</f>
        <v>897770</v>
      </c>
      <c r="CL728" s="18"/>
      <c r="CM728" s="18">
        <f t="shared" si="198"/>
        <v>0</v>
      </c>
      <c r="CN728" s="35">
        <f t="shared" si="199"/>
        <v>0</v>
      </c>
      <c r="CO728" s="39">
        <f t="shared" si="200"/>
        <v>897770</v>
      </c>
    </row>
    <row r="729" spans="1:93" s="19" customFormat="1" ht="60">
      <c r="A729" s="17">
        <v>719</v>
      </c>
      <c r="B729" s="49" t="s">
        <v>651</v>
      </c>
      <c r="C729" s="69" t="s">
        <v>709</v>
      </c>
      <c r="D729" s="69" t="s">
        <v>1247</v>
      </c>
      <c r="E729" s="37">
        <v>1</v>
      </c>
      <c r="F729" s="37" t="str">
        <f>+VLOOKUP(B729,'[1]AMAREY NOVA MEDICAL S.A'!$D:$H,5,0)</f>
        <v>CTO 5671-2021 SMITH &amp; NEPHEW COLOMBIA S.A.S</v>
      </c>
      <c r="G729" s="34">
        <f>+VLOOKUP(B729,'[1]AMAREY NOVA MEDICAL S.A'!$D:$H,2,0)</f>
        <v>850000</v>
      </c>
      <c r="H729" s="32">
        <f>+VLOOKUP(B729,'[1]AMAREY NOVA MEDICAL S.A'!$D:$H,3,0)</f>
        <v>0</v>
      </c>
      <c r="I729" s="32">
        <f>+VLOOKUP(B729,'[1]AMAREY NOVA MEDICAL S.A'!$D:$H,4,0)</f>
        <v>850000</v>
      </c>
      <c r="J729" s="32">
        <f t="shared" si="192"/>
        <v>850000</v>
      </c>
      <c r="K729" s="32">
        <f t="shared" si="193"/>
        <v>897770</v>
      </c>
      <c r="L729" s="32">
        <v>1300000</v>
      </c>
      <c r="M729" s="32"/>
      <c r="N729" s="32">
        <v>1300000</v>
      </c>
      <c r="O729" s="32">
        <f t="shared" si="201"/>
        <v>1373060</v>
      </c>
      <c r="P729" s="32">
        <v>1461293</v>
      </c>
      <c r="Q729" s="32"/>
      <c r="R729" s="32">
        <v>1461293</v>
      </c>
      <c r="S729" s="32">
        <f t="shared" si="202"/>
        <v>1543125.4080000001</v>
      </c>
      <c r="T729" s="32"/>
      <c r="U729" s="32"/>
      <c r="V729" s="32"/>
      <c r="W729" s="32"/>
      <c r="X729" s="32">
        <v>1064880</v>
      </c>
      <c r="Y729" s="32"/>
      <c r="Z729" s="32">
        <v>1064880</v>
      </c>
      <c r="AA729" s="32">
        <f t="shared" si="194"/>
        <v>1124726.2560000001</v>
      </c>
      <c r="AB729" s="32"/>
      <c r="AC729" s="32"/>
      <c r="AD729" s="32"/>
      <c r="AE729" s="32"/>
      <c r="AF729" s="32"/>
      <c r="AG729" s="32"/>
      <c r="AH729" s="32"/>
      <c r="AI729" s="32"/>
      <c r="AJ729" s="32">
        <v>2033600</v>
      </c>
      <c r="AK729" s="32"/>
      <c r="AL729" s="32">
        <v>2033600</v>
      </c>
      <c r="AM729" s="32">
        <f t="shared" si="203"/>
        <v>2147888.3199999998</v>
      </c>
      <c r="AN729" s="32"/>
      <c r="AO729" s="32"/>
      <c r="AP729" s="32"/>
      <c r="AQ729" s="32"/>
      <c r="AR729" s="32"/>
      <c r="AS729" s="32"/>
      <c r="AT729" s="32"/>
      <c r="AU729" s="32"/>
      <c r="AV729" s="32"/>
      <c r="AW729" s="32"/>
      <c r="AX729" s="32"/>
      <c r="AY729" s="32"/>
      <c r="AZ729" s="32"/>
      <c r="BA729" s="32"/>
      <c r="BB729" s="32"/>
      <c r="BC729" s="32"/>
      <c r="BD729" s="32"/>
      <c r="BE729" s="32"/>
      <c r="BF729" s="32"/>
      <c r="BG729" s="32"/>
      <c r="BH729" s="32"/>
      <c r="BI729" s="32"/>
      <c r="BJ729" s="32"/>
      <c r="BK729" s="32"/>
      <c r="BL729" s="32"/>
      <c r="BM729" s="32"/>
      <c r="BN729" s="32"/>
      <c r="BO729" s="32"/>
      <c r="BP729" s="32"/>
      <c r="BQ729" s="32"/>
      <c r="BR729" s="32"/>
      <c r="BS729" s="32"/>
      <c r="BT729" s="32"/>
      <c r="BU729" s="32"/>
      <c r="BV729" s="32"/>
      <c r="BW729" s="32"/>
      <c r="BX729" s="32"/>
      <c r="BY729" s="32"/>
      <c r="BZ729" s="32"/>
      <c r="CA729" s="32"/>
      <c r="CB729" s="32"/>
      <c r="CC729" s="32"/>
      <c r="CD729" s="32"/>
      <c r="CE729" s="32"/>
      <c r="CF729" s="32">
        <v>1932804.32</v>
      </c>
      <c r="CG729" s="32">
        <v>0</v>
      </c>
      <c r="CH729" s="32">
        <v>1932804.32</v>
      </c>
      <c r="CI729" s="32">
        <f t="shared" si="196"/>
        <v>2041427.9227840002</v>
      </c>
      <c r="CJ729" s="32">
        <f t="shared" si="197"/>
        <v>1521332.984464</v>
      </c>
      <c r="CK729" s="32">
        <f>+SMALL((K729,O729,S729,W729,AA729,AE729,AI729,AM729,AQ729,AU729,AY729,BC729,BG729,BK729,BO729,BS729,BW729,CA729,CE729,CI729),1)</f>
        <v>897770</v>
      </c>
      <c r="CL729" s="18"/>
      <c r="CM729" s="18">
        <f t="shared" si="198"/>
        <v>0</v>
      </c>
      <c r="CN729" s="35">
        <f t="shared" si="199"/>
        <v>0</v>
      </c>
      <c r="CO729" s="39">
        <f t="shared" si="200"/>
        <v>897770</v>
      </c>
    </row>
    <row r="730" spans="1:93" s="19" customFormat="1" ht="45">
      <c r="A730" s="17">
        <v>720</v>
      </c>
      <c r="B730" s="49" t="s">
        <v>527</v>
      </c>
      <c r="C730" s="69" t="s">
        <v>709</v>
      </c>
      <c r="D730" s="69" t="s">
        <v>1247</v>
      </c>
      <c r="E730" s="37">
        <v>1</v>
      </c>
      <c r="F730" s="37" t="str">
        <f>+VLOOKUP(B730,'[1]AMAREY NOVA MEDICAL S.A'!$D:$H,5,0)</f>
        <v>CTO 5657-2021 B BRAUN MEDICAL S A</v>
      </c>
      <c r="G730" s="34">
        <f>+VLOOKUP(B730,'[1]AMAREY NOVA MEDICAL S.A'!$D:$H,2,0)</f>
        <v>98700</v>
      </c>
      <c r="H730" s="32">
        <f>+VLOOKUP(B730,'[1]AMAREY NOVA MEDICAL S.A'!$D:$H,3,0)</f>
        <v>0</v>
      </c>
      <c r="I730" s="32">
        <f>+VLOOKUP(B730,'[1]AMAREY NOVA MEDICAL S.A'!$D:$H,4,0)</f>
        <v>98700</v>
      </c>
      <c r="J730" s="32">
        <f t="shared" si="192"/>
        <v>98700</v>
      </c>
      <c r="K730" s="32">
        <f t="shared" si="193"/>
        <v>104246.94</v>
      </c>
      <c r="L730" s="32">
        <v>398000</v>
      </c>
      <c r="M730" s="32"/>
      <c r="N730" s="32">
        <v>398000</v>
      </c>
      <c r="O730" s="32">
        <f t="shared" si="201"/>
        <v>420367.60000000003</v>
      </c>
      <c r="P730" s="32">
        <v>462779</v>
      </c>
      <c r="Q730" s="32"/>
      <c r="R730" s="32">
        <v>462779</v>
      </c>
      <c r="S730" s="32">
        <f t="shared" si="202"/>
        <v>488694.62400000001</v>
      </c>
      <c r="T730" s="32"/>
      <c r="U730" s="32"/>
      <c r="V730" s="32"/>
      <c r="W730" s="32"/>
      <c r="X730" s="32">
        <v>280000</v>
      </c>
      <c r="Y730" s="32"/>
      <c r="Z730" s="32">
        <v>280000</v>
      </c>
      <c r="AA730" s="32">
        <f t="shared" si="194"/>
        <v>295736</v>
      </c>
      <c r="AB730" s="32"/>
      <c r="AC730" s="32"/>
      <c r="AD730" s="32"/>
      <c r="AE730" s="32"/>
      <c r="AF730" s="32"/>
      <c r="AG730" s="32"/>
      <c r="AH730" s="32"/>
      <c r="AI730" s="32"/>
      <c r="AJ730" s="32">
        <v>224940</v>
      </c>
      <c r="AK730" s="32"/>
      <c r="AL730" s="32">
        <v>224940</v>
      </c>
      <c r="AM730" s="32">
        <f t="shared" si="203"/>
        <v>237581.628</v>
      </c>
      <c r="AN730" s="32"/>
      <c r="AO730" s="32"/>
      <c r="AP730" s="32"/>
      <c r="AQ730" s="32"/>
      <c r="AR730" s="32"/>
      <c r="AS730" s="32"/>
      <c r="AT730" s="32"/>
      <c r="AU730" s="32"/>
      <c r="AV730" s="32"/>
      <c r="AW730" s="32"/>
      <c r="AX730" s="32"/>
      <c r="AY730" s="32"/>
      <c r="AZ730" s="32"/>
      <c r="BA730" s="32"/>
      <c r="BB730" s="32"/>
      <c r="BC730" s="32"/>
      <c r="BD730" s="32"/>
      <c r="BE730" s="32"/>
      <c r="BF730" s="32"/>
      <c r="BG730" s="32"/>
      <c r="BH730" s="32"/>
      <c r="BI730" s="32"/>
      <c r="BJ730" s="32"/>
      <c r="BK730" s="32"/>
      <c r="BL730" s="32"/>
      <c r="BM730" s="32"/>
      <c r="BN730" s="32"/>
      <c r="BO730" s="32"/>
      <c r="BP730" s="32"/>
      <c r="BQ730" s="32"/>
      <c r="BR730" s="32"/>
      <c r="BS730" s="32"/>
      <c r="BT730" s="32"/>
      <c r="BU730" s="32"/>
      <c r="BV730" s="32"/>
      <c r="BW730" s="32"/>
      <c r="BX730" s="32"/>
      <c r="BY730" s="32"/>
      <c r="BZ730" s="32"/>
      <c r="CA730" s="32"/>
      <c r="CB730" s="32"/>
      <c r="CC730" s="32"/>
      <c r="CD730" s="32"/>
      <c r="CE730" s="32"/>
      <c r="CF730" s="32">
        <v>436096.39</v>
      </c>
      <c r="CG730" s="32">
        <v>0</v>
      </c>
      <c r="CH730" s="32">
        <v>436096.39</v>
      </c>
      <c r="CI730" s="32">
        <f t="shared" si="196"/>
        <v>460605.00711800001</v>
      </c>
      <c r="CJ730" s="32">
        <f t="shared" si="197"/>
        <v>334538.63318633335</v>
      </c>
      <c r="CK730" s="32">
        <f>+SMALL((K730,O730,S730,W730,AA730,AE730,AI730,AM730,AQ730,AU730,AY730,BC730,BG730,BK730,BO730,BS730,BW730,CA730,CE730,CI730),1)</f>
        <v>104246.94</v>
      </c>
      <c r="CL730" s="18"/>
      <c r="CM730" s="18">
        <f t="shared" si="198"/>
        <v>0</v>
      </c>
      <c r="CN730" s="35">
        <f t="shared" si="199"/>
        <v>0</v>
      </c>
      <c r="CO730" s="39">
        <f t="shared" si="200"/>
        <v>104246.94</v>
      </c>
    </row>
    <row r="731" spans="1:93" s="19" customFormat="1" ht="45">
      <c r="A731" s="17">
        <v>721</v>
      </c>
      <c r="B731" s="49" t="s">
        <v>636</v>
      </c>
      <c r="C731" s="69" t="s">
        <v>710</v>
      </c>
      <c r="D731" s="69" t="s">
        <v>1247</v>
      </c>
      <c r="E731" s="37">
        <v>1</v>
      </c>
      <c r="F731" s="37" t="str">
        <f>+VLOOKUP(B731,'[1]AMAREY NOVA MEDICAL S.A'!$D:$H,5,0)</f>
        <v>CTO 5659-2021 DIPROMEDICOS S.A.S</v>
      </c>
      <c r="G731" s="34">
        <f>+VLOOKUP(B731,'[1]AMAREY NOVA MEDICAL S.A'!$D:$H,2,0)</f>
        <v>1350000</v>
      </c>
      <c r="H731" s="32">
        <f>+VLOOKUP(B731,'[1]AMAREY NOVA MEDICAL S.A'!$D:$H,3,0)</f>
        <v>0</v>
      </c>
      <c r="I731" s="32">
        <f>+VLOOKUP(B731,'[1]AMAREY NOVA MEDICAL S.A'!$D:$H,4,0)</f>
        <v>1350000</v>
      </c>
      <c r="J731" s="32">
        <f t="shared" si="192"/>
        <v>1350000</v>
      </c>
      <c r="K731" s="32">
        <f t="shared" si="193"/>
        <v>1425870</v>
      </c>
      <c r="L731" s="32"/>
      <c r="M731" s="32"/>
      <c r="N731" s="32"/>
      <c r="O731" s="32"/>
      <c r="P731" s="32">
        <v>5229891</v>
      </c>
      <c r="Q731" s="32"/>
      <c r="R731" s="32">
        <v>5229891</v>
      </c>
      <c r="S731" s="32">
        <f t="shared" si="202"/>
        <v>5522764.8960000006</v>
      </c>
      <c r="T731" s="32"/>
      <c r="U731" s="32"/>
      <c r="V731" s="32"/>
      <c r="W731" s="32"/>
      <c r="X731" s="32">
        <v>6318000</v>
      </c>
      <c r="Y731" s="32"/>
      <c r="Z731" s="32">
        <v>6318000</v>
      </c>
      <c r="AA731" s="32">
        <f t="shared" si="194"/>
        <v>6673071.6000000006</v>
      </c>
      <c r="AB731" s="32"/>
      <c r="AC731" s="32"/>
      <c r="AD731" s="32"/>
      <c r="AE731" s="32"/>
      <c r="AF731" s="32"/>
      <c r="AG731" s="32"/>
      <c r="AH731" s="32"/>
      <c r="AI731" s="32"/>
      <c r="AJ731" s="32">
        <v>1600340</v>
      </c>
      <c r="AK731" s="32"/>
      <c r="AL731" s="32">
        <v>1600340</v>
      </c>
      <c r="AM731" s="32">
        <f t="shared" si="203"/>
        <v>1690279.108</v>
      </c>
      <c r="AN731" s="32"/>
      <c r="AO731" s="32"/>
      <c r="AP731" s="32"/>
      <c r="AQ731" s="32"/>
      <c r="AR731" s="32"/>
      <c r="AS731" s="32"/>
      <c r="AT731" s="32"/>
      <c r="AU731" s="32"/>
      <c r="AV731" s="32"/>
      <c r="AW731" s="32"/>
      <c r="AX731" s="32"/>
      <c r="AY731" s="32"/>
      <c r="AZ731" s="32"/>
      <c r="BA731" s="32"/>
      <c r="BB731" s="32"/>
      <c r="BC731" s="32"/>
      <c r="BD731" s="32"/>
      <c r="BE731" s="32"/>
      <c r="BF731" s="32"/>
      <c r="BG731" s="32"/>
      <c r="BH731" s="32"/>
      <c r="BI731" s="32"/>
      <c r="BJ731" s="32"/>
      <c r="BK731" s="32"/>
      <c r="BL731" s="32"/>
      <c r="BM731" s="32"/>
      <c r="BN731" s="32"/>
      <c r="BO731" s="32"/>
      <c r="BP731" s="32"/>
      <c r="BQ731" s="32"/>
      <c r="BR731" s="32"/>
      <c r="BS731" s="32"/>
      <c r="BT731" s="32"/>
      <c r="BU731" s="32"/>
      <c r="BV731" s="32"/>
      <c r="BW731" s="32"/>
      <c r="BX731" s="32"/>
      <c r="BY731" s="32"/>
      <c r="BZ731" s="32"/>
      <c r="CA731" s="32"/>
      <c r="CB731" s="32">
        <v>5292000</v>
      </c>
      <c r="CC731" s="32"/>
      <c r="CD731" s="32">
        <v>5292000</v>
      </c>
      <c r="CE731" s="32">
        <f t="shared" si="195"/>
        <v>5589410.4000000004</v>
      </c>
      <c r="CF731" s="32">
        <v>6139632.7000000002</v>
      </c>
      <c r="CG731" s="32">
        <v>0</v>
      </c>
      <c r="CH731" s="32">
        <v>6139632.7000000002</v>
      </c>
      <c r="CI731" s="32">
        <f t="shared" si="196"/>
        <v>6484680.0577400001</v>
      </c>
      <c r="CJ731" s="32">
        <f t="shared" si="197"/>
        <v>4564346.0102899997</v>
      </c>
      <c r="CK731" s="32">
        <f>+SMALL((K731,O731,S731,W731,AA731,AE731,AI731,AM731,AQ731,AU731,AY731,BC731,BG731,BK731,BO731,BS731,BW731,CA731,CE731,CI731),1)</f>
        <v>1425870</v>
      </c>
      <c r="CL731" s="18"/>
      <c r="CM731" s="18">
        <f t="shared" si="198"/>
        <v>0</v>
      </c>
      <c r="CN731" s="35">
        <f t="shared" si="199"/>
        <v>0</v>
      </c>
      <c r="CO731" s="39">
        <f t="shared" si="200"/>
        <v>1425870</v>
      </c>
    </row>
    <row r="732" spans="1:93" s="19" customFormat="1" ht="60">
      <c r="A732" s="17">
        <v>722</v>
      </c>
      <c r="B732" s="49" t="s">
        <v>644</v>
      </c>
      <c r="C732" s="69" t="s">
        <v>710</v>
      </c>
      <c r="D732" s="69" t="s">
        <v>1247</v>
      </c>
      <c r="E732" s="37">
        <v>1</v>
      </c>
      <c r="F732" s="37" t="str">
        <f>+VLOOKUP(B732,'[1]AMAREY NOVA MEDICAL S.A'!$D:$H,5,0)</f>
        <v>CTO 5671-2021 SMITH &amp; NEPHEW COLOMBIA S.A.S</v>
      </c>
      <c r="G732" s="34">
        <f>+VLOOKUP(B732,'[1]AMAREY NOVA MEDICAL S.A'!$D:$H,2,0)</f>
        <v>1500000</v>
      </c>
      <c r="H732" s="32">
        <f>+VLOOKUP(B732,'[1]AMAREY NOVA MEDICAL S.A'!$D:$H,3,0)</f>
        <v>0</v>
      </c>
      <c r="I732" s="32">
        <f>+VLOOKUP(B732,'[1]AMAREY NOVA MEDICAL S.A'!$D:$H,4,0)</f>
        <v>1500000</v>
      </c>
      <c r="J732" s="32">
        <f t="shared" si="192"/>
        <v>1500000</v>
      </c>
      <c r="K732" s="32">
        <f t="shared" si="193"/>
        <v>1584300</v>
      </c>
      <c r="L732" s="32"/>
      <c r="M732" s="32"/>
      <c r="N732" s="32"/>
      <c r="O732" s="32"/>
      <c r="P732" s="32">
        <v>4306970</v>
      </c>
      <c r="Q732" s="32"/>
      <c r="R732" s="32">
        <v>4306970</v>
      </c>
      <c r="S732" s="32">
        <f t="shared" si="202"/>
        <v>4548160.32</v>
      </c>
      <c r="T732" s="32"/>
      <c r="U732" s="32"/>
      <c r="V732" s="32"/>
      <c r="W732" s="32"/>
      <c r="X732" s="32">
        <v>2948400</v>
      </c>
      <c r="Y732" s="32"/>
      <c r="Z732" s="32">
        <v>2948400</v>
      </c>
      <c r="AA732" s="32">
        <f t="shared" si="194"/>
        <v>3114100.08</v>
      </c>
      <c r="AB732" s="32"/>
      <c r="AC732" s="32"/>
      <c r="AD732" s="32"/>
      <c r="AE732" s="32"/>
      <c r="AF732" s="32"/>
      <c r="AG732" s="32"/>
      <c r="AH732" s="32"/>
      <c r="AI732" s="32"/>
      <c r="AJ732" s="32">
        <v>2296665</v>
      </c>
      <c r="AK732" s="32"/>
      <c r="AL732" s="32">
        <v>2296665</v>
      </c>
      <c r="AM732" s="32">
        <f t="shared" si="203"/>
        <v>2425737.5729999999</v>
      </c>
      <c r="AN732" s="32"/>
      <c r="AO732" s="32"/>
      <c r="AP732" s="32"/>
      <c r="AQ732" s="32"/>
      <c r="AR732" s="32"/>
      <c r="AS732" s="32"/>
      <c r="AT732" s="32"/>
      <c r="AU732" s="32"/>
      <c r="AV732" s="32"/>
      <c r="AW732" s="32"/>
      <c r="AX732" s="32"/>
      <c r="AY732" s="32"/>
      <c r="AZ732" s="32"/>
      <c r="BA732" s="32"/>
      <c r="BB732" s="32"/>
      <c r="BC732" s="32"/>
      <c r="BD732" s="32"/>
      <c r="BE732" s="32"/>
      <c r="BF732" s="32"/>
      <c r="BG732" s="32"/>
      <c r="BH732" s="32"/>
      <c r="BI732" s="32"/>
      <c r="BJ732" s="32"/>
      <c r="BK732" s="32"/>
      <c r="BL732" s="32"/>
      <c r="BM732" s="32"/>
      <c r="BN732" s="32"/>
      <c r="BO732" s="32"/>
      <c r="BP732" s="32"/>
      <c r="BQ732" s="32"/>
      <c r="BR732" s="32"/>
      <c r="BS732" s="32"/>
      <c r="BT732" s="32"/>
      <c r="BU732" s="32"/>
      <c r="BV732" s="32"/>
      <c r="BW732" s="32"/>
      <c r="BX732" s="32"/>
      <c r="BY732" s="32"/>
      <c r="BZ732" s="32"/>
      <c r="CA732" s="32"/>
      <c r="CB732" s="32">
        <v>3024000</v>
      </c>
      <c r="CC732" s="32"/>
      <c r="CD732" s="32">
        <v>3024000</v>
      </c>
      <c r="CE732" s="32">
        <f t="shared" si="195"/>
        <v>3193948.8000000003</v>
      </c>
      <c r="CF732" s="32">
        <v>4176226.93</v>
      </c>
      <c r="CG732" s="32">
        <v>0</v>
      </c>
      <c r="CH732" s="32">
        <v>4176226.93</v>
      </c>
      <c r="CI732" s="32">
        <f t="shared" si="196"/>
        <v>4410930.8834660007</v>
      </c>
      <c r="CJ732" s="32">
        <f t="shared" si="197"/>
        <v>3212862.9427443338</v>
      </c>
      <c r="CK732" s="32">
        <f>+SMALL((K732,O732,S732,W732,AA732,AE732,AI732,AM732,AQ732,AU732,AY732,BC732,BG732,BK732,BO732,BS732,BW732,CA732,CE732,CI732),1)</f>
        <v>1584300</v>
      </c>
      <c r="CL732" s="18"/>
      <c r="CM732" s="18">
        <f t="shared" si="198"/>
        <v>0</v>
      </c>
      <c r="CN732" s="35">
        <f t="shared" si="199"/>
        <v>0</v>
      </c>
      <c r="CO732" s="39">
        <f t="shared" si="200"/>
        <v>1584300</v>
      </c>
    </row>
    <row r="733" spans="1:93" s="19" customFormat="1" ht="60">
      <c r="A733" s="17">
        <v>723</v>
      </c>
      <c r="B733" s="49" t="s">
        <v>645</v>
      </c>
      <c r="C733" s="69" t="s">
        <v>710</v>
      </c>
      <c r="D733" s="69" t="s">
        <v>1247</v>
      </c>
      <c r="E733" s="37">
        <v>1</v>
      </c>
      <c r="F733" s="37" t="str">
        <f>+VLOOKUP(B733,'[1]AMAREY NOVA MEDICAL S.A'!$D:$H,5,0)</f>
        <v>CTO 5671-2021 SMITH &amp; NEPHEW COLOMBIA S.A.S</v>
      </c>
      <c r="G733" s="34">
        <f>+VLOOKUP(B733,'[1]AMAREY NOVA MEDICAL S.A'!$D:$H,2,0)</f>
        <v>824000</v>
      </c>
      <c r="H733" s="32">
        <f>+VLOOKUP(B733,'[1]AMAREY NOVA MEDICAL S.A'!$D:$H,3,0)</f>
        <v>0</v>
      </c>
      <c r="I733" s="32">
        <f>+VLOOKUP(B733,'[1]AMAREY NOVA MEDICAL S.A'!$D:$H,4,0)</f>
        <v>824000</v>
      </c>
      <c r="J733" s="32">
        <f t="shared" si="192"/>
        <v>824000</v>
      </c>
      <c r="K733" s="32">
        <f t="shared" si="193"/>
        <v>870308.8</v>
      </c>
      <c r="L733" s="32"/>
      <c r="M733" s="32"/>
      <c r="N733" s="32"/>
      <c r="O733" s="32"/>
      <c r="P733" s="32">
        <v>1922755</v>
      </c>
      <c r="Q733" s="32"/>
      <c r="R733" s="32">
        <v>1922755</v>
      </c>
      <c r="S733" s="32">
        <f t="shared" si="202"/>
        <v>2030429.28</v>
      </c>
      <c r="T733" s="32"/>
      <c r="U733" s="32"/>
      <c r="V733" s="32"/>
      <c r="W733" s="32"/>
      <c r="X733" s="32">
        <v>2106000</v>
      </c>
      <c r="Y733" s="32"/>
      <c r="Z733" s="32">
        <v>2106000</v>
      </c>
      <c r="AA733" s="32">
        <f t="shared" si="194"/>
        <v>2224357.2000000002</v>
      </c>
      <c r="AB733" s="32"/>
      <c r="AC733" s="32"/>
      <c r="AD733" s="32"/>
      <c r="AE733" s="32"/>
      <c r="AF733" s="32"/>
      <c r="AG733" s="32"/>
      <c r="AH733" s="32"/>
      <c r="AI733" s="32"/>
      <c r="AJ733" s="32">
        <v>1369995</v>
      </c>
      <c r="AK733" s="32"/>
      <c r="AL733" s="32">
        <v>1369995</v>
      </c>
      <c r="AM733" s="32">
        <f t="shared" si="203"/>
        <v>1446988.719</v>
      </c>
      <c r="AN733" s="32"/>
      <c r="AO733" s="32"/>
      <c r="AP733" s="32"/>
      <c r="AQ733" s="32"/>
      <c r="AR733" s="32"/>
      <c r="AS733" s="32"/>
      <c r="AT733" s="32"/>
      <c r="AU733" s="32"/>
      <c r="AV733" s="32"/>
      <c r="AW733" s="32"/>
      <c r="AX733" s="32"/>
      <c r="AY733" s="32"/>
      <c r="AZ733" s="32"/>
      <c r="BA733" s="32"/>
      <c r="BB733" s="32"/>
      <c r="BC733" s="32"/>
      <c r="BD733" s="32"/>
      <c r="BE733" s="32"/>
      <c r="BF733" s="32"/>
      <c r="BG733" s="32"/>
      <c r="BH733" s="32"/>
      <c r="BI733" s="32"/>
      <c r="BJ733" s="32"/>
      <c r="BK733" s="32"/>
      <c r="BL733" s="32"/>
      <c r="BM733" s="32"/>
      <c r="BN733" s="32"/>
      <c r="BO733" s="32"/>
      <c r="BP733" s="32"/>
      <c r="BQ733" s="32"/>
      <c r="BR733" s="32"/>
      <c r="BS733" s="32"/>
      <c r="BT733" s="32"/>
      <c r="BU733" s="32"/>
      <c r="BV733" s="32"/>
      <c r="BW733" s="32"/>
      <c r="BX733" s="32"/>
      <c r="BY733" s="32"/>
      <c r="BZ733" s="32"/>
      <c r="CA733" s="32"/>
      <c r="CB733" s="32">
        <v>1134000</v>
      </c>
      <c r="CC733" s="32"/>
      <c r="CD733" s="32">
        <v>1134000</v>
      </c>
      <c r="CE733" s="32">
        <f t="shared" si="195"/>
        <v>1197730.8</v>
      </c>
      <c r="CF733" s="32">
        <v>2332405.67</v>
      </c>
      <c r="CG733" s="32">
        <v>0</v>
      </c>
      <c r="CH733" s="32">
        <v>2332405.67</v>
      </c>
      <c r="CI733" s="32">
        <f t="shared" si="196"/>
        <v>2463486.8686540001</v>
      </c>
      <c r="CJ733" s="32">
        <f t="shared" si="197"/>
        <v>1705550.2779423334</v>
      </c>
      <c r="CK733" s="32">
        <f>+SMALL((K733,O733,S733,W733,AA733,AE733,AI733,AM733,AQ733,AU733,AY733,BC733,BG733,BK733,BO733,BS733,BW733,CA733,CE733,CI733),1)</f>
        <v>870308.8</v>
      </c>
      <c r="CL733" s="18"/>
      <c r="CM733" s="18">
        <f t="shared" si="198"/>
        <v>0</v>
      </c>
      <c r="CN733" s="35">
        <f t="shared" si="199"/>
        <v>0</v>
      </c>
      <c r="CO733" s="39">
        <f t="shared" si="200"/>
        <v>870308.8</v>
      </c>
    </row>
    <row r="734" spans="1:93" s="19" customFormat="1" ht="45">
      <c r="A734" s="17">
        <v>724</v>
      </c>
      <c r="B734" s="49" t="s">
        <v>639</v>
      </c>
      <c r="C734" s="69" t="s">
        <v>710</v>
      </c>
      <c r="D734" s="69" t="s">
        <v>1247</v>
      </c>
      <c r="E734" s="37">
        <v>1</v>
      </c>
      <c r="F734" s="37" t="str">
        <f>+VLOOKUP(B734,'[1]AMAREY NOVA MEDICAL S.A'!$D:$H,5,0)</f>
        <v>CTO 5659-2021 DIPROMEDICOS S.A.S</v>
      </c>
      <c r="G734" s="34">
        <f>+VLOOKUP(B734,'[1]AMAREY NOVA MEDICAL S.A'!$D:$H,2,0)</f>
        <v>50000</v>
      </c>
      <c r="H734" s="32">
        <f>+VLOOKUP(B734,'[1]AMAREY NOVA MEDICAL S.A'!$D:$H,3,0)</f>
        <v>0</v>
      </c>
      <c r="I734" s="32">
        <f>+VLOOKUP(B734,'[1]AMAREY NOVA MEDICAL S.A'!$D:$H,4,0)</f>
        <v>50000</v>
      </c>
      <c r="J734" s="32">
        <f t="shared" si="192"/>
        <v>50000</v>
      </c>
      <c r="K734" s="32">
        <f t="shared" si="193"/>
        <v>52810</v>
      </c>
      <c r="L734" s="32"/>
      <c r="M734" s="32"/>
      <c r="N734" s="32"/>
      <c r="O734" s="32"/>
      <c r="P734" s="32">
        <v>612765</v>
      </c>
      <c r="Q734" s="32"/>
      <c r="R734" s="32">
        <v>612765</v>
      </c>
      <c r="S734" s="32">
        <f t="shared" si="202"/>
        <v>647079.84000000008</v>
      </c>
      <c r="T734" s="32"/>
      <c r="U734" s="32"/>
      <c r="V734" s="32"/>
      <c r="W734" s="32"/>
      <c r="X734" s="32">
        <v>106704</v>
      </c>
      <c r="Y734" s="32"/>
      <c r="Z734" s="32">
        <v>106704</v>
      </c>
      <c r="AA734" s="32">
        <f t="shared" si="194"/>
        <v>112700.7648</v>
      </c>
      <c r="AB734" s="32"/>
      <c r="AC734" s="32"/>
      <c r="AD734" s="32"/>
      <c r="AE734" s="32"/>
      <c r="AF734" s="32"/>
      <c r="AG734" s="32"/>
      <c r="AH734" s="32"/>
      <c r="AI734" s="32"/>
      <c r="AJ734" s="32">
        <v>242420</v>
      </c>
      <c r="AK734" s="32"/>
      <c r="AL734" s="32">
        <v>242420</v>
      </c>
      <c r="AM734" s="32">
        <f t="shared" si="203"/>
        <v>256044.00400000002</v>
      </c>
      <c r="AN734" s="32"/>
      <c r="AO734" s="32"/>
      <c r="AP734" s="32"/>
      <c r="AQ734" s="32"/>
      <c r="AR734" s="32"/>
      <c r="AS734" s="32"/>
      <c r="AT734" s="32"/>
      <c r="AU734" s="32"/>
      <c r="AV734" s="32"/>
      <c r="AW734" s="32"/>
      <c r="AX734" s="32"/>
      <c r="AY734" s="32"/>
      <c r="AZ734" s="32"/>
      <c r="BA734" s="32"/>
      <c r="BB734" s="32"/>
      <c r="BC734" s="32"/>
      <c r="BD734" s="32"/>
      <c r="BE734" s="32"/>
      <c r="BF734" s="32"/>
      <c r="BG734" s="32"/>
      <c r="BH734" s="32"/>
      <c r="BI734" s="32"/>
      <c r="BJ734" s="32"/>
      <c r="BK734" s="32"/>
      <c r="BL734" s="32"/>
      <c r="BM734" s="32"/>
      <c r="BN734" s="32"/>
      <c r="BO734" s="32"/>
      <c r="BP734" s="32"/>
      <c r="BQ734" s="32"/>
      <c r="BR734" s="32"/>
      <c r="BS734" s="32"/>
      <c r="BT734" s="32"/>
      <c r="BU734" s="32"/>
      <c r="BV734" s="32"/>
      <c r="BW734" s="32"/>
      <c r="BX734" s="32"/>
      <c r="BY734" s="32"/>
      <c r="BZ734" s="32"/>
      <c r="CA734" s="32"/>
      <c r="CB734" s="32">
        <v>270000</v>
      </c>
      <c r="CC734" s="32"/>
      <c r="CD734" s="32">
        <v>270000</v>
      </c>
      <c r="CE734" s="32">
        <f t="shared" si="195"/>
        <v>285174</v>
      </c>
      <c r="CF734" s="32">
        <v>474999.45</v>
      </c>
      <c r="CG734" s="32">
        <v>0</v>
      </c>
      <c r="CH734" s="32">
        <v>474999.45</v>
      </c>
      <c r="CI734" s="32">
        <f t="shared" si="196"/>
        <v>501694.41909000004</v>
      </c>
      <c r="CJ734" s="32">
        <f t="shared" si="197"/>
        <v>309250.50464833336</v>
      </c>
      <c r="CK734" s="32">
        <f>+SMALL((K734,O734,S734,W734,AA734,AE734,AI734,AM734,AQ734,AU734,AY734,BC734,BG734,BK734,BO734,BS734,BW734,CA734,CE734,CI734),1)</f>
        <v>52810</v>
      </c>
      <c r="CL734" s="18"/>
      <c r="CM734" s="18">
        <f t="shared" si="198"/>
        <v>0</v>
      </c>
      <c r="CN734" s="35">
        <f t="shared" si="199"/>
        <v>0</v>
      </c>
      <c r="CO734" s="39">
        <f t="shared" si="200"/>
        <v>52810</v>
      </c>
    </row>
    <row r="735" spans="1:93" s="19" customFormat="1" ht="60">
      <c r="A735" s="17">
        <v>725</v>
      </c>
      <c r="B735" s="49" t="s">
        <v>646</v>
      </c>
      <c r="C735" s="69" t="s">
        <v>710</v>
      </c>
      <c r="D735" s="69" t="s">
        <v>1247</v>
      </c>
      <c r="E735" s="37">
        <v>1</v>
      </c>
      <c r="F735" s="37" t="str">
        <f>+VLOOKUP(B735,'[1]AMAREY NOVA MEDICAL S.A'!$D:$H,5,0)</f>
        <v>CTO 5671-2021 SMITH &amp; NEPHEW COLOMBIA S.A.S</v>
      </c>
      <c r="G735" s="34">
        <f>+VLOOKUP(B735,'[1]AMAREY NOVA MEDICAL S.A'!$D:$H,2,0)</f>
        <v>1200000</v>
      </c>
      <c r="H735" s="32">
        <f>+VLOOKUP(B735,'[1]AMAREY NOVA MEDICAL S.A'!$D:$H,3,0)</f>
        <v>0</v>
      </c>
      <c r="I735" s="32">
        <f>+VLOOKUP(B735,'[1]AMAREY NOVA MEDICAL S.A'!$D:$H,4,0)</f>
        <v>1200000</v>
      </c>
      <c r="J735" s="32">
        <f t="shared" si="192"/>
        <v>1200000</v>
      </c>
      <c r="K735" s="32">
        <f t="shared" si="193"/>
        <v>1267440</v>
      </c>
      <c r="L735" s="32"/>
      <c r="M735" s="32"/>
      <c r="N735" s="32"/>
      <c r="O735" s="32"/>
      <c r="P735" s="32">
        <v>2922586</v>
      </c>
      <c r="Q735" s="32"/>
      <c r="R735" s="32">
        <v>2922586</v>
      </c>
      <c r="S735" s="32">
        <f t="shared" si="202"/>
        <v>3086250.8160000001</v>
      </c>
      <c r="T735" s="32"/>
      <c r="U735" s="32"/>
      <c r="V735" s="32"/>
      <c r="W735" s="32"/>
      <c r="X735" s="32">
        <v>1064880</v>
      </c>
      <c r="Y735" s="32"/>
      <c r="Z735" s="32">
        <v>1064880</v>
      </c>
      <c r="AA735" s="32">
        <f t="shared" si="194"/>
        <v>1124726.2560000001</v>
      </c>
      <c r="AB735" s="32"/>
      <c r="AC735" s="32"/>
      <c r="AD735" s="32"/>
      <c r="AE735" s="32"/>
      <c r="AF735" s="32"/>
      <c r="AG735" s="32"/>
      <c r="AH735" s="32"/>
      <c r="AI735" s="32"/>
      <c r="AJ735" s="32">
        <v>2949405</v>
      </c>
      <c r="AK735" s="32"/>
      <c r="AL735" s="32">
        <v>2949405</v>
      </c>
      <c r="AM735" s="32">
        <f t="shared" si="203"/>
        <v>3115161.5610000002</v>
      </c>
      <c r="AN735" s="32"/>
      <c r="AO735" s="32"/>
      <c r="AP735" s="32"/>
      <c r="AQ735" s="32"/>
      <c r="AR735" s="32"/>
      <c r="AS735" s="32"/>
      <c r="AT735" s="32"/>
      <c r="AU735" s="32"/>
      <c r="AV735" s="32"/>
      <c r="AW735" s="32"/>
      <c r="AX735" s="32"/>
      <c r="AY735" s="32"/>
      <c r="AZ735" s="32"/>
      <c r="BA735" s="32"/>
      <c r="BB735" s="32"/>
      <c r="BC735" s="32"/>
      <c r="BD735" s="32"/>
      <c r="BE735" s="32"/>
      <c r="BF735" s="32"/>
      <c r="BG735" s="32"/>
      <c r="BH735" s="32"/>
      <c r="BI735" s="32"/>
      <c r="BJ735" s="32"/>
      <c r="BK735" s="32"/>
      <c r="BL735" s="32"/>
      <c r="BM735" s="32"/>
      <c r="BN735" s="32"/>
      <c r="BO735" s="32"/>
      <c r="BP735" s="32"/>
      <c r="BQ735" s="32"/>
      <c r="BR735" s="32"/>
      <c r="BS735" s="32"/>
      <c r="BT735" s="32"/>
      <c r="BU735" s="32"/>
      <c r="BV735" s="32"/>
      <c r="BW735" s="32"/>
      <c r="BX735" s="32"/>
      <c r="BY735" s="32"/>
      <c r="BZ735" s="32"/>
      <c r="CA735" s="32"/>
      <c r="CB735" s="32">
        <v>1944000</v>
      </c>
      <c r="CC735" s="32"/>
      <c r="CD735" s="32">
        <v>1944000</v>
      </c>
      <c r="CE735" s="32">
        <f t="shared" si="195"/>
        <v>2053252.8</v>
      </c>
      <c r="CF735" s="32">
        <v>2366078.7799999998</v>
      </c>
      <c r="CG735" s="32">
        <v>0</v>
      </c>
      <c r="CH735" s="32">
        <v>2366078.7799999998</v>
      </c>
      <c r="CI735" s="32">
        <f t="shared" si="196"/>
        <v>2499052.4074359997</v>
      </c>
      <c r="CJ735" s="32">
        <f t="shared" si="197"/>
        <v>2190980.6400726666</v>
      </c>
      <c r="CK735" s="32">
        <f>+SMALL((K735,O735,S735,W735,AA735,AE735,AI735,AM735,AQ735,AU735,AY735,BC735,BG735,BK735,BO735,BS735,BW735,CA735,CE735,CI735),1)</f>
        <v>1124726.2560000001</v>
      </c>
      <c r="CL735" s="18"/>
      <c r="CM735" s="18">
        <f t="shared" si="198"/>
        <v>142713.74399999995</v>
      </c>
      <c r="CN735" s="35">
        <f t="shared" si="199"/>
        <v>0.12688753662384489</v>
      </c>
      <c r="CO735" s="39">
        <f t="shared" si="200"/>
        <v>1124726.2560000001</v>
      </c>
    </row>
    <row r="736" spans="1:93" s="19" customFormat="1" ht="60">
      <c r="A736" s="17">
        <v>726</v>
      </c>
      <c r="B736" s="49" t="s">
        <v>652</v>
      </c>
      <c r="C736" s="69" t="s">
        <v>710</v>
      </c>
      <c r="D736" s="69" t="s">
        <v>1247</v>
      </c>
      <c r="E736" s="37">
        <v>1</v>
      </c>
      <c r="F736" s="37" t="str">
        <f>+VLOOKUP(B736,'[1]AMAREY NOVA MEDICAL S.A'!$D:$H,5,0)</f>
        <v>CTO 5671-2021 SMITH &amp; NEPHEW COLOMBIA S.A.S</v>
      </c>
      <c r="G736" s="34">
        <f>+VLOOKUP(B736,'[1]AMAREY NOVA MEDICAL S.A'!$D:$H,2,0)</f>
        <v>1400000</v>
      </c>
      <c r="H736" s="32">
        <f>+VLOOKUP(B736,'[1]AMAREY NOVA MEDICAL S.A'!$D:$H,3,0)</f>
        <v>0</v>
      </c>
      <c r="I736" s="32">
        <f>+VLOOKUP(B736,'[1]AMAREY NOVA MEDICAL S.A'!$D:$H,4,0)</f>
        <v>1400000</v>
      </c>
      <c r="J736" s="32">
        <f t="shared" si="192"/>
        <v>1400000</v>
      </c>
      <c r="K736" s="32">
        <f t="shared" si="193"/>
        <v>1478680</v>
      </c>
      <c r="L736" s="32"/>
      <c r="M736" s="32"/>
      <c r="N736" s="32"/>
      <c r="O736" s="32"/>
      <c r="P736" s="32">
        <v>4383879</v>
      </c>
      <c r="Q736" s="32"/>
      <c r="R736" s="32">
        <v>4383879</v>
      </c>
      <c r="S736" s="32">
        <f t="shared" si="202"/>
        <v>4629376.2240000004</v>
      </c>
      <c r="T736" s="32"/>
      <c r="U736" s="32"/>
      <c r="V736" s="32"/>
      <c r="W736" s="32"/>
      <c r="X736" s="32">
        <v>1377000</v>
      </c>
      <c r="Y736" s="32"/>
      <c r="Z736" s="32">
        <v>1377000</v>
      </c>
      <c r="AA736" s="32">
        <f t="shared" si="194"/>
        <v>1454387.4000000001</v>
      </c>
      <c r="AB736" s="32"/>
      <c r="AC736" s="32"/>
      <c r="AD736" s="32"/>
      <c r="AE736" s="32"/>
      <c r="AF736" s="32"/>
      <c r="AG736" s="32"/>
      <c r="AH736" s="32"/>
      <c r="AI736" s="32"/>
      <c r="AJ736" s="32">
        <v>608810</v>
      </c>
      <c r="AK736" s="32"/>
      <c r="AL736" s="32">
        <v>608810</v>
      </c>
      <c r="AM736" s="32">
        <f t="shared" si="203"/>
        <v>643025.12199999997</v>
      </c>
      <c r="AN736" s="32"/>
      <c r="AO736" s="32"/>
      <c r="AP736" s="32"/>
      <c r="AQ736" s="32"/>
      <c r="AR736" s="32"/>
      <c r="AS736" s="32"/>
      <c r="AT736" s="32"/>
      <c r="AU736" s="32"/>
      <c r="AV736" s="32"/>
      <c r="AW736" s="32"/>
      <c r="AX736" s="32"/>
      <c r="AY736" s="32"/>
      <c r="AZ736" s="32"/>
      <c r="BA736" s="32"/>
      <c r="BB736" s="32"/>
      <c r="BC736" s="32"/>
      <c r="BD736" s="32"/>
      <c r="BE736" s="32"/>
      <c r="BF736" s="32"/>
      <c r="BG736" s="32"/>
      <c r="BH736" s="32"/>
      <c r="BI736" s="32"/>
      <c r="BJ736" s="32"/>
      <c r="BK736" s="32"/>
      <c r="BL736" s="32"/>
      <c r="BM736" s="32"/>
      <c r="BN736" s="32"/>
      <c r="BO736" s="32"/>
      <c r="BP736" s="32"/>
      <c r="BQ736" s="32"/>
      <c r="BR736" s="32"/>
      <c r="BS736" s="32"/>
      <c r="BT736" s="32"/>
      <c r="BU736" s="32"/>
      <c r="BV736" s="32"/>
      <c r="BW736" s="32"/>
      <c r="BX736" s="32"/>
      <c r="BY736" s="32"/>
      <c r="BZ736" s="32"/>
      <c r="CA736" s="32"/>
      <c r="CB736" s="32">
        <v>2259576</v>
      </c>
      <c r="CC736" s="32"/>
      <c r="CD736" s="32">
        <v>2259576</v>
      </c>
      <c r="CE736" s="32">
        <f t="shared" si="195"/>
        <v>2386564.1712000002</v>
      </c>
      <c r="CF736" s="32">
        <v>3097060.7</v>
      </c>
      <c r="CG736" s="32">
        <v>0</v>
      </c>
      <c r="CH736" s="32">
        <v>3097060.7</v>
      </c>
      <c r="CI736" s="32">
        <f t="shared" si="196"/>
        <v>3271115.5113400002</v>
      </c>
      <c r="CJ736" s="32">
        <f t="shared" si="197"/>
        <v>2310524.7380900001</v>
      </c>
      <c r="CK736" s="32">
        <f>+SMALL((K736,O736,S736,W736,AA736,AE736,AI736,AM736,AQ736,AU736,AY736,BC736,BG736,BK736,BO736,BS736,BW736,CA736,CE736,CI736),1)</f>
        <v>643025.12199999997</v>
      </c>
      <c r="CL736" s="18"/>
      <c r="CM736" s="18">
        <f t="shared" si="198"/>
        <v>835654.87800000003</v>
      </c>
      <c r="CN736" s="35">
        <f t="shared" si="199"/>
        <v>1.2995680097238878</v>
      </c>
      <c r="CO736" s="39">
        <f t="shared" si="200"/>
        <v>643025.12199999997</v>
      </c>
    </row>
    <row r="737" spans="1:93" s="19" customFormat="1" ht="60">
      <c r="A737" s="17">
        <v>727</v>
      </c>
      <c r="B737" s="49" t="s">
        <v>653</v>
      </c>
      <c r="C737" s="69" t="s">
        <v>710</v>
      </c>
      <c r="D737" s="69" t="s">
        <v>1247</v>
      </c>
      <c r="E737" s="37">
        <v>1</v>
      </c>
      <c r="F737" s="37" t="str">
        <f>+VLOOKUP(B737,'[1]AMAREY NOVA MEDICAL S.A'!$D:$H,5,0)</f>
        <v>CTO 5671-2021 SMITH &amp; NEPHEW COLOMBIA S.A.S</v>
      </c>
      <c r="G737" s="34">
        <f>+VLOOKUP(B737,'[1]AMAREY NOVA MEDICAL S.A'!$D:$H,2,0)</f>
        <v>1400000</v>
      </c>
      <c r="H737" s="32">
        <f>+VLOOKUP(B737,'[1]AMAREY NOVA MEDICAL S.A'!$D:$H,3,0)</f>
        <v>0</v>
      </c>
      <c r="I737" s="32">
        <f>+VLOOKUP(B737,'[1]AMAREY NOVA MEDICAL S.A'!$D:$H,4,0)</f>
        <v>1400000</v>
      </c>
      <c r="J737" s="32">
        <f t="shared" si="192"/>
        <v>1400000</v>
      </c>
      <c r="K737" s="32">
        <f t="shared" si="193"/>
        <v>1478680</v>
      </c>
      <c r="L737" s="32"/>
      <c r="M737" s="32"/>
      <c r="N737" s="32"/>
      <c r="O737" s="32"/>
      <c r="P737" s="32">
        <v>4383879</v>
      </c>
      <c r="Q737" s="32"/>
      <c r="R737" s="32">
        <v>4383879</v>
      </c>
      <c r="S737" s="32">
        <f t="shared" si="202"/>
        <v>4629376.2240000004</v>
      </c>
      <c r="T737" s="32"/>
      <c r="U737" s="32"/>
      <c r="V737" s="32"/>
      <c r="W737" s="32"/>
      <c r="X737" s="32">
        <v>1377000</v>
      </c>
      <c r="Y737" s="32"/>
      <c r="Z737" s="32">
        <v>1377000</v>
      </c>
      <c r="AA737" s="32">
        <f t="shared" si="194"/>
        <v>1454387.4000000001</v>
      </c>
      <c r="AB737" s="32"/>
      <c r="AC737" s="32"/>
      <c r="AD737" s="32"/>
      <c r="AE737" s="32"/>
      <c r="AF737" s="32"/>
      <c r="AG737" s="32"/>
      <c r="AH737" s="32"/>
      <c r="AI737" s="32"/>
      <c r="AJ737" s="32">
        <v>2097200</v>
      </c>
      <c r="AK737" s="32"/>
      <c r="AL737" s="32">
        <v>2097200</v>
      </c>
      <c r="AM737" s="32">
        <f t="shared" si="203"/>
        <v>2215062.64</v>
      </c>
      <c r="AN737" s="32"/>
      <c r="AO737" s="32"/>
      <c r="AP737" s="32"/>
      <c r="AQ737" s="32"/>
      <c r="AR737" s="32"/>
      <c r="AS737" s="32"/>
      <c r="AT737" s="32"/>
      <c r="AU737" s="32"/>
      <c r="AV737" s="32"/>
      <c r="AW737" s="32"/>
      <c r="AX737" s="32"/>
      <c r="AY737" s="32"/>
      <c r="AZ737" s="32"/>
      <c r="BA737" s="32"/>
      <c r="BB737" s="32"/>
      <c r="BC737" s="32"/>
      <c r="BD737" s="32"/>
      <c r="BE737" s="32"/>
      <c r="BF737" s="32"/>
      <c r="BG737" s="32"/>
      <c r="BH737" s="32"/>
      <c r="BI737" s="32"/>
      <c r="BJ737" s="32"/>
      <c r="BK737" s="32"/>
      <c r="BL737" s="32"/>
      <c r="BM737" s="32"/>
      <c r="BN737" s="32"/>
      <c r="BO737" s="32"/>
      <c r="BP737" s="32"/>
      <c r="BQ737" s="32"/>
      <c r="BR737" s="32"/>
      <c r="BS737" s="32"/>
      <c r="BT737" s="32"/>
      <c r="BU737" s="32"/>
      <c r="BV737" s="32"/>
      <c r="BW737" s="32"/>
      <c r="BX737" s="32"/>
      <c r="BY737" s="32"/>
      <c r="BZ737" s="32"/>
      <c r="CA737" s="32"/>
      <c r="CB737" s="32">
        <v>2259576</v>
      </c>
      <c r="CC737" s="32"/>
      <c r="CD737" s="32">
        <v>2259576</v>
      </c>
      <c r="CE737" s="32">
        <f t="shared" si="195"/>
        <v>2386564.1712000002</v>
      </c>
      <c r="CF737" s="32">
        <v>3420503.13</v>
      </c>
      <c r="CG737" s="32">
        <v>0</v>
      </c>
      <c r="CH737" s="32">
        <v>3420503.13</v>
      </c>
      <c r="CI737" s="32">
        <f t="shared" si="196"/>
        <v>3612735.4059060002</v>
      </c>
      <c r="CJ737" s="32">
        <f t="shared" si="197"/>
        <v>2629467.6401843335</v>
      </c>
      <c r="CK737" s="32">
        <f>+SMALL((K737,O737,S737,W737,AA737,AE737,AI737,AM737,AQ737,AU737,AY737,BC737,BG737,BK737,BO737,BS737,BW737,CA737,CE737,CI737),1)</f>
        <v>1454387.4000000001</v>
      </c>
      <c r="CL737" s="18"/>
      <c r="CM737" s="18">
        <f t="shared" si="198"/>
        <v>24292.59999999986</v>
      </c>
      <c r="CN737" s="35">
        <f t="shared" si="199"/>
        <v>1.6702977487291115E-2</v>
      </c>
      <c r="CO737" s="39">
        <f t="shared" si="200"/>
        <v>1454387.4000000001</v>
      </c>
    </row>
    <row r="738" spans="1:93" s="19" customFormat="1" ht="60">
      <c r="A738" s="17">
        <v>728</v>
      </c>
      <c r="B738" s="49" t="s">
        <v>649</v>
      </c>
      <c r="C738" s="69" t="s">
        <v>710</v>
      </c>
      <c r="D738" s="69" t="s">
        <v>1247</v>
      </c>
      <c r="E738" s="37">
        <v>1</v>
      </c>
      <c r="F738" s="37" t="str">
        <f>+VLOOKUP(B738,'[1]AMAREY NOVA MEDICAL S.A'!$D:$H,5,0)</f>
        <v>CTO 5671-2021 SMITH &amp; NEPHEW COLOMBIA S.A.S</v>
      </c>
      <c r="G738" s="34">
        <f>+VLOOKUP(B738,'[1]AMAREY NOVA MEDICAL S.A'!$D:$H,2,0)</f>
        <v>0</v>
      </c>
      <c r="H738" s="32">
        <f>+VLOOKUP(B738,'[1]AMAREY NOVA MEDICAL S.A'!$D:$H,3,0)</f>
        <v>0</v>
      </c>
      <c r="I738" s="32">
        <f>+VLOOKUP(B738,'[1]AMAREY NOVA MEDICAL S.A'!$D:$H,4,0)</f>
        <v>0</v>
      </c>
      <c r="J738" s="32">
        <f t="shared" si="192"/>
        <v>0</v>
      </c>
      <c r="K738" s="32">
        <f t="shared" si="193"/>
        <v>0</v>
      </c>
      <c r="L738" s="32"/>
      <c r="M738" s="32"/>
      <c r="N738" s="32"/>
      <c r="O738" s="32"/>
      <c r="P738" s="32"/>
      <c r="Q738" s="32"/>
      <c r="R738" s="32"/>
      <c r="S738" s="32"/>
      <c r="T738" s="32"/>
      <c r="U738" s="32"/>
      <c r="V738" s="32"/>
      <c r="W738" s="32"/>
      <c r="X738" s="32"/>
      <c r="Y738" s="32"/>
      <c r="Z738" s="32"/>
      <c r="AA738" s="32"/>
      <c r="AB738" s="32"/>
      <c r="AC738" s="32"/>
      <c r="AD738" s="32"/>
      <c r="AE738" s="32"/>
      <c r="AF738" s="32"/>
      <c r="AG738" s="32"/>
      <c r="AH738" s="32"/>
      <c r="AI738" s="32"/>
      <c r="AJ738" s="32">
        <v>594435</v>
      </c>
      <c r="AK738" s="32"/>
      <c r="AL738" s="32">
        <v>594435</v>
      </c>
      <c r="AM738" s="32">
        <f t="shared" si="203"/>
        <v>627842.24699999997</v>
      </c>
      <c r="AN738" s="32"/>
      <c r="AO738" s="32"/>
      <c r="AP738" s="32"/>
      <c r="AQ738" s="32"/>
      <c r="AR738" s="32"/>
      <c r="AS738" s="32"/>
      <c r="AT738" s="32"/>
      <c r="AU738" s="32"/>
      <c r="AV738" s="32"/>
      <c r="AW738" s="32"/>
      <c r="AX738" s="32"/>
      <c r="AY738" s="32"/>
      <c r="AZ738" s="32"/>
      <c r="BA738" s="32"/>
      <c r="BB738" s="32"/>
      <c r="BC738" s="32"/>
      <c r="BD738" s="32"/>
      <c r="BE738" s="32"/>
      <c r="BF738" s="32"/>
      <c r="BG738" s="32"/>
      <c r="BH738" s="32"/>
      <c r="BI738" s="32"/>
      <c r="BJ738" s="32"/>
      <c r="BK738" s="32"/>
      <c r="BL738" s="32"/>
      <c r="BM738" s="32"/>
      <c r="BN738" s="32"/>
      <c r="BO738" s="32"/>
      <c r="BP738" s="32"/>
      <c r="BQ738" s="32"/>
      <c r="BR738" s="32"/>
      <c r="BS738" s="32"/>
      <c r="BT738" s="32"/>
      <c r="BU738" s="32"/>
      <c r="BV738" s="32"/>
      <c r="BW738" s="32"/>
      <c r="BX738" s="32"/>
      <c r="BY738" s="32"/>
      <c r="BZ738" s="32"/>
      <c r="CA738" s="32"/>
      <c r="CB738" s="32"/>
      <c r="CC738" s="32"/>
      <c r="CD738" s="32"/>
      <c r="CE738" s="32"/>
      <c r="CF738" s="32">
        <v>1934173.54</v>
      </c>
      <c r="CG738" s="32">
        <v>0</v>
      </c>
      <c r="CH738" s="32">
        <v>1934173.54</v>
      </c>
      <c r="CI738" s="32">
        <f t="shared" si="196"/>
        <v>2042874.0929480002</v>
      </c>
      <c r="CJ738" s="32">
        <f t="shared" si="197"/>
        <v>890238.77998266683</v>
      </c>
      <c r="CK738" s="32">
        <f>+SMALL((K738,O738,S738,W738,AA738,AE738,AI738,AM738,AQ738,AU738,AY738,BC738,BG738,BK738,BO738,BS738,BW738,CA738,CE738,CI738),1)</f>
        <v>0</v>
      </c>
      <c r="CL738" s="18"/>
      <c r="CM738" s="18"/>
      <c r="CN738" s="35"/>
      <c r="CO738" s="39">
        <f t="shared" si="200"/>
        <v>0</v>
      </c>
    </row>
    <row r="739" spans="1:93" s="19" customFormat="1" ht="60">
      <c r="A739" s="17">
        <v>729</v>
      </c>
      <c r="B739" s="49" t="s">
        <v>650</v>
      </c>
      <c r="C739" s="69" t="s">
        <v>710</v>
      </c>
      <c r="D739" s="69" t="s">
        <v>1247</v>
      </c>
      <c r="E739" s="37">
        <v>1</v>
      </c>
      <c r="F739" s="37" t="str">
        <f>+VLOOKUP(B739,'[1]AMAREY NOVA MEDICAL S.A'!$D:$H,5,0)</f>
        <v>CTO 5671-2021 SMITH &amp; NEPHEW COLOMBIA S.A.S</v>
      </c>
      <c r="G739" s="34">
        <f>+VLOOKUP(B739,'[1]AMAREY NOVA MEDICAL S.A'!$D:$H,2,0)</f>
        <v>850000</v>
      </c>
      <c r="H739" s="32">
        <f>+VLOOKUP(B739,'[1]AMAREY NOVA MEDICAL S.A'!$D:$H,3,0)</f>
        <v>0</v>
      </c>
      <c r="I739" s="32">
        <f>+VLOOKUP(B739,'[1]AMAREY NOVA MEDICAL S.A'!$D:$H,4,0)</f>
        <v>850000</v>
      </c>
      <c r="J739" s="32">
        <f t="shared" si="192"/>
        <v>850000</v>
      </c>
      <c r="K739" s="32">
        <f t="shared" si="193"/>
        <v>897770</v>
      </c>
      <c r="L739" s="32"/>
      <c r="M739" s="32"/>
      <c r="N739" s="32"/>
      <c r="O739" s="32"/>
      <c r="P739" s="32">
        <v>1461293</v>
      </c>
      <c r="Q739" s="32"/>
      <c r="R739" s="32">
        <v>1461293</v>
      </c>
      <c r="S739" s="32">
        <f t="shared" si="202"/>
        <v>1543125.4080000001</v>
      </c>
      <c r="T739" s="32"/>
      <c r="U739" s="32"/>
      <c r="V739" s="32"/>
      <c r="W739" s="32"/>
      <c r="X739" s="32">
        <v>1064880</v>
      </c>
      <c r="Y739" s="32"/>
      <c r="Z739" s="32">
        <v>1064880</v>
      </c>
      <c r="AA739" s="32">
        <f t="shared" si="194"/>
        <v>1124726.2560000001</v>
      </c>
      <c r="AB739" s="32"/>
      <c r="AC739" s="32"/>
      <c r="AD739" s="32"/>
      <c r="AE739" s="32"/>
      <c r="AF739" s="32"/>
      <c r="AG739" s="32"/>
      <c r="AH739" s="32"/>
      <c r="AI739" s="32"/>
      <c r="AJ739" s="32">
        <v>2033600</v>
      </c>
      <c r="AK739" s="32"/>
      <c r="AL739" s="32">
        <v>2033600</v>
      </c>
      <c r="AM739" s="32">
        <f t="shared" si="203"/>
        <v>2147888.3199999998</v>
      </c>
      <c r="AN739" s="32"/>
      <c r="AO739" s="32"/>
      <c r="AP739" s="32"/>
      <c r="AQ739" s="32"/>
      <c r="AR739" s="32"/>
      <c r="AS739" s="32"/>
      <c r="AT739" s="32"/>
      <c r="AU739" s="32"/>
      <c r="AV739" s="32"/>
      <c r="AW739" s="32"/>
      <c r="AX739" s="32"/>
      <c r="AY739" s="32"/>
      <c r="AZ739" s="32"/>
      <c r="BA739" s="32"/>
      <c r="BB739" s="32"/>
      <c r="BC739" s="32"/>
      <c r="BD739" s="32"/>
      <c r="BE739" s="32"/>
      <c r="BF739" s="32"/>
      <c r="BG739" s="32"/>
      <c r="BH739" s="32"/>
      <c r="BI739" s="32"/>
      <c r="BJ739" s="32"/>
      <c r="BK739" s="32"/>
      <c r="BL739" s="32"/>
      <c r="BM739" s="32"/>
      <c r="BN739" s="32"/>
      <c r="BO739" s="32"/>
      <c r="BP739" s="32"/>
      <c r="BQ739" s="32"/>
      <c r="BR739" s="32"/>
      <c r="BS739" s="32"/>
      <c r="BT739" s="32"/>
      <c r="BU739" s="32"/>
      <c r="BV739" s="32"/>
      <c r="BW739" s="32"/>
      <c r="BX739" s="32"/>
      <c r="BY739" s="32"/>
      <c r="BZ739" s="32"/>
      <c r="CA739" s="32"/>
      <c r="CB739" s="32">
        <v>1674000</v>
      </c>
      <c r="CC739" s="32"/>
      <c r="CD739" s="32">
        <v>1674000</v>
      </c>
      <c r="CE739" s="32">
        <f t="shared" si="195"/>
        <v>1768078.8</v>
      </c>
      <c r="CF739" s="32">
        <v>1913913.04</v>
      </c>
      <c r="CG739" s="32">
        <v>0</v>
      </c>
      <c r="CH739" s="32">
        <v>1913913.04</v>
      </c>
      <c r="CI739" s="32">
        <f t="shared" si="196"/>
        <v>2021474.952848</v>
      </c>
      <c r="CJ739" s="32">
        <f t="shared" si="197"/>
        <v>1583843.9561413331</v>
      </c>
      <c r="CK739" s="32">
        <f>+SMALL((K739,O739,S739,W739,AA739,AE739,AI739,AM739,AQ739,AU739,AY739,BC739,BG739,BK739,BO739,BS739,BW739,CA739,CE739,CI739),1)</f>
        <v>897770</v>
      </c>
      <c r="CL739" s="18"/>
      <c r="CM739" s="18">
        <f t="shared" si="198"/>
        <v>0</v>
      </c>
      <c r="CN739" s="35">
        <f t="shared" si="199"/>
        <v>0</v>
      </c>
      <c r="CO739" s="39">
        <f t="shared" si="200"/>
        <v>897770</v>
      </c>
    </row>
    <row r="740" spans="1:93" s="19" customFormat="1" ht="60">
      <c r="A740" s="17">
        <v>730</v>
      </c>
      <c r="B740" s="49" t="s">
        <v>651</v>
      </c>
      <c r="C740" s="69" t="s">
        <v>710</v>
      </c>
      <c r="D740" s="69" t="s">
        <v>1247</v>
      </c>
      <c r="E740" s="37">
        <v>1</v>
      </c>
      <c r="F740" s="37" t="str">
        <f>+VLOOKUP(B740,'[1]AMAREY NOVA MEDICAL S.A'!$D:$H,5,0)</f>
        <v>CTO 5671-2021 SMITH &amp; NEPHEW COLOMBIA S.A.S</v>
      </c>
      <c r="G740" s="34">
        <f>+VLOOKUP(B740,'[1]AMAREY NOVA MEDICAL S.A'!$D:$H,2,0)</f>
        <v>850000</v>
      </c>
      <c r="H740" s="32">
        <f>+VLOOKUP(B740,'[1]AMAREY NOVA MEDICAL S.A'!$D:$H,3,0)</f>
        <v>0</v>
      </c>
      <c r="I740" s="32">
        <f>+VLOOKUP(B740,'[1]AMAREY NOVA MEDICAL S.A'!$D:$H,4,0)</f>
        <v>850000</v>
      </c>
      <c r="J740" s="32">
        <f t="shared" si="192"/>
        <v>850000</v>
      </c>
      <c r="K740" s="32">
        <f t="shared" si="193"/>
        <v>897770</v>
      </c>
      <c r="L740" s="32"/>
      <c r="M740" s="32"/>
      <c r="N740" s="32"/>
      <c r="O740" s="32"/>
      <c r="P740" s="32">
        <v>1461293</v>
      </c>
      <c r="Q740" s="32"/>
      <c r="R740" s="32">
        <v>1461293</v>
      </c>
      <c r="S740" s="32">
        <f t="shared" si="202"/>
        <v>1543125.4080000001</v>
      </c>
      <c r="T740" s="32"/>
      <c r="U740" s="32"/>
      <c r="V740" s="32"/>
      <c r="W740" s="32"/>
      <c r="X740" s="32">
        <v>1064880</v>
      </c>
      <c r="Y740" s="32"/>
      <c r="Z740" s="32">
        <v>1064880</v>
      </c>
      <c r="AA740" s="32">
        <f t="shared" si="194"/>
        <v>1124726.2560000001</v>
      </c>
      <c r="AB740" s="32"/>
      <c r="AC740" s="32"/>
      <c r="AD740" s="32"/>
      <c r="AE740" s="32"/>
      <c r="AF740" s="32"/>
      <c r="AG740" s="32"/>
      <c r="AH740" s="32"/>
      <c r="AI740" s="32"/>
      <c r="AJ740" s="32">
        <v>2033600</v>
      </c>
      <c r="AK740" s="32"/>
      <c r="AL740" s="32">
        <v>2033600</v>
      </c>
      <c r="AM740" s="32">
        <f t="shared" si="203"/>
        <v>2147888.3199999998</v>
      </c>
      <c r="AN740" s="32"/>
      <c r="AO740" s="32"/>
      <c r="AP740" s="32"/>
      <c r="AQ740" s="32"/>
      <c r="AR740" s="32"/>
      <c r="AS740" s="32"/>
      <c r="AT740" s="32"/>
      <c r="AU740" s="32"/>
      <c r="AV740" s="32"/>
      <c r="AW740" s="32"/>
      <c r="AX740" s="32"/>
      <c r="AY740" s="32"/>
      <c r="AZ740" s="32"/>
      <c r="BA740" s="32"/>
      <c r="BB740" s="32"/>
      <c r="BC740" s="32"/>
      <c r="BD740" s="32"/>
      <c r="BE740" s="32"/>
      <c r="BF740" s="32"/>
      <c r="BG740" s="32"/>
      <c r="BH740" s="32"/>
      <c r="BI740" s="32"/>
      <c r="BJ740" s="32"/>
      <c r="BK740" s="32"/>
      <c r="BL740" s="32"/>
      <c r="BM740" s="32"/>
      <c r="BN740" s="32"/>
      <c r="BO740" s="32"/>
      <c r="BP740" s="32"/>
      <c r="BQ740" s="32"/>
      <c r="BR740" s="32"/>
      <c r="BS740" s="32"/>
      <c r="BT740" s="32"/>
      <c r="BU740" s="32"/>
      <c r="BV740" s="32"/>
      <c r="BW740" s="32"/>
      <c r="BX740" s="32"/>
      <c r="BY740" s="32"/>
      <c r="BZ740" s="32"/>
      <c r="CA740" s="32"/>
      <c r="CB740" s="32">
        <v>1674000</v>
      </c>
      <c r="CC740" s="32"/>
      <c r="CD740" s="32">
        <v>1674000</v>
      </c>
      <c r="CE740" s="32">
        <f t="shared" si="195"/>
        <v>1768078.8</v>
      </c>
      <c r="CF740" s="32">
        <v>1913913.04</v>
      </c>
      <c r="CG740" s="32">
        <v>0</v>
      </c>
      <c r="CH740" s="32">
        <v>1913913.04</v>
      </c>
      <c r="CI740" s="32">
        <f t="shared" si="196"/>
        <v>2021474.952848</v>
      </c>
      <c r="CJ740" s="32">
        <f t="shared" si="197"/>
        <v>1583843.9561413331</v>
      </c>
      <c r="CK740" s="32">
        <f>+SMALL((K740,O740,S740,W740,AA740,AE740,AI740,AM740,AQ740,AU740,AY740,BC740,BG740,BK740,BO740,BS740,BW740,CA740,CE740,CI740),1)</f>
        <v>897770</v>
      </c>
      <c r="CL740" s="18"/>
      <c r="CM740" s="18">
        <f t="shared" si="198"/>
        <v>0</v>
      </c>
      <c r="CN740" s="35">
        <f t="shared" si="199"/>
        <v>0</v>
      </c>
      <c r="CO740" s="39">
        <f t="shared" si="200"/>
        <v>897770</v>
      </c>
    </row>
    <row r="741" spans="1:93" s="19" customFormat="1" ht="45">
      <c r="A741" s="17">
        <v>731</v>
      </c>
      <c r="B741" s="49" t="s">
        <v>527</v>
      </c>
      <c r="C741" s="69" t="s">
        <v>710</v>
      </c>
      <c r="D741" s="69" t="s">
        <v>1247</v>
      </c>
      <c r="E741" s="37">
        <v>1</v>
      </c>
      <c r="F741" s="37" t="str">
        <f>+VLOOKUP(B741,'[1]AMAREY NOVA MEDICAL S.A'!$D:$H,5,0)</f>
        <v>CTO 5657-2021 B BRAUN MEDICAL S A</v>
      </c>
      <c r="G741" s="34">
        <f>+VLOOKUP(B741,'[1]AMAREY NOVA MEDICAL S.A'!$D:$H,2,0)</f>
        <v>98700</v>
      </c>
      <c r="H741" s="32">
        <f>+VLOOKUP(B741,'[1]AMAREY NOVA MEDICAL S.A'!$D:$H,3,0)</f>
        <v>0</v>
      </c>
      <c r="I741" s="32">
        <f>+VLOOKUP(B741,'[1]AMAREY NOVA MEDICAL S.A'!$D:$H,4,0)</f>
        <v>98700</v>
      </c>
      <c r="J741" s="32">
        <f t="shared" si="192"/>
        <v>98700</v>
      </c>
      <c r="K741" s="32">
        <f t="shared" si="193"/>
        <v>104246.94</v>
      </c>
      <c r="L741" s="32"/>
      <c r="M741" s="32"/>
      <c r="N741" s="32"/>
      <c r="O741" s="32"/>
      <c r="P741" s="32">
        <v>462779</v>
      </c>
      <c r="Q741" s="32"/>
      <c r="R741" s="32">
        <v>462779</v>
      </c>
      <c r="S741" s="32">
        <f t="shared" si="202"/>
        <v>488694.62400000001</v>
      </c>
      <c r="T741" s="32"/>
      <c r="U741" s="32"/>
      <c r="V741" s="32"/>
      <c r="W741" s="32"/>
      <c r="X741" s="32">
        <v>280000</v>
      </c>
      <c r="Y741" s="32"/>
      <c r="Z741" s="32">
        <v>280000</v>
      </c>
      <c r="AA741" s="32">
        <f t="shared" si="194"/>
        <v>295736</v>
      </c>
      <c r="AB741" s="32"/>
      <c r="AC741" s="32"/>
      <c r="AD741" s="32"/>
      <c r="AE741" s="32"/>
      <c r="AF741" s="32"/>
      <c r="AG741" s="32"/>
      <c r="AH741" s="32"/>
      <c r="AI741" s="32"/>
      <c r="AJ741" s="32">
        <v>224940</v>
      </c>
      <c r="AK741" s="32"/>
      <c r="AL741" s="32">
        <v>224940</v>
      </c>
      <c r="AM741" s="32">
        <f t="shared" si="203"/>
        <v>237581.628</v>
      </c>
      <c r="AN741" s="32"/>
      <c r="AO741" s="32"/>
      <c r="AP741" s="32"/>
      <c r="AQ741" s="32"/>
      <c r="AR741" s="32"/>
      <c r="AS741" s="32"/>
      <c r="AT741" s="32"/>
      <c r="AU741" s="32"/>
      <c r="AV741" s="32"/>
      <c r="AW741" s="32"/>
      <c r="AX741" s="32"/>
      <c r="AY741" s="32"/>
      <c r="AZ741" s="32"/>
      <c r="BA741" s="32"/>
      <c r="BB741" s="32"/>
      <c r="BC741" s="32"/>
      <c r="BD741" s="32"/>
      <c r="BE741" s="32"/>
      <c r="BF741" s="32"/>
      <c r="BG741" s="32"/>
      <c r="BH741" s="32"/>
      <c r="BI741" s="32"/>
      <c r="BJ741" s="32"/>
      <c r="BK741" s="32"/>
      <c r="BL741" s="32"/>
      <c r="BM741" s="32"/>
      <c r="BN741" s="32"/>
      <c r="BO741" s="32"/>
      <c r="BP741" s="32"/>
      <c r="BQ741" s="32"/>
      <c r="BR741" s="32"/>
      <c r="BS741" s="32"/>
      <c r="BT741" s="32"/>
      <c r="BU741" s="32"/>
      <c r="BV741" s="32"/>
      <c r="BW741" s="32"/>
      <c r="BX741" s="32"/>
      <c r="BY741" s="32"/>
      <c r="BZ741" s="32"/>
      <c r="CA741" s="32"/>
      <c r="CB741" s="32">
        <v>449446.32</v>
      </c>
      <c r="CC741" s="32"/>
      <c r="CD741" s="32">
        <v>449446.32</v>
      </c>
      <c r="CE741" s="32">
        <f t="shared" si="195"/>
        <v>474705.20318400004</v>
      </c>
      <c r="CF741" s="32">
        <v>388771.27</v>
      </c>
      <c r="CG741" s="32">
        <v>0</v>
      </c>
      <c r="CH741" s="32">
        <v>388771.27</v>
      </c>
      <c r="CI741" s="32">
        <f t="shared" si="196"/>
        <v>410620.21537400002</v>
      </c>
      <c r="CJ741" s="32">
        <f t="shared" si="197"/>
        <v>335264.10175966664</v>
      </c>
      <c r="CK741" s="32">
        <f>+SMALL((K741,O741,S741,W741,AA741,AE741,AI741,AM741,AQ741,AU741,AY741,BC741,BG741,BK741,BO741,BS741,BW741,CA741,CE741,CI741),1)</f>
        <v>104246.94</v>
      </c>
      <c r="CL741" s="18"/>
      <c r="CM741" s="18">
        <f t="shared" si="198"/>
        <v>0</v>
      </c>
      <c r="CN741" s="35">
        <f t="shared" si="199"/>
        <v>0</v>
      </c>
      <c r="CO741" s="39">
        <f t="shared" si="200"/>
        <v>104246.94</v>
      </c>
    </row>
    <row r="742" spans="1:93" s="19" customFormat="1" ht="45">
      <c r="A742" s="17">
        <v>732</v>
      </c>
      <c r="B742" s="49" t="s">
        <v>636</v>
      </c>
      <c r="C742" s="69" t="s">
        <v>711</v>
      </c>
      <c r="D742" s="69" t="s">
        <v>1247</v>
      </c>
      <c r="E742" s="37">
        <v>1</v>
      </c>
      <c r="F742" s="37" t="str">
        <f>+VLOOKUP(B742,'[1]AMAREY NOVA MEDICAL S.A'!$D:$H,5,0)</f>
        <v>CTO 5659-2021 DIPROMEDICOS S.A.S</v>
      </c>
      <c r="G742" s="34">
        <f>+VLOOKUP(B742,'[1]AMAREY NOVA MEDICAL S.A'!$D:$H,2,0)</f>
        <v>1350000</v>
      </c>
      <c r="H742" s="32">
        <f>+VLOOKUP(B742,'[1]AMAREY NOVA MEDICAL S.A'!$D:$H,3,0)</f>
        <v>0</v>
      </c>
      <c r="I742" s="32">
        <f>+VLOOKUP(B742,'[1]AMAREY NOVA MEDICAL S.A'!$D:$H,4,0)</f>
        <v>1350000</v>
      </c>
      <c r="J742" s="32">
        <f t="shared" si="192"/>
        <v>1350000</v>
      </c>
      <c r="K742" s="32">
        <f t="shared" si="193"/>
        <v>1425870</v>
      </c>
      <c r="L742" s="32"/>
      <c r="M742" s="32"/>
      <c r="N742" s="32"/>
      <c r="O742" s="32"/>
      <c r="P742" s="32">
        <v>5229891</v>
      </c>
      <c r="Q742" s="32"/>
      <c r="R742" s="32">
        <v>5229891</v>
      </c>
      <c r="S742" s="32">
        <f t="shared" si="202"/>
        <v>5522764.8960000006</v>
      </c>
      <c r="T742" s="32"/>
      <c r="U742" s="32"/>
      <c r="V742" s="32"/>
      <c r="W742" s="32"/>
      <c r="X742" s="32">
        <v>6318000</v>
      </c>
      <c r="Y742" s="32"/>
      <c r="Z742" s="32">
        <v>6318000</v>
      </c>
      <c r="AA742" s="32">
        <f t="shared" si="194"/>
        <v>6673071.6000000006</v>
      </c>
      <c r="AB742" s="32"/>
      <c r="AC742" s="32"/>
      <c r="AD742" s="32"/>
      <c r="AE742" s="32"/>
      <c r="AF742" s="32"/>
      <c r="AG742" s="32"/>
      <c r="AH742" s="32"/>
      <c r="AI742" s="32"/>
      <c r="AJ742" s="32">
        <v>3984750</v>
      </c>
      <c r="AK742" s="32"/>
      <c r="AL742" s="32">
        <v>3984750</v>
      </c>
      <c r="AM742" s="32">
        <f t="shared" si="203"/>
        <v>4208692.95</v>
      </c>
      <c r="AN742" s="32"/>
      <c r="AO742" s="32"/>
      <c r="AP742" s="32"/>
      <c r="AQ742" s="32"/>
      <c r="AR742" s="32"/>
      <c r="AS742" s="32"/>
      <c r="AT742" s="32"/>
      <c r="AU742" s="32"/>
      <c r="AV742" s="32"/>
      <c r="AW742" s="32"/>
      <c r="AX742" s="32"/>
      <c r="AY742" s="32"/>
      <c r="AZ742" s="32"/>
      <c r="BA742" s="32"/>
      <c r="BB742" s="32"/>
      <c r="BC742" s="32"/>
      <c r="BD742" s="32"/>
      <c r="BE742" s="32"/>
      <c r="BF742" s="32"/>
      <c r="BG742" s="32"/>
      <c r="BH742" s="32"/>
      <c r="BI742" s="32"/>
      <c r="BJ742" s="32"/>
      <c r="BK742" s="32"/>
      <c r="BL742" s="32"/>
      <c r="BM742" s="32"/>
      <c r="BN742" s="32"/>
      <c r="BO742" s="32"/>
      <c r="BP742" s="32"/>
      <c r="BQ742" s="32"/>
      <c r="BR742" s="32"/>
      <c r="BS742" s="32"/>
      <c r="BT742" s="32"/>
      <c r="BU742" s="32"/>
      <c r="BV742" s="32"/>
      <c r="BW742" s="32"/>
      <c r="BX742" s="32"/>
      <c r="BY742" s="32"/>
      <c r="BZ742" s="32"/>
      <c r="CA742" s="32"/>
      <c r="CB742" s="32"/>
      <c r="CC742" s="32"/>
      <c r="CD742" s="32"/>
      <c r="CE742" s="32"/>
      <c r="CF742" s="32">
        <v>6370816.46</v>
      </c>
      <c r="CG742" s="32">
        <v>0</v>
      </c>
      <c r="CH742" s="32">
        <v>6370816.46</v>
      </c>
      <c r="CI742" s="32">
        <f t="shared" si="196"/>
        <v>6728856.3450520001</v>
      </c>
      <c r="CJ742" s="32">
        <f t="shared" si="197"/>
        <v>4911851.1582104005</v>
      </c>
      <c r="CK742" s="32">
        <f>+SMALL((K742,O742,S742,W742,AA742,AE742,AI742,AM742,AQ742,AU742,AY742,BC742,BG742,BK742,BO742,BS742,BW742,CA742,CE742,CI742),1)</f>
        <v>1425870</v>
      </c>
      <c r="CL742" s="18"/>
      <c r="CM742" s="18">
        <f t="shared" si="198"/>
        <v>0</v>
      </c>
      <c r="CN742" s="35">
        <f t="shared" si="199"/>
        <v>0</v>
      </c>
      <c r="CO742" s="39">
        <f t="shared" si="200"/>
        <v>1425870</v>
      </c>
    </row>
    <row r="743" spans="1:93" s="19" customFormat="1" ht="60">
      <c r="A743" s="17">
        <v>733</v>
      </c>
      <c r="B743" s="49" t="s">
        <v>644</v>
      </c>
      <c r="C743" s="69" t="s">
        <v>711</v>
      </c>
      <c r="D743" s="69" t="s">
        <v>1247</v>
      </c>
      <c r="E743" s="37">
        <v>1</v>
      </c>
      <c r="F743" s="37" t="str">
        <f>+VLOOKUP(B743,'[1]AMAREY NOVA MEDICAL S.A'!$D:$H,5,0)</f>
        <v>CTO 5671-2021 SMITH &amp; NEPHEW COLOMBIA S.A.S</v>
      </c>
      <c r="G743" s="34">
        <f>+VLOOKUP(B743,'[1]AMAREY NOVA MEDICAL S.A'!$D:$H,2,0)</f>
        <v>1500000</v>
      </c>
      <c r="H743" s="32">
        <f>+VLOOKUP(B743,'[1]AMAREY NOVA MEDICAL S.A'!$D:$H,3,0)</f>
        <v>0</v>
      </c>
      <c r="I743" s="32">
        <f>+VLOOKUP(B743,'[1]AMAREY NOVA MEDICAL S.A'!$D:$H,4,0)</f>
        <v>1500000</v>
      </c>
      <c r="J743" s="32">
        <f t="shared" si="192"/>
        <v>1500000</v>
      </c>
      <c r="K743" s="32">
        <f t="shared" si="193"/>
        <v>1584300</v>
      </c>
      <c r="L743" s="32"/>
      <c r="M743" s="32"/>
      <c r="N743" s="32"/>
      <c r="O743" s="32"/>
      <c r="P743" s="32">
        <v>4306970</v>
      </c>
      <c r="Q743" s="32"/>
      <c r="R743" s="32">
        <v>4306970</v>
      </c>
      <c r="S743" s="32">
        <f t="shared" si="202"/>
        <v>4548160.32</v>
      </c>
      <c r="T743" s="32"/>
      <c r="U743" s="32"/>
      <c r="V743" s="32"/>
      <c r="W743" s="32"/>
      <c r="X743" s="32">
        <v>2948400</v>
      </c>
      <c r="Y743" s="32"/>
      <c r="Z743" s="32">
        <v>2948400</v>
      </c>
      <c r="AA743" s="32">
        <f t="shared" si="194"/>
        <v>3114100.08</v>
      </c>
      <c r="AB743" s="32"/>
      <c r="AC743" s="32"/>
      <c r="AD743" s="32"/>
      <c r="AE743" s="32"/>
      <c r="AF743" s="32"/>
      <c r="AG743" s="32"/>
      <c r="AH743" s="32"/>
      <c r="AI743" s="32"/>
      <c r="AJ743" s="32">
        <v>2296665</v>
      </c>
      <c r="AK743" s="32"/>
      <c r="AL743" s="32">
        <v>2296665</v>
      </c>
      <c r="AM743" s="32">
        <f t="shared" si="203"/>
        <v>2425737.5729999999</v>
      </c>
      <c r="AN743" s="32"/>
      <c r="AO743" s="32"/>
      <c r="AP743" s="32"/>
      <c r="AQ743" s="32"/>
      <c r="AR743" s="32"/>
      <c r="AS743" s="32"/>
      <c r="AT743" s="32"/>
      <c r="AU743" s="32"/>
      <c r="AV743" s="32"/>
      <c r="AW743" s="32"/>
      <c r="AX743" s="32"/>
      <c r="AY743" s="32"/>
      <c r="AZ743" s="32"/>
      <c r="BA743" s="32"/>
      <c r="BB743" s="32"/>
      <c r="BC743" s="32"/>
      <c r="BD743" s="32"/>
      <c r="BE743" s="32"/>
      <c r="BF743" s="32"/>
      <c r="BG743" s="32"/>
      <c r="BH743" s="32"/>
      <c r="BI743" s="32"/>
      <c r="BJ743" s="32"/>
      <c r="BK743" s="32"/>
      <c r="BL743" s="32"/>
      <c r="BM743" s="32"/>
      <c r="BN743" s="32"/>
      <c r="BO743" s="32"/>
      <c r="BP743" s="32"/>
      <c r="BQ743" s="32"/>
      <c r="BR743" s="32"/>
      <c r="BS743" s="32"/>
      <c r="BT743" s="32"/>
      <c r="BU743" s="32"/>
      <c r="BV743" s="32"/>
      <c r="BW743" s="32"/>
      <c r="BX743" s="32"/>
      <c r="BY743" s="32"/>
      <c r="BZ743" s="32"/>
      <c r="CA743" s="32"/>
      <c r="CB743" s="32"/>
      <c r="CC743" s="32"/>
      <c r="CD743" s="32"/>
      <c r="CE743" s="32"/>
      <c r="CF743" s="32">
        <v>3704901.1</v>
      </c>
      <c r="CG743" s="32">
        <v>0</v>
      </c>
      <c r="CH743" s="32">
        <v>3704901.1</v>
      </c>
      <c r="CI743" s="32">
        <f t="shared" si="196"/>
        <v>3913116.5418200004</v>
      </c>
      <c r="CJ743" s="32">
        <f t="shared" si="197"/>
        <v>3117082.9029640006</v>
      </c>
      <c r="CK743" s="32">
        <f>+SMALL((K743,O743,S743,W743,AA743,AE743,AI743,AM743,AQ743,AU743,AY743,BC743,BG743,BK743,BO743,BS743,BW743,CA743,CE743,CI743),1)</f>
        <v>1584300</v>
      </c>
      <c r="CL743" s="18"/>
      <c r="CM743" s="18">
        <f t="shared" si="198"/>
        <v>0</v>
      </c>
      <c r="CN743" s="35">
        <f t="shared" si="199"/>
        <v>0</v>
      </c>
      <c r="CO743" s="39">
        <f t="shared" si="200"/>
        <v>1584300</v>
      </c>
    </row>
    <row r="744" spans="1:93" s="19" customFormat="1" ht="60">
      <c r="A744" s="17">
        <v>734</v>
      </c>
      <c r="B744" s="49" t="s">
        <v>654</v>
      </c>
      <c r="C744" s="69" t="s">
        <v>711</v>
      </c>
      <c r="D744" s="69" t="s">
        <v>1247</v>
      </c>
      <c r="E744" s="37">
        <v>1</v>
      </c>
      <c r="F744" s="37" t="str">
        <f>+VLOOKUP(B744,'[1]AMAREY NOVA MEDICAL S.A'!$D:$H,5,0)</f>
        <v>CTO 5671-2021 SMITH &amp; NEPHEW COLOMBIA S.A.S</v>
      </c>
      <c r="G744" s="34">
        <f>+VLOOKUP(B744,'[1]AMAREY NOVA MEDICAL S.A'!$D:$H,2,0)</f>
        <v>824000</v>
      </c>
      <c r="H744" s="32">
        <f>+VLOOKUP(B744,'[1]AMAREY NOVA MEDICAL S.A'!$D:$H,3,0)</f>
        <v>0</v>
      </c>
      <c r="I744" s="32">
        <f>+VLOOKUP(B744,'[1]AMAREY NOVA MEDICAL S.A'!$D:$H,4,0)</f>
        <v>824000</v>
      </c>
      <c r="J744" s="32">
        <f t="shared" si="192"/>
        <v>824000</v>
      </c>
      <c r="K744" s="32">
        <f t="shared" si="193"/>
        <v>870308.8</v>
      </c>
      <c r="L744" s="32"/>
      <c r="M744" s="32"/>
      <c r="N744" s="32"/>
      <c r="O744" s="32"/>
      <c r="P744" s="32">
        <v>1922755</v>
      </c>
      <c r="Q744" s="32"/>
      <c r="R744" s="32">
        <v>1922755</v>
      </c>
      <c r="S744" s="32">
        <f t="shared" si="202"/>
        <v>2030429.28</v>
      </c>
      <c r="T744" s="32"/>
      <c r="U744" s="32"/>
      <c r="V744" s="32"/>
      <c r="W744" s="32"/>
      <c r="X744" s="32">
        <v>2106000</v>
      </c>
      <c r="Y744" s="32"/>
      <c r="Z744" s="32">
        <v>2106000</v>
      </c>
      <c r="AA744" s="32">
        <f t="shared" si="194"/>
        <v>2224357.2000000002</v>
      </c>
      <c r="AB744" s="32"/>
      <c r="AC744" s="32"/>
      <c r="AD744" s="32"/>
      <c r="AE744" s="32"/>
      <c r="AF744" s="32"/>
      <c r="AG744" s="32"/>
      <c r="AH744" s="32"/>
      <c r="AI744" s="32"/>
      <c r="AJ744" s="32">
        <v>1369995</v>
      </c>
      <c r="AK744" s="32"/>
      <c r="AL744" s="32">
        <v>1369995</v>
      </c>
      <c r="AM744" s="32">
        <f t="shared" si="203"/>
        <v>1446988.719</v>
      </c>
      <c r="AN744" s="32"/>
      <c r="AO744" s="32"/>
      <c r="AP744" s="32"/>
      <c r="AQ744" s="32"/>
      <c r="AR744" s="32"/>
      <c r="AS744" s="32"/>
      <c r="AT744" s="32"/>
      <c r="AU744" s="32"/>
      <c r="AV744" s="32"/>
      <c r="AW744" s="32"/>
      <c r="AX744" s="32"/>
      <c r="AY744" s="32"/>
      <c r="AZ744" s="32"/>
      <c r="BA744" s="32"/>
      <c r="BB744" s="32"/>
      <c r="BC744" s="32"/>
      <c r="BD744" s="32"/>
      <c r="BE744" s="32"/>
      <c r="BF744" s="32"/>
      <c r="BG744" s="32"/>
      <c r="BH744" s="32"/>
      <c r="BI744" s="32"/>
      <c r="BJ744" s="32"/>
      <c r="BK744" s="32"/>
      <c r="BL744" s="32"/>
      <c r="BM744" s="32"/>
      <c r="BN744" s="32"/>
      <c r="BO744" s="32"/>
      <c r="BP744" s="32"/>
      <c r="BQ744" s="32"/>
      <c r="BR744" s="32"/>
      <c r="BS744" s="32"/>
      <c r="BT744" s="32"/>
      <c r="BU744" s="32"/>
      <c r="BV744" s="32"/>
      <c r="BW744" s="32"/>
      <c r="BX744" s="32"/>
      <c r="BY744" s="32"/>
      <c r="BZ744" s="32"/>
      <c r="CA744" s="32"/>
      <c r="CB744" s="32"/>
      <c r="CC744" s="32"/>
      <c r="CD744" s="32"/>
      <c r="CE744" s="32"/>
      <c r="CF744" s="32">
        <v>1931779.95</v>
      </c>
      <c r="CG744" s="32">
        <v>0</v>
      </c>
      <c r="CH744" s="32">
        <v>1931779.95</v>
      </c>
      <c r="CI744" s="32">
        <f t="shared" si="196"/>
        <v>2040345.9831900001</v>
      </c>
      <c r="CJ744" s="32">
        <f t="shared" si="197"/>
        <v>1722485.9964379999</v>
      </c>
      <c r="CK744" s="32">
        <f>+SMALL((K744,O744,S744,W744,AA744,AE744,AI744,AM744,AQ744,AU744,AY744,BC744,BG744,BK744,BO744,BS744,BW744,CA744,CE744,CI744),1)</f>
        <v>870308.8</v>
      </c>
      <c r="CL744" s="18"/>
      <c r="CM744" s="18">
        <f t="shared" si="198"/>
        <v>0</v>
      </c>
      <c r="CN744" s="35">
        <f t="shared" si="199"/>
        <v>0</v>
      </c>
      <c r="CO744" s="39">
        <f t="shared" si="200"/>
        <v>870308.8</v>
      </c>
    </row>
    <row r="745" spans="1:93" s="19" customFormat="1" ht="45">
      <c r="A745" s="17">
        <v>735</v>
      </c>
      <c r="B745" s="49" t="s">
        <v>639</v>
      </c>
      <c r="C745" s="69" t="s">
        <v>711</v>
      </c>
      <c r="D745" s="69" t="s">
        <v>1247</v>
      </c>
      <c r="E745" s="37">
        <v>1</v>
      </c>
      <c r="F745" s="37" t="str">
        <f>+VLOOKUP(B745,'[1]AMAREY NOVA MEDICAL S.A'!$D:$H,5,0)</f>
        <v>CTO 5659-2021 DIPROMEDICOS S.A.S</v>
      </c>
      <c r="G745" s="34">
        <f>+VLOOKUP(B745,'[1]AMAREY NOVA MEDICAL S.A'!$D:$H,2,0)</f>
        <v>50000</v>
      </c>
      <c r="H745" s="32">
        <f>+VLOOKUP(B745,'[1]AMAREY NOVA MEDICAL S.A'!$D:$H,3,0)</f>
        <v>0</v>
      </c>
      <c r="I745" s="32">
        <f>+VLOOKUP(B745,'[1]AMAREY NOVA MEDICAL S.A'!$D:$H,4,0)</f>
        <v>50000</v>
      </c>
      <c r="J745" s="32">
        <f t="shared" si="192"/>
        <v>50000</v>
      </c>
      <c r="K745" s="32">
        <f t="shared" si="193"/>
        <v>52810</v>
      </c>
      <c r="L745" s="32"/>
      <c r="M745" s="32"/>
      <c r="N745" s="32"/>
      <c r="O745" s="32"/>
      <c r="P745" s="32">
        <v>612765</v>
      </c>
      <c r="Q745" s="32"/>
      <c r="R745" s="32">
        <v>612765</v>
      </c>
      <c r="S745" s="32">
        <f t="shared" si="202"/>
        <v>647079.84000000008</v>
      </c>
      <c r="T745" s="32"/>
      <c r="U745" s="32"/>
      <c r="V745" s="32"/>
      <c r="W745" s="32"/>
      <c r="X745" s="32">
        <v>106704</v>
      </c>
      <c r="Y745" s="32"/>
      <c r="Z745" s="32">
        <v>106704</v>
      </c>
      <c r="AA745" s="32">
        <f t="shared" si="194"/>
        <v>112700.7648</v>
      </c>
      <c r="AB745" s="32"/>
      <c r="AC745" s="32"/>
      <c r="AD745" s="32"/>
      <c r="AE745" s="32"/>
      <c r="AF745" s="32"/>
      <c r="AG745" s="32"/>
      <c r="AH745" s="32"/>
      <c r="AI745" s="32"/>
      <c r="AJ745" s="32">
        <v>242420</v>
      </c>
      <c r="AK745" s="32"/>
      <c r="AL745" s="32">
        <v>242420</v>
      </c>
      <c r="AM745" s="32">
        <f t="shared" si="203"/>
        <v>256044.00400000002</v>
      </c>
      <c r="AN745" s="32"/>
      <c r="AO745" s="32"/>
      <c r="AP745" s="32"/>
      <c r="AQ745" s="32"/>
      <c r="AR745" s="32"/>
      <c r="AS745" s="32"/>
      <c r="AT745" s="32"/>
      <c r="AU745" s="32"/>
      <c r="AV745" s="32"/>
      <c r="AW745" s="32"/>
      <c r="AX745" s="32"/>
      <c r="AY745" s="32"/>
      <c r="AZ745" s="32"/>
      <c r="BA745" s="32"/>
      <c r="BB745" s="32"/>
      <c r="BC745" s="32"/>
      <c r="BD745" s="32"/>
      <c r="BE745" s="32"/>
      <c r="BF745" s="32"/>
      <c r="BG745" s="32"/>
      <c r="BH745" s="32"/>
      <c r="BI745" s="32"/>
      <c r="BJ745" s="32"/>
      <c r="BK745" s="32"/>
      <c r="BL745" s="32"/>
      <c r="BM745" s="32"/>
      <c r="BN745" s="32"/>
      <c r="BO745" s="32"/>
      <c r="BP745" s="32"/>
      <c r="BQ745" s="32"/>
      <c r="BR745" s="32"/>
      <c r="BS745" s="32"/>
      <c r="BT745" s="32"/>
      <c r="BU745" s="32"/>
      <c r="BV745" s="32"/>
      <c r="BW745" s="32"/>
      <c r="BX745" s="32"/>
      <c r="BY745" s="32"/>
      <c r="BZ745" s="32"/>
      <c r="CA745" s="32"/>
      <c r="CB745" s="32"/>
      <c r="CC745" s="32"/>
      <c r="CD745" s="32"/>
      <c r="CE745" s="32"/>
      <c r="CF745" s="32">
        <v>410219.8</v>
      </c>
      <c r="CG745" s="32">
        <v>0</v>
      </c>
      <c r="CH745" s="32">
        <v>410219.8</v>
      </c>
      <c r="CI745" s="32">
        <f t="shared" si="196"/>
        <v>433274.15276000003</v>
      </c>
      <c r="CJ745" s="32">
        <f t="shared" si="197"/>
        <v>300381.75231200003</v>
      </c>
      <c r="CK745" s="32">
        <f>+SMALL((K745,O745,S745,W745,AA745,AE745,AI745,AM745,AQ745,AU745,AY745,BC745,BG745,BK745,BO745,BS745,BW745,CA745,CE745,CI745),1)</f>
        <v>52810</v>
      </c>
      <c r="CL745" s="18"/>
      <c r="CM745" s="18">
        <f t="shared" si="198"/>
        <v>0</v>
      </c>
      <c r="CN745" s="35">
        <f t="shared" si="199"/>
        <v>0</v>
      </c>
      <c r="CO745" s="39">
        <f t="shared" si="200"/>
        <v>52810</v>
      </c>
    </row>
    <row r="746" spans="1:93" s="19" customFormat="1" ht="60">
      <c r="A746" s="17">
        <v>736</v>
      </c>
      <c r="B746" s="49" t="s">
        <v>646</v>
      </c>
      <c r="C746" s="69" t="s">
        <v>711</v>
      </c>
      <c r="D746" s="69" t="s">
        <v>1247</v>
      </c>
      <c r="E746" s="37">
        <v>1</v>
      </c>
      <c r="F746" s="37" t="str">
        <f>+VLOOKUP(B746,'[1]AMAREY NOVA MEDICAL S.A'!$D:$H,5,0)</f>
        <v>CTO 5671-2021 SMITH &amp; NEPHEW COLOMBIA S.A.S</v>
      </c>
      <c r="G746" s="34">
        <f>+VLOOKUP(B746,'[1]AMAREY NOVA MEDICAL S.A'!$D:$H,2,0)</f>
        <v>1200000</v>
      </c>
      <c r="H746" s="32">
        <f>+VLOOKUP(B746,'[1]AMAREY NOVA MEDICAL S.A'!$D:$H,3,0)</f>
        <v>0</v>
      </c>
      <c r="I746" s="32">
        <f>+VLOOKUP(B746,'[1]AMAREY NOVA MEDICAL S.A'!$D:$H,4,0)</f>
        <v>1200000</v>
      </c>
      <c r="J746" s="32">
        <f t="shared" si="192"/>
        <v>1200000</v>
      </c>
      <c r="K746" s="32">
        <f t="shared" si="193"/>
        <v>1267440</v>
      </c>
      <c r="L746" s="32"/>
      <c r="M746" s="32"/>
      <c r="N746" s="32"/>
      <c r="O746" s="32"/>
      <c r="P746" s="32">
        <v>2922586</v>
      </c>
      <c r="Q746" s="32"/>
      <c r="R746" s="32">
        <v>2922586</v>
      </c>
      <c r="S746" s="32">
        <f t="shared" si="202"/>
        <v>3086250.8160000001</v>
      </c>
      <c r="T746" s="32"/>
      <c r="U746" s="32"/>
      <c r="V746" s="32"/>
      <c r="W746" s="32"/>
      <c r="X746" s="32">
        <v>1064880</v>
      </c>
      <c r="Y746" s="32"/>
      <c r="Z746" s="32">
        <v>1064880</v>
      </c>
      <c r="AA746" s="32">
        <f t="shared" si="194"/>
        <v>1124726.2560000001</v>
      </c>
      <c r="AB746" s="32"/>
      <c r="AC746" s="32"/>
      <c r="AD746" s="32"/>
      <c r="AE746" s="32"/>
      <c r="AF746" s="32"/>
      <c r="AG746" s="32"/>
      <c r="AH746" s="32"/>
      <c r="AI746" s="32"/>
      <c r="AJ746" s="32">
        <v>2949405</v>
      </c>
      <c r="AK746" s="32"/>
      <c r="AL746" s="32">
        <v>2949405</v>
      </c>
      <c r="AM746" s="32">
        <f t="shared" si="203"/>
        <v>3115161.5610000002</v>
      </c>
      <c r="AN746" s="32"/>
      <c r="AO746" s="32"/>
      <c r="AP746" s="32"/>
      <c r="AQ746" s="32"/>
      <c r="AR746" s="32"/>
      <c r="AS746" s="32"/>
      <c r="AT746" s="32"/>
      <c r="AU746" s="32"/>
      <c r="AV746" s="32"/>
      <c r="AW746" s="32"/>
      <c r="AX746" s="32"/>
      <c r="AY746" s="32"/>
      <c r="AZ746" s="32"/>
      <c r="BA746" s="32"/>
      <c r="BB746" s="32"/>
      <c r="BC746" s="32"/>
      <c r="BD746" s="32"/>
      <c r="BE746" s="32"/>
      <c r="BF746" s="32"/>
      <c r="BG746" s="32"/>
      <c r="BH746" s="32"/>
      <c r="BI746" s="32"/>
      <c r="BJ746" s="32"/>
      <c r="BK746" s="32"/>
      <c r="BL746" s="32"/>
      <c r="BM746" s="32"/>
      <c r="BN746" s="32"/>
      <c r="BO746" s="32"/>
      <c r="BP746" s="32"/>
      <c r="BQ746" s="32"/>
      <c r="BR746" s="32"/>
      <c r="BS746" s="32"/>
      <c r="BT746" s="32"/>
      <c r="BU746" s="32"/>
      <c r="BV746" s="32"/>
      <c r="BW746" s="32"/>
      <c r="BX746" s="32"/>
      <c r="BY746" s="32"/>
      <c r="BZ746" s="32"/>
      <c r="CA746" s="32"/>
      <c r="CB746" s="32"/>
      <c r="CC746" s="32"/>
      <c r="CD746" s="32"/>
      <c r="CE746" s="32"/>
      <c r="CF746" s="32">
        <v>2387278.14</v>
      </c>
      <c r="CG746" s="32">
        <v>0</v>
      </c>
      <c r="CH746" s="32">
        <v>2387278.14</v>
      </c>
      <c r="CI746" s="32">
        <f t="shared" si="196"/>
        <v>2521443.1714680004</v>
      </c>
      <c r="CJ746" s="32">
        <f t="shared" si="197"/>
        <v>2223004.3608936002</v>
      </c>
      <c r="CK746" s="32">
        <f>+SMALL((K746,O746,S746,W746,AA746,AE746,AI746,AM746,AQ746,AU746,AY746,BC746,BG746,BK746,BO746,BS746,BW746,CA746,CE746,CI746),1)</f>
        <v>1124726.2560000001</v>
      </c>
      <c r="CL746" s="18"/>
      <c r="CM746" s="18">
        <f t="shared" si="198"/>
        <v>142713.74399999995</v>
      </c>
      <c r="CN746" s="35">
        <f t="shared" si="199"/>
        <v>0.12688753662384489</v>
      </c>
      <c r="CO746" s="39">
        <f t="shared" si="200"/>
        <v>1124726.2560000001</v>
      </c>
    </row>
    <row r="747" spans="1:93" s="19" customFormat="1" ht="60">
      <c r="A747" s="17">
        <v>737</v>
      </c>
      <c r="B747" s="49" t="s">
        <v>647</v>
      </c>
      <c r="C747" s="69" t="s">
        <v>711</v>
      </c>
      <c r="D747" s="69" t="s">
        <v>1247</v>
      </c>
      <c r="E747" s="37">
        <v>1</v>
      </c>
      <c r="F747" s="37" t="str">
        <f>+VLOOKUP(B747,'[1]AMAREY NOVA MEDICAL S.A'!$D:$H,5,0)</f>
        <v>CTO 5671-2021 SMITH &amp; NEPHEW COLOMBIA S.A.S</v>
      </c>
      <c r="G747" s="34">
        <f>+VLOOKUP(B747,'[1]AMAREY NOVA MEDICAL S.A'!$D:$H,2,0)</f>
        <v>1400000</v>
      </c>
      <c r="H747" s="32">
        <f>+VLOOKUP(B747,'[1]AMAREY NOVA MEDICAL S.A'!$D:$H,3,0)</f>
        <v>0</v>
      </c>
      <c r="I747" s="32">
        <f>+VLOOKUP(B747,'[1]AMAREY NOVA MEDICAL S.A'!$D:$H,4,0)</f>
        <v>1400000</v>
      </c>
      <c r="J747" s="32">
        <f t="shared" si="192"/>
        <v>1400000</v>
      </c>
      <c r="K747" s="32">
        <f t="shared" si="193"/>
        <v>1478680</v>
      </c>
      <c r="L747" s="32"/>
      <c r="M747" s="32"/>
      <c r="N747" s="32"/>
      <c r="O747" s="32"/>
      <c r="P747" s="32">
        <v>1461293</v>
      </c>
      <c r="Q747" s="32"/>
      <c r="R747" s="32">
        <v>1461293</v>
      </c>
      <c r="S747" s="32">
        <f t="shared" si="202"/>
        <v>1543125.4080000001</v>
      </c>
      <c r="T747" s="32"/>
      <c r="U747" s="32"/>
      <c r="V747" s="32"/>
      <c r="W747" s="32"/>
      <c r="X747" s="32">
        <v>1377000</v>
      </c>
      <c r="Y747" s="32"/>
      <c r="Z747" s="32">
        <v>1377000</v>
      </c>
      <c r="AA747" s="32">
        <f t="shared" si="194"/>
        <v>1454387.4000000001</v>
      </c>
      <c r="AB747" s="32"/>
      <c r="AC747" s="32"/>
      <c r="AD747" s="32"/>
      <c r="AE747" s="32"/>
      <c r="AF747" s="32"/>
      <c r="AG747" s="32"/>
      <c r="AH747" s="32"/>
      <c r="AI747" s="32"/>
      <c r="AJ747" s="32">
        <v>608810</v>
      </c>
      <c r="AK747" s="32"/>
      <c r="AL747" s="32">
        <v>608810</v>
      </c>
      <c r="AM747" s="32">
        <f t="shared" si="203"/>
        <v>643025.12199999997</v>
      </c>
      <c r="AN747" s="32"/>
      <c r="AO747" s="32"/>
      <c r="AP747" s="32"/>
      <c r="AQ747" s="32"/>
      <c r="AR747" s="32"/>
      <c r="AS747" s="32"/>
      <c r="AT747" s="32"/>
      <c r="AU747" s="32"/>
      <c r="AV747" s="32"/>
      <c r="AW747" s="32"/>
      <c r="AX747" s="32"/>
      <c r="AY747" s="32"/>
      <c r="AZ747" s="32"/>
      <c r="BA747" s="32"/>
      <c r="BB747" s="32"/>
      <c r="BC747" s="32"/>
      <c r="BD747" s="32"/>
      <c r="BE747" s="32"/>
      <c r="BF747" s="32"/>
      <c r="BG747" s="32"/>
      <c r="BH747" s="32"/>
      <c r="BI747" s="32"/>
      <c r="BJ747" s="32"/>
      <c r="BK747" s="32"/>
      <c r="BL747" s="32"/>
      <c r="BM747" s="32"/>
      <c r="BN747" s="32"/>
      <c r="BO747" s="32"/>
      <c r="BP747" s="32"/>
      <c r="BQ747" s="32"/>
      <c r="BR747" s="32"/>
      <c r="BS747" s="32"/>
      <c r="BT747" s="32"/>
      <c r="BU747" s="32"/>
      <c r="BV747" s="32"/>
      <c r="BW747" s="32"/>
      <c r="BX747" s="32"/>
      <c r="BY747" s="32"/>
      <c r="BZ747" s="32"/>
      <c r="CA747" s="32"/>
      <c r="CB747" s="32"/>
      <c r="CC747" s="32"/>
      <c r="CD747" s="32"/>
      <c r="CE747" s="32"/>
      <c r="CF747" s="32">
        <v>1958268.56</v>
      </c>
      <c r="CG747" s="32">
        <v>0</v>
      </c>
      <c r="CH747" s="32">
        <v>1958268.56</v>
      </c>
      <c r="CI747" s="32">
        <f t="shared" si="196"/>
        <v>2068323.2530720001</v>
      </c>
      <c r="CJ747" s="32">
        <f t="shared" si="197"/>
        <v>1437508.2366144001</v>
      </c>
      <c r="CK747" s="32">
        <f>+SMALL((K747,O747,S747,W747,AA747,AE747,AI747,AM747,AQ747,AU747,AY747,BC747,BG747,BK747,BO747,BS747,BW747,CA747,CE747,CI747),1)</f>
        <v>643025.12199999997</v>
      </c>
      <c r="CL747" s="18"/>
      <c r="CM747" s="18">
        <f t="shared" si="198"/>
        <v>835654.87800000003</v>
      </c>
      <c r="CN747" s="35">
        <f t="shared" si="199"/>
        <v>1.2995680097238878</v>
      </c>
      <c r="CO747" s="39">
        <f t="shared" si="200"/>
        <v>643025.12199999997</v>
      </c>
    </row>
    <row r="748" spans="1:93" s="19" customFormat="1" ht="60">
      <c r="A748" s="17">
        <v>738</v>
      </c>
      <c r="B748" s="49" t="s">
        <v>648</v>
      </c>
      <c r="C748" s="69" t="s">
        <v>711</v>
      </c>
      <c r="D748" s="69" t="s">
        <v>1247</v>
      </c>
      <c r="E748" s="37">
        <v>1</v>
      </c>
      <c r="F748" s="37" t="str">
        <f>+VLOOKUP(B748,'[1]AMAREY NOVA MEDICAL S.A'!$D:$H,5,0)</f>
        <v>CTO 5671-2021 SMITH &amp; NEPHEW COLOMBIA S.A.S</v>
      </c>
      <c r="G748" s="34">
        <f>+VLOOKUP(B748,'[1]AMAREY NOVA MEDICAL S.A'!$D:$H,2,0)</f>
        <v>1400000</v>
      </c>
      <c r="H748" s="32">
        <f>+VLOOKUP(B748,'[1]AMAREY NOVA MEDICAL S.A'!$D:$H,3,0)</f>
        <v>0</v>
      </c>
      <c r="I748" s="32">
        <f>+VLOOKUP(B748,'[1]AMAREY NOVA MEDICAL S.A'!$D:$H,4,0)</f>
        <v>1400000</v>
      </c>
      <c r="J748" s="32">
        <f t="shared" si="192"/>
        <v>1400000</v>
      </c>
      <c r="K748" s="32">
        <f t="shared" si="193"/>
        <v>1478680</v>
      </c>
      <c r="L748" s="32"/>
      <c r="M748" s="32"/>
      <c r="N748" s="32"/>
      <c r="O748" s="32"/>
      <c r="P748" s="32">
        <v>1461293</v>
      </c>
      <c r="Q748" s="32"/>
      <c r="R748" s="32">
        <v>1461293</v>
      </c>
      <c r="S748" s="32">
        <f t="shared" si="202"/>
        <v>1543125.4080000001</v>
      </c>
      <c r="T748" s="32"/>
      <c r="U748" s="32"/>
      <c r="V748" s="32"/>
      <c r="W748" s="32"/>
      <c r="X748" s="32">
        <v>1377000</v>
      </c>
      <c r="Y748" s="32"/>
      <c r="Z748" s="32">
        <v>1377000</v>
      </c>
      <c r="AA748" s="32">
        <f t="shared" si="194"/>
        <v>1454387.4000000001</v>
      </c>
      <c r="AB748" s="32"/>
      <c r="AC748" s="32"/>
      <c r="AD748" s="32"/>
      <c r="AE748" s="32"/>
      <c r="AF748" s="32"/>
      <c r="AG748" s="32"/>
      <c r="AH748" s="32"/>
      <c r="AI748" s="32"/>
      <c r="AJ748" s="32">
        <v>2411780</v>
      </c>
      <c r="AK748" s="32"/>
      <c r="AL748" s="32">
        <v>2411780</v>
      </c>
      <c r="AM748" s="32">
        <f t="shared" si="203"/>
        <v>2547322.0359999998</v>
      </c>
      <c r="AN748" s="32"/>
      <c r="AO748" s="32"/>
      <c r="AP748" s="32"/>
      <c r="AQ748" s="32"/>
      <c r="AR748" s="32"/>
      <c r="AS748" s="32"/>
      <c r="AT748" s="32"/>
      <c r="AU748" s="32"/>
      <c r="AV748" s="32"/>
      <c r="AW748" s="32"/>
      <c r="AX748" s="32"/>
      <c r="AY748" s="32"/>
      <c r="AZ748" s="32"/>
      <c r="BA748" s="32"/>
      <c r="BB748" s="32"/>
      <c r="BC748" s="32"/>
      <c r="BD748" s="32"/>
      <c r="BE748" s="32"/>
      <c r="BF748" s="32"/>
      <c r="BG748" s="32"/>
      <c r="BH748" s="32"/>
      <c r="BI748" s="32"/>
      <c r="BJ748" s="32"/>
      <c r="BK748" s="32"/>
      <c r="BL748" s="32"/>
      <c r="BM748" s="32"/>
      <c r="BN748" s="32"/>
      <c r="BO748" s="32"/>
      <c r="BP748" s="32"/>
      <c r="BQ748" s="32"/>
      <c r="BR748" s="32"/>
      <c r="BS748" s="32"/>
      <c r="BT748" s="32"/>
      <c r="BU748" s="32"/>
      <c r="BV748" s="32"/>
      <c r="BW748" s="32"/>
      <c r="BX748" s="32"/>
      <c r="BY748" s="32"/>
      <c r="BZ748" s="32"/>
      <c r="CA748" s="32"/>
      <c r="CB748" s="32"/>
      <c r="CC748" s="32"/>
      <c r="CD748" s="32"/>
      <c r="CE748" s="32"/>
      <c r="CF748" s="32">
        <v>2354921.96</v>
      </c>
      <c r="CG748" s="32">
        <v>0</v>
      </c>
      <c r="CH748" s="32">
        <v>2354921.96</v>
      </c>
      <c r="CI748" s="32">
        <f t="shared" si="196"/>
        <v>2487268.5741520002</v>
      </c>
      <c r="CJ748" s="32">
        <f t="shared" si="197"/>
        <v>1902156.6836304001</v>
      </c>
      <c r="CK748" s="32">
        <f>+SMALL((K748,O748,S748,W748,AA748,AE748,AI748,AM748,AQ748,AU748,AY748,BC748,BG748,BK748,BO748,BS748,BW748,CA748,CE748,CI748),1)</f>
        <v>1454387.4000000001</v>
      </c>
      <c r="CL748" s="18"/>
      <c r="CM748" s="18">
        <f t="shared" si="198"/>
        <v>24292.59999999986</v>
      </c>
      <c r="CN748" s="35">
        <f t="shared" si="199"/>
        <v>1.6702977487291115E-2</v>
      </c>
      <c r="CO748" s="39">
        <f t="shared" si="200"/>
        <v>1454387.4000000001</v>
      </c>
    </row>
    <row r="749" spans="1:93" s="19" customFormat="1" ht="60">
      <c r="A749" s="17">
        <v>739</v>
      </c>
      <c r="B749" s="49" t="s">
        <v>649</v>
      </c>
      <c r="C749" s="69" t="s">
        <v>711</v>
      </c>
      <c r="D749" s="69" t="s">
        <v>1247</v>
      </c>
      <c r="E749" s="37">
        <v>1</v>
      </c>
      <c r="F749" s="37" t="str">
        <f>+VLOOKUP(B749,'[1]AMAREY NOVA MEDICAL S.A'!$D:$H,5,0)</f>
        <v>CTO 5671-2021 SMITH &amp; NEPHEW COLOMBIA S.A.S</v>
      </c>
      <c r="G749" s="34">
        <f>+VLOOKUP(B749,'[1]AMAREY NOVA MEDICAL S.A'!$D:$H,2,0)</f>
        <v>0</v>
      </c>
      <c r="H749" s="32">
        <f>+VLOOKUP(B749,'[1]AMAREY NOVA MEDICAL S.A'!$D:$H,3,0)</f>
        <v>0</v>
      </c>
      <c r="I749" s="32">
        <f>+VLOOKUP(B749,'[1]AMAREY NOVA MEDICAL S.A'!$D:$H,4,0)</f>
        <v>0</v>
      </c>
      <c r="J749" s="32">
        <f t="shared" si="192"/>
        <v>0</v>
      </c>
      <c r="K749" s="32">
        <f t="shared" si="193"/>
        <v>0</v>
      </c>
      <c r="L749" s="32"/>
      <c r="M749" s="32"/>
      <c r="N749" s="32"/>
      <c r="O749" s="32"/>
      <c r="P749" s="32"/>
      <c r="Q749" s="32"/>
      <c r="R749" s="32"/>
      <c r="S749" s="32"/>
      <c r="T749" s="32"/>
      <c r="U749" s="32"/>
      <c r="V749" s="32"/>
      <c r="W749" s="32"/>
      <c r="X749" s="32"/>
      <c r="Y749" s="32"/>
      <c r="Z749" s="32"/>
      <c r="AA749" s="32"/>
      <c r="AB749" s="32"/>
      <c r="AC749" s="32"/>
      <c r="AD749" s="32"/>
      <c r="AE749" s="32"/>
      <c r="AF749" s="32"/>
      <c r="AG749" s="32"/>
      <c r="AH749" s="32"/>
      <c r="AI749" s="32"/>
      <c r="AJ749" s="32">
        <v>594435</v>
      </c>
      <c r="AK749" s="32"/>
      <c r="AL749" s="32">
        <v>594435</v>
      </c>
      <c r="AM749" s="32">
        <f t="shared" si="203"/>
        <v>627842.24699999997</v>
      </c>
      <c r="AN749" s="32"/>
      <c r="AO749" s="32"/>
      <c r="AP749" s="32"/>
      <c r="AQ749" s="32"/>
      <c r="AR749" s="32"/>
      <c r="AS749" s="32"/>
      <c r="AT749" s="32"/>
      <c r="AU749" s="32"/>
      <c r="AV749" s="32"/>
      <c r="AW749" s="32"/>
      <c r="AX749" s="32"/>
      <c r="AY749" s="32"/>
      <c r="AZ749" s="32"/>
      <c r="BA749" s="32"/>
      <c r="BB749" s="32"/>
      <c r="BC749" s="32"/>
      <c r="BD749" s="32"/>
      <c r="BE749" s="32"/>
      <c r="BF749" s="32"/>
      <c r="BG749" s="32"/>
      <c r="BH749" s="32"/>
      <c r="BI749" s="32"/>
      <c r="BJ749" s="32"/>
      <c r="BK749" s="32"/>
      <c r="BL749" s="32"/>
      <c r="BM749" s="32"/>
      <c r="BN749" s="32"/>
      <c r="BO749" s="32"/>
      <c r="BP749" s="32"/>
      <c r="BQ749" s="32"/>
      <c r="BR749" s="32"/>
      <c r="BS749" s="32"/>
      <c r="BT749" s="32"/>
      <c r="BU749" s="32"/>
      <c r="BV749" s="32"/>
      <c r="BW749" s="32"/>
      <c r="BX749" s="32"/>
      <c r="BY749" s="32"/>
      <c r="BZ749" s="32"/>
      <c r="CA749" s="32"/>
      <c r="CB749" s="32"/>
      <c r="CC749" s="32"/>
      <c r="CD749" s="32"/>
      <c r="CE749" s="32"/>
      <c r="CF749" s="32">
        <v>2141228.7400000002</v>
      </c>
      <c r="CG749" s="32">
        <v>0</v>
      </c>
      <c r="CH749" s="32">
        <v>2141228.7400000002</v>
      </c>
      <c r="CI749" s="32">
        <f t="shared" si="196"/>
        <v>2261565.7951880004</v>
      </c>
      <c r="CJ749" s="32">
        <f t="shared" si="197"/>
        <v>963136.0140626668</v>
      </c>
      <c r="CK749" s="32">
        <f>+SMALL((K749,O749,S749,W749,AA749,AE749,AI749,AM749,AQ749,AU749,AY749,BC749,BG749,BK749,BO749,BS749,BW749,CA749,CE749,CI749),1)</f>
        <v>0</v>
      </c>
      <c r="CL749" s="18"/>
      <c r="CM749" s="18"/>
      <c r="CN749" s="35"/>
      <c r="CO749" s="39">
        <f t="shared" si="200"/>
        <v>0</v>
      </c>
    </row>
    <row r="750" spans="1:93" s="19" customFormat="1" ht="60">
      <c r="A750" s="17">
        <v>740</v>
      </c>
      <c r="B750" s="49" t="s">
        <v>650</v>
      </c>
      <c r="C750" s="69" t="s">
        <v>711</v>
      </c>
      <c r="D750" s="69" t="s">
        <v>1247</v>
      </c>
      <c r="E750" s="37">
        <v>1</v>
      </c>
      <c r="F750" s="37" t="str">
        <f>+VLOOKUP(B750,'[1]AMAREY NOVA MEDICAL S.A'!$D:$H,5,0)</f>
        <v>CTO 5671-2021 SMITH &amp; NEPHEW COLOMBIA S.A.S</v>
      </c>
      <c r="G750" s="34">
        <f>+VLOOKUP(B750,'[1]AMAREY NOVA MEDICAL S.A'!$D:$H,2,0)</f>
        <v>850000</v>
      </c>
      <c r="H750" s="32">
        <f>+VLOOKUP(B750,'[1]AMAREY NOVA MEDICAL S.A'!$D:$H,3,0)</f>
        <v>0</v>
      </c>
      <c r="I750" s="32">
        <f>+VLOOKUP(B750,'[1]AMAREY NOVA MEDICAL S.A'!$D:$H,4,0)</f>
        <v>850000</v>
      </c>
      <c r="J750" s="32">
        <f t="shared" si="192"/>
        <v>850000</v>
      </c>
      <c r="K750" s="32">
        <f t="shared" si="193"/>
        <v>897770</v>
      </c>
      <c r="L750" s="32"/>
      <c r="M750" s="32"/>
      <c r="N750" s="32"/>
      <c r="O750" s="32"/>
      <c r="P750" s="32">
        <v>1461293</v>
      </c>
      <c r="Q750" s="32"/>
      <c r="R750" s="32">
        <v>1461293</v>
      </c>
      <c r="S750" s="32">
        <f t="shared" si="202"/>
        <v>1543125.4080000001</v>
      </c>
      <c r="T750" s="32"/>
      <c r="U750" s="32"/>
      <c r="V750" s="32"/>
      <c r="W750" s="32"/>
      <c r="X750" s="32">
        <v>1064880</v>
      </c>
      <c r="Y750" s="32"/>
      <c r="Z750" s="32">
        <v>1064880</v>
      </c>
      <c r="AA750" s="32">
        <f t="shared" si="194"/>
        <v>1124726.2560000001</v>
      </c>
      <c r="AB750" s="32"/>
      <c r="AC750" s="32"/>
      <c r="AD750" s="32"/>
      <c r="AE750" s="32"/>
      <c r="AF750" s="32"/>
      <c r="AG750" s="32"/>
      <c r="AH750" s="32"/>
      <c r="AI750" s="32"/>
      <c r="AJ750" s="32">
        <v>2033600</v>
      </c>
      <c r="AK750" s="32"/>
      <c r="AL750" s="32">
        <v>2033600</v>
      </c>
      <c r="AM750" s="32">
        <f t="shared" si="203"/>
        <v>2147888.3199999998</v>
      </c>
      <c r="AN750" s="32"/>
      <c r="AO750" s="32"/>
      <c r="AP750" s="32"/>
      <c r="AQ750" s="32"/>
      <c r="AR750" s="32"/>
      <c r="AS750" s="32"/>
      <c r="AT750" s="32"/>
      <c r="AU750" s="32"/>
      <c r="AV750" s="32"/>
      <c r="AW750" s="32"/>
      <c r="AX750" s="32"/>
      <c r="AY750" s="32"/>
      <c r="AZ750" s="32"/>
      <c r="BA750" s="32"/>
      <c r="BB750" s="32"/>
      <c r="BC750" s="32"/>
      <c r="BD750" s="32"/>
      <c r="BE750" s="32"/>
      <c r="BF750" s="32"/>
      <c r="BG750" s="32"/>
      <c r="BH750" s="32"/>
      <c r="BI750" s="32"/>
      <c r="BJ750" s="32"/>
      <c r="BK750" s="32"/>
      <c r="BL750" s="32"/>
      <c r="BM750" s="32"/>
      <c r="BN750" s="32"/>
      <c r="BO750" s="32"/>
      <c r="BP750" s="32"/>
      <c r="BQ750" s="32"/>
      <c r="BR750" s="32"/>
      <c r="BS750" s="32"/>
      <c r="BT750" s="32"/>
      <c r="BU750" s="32"/>
      <c r="BV750" s="32"/>
      <c r="BW750" s="32"/>
      <c r="BX750" s="32"/>
      <c r="BY750" s="32"/>
      <c r="BZ750" s="32"/>
      <c r="CA750" s="32"/>
      <c r="CB750" s="32"/>
      <c r="CC750" s="32"/>
      <c r="CD750" s="32"/>
      <c r="CE750" s="32"/>
      <c r="CF750" s="32">
        <v>1859751.45</v>
      </c>
      <c r="CG750" s="32">
        <v>0</v>
      </c>
      <c r="CH750" s="32">
        <v>1859751.45</v>
      </c>
      <c r="CI750" s="32">
        <f t="shared" si="196"/>
        <v>1964269.4814899999</v>
      </c>
      <c r="CJ750" s="32">
        <f t="shared" si="197"/>
        <v>1535555.893098</v>
      </c>
      <c r="CK750" s="32">
        <f>+SMALL((K750,O750,S750,W750,AA750,AE750,AI750,AM750,AQ750,AU750,AY750,BC750,BG750,BK750,BO750,BS750,BW750,CA750,CE750,CI750),1)</f>
        <v>897770</v>
      </c>
      <c r="CL750" s="18"/>
      <c r="CM750" s="18">
        <f t="shared" si="198"/>
        <v>0</v>
      </c>
      <c r="CN750" s="35">
        <f t="shared" si="199"/>
        <v>0</v>
      </c>
      <c r="CO750" s="39">
        <f t="shared" si="200"/>
        <v>897770</v>
      </c>
    </row>
    <row r="751" spans="1:93" s="19" customFormat="1" ht="60">
      <c r="A751" s="17">
        <v>741</v>
      </c>
      <c r="B751" s="49" t="s">
        <v>651</v>
      </c>
      <c r="C751" s="69" t="s">
        <v>711</v>
      </c>
      <c r="D751" s="69" t="s">
        <v>1247</v>
      </c>
      <c r="E751" s="37">
        <v>1</v>
      </c>
      <c r="F751" s="37" t="str">
        <f>+VLOOKUP(B751,'[1]AMAREY NOVA MEDICAL S.A'!$D:$H,5,0)</f>
        <v>CTO 5671-2021 SMITH &amp; NEPHEW COLOMBIA S.A.S</v>
      </c>
      <c r="G751" s="34">
        <f>+VLOOKUP(B751,'[1]AMAREY NOVA MEDICAL S.A'!$D:$H,2,0)</f>
        <v>850000</v>
      </c>
      <c r="H751" s="32">
        <f>+VLOOKUP(B751,'[1]AMAREY NOVA MEDICAL S.A'!$D:$H,3,0)</f>
        <v>0</v>
      </c>
      <c r="I751" s="32">
        <f>+VLOOKUP(B751,'[1]AMAREY NOVA MEDICAL S.A'!$D:$H,4,0)</f>
        <v>850000</v>
      </c>
      <c r="J751" s="32">
        <f t="shared" si="192"/>
        <v>850000</v>
      </c>
      <c r="K751" s="32">
        <f t="shared" si="193"/>
        <v>897770</v>
      </c>
      <c r="L751" s="32"/>
      <c r="M751" s="32"/>
      <c r="N751" s="32"/>
      <c r="O751" s="32"/>
      <c r="P751" s="32">
        <v>1461293</v>
      </c>
      <c r="Q751" s="32"/>
      <c r="R751" s="32">
        <v>1461293</v>
      </c>
      <c r="S751" s="32">
        <f t="shared" si="202"/>
        <v>1543125.4080000001</v>
      </c>
      <c r="T751" s="32"/>
      <c r="U751" s="32"/>
      <c r="V751" s="32"/>
      <c r="W751" s="32"/>
      <c r="X751" s="32">
        <v>1064880</v>
      </c>
      <c r="Y751" s="32"/>
      <c r="Z751" s="32">
        <v>1064880</v>
      </c>
      <c r="AA751" s="32">
        <f t="shared" si="194"/>
        <v>1124726.2560000001</v>
      </c>
      <c r="AB751" s="32"/>
      <c r="AC751" s="32"/>
      <c r="AD751" s="32"/>
      <c r="AE751" s="32"/>
      <c r="AF751" s="32"/>
      <c r="AG751" s="32"/>
      <c r="AH751" s="32"/>
      <c r="AI751" s="32"/>
      <c r="AJ751" s="32">
        <v>2033600</v>
      </c>
      <c r="AK751" s="32"/>
      <c r="AL751" s="32">
        <v>2033600</v>
      </c>
      <c r="AM751" s="32">
        <f t="shared" si="203"/>
        <v>2147888.3199999998</v>
      </c>
      <c r="AN751" s="32"/>
      <c r="AO751" s="32"/>
      <c r="AP751" s="32"/>
      <c r="AQ751" s="32"/>
      <c r="AR751" s="32"/>
      <c r="AS751" s="32"/>
      <c r="AT751" s="32"/>
      <c r="AU751" s="32"/>
      <c r="AV751" s="32"/>
      <c r="AW751" s="32"/>
      <c r="AX751" s="32"/>
      <c r="AY751" s="32"/>
      <c r="AZ751" s="32"/>
      <c r="BA751" s="32"/>
      <c r="BB751" s="32"/>
      <c r="BC751" s="32"/>
      <c r="BD751" s="32"/>
      <c r="BE751" s="32"/>
      <c r="BF751" s="32"/>
      <c r="BG751" s="32"/>
      <c r="BH751" s="32"/>
      <c r="BI751" s="32"/>
      <c r="BJ751" s="32"/>
      <c r="BK751" s="32"/>
      <c r="BL751" s="32"/>
      <c r="BM751" s="32"/>
      <c r="BN751" s="32"/>
      <c r="BO751" s="32"/>
      <c r="BP751" s="32"/>
      <c r="BQ751" s="32"/>
      <c r="BR751" s="32"/>
      <c r="BS751" s="32"/>
      <c r="BT751" s="32"/>
      <c r="BU751" s="32"/>
      <c r="BV751" s="32"/>
      <c r="BW751" s="32"/>
      <c r="BX751" s="32"/>
      <c r="BY751" s="32"/>
      <c r="BZ751" s="32"/>
      <c r="CA751" s="32"/>
      <c r="CB751" s="32"/>
      <c r="CC751" s="32"/>
      <c r="CD751" s="32"/>
      <c r="CE751" s="32"/>
      <c r="CF751" s="32">
        <v>1859751.45</v>
      </c>
      <c r="CG751" s="32">
        <v>0</v>
      </c>
      <c r="CH751" s="32">
        <v>1859751.45</v>
      </c>
      <c r="CI751" s="32">
        <f t="shared" si="196"/>
        <v>1964269.4814899999</v>
      </c>
      <c r="CJ751" s="32">
        <f t="shared" si="197"/>
        <v>1535555.893098</v>
      </c>
      <c r="CK751" s="32">
        <f>+SMALL((K751,O751,S751,W751,AA751,AE751,AI751,AM751,AQ751,AU751,AY751,BC751,BG751,BK751,BO751,BS751,BW751,CA751,CE751,CI751),1)</f>
        <v>897770</v>
      </c>
      <c r="CL751" s="18"/>
      <c r="CM751" s="18">
        <f t="shared" si="198"/>
        <v>0</v>
      </c>
      <c r="CN751" s="35">
        <f t="shared" si="199"/>
        <v>0</v>
      </c>
      <c r="CO751" s="39">
        <f t="shared" si="200"/>
        <v>897770</v>
      </c>
    </row>
    <row r="752" spans="1:93" s="19" customFormat="1" ht="45">
      <c r="A752" s="17">
        <v>742</v>
      </c>
      <c r="B752" s="49" t="s">
        <v>527</v>
      </c>
      <c r="C752" s="69" t="s">
        <v>711</v>
      </c>
      <c r="D752" s="69" t="s">
        <v>1247</v>
      </c>
      <c r="E752" s="37">
        <v>1</v>
      </c>
      <c r="F752" s="37" t="str">
        <f>+VLOOKUP(B752,'[1]AMAREY NOVA MEDICAL S.A'!$D:$H,5,0)</f>
        <v>CTO 5657-2021 B BRAUN MEDICAL S A</v>
      </c>
      <c r="G752" s="34">
        <f>+VLOOKUP(B752,'[1]AMAREY NOVA MEDICAL S.A'!$D:$H,2,0)</f>
        <v>98700</v>
      </c>
      <c r="H752" s="32">
        <f>+VLOOKUP(B752,'[1]AMAREY NOVA MEDICAL S.A'!$D:$H,3,0)</f>
        <v>0</v>
      </c>
      <c r="I752" s="32">
        <f>+VLOOKUP(B752,'[1]AMAREY NOVA MEDICAL S.A'!$D:$H,4,0)</f>
        <v>98700</v>
      </c>
      <c r="J752" s="32">
        <f t="shared" si="192"/>
        <v>98700</v>
      </c>
      <c r="K752" s="32">
        <f t="shared" si="193"/>
        <v>104246.94</v>
      </c>
      <c r="L752" s="32"/>
      <c r="M752" s="32"/>
      <c r="N752" s="32"/>
      <c r="O752" s="32"/>
      <c r="P752" s="32">
        <v>462779</v>
      </c>
      <c r="Q752" s="32"/>
      <c r="R752" s="32">
        <v>462779</v>
      </c>
      <c r="S752" s="32">
        <f t="shared" si="202"/>
        <v>488694.62400000001</v>
      </c>
      <c r="T752" s="32"/>
      <c r="U752" s="32"/>
      <c r="V752" s="32"/>
      <c r="W752" s="32"/>
      <c r="X752" s="32">
        <v>280000</v>
      </c>
      <c r="Y752" s="32"/>
      <c r="Z752" s="32">
        <v>280000</v>
      </c>
      <c r="AA752" s="32">
        <f t="shared" si="194"/>
        <v>295736</v>
      </c>
      <c r="AB752" s="32"/>
      <c r="AC752" s="32"/>
      <c r="AD752" s="32"/>
      <c r="AE752" s="32"/>
      <c r="AF752" s="32"/>
      <c r="AG752" s="32"/>
      <c r="AH752" s="32"/>
      <c r="AI752" s="32"/>
      <c r="AJ752" s="32">
        <v>224940</v>
      </c>
      <c r="AK752" s="32"/>
      <c r="AL752" s="32">
        <v>224940</v>
      </c>
      <c r="AM752" s="32">
        <f t="shared" si="203"/>
        <v>237581.628</v>
      </c>
      <c r="AN752" s="32"/>
      <c r="AO752" s="32"/>
      <c r="AP752" s="32"/>
      <c r="AQ752" s="32"/>
      <c r="AR752" s="32"/>
      <c r="AS752" s="32"/>
      <c r="AT752" s="32"/>
      <c r="AU752" s="32"/>
      <c r="AV752" s="32"/>
      <c r="AW752" s="32"/>
      <c r="AX752" s="32"/>
      <c r="AY752" s="32"/>
      <c r="AZ752" s="32"/>
      <c r="BA752" s="32"/>
      <c r="BB752" s="32"/>
      <c r="BC752" s="32"/>
      <c r="BD752" s="32"/>
      <c r="BE752" s="32"/>
      <c r="BF752" s="32"/>
      <c r="BG752" s="32"/>
      <c r="BH752" s="32"/>
      <c r="BI752" s="32"/>
      <c r="BJ752" s="32"/>
      <c r="BK752" s="32"/>
      <c r="BL752" s="32"/>
      <c r="BM752" s="32"/>
      <c r="BN752" s="32"/>
      <c r="BO752" s="32"/>
      <c r="BP752" s="32"/>
      <c r="BQ752" s="32"/>
      <c r="BR752" s="32"/>
      <c r="BS752" s="32"/>
      <c r="BT752" s="32"/>
      <c r="BU752" s="32"/>
      <c r="BV752" s="32"/>
      <c r="BW752" s="32"/>
      <c r="BX752" s="32"/>
      <c r="BY752" s="32"/>
      <c r="BZ752" s="32"/>
      <c r="CA752" s="32"/>
      <c r="CB752" s="32"/>
      <c r="CC752" s="32"/>
      <c r="CD752" s="32"/>
      <c r="CE752" s="32"/>
      <c r="CF752" s="32">
        <v>402098.1</v>
      </c>
      <c r="CG752" s="32">
        <v>0</v>
      </c>
      <c r="CH752" s="32">
        <v>402098.1</v>
      </c>
      <c r="CI752" s="32">
        <f t="shared" si="196"/>
        <v>424696.01321999996</v>
      </c>
      <c r="CJ752" s="32">
        <f t="shared" si="197"/>
        <v>310191.04104399995</v>
      </c>
      <c r="CK752" s="32">
        <f>+SMALL((K752,O752,S752,W752,AA752,AE752,AI752,AM752,AQ752,AU752,AY752,BC752,BG752,BK752,BO752,BS752,BW752,CA752,CE752,CI752),1)</f>
        <v>104246.94</v>
      </c>
      <c r="CL752" s="18"/>
      <c r="CM752" s="18">
        <f t="shared" si="198"/>
        <v>0</v>
      </c>
      <c r="CN752" s="35">
        <f t="shared" si="199"/>
        <v>0</v>
      </c>
      <c r="CO752" s="39">
        <f t="shared" si="200"/>
        <v>104246.94</v>
      </c>
    </row>
    <row r="753" spans="1:93" s="19" customFormat="1" ht="45">
      <c r="A753" s="17">
        <v>743</v>
      </c>
      <c r="B753" s="49" t="s">
        <v>636</v>
      </c>
      <c r="C753" s="69" t="s">
        <v>712</v>
      </c>
      <c r="D753" s="69" t="s">
        <v>1247</v>
      </c>
      <c r="E753" s="37">
        <v>1</v>
      </c>
      <c r="F753" s="37" t="str">
        <f>+VLOOKUP(B753,'[1]AMAREY NOVA MEDICAL S.A'!$D:$H,5,0)</f>
        <v>CTO 5659-2021 DIPROMEDICOS S.A.S</v>
      </c>
      <c r="G753" s="34">
        <f>+VLOOKUP(B753,'[1]AMAREY NOVA MEDICAL S.A'!$D:$H,2,0)</f>
        <v>1350000</v>
      </c>
      <c r="H753" s="32">
        <f>+VLOOKUP(B753,'[1]AMAREY NOVA MEDICAL S.A'!$D:$H,3,0)</f>
        <v>0</v>
      </c>
      <c r="I753" s="32">
        <f>+VLOOKUP(B753,'[1]AMAREY NOVA MEDICAL S.A'!$D:$H,4,0)</f>
        <v>1350000</v>
      </c>
      <c r="J753" s="32">
        <f t="shared" si="192"/>
        <v>1350000</v>
      </c>
      <c r="K753" s="32">
        <f t="shared" si="193"/>
        <v>1425870</v>
      </c>
      <c r="L753" s="32"/>
      <c r="M753" s="32"/>
      <c r="N753" s="32"/>
      <c r="O753" s="32"/>
      <c r="P753" s="32">
        <v>5229891</v>
      </c>
      <c r="Q753" s="32"/>
      <c r="R753" s="32">
        <v>5229891</v>
      </c>
      <c r="S753" s="32">
        <f t="shared" si="202"/>
        <v>5522764.8960000006</v>
      </c>
      <c r="T753" s="32"/>
      <c r="U753" s="32"/>
      <c r="V753" s="32"/>
      <c r="W753" s="32"/>
      <c r="X753" s="32">
        <v>6318000</v>
      </c>
      <c r="Y753" s="32"/>
      <c r="Z753" s="32">
        <v>6318000</v>
      </c>
      <c r="AA753" s="32">
        <f t="shared" si="194"/>
        <v>6673071.6000000006</v>
      </c>
      <c r="AB753" s="32"/>
      <c r="AC753" s="32"/>
      <c r="AD753" s="32"/>
      <c r="AE753" s="32"/>
      <c r="AF753" s="32"/>
      <c r="AG753" s="32"/>
      <c r="AH753" s="32"/>
      <c r="AI753" s="32"/>
      <c r="AJ753" s="32">
        <v>3984750</v>
      </c>
      <c r="AK753" s="32"/>
      <c r="AL753" s="32">
        <v>3984750</v>
      </c>
      <c r="AM753" s="32">
        <f t="shared" si="203"/>
        <v>4208692.95</v>
      </c>
      <c r="AN753" s="32"/>
      <c r="AO753" s="32"/>
      <c r="AP753" s="32"/>
      <c r="AQ753" s="32"/>
      <c r="AR753" s="32"/>
      <c r="AS753" s="32"/>
      <c r="AT753" s="32"/>
      <c r="AU753" s="32"/>
      <c r="AV753" s="32"/>
      <c r="AW753" s="32"/>
      <c r="AX753" s="32"/>
      <c r="AY753" s="32"/>
      <c r="AZ753" s="32"/>
      <c r="BA753" s="32"/>
      <c r="BB753" s="32"/>
      <c r="BC753" s="32"/>
      <c r="BD753" s="32"/>
      <c r="BE753" s="32"/>
      <c r="BF753" s="32"/>
      <c r="BG753" s="32"/>
      <c r="BH753" s="32"/>
      <c r="BI753" s="32"/>
      <c r="BJ753" s="32"/>
      <c r="BK753" s="32"/>
      <c r="BL753" s="32"/>
      <c r="BM753" s="32"/>
      <c r="BN753" s="32"/>
      <c r="BO753" s="32"/>
      <c r="BP753" s="32"/>
      <c r="BQ753" s="32"/>
      <c r="BR753" s="32"/>
      <c r="BS753" s="32"/>
      <c r="BT753" s="32"/>
      <c r="BU753" s="32"/>
      <c r="BV753" s="32"/>
      <c r="BW753" s="32"/>
      <c r="BX753" s="32"/>
      <c r="BY753" s="32"/>
      <c r="BZ753" s="32"/>
      <c r="CA753" s="32"/>
      <c r="CB753" s="32">
        <v>5292000</v>
      </c>
      <c r="CC753" s="32"/>
      <c r="CD753" s="32">
        <v>5292000</v>
      </c>
      <c r="CE753" s="32">
        <f t="shared" si="195"/>
        <v>5589410.4000000004</v>
      </c>
      <c r="CF753" s="32">
        <v>6589264.2999999998</v>
      </c>
      <c r="CG753" s="32">
        <v>0</v>
      </c>
      <c r="CH753" s="32">
        <v>6589264.2999999998</v>
      </c>
      <c r="CI753" s="32">
        <f t="shared" si="196"/>
        <v>6959580.9536600001</v>
      </c>
      <c r="CJ753" s="32">
        <f t="shared" si="197"/>
        <v>5063231.7999433335</v>
      </c>
      <c r="CK753" s="32">
        <f>+SMALL((K753,O753,S753,W753,AA753,AE753,AI753,AM753,AQ753,AU753,AY753,BC753,BG753,BK753,BO753,BS753,BW753,CA753,CE753,CI753),1)</f>
        <v>1425870</v>
      </c>
      <c r="CL753" s="18"/>
      <c r="CM753" s="18">
        <f t="shared" si="198"/>
        <v>0</v>
      </c>
      <c r="CN753" s="35">
        <f t="shared" si="199"/>
        <v>0</v>
      </c>
      <c r="CO753" s="39">
        <f t="shared" si="200"/>
        <v>1425870</v>
      </c>
    </row>
    <row r="754" spans="1:93" s="19" customFormat="1" ht="60">
      <c r="A754" s="17">
        <v>744</v>
      </c>
      <c r="B754" s="49" t="s">
        <v>644</v>
      </c>
      <c r="C754" s="69" t="s">
        <v>712</v>
      </c>
      <c r="D754" s="69" t="s">
        <v>1247</v>
      </c>
      <c r="E754" s="37">
        <v>1</v>
      </c>
      <c r="F754" s="37" t="str">
        <f>+VLOOKUP(B754,'[1]AMAREY NOVA MEDICAL S.A'!$D:$H,5,0)</f>
        <v>CTO 5671-2021 SMITH &amp; NEPHEW COLOMBIA S.A.S</v>
      </c>
      <c r="G754" s="34">
        <f>+VLOOKUP(B754,'[1]AMAREY NOVA MEDICAL S.A'!$D:$H,2,0)</f>
        <v>1500000</v>
      </c>
      <c r="H754" s="32">
        <f>+VLOOKUP(B754,'[1]AMAREY NOVA MEDICAL S.A'!$D:$H,3,0)</f>
        <v>0</v>
      </c>
      <c r="I754" s="32">
        <f>+VLOOKUP(B754,'[1]AMAREY NOVA MEDICAL S.A'!$D:$H,4,0)</f>
        <v>1500000</v>
      </c>
      <c r="J754" s="32">
        <f t="shared" si="192"/>
        <v>1500000</v>
      </c>
      <c r="K754" s="32">
        <f t="shared" si="193"/>
        <v>1584300</v>
      </c>
      <c r="L754" s="32"/>
      <c r="M754" s="32"/>
      <c r="N754" s="32"/>
      <c r="O754" s="32"/>
      <c r="P754" s="32">
        <v>4306970</v>
      </c>
      <c r="Q754" s="32"/>
      <c r="R754" s="32">
        <v>4306970</v>
      </c>
      <c r="S754" s="32">
        <f t="shared" si="202"/>
        <v>4548160.32</v>
      </c>
      <c r="T754" s="32"/>
      <c r="U754" s="32"/>
      <c r="V754" s="32"/>
      <c r="W754" s="32"/>
      <c r="X754" s="32">
        <v>2948400</v>
      </c>
      <c r="Y754" s="32"/>
      <c r="Z754" s="32">
        <v>2948400</v>
      </c>
      <c r="AA754" s="32">
        <f t="shared" si="194"/>
        <v>3114100.08</v>
      </c>
      <c r="AB754" s="32"/>
      <c r="AC754" s="32"/>
      <c r="AD754" s="32"/>
      <c r="AE754" s="32"/>
      <c r="AF754" s="32"/>
      <c r="AG754" s="32"/>
      <c r="AH754" s="32"/>
      <c r="AI754" s="32"/>
      <c r="AJ754" s="32">
        <v>2296665</v>
      </c>
      <c r="AK754" s="32"/>
      <c r="AL754" s="32">
        <v>2296665</v>
      </c>
      <c r="AM754" s="32">
        <f t="shared" si="203"/>
        <v>2425737.5729999999</v>
      </c>
      <c r="AN754" s="32"/>
      <c r="AO754" s="32"/>
      <c r="AP754" s="32"/>
      <c r="AQ754" s="32"/>
      <c r="AR754" s="32"/>
      <c r="AS754" s="32"/>
      <c r="AT754" s="32"/>
      <c r="AU754" s="32"/>
      <c r="AV754" s="32"/>
      <c r="AW754" s="32"/>
      <c r="AX754" s="32"/>
      <c r="AY754" s="32"/>
      <c r="AZ754" s="32"/>
      <c r="BA754" s="32"/>
      <c r="BB754" s="32"/>
      <c r="BC754" s="32"/>
      <c r="BD754" s="32"/>
      <c r="BE754" s="32"/>
      <c r="BF754" s="32"/>
      <c r="BG754" s="32"/>
      <c r="BH754" s="32"/>
      <c r="BI754" s="32"/>
      <c r="BJ754" s="32"/>
      <c r="BK754" s="32"/>
      <c r="BL754" s="32"/>
      <c r="BM754" s="32"/>
      <c r="BN754" s="32"/>
      <c r="BO754" s="32"/>
      <c r="BP754" s="32"/>
      <c r="BQ754" s="32"/>
      <c r="BR754" s="32"/>
      <c r="BS754" s="32"/>
      <c r="BT754" s="32"/>
      <c r="BU754" s="32"/>
      <c r="BV754" s="32"/>
      <c r="BW754" s="32"/>
      <c r="BX754" s="32"/>
      <c r="BY754" s="32"/>
      <c r="BZ754" s="32"/>
      <c r="CA754" s="32"/>
      <c r="CB754" s="32">
        <v>3024000</v>
      </c>
      <c r="CC754" s="32"/>
      <c r="CD754" s="32">
        <v>3024000</v>
      </c>
      <c r="CE754" s="32">
        <f t="shared" si="195"/>
        <v>3193948.8000000003</v>
      </c>
      <c r="CF754" s="32">
        <v>4176226.93</v>
      </c>
      <c r="CG754" s="32">
        <v>0</v>
      </c>
      <c r="CH754" s="32">
        <v>4176226.93</v>
      </c>
      <c r="CI754" s="32">
        <f t="shared" si="196"/>
        <v>4410930.8834660007</v>
      </c>
      <c r="CJ754" s="32">
        <f t="shared" si="197"/>
        <v>3212862.9427443338</v>
      </c>
      <c r="CK754" s="32">
        <f>+SMALL((K754,O754,S754,W754,AA754,AE754,AI754,AM754,AQ754,AU754,AY754,BC754,BG754,BK754,BO754,BS754,BW754,CA754,CE754,CI754),1)</f>
        <v>1584300</v>
      </c>
      <c r="CL754" s="18"/>
      <c r="CM754" s="18">
        <f t="shared" si="198"/>
        <v>0</v>
      </c>
      <c r="CN754" s="35">
        <f t="shared" si="199"/>
        <v>0</v>
      </c>
      <c r="CO754" s="39">
        <f t="shared" si="200"/>
        <v>1584300</v>
      </c>
    </row>
    <row r="755" spans="1:93" s="19" customFormat="1" ht="60">
      <c r="A755" s="17">
        <v>745</v>
      </c>
      <c r="B755" s="49" t="s">
        <v>654</v>
      </c>
      <c r="C755" s="69" t="s">
        <v>712</v>
      </c>
      <c r="D755" s="69" t="s">
        <v>1247</v>
      </c>
      <c r="E755" s="37">
        <v>1</v>
      </c>
      <c r="F755" s="37" t="str">
        <f>+VLOOKUP(B755,'[1]AMAREY NOVA MEDICAL S.A'!$D:$H,5,0)</f>
        <v>CTO 5671-2021 SMITH &amp; NEPHEW COLOMBIA S.A.S</v>
      </c>
      <c r="G755" s="34">
        <f>+VLOOKUP(B755,'[1]AMAREY NOVA MEDICAL S.A'!$D:$H,2,0)</f>
        <v>824000</v>
      </c>
      <c r="H755" s="32">
        <f>+VLOOKUP(B755,'[1]AMAREY NOVA MEDICAL S.A'!$D:$H,3,0)</f>
        <v>0</v>
      </c>
      <c r="I755" s="32">
        <f>+VLOOKUP(B755,'[1]AMAREY NOVA MEDICAL S.A'!$D:$H,4,0)</f>
        <v>824000</v>
      </c>
      <c r="J755" s="32">
        <f t="shared" si="192"/>
        <v>824000</v>
      </c>
      <c r="K755" s="32">
        <f t="shared" si="193"/>
        <v>870308.8</v>
      </c>
      <c r="L755" s="32"/>
      <c r="M755" s="32"/>
      <c r="N755" s="32"/>
      <c r="O755" s="32"/>
      <c r="P755" s="32">
        <v>1922755</v>
      </c>
      <c r="Q755" s="32"/>
      <c r="R755" s="32">
        <v>1922755</v>
      </c>
      <c r="S755" s="32">
        <f t="shared" si="202"/>
        <v>2030429.28</v>
      </c>
      <c r="T755" s="32"/>
      <c r="U755" s="32"/>
      <c r="V755" s="32"/>
      <c r="W755" s="32"/>
      <c r="X755" s="32">
        <v>2106000</v>
      </c>
      <c r="Y755" s="32"/>
      <c r="Z755" s="32">
        <v>2106000</v>
      </c>
      <c r="AA755" s="32">
        <f t="shared" si="194"/>
        <v>2224357.2000000002</v>
      </c>
      <c r="AB755" s="32"/>
      <c r="AC755" s="32"/>
      <c r="AD755" s="32"/>
      <c r="AE755" s="32"/>
      <c r="AF755" s="32"/>
      <c r="AG755" s="32"/>
      <c r="AH755" s="32"/>
      <c r="AI755" s="32"/>
      <c r="AJ755" s="32">
        <v>1369995</v>
      </c>
      <c r="AK755" s="32"/>
      <c r="AL755" s="32">
        <v>1369995</v>
      </c>
      <c r="AM755" s="32">
        <f t="shared" si="203"/>
        <v>1446988.719</v>
      </c>
      <c r="AN755" s="32"/>
      <c r="AO755" s="32"/>
      <c r="AP755" s="32"/>
      <c r="AQ755" s="32"/>
      <c r="AR755" s="32"/>
      <c r="AS755" s="32"/>
      <c r="AT755" s="32"/>
      <c r="AU755" s="32"/>
      <c r="AV755" s="32"/>
      <c r="AW755" s="32"/>
      <c r="AX755" s="32"/>
      <c r="AY755" s="32"/>
      <c r="AZ755" s="32"/>
      <c r="BA755" s="32"/>
      <c r="BB755" s="32"/>
      <c r="BC755" s="32"/>
      <c r="BD755" s="32"/>
      <c r="BE755" s="32"/>
      <c r="BF755" s="32"/>
      <c r="BG755" s="32"/>
      <c r="BH755" s="32"/>
      <c r="BI755" s="32"/>
      <c r="BJ755" s="32"/>
      <c r="BK755" s="32"/>
      <c r="BL755" s="32"/>
      <c r="BM755" s="32"/>
      <c r="BN755" s="32"/>
      <c r="BO755" s="32"/>
      <c r="BP755" s="32"/>
      <c r="BQ755" s="32"/>
      <c r="BR755" s="32"/>
      <c r="BS755" s="32"/>
      <c r="BT755" s="32"/>
      <c r="BU755" s="32"/>
      <c r="BV755" s="32"/>
      <c r="BW755" s="32"/>
      <c r="BX755" s="32"/>
      <c r="BY755" s="32"/>
      <c r="BZ755" s="32"/>
      <c r="CA755" s="32"/>
      <c r="CB755" s="32">
        <v>1134000</v>
      </c>
      <c r="CC755" s="32"/>
      <c r="CD755" s="32">
        <v>1134000</v>
      </c>
      <c r="CE755" s="32">
        <f t="shared" si="195"/>
        <v>1197730.8</v>
      </c>
      <c r="CF755" s="32">
        <v>2332405.67</v>
      </c>
      <c r="CG755" s="32">
        <v>0</v>
      </c>
      <c r="CH755" s="32">
        <v>2332405.67</v>
      </c>
      <c r="CI755" s="32">
        <f t="shared" si="196"/>
        <v>2463486.8686540001</v>
      </c>
      <c r="CJ755" s="32">
        <f t="shared" si="197"/>
        <v>1705550.2779423334</v>
      </c>
      <c r="CK755" s="32">
        <f>+SMALL((K755,O755,S755,W755,AA755,AE755,AI755,AM755,AQ755,AU755,AY755,BC755,BG755,BK755,BO755,BS755,BW755,CA755,CE755,CI755),1)</f>
        <v>870308.8</v>
      </c>
      <c r="CL755" s="18"/>
      <c r="CM755" s="18">
        <f t="shared" si="198"/>
        <v>0</v>
      </c>
      <c r="CN755" s="35">
        <f t="shared" si="199"/>
        <v>0</v>
      </c>
      <c r="CO755" s="39">
        <f t="shared" si="200"/>
        <v>870308.8</v>
      </c>
    </row>
    <row r="756" spans="1:93" s="19" customFormat="1" ht="45">
      <c r="A756" s="17">
        <v>746</v>
      </c>
      <c r="B756" s="49" t="s">
        <v>639</v>
      </c>
      <c r="C756" s="69" t="s">
        <v>712</v>
      </c>
      <c r="D756" s="69" t="s">
        <v>1247</v>
      </c>
      <c r="E756" s="37">
        <v>1</v>
      </c>
      <c r="F756" s="37" t="str">
        <f>+VLOOKUP(B756,'[1]AMAREY NOVA MEDICAL S.A'!$D:$H,5,0)</f>
        <v>CTO 5659-2021 DIPROMEDICOS S.A.S</v>
      </c>
      <c r="G756" s="34">
        <f>+VLOOKUP(B756,'[1]AMAREY NOVA MEDICAL S.A'!$D:$H,2,0)</f>
        <v>50000</v>
      </c>
      <c r="H756" s="32">
        <f>+VLOOKUP(B756,'[1]AMAREY NOVA MEDICAL S.A'!$D:$H,3,0)</f>
        <v>0</v>
      </c>
      <c r="I756" s="32">
        <f>+VLOOKUP(B756,'[1]AMAREY NOVA MEDICAL S.A'!$D:$H,4,0)</f>
        <v>50000</v>
      </c>
      <c r="J756" s="32">
        <f t="shared" si="192"/>
        <v>50000</v>
      </c>
      <c r="K756" s="32">
        <f t="shared" si="193"/>
        <v>52810</v>
      </c>
      <c r="L756" s="32"/>
      <c r="M756" s="32"/>
      <c r="N756" s="32"/>
      <c r="O756" s="32"/>
      <c r="P756" s="32">
        <v>612765</v>
      </c>
      <c r="Q756" s="32"/>
      <c r="R756" s="32">
        <v>612765</v>
      </c>
      <c r="S756" s="32">
        <f t="shared" si="202"/>
        <v>647079.84000000008</v>
      </c>
      <c r="T756" s="32"/>
      <c r="U756" s="32"/>
      <c r="V756" s="32"/>
      <c r="W756" s="32"/>
      <c r="X756" s="32">
        <v>106704</v>
      </c>
      <c r="Y756" s="32"/>
      <c r="Z756" s="32">
        <v>106704</v>
      </c>
      <c r="AA756" s="32">
        <f t="shared" si="194"/>
        <v>112700.7648</v>
      </c>
      <c r="AB756" s="32"/>
      <c r="AC756" s="32"/>
      <c r="AD756" s="32"/>
      <c r="AE756" s="32"/>
      <c r="AF756" s="32"/>
      <c r="AG756" s="32"/>
      <c r="AH756" s="32"/>
      <c r="AI756" s="32"/>
      <c r="AJ756" s="32">
        <v>242420</v>
      </c>
      <c r="AK756" s="32"/>
      <c r="AL756" s="32">
        <v>242420</v>
      </c>
      <c r="AM756" s="32">
        <f t="shared" si="203"/>
        <v>256044.00400000002</v>
      </c>
      <c r="AN756" s="32"/>
      <c r="AO756" s="32"/>
      <c r="AP756" s="32"/>
      <c r="AQ756" s="32"/>
      <c r="AR756" s="32"/>
      <c r="AS756" s="32"/>
      <c r="AT756" s="32"/>
      <c r="AU756" s="32"/>
      <c r="AV756" s="32"/>
      <c r="AW756" s="32"/>
      <c r="AX756" s="32"/>
      <c r="AY756" s="32"/>
      <c r="AZ756" s="32"/>
      <c r="BA756" s="32"/>
      <c r="BB756" s="32"/>
      <c r="BC756" s="32"/>
      <c r="BD756" s="32"/>
      <c r="BE756" s="32"/>
      <c r="BF756" s="32"/>
      <c r="BG756" s="32"/>
      <c r="BH756" s="32"/>
      <c r="BI756" s="32"/>
      <c r="BJ756" s="32"/>
      <c r="BK756" s="32"/>
      <c r="BL756" s="32"/>
      <c r="BM756" s="32"/>
      <c r="BN756" s="32"/>
      <c r="BO756" s="32"/>
      <c r="BP756" s="32"/>
      <c r="BQ756" s="32"/>
      <c r="BR756" s="32"/>
      <c r="BS756" s="32"/>
      <c r="BT756" s="32"/>
      <c r="BU756" s="32"/>
      <c r="BV756" s="32"/>
      <c r="BW756" s="32"/>
      <c r="BX756" s="32"/>
      <c r="BY756" s="32"/>
      <c r="BZ756" s="32"/>
      <c r="CA756" s="32"/>
      <c r="CB756" s="32">
        <v>270000</v>
      </c>
      <c r="CC756" s="32"/>
      <c r="CD756" s="32">
        <v>270000</v>
      </c>
      <c r="CE756" s="32">
        <f t="shared" si="195"/>
        <v>285174</v>
      </c>
      <c r="CF756" s="32">
        <v>472245.36</v>
      </c>
      <c r="CG756" s="32">
        <v>0</v>
      </c>
      <c r="CH756" s="32">
        <v>472245.36</v>
      </c>
      <c r="CI756" s="32">
        <f t="shared" si="196"/>
        <v>498785.54923200002</v>
      </c>
      <c r="CJ756" s="32">
        <f t="shared" si="197"/>
        <v>308765.69300533336</v>
      </c>
      <c r="CK756" s="32">
        <f>+SMALL((K756,O756,S756,W756,AA756,AE756,AI756,AM756,AQ756,AU756,AY756,BC756,BG756,BK756,BO756,BS756,BW756,CA756,CE756,CI756),1)</f>
        <v>52810</v>
      </c>
      <c r="CL756" s="18"/>
      <c r="CM756" s="18">
        <f t="shared" si="198"/>
        <v>0</v>
      </c>
      <c r="CN756" s="35">
        <f t="shared" si="199"/>
        <v>0</v>
      </c>
      <c r="CO756" s="39">
        <f t="shared" si="200"/>
        <v>52810</v>
      </c>
    </row>
    <row r="757" spans="1:93" s="19" customFormat="1" ht="60">
      <c r="A757" s="17">
        <v>747</v>
      </c>
      <c r="B757" s="49" t="s">
        <v>646</v>
      </c>
      <c r="C757" s="69" t="s">
        <v>712</v>
      </c>
      <c r="D757" s="69" t="s">
        <v>1247</v>
      </c>
      <c r="E757" s="37">
        <v>1</v>
      </c>
      <c r="F757" s="37" t="str">
        <f>+VLOOKUP(B757,'[1]AMAREY NOVA MEDICAL S.A'!$D:$H,5,0)</f>
        <v>CTO 5671-2021 SMITH &amp; NEPHEW COLOMBIA S.A.S</v>
      </c>
      <c r="G757" s="34">
        <f>+VLOOKUP(B757,'[1]AMAREY NOVA MEDICAL S.A'!$D:$H,2,0)</f>
        <v>1200000</v>
      </c>
      <c r="H757" s="32">
        <f>+VLOOKUP(B757,'[1]AMAREY NOVA MEDICAL S.A'!$D:$H,3,0)</f>
        <v>0</v>
      </c>
      <c r="I757" s="32">
        <f>+VLOOKUP(B757,'[1]AMAREY NOVA MEDICAL S.A'!$D:$H,4,0)</f>
        <v>1200000</v>
      </c>
      <c r="J757" s="32">
        <f t="shared" si="192"/>
        <v>1200000</v>
      </c>
      <c r="K757" s="32">
        <f t="shared" si="193"/>
        <v>1267440</v>
      </c>
      <c r="L757" s="32"/>
      <c r="M757" s="32"/>
      <c r="N757" s="32"/>
      <c r="O757" s="32"/>
      <c r="P757" s="32">
        <v>2922586</v>
      </c>
      <c r="Q757" s="32"/>
      <c r="R757" s="32">
        <v>2922586</v>
      </c>
      <c r="S757" s="32">
        <f t="shared" si="202"/>
        <v>3086250.8160000001</v>
      </c>
      <c r="T757" s="32"/>
      <c r="U757" s="32"/>
      <c r="V757" s="32"/>
      <c r="W757" s="32"/>
      <c r="X757" s="32">
        <v>1064880</v>
      </c>
      <c r="Y757" s="32"/>
      <c r="Z757" s="32">
        <v>1064880</v>
      </c>
      <c r="AA757" s="32">
        <f t="shared" si="194"/>
        <v>1124726.2560000001</v>
      </c>
      <c r="AB757" s="32"/>
      <c r="AC757" s="32"/>
      <c r="AD757" s="32"/>
      <c r="AE757" s="32"/>
      <c r="AF757" s="32"/>
      <c r="AG757" s="32"/>
      <c r="AH757" s="32"/>
      <c r="AI757" s="32"/>
      <c r="AJ757" s="32">
        <v>2949405</v>
      </c>
      <c r="AK757" s="32"/>
      <c r="AL757" s="32">
        <v>2949405</v>
      </c>
      <c r="AM757" s="32">
        <f t="shared" si="203"/>
        <v>3115161.5610000002</v>
      </c>
      <c r="AN757" s="32"/>
      <c r="AO757" s="32"/>
      <c r="AP757" s="32"/>
      <c r="AQ757" s="32"/>
      <c r="AR757" s="32"/>
      <c r="AS757" s="32"/>
      <c r="AT757" s="32"/>
      <c r="AU757" s="32"/>
      <c r="AV757" s="32"/>
      <c r="AW757" s="32"/>
      <c r="AX757" s="32"/>
      <c r="AY757" s="32"/>
      <c r="AZ757" s="32"/>
      <c r="BA757" s="32"/>
      <c r="BB757" s="32"/>
      <c r="BC757" s="32"/>
      <c r="BD757" s="32"/>
      <c r="BE757" s="32"/>
      <c r="BF757" s="32"/>
      <c r="BG757" s="32"/>
      <c r="BH757" s="32"/>
      <c r="BI757" s="32"/>
      <c r="BJ757" s="32"/>
      <c r="BK757" s="32"/>
      <c r="BL757" s="32"/>
      <c r="BM757" s="32"/>
      <c r="BN757" s="32"/>
      <c r="BO757" s="32"/>
      <c r="BP757" s="32"/>
      <c r="BQ757" s="32"/>
      <c r="BR757" s="32"/>
      <c r="BS757" s="32"/>
      <c r="BT757" s="32"/>
      <c r="BU757" s="32"/>
      <c r="BV757" s="32"/>
      <c r="BW757" s="32"/>
      <c r="BX757" s="32"/>
      <c r="BY757" s="32"/>
      <c r="BZ757" s="32"/>
      <c r="CA757" s="32"/>
      <c r="CB757" s="32">
        <v>1944000</v>
      </c>
      <c r="CC757" s="32"/>
      <c r="CD757" s="32">
        <v>1944000</v>
      </c>
      <c r="CE757" s="32">
        <f t="shared" si="195"/>
        <v>2053252.8</v>
      </c>
      <c r="CF757" s="32">
        <v>2366078.7799999998</v>
      </c>
      <c r="CG757" s="32">
        <v>0</v>
      </c>
      <c r="CH757" s="32">
        <v>2366078.7799999998</v>
      </c>
      <c r="CI757" s="32">
        <f t="shared" si="196"/>
        <v>2499052.4074359997</v>
      </c>
      <c r="CJ757" s="32">
        <f t="shared" si="197"/>
        <v>2190980.6400726666</v>
      </c>
      <c r="CK757" s="32">
        <f>+SMALL((K757,O757,S757,W757,AA757,AE757,AI757,AM757,AQ757,AU757,AY757,BC757,BG757,BK757,BO757,BS757,BW757,CA757,CE757,CI757),1)</f>
        <v>1124726.2560000001</v>
      </c>
      <c r="CL757" s="18"/>
      <c r="CM757" s="18">
        <f t="shared" si="198"/>
        <v>142713.74399999995</v>
      </c>
      <c r="CN757" s="35">
        <f t="shared" si="199"/>
        <v>0.12688753662384489</v>
      </c>
      <c r="CO757" s="39">
        <f t="shared" si="200"/>
        <v>1124726.2560000001</v>
      </c>
    </row>
    <row r="758" spans="1:93" s="19" customFormat="1" ht="60">
      <c r="A758" s="17">
        <v>748</v>
      </c>
      <c r="B758" s="49" t="s">
        <v>652</v>
      </c>
      <c r="C758" s="69" t="s">
        <v>712</v>
      </c>
      <c r="D758" s="69" t="s">
        <v>1247</v>
      </c>
      <c r="E758" s="37">
        <v>1</v>
      </c>
      <c r="F758" s="37" t="str">
        <f>+VLOOKUP(B758,'[1]AMAREY NOVA MEDICAL S.A'!$D:$H,5,0)</f>
        <v>CTO 5671-2021 SMITH &amp; NEPHEW COLOMBIA S.A.S</v>
      </c>
      <c r="G758" s="34">
        <f>+VLOOKUP(B758,'[1]AMAREY NOVA MEDICAL S.A'!$D:$H,2,0)</f>
        <v>1400000</v>
      </c>
      <c r="H758" s="32">
        <f>+VLOOKUP(B758,'[1]AMAREY NOVA MEDICAL S.A'!$D:$H,3,0)</f>
        <v>0</v>
      </c>
      <c r="I758" s="32">
        <f>+VLOOKUP(B758,'[1]AMAREY NOVA MEDICAL S.A'!$D:$H,4,0)</f>
        <v>1400000</v>
      </c>
      <c r="J758" s="32">
        <f t="shared" si="192"/>
        <v>1400000</v>
      </c>
      <c r="K758" s="32">
        <f t="shared" si="193"/>
        <v>1478680</v>
      </c>
      <c r="L758" s="32"/>
      <c r="M758" s="32"/>
      <c r="N758" s="32"/>
      <c r="O758" s="32"/>
      <c r="P758" s="32">
        <v>4383879</v>
      </c>
      <c r="Q758" s="32"/>
      <c r="R758" s="32">
        <v>4383879</v>
      </c>
      <c r="S758" s="32">
        <f t="shared" si="202"/>
        <v>4629376.2240000004</v>
      </c>
      <c r="T758" s="32"/>
      <c r="U758" s="32"/>
      <c r="V758" s="32"/>
      <c r="W758" s="32"/>
      <c r="X758" s="32">
        <v>1377000</v>
      </c>
      <c r="Y758" s="32"/>
      <c r="Z758" s="32">
        <v>1377000</v>
      </c>
      <c r="AA758" s="32">
        <f t="shared" si="194"/>
        <v>1454387.4000000001</v>
      </c>
      <c r="AB758" s="32"/>
      <c r="AC758" s="32"/>
      <c r="AD758" s="32"/>
      <c r="AE758" s="32"/>
      <c r="AF758" s="32"/>
      <c r="AG758" s="32"/>
      <c r="AH758" s="32"/>
      <c r="AI758" s="32"/>
      <c r="AJ758" s="32">
        <v>608810</v>
      </c>
      <c r="AK758" s="32"/>
      <c r="AL758" s="32">
        <v>608810</v>
      </c>
      <c r="AM758" s="32">
        <f t="shared" si="203"/>
        <v>643025.12199999997</v>
      </c>
      <c r="AN758" s="32"/>
      <c r="AO758" s="32"/>
      <c r="AP758" s="32"/>
      <c r="AQ758" s="32"/>
      <c r="AR758" s="32"/>
      <c r="AS758" s="32"/>
      <c r="AT758" s="32"/>
      <c r="AU758" s="32"/>
      <c r="AV758" s="32"/>
      <c r="AW758" s="32"/>
      <c r="AX758" s="32"/>
      <c r="AY758" s="32"/>
      <c r="AZ758" s="32"/>
      <c r="BA758" s="32"/>
      <c r="BB758" s="32"/>
      <c r="BC758" s="32"/>
      <c r="BD758" s="32"/>
      <c r="BE758" s="32"/>
      <c r="BF758" s="32"/>
      <c r="BG758" s="32"/>
      <c r="BH758" s="32"/>
      <c r="BI758" s="32"/>
      <c r="BJ758" s="32"/>
      <c r="BK758" s="32"/>
      <c r="BL758" s="32"/>
      <c r="BM758" s="32"/>
      <c r="BN758" s="32"/>
      <c r="BO758" s="32"/>
      <c r="BP758" s="32"/>
      <c r="BQ758" s="32"/>
      <c r="BR758" s="32"/>
      <c r="BS758" s="32"/>
      <c r="BT758" s="32"/>
      <c r="BU758" s="32"/>
      <c r="BV758" s="32"/>
      <c r="BW758" s="32"/>
      <c r="BX758" s="32"/>
      <c r="BY758" s="32"/>
      <c r="BZ758" s="32"/>
      <c r="CA758" s="32"/>
      <c r="CB758" s="32">
        <v>2259576</v>
      </c>
      <c r="CC758" s="32"/>
      <c r="CD758" s="32">
        <v>2259576</v>
      </c>
      <c r="CE758" s="32">
        <f t="shared" si="195"/>
        <v>2386564.1712000002</v>
      </c>
      <c r="CF758" s="32">
        <v>3097060.7</v>
      </c>
      <c r="CG758" s="32">
        <v>0</v>
      </c>
      <c r="CH758" s="32">
        <v>3097060.7</v>
      </c>
      <c r="CI758" s="32">
        <f t="shared" si="196"/>
        <v>3271115.5113400002</v>
      </c>
      <c r="CJ758" s="32">
        <f t="shared" si="197"/>
        <v>2310524.7380900001</v>
      </c>
      <c r="CK758" s="32">
        <f>+SMALL((K758,O758,S758,W758,AA758,AE758,AI758,AM758,AQ758,AU758,AY758,BC758,BG758,BK758,BO758,BS758,BW758,CA758,CE758,CI758),1)</f>
        <v>643025.12199999997</v>
      </c>
      <c r="CL758" s="18"/>
      <c r="CM758" s="18">
        <f t="shared" si="198"/>
        <v>835654.87800000003</v>
      </c>
      <c r="CN758" s="35">
        <f t="shared" si="199"/>
        <v>1.2995680097238878</v>
      </c>
      <c r="CO758" s="39">
        <f t="shared" si="200"/>
        <v>643025.12199999997</v>
      </c>
    </row>
    <row r="759" spans="1:93" s="19" customFormat="1" ht="60">
      <c r="A759" s="17">
        <v>749</v>
      </c>
      <c r="B759" s="49" t="s">
        <v>653</v>
      </c>
      <c r="C759" s="69" t="s">
        <v>712</v>
      </c>
      <c r="D759" s="69" t="s">
        <v>1247</v>
      </c>
      <c r="E759" s="37">
        <v>1</v>
      </c>
      <c r="F759" s="37" t="str">
        <f>+VLOOKUP(B759,'[1]AMAREY NOVA MEDICAL S.A'!$D:$H,5,0)</f>
        <v>CTO 5671-2021 SMITH &amp; NEPHEW COLOMBIA S.A.S</v>
      </c>
      <c r="G759" s="34">
        <f>+VLOOKUP(B759,'[1]AMAREY NOVA MEDICAL S.A'!$D:$H,2,0)</f>
        <v>1400000</v>
      </c>
      <c r="H759" s="32">
        <f>+VLOOKUP(B759,'[1]AMAREY NOVA MEDICAL S.A'!$D:$H,3,0)</f>
        <v>0</v>
      </c>
      <c r="I759" s="32">
        <f>+VLOOKUP(B759,'[1]AMAREY NOVA MEDICAL S.A'!$D:$H,4,0)</f>
        <v>1400000</v>
      </c>
      <c r="J759" s="32">
        <f t="shared" si="192"/>
        <v>1400000</v>
      </c>
      <c r="K759" s="32">
        <f t="shared" si="193"/>
        <v>1478680</v>
      </c>
      <c r="L759" s="32"/>
      <c r="M759" s="32"/>
      <c r="N759" s="32"/>
      <c r="O759" s="32"/>
      <c r="P759" s="32">
        <v>4383879</v>
      </c>
      <c r="Q759" s="32"/>
      <c r="R759" s="32">
        <v>4383879</v>
      </c>
      <c r="S759" s="32">
        <f t="shared" si="202"/>
        <v>4629376.2240000004</v>
      </c>
      <c r="T759" s="32"/>
      <c r="U759" s="32"/>
      <c r="V759" s="32"/>
      <c r="W759" s="32"/>
      <c r="X759" s="32">
        <v>1377000</v>
      </c>
      <c r="Y759" s="32"/>
      <c r="Z759" s="32">
        <v>1377000</v>
      </c>
      <c r="AA759" s="32">
        <f t="shared" si="194"/>
        <v>1454387.4000000001</v>
      </c>
      <c r="AB759" s="32"/>
      <c r="AC759" s="32"/>
      <c r="AD759" s="32"/>
      <c r="AE759" s="32"/>
      <c r="AF759" s="32"/>
      <c r="AG759" s="32"/>
      <c r="AH759" s="32"/>
      <c r="AI759" s="32"/>
      <c r="AJ759" s="32">
        <v>2097200</v>
      </c>
      <c r="AK759" s="32"/>
      <c r="AL759" s="32">
        <v>2097200</v>
      </c>
      <c r="AM759" s="32">
        <f t="shared" si="203"/>
        <v>2215062.64</v>
      </c>
      <c r="AN759" s="32"/>
      <c r="AO759" s="32"/>
      <c r="AP759" s="32"/>
      <c r="AQ759" s="32"/>
      <c r="AR759" s="32"/>
      <c r="AS759" s="32"/>
      <c r="AT759" s="32"/>
      <c r="AU759" s="32"/>
      <c r="AV759" s="32"/>
      <c r="AW759" s="32"/>
      <c r="AX759" s="32"/>
      <c r="AY759" s="32"/>
      <c r="AZ759" s="32"/>
      <c r="BA759" s="32"/>
      <c r="BB759" s="32"/>
      <c r="BC759" s="32"/>
      <c r="BD759" s="32"/>
      <c r="BE759" s="32"/>
      <c r="BF759" s="32"/>
      <c r="BG759" s="32"/>
      <c r="BH759" s="32"/>
      <c r="BI759" s="32"/>
      <c r="BJ759" s="32"/>
      <c r="BK759" s="32"/>
      <c r="BL759" s="32"/>
      <c r="BM759" s="32"/>
      <c r="BN759" s="32"/>
      <c r="BO759" s="32"/>
      <c r="BP759" s="32"/>
      <c r="BQ759" s="32"/>
      <c r="BR759" s="32"/>
      <c r="BS759" s="32"/>
      <c r="BT759" s="32"/>
      <c r="BU759" s="32"/>
      <c r="BV759" s="32"/>
      <c r="BW759" s="32"/>
      <c r="BX759" s="32"/>
      <c r="BY759" s="32"/>
      <c r="BZ759" s="32"/>
      <c r="CA759" s="32"/>
      <c r="CB759" s="32">
        <v>2259576</v>
      </c>
      <c r="CC759" s="32"/>
      <c r="CD759" s="32">
        <v>2259576</v>
      </c>
      <c r="CE759" s="32">
        <f t="shared" si="195"/>
        <v>2386564.1712000002</v>
      </c>
      <c r="CF759" s="32">
        <v>3420503.13</v>
      </c>
      <c r="CG759" s="32">
        <v>0</v>
      </c>
      <c r="CH759" s="32">
        <v>3420503.13</v>
      </c>
      <c r="CI759" s="32">
        <f t="shared" si="196"/>
        <v>3612735.4059060002</v>
      </c>
      <c r="CJ759" s="32">
        <f t="shared" si="197"/>
        <v>2629467.6401843335</v>
      </c>
      <c r="CK759" s="32">
        <f>+SMALL((K759,O759,S759,W759,AA759,AE759,AI759,AM759,AQ759,AU759,AY759,BC759,BG759,BK759,BO759,BS759,BW759,CA759,CE759,CI759),1)</f>
        <v>1454387.4000000001</v>
      </c>
      <c r="CL759" s="18"/>
      <c r="CM759" s="18">
        <f t="shared" si="198"/>
        <v>24292.59999999986</v>
      </c>
      <c r="CN759" s="35">
        <f t="shared" si="199"/>
        <v>1.6702977487291115E-2</v>
      </c>
      <c r="CO759" s="39">
        <f t="shared" si="200"/>
        <v>1454387.4000000001</v>
      </c>
    </row>
    <row r="760" spans="1:93" s="19" customFormat="1" ht="60">
      <c r="A760" s="17">
        <v>750</v>
      </c>
      <c r="B760" s="49" t="s">
        <v>649</v>
      </c>
      <c r="C760" s="69" t="s">
        <v>712</v>
      </c>
      <c r="D760" s="69" t="s">
        <v>1247</v>
      </c>
      <c r="E760" s="37">
        <v>1</v>
      </c>
      <c r="F760" s="37" t="str">
        <f>+VLOOKUP(B760,'[1]AMAREY NOVA MEDICAL S.A'!$D:$H,5,0)</f>
        <v>CTO 5671-2021 SMITH &amp; NEPHEW COLOMBIA S.A.S</v>
      </c>
      <c r="G760" s="34">
        <f>+VLOOKUP(B760,'[1]AMAREY NOVA MEDICAL S.A'!$D:$H,2,0)</f>
        <v>0</v>
      </c>
      <c r="H760" s="32">
        <f>+VLOOKUP(B760,'[1]AMAREY NOVA MEDICAL S.A'!$D:$H,3,0)</f>
        <v>0</v>
      </c>
      <c r="I760" s="32">
        <f>+VLOOKUP(B760,'[1]AMAREY NOVA MEDICAL S.A'!$D:$H,4,0)</f>
        <v>0</v>
      </c>
      <c r="J760" s="32">
        <f t="shared" si="192"/>
        <v>0</v>
      </c>
      <c r="K760" s="32">
        <f t="shared" si="193"/>
        <v>0</v>
      </c>
      <c r="L760" s="32"/>
      <c r="M760" s="32"/>
      <c r="N760" s="32"/>
      <c r="O760" s="32"/>
      <c r="P760" s="32"/>
      <c r="Q760" s="32"/>
      <c r="R760" s="32"/>
      <c r="S760" s="32"/>
      <c r="T760" s="32"/>
      <c r="U760" s="32"/>
      <c r="V760" s="32"/>
      <c r="W760" s="32"/>
      <c r="X760" s="32"/>
      <c r="Y760" s="32"/>
      <c r="Z760" s="32"/>
      <c r="AA760" s="32"/>
      <c r="AB760" s="32"/>
      <c r="AC760" s="32"/>
      <c r="AD760" s="32"/>
      <c r="AE760" s="32"/>
      <c r="AF760" s="32"/>
      <c r="AG760" s="32"/>
      <c r="AH760" s="32"/>
      <c r="AI760" s="32"/>
      <c r="AJ760" s="32">
        <v>594435</v>
      </c>
      <c r="AK760" s="32"/>
      <c r="AL760" s="32">
        <v>594435</v>
      </c>
      <c r="AM760" s="32">
        <f t="shared" si="203"/>
        <v>627842.24699999997</v>
      </c>
      <c r="AN760" s="32"/>
      <c r="AO760" s="32"/>
      <c r="AP760" s="32"/>
      <c r="AQ760" s="32"/>
      <c r="AR760" s="32"/>
      <c r="AS760" s="32"/>
      <c r="AT760" s="32"/>
      <c r="AU760" s="32"/>
      <c r="AV760" s="32"/>
      <c r="AW760" s="32"/>
      <c r="AX760" s="32"/>
      <c r="AY760" s="32"/>
      <c r="AZ760" s="32"/>
      <c r="BA760" s="32"/>
      <c r="BB760" s="32"/>
      <c r="BC760" s="32"/>
      <c r="BD760" s="32"/>
      <c r="BE760" s="32"/>
      <c r="BF760" s="32"/>
      <c r="BG760" s="32"/>
      <c r="BH760" s="32"/>
      <c r="BI760" s="32"/>
      <c r="BJ760" s="32"/>
      <c r="BK760" s="32"/>
      <c r="BL760" s="32"/>
      <c r="BM760" s="32"/>
      <c r="BN760" s="32"/>
      <c r="BO760" s="32"/>
      <c r="BP760" s="32"/>
      <c r="BQ760" s="32"/>
      <c r="BR760" s="32"/>
      <c r="BS760" s="32"/>
      <c r="BT760" s="32"/>
      <c r="BU760" s="32"/>
      <c r="BV760" s="32"/>
      <c r="BW760" s="32"/>
      <c r="BX760" s="32"/>
      <c r="BY760" s="32"/>
      <c r="BZ760" s="32"/>
      <c r="CA760" s="32"/>
      <c r="CB760" s="32"/>
      <c r="CC760" s="32"/>
      <c r="CD760" s="32"/>
      <c r="CE760" s="32"/>
      <c r="CF760" s="32">
        <v>2083317.04</v>
      </c>
      <c r="CG760" s="32">
        <v>0</v>
      </c>
      <c r="CH760" s="32">
        <v>2083317.04</v>
      </c>
      <c r="CI760" s="32">
        <f t="shared" si="196"/>
        <v>2200399.4576480002</v>
      </c>
      <c r="CJ760" s="32">
        <f t="shared" si="197"/>
        <v>942747.23488266673</v>
      </c>
      <c r="CK760" s="32">
        <f>+SMALL((K760,O760,S760,W760,AA760,AE760,AI760,AM760,AQ760,AU760,AY760,BC760,BG760,BK760,BO760,BS760,BW760,CA760,CE760,CI760),1)</f>
        <v>0</v>
      </c>
      <c r="CL760" s="18"/>
      <c r="CM760" s="18"/>
      <c r="CN760" s="35"/>
      <c r="CO760" s="39">
        <f t="shared" si="200"/>
        <v>0</v>
      </c>
    </row>
    <row r="761" spans="1:93" s="19" customFormat="1" ht="60">
      <c r="A761" s="17">
        <v>751</v>
      </c>
      <c r="B761" s="49" t="s">
        <v>650</v>
      </c>
      <c r="C761" s="69" t="s">
        <v>712</v>
      </c>
      <c r="D761" s="69" t="s">
        <v>1247</v>
      </c>
      <c r="E761" s="37">
        <v>1</v>
      </c>
      <c r="F761" s="37" t="str">
        <f>+VLOOKUP(B761,'[1]AMAREY NOVA MEDICAL S.A'!$D:$H,5,0)</f>
        <v>CTO 5671-2021 SMITH &amp; NEPHEW COLOMBIA S.A.S</v>
      </c>
      <c r="G761" s="34">
        <f>+VLOOKUP(B761,'[1]AMAREY NOVA MEDICAL S.A'!$D:$H,2,0)</f>
        <v>850000</v>
      </c>
      <c r="H761" s="32">
        <f>+VLOOKUP(B761,'[1]AMAREY NOVA MEDICAL S.A'!$D:$H,3,0)</f>
        <v>0</v>
      </c>
      <c r="I761" s="32">
        <f>+VLOOKUP(B761,'[1]AMAREY NOVA MEDICAL S.A'!$D:$H,4,0)</f>
        <v>850000</v>
      </c>
      <c r="J761" s="32">
        <f t="shared" si="192"/>
        <v>850000</v>
      </c>
      <c r="K761" s="32">
        <f t="shared" si="193"/>
        <v>897770</v>
      </c>
      <c r="L761" s="32"/>
      <c r="M761" s="32"/>
      <c r="N761" s="32"/>
      <c r="O761" s="32"/>
      <c r="P761" s="32">
        <v>1461293</v>
      </c>
      <c r="Q761" s="32"/>
      <c r="R761" s="32">
        <v>1461293</v>
      </c>
      <c r="S761" s="32">
        <f t="shared" si="202"/>
        <v>1543125.4080000001</v>
      </c>
      <c r="T761" s="32"/>
      <c r="U761" s="32"/>
      <c r="V761" s="32"/>
      <c r="W761" s="32"/>
      <c r="X761" s="32">
        <v>1064880</v>
      </c>
      <c r="Y761" s="32"/>
      <c r="Z761" s="32">
        <v>1064880</v>
      </c>
      <c r="AA761" s="32">
        <f t="shared" si="194"/>
        <v>1124726.2560000001</v>
      </c>
      <c r="AB761" s="32"/>
      <c r="AC761" s="32"/>
      <c r="AD761" s="32"/>
      <c r="AE761" s="32"/>
      <c r="AF761" s="32"/>
      <c r="AG761" s="32"/>
      <c r="AH761" s="32"/>
      <c r="AI761" s="32"/>
      <c r="AJ761" s="32">
        <v>2033600</v>
      </c>
      <c r="AK761" s="32"/>
      <c r="AL761" s="32">
        <v>2033600</v>
      </c>
      <c r="AM761" s="32">
        <f t="shared" si="203"/>
        <v>2147888.3199999998</v>
      </c>
      <c r="AN761" s="32"/>
      <c r="AO761" s="32"/>
      <c r="AP761" s="32"/>
      <c r="AQ761" s="32"/>
      <c r="AR761" s="32"/>
      <c r="AS761" s="32"/>
      <c r="AT761" s="32"/>
      <c r="AU761" s="32"/>
      <c r="AV761" s="32"/>
      <c r="AW761" s="32"/>
      <c r="AX761" s="32"/>
      <c r="AY761" s="32"/>
      <c r="AZ761" s="32"/>
      <c r="BA761" s="32"/>
      <c r="BB761" s="32"/>
      <c r="BC761" s="32"/>
      <c r="BD761" s="32"/>
      <c r="BE761" s="32"/>
      <c r="BF761" s="32"/>
      <c r="BG761" s="32"/>
      <c r="BH761" s="32"/>
      <c r="BI761" s="32"/>
      <c r="BJ761" s="32"/>
      <c r="BK761" s="32"/>
      <c r="BL761" s="32"/>
      <c r="BM761" s="32"/>
      <c r="BN761" s="32"/>
      <c r="BO761" s="32"/>
      <c r="BP761" s="32"/>
      <c r="BQ761" s="32"/>
      <c r="BR761" s="32"/>
      <c r="BS761" s="32"/>
      <c r="BT761" s="32"/>
      <c r="BU761" s="32"/>
      <c r="BV761" s="32"/>
      <c r="BW761" s="32"/>
      <c r="BX761" s="32"/>
      <c r="BY761" s="32"/>
      <c r="BZ761" s="32"/>
      <c r="CA761" s="32"/>
      <c r="CB761" s="32">
        <v>1674000</v>
      </c>
      <c r="CC761" s="32"/>
      <c r="CD761" s="32">
        <v>1674000</v>
      </c>
      <c r="CE761" s="32">
        <f t="shared" si="195"/>
        <v>1768078.8</v>
      </c>
      <c r="CF761" s="32">
        <v>1913913.04</v>
      </c>
      <c r="CG761" s="32">
        <v>0</v>
      </c>
      <c r="CH761" s="32">
        <v>1913913.04</v>
      </c>
      <c r="CI761" s="32">
        <f t="shared" si="196"/>
        <v>2021474.952848</v>
      </c>
      <c r="CJ761" s="32">
        <f t="shared" si="197"/>
        <v>1583843.9561413331</v>
      </c>
      <c r="CK761" s="32">
        <f>+SMALL((K761,O761,S761,W761,AA761,AE761,AI761,AM761,AQ761,AU761,AY761,BC761,BG761,BK761,BO761,BS761,BW761,CA761,CE761,CI761),1)</f>
        <v>897770</v>
      </c>
      <c r="CL761" s="18"/>
      <c r="CM761" s="18">
        <f t="shared" si="198"/>
        <v>0</v>
      </c>
      <c r="CN761" s="35">
        <f t="shared" si="199"/>
        <v>0</v>
      </c>
      <c r="CO761" s="39">
        <f t="shared" si="200"/>
        <v>897770</v>
      </c>
    </row>
    <row r="762" spans="1:93" s="19" customFormat="1" ht="60">
      <c r="A762" s="17">
        <v>752</v>
      </c>
      <c r="B762" s="49" t="s">
        <v>651</v>
      </c>
      <c r="C762" s="69" t="s">
        <v>712</v>
      </c>
      <c r="D762" s="69" t="s">
        <v>1247</v>
      </c>
      <c r="E762" s="37">
        <v>1</v>
      </c>
      <c r="F762" s="37" t="str">
        <f>+VLOOKUP(B762,'[1]AMAREY NOVA MEDICAL S.A'!$D:$H,5,0)</f>
        <v>CTO 5671-2021 SMITH &amp; NEPHEW COLOMBIA S.A.S</v>
      </c>
      <c r="G762" s="34">
        <f>+VLOOKUP(B762,'[1]AMAREY NOVA MEDICAL S.A'!$D:$H,2,0)</f>
        <v>850000</v>
      </c>
      <c r="H762" s="32">
        <f>+VLOOKUP(B762,'[1]AMAREY NOVA MEDICAL S.A'!$D:$H,3,0)</f>
        <v>0</v>
      </c>
      <c r="I762" s="32">
        <f>+VLOOKUP(B762,'[1]AMAREY NOVA MEDICAL S.A'!$D:$H,4,0)</f>
        <v>850000</v>
      </c>
      <c r="J762" s="32">
        <f t="shared" si="192"/>
        <v>850000</v>
      </c>
      <c r="K762" s="32">
        <f t="shared" si="193"/>
        <v>897770</v>
      </c>
      <c r="L762" s="32"/>
      <c r="M762" s="32"/>
      <c r="N762" s="32"/>
      <c r="O762" s="32"/>
      <c r="P762" s="32">
        <v>1461293</v>
      </c>
      <c r="Q762" s="32"/>
      <c r="R762" s="32">
        <v>1461293</v>
      </c>
      <c r="S762" s="32">
        <f t="shared" si="202"/>
        <v>1543125.4080000001</v>
      </c>
      <c r="T762" s="32"/>
      <c r="U762" s="32"/>
      <c r="V762" s="32"/>
      <c r="W762" s="32"/>
      <c r="X762" s="32">
        <v>1064880</v>
      </c>
      <c r="Y762" s="32"/>
      <c r="Z762" s="32">
        <v>1064880</v>
      </c>
      <c r="AA762" s="32">
        <f t="shared" si="194"/>
        <v>1124726.2560000001</v>
      </c>
      <c r="AB762" s="32"/>
      <c r="AC762" s="32"/>
      <c r="AD762" s="32"/>
      <c r="AE762" s="32"/>
      <c r="AF762" s="32"/>
      <c r="AG762" s="32"/>
      <c r="AH762" s="32"/>
      <c r="AI762" s="32"/>
      <c r="AJ762" s="32">
        <v>2033600</v>
      </c>
      <c r="AK762" s="32"/>
      <c r="AL762" s="32">
        <v>2033600</v>
      </c>
      <c r="AM762" s="32">
        <f t="shared" si="203"/>
        <v>2147888.3199999998</v>
      </c>
      <c r="AN762" s="32"/>
      <c r="AO762" s="32"/>
      <c r="AP762" s="32"/>
      <c r="AQ762" s="32"/>
      <c r="AR762" s="32"/>
      <c r="AS762" s="32"/>
      <c r="AT762" s="32"/>
      <c r="AU762" s="32"/>
      <c r="AV762" s="32"/>
      <c r="AW762" s="32"/>
      <c r="AX762" s="32"/>
      <c r="AY762" s="32"/>
      <c r="AZ762" s="32"/>
      <c r="BA762" s="32"/>
      <c r="BB762" s="32"/>
      <c r="BC762" s="32"/>
      <c r="BD762" s="32"/>
      <c r="BE762" s="32"/>
      <c r="BF762" s="32"/>
      <c r="BG762" s="32"/>
      <c r="BH762" s="32"/>
      <c r="BI762" s="32"/>
      <c r="BJ762" s="32"/>
      <c r="BK762" s="32"/>
      <c r="BL762" s="32"/>
      <c r="BM762" s="32"/>
      <c r="BN762" s="32"/>
      <c r="BO762" s="32"/>
      <c r="BP762" s="32"/>
      <c r="BQ762" s="32"/>
      <c r="BR762" s="32"/>
      <c r="BS762" s="32"/>
      <c r="BT762" s="32"/>
      <c r="BU762" s="32"/>
      <c r="BV762" s="32"/>
      <c r="BW762" s="32"/>
      <c r="BX762" s="32"/>
      <c r="BY762" s="32"/>
      <c r="BZ762" s="32"/>
      <c r="CA762" s="32"/>
      <c r="CB762" s="32">
        <v>1674000</v>
      </c>
      <c r="CC762" s="32"/>
      <c r="CD762" s="32">
        <v>1674000</v>
      </c>
      <c r="CE762" s="32">
        <f t="shared" si="195"/>
        <v>1768078.8</v>
      </c>
      <c r="CF762" s="32">
        <v>1913913.04</v>
      </c>
      <c r="CG762" s="32">
        <v>0</v>
      </c>
      <c r="CH762" s="32">
        <v>1913913.04</v>
      </c>
      <c r="CI762" s="32">
        <f t="shared" si="196"/>
        <v>2021474.952848</v>
      </c>
      <c r="CJ762" s="32">
        <f t="shared" si="197"/>
        <v>1583843.9561413331</v>
      </c>
      <c r="CK762" s="32">
        <f>+SMALL((K762,O762,S762,W762,AA762,AE762,AI762,AM762,AQ762,AU762,AY762,BC762,BG762,BK762,BO762,BS762,BW762,CA762,CE762,CI762),1)</f>
        <v>897770</v>
      </c>
      <c r="CL762" s="18"/>
      <c r="CM762" s="18">
        <f t="shared" si="198"/>
        <v>0</v>
      </c>
      <c r="CN762" s="35">
        <f t="shared" si="199"/>
        <v>0</v>
      </c>
      <c r="CO762" s="39">
        <f t="shared" si="200"/>
        <v>897770</v>
      </c>
    </row>
    <row r="763" spans="1:93" s="19" customFormat="1" ht="45">
      <c r="A763" s="17">
        <v>753</v>
      </c>
      <c r="B763" s="49" t="s">
        <v>527</v>
      </c>
      <c r="C763" s="69" t="s">
        <v>712</v>
      </c>
      <c r="D763" s="69" t="s">
        <v>1247</v>
      </c>
      <c r="E763" s="37">
        <v>1</v>
      </c>
      <c r="F763" s="37" t="str">
        <f>+VLOOKUP(B763,'[1]AMAREY NOVA MEDICAL S.A'!$D:$H,5,0)</f>
        <v>CTO 5657-2021 B BRAUN MEDICAL S A</v>
      </c>
      <c r="G763" s="34">
        <f>+VLOOKUP(B763,'[1]AMAREY NOVA MEDICAL S.A'!$D:$H,2,0)</f>
        <v>98700</v>
      </c>
      <c r="H763" s="32">
        <f>+VLOOKUP(B763,'[1]AMAREY NOVA MEDICAL S.A'!$D:$H,3,0)</f>
        <v>0</v>
      </c>
      <c r="I763" s="32">
        <f>+VLOOKUP(B763,'[1]AMAREY NOVA MEDICAL S.A'!$D:$H,4,0)</f>
        <v>98700</v>
      </c>
      <c r="J763" s="32">
        <f t="shared" si="192"/>
        <v>98700</v>
      </c>
      <c r="K763" s="32">
        <f t="shared" si="193"/>
        <v>104246.94</v>
      </c>
      <c r="L763" s="32"/>
      <c r="M763" s="32"/>
      <c r="N763" s="32"/>
      <c r="O763" s="32"/>
      <c r="P763" s="32">
        <v>462779</v>
      </c>
      <c r="Q763" s="32"/>
      <c r="R763" s="32">
        <v>462779</v>
      </c>
      <c r="S763" s="32">
        <f t="shared" si="202"/>
        <v>488694.62400000001</v>
      </c>
      <c r="T763" s="32"/>
      <c r="U763" s="32"/>
      <c r="V763" s="32"/>
      <c r="W763" s="32"/>
      <c r="X763" s="32">
        <v>280000</v>
      </c>
      <c r="Y763" s="32"/>
      <c r="Z763" s="32">
        <v>280000</v>
      </c>
      <c r="AA763" s="32">
        <f t="shared" si="194"/>
        <v>295736</v>
      </c>
      <c r="AB763" s="32"/>
      <c r="AC763" s="32"/>
      <c r="AD763" s="32"/>
      <c r="AE763" s="32"/>
      <c r="AF763" s="32"/>
      <c r="AG763" s="32"/>
      <c r="AH763" s="32"/>
      <c r="AI763" s="32"/>
      <c r="AJ763" s="32">
        <v>224940</v>
      </c>
      <c r="AK763" s="32"/>
      <c r="AL763" s="32">
        <v>224940</v>
      </c>
      <c r="AM763" s="32">
        <f t="shared" si="203"/>
        <v>237581.628</v>
      </c>
      <c r="AN763" s="32"/>
      <c r="AO763" s="32"/>
      <c r="AP763" s="32"/>
      <c r="AQ763" s="32"/>
      <c r="AR763" s="32"/>
      <c r="AS763" s="32"/>
      <c r="AT763" s="32"/>
      <c r="AU763" s="32"/>
      <c r="AV763" s="32"/>
      <c r="AW763" s="32"/>
      <c r="AX763" s="32"/>
      <c r="AY763" s="32"/>
      <c r="AZ763" s="32"/>
      <c r="BA763" s="32"/>
      <c r="BB763" s="32"/>
      <c r="BC763" s="32"/>
      <c r="BD763" s="32"/>
      <c r="BE763" s="32"/>
      <c r="BF763" s="32"/>
      <c r="BG763" s="32"/>
      <c r="BH763" s="32"/>
      <c r="BI763" s="32"/>
      <c r="BJ763" s="32"/>
      <c r="BK763" s="32"/>
      <c r="BL763" s="32"/>
      <c r="BM763" s="32"/>
      <c r="BN763" s="32"/>
      <c r="BO763" s="32"/>
      <c r="BP763" s="32"/>
      <c r="BQ763" s="32"/>
      <c r="BR763" s="32"/>
      <c r="BS763" s="32"/>
      <c r="BT763" s="32"/>
      <c r="BU763" s="32"/>
      <c r="BV763" s="32"/>
      <c r="BW763" s="32"/>
      <c r="BX763" s="32"/>
      <c r="BY763" s="32"/>
      <c r="BZ763" s="32"/>
      <c r="CA763" s="32"/>
      <c r="CB763" s="32">
        <v>449446.32</v>
      </c>
      <c r="CC763" s="32"/>
      <c r="CD763" s="32">
        <v>449446.32</v>
      </c>
      <c r="CE763" s="32">
        <f t="shared" si="195"/>
        <v>474705.20318400004</v>
      </c>
      <c r="CF763" s="32">
        <v>388771.27</v>
      </c>
      <c r="CG763" s="32">
        <v>0</v>
      </c>
      <c r="CH763" s="32">
        <v>388771.27</v>
      </c>
      <c r="CI763" s="32">
        <f t="shared" si="196"/>
        <v>410620.21537400002</v>
      </c>
      <c r="CJ763" s="32">
        <f t="shared" si="197"/>
        <v>335264.10175966664</v>
      </c>
      <c r="CK763" s="32">
        <f>+SMALL((K763,O763,S763,W763,AA763,AE763,AI763,AM763,AQ763,AU763,AY763,BC763,BG763,BK763,BO763,BS763,BW763,CA763,CE763,CI763),1)</f>
        <v>104246.94</v>
      </c>
      <c r="CL763" s="18"/>
      <c r="CM763" s="18">
        <f t="shared" si="198"/>
        <v>0</v>
      </c>
      <c r="CN763" s="35">
        <f t="shared" si="199"/>
        <v>0</v>
      </c>
      <c r="CO763" s="39">
        <f t="shared" si="200"/>
        <v>104246.94</v>
      </c>
    </row>
    <row r="764" spans="1:93" s="19" customFormat="1" ht="45">
      <c r="A764" s="17">
        <v>754</v>
      </c>
      <c r="B764" s="49" t="s">
        <v>636</v>
      </c>
      <c r="C764" s="69" t="s">
        <v>713</v>
      </c>
      <c r="D764" s="69" t="s">
        <v>1247</v>
      </c>
      <c r="E764" s="37">
        <v>1</v>
      </c>
      <c r="F764" s="37" t="str">
        <f>+VLOOKUP(B764,'[1]AMAREY NOVA MEDICAL S.A'!$D:$H,5,0)</f>
        <v>CTO 5659-2021 DIPROMEDICOS S.A.S</v>
      </c>
      <c r="G764" s="34">
        <f>+VLOOKUP(B764,'[1]AMAREY NOVA MEDICAL S.A'!$D:$H,2,0)</f>
        <v>1350000</v>
      </c>
      <c r="H764" s="32">
        <f>+VLOOKUP(B764,'[1]AMAREY NOVA MEDICAL S.A'!$D:$H,3,0)</f>
        <v>0</v>
      </c>
      <c r="I764" s="32">
        <f>+VLOOKUP(B764,'[1]AMAREY NOVA MEDICAL S.A'!$D:$H,4,0)</f>
        <v>1350000</v>
      </c>
      <c r="J764" s="32">
        <f t="shared" si="192"/>
        <v>1350000</v>
      </c>
      <c r="K764" s="32">
        <f t="shared" si="193"/>
        <v>1425870</v>
      </c>
      <c r="L764" s="32">
        <v>4843000</v>
      </c>
      <c r="M764" s="32"/>
      <c r="N764" s="32">
        <v>4843000</v>
      </c>
      <c r="O764" s="32">
        <f t="shared" si="201"/>
        <v>5115176.6000000006</v>
      </c>
      <c r="P764" s="32">
        <v>5229891</v>
      </c>
      <c r="Q764" s="32"/>
      <c r="R764" s="32">
        <v>5229891</v>
      </c>
      <c r="S764" s="32">
        <f t="shared" si="202"/>
        <v>5522764.8960000006</v>
      </c>
      <c r="T764" s="32"/>
      <c r="U764" s="32"/>
      <c r="V764" s="32"/>
      <c r="W764" s="32"/>
      <c r="X764" s="32">
        <v>6318000</v>
      </c>
      <c r="Y764" s="32"/>
      <c r="Z764" s="32">
        <v>6318000</v>
      </c>
      <c r="AA764" s="32">
        <f t="shared" si="194"/>
        <v>6673071.6000000006</v>
      </c>
      <c r="AB764" s="32"/>
      <c r="AC764" s="32"/>
      <c r="AD764" s="32"/>
      <c r="AE764" s="32"/>
      <c r="AF764" s="32"/>
      <c r="AG764" s="32"/>
      <c r="AH764" s="32"/>
      <c r="AI764" s="32"/>
      <c r="AJ764" s="32">
        <v>3984750</v>
      </c>
      <c r="AK764" s="32"/>
      <c r="AL764" s="32">
        <v>3984750</v>
      </c>
      <c r="AM764" s="32">
        <f t="shared" si="203"/>
        <v>4208692.95</v>
      </c>
      <c r="AN764" s="32"/>
      <c r="AO764" s="32"/>
      <c r="AP764" s="32"/>
      <c r="AQ764" s="32"/>
      <c r="AR764" s="32"/>
      <c r="AS764" s="32"/>
      <c r="AT764" s="32"/>
      <c r="AU764" s="32"/>
      <c r="AV764" s="32"/>
      <c r="AW764" s="32"/>
      <c r="AX764" s="32"/>
      <c r="AY764" s="32"/>
      <c r="AZ764" s="32"/>
      <c r="BA764" s="32"/>
      <c r="BB764" s="32"/>
      <c r="BC764" s="32"/>
      <c r="BD764" s="32"/>
      <c r="BE764" s="32"/>
      <c r="BF764" s="32"/>
      <c r="BG764" s="32"/>
      <c r="BH764" s="32"/>
      <c r="BI764" s="32"/>
      <c r="BJ764" s="32"/>
      <c r="BK764" s="32"/>
      <c r="BL764" s="32"/>
      <c r="BM764" s="32"/>
      <c r="BN764" s="32"/>
      <c r="BO764" s="32"/>
      <c r="BP764" s="32"/>
      <c r="BQ764" s="32"/>
      <c r="BR764" s="32"/>
      <c r="BS764" s="32"/>
      <c r="BT764" s="32"/>
      <c r="BU764" s="32"/>
      <c r="BV764" s="32"/>
      <c r="BW764" s="32"/>
      <c r="BX764" s="32"/>
      <c r="BY764" s="32"/>
      <c r="BZ764" s="32"/>
      <c r="CA764" s="32"/>
      <c r="CB764" s="32"/>
      <c r="CC764" s="32"/>
      <c r="CD764" s="32"/>
      <c r="CE764" s="32"/>
      <c r="CF764" s="32">
        <v>6680090.0099999998</v>
      </c>
      <c r="CG764" s="32">
        <v>0</v>
      </c>
      <c r="CH764" s="32">
        <v>6680090.0099999998</v>
      </c>
      <c r="CI764" s="32">
        <f t="shared" si="196"/>
        <v>7055511.0685620001</v>
      </c>
      <c r="CJ764" s="32">
        <f t="shared" si="197"/>
        <v>5000181.1857603332</v>
      </c>
      <c r="CK764" s="32">
        <f>+SMALL((K764,O764,S764,W764,AA764,AE764,AI764,AM764,AQ764,AU764,AY764,BC764,BG764,BK764,BO764,BS764,BW764,CA764,CE764,CI764),1)</f>
        <v>1425870</v>
      </c>
      <c r="CL764" s="18"/>
      <c r="CM764" s="18">
        <f t="shared" si="198"/>
        <v>0</v>
      </c>
      <c r="CN764" s="35">
        <f t="shared" si="199"/>
        <v>0</v>
      </c>
      <c r="CO764" s="39">
        <f t="shared" si="200"/>
        <v>1425870</v>
      </c>
    </row>
    <row r="765" spans="1:93" s="19" customFormat="1" ht="60">
      <c r="A765" s="17">
        <v>755</v>
      </c>
      <c r="B765" s="49" t="s">
        <v>655</v>
      </c>
      <c r="C765" s="69" t="s">
        <v>713</v>
      </c>
      <c r="D765" s="69" t="s">
        <v>1247</v>
      </c>
      <c r="E765" s="37">
        <v>1</v>
      </c>
      <c r="F765" s="37" t="str">
        <f>+VLOOKUP(B765,'[1]AMAREY NOVA MEDICAL S.A'!$D:$H,5,0)</f>
        <v>CTO 5671-2021 SMITH &amp; NEPHEW COLOMBIA S.A.S</v>
      </c>
      <c r="G765" s="34">
        <f>+VLOOKUP(B765,'[1]AMAREY NOVA MEDICAL S.A'!$D:$H,2,0)</f>
        <v>2700000</v>
      </c>
      <c r="H765" s="32">
        <f>+VLOOKUP(B765,'[1]AMAREY NOVA MEDICAL S.A'!$D:$H,3,0)</f>
        <v>0</v>
      </c>
      <c r="I765" s="32">
        <f>+VLOOKUP(B765,'[1]AMAREY NOVA MEDICAL S.A'!$D:$H,4,0)</f>
        <v>2700000</v>
      </c>
      <c r="J765" s="32">
        <f t="shared" si="192"/>
        <v>2700000</v>
      </c>
      <c r="K765" s="32">
        <f t="shared" si="193"/>
        <v>2851740</v>
      </c>
      <c r="L765" s="32">
        <v>2579000</v>
      </c>
      <c r="M765" s="32"/>
      <c r="N765" s="32">
        <v>2579000</v>
      </c>
      <c r="O765" s="32">
        <f t="shared" si="201"/>
        <v>2723939.8000000003</v>
      </c>
      <c r="P765" s="32">
        <v>4614609</v>
      </c>
      <c r="Q765" s="32"/>
      <c r="R765" s="32">
        <v>4614609</v>
      </c>
      <c r="S765" s="32">
        <f t="shared" si="202"/>
        <v>4873027.1040000003</v>
      </c>
      <c r="T765" s="32"/>
      <c r="U765" s="32"/>
      <c r="V765" s="32"/>
      <c r="W765" s="32"/>
      <c r="X765" s="32">
        <v>2948400</v>
      </c>
      <c r="Y765" s="32"/>
      <c r="Z765" s="32">
        <v>2948400</v>
      </c>
      <c r="AA765" s="32">
        <f t="shared" si="194"/>
        <v>3114100.08</v>
      </c>
      <c r="AB765" s="32"/>
      <c r="AC765" s="32"/>
      <c r="AD765" s="32"/>
      <c r="AE765" s="32"/>
      <c r="AF765" s="32"/>
      <c r="AG765" s="32"/>
      <c r="AH765" s="32"/>
      <c r="AI765" s="32"/>
      <c r="AJ765" s="32">
        <v>4275240</v>
      </c>
      <c r="AK765" s="32"/>
      <c r="AL765" s="32">
        <v>4275240</v>
      </c>
      <c r="AM765" s="32">
        <f t="shared" si="203"/>
        <v>4515508.4879999999</v>
      </c>
      <c r="AN765" s="32"/>
      <c r="AO765" s="32"/>
      <c r="AP765" s="32"/>
      <c r="AQ765" s="32"/>
      <c r="AR765" s="32"/>
      <c r="AS765" s="32"/>
      <c r="AT765" s="32"/>
      <c r="AU765" s="32"/>
      <c r="AV765" s="32"/>
      <c r="AW765" s="32"/>
      <c r="AX765" s="32"/>
      <c r="AY765" s="32"/>
      <c r="AZ765" s="32"/>
      <c r="BA765" s="32"/>
      <c r="BB765" s="32"/>
      <c r="BC765" s="32"/>
      <c r="BD765" s="32"/>
      <c r="BE765" s="32"/>
      <c r="BF765" s="32"/>
      <c r="BG765" s="32"/>
      <c r="BH765" s="32"/>
      <c r="BI765" s="32"/>
      <c r="BJ765" s="32"/>
      <c r="BK765" s="32"/>
      <c r="BL765" s="32"/>
      <c r="BM765" s="32"/>
      <c r="BN765" s="32"/>
      <c r="BO765" s="32"/>
      <c r="BP765" s="32"/>
      <c r="BQ765" s="32"/>
      <c r="BR765" s="32"/>
      <c r="BS765" s="32"/>
      <c r="BT765" s="32"/>
      <c r="BU765" s="32"/>
      <c r="BV765" s="32"/>
      <c r="BW765" s="32"/>
      <c r="BX765" s="32"/>
      <c r="BY765" s="32"/>
      <c r="BZ765" s="32"/>
      <c r="CA765" s="32"/>
      <c r="CB765" s="32"/>
      <c r="CC765" s="32"/>
      <c r="CD765" s="32"/>
      <c r="CE765" s="32"/>
      <c r="CF765" s="32">
        <v>4998070.29</v>
      </c>
      <c r="CG765" s="32">
        <v>0</v>
      </c>
      <c r="CH765" s="32">
        <v>4998070.29</v>
      </c>
      <c r="CI765" s="32">
        <f t="shared" si="196"/>
        <v>5278961.8402979998</v>
      </c>
      <c r="CJ765" s="32">
        <f t="shared" si="197"/>
        <v>3892879.5520496671</v>
      </c>
      <c r="CK765" s="32">
        <f>+SMALL((K765,O765,S765,W765,AA765,AE765,AI765,AM765,AQ765,AU765,AY765,BC765,BG765,BK765,BO765,BS765,BW765,CA765,CE765,CI765),1)</f>
        <v>2723939.8000000003</v>
      </c>
      <c r="CL765" s="18"/>
      <c r="CM765" s="18">
        <f t="shared" si="198"/>
        <v>127800.19999999972</v>
      </c>
      <c r="CN765" s="35">
        <f t="shared" si="199"/>
        <v>4.6917409848778492E-2</v>
      </c>
      <c r="CO765" s="39">
        <f t="shared" si="200"/>
        <v>2723939.8000000003</v>
      </c>
    </row>
    <row r="766" spans="1:93" s="19" customFormat="1" ht="60">
      <c r="A766" s="17">
        <v>756</v>
      </c>
      <c r="B766" s="49" t="s">
        <v>645</v>
      </c>
      <c r="C766" s="69" t="s">
        <v>713</v>
      </c>
      <c r="D766" s="69" t="s">
        <v>1247</v>
      </c>
      <c r="E766" s="37">
        <v>1</v>
      </c>
      <c r="F766" s="37" t="str">
        <f>+VLOOKUP(B766,'[1]AMAREY NOVA MEDICAL S.A'!$D:$H,5,0)</f>
        <v>CTO 5671-2021 SMITH &amp; NEPHEW COLOMBIA S.A.S</v>
      </c>
      <c r="G766" s="34">
        <f>+VLOOKUP(B766,'[1]AMAREY NOVA MEDICAL S.A'!$D:$H,2,0)</f>
        <v>824000</v>
      </c>
      <c r="H766" s="32">
        <f>+VLOOKUP(B766,'[1]AMAREY NOVA MEDICAL S.A'!$D:$H,3,0)</f>
        <v>0</v>
      </c>
      <c r="I766" s="32">
        <f>+VLOOKUP(B766,'[1]AMAREY NOVA MEDICAL S.A'!$D:$H,4,0)</f>
        <v>824000</v>
      </c>
      <c r="J766" s="32">
        <f t="shared" si="192"/>
        <v>824000</v>
      </c>
      <c r="K766" s="32">
        <f t="shared" si="193"/>
        <v>870308.8</v>
      </c>
      <c r="L766" s="32">
        <v>1548000</v>
      </c>
      <c r="M766" s="32"/>
      <c r="N766" s="32">
        <v>1548000</v>
      </c>
      <c r="O766" s="32">
        <f t="shared" si="201"/>
        <v>1634997.6</v>
      </c>
      <c r="P766" s="32">
        <v>1922755</v>
      </c>
      <c r="Q766" s="32"/>
      <c r="R766" s="32">
        <v>1922755</v>
      </c>
      <c r="S766" s="32">
        <f t="shared" si="202"/>
        <v>2030429.28</v>
      </c>
      <c r="T766" s="32"/>
      <c r="U766" s="32"/>
      <c r="V766" s="32"/>
      <c r="W766" s="32"/>
      <c r="X766" s="32">
        <v>2106000</v>
      </c>
      <c r="Y766" s="32"/>
      <c r="Z766" s="32">
        <v>2106000</v>
      </c>
      <c r="AA766" s="32">
        <f t="shared" si="194"/>
        <v>2224357.2000000002</v>
      </c>
      <c r="AB766" s="32"/>
      <c r="AC766" s="32"/>
      <c r="AD766" s="32"/>
      <c r="AE766" s="32"/>
      <c r="AF766" s="32"/>
      <c r="AG766" s="32"/>
      <c r="AH766" s="32"/>
      <c r="AI766" s="32"/>
      <c r="AJ766" s="32">
        <v>1369995</v>
      </c>
      <c r="AK766" s="32"/>
      <c r="AL766" s="32">
        <v>1369995</v>
      </c>
      <c r="AM766" s="32">
        <f t="shared" si="203"/>
        <v>1446988.719</v>
      </c>
      <c r="AN766" s="32"/>
      <c r="AO766" s="32"/>
      <c r="AP766" s="32"/>
      <c r="AQ766" s="32"/>
      <c r="AR766" s="32"/>
      <c r="AS766" s="32"/>
      <c r="AT766" s="32"/>
      <c r="AU766" s="32"/>
      <c r="AV766" s="32"/>
      <c r="AW766" s="32"/>
      <c r="AX766" s="32"/>
      <c r="AY766" s="32"/>
      <c r="AZ766" s="32"/>
      <c r="BA766" s="32"/>
      <c r="BB766" s="32"/>
      <c r="BC766" s="32"/>
      <c r="BD766" s="32"/>
      <c r="BE766" s="32"/>
      <c r="BF766" s="32"/>
      <c r="BG766" s="32"/>
      <c r="BH766" s="32"/>
      <c r="BI766" s="32"/>
      <c r="BJ766" s="32"/>
      <c r="BK766" s="32"/>
      <c r="BL766" s="32"/>
      <c r="BM766" s="32"/>
      <c r="BN766" s="32"/>
      <c r="BO766" s="32"/>
      <c r="BP766" s="32"/>
      <c r="BQ766" s="32"/>
      <c r="BR766" s="32"/>
      <c r="BS766" s="32"/>
      <c r="BT766" s="32"/>
      <c r="BU766" s="32"/>
      <c r="BV766" s="32"/>
      <c r="BW766" s="32"/>
      <c r="BX766" s="32"/>
      <c r="BY766" s="32"/>
      <c r="BZ766" s="32"/>
      <c r="CA766" s="32"/>
      <c r="CB766" s="32"/>
      <c r="CC766" s="32"/>
      <c r="CD766" s="32"/>
      <c r="CE766" s="32"/>
      <c r="CF766" s="32">
        <v>2259461.2999999998</v>
      </c>
      <c r="CG766" s="32">
        <v>0</v>
      </c>
      <c r="CH766" s="32">
        <v>2259461.2999999998</v>
      </c>
      <c r="CI766" s="32">
        <f t="shared" si="196"/>
        <v>2386443.0250599999</v>
      </c>
      <c r="CJ766" s="32">
        <f t="shared" si="197"/>
        <v>1765587.4373433336</v>
      </c>
      <c r="CK766" s="32">
        <f>+SMALL((K766,O766,S766,W766,AA766,AE766,AI766,AM766,AQ766,AU766,AY766,BC766,BG766,BK766,BO766,BS766,BW766,CA766,CE766,CI766),1)</f>
        <v>870308.8</v>
      </c>
      <c r="CL766" s="18"/>
      <c r="CM766" s="18">
        <f t="shared" si="198"/>
        <v>0</v>
      </c>
      <c r="CN766" s="35">
        <f t="shared" si="199"/>
        <v>0</v>
      </c>
      <c r="CO766" s="39">
        <f t="shared" si="200"/>
        <v>870308.8</v>
      </c>
    </row>
    <row r="767" spans="1:93" s="19" customFormat="1" ht="45">
      <c r="A767" s="17">
        <v>757</v>
      </c>
      <c r="B767" s="49" t="s">
        <v>639</v>
      </c>
      <c r="C767" s="69" t="s">
        <v>713</v>
      </c>
      <c r="D767" s="69" t="s">
        <v>1247</v>
      </c>
      <c r="E767" s="37">
        <v>1</v>
      </c>
      <c r="F767" s="37" t="str">
        <f>+VLOOKUP(B767,'[1]AMAREY NOVA MEDICAL S.A'!$D:$H,5,0)</f>
        <v>CTO 5659-2021 DIPROMEDICOS S.A.S</v>
      </c>
      <c r="G767" s="34">
        <f>+VLOOKUP(B767,'[1]AMAREY NOVA MEDICAL S.A'!$D:$H,2,0)</f>
        <v>50000</v>
      </c>
      <c r="H767" s="32">
        <f>+VLOOKUP(B767,'[1]AMAREY NOVA MEDICAL S.A'!$D:$H,3,0)</f>
        <v>0</v>
      </c>
      <c r="I767" s="32">
        <f>+VLOOKUP(B767,'[1]AMAREY NOVA MEDICAL S.A'!$D:$H,4,0)</f>
        <v>50000</v>
      </c>
      <c r="J767" s="32">
        <f t="shared" si="192"/>
        <v>50000</v>
      </c>
      <c r="K767" s="32">
        <f t="shared" si="193"/>
        <v>52810</v>
      </c>
      <c r="L767" s="32">
        <v>649000</v>
      </c>
      <c r="M767" s="32"/>
      <c r="N767" s="32">
        <v>649000</v>
      </c>
      <c r="O767" s="32">
        <f t="shared" si="201"/>
        <v>685473.8</v>
      </c>
      <c r="P767" s="32">
        <v>612765</v>
      </c>
      <c r="Q767" s="32"/>
      <c r="R767" s="32">
        <v>612765</v>
      </c>
      <c r="S767" s="32">
        <f t="shared" si="202"/>
        <v>647079.84000000008</v>
      </c>
      <c r="T767" s="32"/>
      <c r="U767" s="32"/>
      <c r="V767" s="32"/>
      <c r="W767" s="32"/>
      <c r="X767" s="32">
        <v>106704</v>
      </c>
      <c r="Y767" s="32"/>
      <c r="Z767" s="32">
        <v>106704</v>
      </c>
      <c r="AA767" s="32">
        <f t="shared" si="194"/>
        <v>112700.7648</v>
      </c>
      <c r="AB767" s="32"/>
      <c r="AC767" s="32"/>
      <c r="AD767" s="32"/>
      <c r="AE767" s="32"/>
      <c r="AF767" s="32"/>
      <c r="AG767" s="32"/>
      <c r="AH767" s="32"/>
      <c r="AI767" s="32"/>
      <c r="AJ767" s="32">
        <v>242420</v>
      </c>
      <c r="AK767" s="32"/>
      <c r="AL767" s="32">
        <v>242420</v>
      </c>
      <c r="AM767" s="32">
        <f t="shared" si="203"/>
        <v>256044.00400000002</v>
      </c>
      <c r="AN767" s="32"/>
      <c r="AO767" s="32"/>
      <c r="AP767" s="32"/>
      <c r="AQ767" s="32"/>
      <c r="AR767" s="32"/>
      <c r="AS767" s="32"/>
      <c r="AT767" s="32"/>
      <c r="AU767" s="32"/>
      <c r="AV767" s="32"/>
      <c r="AW767" s="32"/>
      <c r="AX767" s="32"/>
      <c r="AY767" s="32"/>
      <c r="AZ767" s="32"/>
      <c r="BA767" s="32"/>
      <c r="BB767" s="32"/>
      <c r="BC767" s="32"/>
      <c r="BD767" s="32"/>
      <c r="BE767" s="32"/>
      <c r="BF767" s="32"/>
      <c r="BG767" s="32"/>
      <c r="BH767" s="32"/>
      <c r="BI767" s="32"/>
      <c r="BJ767" s="32"/>
      <c r="BK767" s="32"/>
      <c r="BL767" s="32"/>
      <c r="BM767" s="32"/>
      <c r="BN767" s="32"/>
      <c r="BO767" s="32"/>
      <c r="BP767" s="32"/>
      <c r="BQ767" s="32"/>
      <c r="BR767" s="32"/>
      <c r="BS767" s="32"/>
      <c r="BT767" s="32"/>
      <c r="BU767" s="32"/>
      <c r="BV767" s="32"/>
      <c r="BW767" s="32"/>
      <c r="BX767" s="32"/>
      <c r="BY767" s="32"/>
      <c r="BZ767" s="32"/>
      <c r="CA767" s="32"/>
      <c r="CB767" s="32"/>
      <c r="CC767" s="32"/>
      <c r="CD767" s="32"/>
      <c r="CE767" s="32"/>
      <c r="CF767" s="32">
        <v>520299.69</v>
      </c>
      <c r="CG767" s="32">
        <v>0</v>
      </c>
      <c r="CH767" s="32">
        <v>520299.69</v>
      </c>
      <c r="CI767" s="32">
        <f t="shared" si="196"/>
        <v>549540.53257799998</v>
      </c>
      <c r="CJ767" s="32">
        <f t="shared" si="197"/>
        <v>383941.4902296667</v>
      </c>
      <c r="CK767" s="32">
        <f>+SMALL((K767,O767,S767,W767,AA767,AE767,AI767,AM767,AQ767,AU767,AY767,BC767,BG767,BK767,BO767,BS767,BW767,CA767,CE767,CI767),1)</f>
        <v>52810</v>
      </c>
      <c r="CL767" s="18"/>
      <c r="CM767" s="18">
        <f t="shared" si="198"/>
        <v>0</v>
      </c>
      <c r="CN767" s="35">
        <f t="shared" si="199"/>
        <v>0</v>
      </c>
      <c r="CO767" s="39">
        <f t="shared" si="200"/>
        <v>52810</v>
      </c>
    </row>
    <row r="768" spans="1:93" s="19" customFormat="1" ht="60">
      <c r="A768" s="17">
        <v>758</v>
      </c>
      <c r="B768" s="49" t="s">
        <v>646</v>
      </c>
      <c r="C768" s="69" t="s">
        <v>713</v>
      </c>
      <c r="D768" s="69" t="s">
        <v>1247</v>
      </c>
      <c r="E768" s="37">
        <v>1</v>
      </c>
      <c r="F768" s="37" t="str">
        <f>+VLOOKUP(B768,'[1]AMAREY NOVA MEDICAL S.A'!$D:$H,5,0)</f>
        <v>CTO 5671-2021 SMITH &amp; NEPHEW COLOMBIA S.A.S</v>
      </c>
      <c r="G768" s="34">
        <f>+VLOOKUP(B768,'[1]AMAREY NOVA MEDICAL S.A'!$D:$H,2,0)</f>
        <v>1200000</v>
      </c>
      <c r="H768" s="32">
        <f>+VLOOKUP(B768,'[1]AMAREY NOVA MEDICAL S.A'!$D:$H,3,0)</f>
        <v>0</v>
      </c>
      <c r="I768" s="32">
        <f>+VLOOKUP(B768,'[1]AMAREY NOVA MEDICAL S.A'!$D:$H,4,0)</f>
        <v>1200000</v>
      </c>
      <c r="J768" s="32">
        <f t="shared" si="192"/>
        <v>1200000</v>
      </c>
      <c r="K768" s="32">
        <f t="shared" si="193"/>
        <v>1267440</v>
      </c>
      <c r="L768" s="32">
        <v>2428000</v>
      </c>
      <c r="M768" s="32"/>
      <c r="N768" s="32">
        <v>2428000</v>
      </c>
      <c r="O768" s="32">
        <f t="shared" si="201"/>
        <v>2564453.6</v>
      </c>
      <c r="P768" s="32">
        <v>2922586</v>
      </c>
      <c r="Q768" s="32"/>
      <c r="R768" s="32">
        <v>2922586</v>
      </c>
      <c r="S768" s="32">
        <f t="shared" si="202"/>
        <v>3086250.8160000001</v>
      </c>
      <c r="T768" s="32"/>
      <c r="U768" s="32"/>
      <c r="V768" s="32"/>
      <c r="W768" s="32"/>
      <c r="X768" s="32">
        <v>1064880</v>
      </c>
      <c r="Y768" s="32"/>
      <c r="Z768" s="32">
        <v>1064880</v>
      </c>
      <c r="AA768" s="32">
        <f t="shared" si="194"/>
        <v>1124726.2560000001</v>
      </c>
      <c r="AB768" s="32"/>
      <c r="AC768" s="32"/>
      <c r="AD768" s="32"/>
      <c r="AE768" s="32"/>
      <c r="AF768" s="32"/>
      <c r="AG768" s="32"/>
      <c r="AH768" s="32"/>
      <c r="AI768" s="32"/>
      <c r="AJ768" s="32">
        <v>2949405</v>
      </c>
      <c r="AK768" s="32"/>
      <c r="AL768" s="32">
        <v>2949405</v>
      </c>
      <c r="AM768" s="32">
        <f t="shared" si="203"/>
        <v>3115161.5610000002</v>
      </c>
      <c r="AN768" s="32"/>
      <c r="AO768" s="32"/>
      <c r="AP768" s="32"/>
      <c r="AQ768" s="32"/>
      <c r="AR768" s="32"/>
      <c r="AS768" s="32"/>
      <c r="AT768" s="32"/>
      <c r="AU768" s="32"/>
      <c r="AV768" s="32"/>
      <c r="AW768" s="32"/>
      <c r="AX768" s="32"/>
      <c r="AY768" s="32"/>
      <c r="AZ768" s="32"/>
      <c r="BA768" s="32"/>
      <c r="BB768" s="32"/>
      <c r="BC768" s="32"/>
      <c r="BD768" s="32"/>
      <c r="BE768" s="32"/>
      <c r="BF768" s="32"/>
      <c r="BG768" s="32"/>
      <c r="BH768" s="32"/>
      <c r="BI768" s="32"/>
      <c r="BJ768" s="32"/>
      <c r="BK768" s="32"/>
      <c r="BL768" s="32"/>
      <c r="BM768" s="32"/>
      <c r="BN768" s="32"/>
      <c r="BO768" s="32"/>
      <c r="BP768" s="32"/>
      <c r="BQ768" s="32"/>
      <c r="BR768" s="32"/>
      <c r="BS768" s="32"/>
      <c r="BT768" s="32"/>
      <c r="BU768" s="32"/>
      <c r="BV768" s="32"/>
      <c r="BW768" s="32"/>
      <c r="BX768" s="32"/>
      <c r="BY768" s="32"/>
      <c r="BZ768" s="32"/>
      <c r="CA768" s="32"/>
      <c r="CB768" s="32"/>
      <c r="CC768" s="32"/>
      <c r="CD768" s="32"/>
      <c r="CE768" s="32"/>
      <c r="CF768" s="32">
        <v>2513190.16</v>
      </c>
      <c r="CG768" s="32">
        <v>0</v>
      </c>
      <c r="CH768" s="32">
        <v>2513190.16</v>
      </c>
      <c r="CI768" s="32">
        <f t="shared" si="196"/>
        <v>2654431.4469920001</v>
      </c>
      <c r="CJ768" s="32">
        <f t="shared" si="197"/>
        <v>2302077.2799986671</v>
      </c>
      <c r="CK768" s="32">
        <f>+SMALL((K768,O768,S768,W768,AA768,AE768,AI768,AM768,AQ768,AU768,AY768,BC768,BG768,BK768,BO768,BS768,BW768,CA768,CE768,CI768),1)</f>
        <v>1124726.2560000001</v>
      </c>
      <c r="CL768" s="18"/>
      <c r="CM768" s="18">
        <f t="shared" si="198"/>
        <v>142713.74399999995</v>
      </c>
      <c r="CN768" s="35">
        <f t="shared" si="199"/>
        <v>0.12688753662384489</v>
      </c>
      <c r="CO768" s="39">
        <f t="shared" si="200"/>
        <v>1124726.2560000001</v>
      </c>
    </row>
    <row r="769" spans="1:93" s="19" customFormat="1" ht="60">
      <c r="A769" s="17">
        <v>759</v>
      </c>
      <c r="B769" s="49" t="s">
        <v>647</v>
      </c>
      <c r="C769" s="69" t="s">
        <v>713</v>
      </c>
      <c r="D769" s="69" t="s">
        <v>1247</v>
      </c>
      <c r="E769" s="37">
        <v>1</v>
      </c>
      <c r="F769" s="37" t="str">
        <f>+VLOOKUP(B769,'[1]AMAREY NOVA MEDICAL S.A'!$D:$H,5,0)</f>
        <v>CTO 5671-2021 SMITH &amp; NEPHEW COLOMBIA S.A.S</v>
      </c>
      <c r="G769" s="34">
        <f>+VLOOKUP(B769,'[1]AMAREY NOVA MEDICAL S.A'!$D:$H,2,0)</f>
        <v>1400000</v>
      </c>
      <c r="H769" s="32">
        <f>+VLOOKUP(B769,'[1]AMAREY NOVA MEDICAL S.A'!$D:$H,3,0)</f>
        <v>0</v>
      </c>
      <c r="I769" s="32">
        <f>+VLOOKUP(B769,'[1]AMAREY NOVA MEDICAL S.A'!$D:$H,4,0)</f>
        <v>1400000</v>
      </c>
      <c r="J769" s="32">
        <f t="shared" si="192"/>
        <v>1400000</v>
      </c>
      <c r="K769" s="32">
        <f t="shared" si="193"/>
        <v>1478680</v>
      </c>
      <c r="L769" s="32">
        <v>1680000</v>
      </c>
      <c r="M769" s="32"/>
      <c r="N769" s="32">
        <v>1680000</v>
      </c>
      <c r="O769" s="32">
        <f t="shared" si="201"/>
        <v>1774416</v>
      </c>
      <c r="P769" s="32">
        <v>1461293</v>
      </c>
      <c r="Q769" s="32"/>
      <c r="R769" s="32">
        <v>1461293</v>
      </c>
      <c r="S769" s="32">
        <f t="shared" si="202"/>
        <v>1543125.4080000001</v>
      </c>
      <c r="T769" s="32"/>
      <c r="U769" s="32"/>
      <c r="V769" s="32"/>
      <c r="W769" s="32"/>
      <c r="X769" s="32">
        <v>1377000</v>
      </c>
      <c r="Y769" s="32"/>
      <c r="Z769" s="32">
        <v>1377000</v>
      </c>
      <c r="AA769" s="32">
        <f t="shared" si="194"/>
        <v>1454387.4000000001</v>
      </c>
      <c r="AB769" s="32"/>
      <c r="AC769" s="32"/>
      <c r="AD769" s="32"/>
      <c r="AE769" s="32"/>
      <c r="AF769" s="32"/>
      <c r="AG769" s="32"/>
      <c r="AH769" s="32"/>
      <c r="AI769" s="32"/>
      <c r="AJ769" s="32">
        <v>608810</v>
      </c>
      <c r="AK769" s="32"/>
      <c r="AL769" s="32">
        <v>608810</v>
      </c>
      <c r="AM769" s="32">
        <f t="shared" si="203"/>
        <v>643025.12199999997</v>
      </c>
      <c r="AN769" s="32"/>
      <c r="AO769" s="32"/>
      <c r="AP769" s="32"/>
      <c r="AQ769" s="32"/>
      <c r="AR769" s="32"/>
      <c r="AS769" s="32"/>
      <c r="AT769" s="32"/>
      <c r="AU769" s="32"/>
      <c r="AV769" s="32"/>
      <c r="AW769" s="32"/>
      <c r="AX769" s="32"/>
      <c r="AY769" s="32"/>
      <c r="AZ769" s="32"/>
      <c r="BA769" s="32"/>
      <c r="BB769" s="32"/>
      <c r="BC769" s="32"/>
      <c r="BD769" s="32"/>
      <c r="BE769" s="32"/>
      <c r="BF769" s="32"/>
      <c r="BG769" s="32"/>
      <c r="BH769" s="32"/>
      <c r="BI769" s="32"/>
      <c r="BJ769" s="32"/>
      <c r="BK769" s="32"/>
      <c r="BL769" s="32"/>
      <c r="BM769" s="32"/>
      <c r="BN769" s="32"/>
      <c r="BO769" s="32"/>
      <c r="BP769" s="32"/>
      <c r="BQ769" s="32"/>
      <c r="BR769" s="32"/>
      <c r="BS769" s="32"/>
      <c r="BT769" s="32"/>
      <c r="BU769" s="32"/>
      <c r="BV769" s="32"/>
      <c r="BW769" s="32"/>
      <c r="BX769" s="32"/>
      <c r="BY769" s="32"/>
      <c r="BZ769" s="32"/>
      <c r="CA769" s="32"/>
      <c r="CB769" s="32"/>
      <c r="CC769" s="32"/>
      <c r="CD769" s="32"/>
      <c r="CE769" s="32"/>
      <c r="CF769" s="32">
        <v>2396712.37</v>
      </c>
      <c r="CG769" s="32">
        <v>0</v>
      </c>
      <c r="CH769" s="32">
        <v>2396712.37</v>
      </c>
      <c r="CI769" s="32">
        <f t="shared" si="196"/>
        <v>2531407.6051940001</v>
      </c>
      <c r="CJ769" s="32">
        <f t="shared" si="197"/>
        <v>1570840.2558656668</v>
      </c>
      <c r="CK769" s="32">
        <f>+SMALL((K769,O769,S769,W769,AA769,AE769,AI769,AM769,AQ769,AU769,AY769,BC769,BG769,BK769,BO769,BS769,BW769,CA769,CE769,CI769),1)</f>
        <v>643025.12199999997</v>
      </c>
      <c r="CL769" s="18"/>
      <c r="CM769" s="18">
        <f t="shared" si="198"/>
        <v>835654.87800000003</v>
      </c>
      <c r="CN769" s="35">
        <f t="shared" si="199"/>
        <v>1.2995680097238878</v>
      </c>
      <c r="CO769" s="39">
        <f t="shared" si="200"/>
        <v>643025.12199999997</v>
      </c>
    </row>
    <row r="770" spans="1:93" s="19" customFormat="1" ht="60">
      <c r="A770" s="17">
        <v>760</v>
      </c>
      <c r="B770" s="49" t="s">
        <v>648</v>
      </c>
      <c r="C770" s="69" t="s">
        <v>713</v>
      </c>
      <c r="D770" s="69" t="s">
        <v>1247</v>
      </c>
      <c r="E770" s="37">
        <v>1</v>
      </c>
      <c r="F770" s="37" t="str">
        <f>+VLOOKUP(B770,'[1]AMAREY NOVA MEDICAL S.A'!$D:$H,5,0)</f>
        <v>CTO 5671-2021 SMITH &amp; NEPHEW COLOMBIA S.A.S</v>
      </c>
      <c r="G770" s="34">
        <f>+VLOOKUP(B770,'[1]AMAREY NOVA MEDICAL S.A'!$D:$H,2,0)</f>
        <v>1400000</v>
      </c>
      <c r="H770" s="32">
        <f>+VLOOKUP(B770,'[1]AMAREY NOVA MEDICAL S.A'!$D:$H,3,0)</f>
        <v>0</v>
      </c>
      <c r="I770" s="32">
        <f>+VLOOKUP(B770,'[1]AMAREY NOVA MEDICAL S.A'!$D:$H,4,0)</f>
        <v>1400000</v>
      </c>
      <c r="J770" s="32">
        <f t="shared" si="192"/>
        <v>1400000</v>
      </c>
      <c r="K770" s="32">
        <f t="shared" si="193"/>
        <v>1478680</v>
      </c>
      <c r="L770" s="32">
        <v>1680000</v>
      </c>
      <c r="M770" s="32"/>
      <c r="N770" s="32">
        <v>1680000</v>
      </c>
      <c r="O770" s="32">
        <f t="shared" si="201"/>
        <v>1774416</v>
      </c>
      <c r="P770" s="32">
        <v>1461293</v>
      </c>
      <c r="Q770" s="32"/>
      <c r="R770" s="32">
        <v>1461293</v>
      </c>
      <c r="S770" s="32">
        <f t="shared" si="202"/>
        <v>1543125.4080000001</v>
      </c>
      <c r="T770" s="32"/>
      <c r="U770" s="32"/>
      <c r="V770" s="32"/>
      <c r="W770" s="32"/>
      <c r="X770" s="32">
        <v>1377000</v>
      </c>
      <c r="Y770" s="32"/>
      <c r="Z770" s="32">
        <v>1377000</v>
      </c>
      <c r="AA770" s="32">
        <f t="shared" si="194"/>
        <v>1454387.4000000001</v>
      </c>
      <c r="AB770" s="32"/>
      <c r="AC770" s="32"/>
      <c r="AD770" s="32"/>
      <c r="AE770" s="32"/>
      <c r="AF770" s="32"/>
      <c r="AG770" s="32"/>
      <c r="AH770" s="32"/>
      <c r="AI770" s="32"/>
      <c r="AJ770" s="32">
        <v>2411780</v>
      </c>
      <c r="AK770" s="32"/>
      <c r="AL770" s="32">
        <v>2411780</v>
      </c>
      <c r="AM770" s="32">
        <f t="shared" si="203"/>
        <v>2547322.0359999998</v>
      </c>
      <c r="AN770" s="32"/>
      <c r="AO770" s="32"/>
      <c r="AP770" s="32"/>
      <c r="AQ770" s="32"/>
      <c r="AR770" s="32"/>
      <c r="AS770" s="32"/>
      <c r="AT770" s="32"/>
      <c r="AU770" s="32"/>
      <c r="AV770" s="32"/>
      <c r="AW770" s="32"/>
      <c r="AX770" s="32"/>
      <c r="AY770" s="32"/>
      <c r="AZ770" s="32"/>
      <c r="BA770" s="32"/>
      <c r="BB770" s="32"/>
      <c r="BC770" s="32"/>
      <c r="BD770" s="32"/>
      <c r="BE770" s="32"/>
      <c r="BF770" s="32"/>
      <c r="BG770" s="32"/>
      <c r="BH770" s="32"/>
      <c r="BI770" s="32"/>
      <c r="BJ770" s="32"/>
      <c r="BK770" s="32"/>
      <c r="BL770" s="32"/>
      <c r="BM770" s="32"/>
      <c r="BN770" s="32"/>
      <c r="BO770" s="32"/>
      <c r="BP770" s="32"/>
      <c r="BQ770" s="32"/>
      <c r="BR770" s="32"/>
      <c r="BS770" s="32"/>
      <c r="BT770" s="32"/>
      <c r="BU770" s="32"/>
      <c r="BV770" s="32"/>
      <c r="BW770" s="32"/>
      <c r="BX770" s="32"/>
      <c r="BY770" s="32"/>
      <c r="BZ770" s="32"/>
      <c r="CA770" s="32"/>
      <c r="CB770" s="32"/>
      <c r="CC770" s="32"/>
      <c r="CD770" s="32"/>
      <c r="CE770" s="32"/>
      <c r="CF770" s="32">
        <v>2661147.9700000002</v>
      </c>
      <c r="CG770" s="32">
        <v>0</v>
      </c>
      <c r="CH770" s="32">
        <v>2661147.9700000002</v>
      </c>
      <c r="CI770" s="32">
        <f t="shared" si="196"/>
        <v>2810704.4859140003</v>
      </c>
      <c r="CJ770" s="32">
        <f t="shared" si="197"/>
        <v>1934772.5549856666</v>
      </c>
      <c r="CK770" s="32">
        <f>+SMALL((K770,O770,S770,W770,AA770,AE770,AI770,AM770,AQ770,AU770,AY770,BC770,BG770,BK770,BO770,BS770,BW770,CA770,CE770,CI770),1)</f>
        <v>1454387.4000000001</v>
      </c>
      <c r="CL770" s="18"/>
      <c r="CM770" s="18">
        <f t="shared" si="198"/>
        <v>24292.59999999986</v>
      </c>
      <c r="CN770" s="35">
        <f t="shared" si="199"/>
        <v>1.6702977487291115E-2</v>
      </c>
      <c r="CO770" s="39">
        <f t="shared" si="200"/>
        <v>1454387.4000000001</v>
      </c>
    </row>
    <row r="771" spans="1:93" s="19" customFormat="1" ht="60">
      <c r="A771" s="17">
        <v>761</v>
      </c>
      <c r="B771" s="49" t="s">
        <v>649</v>
      </c>
      <c r="C771" s="69" t="s">
        <v>713</v>
      </c>
      <c r="D771" s="69" t="s">
        <v>1247</v>
      </c>
      <c r="E771" s="37">
        <v>1</v>
      </c>
      <c r="F771" s="37" t="str">
        <f>+VLOOKUP(B771,'[1]AMAREY NOVA MEDICAL S.A'!$D:$H,5,0)</f>
        <v>CTO 5671-2021 SMITH &amp; NEPHEW COLOMBIA S.A.S</v>
      </c>
      <c r="G771" s="34">
        <f>+VLOOKUP(B771,'[1]AMAREY NOVA MEDICAL S.A'!$D:$H,2,0)</f>
        <v>0</v>
      </c>
      <c r="H771" s="32">
        <f>+VLOOKUP(B771,'[1]AMAREY NOVA MEDICAL S.A'!$D:$H,3,0)</f>
        <v>0</v>
      </c>
      <c r="I771" s="32">
        <f>+VLOOKUP(B771,'[1]AMAREY NOVA MEDICAL S.A'!$D:$H,4,0)</f>
        <v>0</v>
      </c>
      <c r="J771" s="32">
        <f t="shared" si="192"/>
        <v>0</v>
      </c>
      <c r="K771" s="32">
        <f t="shared" si="193"/>
        <v>0</v>
      </c>
      <c r="L771" s="32">
        <v>2594000</v>
      </c>
      <c r="M771" s="32"/>
      <c r="N771" s="32">
        <v>2594000</v>
      </c>
      <c r="O771" s="32">
        <f t="shared" si="201"/>
        <v>2739782.8000000003</v>
      </c>
      <c r="P771" s="32"/>
      <c r="Q771" s="32"/>
      <c r="R771" s="32"/>
      <c r="S771" s="32"/>
      <c r="T771" s="32"/>
      <c r="U771" s="32"/>
      <c r="V771" s="32"/>
      <c r="W771" s="32"/>
      <c r="X771" s="32"/>
      <c r="Y771" s="32"/>
      <c r="Z771" s="32"/>
      <c r="AA771" s="32"/>
      <c r="AB771" s="32"/>
      <c r="AC771" s="32"/>
      <c r="AD771" s="32"/>
      <c r="AE771" s="32"/>
      <c r="AF771" s="32"/>
      <c r="AG771" s="32"/>
      <c r="AH771" s="32"/>
      <c r="AI771" s="32"/>
      <c r="AJ771" s="32">
        <v>594435</v>
      </c>
      <c r="AK771" s="32"/>
      <c r="AL771" s="32">
        <v>594435</v>
      </c>
      <c r="AM771" s="32">
        <f t="shared" si="203"/>
        <v>627842.24699999997</v>
      </c>
      <c r="AN771" s="32"/>
      <c r="AO771" s="32"/>
      <c r="AP771" s="32"/>
      <c r="AQ771" s="32"/>
      <c r="AR771" s="32"/>
      <c r="AS771" s="32"/>
      <c r="AT771" s="32"/>
      <c r="AU771" s="32"/>
      <c r="AV771" s="32"/>
      <c r="AW771" s="32"/>
      <c r="AX771" s="32"/>
      <c r="AY771" s="32"/>
      <c r="AZ771" s="32"/>
      <c r="BA771" s="32"/>
      <c r="BB771" s="32"/>
      <c r="BC771" s="32"/>
      <c r="BD771" s="32"/>
      <c r="BE771" s="32"/>
      <c r="BF771" s="32"/>
      <c r="BG771" s="32"/>
      <c r="BH771" s="32"/>
      <c r="BI771" s="32"/>
      <c r="BJ771" s="32"/>
      <c r="BK771" s="32"/>
      <c r="BL771" s="32"/>
      <c r="BM771" s="32"/>
      <c r="BN771" s="32"/>
      <c r="BO771" s="32"/>
      <c r="BP771" s="32"/>
      <c r="BQ771" s="32"/>
      <c r="BR771" s="32"/>
      <c r="BS771" s="32"/>
      <c r="BT771" s="32"/>
      <c r="BU771" s="32"/>
      <c r="BV771" s="32"/>
      <c r="BW771" s="32"/>
      <c r="BX771" s="32"/>
      <c r="BY771" s="32"/>
      <c r="BZ771" s="32"/>
      <c r="CA771" s="32"/>
      <c r="CB771" s="32"/>
      <c r="CC771" s="32"/>
      <c r="CD771" s="32"/>
      <c r="CE771" s="32"/>
      <c r="CF771" s="32">
        <v>2116714.37</v>
      </c>
      <c r="CG771" s="32">
        <v>0</v>
      </c>
      <c r="CH771" s="32">
        <v>2116714.37</v>
      </c>
      <c r="CI771" s="32">
        <f t="shared" si="196"/>
        <v>2235673.717594</v>
      </c>
      <c r="CJ771" s="32">
        <f t="shared" si="197"/>
        <v>1400824.6911485</v>
      </c>
      <c r="CK771" s="32">
        <f>+SMALL((K771,O771,S771,W771,AA771,AE771,AI771,AM771,AQ771,AU771,AY771,BC771,BG771,BK771,BO771,BS771,BW771,CA771,CE771,CI771),1)</f>
        <v>0</v>
      </c>
      <c r="CL771" s="18"/>
      <c r="CM771" s="18"/>
      <c r="CN771" s="35"/>
      <c r="CO771" s="39">
        <f t="shared" si="200"/>
        <v>0</v>
      </c>
    </row>
    <row r="772" spans="1:93" s="19" customFormat="1" ht="60">
      <c r="A772" s="17">
        <v>762</v>
      </c>
      <c r="B772" s="49" t="s">
        <v>650</v>
      </c>
      <c r="C772" s="69" t="s">
        <v>713</v>
      </c>
      <c r="D772" s="69" t="s">
        <v>1247</v>
      </c>
      <c r="E772" s="37">
        <v>1</v>
      </c>
      <c r="F772" s="37" t="str">
        <f>+VLOOKUP(B772,'[1]AMAREY NOVA MEDICAL S.A'!$D:$H,5,0)</f>
        <v>CTO 5671-2021 SMITH &amp; NEPHEW COLOMBIA S.A.S</v>
      </c>
      <c r="G772" s="34">
        <f>+VLOOKUP(B772,'[1]AMAREY NOVA MEDICAL S.A'!$D:$H,2,0)</f>
        <v>850000</v>
      </c>
      <c r="H772" s="32">
        <f>+VLOOKUP(B772,'[1]AMAREY NOVA MEDICAL S.A'!$D:$H,3,0)</f>
        <v>0</v>
      </c>
      <c r="I772" s="32">
        <f>+VLOOKUP(B772,'[1]AMAREY NOVA MEDICAL S.A'!$D:$H,4,0)</f>
        <v>850000</v>
      </c>
      <c r="J772" s="32">
        <f t="shared" si="192"/>
        <v>850000</v>
      </c>
      <c r="K772" s="32">
        <f t="shared" si="193"/>
        <v>897770</v>
      </c>
      <c r="L772" s="32">
        <v>976000</v>
      </c>
      <c r="M772" s="32"/>
      <c r="N772" s="32">
        <v>976000</v>
      </c>
      <c r="O772" s="32">
        <f t="shared" si="201"/>
        <v>1030851.2000000001</v>
      </c>
      <c r="P772" s="32">
        <v>1461293</v>
      </c>
      <c r="Q772" s="32"/>
      <c r="R772" s="32">
        <v>1461293</v>
      </c>
      <c r="S772" s="32">
        <f t="shared" si="202"/>
        <v>1543125.4080000001</v>
      </c>
      <c r="T772" s="32"/>
      <c r="U772" s="32"/>
      <c r="V772" s="32"/>
      <c r="W772" s="32"/>
      <c r="X772" s="32">
        <v>1064880</v>
      </c>
      <c r="Y772" s="32"/>
      <c r="Z772" s="32">
        <v>1064880</v>
      </c>
      <c r="AA772" s="32">
        <f t="shared" si="194"/>
        <v>1124726.2560000001</v>
      </c>
      <c r="AB772" s="32"/>
      <c r="AC772" s="32"/>
      <c r="AD772" s="32"/>
      <c r="AE772" s="32"/>
      <c r="AF772" s="32"/>
      <c r="AG772" s="32"/>
      <c r="AH772" s="32"/>
      <c r="AI772" s="32"/>
      <c r="AJ772" s="32">
        <v>2033600</v>
      </c>
      <c r="AK772" s="32"/>
      <c r="AL772" s="32">
        <v>2033600</v>
      </c>
      <c r="AM772" s="32">
        <f t="shared" si="203"/>
        <v>2147888.3199999998</v>
      </c>
      <c r="AN772" s="32"/>
      <c r="AO772" s="32"/>
      <c r="AP772" s="32"/>
      <c r="AQ772" s="32"/>
      <c r="AR772" s="32"/>
      <c r="AS772" s="32"/>
      <c r="AT772" s="32"/>
      <c r="AU772" s="32"/>
      <c r="AV772" s="32"/>
      <c r="AW772" s="32"/>
      <c r="AX772" s="32"/>
      <c r="AY772" s="32"/>
      <c r="AZ772" s="32"/>
      <c r="BA772" s="32"/>
      <c r="BB772" s="32"/>
      <c r="BC772" s="32"/>
      <c r="BD772" s="32"/>
      <c r="BE772" s="32"/>
      <c r="BF772" s="32"/>
      <c r="BG772" s="32"/>
      <c r="BH772" s="32"/>
      <c r="BI772" s="32"/>
      <c r="BJ772" s="32"/>
      <c r="BK772" s="32"/>
      <c r="BL772" s="32"/>
      <c r="BM772" s="32"/>
      <c r="BN772" s="32"/>
      <c r="BO772" s="32"/>
      <c r="BP772" s="32"/>
      <c r="BQ772" s="32"/>
      <c r="BR772" s="32"/>
      <c r="BS772" s="32"/>
      <c r="BT772" s="32"/>
      <c r="BU772" s="32"/>
      <c r="BV772" s="32"/>
      <c r="BW772" s="32"/>
      <c r="BX772" s="32"/>
      <c r="BY772" s="32"/>
      <c r="BZ772" s="32"/>
      <c r="CA772" s="32"/>
      <c r="CB772" s="32"/>
      <c r="CC772" s="32"/>
      <c r="CD772" s="32"/>
      <c r="CE772" s="32"/>
      <c r="CF772" s="32">
        <v>1895745.7</v>
      </c>
      <c r="CG772" s="32">
        <v>0</v>
      </c>
      <c r="CH772" s="32">
        <v>1895745.7</v>
      </c>
      <c r="CI772" s="32">
        <f t="shared" si="196"/>
        <v>2002286.60834</v>
      </c>
      <c r="CJ772" s="32">
        <f t="shared" si="197"/>
        <v>1457774.6320566668</v>
      </c>
      <c r="CK772" s="32">
        <f>+SMALL((K772,O772,S772,W772,AA772,AE772,AI772,AM772,AQ772,AU772,AY772,BC772,BG772,BK772,BO772,BS772,BW772,CA772,CE772,CI772),1)</f>
        <v>897770</v>
      </c>
      <c r="CL772" s="18"/>
      <c r="CM772" s="18">
        <f t="shared" si="198"/>
        <v>0</v>
      </c>
      <c r="CN772" s="35">
        <f t="shared" si="199"/>
        <v>0</v>
      </c>
      <c r="CO772" s="39">
        <f t="shared" si="200"/>
        <v>897770</v>
      </c>
    </row>
    <row r="773" spans="1:93" s="19" customFormat="1" ht="60">
      <c r="A773" s="17">
        <v>763</v>
      </c>
      <c r="B773" s="49" t="s">
        <v>651</v>
      </c>
      <c r="C773" s="69" t="s">
        <v>713</v>
      </c>
      <c r="D773" s="69" t="s">
        <v>1247</v>
      </c>
      <c r="E773" s="37">
        <v>1</v>
      </c>
      <c r="F773" s="37" t="str">
        <f>+VLOOKUP(B773,'[1]AMAREY NOVA MEDICAL S.A'!$D:$H,5,0)</f>
        <v>CTO 5671-2021 SMITH &amp; NEPHEW COLOMBIA S.A.S</v>
      </c>
      <c r="G773" s="34">
        <f>+VLOOKUP(B773,'[1]AMAREY NOVA MEDICAL S.A'!$D:$H,2,0)</f>
        <v>850000</v>
      </c>
      <c r="H773" s="32">
        <f>+VLOOKUP(B773,'[1]AMAREY NOVA MEDICAL S.A'!$D:$H,3,0)</f>
        <v>0</v>
      </c>
      <c r="I773" s="32">
        <f>+VLOOKUP(B773,'[1]AMAREY NOVA MEDICAL S.A'!$D:$H,4,0)</f>
        <v>850000</v>
      </c>
      <c r="J773" s="32">
        <f t="shared" si="192"/>
        <v>850000</v>
      </c>
      <c r="K773" s="32">
        <f t="shared" si="193"/>
        <v>897770</v>
      </c>
      <c r="L773" s="32">
        <v>1300000</v>
      </c>
      <c r="M773" s="32"/>
      <c r="N773" s="32">
        <v>1300000</v>
      </c>
      <c r="O773" s="32">
        <f t="shared" si="201"/>
        <v>1373060</v>
      </c>
      <c r="P773" s="32">
        <v>1461293</v>
      </c>
      <c r="Q773" s="32"/>
      <c r="R773" s="32">
        <v>1461293</v>
      </c>
      <c r="S773" s="32">
        <f t="shared" si="202"/>
        <v>1543125.4080000001</v>
      </c>
      <c r="T773" s="32"/>
      <c r="U773" s="32"/>
      <c r="V773" s="32"/>
      <c r="W773" s="32"/>
      <c r="X773" s="32">
        <v>1064880</v>
      </c>
      <c r="Y773" s="32"/>
      <c r="Z773" s="32">
        <v>1064880</v>
      </c>
      <c r="AA773" s="32">
        <f t="shared" si="194"/>
        <v>1124726.2560000001</v>
      </c>
      <c r="AB773" s="32"/>
      <c r="AC773" s="32"/>
      <c r="AD773" s="32"/>
      <c r="AE773" s="32"/>
      <c r="AF773" s="32"/>
      <c r="AG773" s="32"/>
      <c r="AH773" s="32"/>
      <c r="AI773" s="32"/>
      <c r="AJ773" s="32">
        <v>2033600</v>
      </c>
      <c r="AK773" s="32"/>
      <c r="AL773" s="32">
        <v>2033600</v>
      </c>
      <c r="AM773" s="32">
        <f t="shared" si="203"/>
        <v>2147888.3199999998</v>
      </c>
      <c r="AN773" s="32"/>
      <c r="AO773" s="32"/>
      <c r="AP773" s="32"/>
      <c r="AQ773" s="32"/>
      <c r="AR773" s="32"/>
      <c r="AS773" s="32"/>
      <c r="AT773" s="32"/>
      <c r="AU773" s="32"/>
      <c r="AV773" s="32"/>
      <c r="AW773" s="32"/>
      <c r="AX773" s="32"/>
      <c r="AY773" s="32"/>
      <c r="AZ773" s="32"/>
      <c r="BA773" s="32"/>
      <c r="BB773" s="32"/>
      <c r="BC773" s="32"/>
      <c r="BD773" s="32"/>
      <c r="BE773" s="32"/>
      <c r="BF773" s="32"/>
      <c r="BG773" s="32"/>
      <c r="BH773" s="32"/>
      <c r="BI773" s="32"/>
      <c r="BJ773" s="32"/>
      <c r="BK773" s="32"/>
      <c r="BL773" s="32"/>
      <c r="BM773" s="32"/>
      <c r="BN773" s="32"/>
      <c r="BO773" s="32"/>
      <c r="BP773" s="32"/>
      <c r="BQ773" s="32"/>
      <c r="BR773" s="32"/>
      <c r="BS773" s="32"/>
      <c r="BT773" s="32"/>
      <c r="BU773" s="32"/>
      <c r="BV773" s="32"/>
      <c r="BW773" s="32"/>
      <c r="BX773" s="32"/>
      <c r="BY773" s="32"/>
      <c r="BZ773" s="32"/>
      <c r="CA773" s="32"/>
      <c r="CB773" s="32"/>
      <c r="CC773" s="32"/>
      <c r="CD773" s="32"/>
      <c r="CE773" s="32"/>
      <c r="CF773" s="32">
        <v>1943265.7</v>
      </c>
      <c r="CG773" s="32">
        <v>0</v>
      </c>
      <c r="CH773" s="32">
        <v>1943265.7</v>
      </c>
      <c r="CI773" s="32">
        <f t="shared" si="196"/>
        <v>2052477.2323400001</v>
      </c>
      <c r="CJ773" s="32">
        <f t="shared" si="197"/>
        <v>1523174.5360566666</v>
      </c>
      <c r="CK773" s="32">
        <f>+SMALL((K773,O773,S773,W773,AA773,AE773,AI773,AM773,AQ773,AU773,AY773,BC773,BG773,BK773,BO773,BS773,BW773,CA773,CE773,CI773),1)</f>
        <v>897770</v>
      </c>
      <c r="CL773" s="18"/>
      <c r="CM773" s="18">
        <f t="shared" si="198"/>
        <v>0</v>
      </c>
      <c r="CN773" s="35">
        <f t="shared" si="199"/>
        <v>0</v>
      </c>
      <c r="CO773" s="39">
        <f t="shared" si="200"/>
        <v>897770</v>
      </c>
    </row>
    <row r="774" spans="1:93" s="19" customFormat="1" ht="45">
      <c r="A774" s="17">
        <v>764</v>
      </c>
      <c r="B774" s="49" t="s">
        <v>527</v>
      </c>
      <c r="C774" s="69" t="s">
        <v>713</v>
      </c>
      <c r="D774" s="69" t="s">
        <v>1247</v>
      </c>
      <c r="E774" s="37">
        <v>1</v>
      </c>
      <c r="F774" s="37" t="str">
        <f>+VLOOKUP(B774,'[1]AMAREY NOVA MEDICAL S.A'!$D:$H,5,0)</f>
        <v>CTO 5657-2021 B BRAUN MEDICAL S A</v>
      </c>
      <c r="G774" s="34">
        <f>+VLOOKUP(B774,'[1]AMAREY NOVA MEDICAL S.A'!$D:$H,2,0)</f>
        <v>98700</v>
      </c>
      <c r="H774" s="32">
        <f>+VLOOKUP(B774,'[1]AMAREY NOVA MEDICAL S.A'!$D:$H,3,0)</f>
        <v>0</v>
      </c>
      <c r="I774" s="32">
        <f>+VLOOKUP(B774,'[1]AMAREY NOVA MEDICAL S.A'!$D:$H,4,0)</f>
        <v>98700</v>
      </c>
      <c r="J774" s="32">
        <f t="shared" si="192"/>
        <v>98700</v>
      </c>
      <c r="K774" s="32">
        <f t="shared" si="193"/>
        <v>104246.94</v>
      </c>
      <c r="L774" s="32">
        <v>398000</v>
      </c>
      <c r="M774" s="32"/>
      <c r="N774" s="32">
        <v>398000</v>
      </c>
      <c r="O774" s="32">
        <f t="shared" si="201"/>
        <v>420367.60000000003</v>
      </c>
      <c r="P774" s="32">
        <v>462779</v>
      </c>
      <c r="Q774" s="32"/>
      <c r="R774" s="32">
        <v>462779</v>
      </c>
      <c r="S774" s="32">
        <f t="shared" si="202"/>
        <v>488694.62400000001</v>
      </c>
      <c r="T774" s="32"/>
      <c r="U774" s="32"/>
      <c r="V774" s="32"/>
      <c r="W774" s="32"/>
      <c r="X774" s="32">
        <v>280000</v>
      </c>
      <c r="Y774" s="32"/>
      <c r="Z774" s="32">
        <v>280000</v>
      </c>
      <c r="AA774" s="32">
        <f t="shared" si="194"/>
        <v>295736</v>
      </c>
      <c r="AB774" s="32"/>
      <c r="AC774" s="32"/>
      <c r="AD774" s="32"/>
      <c r="AE774" s="32"/>
      <c r="AF774" s="32"/>
      <c r="AG774" s="32"/>
      <c r="AH774" s="32"/>
      <c r="AI774" s="32"/>
      <c r="AJ774" s="32">
        <v>224940</v>
      </c>
      <c r="AK774" s="32"/>
      <c r="AL774" s="32">
        <v>224940</v>
      </c>
      <c r="AM774" s="32">
        <f t="shared" si="203"/>
        <v>237581.628</v>
      </c>
      <c r="AN774" s="32"/>
      <c r="AO774" s="32"/>
      <c r="AP774" s="32"/>
      <c r="AQ774" s="32"/>
      <c r="AR774" s="32"/>
      <c r="AS774" s="32"/>
      <c r="AT774" s="32"/>
      <c r="AU774" s="32"/>
      <c r="AV774" s="32"/>
      <c r="AW774" s="32"/>
      <c r="AX774" s="32"/>
      <c r="AY774" s="32"/>
      <c r="AZ774" s="32"/>
      <c r="BA774" s="32"/>
      <c r="BB774" s="32"/>
      <c r="BC774" s="32"/>
      <c r="BD774" s="32"/>
      <c r="BE774" s="32"/>
      <c r="BF774" s="32"/>
      <c r="BG774" s="32"/>
      <c r="BH774" s="32"/>
      <c r="BI774" s="32"/>
      <c r="BJ774" s="32"/>
      <c r="BK774" s="32"/>
      <c r="BL774" s="32"/>
      <c r="BM774" s="32"/>
      <c r="BN774" s="32"/>
      <c r="BO774" s="32"/>
      <c r="BP774" s="32"/>
      <c r="BQ774" s="32"/>
      <c r="BR774" s="32"/>
      <c r="BS774" s="32"/>
      <c r="BT774" s="32"/>
      <c r="BU774" s="32"/>
      <c r="BV774" s="32"/>
      <c r="BW774" s="32"/>
      <c r="BX774" s="32"/>
      <c r="BY774" s="32"/>
      <c r="BZ774" s="32"/>
      <c r="CA774" s="32"/>
      <c r="CB774" s="32"/>
      <c r="CC774" s="32"/>
      <c r="CD774" s="32"/>
      <c r="CE774" s="32"/>
      <c r="CF774" s="32">
        <v>419270.99</v>
      </c>
      <c r="CG774" s="32">
        <v>0</v>
      </c>
      <c r="CH774" s="32">
        <v>419270.99</v>
      </c>
      <c r="CI774" s="32">
        <f t="shared" si="196"/>
        <v>442834.019638</v>
      </c>
      <c r="CJ774" s="32">
        <f t="shared" si="197"/>
        <v>331576.80193966668</v>
      </c>
      <c r="CK774" s="32">
        <f>+SMALL((K774,O774,S774,W774,AA774,AE774,AI774,AM774,AQ774,AU774,AY774,BC774,BG774,BK774,BO774,BS774,BW774,CA774,CE774,CI774),1)</f>
        <v>104246.94</v>
      </c>
      <c r="CL774" s="18"/>
      <c r="CM774" s="18">
        <f t="shared" si="198"/>
        <v>0</v>
      </c>
      <c r="CN774" s="35">
        <f t="shared" si="199"/>
        <v>0</v>
      </c>
      <c r="CO774" s="39">
        <f t="shared" si="200"/>
        <v>104246.94</v>
      </c>
    </row>
    <row r="775" spans="1:93" s="19" customFormat="1" ht="45">
      <c r="A775" s="17">
        <v>765</v>
      </c>
      <c r="B775" s="49" t="s">
        <v>636</v>
      </c>
      <c r="C775" s="69" t="s">
        <v>714</v>
      </c>
      <c r="D775" s="69" t="s">
        <v>1247</v>
      </c>
      <c r="E775" s="37">
        <v>1</v>
      </c>
      <c r="F775" s="37" t="str">
        <f>+VLOOKUP(B775,'[1]AMAREY NOVA MEDICAL S.A'!$D:$H,5,0)</f>
        <v>CTO 5659-2021 DIPROMEDICOS S.A.S</v>
      </c>
      <c r="G775" s="34">
        <f>+VLOOKUP(B775,'[1]AMAREY NOVA MEDICAL S.A'!$D:$H,2,0)</f>
        <v>1350000</v>
      </c>
      <c r="H775" s="32">
        <f>+VLOOKUP(B775,'[1]AMAREY NOVA MEDICAL S.A'!$D:$H,3,0)</f>
        <v>0</v>
      </c>
      <c r="I775" s="32">
        <f>+VLOOKUP(B775,'[1]AMAREY NOVA MEDICAL S.A'!$D:$H,4,0)</f>
        <v>1350000</v>
      </c>
      <c r="J775" s="32">
        <f t="shared" ref="J775:J838" si="204">+I775*E775</f>
        <v>1350000</v>
      </c>
      <c r="K775" s="32">
        <f t="shared" ref="K775:K838" si="205">+J775*1.0562</f>
        <v>1425870</v>
      </c>
      <c r="L775" s="32"/>
      <c r="M775" s="32"/>
      <c r="N775" s="32"/>
      <c r="O775" s="32"/>
      <c r="P775" s="32">
        <v>5229891</v>
      </c>
      <c r="Q775" s="32"/>
      <c r="R775" s="32">
        <v>5229891</v>
      </c>
      <c r="S775" s="32">
        <f t="shared" si="202"/>
        <v>5522764.8960000006</v>
      </c>
      <c r="T775" s="32"/>
      <c r="U775" s="32"/>
      <c r="V775" s="32"/>
      <c r="W775" s="32"/>
      <c r="X775" s="32">
        <v>6318000</v>
      </c>
      <c r="Y775" s="32"/>
      <c r="Z775" s="32">
        <v>6318000</v>
      </c>
      <c r="AA775" s="32">
        <f t="shared" si="194"/>
        <v>6673071.6000000006</v>
      </c>
      <c r="AB775" s="32"/>
      <c r="AC775" s="32"/>
      <c r="AD775" s="32"/>
      <c r="AE775" s="32"/>
      <c r="AF775" s="32"/>
      <c r="AG775" s="32"/>
      <c r="AH775" s="32"/>
      <c r="AI775" s="32"/>
      <c r="AJ775" s="32">
        <v>3984750</v>
      </c>
      <c r="AK775" s="32"/>
      <c r="AL775" s="32">
        <v>3984750</v>
      </c>
      <c r="AM775" s="32">
        <f t="shared" si="203"/>
        <v>4208692.95</v>
      </c>
      <c r="AN775" s="32"/>
      <c r="AO775" s="32"/>
      <c r="AP775" s="32"/>
      <c r="AQ775" s="32"/>
      <c r="AR775" s="32"/>
      <c r="AS775" s="32"/>
      <c r="AT775" s="32"/>
      <c r="AU775" s="32"/>
      <c r="AV775" s="32"/>
      <c r="AW775" s="32"/>
      <c r="AX775" s="32"/>
      <c r="AY775" s="32"/>
      <c r="AZ775" s="32"/>
      <c r="BA775" s="32"/>
      <c r="BB775" s="32"/>
      <c r="BC775" s="32"/>
      <c r="BD775" s="32"/>
      <c r="BE775" s="32"/>
      <c r="BF775" s="32"/>
      <c r="BG775" s="32"/>
      <c r="BH775" s="32"/>
      <c r="BI775" s="32"/>
      <c r="BJ775" s="32"/>
      <c r="BK775" s="32"/>
      <c r="BL775" s="32"/>
      <c r="BM775" s="32"/>
      <c r="BN775" s="32"/>
      <c r="BO775" s="32"/>
      <c r="BP775" s="32"/>
      <c r="BQ775" s="32"/>
      <c r="BR775" s="32"/>
      <c r="BS775" s="32"/>
      <c r="BT775" s="32"/>
      <c r="BU775" s="32"/>
      <c r="BV775" s="32"/>
      <c r="BW775" s="32"/>
      <c r="BX775" s="32"/>
      <c r="BY775" s="32"/>
      <c r="BZ775" s="32"/>
      <c r="CA775" s="32"/>
      <c r="CB775" s="32">
        <v>5292000</v>
      </c>
      <c r="CC775" s="32"/>
      <c r="CD775" s="32">
        <v>5292000</v>
      </c>
      <c r="CE775" s="32">
        <f t="shared" si="195"/>
        <v>5589410.4000000004</v>
      </c>
      <c r="CF775" s="32">
        <v>6589264.2999999998</v>
      </c>
      <c r="CG775" s="32">
        <v>0</v>
      </c>
      <c r="CH775" s="32">
        <v>6589264.2999999998</v>
      </c>
      <c r="CI775" s="32">
        <f t="shared" si="196"/>
        <v>6959580.9536600001</v>
      </c>
      <c r="CJ775" s="32">
        <f t="shared" si="197"/>
        <v>5063231.7999433335</v>
      </c>
      <c r="CK775" s="32">
        <f>+SMALL((K775,O775,S775,W775,AA775,AE775,AI775,AM775,AQ775,AU775,AY775,BC775,BG775,BK775,BO775,BS775,BW775,CA775,CE775,CI775),1)</f>
        <v>1425870</v>
      </c>
      <c r="CL775" s="18"/>
      <c r="CM775" s="18">
        <f t="shared" si="198"/>
        <v>0</v>
      </c>
      <c r="CN775" s="35">
        <f t="shared" si="199"/>
        <v>0</v>
      </c>
      <c r="CO775" s="39">
        <f t="shared" si="200"/>
        <v>1425870</v>
      </c>
    </row>
    <row r="776" spans="1:93" s="19" customFormat="1" ht="60">
      <c r="A776" s="17">
        <v>766</v>
      </c>
      <c r="B776" s="49" t="s">
        <v>655</v>
      </c>
      <c r="C776" s="69" t="s">
        <v>714</v>
      </c>
      <c r="D776" s="69" t="s">
        <v>1247</v>
      </c>
      <c r="E776" s="37">
        <v>1</v>
      </c>
      <c r="F776" s="37" t="str">
        <f>+VLOOKUP(B776,'[1]AMAREY NOVA MEDICAL S.A'!$D:$H,5,0)</f>
        <v>CTO 5671-2021 SMITH &amp; NEPHEW COLOMBIA S.A.S</v>
      </c>
      <c r="G776" s="34">
        <f>+VLOOKUP(B776,'[1]AMAREY NOVA MEDICAL S.A'!$D:$H,2,0)</f>
        <v>2700000</v>
      </c>
      <c r="H776" s="32">
        <f>+VLOOKUP(B776,'[1]AMAREY NOVA MEDICAL S.A'!$D:$H,3,0)</f>
        <v>0</v>
      </c>
      <c r="I776" s="32">
        <f>+VLOOKUP(B776,'[1]AMAREY NOVA MEDICAL S.A'!$D:$H,4,0)</f>
        <v>2700000</v>
      </c>
      <c r="J776" s="32">
        <f t="shared" si="204"/>
        <v>2700000</v>
      </c>
      <c r="K776" s="32">
        <f t="shared" si="205"/>
        <v>2851740</v>
      </c>
      <c r="L776" s="32"/>
      <c r="M776" s="32"/>
      <c r="N776" s="32"/>
      <c r="O776" s="32"/>
      <c r="P776" s="32">
        <v>4614609</v>
      </c>
      <c r="Q776" s="32"/>
      <c r="R776" s="32">
        <v>4614609</v>
      </c>
      <c r="S776" s="32">
        <f t="shared" si="202"/>
        <v>4873027.1040000003</v>
      </c>
      <c r="T776" s="32"/>
      <c r="U776" s="32"/>
      <c r="V776" s="32"/>
      <c r="W776" s="32"/>
      <c r="X776" s="32">
        <v>2948400</v>
      </c>
      <c r="Y776" s="32"/>
      <c r="Z776" s="32">
        <v>2948400</v>
      </c>
      <c r="AA776" s="32">
        <f t="shared" si="194"/>
        <v>3114100.08</v>
      </c>
      <c r="AB776" s="32"/>
      <c r="AC776" s="32"/>
      <c r="AD776" s="32"/>
      <c r="AE776" s="32"/>
      <c r="AF776" s="32"/>
      <c r="AG776" s="32"/>
      <c r="AH776" s="32"/>
      <c r="AI776" s="32"/>
      <c r="AJ776" s="32">
        <v>4275240</v>
      </c>
      <c r="AK776" s="32"/>
      <c r="AL776" s="32">
        <v>4275240</v>
      </c>
      <c r="AM776" s="32">
        <f t="shared" si="203"/>
        <v>4515508.4879999999</v>
      </c>
      <c r="AN776" s="32"/>
      <c r="AO776" s="32"/>
      <c r="AP776" s="32"/>
      <c r="AQ776" s="32"/>
      <c r="AR776" s="32"/>
      <c r="AS776" s="32"/>
      <c r="AT776" s="32"/>
      <c r="AU776" s="32"/>
      <c r="AV776" s="32"/>
      <c r="AW776" s="32"/>
      <c r="AX776" s="32"/>
      <c r="AY776" s="32"/>
      <c r="AZ776" s="32"/>
      <c r="BA776" s="32"/>
      <c r="BB776" s="32"/>
      <c r="BC776" s="32"/>
      <c r="BD776" s="32"/>
      <c r="BE776" s="32"/>
      <c r="BF776" s="32"/>
      <c r="BG776" s="32"/>
      <c r="BH776" s="32"/>
      <c r="BI776" s="32"/>
      <c r="BJ776" s="32"/>
      <c r="BK776" s="32"/>
      <c r="BL776" s="32"/>
      <c r="BM776" s="32"/>
      <c r="BN776" s="32"/>
      <c r="BO776" s="32"/>
      <c r="BP776" s="32"/>
      <c r="BQ776" s="32"/>
      <c r="BR776" s="32"/>
      <c r="BS776" s="32"/>
      <c r="BT776" s="32"/>
      <c r="BU776" s="32"/>
      <c r="BV776" s="32"/>
      <c r="BW776" s="32"/>
      <c r="BX776" s="32"/>
      <c r="BY776" s="32"/>
      <c r="BZ776" s="32"/>
      <c r="CA776" s="32"/>
      <c r="CB776" s="32">
        <v>5805000</v>
      </c>
      <c r="CC776" s="32"/>
      <c r="CD776" s="32">
        <v>5805000</v>
      </c>
      <c r="CE776" s="32">
        <f t="shared" si="195"/>
        <v>6131241</v>
      </c>
      <c r="CF776" s="32">
        <v>5092913</v>
      </c>
      <c r="CG776" s="32">
        <v>0</v>
      </c>
      <c r="CH776" s="32">
        <v>5092913</v>
      </c>
      <c r="CI776" s="32">
        <f t="shared" si="196"/>
        <v>5379134.7105999999</v>
      </c>
      <c r="CJ776" s="32">
        <f t="shared" si="197"/>
        <v>4477458.5637666667</v>
      </c>
      <c r="CK776" s="32">
        <f>+SMALL((K776,O776,S776,W776,AA776,AE776,AI776,AM776,AQ776,AU776,AY776,BC776,BG776,BK776,BO776,BS776,BW776,CA776,CE776,CI776),1)</f>
        <v>2851740</v>
      </c>
      <c r="CL776" s="18"/>
      <c r="CM776" s="18">
        <f t="shared" si="198"/>
        <v>0</v>
      </c>
      <c r="CN776" s="35">
        <f t="shared" si="199"/>
        <v>0</v>
      </c>
      <c r="CO776" s="39">
        <f t="shared" si="200"/>
        <v>2851740</v>
      </c>
    </row>
    <row r="777" spans="1:93" s="19" customFormat="1" ht="60">
      <c r="A777" s="17">
        <v>767</v>
      </c>
      <c r="B777" s="49" t="s">
        <v>645</v>
      </c>
      <c r="C777" s="69" t="s">
        <v>714</v>
      </c>
      <c r="D777" s="69" t="s">
        <v>1247</v>
      </c>
      <c r="E777" s="37">
        <v>1</v>
      </c>
      <c r="F777" s="37" t="str">
        <f>+VLOOKUP(B777,'[1]AMAREY NOVA MEDICAL S.A'!$D:$H,5,0)</f>
        <v>CTO 5671-2021 SMITH &amp; NEPHEW COLOMBIA S.A.S</v>
      </c>
      <c r="G777" s="34">
        <f>+VLOOKUP(B777,'[1]AMAREY NOVA MEDICAL S.A'!$D:$H,2,0)</f>
        <v>824000</v>
      </c>
      <c r="H777" s="32">
        <f>+VLOOKUP(B777,'[1]AMAREY NOVA MEDICAL S.A'!$D:$H,3,0)</f>
        <v>0</v>
      </c>
      <c r="I777" s="32">
        <f>+VLOOKUP(B777,'[1]AMAREY NOVA MEDICAL S.A'!$D:$H,4,0)</f>
        <v>824000</v>
      </c>
      <c r="J777" s="32">
        <f t="shared" si="204"/>
        <v>824000</v>
      </c>
      <c r="K777" s="32">
        <f t="shared" si="205"/>
        <v>870308.8</v>
      </c>
      <c r="L777" s="32"/>
      <c r="M777" s="32"/>
      <c r="N777" s="32"/>
      <c r="O777" s="32"/>
      <c r="P777" s="32">
        <v>1922755</v>
      </c>
      <c r="Q777" s="32"/>
      <c r="R777" s="32">
        <v>1922755</v>
      </c>
      <c r="S777" s="32">
        <f t="shared" si="202"/>
        <v>2030429.28</v>
      </c>
      <c r="T777" s="32"/>
      <c r="U777" s="32"/>
      <c r="V777" s="32"/>
      <c r="W777" s="32"/>
      <c r="X777" s="32">
        <v>2106000</v>
      </c>
      <c r="Y777" s="32"/>
      <c r="Z777" s="32">
        <v>2106000</v>
      </c>
      <c r="AA777" s="32">
        <f t="shared" si="194"/>
        <v>2224357.2000000002</v>
      </c>
      <c r="AB777" s="32"/>
      <c r="AC777" s="32"/>
      <c r="AD777" s="32"/>
      <c r="AE777" s="32"/>
      <c r="AF777" s="32"/>
      <c r="AG777" s="32"/>
      <c r="AH777" s="32"/>
      <c r="AI777" s="32"/>
      <c r="AJ777" s="32">
        <v>1369995</v>
      </c>
      <c r="AK777" s="32"/>
      <c r="AL777" s="32">
        <v>1369995</v>
      </c>
      <c r="AM777" s="32">
        <f t="shared" si="203"/>
        <v>1446988.719</v>
      </c>
      <c r="AN777" s="32"/>
      <c r="AO777" s="32"/>
      <c r="AP777" s="32"/>
      <c r="AQ777" s="32"/>
      <c r="AR777" s="32"/>
      <c r="AS777" s="32"/>
      <c r="AT777" s="32"/>
      <c r="AU777" s="32"/>
      <c r="AV777" s="32"/>
      <c r="AW777" s="32"/>
      <c r="AX777" s="32"/>
      <c r="AY777" s="32"/>
      <c r="AZ777" s="32"/>
      <c r="BA777" s="32"/>
      <c r="BB777" s="32"/>
      <c r="BC777" s="32"/>
      <c r="BD777" s="32"/>
      <c r="BE777" s="32"/>
      <c r="BF777" s="32"/>
      <c r="BG777" s="32"/>
      <c r="BH777" s="32"/>
      <c r="BI777" s="32"/>
      <c r="BJ777" s="32"/>
      <c r="BK777" s="32"/>
      <c r="BL777" s="32"/>
      <c r="BM777" s="32"/>
      <c r="BN777" s="32"/>
      <c r="BO777" s="32"/>
      <c r="BP777" s="32"/>
      <c r="BQ777" s="32"/>
      <c r="BR777" s="32"/>
      <c r="BS777" s="32"/>
      <c r="BT777" s="32"/>
      <c r="BU777" s="32"/>
      <c r="BV777" s="32"/>
      <c r="BW777" s="32"/>
      <c r="BX777" s="32"/>
      <c r="BY777" s="32"/>
      <c r="BZ777" s="32"/>
      <c r="CA777" s="32"/>
      <c r="CB777" s="32">
        <v>1134000</v>
      </c>
      <c r="CC777" s="32"/>
      <c r="CD777" s="32">
        <v>1134000</v>
      </c>
      <c r="CE777" s="32">
        <f t="shared" si="195"/>
        <v>1197730.8</v>
      </c>
      <c r="CF777" s="32">
        <v>2332405.67</v>
      </c>
      <c r="CG777" s="32">
        <v>0</v>
      </c>
      <c r="CH777" s="32">
        <v>2332405.67</v>
      </c>
      <c r="CI777" s="32">
        <f t="shared" si="196"/>
        <v>2463486.8686540001</v>
      </c>
      <c r="CJ777" s="32">
        <f t="shared" si="197"/>
        <v>1705550.2779423334</v>
      </c>
      <c r="CK777" s="32">
        <f>+SMALL((K777,O777,S777,W777,AA777,AE777,AI777,AM777,AQ777,AU777,AY777,BC777,BG777,BK777,BO777,BS777,BW777,CA777,CE777,CI777),1)</f>
        <v>870308.8</v>
      </c>
      <c r="CL777" s="18"/>
      <c r="CM777" s="18">
        <f t="shared" si="198"/>
        <v>0</v>
      </c>
      <c r="CN777" s="35">
        <f t="shared" si="199"/>
        <v>0</v>
      </c>
      <c r="CO777" s="39">
        <f t="shared" si="200"/>
        <v>870308.8</v>
      </c>
    </row>
    <row r="778" spans="1:93" s="19" customFormat="1" ht="45">
      <c r="A778" s="17">
        <v>768</v>
      </c>
      <c r="B778" s="49" t="s">
        <v>639</v>
      </c>
      <c r="C778" s="69" t="s">
        <v>714</v>
      </c>
      <c r="D778" s="69" t="s">
        <v>1247</v>
      </c>
      <c r="E778" s="37">
        <v>1</v>
      </c>
      <c r="F778" s="37" t="str">
        <f>+VLOOKUP(B778,'[1]AMAREY NOVA MEDICAL S.A'!$D:$H,5,0)</f>
        <v>CTO 5659-2021 DIPROMEDICOS S.A.S</v>
      </c>
      <c r="G778" s="34">
        <f>+VLOOKUP(B778,'[1]AMAREY NOVA MEDICAL S.A'!$D:$H,2,0)</f>
        <v>50000</v>
      </c>
      <c r="H778" s="32">
        <f>+VLOOKUP(B778,'[1]AMAREY NOVA MEDICAL S.A'!$D:$H,3,0)</f>
        <v>0</v>
      </c>
      <c r="I778" s="32">
        <f>+VLOOKUP(B778,'[1]AMAREY NOVA MEDICAL S.A'!$D:$H,4,0)</f>
        <v>50000</v>
      </c>
      <c r="J778" s="32">
        <f t="shared" si="204"/>
        <v>50000</v>
      </c>
      <c r="K778" s="32">
        <f t="shared" si="205"/>
        <v>52810</v>
      </c>
      <c r="L778" s="32"/>
      <c r="M778" s="32"/>
      <c r="N778" s="32"/>
      <c r="O778" s="32"/>
      <c r="P778" s="32">
        <v>612765</v>
      </c>
      <c r="Q778" s="32"/>
      <c r="R778" s="32">
        <v>612765</v>
      </c>
      <c r="S778" s="32">
        <f t="shared" si="202"/>
        <v>647079.84000000008</v>
      </c>
      <c r="T778" s="32"/>
      <c r="U778" s="32"/>
      <c r="V778" s="32"/>
      <c r="W778" s="32"/>
      <c r="X778" s="32">
        <v>106704</v>
      </c>
      <c r="Y778" s="32"/>
      <c r="Z778" s="32">
        <v>106704</v>
      </c>
      <c r="AA778" s="32">
        <f t="shared" si="194"/>
        <v>112700.7648</v>
      </c>
      <c r="AB778" s="32"/>
      <c r="AC778" s="32"/>
      <c r="AD778" s="32"/>
      <c r="AE778" s="32"/>
      <c r="AF778" s="32"/>
      <c r="AG778" s="32"/>
      <c r="AH778" s="32"/>
      <c r="AI778" s="32"/>
      <c r="AJ778" s="32">
        <v>242420</v>
      </c>
      <c r="AK778" s="32"/>
      <c r="AL778" s="32">
        <v>242420</v>
      </c>
      <c r="AM778" s="32">
        <f t="shared" si="203"/>
        <v>256044.00400000002</v>
      </c>
      <c r="AN778" s="32"/>
      <c r="AO778" s="32"/>
      <c r="AP778" s="32"/>
      <c r="AQ778" s="32"/>
      <c r="AR778" s="32"/>
      <c r="AS778" s="32"/>
      <c r="AT778" s="32"/>
      <c r="AU778" s="32"/>
      <c r="AV778" s="32"/>
      <c r="AW778" s="32"/>
      <c r="AX778" s="32"/>
      <c r="AY778" s="32"/>
      <c r="AZ778" s="32"/>
      <c r="BA778" s="32"/>
      <c r="BB778" s="32"/>
      <c r="BC778" s="32"/>
      <c r="BD778" s="32"/>
      <c r="BE778" s="32"/>
      <c r="BF778" s="32"/>
      <c r="BG778" s="32"/>
      <c r="BH778" s="32"/>
      <c r="BI778" s="32"/>
      <c r="BJ778" s="32"/>
      <c r="BK778" s="32"/>
      <c r="BL778" s="32"/>
      <c r="BM778" s="32"/>
      <c r="BN778" s="32"/>
      <c r="BO778" s="32"/>
      <c r="BP778" s="32"/>
      <c r="BQ778" s="32"/>
      <c r="BR778" s="32"/>
      <c r="BS778" s="32"/>
      <c r="BT778" s="32"/>
      <c r="BU778" s="32"/>
      <c r="BV778" s="32"/>
      <c r="BW778" s="32"/>
      <c r="BX778" s="32"/>
      <c r="BY778" s="32"/>
      <c r="BZ778" s="32"/>
      <c r="CA778" s="32"/>
      <c r="CB778" s="32">
        <v>270000</v>
      </c>
      <c r="CC778" s="32"/>
      <c r="CD778" s="32">
        <v>270000</v>
      </c>
      <c r="CE778" s="32">
        <f t="shared" si="195"/>
        <v>285174</v>
      </c>
      <c r="CF778" s="32">
        <v>472245.36</v>
      </c>
      <c r="CG778" s="32">
        <v>0</v>
      </c>
      <c r="CH778" s="32">
        <v>472245.36</v>
      </c>
      <c r="CI778" s="32">
        <f t="shared" si="196"/>
        <v>498785.54923200002</v>
      </c>
      <c r="CJ778" s="32">
        <f t="shared" si="197"/>
        <v>308765.69300533336</v>
      </c>
      <c r="CK778" s="32">
        <f>+SMALL((K778,O778,S778,W778,AA778,AE778,AI778,AM778,AQ778,AU778,AY778,BC778,BG778,BK778,BO778,BS778,BW778,CA778,CE778,CI778),1)</f>
        <v>52810</v>
      </c>
      <c r="CL778" s="18"/>
      <c r="CM778" s="18">
        <f t="shared" si="198"/>
        <v>0</v>
      </c>
      <c r="CN778" s="35">
        <f t="shared" si="199"/>
        <v>0</v>
      </c>
      <c r="CO778" s="39">
        <f t="shared" si="200"/>
        <v>52810</v>
      </c>
    </row>
    <row r="779" spans="1:93" s="19" customFormat="1" ht="60">
      <c r="A779" s="17">
        <v>769</v>
      </c>
      <c r="B779" s="49" t="s">
        <v>646</v>
      </c>
      <c r="C779" s="69" t="s">
        <v>714</v>
      </c>
      <c r="D779" s="69" t="s">
        <v>1247</v>
      </c>
      <c r="E779" s="37">
        <v>1</v>
      </c>
      <c r="F779" s="37" t="str">
        <f>+VLOOKUP(B779,'[1]AMAREY NOVA MEDICAL S.A'!$D:$H,5,0)</f>
        <v>CTO 5671-2021 SMITH &amp; NEPHEW COLOMBIA S.A.S</v>
      </c>
      <c r="G779" s="34">
        <f>+VLOOKUP(B779,'[1]AMAREY NOVA MEDICAL S.A'!$D:$H,2,0)</f>
        <v>1200000</v>
      </c>
      <c r="H779" s="32">
        <f>+VLOOKUP(B779,'[1]AMAREY NOVA MEDICAL S.A'!$D:$H,3,0)</f>
        <v>0</v>
      </c>
      <c r="I779" s="32">
        <f>+VLOOKUP(B779,'[1]AMAREY NOVA MEDICAL S.A'!$D:$H,4,0)</f>
        <v>1200000</v>
      </c>
      <c r="J779" s="32">
        <f t="shared" si="204"/>
        <v>1200000</v>
      </c>
      <c r="K779" s="32">
        <f t="shared" si="205"/>
        <v>1267440</v>
      </c>
      <c r="L779" s="32"/>
      <c r="M779" s="32"/>
      <c r="N779" s="32"/>
      <c r="O779" s="32"/>
      <c r="P779" s="32">
        <v>2922586</v>
      </c>
      <c r="Q779" s="32"/>
      <c r="R779" s="32">
        <v>2922586</v>
      </c>
      <c r="S779" s="32">
        <f t="shared" si="202"/>
        <v>3086250.8160000001</v>
      </c>
      <c r="T779" s="32"/>
      <c r="U779" s="32"/>
      <c r="V779" s="32"/>
      <c r="W779" s="32"/>
      <c r="X779" s="32">
        <v>1064880</v>
      </c>
      <c r="Y779" s="32"/>
      <c r="Z779" s="32">
        <v>1064880</v>
      </c>
      <c r="AA779" s="32">
        <f t="shared" si="194"/>
        <v>1124726.2560000001</v>
      </c>
      <c r="AB779" s="32"/>
      <c r="AC779" s="32"/>
      <c r="AD779" s="32"/>
      <c r="AE779" s="32"/>
      <c r="AF779" s="32"/>
      <c r="AG779" s="32"/>
      <c r="AH779" s="32"/>
      <c r="AI779" s="32"/>
      <c r="AJ779" s="32">
        <v>2949405</v>
      </c>
      <c r="AK779" s="32"/>
      <c r="AL779" s="32">
        <v>2949405</v>
      </c>
      <c r="AM779" s="32">
        <f t="shared" si="203"/>
        <v>3115161.5610000002</v>
      </c>
      <c r="AN779" s="32"/>
      <c r="AO779" s="32"/>
      <c r="AP779" s="32"/>
      <c r="AQ779" s="32"/>
      <c r="AR779" s="32"/>
      <c r="AS779" s="32"/>
      <c r="AT779" s="32"/>
      <c r="AU779" s="32"/>
      <c r="AV779" s="32"/>
      <c r="AW779" s="32"/>
      <c r="AX779" s="32"/>
      <c r="AY779" s="32"/>
      <c r="AZ779" s="32"/>
      <c r="BA779" s="32"/>
      <c r="BB779" s="32"/>
      <c r="BC779" s="32"/>
      <c r="BD779" s="32"/>
      <c r="BE779" s="32"/>
      <c r="BF779" s="32"/>
      <c r="BG779" s="32"/>
      <c r="BH779" s="32"/>
      <c r="BI779" s="32"/>
      <c r="BJ779" s="32"/>
      <c r="BK779" s="32"/>
      <c r="BL779" s="32"/>
      <c r="BM779" s="32"/>
      <c r="BN779" s="32"/>
      <c r="BO779" s="32"/>
      <c r="BP779" s="32"/>
      <c r="BQ779" s="32"/>
      <c r="BR779" s="32"/>
      <c r="BS779" s="32"/>
      <c r="BT779" s="32"/>
      <c r="BU779" s="32"/>
      <c r="BV779" s="32"/>
      <c r="BW779" s="32"/>
      <c r="BX779" s="32"/>
      <c r="BY779" s="32"/>
      <c r="BZ779" s="32"/>
      <c r="CA779" s="32"/>
      <c r="CB779" s="32">
        <v>1944000</v>
      </c>
      <c r="CC779" s="32"/>
      <c r="CD779" s="32">
        <v>1944000</v>
      </c>
      <c r="CE779" s="32">
        <f t="shared" si="195"/>
        <v>2053252.8</v>
      </c>
      <c r="CF779" s="32">
        <v>2366078.7799999998</v>
      </c>
      <c r="CG779" s="32">
        <v>0</v>
      </c>
      <c r="CH779" s="32">
        <v>2366078.7799999998</v>
      </c>
      <c r="CI779" s="32">
        <f t="shared" si="196"/>
        <v>2499052.4074359997</v>
      </c>
      <c r="CJ779" s="32">
        <f t="shared" si="197"/>
        <v>2190980.6400726666</v>
      </c>
      <c r="CK779" s="32">
        <f>+SMALL((K779,O779,S779,W779,AA779,AE779,AI779,AM779,AQ779,AU779,AY779,BC779,BG779,BK779,BO779,BS779,BW779,CA779,CE779,CI779),1)</f>
        <v>1124726.2560000001</v>
      </c>
      <c r="CL779" s="18"/>
      <c r="CM779" s="18">
        <f t="shared" si="198"/>
        <v>142713.74399999995</v>
      </c>
      <c r="CN779" s="35">
        <f t="shared" si="199"/>
        <v>0.12688753662384489</v>
      </c>
      <c r="CO779" s="39">
        <f t="shared" si="200"/>
        <v>1124726.2560000001</v>
      </c>
    </row>
    <row r="780" spans="1:93" s="19" customFormat="1" ht="60">
      <c r="A780" s="17">
        <v>770</v>
      </c>
      <c r="B780" s="49" t="s">
        <v>652</v>
      </c>
      <c r="C780" s="69" t="s">
        <v>714</v>
      </c>
      <c r="D780" s="69" t="s">
        <v>1247</v>
      </c>
      <c r="E780" s="37">
        <v>1</v>
      </c>
      <c r="F780" s="37" t="str">
        <f>+VLOOKUP(B780,'[1]AMAREY NOVA MEDICAL S.A'!$D:$H,5,0)</f>
        <v>CTO 5671-2021 SMITH &amp; NEPHEW COLOMBIA S.A.S</v>
      </c>
      <c r="G780" s="34">
        <f>+VLOOKUP(B780,'[1]AMAREY NOVA MEDICAL S.A'!$D:$H,2,0)</f>
        <v>1400000</v>
      </c>
      <c r="H780" s="32">
        <f>+VLOOKUP(B780,'[1]AMAREY NOVA MEDICAL S.A'!$D:$H,3,0)</f>
        <v>0</v>
      </c>
      <c r="I780" s="32">
        <f>+VLOOKUP(B780,'[1]AMAREY NOVA MEDICAL S.A'!$D:$H,4,0)</f>
        <v>1400000</v>
      </c>
      <c r="J780" s="32">
        <f t="shared" si="204"/>
        <v>1400000</v>
      </c>
      <c r="K780" s="32">
        <f t="shared" si="205"/>
        <v>1478680</v>
      </c>
      <c r="L780" s="32"/>
      <c r="M780" s="32"/>
      <c r="N780" s="32"/>
      <c r="O780" s="32"/>
      <c r="P780" s="32">
        <v>4383879</v>
      </c>
      <c r="Q780" s="32"/>
      <c r="R780" s="32">
        <v>4383879</v>
      </c>
      <c r="S780" s="32">
        <f t="shared" ref="S780:S831" si="206">+R780*1.056</f>
        <v>4629376.2240000004</v>
      </c>
      <c r="T780" s="32"/>
      <c r="U780" s="32"/>
      <c r="V780" s="32"/>
      <c r="W780" s="32"/>
      <c r="X780" s="32">
        <v>1377000</v>
      </c>
      <c r="Y780" s="32"/>
      <c r="Z780" s="32">
        <v>1377000</v>
      </c>
      <c r="AA780" s="32">
        <f t="shared" ref="AA780:AA832" si="207">+Z780*1.0562</f>
        <v>1454387.4000000001</v>
      </c>
      <c r="AB780" s="32"/>
      <c r="AC780" s="32"/>
      <c r="AD780" s="32"/>
      <c r="AE780" s="32"/>
      <c r="AF780" s="32"/>
      <c r="AG780" s="32"/>
      <c r="AH780" s="32"/>
      <c r="AI780" s="32"/>
      <c r="AJ780" s="32">
        <v>608810</v>
      </c>
      <c r="AK780" s="32"/>
      <c r="AL780" s="32">
        <v>608810</v>
      </c>
      <c r="AM780" s="32">
        <f t="shared" ref="AM780:AM836" si="208">+AL780*1.0562</f>
        <v>643025.12199999997</v>
      </c>
      <c r="AN780" s="32"/>
      <c r="AO780" s="32"/>
      <c r="AP780" s="32"/>
      <c r="AQ780" s="32"/>
      <c r="AR780" s="32"/>
      <c r="AS780" s="32"/>
      <c r="AT780" s="32"/>
      <c r="AU780" s="32"/>
      <c r="AV780" s="32"/>
      <c r="AW780" s="32"/>
      <c r="AX780" s="32"/>
      <c r="AY780" s="32"/>
      <c r="AZ780" s="32"/>
      <c r="BA780" s="32"/>
      <c r="BB780" s="32"/>
      <c r="BC780" s="32"/>
      <c r="BD780" s="32"/>
      <c r="BE780" s="32"/>
      <c r="BF780" s="32"/>
      <c r="BG780" s="32"/>
      <c r="BH780" s="32"/>
      <c r="BI780" s="32"/>
      <c r="BJ780" s="32"/>
      <c r="BK780" s="32"/>
      <c r="BL780" s="32"/>
      <c r="BM780" s="32"/>
      <c r="BN780" s="32"/>
      <c r="BO780" s="32"/>
      <c r="BP780" s="32"/>
      <c r="BQ780" s="32"/>
      <c r="BR780" s="32"/>
      <c r="BS780" s="32"/>
      <c r="BT780" s="32"/>
      <c r="BU780" s="32"/>
      <c r="BV780" s="32"/>
      <c r="BW780" s="32"/>
      <c r="BX780" s="32"/>
      <c r="BY780" s="32"/>
      <c r="BZ780" s="32"/>
      <c r="CA780" s="32"/>
      <c r="CB780" s="32">
        <v>2259576</v>
      </c>
      <c r="CC780" s="32"/>
      <c r="CD780" s="32">
        <v>2259576</v>
      </c>
      <c r="CE780" s="32">
        <f t="shared" ref="CE780:CE837" si="209">+CD780*1.0562</f>
        <v>2386564.1712000002</v>
      </c>
      <c r="CF780" s="32">
        <v>3097060.7</v>
      </c>
      <c r="CG780" s="32">
        <v>0</v>
      </c>
      <c r="CH780" s="32">
        <v>3097060.7</v>
      </c>
      <c r="CI780" s="32">
        <f t="shared" ref="CI780:CI789" si="210">+CH780*1.0562</f>
        <v>3271115.5113400002</v>
      </c>
      <c r="CJ780" s="32">
        <f t="shared" ref="CJ780:CJ843" si="211">+AVERAGE(K780,O780,S780,W780,AA780,AE780,AI780,AM780,AQ780,AU780,AY780,BC780,BG780,BK780,BO780,BS780,BW780,CA780,CE780,CI780)</f>
        <v>2310524.7380900001</v>
      </c>
      <c r="CK780" s="32">
        <f>+SMALL((K780,O780,S780,W780,AA780,AE780,AI780,AM780,AQ780,AU780,AY780,BC780,BG780,BK780,BO780,BS780,BW780,CA780,CE780,CI780),1)</f>
        <v>643025.12199999997</v>
      </c>
      <c r="CL780" s="18"/>
      <c r="CM780" s="18">
        <f t="shared" ref="CM780:CM843" si="212">+K780-CK780</f>
        <v>835654.87800000003</v>
      </c>
      <c r="CN780" s="35">
        <f t="shared" ref="CN780:CN843" si="213">+((K780-CK780)/CK780)</f>
        <v>1.2995680097238878</v>
      </c>
      <c r="CO780" s="39">
        <f t="shared" ref="CO780:CO843" si="214">+CK780</f>
        <v>643025.12199999997</v>
      </c>
    </row>
    <row r="781" spans="1:93" s="19" customFormat="1" ht="60">
      <c r="A781" s="17">
        <v>771</v>
      </c>
      <c r="B781" s="49" t="s">
        <v>653</v>
      </c>
      <c r="C781" s="69" t="s">
        <v>714</v>
      </c>
      <c r="D781" s="69" t="s">
        <v>1247</v>
      </c>
      <c r="E781" s="37">
        <v>1</v>
      </c>
      <c r="F781" s="37" t="str">
        <f>+VLOOKUP(B781,'[1]AMAREY NOVA MEDICAL S.A'!$D:$H,5,0)</f>
        <v>CTO 5671-2021 SMITH &amp; NEPHEW COLOMBIA S.A.S</v>
      </c>
      <c r="G781" s="34">
        <f>+VLOOKUP(B781,'[1]AMAREY NOVA MEDICAL S.A'!$D:$H,2,0)</f>
        <v>1400000</v>
      </c>
      <c r="H781" s="32">
        <f>+VLOOKUP(B781,'[1]AMAREY NOVA MEDICAL S.A'!$D:$H,3,0)</f>
        <v>0</v>
      </c>
      <c r="I781" s="32">
        <f>+VLOOKUP(B781,'[1]AMAREY NOVA MEDICAL S.A'!$D:$H,4,0)</f>
        <v>1400000</v>
      </c>
      <c r="J781" s="32">
        <f t="shared" si="204"/>
        <v>1400000</v>
      </c>
      <c r="K781" s="32">
        <f t="shared" si="205"/>
        <v>1478680</v>
      </c>
      <c r="L781" s="32"/>
      <c r="M781" s="32"/>
      <c r="N781" s="32"/>
      <c r="O781" s="32"/>
      <c r="P781" s="32">
        <v>4383879</v>
      </c>
      <c r="Q781" s="32"/>
      <c r="R781" s="32">
        <v>4383879</v>
      </c>
      <c r="S781" s="32">
        <f t="shared" si="206"/>
        <v>4629376.2240000004</v>
      </c>
      <c r="T781" s="32"/>
      <c r="U781" s="32"/>
      <c r="V781" s="32"/>
      <c r="W781" s="32"/>
      <c r="X781" s="32">
        <v>1377000</v>
      </c>
      <c r="Y781" s="32"/>
      <c r="Z781" s="32">
        <v>1377000</v>
      </c>
      <c r="AA781" s="32">
        <f t="shared" si="207"/>
        <v>1454387.4000000001</v>
      </c>
      <c r="AB781" s="32"/>
      <c r="AC781" s="32"/>
      <c r="AD781" s="32"/>
      <c r="AE781" s="32"/>
      <c r="AF781" s="32"/>
      <c r="AG781" s="32"/>
      <c r="AH781" s="32"/>
      <c r="AI781" s="32"/>
      <c r="AJ781" s="32">
        <v>2097200</v>
      </c>
      <c r="AK781" s="32"/>
      <c r="AL781" s="32">
        <v>2097200</v>
      </c>
      <c r="AM781" s="32">
        <f t="shared" si="208"/>
        <v>2215062.64</v>
      </c>
      <c r="AN781" s="32"/>
      <c r="AO781" s="32"/>
      <c r="AP781" s="32"/>
      <c r="AQ781" s="32"/>
      <c r="AR781" s="32"/>
      <c r="AS781" s="32"/>
      <c r="AT781" s="32"/>
      <c r="AU781" s="32"/>
      <c r="AV781" s="32"/>
      <c r="AW781" s="32"/>
      <c r="AX781" s="32"/>
      <c r="AY781" s="32"/>
      <c r="AZ781" s="32"/>
      <c r="BA781" s="32"/>
      <c r="BB781" s="32"/>
      <c r="BC781" s="32"/>
      <c r="BD781" s="32"/>
      <c r="BE781" s="32"/>
      <c r="BF781" s="32"/>
      <c r="BG781" s="32"/>
      <c r="BH781" s="32"/>
      <c r="BI781" s="32"/>
      <c r="BJ781" s="32"/>
      <c r="BK781" s="32"/>
      <c r="BL781" s="32"/>
      <c r="BM781" s="32"/>
      <c r="BN781" s="32"/>
      <c r="BO781" s="32"/>
      <c r="BP781" s="32"/>
      <c r="BQ781" s="32"/>
      <c r="BR781" s="32"/>
      <c r="BS781" s="32"/>
      <c r="BT781" s="32"/>
      <c r="BU781" s="32"/>
      <c r="BV781" s="32"/>
      <c r="BW781" s="32"/>
      <c r="BX781" s="32"/>
      <c r="BY781" s="32"/>
      <c r="BZ781" s="32"/>
      <c r="CA781" s="32"/>
      <c r="CB781" s="32">
        <v>2259576</v>
      </c>
      <c r="CC781" s="32"/>
      <c r="CD781" s="32">
        <v>2259576</v>
      </c>
      <c r="CE781" s="32">
        <f t="shared" si="209"/>
        <v>2386564.1712000002</v>
      </c>
      <c r="CF781" s="32">
        <v>3420503.13</v>
      </c>
      <c r="CG781" s="32">
        <v>0</v>
      </c>
      <c r="CH781" s="32">
        <v>3420503.13</v>
      </c>
      <c r="CI781" s="32">
        <f t="shared" si="210"/>
        <v>3612735.4059060002</v>
      </c>
      <c r="CJ781" s="32">
        <f t="shared" si="211"/>
        <v>2629467.6401843335</v>
      </c>
      <c r="CK781" s="32">
        <f>+SMALL((K781,O781,S781,W781,AA781,AE781,AI781,AM781,AQ781,AU781,AY781,BC781,BG781,BK781,BO781,BS781,BW781,CA781,CE781,CI781),1)</f>
        <v>1454387.4000000001</v>
      </c>
      <c r="CL781" s="18"/>
      <c r="CM781" s="18">
        <f t="shared" si="212"/>
        <v>24292.59999999986</v>
      </c>
      <c r="CN781" s="35">
        <f t="shared" si="213"/>
        <v>1.6702977487291115E-2</v>
      </c>
      <c r="CO781" s="39">
        <f t="shared" si="214"/>
        <v>1454387.4000000001</v>
      </c>
    </row>
    <row r="782" spans="1:93" s="19" customFormat="1" ht="60">
      <c r="A782" s="17">
        <v>772</v>
      </c>
      <c r="B782" s="49" t="s">
        <v>649</v>
      </c>
      <c r="C782" s="69" t="s">
        <v>714</v>
      </c>
      <c r="D782" s="69" t="s">
        <v>1247</v>
      </c>
      <c r="E782" s="37">
        <v>1</v>
      </c>
      <c r="F782" s="37" t="str">
        <f>+VLOOKUP(B782,'[1]AMAREY NOVA MEDICAL S.A'!$D:$H,5,0)</f>
        <v>CTO 5671-2021 SMITH &amp; NEPHEW COLOMBIA S.A.S</v>
      </c>
      <c r="G782" s="34">
        <f>+VLOOKUP(B782,'[1]AMAREY NOVA MEDICAL S.A'!$D:$H,2,0)</f>
        <v>0</v>
      </c>
      <c r="H782" s="32">
        <f>+VLOOKUP(B782,'[1]AMAREY NOVA MEDICAL S.A'!$D:$H,3,0)</f>
        <v>0</v>
      </c>
      <c r="I782" s="32">
        <f>+VLOOKUP(B782,'[1]AMAREY NOVA MEDICAL S.A'!$D:$H,4,0)</f>
        <v>0</v>
      </c>
      <c r="J782" s="32">
        <f t="shared" si="204"/>
        <v>0</v>
      </c>
      <c r="K782" s="32">
        <f t="shared" si="205"/>
        <v>0</v>
      </c>
      <c r="L782" s="32"/>
      <c r="M782" s="32"/>
      <c r="N782" s="32"/>
      <c r="O782" s="32"/>
      <c r="P782" s="32"/>
      <c r="Q782" s="32"/>
      <c r="R782" s="32"/>
      <c r="S782" s="32"/>
      <c r="T782" s="32"/>
      <c r="U782" s="32"/>
      <c r="V782" s="32"/>
      <c r="W782" s="32"/>
      <c r="X782" s="32"/>
      <c r="Y782" s="32"/>
      <c r="Z782" s="32"/>
      <c r="AA782" s="32"/>
      <c r="AB782" s="32"/>
      <c r="AC782" s="32"/>
      <c r="AD782" s="32"/>
      <c r="AE782" s="32"/>
      <c r="AF782" s="32"/>
      <c r="AG782" s="32"/>
      <c r="AH782" s="32"/>
      <c r="AI782" s="32"/>
      <c r="AJ782" s="32">
        <v>594435</v>
      </c>
      <c r="AK782" s="32"/>
      <c r="AL782" s="32">
        <v>594435</v>
      </c>
      <c r="AM782" s="32">
        <f t="shared" si="208"/>
        <v>627842.24699999997</v>
      </c>
      <c r="AN782" s="32"/>
      <c r="AO782" s="32"/>
      <c r="AP782" s="32"/>
      <c r="AQ782" s="32"/>
      <c r="AR782" s="32"/>
      <c r="AS782" s="32"/>
      <c r="AT782" s="32"/>
      <c r="AU782" s="32"/>
      <c r="AV782" s="32"/>
      <c r="AW782" s="32"/>
      <c r="AX782" s="32"/>
      <c r="AY782" s="32"/>
      <c r="AZ782" s="32"/>
      <c r="BA782" s="32"/>
      <c r="BB782" s="32"/>
      <c r="BC782" s="32"/>
      <c r="BD782" s="32"/>
      <c r="BE782" s="32"/>
      <c r="BF782" s="32"/>
      <c r="BG782" s="32"/>
      <c r="BH782" s="32"/>
      <c r="BI782" s="32"/>
      <c r="BJ782" s="32"/>
      <c r="BK782" s="32"/>
      <c r="BL782" s="32"/>
      <c r="BM782" s="32"/>
      <c r="BN782" s="32"/>
      <c r="BO782" s="32"/>
      <c r="BP782" s="32"/>
      <c r="BQ782" s="32"/>
      <c r="BR782" s="32"/>
      <c r="BS782" s="32"/>
      <c r="BT782" s="32"/>
      <c r="BU782" s="32"/>
      <c r="BV782" s="32"/>
      <c r="BW782" s="32"/>
      <c r="BX782" s="32"/>
      <c r="BY782" s="32"/>
      <c r="BZ782" s="32"/>
      <c r="CA782" s="32"/>
      <c r="CB782" s="32"/>
      <c r="CC782" s="32"/>
      <c r="CD782" s="32"/>
      <c r="CE782" s="32"/>
      <c r="CF782" s="32">
        <v>2083317.04</v>
      </c>
      <c r="CG782" s="32">
        <v>0</v>
      </c>
      <c r="CH782" s="32">
        <v>2083317.04</v>
      </c>
      <c r="CI782" s="32">
        <f t="shared" si="210"/>
        <v>2200399.4576480002</v>
      </c>
      <c r="CJ782" s="32">
        <f t="shared" si="211"/>
        <v>942747.23488266673</v>
      </c>
      <c r="CK782" s="32">
        <f>+SMALL((K782,O782,S782,W782,AA782,AE782,AI782,AM782,AQ782,AU782,AY782,BC782,BG782,BK782,BO782,BS782,BW782,CA782,CE782,CI782),1)</f>
        <v>0</v>
      </c>
      <c r="CL782" s="18"/>
      <c r="CM782" s="18"/>
      <c r="CN782" s="35"/>
      <c r="CO782" s="39">
        <f t="shared" si="214"/>
        <v>0</v>
      </c>
    </row>
    <row r="783" spans="1:93" s="19" customFormat="1" ht="60">
      <c r="A783" s="17">
        <v>773</v>
      </c>
      <c r="B783" s="49" t="s">
        <v>650</v>
      </c>
      <c r="C783" s="69" t="s">
        <v>714</v>
      </c>
      <c r="D783" s="69" t="s">
        <v>1247</v>
      </c>
      <c r="E783" s="37">
        <v>1</v>
      </c>
      <c r="F783" s="37" t="str">
        <f>+VLOOKUP(B783,'[1]AMAREY NOVA MEDICAL S.A'!$D:$H,5,0)</f>
        <v>CTO 5671-2021 SMITH &amp; NEPHEW COLOMBIA S.A.S</v>
      </c>
      <c r="G783" s="34">
        <f>+VLOOKUP(B783,'[1]AMAREY NOVA MEDICAL S.A'!$D:$H,2,0)</f>
        <v>850000</v>
      </c>
      <c r="H783" s="32">
        <f>+VLOOKUP(B783,'[1]AMAREY NOVA MEDICAL S.A'!$D:$H,3,0)</f>
        <v>0</v>
      </c>
      <c r="I783" s="32">
        <f>+VLOOKUP(B783,'[1]AMAREY NOVA MEDICAL S.A'!$D:$H,4,0)</f>
        <v>850000</v>
      </c>
      <c r="J783" s="32">
        <f t="shared" si="204"/>
        <v>850000</v>
      </c>
      <c r="K783" s="32">
        <f t="shared" si="205"/>
        <v>897770</v>
      </c>
      <c r="L783" s="32"/>
      <c r="M783" s="32"/>
      <c r="N783" s="32"/>
      <c r="O783" s="32"/>
      <c r="P783" s="32">
        <v>1461293</v>
      </c>
      <c r="Q783" s="32"/>
      <c r="R783" s="32">
        <v>1461293</v>
      </c>
      <c r="S783" s="32">
        <f t="shared" si="206"/>
        <v>1543125.4080000001</v>
      </c>
      <c r="T783" s="32"/>
      <c r="U783" s="32"/>
      <c r="V783" s="32"/>
      <c r="W783" s="32"/>
      <c r="X783" s="32">
        <v>1064880</v>
      </c>
      <c r="Y783" s="32"/>
      <c r="Z783" s="32">
        <v>1064880</v>
      </c>
      <c r="AA783" s="32">
        <f t="shared" si="207"/>
        <v>1124726.2560000001</v>
      </c>
      <c r="AB783" s="32"/>
      <c r="AC783" s="32"/>
      <c r="AD783" s="32"/>
      <c r="AE783" s="32"/>
      <c r="AF783" s="32"/>
      <c r="AG783" s="32"/>
      <c r="AH783" s="32"/>
      <c r="AI783" s="32"/>
      <c r="AJ783" s="32">
        <v>2033600</v>
      </c>
      <c r="AK783" s="32"/>
      <c r="AL783" s="32">
        <v>2033600</v>
      </c>
      <c r="AM783" s="32">
        <f t="shared" si="208"/>
        <v>2147888.3199999998</v>
      </c>
      <c r="AN783" s="32"/>
      <c r="AO783" s="32"/>
      <c r="AP783" s="32"/>
      <c r="AQ783" s="32"/>
      <c r="AR783" s="32"/>
      <c r="AS783" s="32"/>
      <c r="AT783" s="32"/>
      <c r="AU783" s="32"/>
      <c r="AV783" s="32"/>
      <c r="AW783" s="32"/>
      <c r="AX783" s="32"/>
      <c r="AY783" s="32"/>
      <c r="AZ783" s="32"/>
      <c r="BA783" s="32"/>
      <c r="BB783" s="32"/>
      <c r="BC783" s="32"/>
      <c r="BD783" s="32"/>
      <c r="BE783" s="32"/>
      <c r="BF783" s="32"/>
      <c r="BG783" s="32"/>
      <c r="BH783" s="32"/>
      <c r="BI783" s="32"/>
      <c r="BJ783" s="32"/>
      <c r="BK783" s="32"/>
      <c r="BL783" s="32"/>
      <c r="BM783" s="32"/>
      <c r="BN783" s="32"/>
      <c r="BO783" s="32"/>
      <c r="BP783" s="32"/>
      <c r="BQ783" s="32"/>
      <c r="BR783" s="32"/>
      <c r="BS783" s="32"/>
      <c r="BT783" s="32"/>
      <c r="BU783" s="32"/>
      <c r="BV783" s="32"/>
      <c r="BW783" s="32"/>
      <c r="BX783" s="32"/>
      <c r="BY783" s="32"/>
      <c r="BZ783" s="32"/>
      <c r="CA783" s="32"/>
      <c r="CB783" s="32">
        <v>1674000</v>
      </c>
      <c r="CC783" s="32"/>
      <c r="CD783" s="32">
        <v>1674000</v>
      </c>
      <c r="CE783" s="32">
        <f t="shared" si="209"/>
        <v>1768078.8</v>
      </c>
      <c r="CF783" s="32">
        <v>1913913.04</v>
      </c>
      <c r="CG783" s="32">
        <v>0</v>
      </c>
      <c r="CH783" s="32">
        <v>1913913.04</v>
      </c>
      <c r="CI783" s="32">
        <f t="shared" si="210"/>
        <v>2021474.952848</v>
      </c>
      <c r="CJ783" s="32">
        <f t="shared" si="211"/>
        <v>1583843.9561413331</v>
      </c>
      <c r="CK783" s="32">
        <f>+SMALL((K783,O783,S783,W783,AA783,AE783,AI783,AM783,AQ783,AU783,AY783,BC783,BG783,BK783,BO783,BS783,BW783,CA783,CE783,CI783),1)</f>
        <v>897770</v>
      </c>
      <c r="CL783" s="18"/>
      <c r="CM783" s="18">
        <f t="shared" si="212"/>
        <v>0</v>
      </c>
      <c r="CN783" s="35">
        <f t="shared" si="213"/>
        <v>0</v>
      </c>
      <c r="CO783" s="39">
        <f t="shared" si="214"/>
        <v>897770</v>
      </c>
    </row>
    <row r="784" spans="1:93" s="19" customFormat="1" ht="60">
      <c r="A784" s="17">
        <v>774</v>
      </c>
      <c r="B784" s="49" t="s">
        <v>651</v>
      </c>
      <c r="C784" s="69" t="s">
        <v>714</v>
      </c>
      <c r="D784" s="69" t="s">
        <v>1247</v>
      </c>
      <c r="E784" s="37">
        <v>1</v>
      </c>
      <c r="F784" s="37" t="str">
        <f>+VLOOKUP(B784,'[1]AMAREY NOVA MEDICAL S.A'!$D:$H,5,0)</f>
        <v>CTO 5671-2021 SMITH &amp; NEPHEW COLOMBIA S.A.S</v>
      </c>
      <c r="G784" s="34">
        <f>+VLOOKUP(B784,'[1]AMAREY NOVA MEDICAL S.A'!$D:$H,2,0)</f>
        <v>850000</v>
      </c>
      <c r="H784" s="32">
        <f>+VLOOKUP(B784,'[1]AMAREY NOVA MEDICAL S.A'!$D:$H,3,0)</f>
        <v>0</v>
      </c>
      <c r="I784" s="32">
        <f>+VLOOKUP(B784,'[1]AMAREY NOVA MEDICAL S.A'!$D:$H,4,0)</f>
        <v>850000</v>
      </c>
      <c r="J784" s="32">
        <f t="shared" si="204"/>
        <v>850000</v>
      </c>
      <c r="K784" s="32">
        <f t="shared" si="205"/>
        <v>897770</v>
      </c>
      <c r="L784" s="32"/>
      <c r="M784" s="32"/>
      <c r="N784" s="32"/>
      <c r="O784" s="32"/>
      <c r="P784" s="32">
        <v>1461293</v>
      </c>
      <c r="Q784" s="32"/>
      <c r="R784" s="32">
        <v>1461293</v>
      </c>
      <c r="S784" s="32">
        <f t="shared" si="206"/>
        <v>1543125.4080000001</v>
      </c>
      <c r="T784" s="32"/>
      <c r="U784" s="32"/>
      <c r="V784" s="32"/>
      <c r="W784" s="32"/>
      <c r="X784" s="32">
        <v>1064880</v>
      </c>
      <c r="Y784" s="32"/>
      <c r="Z784" s="32">
        <v>1064880</v>
      </c>
      <c r="AA784" s="32">
        <f t="shared" si="207"/>
        <v>1124726.2560000001</v>
      </c>
      <c r="AB784" s="32"/>
      <c r="AC784" s="32"/>
      <c r="AD784" s="32"/>
      <c r="AE784" s="32"/>
      <c r="AF784" s="32"/>
      <c r="AG784" s="32"/>
      <c r="AH784" s="32"/>
      <c r="AI784" s="32"/>
      <c r="AJ784" s="32">
        <v>2033600</v>
      </c>
      <c r="AK784" s="32"/>
      <c r="AL784" s="32">
        <v>2033600</v>
      </c>
      <c r="AM784" s="32">
        <f t="shared" si="208"/>
        <v>2147888.3199999998</v>
      </c>
      <c r="AN784" s="32"/>
      <c r="AO784" s="32"/>
      <c r="AP784" s="32"/>
      <c r="AQ784" s="32"/>
      <c r="AR784" s="32"/>
      <c r="AS784" s="32"/>
      <c r="AT784" s="32"/>
      <c r="AU784" s="32"/>
      <c r="AV784" s="32"/>
      <c r="AW784" s="32"/>
      <c r="AX784" s="32"/>
      <c r="AY784" s="32"/>
      <c r="AZ784" s="32"/>
      <c r="BA784" s="32"/>
      <c r="BB784" s="32"/>
      <c r="BC784" s="32"/>
      <c r="BD784" s="32"/>
      <c r="BE784" s="32"/>
      <c r="BF784" s="32"/>
      <c r="BG784" s="32"/>
      <c r="BH784" s="32"/>
      <c r="BI784" s="32"/>
      <c r="BJ784" s="32"/>
      <c r="BK784" s="32"/>
      <c r="BL784" s="32"/>
      <c r="BM784" s="32"/>
      <c r="BN784" s="32"/>
      <c r="BO784" s="32"/>
      <c r="BP784" s="32"/>
      <c r="BQ784" s="32"/>
      <c r="BR784" s="32"/>
      <c r="BS784" s="32"/>
      <c r="BT784" s="32"/>
      <c r="BU784" s="32"/>
      <c r="BV784" s="32"/>
      <c r="BW784" s="32"/>
      <c r="BX784" s="32"/>
      <c r="BY784" s="32"/>
      <c r="BZ784" s="32"/>
      <c r="CA784" s="32"/>
      <c r="CB784" s="32">
        <v>1674000</v>
      </c>
      <c r="CC784" s="32"/>
      <c r="CD784" s="32">
        <v>1674000</v>
      </c>
      <c r="CE784" s="32">
        <f t="shared" si="209"/>
        <v>1768078.8</v>
      </c>
      <c r="CF784" s="32">
        <v>1913913.04</v>
      </c>
      <c r="CG784" s="32">
        <v>0</v>
      </c>
      <c r="CH784" s="32">
        <v>1913913.04</v>
      </c>
      <c r="CI784" s="32">
        <f t="shared" si="210"/>
        <v>2021474.952848</v>
      </c>
      <c r="CJ784" s="32">
        <f t="shared" si="211"/>
        <v>1583843.9561413331</v>
      </c>
      <c r="CK784" s="32">
        <f>+SMALL((K784,O784,S784,W784,AA784,AE784,AI784,AM784,AQ784,AU784,AY784,BC784,BG784,BK784,BO784,BS784,BW784,CA784,CE784,CI784),1)</f>
        <v>897770</v>
      </c>
      <c r="CL784" s="18"/>
      <c r="CM784" s="18">
        <f t="shared" si="212"/>
        <v>0</v>
      </c>
      <c r="CN784" s="35">
        <f t="shared" si="213"/>
        <v>0</v>
      </c>
      <c r="CO784" s="39">
        <f t="shared" si="214"/>
        <v>897770</v>
      </c>
    </row>
    <row r="785" spans="1:93" s="19" customFormat="1" ht="45">
      <c r="A785" s="17">
        <v>775</v>
      </c>
      <c r="B785" s="49" t="s">
        <v>527</v>
      </c>
      <c r="C785" s="69" t="s">
        <v>714</v>
      </c>
      <c r="D785" s="69" t="s">
        <v>1247</v>
      </c>
      <c r="E785" s="37">
        <v>1</v>
      </c>
      <c r="F785" s="37" t="str">
        <f>+VLOOKUP(B785,'[1]AMAREY NOVA MEDICAL S.A'!$D:$H,5,0)</f>
        <v>CTO 5657-2021 B BRAUN MEDICAL S A</v>
      </c>
      <c r="G785" s="34">
        <f>+VLOOKUP(B785,'[1]AMAREY NOVA MEDICAL S.A'!$D:$H,2,0)</f>
        <v>98700</v>
      </c>
      <c r="H785" s="32">
        <f>+VLOOKUP(B785,'[1]AMAREY NOVA MEDICAL S.A'!$D:$H,3,0)</f>
        <v>0</v>
      </c>
      <c r="I785" s="32">
        <f>+VLOOKUP(B785,'[1]AMAREY NOVA MEDICAL S.A'!$D:$H,4,0)</f>
        <v>98700</v>
      </c>
      <c r="J785" s="32">
        <f t="shared" si="204"/>
        <v>98700</v>
      </c>
      <c r="K785" s="32">
        <f t="shared" si="205"/>
        <v>104246.94</v>
      </c>
      <c r="L785" s="32"/>
      <c r="M785" s="32"/>
      <c r="N785" s="32"/>
      <c r="O785" s="32"/>
      <c r="P785" s="32">
        <v>462779</v>
      </c>
      <c r="Q785" s="32"/>
      <c r="R785" s="32">
        <v>462779</v>
      </c>
      <c r="S785" s="32">
        <f t="shared" si="206"/>
        <v>488694.62400000001</v>
      </c>
      <c r="T785" s="32"/>
      <c r="U785" s="32"/>
      <c r="V785" s="32"/>
      <c r="W785" s="32"/>
      <c r="X785" s="32">
        <v>280000</v>
      </c>
      <c r="Y785" s="32"/>
      <c r="Z785" s="32">
        <v>280000</v>
      </c>
      <c r="AA785" s="32">
        <f t="shared" si="207"/>
        <v>295736</v>
      </c>
      <c r="AB785" s="32"/>
      <c r="AC785" s="32"/>
      <c r="AD785" s="32"/>
      <c r="AE785" s="32"/>
      <c r="AF785" s="32"/>
      <c r="AG785" s="32"/>
      <c r="AH785" s="32"/>
      <c r="AI785" s="32"/>
      <c r="AJ785" s="32">
        <v>224940</v>
      </c>
      <c r="AK785" s="32"/>
      <c r="AL785" s="32">
        <v>224940</v>
      </c>
      <c r="AM785" s="32">
        <f t="shared" si="208"/>
        <v>237581.628</v>
      </c>
      <c r="AN785" s="32"/>
      <c r="AO785" s="32"/>
      <c r="AP785" s="32"/>
      <c r="AQ785" s="32"/>
      <c r="AR785" s="32"/>
      <c r="AS785" s="32"/>
      <c r="AT785" s="32"/>
      <c r="AU785" s="32"/>
      <c r="AV785" s="32"/>
      <c r="AW785" s="32"/>
      <c r="AX785" s="32"/>
      <c r="AY785" s="32"/>
      <c r="AZ785" s="32"/>
      <c r="BA785" s="32"/>
      <c r="BB785" s="32"/>
      <c r="BC785" s="32"/>
      <c r="BD785" s="32"/>
      <c r="BE785" s="32"/>
      <c r="BF785" s="32"/>
      <c r="BG785" s="32"/>
      <c r="BH785" s="32"/>
      <c r="BI785" s="32"/>
      <c r="BJ785" s="32"/>
      <c r="BK785" s="32"/>
      <c r="BL785" s="32"/>
      <c r="BM785" s="32"/>
      <c r="BN785" s="32"/>
      <c r="BO785" s="32"/>
      <c r="BP785" s="32"/>
      <c r="BQ785" s="32"/>
      <c r="BR785" s="32"/>
      <c r="BS785" s="32"/>
      <c r="BT785" s="32"/>
      <c r="BU785" s="32"/>
      <c r="BV785" s="32"/>
      <c r="BW785" s="32"/>
      <c r="BX785" s="32"/>
      <c r="BY785" s="32"/>
      <c r="BZ785" s="32"/>
      <c r="CA785" s="32"/>
      <c r="CB785" s="32">
        <v>449446.32</v>
      </c>
      <c r="CC785" s="32"/>
      <c r="CD785" s="32">
        <v>449446.32</v>
      </c>
      <c r="CE785" s="32">
        <f t="shared" si="209"/>
        <v>474705.20318400004</v>
      </c>
      <c r="CF785" s="32">
        <v>388771.27</v>
      </c>
      <c r="CG785" s="32">
        <v>0</v>
      </c>
      <c r="CH785" s="32">
        <v>388771.27</v>
      </c>
      <c r="CI785" s="32">
        <f t="shared" si="210"/>
        <v>410620.21537400002</v>
      </c>
      <c r="CJ785" s="32">
        <f t="shared" si="211"/>
        <v>335264.10175966664</v>
      </c>
      <c r="CK785" s="32">
        <f>+SMALL((K785,O785,S785,W785,AA785,AE785,AI785,AM785,AQ785,AU785,AY785,BC785,BG785,BK785,BO785,BS785,BW785,CA785,CE785,CI785),1)</f>
        <v>104246.94</v>
      </c>
      <c r="CL785" s="18"/>
      <c r="CM785" s="18">
        <f t="shared" si="212"/>
        <v>0</v>
      </c>
      <c r="CN785" s="35">
        <f t="shared" si="213"/>
        <v>0</v>
      </c>
      <c r="CO785" s="39">
        <f t="shared" si="214"/>
        <v>104246.94</v>
      </c>
    </row>
    <row r="786" spans="1:93" s="19" customFormat="1">
      <c r="A786" s="17">
        <v>776</v>
      </c>
      <c r="B786" s="49" t="s">
        <v>1264</v>
      </c>
      <c r="C786" s="69" t="s">
        <v>715</v>
      </c>
      <c r="D786" s="69" t="s">
        <v>1247</v>
      </c>
      <c r="E786" s="37">
        <v>1</v>
      </c>
      <c r="F786" s="37"/>
      <c r="G786" s="34"/>
      <c r="H786" s="32"/>
      <c r="I786" s="32"/>
      <c r="J786" s="32"/>
      <c r="K786" s="32"/>
      <c r="L786" s="32"/>
      <c r="M786" s="32"/>
      <c r="N786" s="32"/>
      <c r="O786" s="32"/>
      <c r="P786" s="32"/>
      <c r="Q786" s="32"/>
      <c r="R786" s="32"/>
      <c r="S786" s="32"/>
      <c r="T786" s="32"/>
      <c r="U786" s="32"/>
      <c r="V786" s="32"/>
      <c r="W786" s="32"/>
      <c r="X786" s="32">
        <v>24024944</v>
      </c>
      <c r="Y786" s="32"/>
      <c r="Z786" s="32">
        <v>24024944</v>
      </c>
      <c r="AA786" s="32">
        <f t="shared" si="207"/>
        <v>25375145.8528</v>
      </c>
      <c r="AB786" s="32"/>
      <c r="AC786" s="32"/>
      <c r="AD786" s="32"/>
      <c r="AE786" s="32"/>
      <c r="AF786" s="32"/>
      <c r="AG786" s="32"/>
      <c r="AH786" s="32"/>
      <c r="AI786" s="32"/>
      <c r="AJ786" s="32"/>
      <c r="AK786" s="32"/>
      <c r="AL786" s="32"/>
      <c r="AM786" s="32"/>
      <c r="AN786" s="32"/>
      <c r="AO786" s="32"/>
      <c r="AP786" s="32"/>
      <c r="AQ786" s="32"/>
      <c r="AR786" s="32"/>
      <c r="AS786" s="32"/>
      <c r="AT786" s="32"/>
      <c r="AU786" s="32"/>
      <c r="AV786" s="32"/>
      <c r="AW786" s="32"/>
      <c r="AX786" s="32"/>
      <c r="AY786" s="32"/>
      <c r="AZ786" s="32"/>
      <c r="BA786" s="32"/>
      <c r="BB786" s="32"/>
      <c r="BC786" s="32"/>
      <c r="BD786" s="32"/>
      <c r="BE786" s="32"/>
      <c r="BF786" s="32"/>
      <c r="BG786" s="32"/>
      <c r="BH786" s="32"/>
      <c r="BI786" s="32"/>
      <c r="BJ786" s="32"/>
      <c r="BK786" s="32"/>
      <c r="BL786" s="32"/>
      <c r="BM786" s="32"/>
      <c r="BN786" s="32"/>
      <c r="BO786" s="32"/>
      <c r="BP786" s="32"/>
      <c r="BQ786" s="32"/>
      <c r="BR786" s="32"/>
      <c r="BS786" s="32"/>
      <c r="BT786" s="32"/>
      <c r="BU786" s="32"/>
      <c r="BV786" s="32"/>
      <c r="BW786" s="32"/>
      <c r="BX786" s="32"/>
      <c r="BY786" s="32"/>
      <c r="BZ786" s="32"/>
      <c r="CA786" s="32"/>
      <c r="CB786" s="32">
        <v>3075840</v>
      </c>
      <c r="CC786" s="32"/>
      <c r="CD786" s="32">
        <v>3075840</v>
      </c>
      <c r="CE786" s="32">
        <f t="shared" si="209"/>
        <v>3248702.2080000001</v>
      </c>
      <c r="CF786" s="32">
        <v>23378613.640000001</v>
      </c>
      <c r="CG786" s="32">
        <v>0</v>
      </c>
      <c r="CH786" s="32">
        <v>23378613.640000001</v>
      </c>
      <c r="CI786" s="32">
        <f t="shared" si="210"/>
        <v>24692491.726568002</v>
      </c>
      <c r="CJ786" s="32">
        <f t="shared" si="211"/>
        <v>17772113.262456</v>
      </c>
      <c r="CK786" s="32">
        <f>+SMALL((K786,O786,S786,W786,AA786,AE786,AI786,AM786,AQ786,AU786,AY786,BC786,BG786,BK786,BO786,BS786,BW786,CA786,CE786,CI786),1)</f>
        <v>3248702.2080000001</v>
      </c>
      <c r="CL786" s="18"/>
      <c r="CM786" s="18"/>
      <c r="CN786" s="35"/>
      <c r="CO786" s="39">
        <f t="shared" si="214"/>
        <v>3248702.2080000001</v>
      </c>
    </row>
    <row r="787" spans="1:93" s="19" customFormat="1" ht="30">
      <c r="A787" s="17">
        <v>777</v>
      </c>
      <c r="B787" s="49" t="s">
        <v>656</v>
      </c>
      <c r="C787" s="69" t="s">
        <v>715</v>
      </c>
      <c r="D787" s="69" t="s">
        <v>1247</v>
      </c>
      <c r="E787" s="37">
        <v>1</v>
      </c>
      <c r="F787" s="37" t="str">
        <f>+VLOOKUP(B787,'[1]AMAREY NOVA MEDICAL S.A'!$D:$H,5,0)</f>
        <v xml:space="preserve">CTO 5660-2021 DISORTHO SA </v>
      </c>
      <c r="G787" s="34">
        <f>+VLOOKUP(B787,'[1]AMAREY NOVA MEDICAL S.A'!$D:$H,2,0)</f>
        <v>100000</v>
      </c>
      <c r="H787" s="32">
        <f>+VLOOKUP(B787,'[1]AMAREY NOVA MEDICAL S.A'!$D:$H,3,0)</f>
        <v>0</v>
      </c>
      <c r="I787" s="32">
        <f>+VLOOKUP(B787,'[1]AMAREY NOVA MEDICAL S.A'!$D:$H,4,0)</f>
        <v>100000</v>
      </c>
      <c r="J787" s="32">
        <f t="shared" si="204"/>
        <v>100000</v>
      </c>
      <c r="K787" s="32">
        <f t="shared" si="205"/>
        <v>105620</v>
      </c>
      <c r="L787" s="32"/>
      <c r="M787" s="32"/>
      <c r="N787" s="32"/>
      <c r="O787" s="32"/>
      <c r="P787" s="32"/>
      <c r="Q787" s="32"/>
      <c r="R787" s="32"/>
      <c r="S787" s="32"/>
      <c r="T787" s="32"/>
      <c r="U787" s="32"/>
      <c r="V787" s="32"/>
      <c r="W787" s="32"/>
      <c r="X787" s="32">
        <v>185856</v>
      </c>
      <c r="Y787" s="32"/>
      <c r="Z787" s="32">
        <v>185856</v>
      </c>
      <c r="AA787" s="32">
        <f t="shared" si="207"/>
        <v>196301.1072</v>
      </c>
      <c r="AB787" s="32"/>
      <c r="AC787" s="32"/>
      <c r="AD787" s="32"/>
      <c r="AE787" s="32"/>
      <c r="AF787" s="32"/>
      <c r="AG787" s="32"/>
      <c r="AH787" s="32"/>
      <c r="AI787" s="32"/>
      <c r="AJ787" s="32"/>
      <c r="AK787" s="32"/>
      <c r="AL787" s="32"/>
      <c r="AM787" s="32"/>
      <c r="AN787" s="32"/>
      <c r="AO787" s="32"/>
      <c r="AP787" s="32"/>
      <c r="AQ787" s="32"/>
      <c r="AR787" s="32"/>
      <c r="AS787" s="32"/>
      <c r="AT787" s="32"/>
      <c r="AU787" s="32"/>
      <c r="AV787" s="32"/>
      <c r="AW787" s="32"/>
      <c r="AX787" s="32"/>
      <c r="AY787" s="32"/>
      <c r="AZ787" s="32"/>
      <c r="BA787" s="32"/>
      <c r="BB787" s="32"/>
      <c r="BC787" s="32"/>
      <c r="BD787" s="32"/>
      <c r="BE787" s="32"/>
      <c r="BF787" s="32"/>
      <c r="BG787" s="32"/>
      <c r="BH787" s="32"/>
      <c r="BI787" s="32"/>
      <c r="BJ787" s="32"/>
      <c r="BK787" s="32"/>
      <c r="BL787" s="32"/>
      <c r="BM787" s="32"/>
      <c r="BN787" s="32"/>
      <c r="BO787" s="32"/>
      <c r="BP787" s="32"/>
      <c r="BQ787" s="32"/>
      <c r="BR787" s="32"/>
      <c r="BS787" s="32"/>
      <c r="BT787" s="32"/>
      <c r="BU787" s="32"/>
      <c r="BV787" s="32"/>
      <c r="BW787" s="32"/>
      <c r="BX787" s="32"/>
      <c r="BY787" s="32"/>
      <c r="BZ787" s="32"/>
      <c r="CA787" s="32"/>
      <c r="CB787" s="32">
        <v>216000</v>
      </c>
      <c r="CC787" s="32"/>
      <c r="CD787" s="32">
        <v>216000</v>
      </c>
      <c r="CE787" s="32">
        <f t="shared" si="209"/>
        <v>228139.2</v>
      </c>
      <c r="CF787" s="32">
        <v>7813596.8399999999</v>
      </c>
      <c r="CG787" s="32">
        <v>0</v>
      </c>
      <c r="CH787" s="32">
        <v>7813596.8399999999</v>
      </c>
      <c r="CI787" s="32">
        <f t="shared" si="210"/>
        <v>8252720.9824080002</v>
      </c>
      <c r="CJ787" s="32">
        <f t="shared" si="211"/>
        <v>2195695.322402</v>
      </c>
      <c r="CK787" s="32">
        <f>+SMALL((K787,O787,S787,W787,AA787,AE787,AI787,AM787,AQ787,AU787,AY787,BC787,BG787,BK787,BO787,BS787,BW787,CA787,CE787,CI787),1)</f>
        <v>105620</v>
      </c>
      <c r="CL787" s="18"/>
      <c r="CM787" s="18">
        <f t="shared" si="212"/>
        <v>0</v>
      </c>
      <c r="CN787" s="35">
        <f t="shared" si="213"/>
        <v>0</v>
      </c>
      <c r="CO787" s="39">
        <f t="shared" si="214"/>
        <v>105620</v>
      </c>
    </row>
    <row r="788" spans="1:93" s="19" customFormat="1" ht="30">
      <c r="A788" s="17">
        <v>778</v>
      </c>
      <c r="B788" s="49" t="s">
        <v>657</v>
      </c>
      <c r="C788" s="69" t="s">
        <v>715</v>
      </c>
      <c r="D788" s="69" t="s">
        <v>1247</v>
      </c>
      <c r="E788" s="37">
        <v>1</v>
      </c>
      <c r="F788" s="37" t="str">
        <f>+VLOOKUP(B788,'[1]AMAREY NOVA MEDICAL S.A'!$D:$H,5,0)</f>
        <v xml:space="preserve">CTO 5660-2021 DISORTHO SA </v>
      </c>
      <c r="G788" s="34">
        <f>+VLOOKUP(B788,'[1]AMAREY NOVA MEDICAL S.A'!$D:$H,2,0)</f>
        <v>2718391</v>
      </c>
      <c r="H788" s="32">
        <f>+VLOOKUP(B788,'[1]AMAREY NOVA MEDICAL S.A'!$D:$H,3,0)</f>
        <v>0</v>
      </c>
      <c r="I788" s="32">
        <f>+VLOOKUP(B788,'[1]AMAREY NOVA MEDICAL S.A'!$D:$H,4,0)</f>
        <v>2718391</v>
      </c>
      <c r="J788" s="32">
        <f t="shared" si="204"/>
        <v>2718391</v>
      </c>
      <c r="K788" s="32">
        <f t="shared" si="205"/>
        <v>2871164.5742000001</v>
      </c>
      <c r="L788" s="32"/>
      <c r="M788" s="32"/>
      <c r="N788" s="32"/>
      <c r="O788" s="32"/>
      <c r="P788" s="32"/>
      <c r="Q788" s="32"/>
      <c r="R788" s="32"/>
      <c r="S788" s="32"/>
      <c r="T788" s="32"/>
      <c r="U788" s="32"/>
      <c r="V788" s="32"/>
      <c r="W788" s="32"/>
      <c r="X788" s="32">
        <v>2718391</v>
      </c>
      <c r="Y788" s="32"/>
      <c r="Z788" s="32">
        <v>2718391</v>
      </c>
      <c r="AA788" s="32">
        <f t="shared" si="207"/>
        <v>2871164.5742000001</v>
      </c>
      <c r="AB788" s="32"/>
      <c r="AC788" s="32"/>
      <c r="AD788" s="32"/>
      <c r="AE788" s="32"/>
      <c r="AF788" s="32"/>
      <c r="AG788" s="32"/>
      <c r="AH788" s="32"/>
      <c r="AI788" s="32"/>
      <c r="AJ788" s="32"/>
      <c r="AK788" s="32"/>
      <c r="AL788" s="32"/>
      <c r="AM788" s="32"/>
      <c r="AN788" s="32"/>
      <c r="AO788" s="32"/>
      <c r="AP788" s="32"/>
      <c r="AQ788" s="32"/>
      <c r="AR788" s="32"/>
      <c r="AS788" s="32"/>
      <c r="AT788" s="32"/>
      <c r="AU788" s="32"/>
      <c r="AV788" s="32"/>
      <c r="AW788" s="32"/>
      <c r="AX788" s="32"/>
      <c r="AY788" s="32"/>
      <c r="AZ788" s="32"/>
      <c r="BA788" s="32"/>
      <c r="BB788" s="32"/>
      <c r="BC788" s="32"/>
      <c r="BD788" s="32"/>
      <c r="BE788" s="32"/>
      <c r="BF788" s="32"/>
      <c r="BG788" s="32"/>
      <c r="BH788" s="32"/>
      <c r="BI788" s="32"/>
      <c r="BJ788" s="32"/>
      <c r="BK788" s="32"/>
      <c r="BL788" s="32"/>
      <c r="BM788" s="32"/>
      <c r="BN788" s="32"/>
      <c r="BO788" s="32"/>
      <c r="BP788" s="32"/>
      <c r="BQ788" s="32"/>
      <c r="BR788" s="32"/>
      <c r="BS788" s="32"/>
      <c r="BT788" s="32"/>
      <c r="BU788" s="32"/>
      <c r="BV788" s="32"/>
      <c r="BW788" s="32"/>
      <c r="BX788" s="32"/>
      <c r="BY788" s="32"/>
      <c r="BZ788" s="32"/>
      <c r="CA788" s="32"/>
      <c r="CB788" s="32">
        <v>19738296</v>
      </c>
      <c r="CC788" s="32"/>
      <c r="CD788" s="32">
        <v>19738296</v>
      </c>
      <c r="CE788" s="32">
        <f t="shared" si="209"/>
        <v>20847588.235199999</v>
      </c>
      <c r="CF788" s="32">
        <v>7495734.0499999998</v>
      </c>
      <c r="CG788" s="32">
        <v>0</v>
      </c>
      <c r="CH788" s="32">
        <v>7495734.0499999998</v>
      </c>
      <c r="CI788" s="32">
        <f t="shared" si="210"/>
        <v>7916994.3036099998</v>
      </c>
      <c r="CJ788" s="32">
        <f t="shared" si="211"/>
        <v>8626727.9218025003</v>
      </c>
      <c r="CK788" s="32">
        <f>+SMALL((K788,O788,S788,W788,AA788,AE788,AI788,AM788,AQ788,AU788,AY788,BC788,BG788,BK788,BO788,BS788,BW788,CA788,CE788,CI788),1)</f>
        <v>2871164.5742000001</v>
      </c>
      <c r="CL788" s="18"/>
      <c r="CM788" s="18">
        <f t="shared" si="212"/>
        <v>0</v>
      </c>
      <c r="CN788" s="35">
        <f t="shared" si="213"/>
        <v>0</v>
      </c>
      <c r="CO788" s="39">
        <f t="shared" si="214"/>
        <v>2871164.5742000001</v>
      </c>
    </row>
    <row r="789" spans="1:93" s="19" customFormat="1" ht="30">
      <c r="A789" s="17">
        <v>779</v>
      </c>
      <c r="B789" s="49" t="s">
        <v>658</v>
      </c>
      <c r="C789" s="69" t="s">
        <v>715</v>
      </c>
      <c r="D789" s="69" t="s">
        <v>1247</v>
      </c>
      <c r="E789" s="37">
        <v>1</v>
      </c>
      <c r="F789" s="37" t="str">
        <f>+VLOOKUP(B789,'[1]AMAREY NOVA MEDICAL S.A'!$D:$H,5,0)</f>
        <v xml:space="preserve">CTO 5660-2021 DISORTHO SA </v>
      </c>
      <c r="G789" s="34">
        <f>+VLOOKUP(B789,'[1]AMAREY NOVA MEDICAL S.A'!$D:$H,2,0)</f>
        <v>905747</v>
      </c>
      <c r="H789" s="32">
        <f>+VLOOKUP(B789,'[1]AMAREY NOVA MEDICAL S.A'!$D:$H,3,0)</f>
        <v>0</v>
      </c>
      <c r="I789" s="32">
        <f>+VLOOKUP(B789,'[1]AMAREY NOVA MEDICAL S.A'!$D:$H,4,0)</f>
        <v>905747</v>
      </c>
      <c r="J789" s="32">
        <f t="shared" si="204"/>
        <v>905747</v>
      </c>
      <c r="K789" s="32">
        <f t="shared" si="205"/>
        <v>956649.98140000005</v>
      </c>
      <c r="L789" s="32"/>
      <c r="M789" s="32"/>
      <c r="N789" s="32"/>
      <c r="O789" s="32"/>
      <c r="P789" s="32"/>
      <c r="Q789" s="32"/>
      <c r="R789" s="32"/>
      <c r="S789" s="32"/>
      <c r="T789" s="32"/>
      <c r="U789" s="32"/>
      <c r="V789" s="32"/>
      <c r="W789" s="32"/>
      <c r="X789" s="32">
        <v>905747</v>
      </c>
      <c r="Y789" s="32"/>
      <c r="Z789" s="32">
        <v>905747</v>
      </c>
      <c r="AA789" s="32">
        <f t="shared" si="207"/>
        <v>956649.98140000005</v>
      </c>
      <c r="AB789" s="32"/>
      <c r="AC789" s="32"/>
      <c r="AD789" s="32"/>
      <c r="AE789" s="32"/>
      <c r="AF789" s="32"/>
      <c r="AG789" s="32"/>
      <c r="AH789" s="32"/>
      <c r="AI789" s="32"/>
      <c r="AJ789" s="32"/>
      <c r="AK789" s="32"/>
      <c r="AL789" s="32"/>
      <c r="AM789" s="32"/>
      <c r="AN789" s="32"/>
      <c r="AO789" s="32"/>
      <c r="AP789" s="32"/>
      <c r="AQ789" s="32"/>
      <c r="AR789" s="32"/>
      <c r="AS789" s="32"/>
      <c r="AT789" s="32"/>
      <c r="AU789" s="32"/>
      <c r="AV789" s="32"/>
      <c r="AW789" s="32"/>
      <c r="AX789" s="32"/>
      <c r="AY789" s="32"/>
      <c r="AZ789" s="32"/>
      <c r="BA789" s="32"/>
      <c r="BB789" s="32"/>
      <c r="BC789" s="32"/>
      <c r="BD789" s="32"/>
      <c r="BE789" s="32"/>
      <c r="BF789" s="32"/>
      <c r="BG789" s="32"/>
      <c r="BH789" s="32"/>
      <c r="BI789" s="32"/>
      <c r="BJ789" s="32"/>
      <c r="BK789" s="32"/>
      <c r="BL789" s="32"/>
      <c r="BM789" s="32"/>
      <c r="BN789" s="32"/>
      <c r="BO789" s="32"/>
      <c r="BP789" s="32"/>
      <c r="BQ789" s="32"/>
      <c r="BR789" s="32"/>
      <c r="BS789" s="32"/>
      <c r="BT789" s="32"/>
      <c r="BU789" s="32"/>
      <c r="BV789" s="32"/>
      <c r="BW789" s="32"/>
      <c r="BX789" s="32"/>
      <c r="BY789" s="32"/>
      <c r="BZ789" s="32"/>
      <c r="CA789" s="32"/>
      <c r="CB789" s="32">
        <v>10035576</v>
      </c>
      <c r="CC789" s="32"/>
      <c r="CD789" s="32">
        <v>10035576</v>
      </c>
      <c r="CE789" s="32">
        <f t="shared" si="209"/>
        <v>10599575.371200001</v>
      </c>
      <c r="CF789" s="32">
        <v>4817506.83</v>
      </c>
      <c r="CG789" s="32">
        <v>0</v>
      </c>
      <c r="CH789" s="32">
        <v>4817506.83</v>
      </c>
      <c r="CI789" s="32">
        <f t="shared" si="210"/>
        <v>5088250.7138459999</v>
      </c>
      <c r="CJ789" s="32">
        <f t="shared" si="211"/>
        <v>4400281.5119615002</v>
      </c>
      <c r="CK789" s="32">
        <f>+SMALL((K789,O789,S789,W789,AA789,AE789,AI789,AM789,AQ789,AU789,AY789,BC789,BG789,BK789,BO789,BS789,BW789,CA789,CE789,CI789),1)</f>
        <v>956649.98140000005</v>
      </c>
      <c r="CL789" s="18"/>
      <c r="CM789" s="18">
        <f t="shared" si="212"/>
        <v>0</v>
      </c>
      <c r="CN789" s="35">
        <f t="shared" si="213"/>
        <v>0</v>
      </c>
      <c r="CO789" s="39">
        <f t="shared" si="214"/>
        <v>956649.98140000005</v>
      </c>
    </row>
    <row r="790" spans="1:93" s="19" customFormat="1" ht="30">
      <c r="A790" s="17">
        <v>780</v>
      </c>
      <c r="B790" s="49" t="s">
        <v>659</v>
      </c>
      <c r="C790" s="69" t="s">
        <v>716</v>
      </c>
      <c r="D790" s="69" t="s">
        <v>1247</v>
      </c>
      <c r="E790" s="37">
        <v>1</v>
      </c>
      <c r="F790" s="37" t="str">
        <f>+VLOOKUP(B790,'[1]AMAREY NOVA MEDICAL S.A'!$D:$H,5,0)</f>
        <v xml:space="preserve">CTO 5660-2021 DISORTHO SA </v>
      </c>
      <c r="G790" s="34">
        <f>+VLOOKUP(B790,'[1]AMAREY NOVA MEDICAL S.A'!$D:$H,2,0)</f>
        <v>100000</v>
      </c>
      <c r="H790" s="32">
        <f>+VLOOKUP(B790,'[1]AMAREY NOVA MEDICAL S.A'!$D:$H,3,0)</f>
        <v>0</v>
      </c>
      <c r="I790" s="32">
        <f>+VLOOKUP(B790,'[1]AMAREY NOVA MEDICAL S.A'!$D:$H,4,0)</f>
        <v>100000</v>
      </c>
      <c r="J790" s="32">
        <f t="shared" si="204"/>
        <v>100000</v>
      </c>
      <c r="K790" s="32">
        <f t="shared" si="205"/>
        <v>105620</v>
      </c>
      <c r="L790" s="32"/>
      <c r="M790" s="32"/>
      <c r="N790" s="32"/>
      <c r="O790" s="32"/>
      <c r="P790" s="32">
        <v>379400</v>
      </c>
      <c r="Q790" s="32"/>
      <c r="R790" s="32">
        <v>379400</v>
      </c>
      <c r="S790" s="32">
        <f t="shared" si="206"/>
        <v>400646.40000000002</v>
      </c>
      <c r="T790" s="32"/>
      <c r="U790" s="32"/>
      <c r="V790" s="32"/>
      <c r="W790" s="32"/>
      <c r="X790" s="32">
        <v>212000</v>
      </c>
      <c r="Y790" s="32"/>
      <c r="Z790" s="32">
        <v>212000</v>
      </c>
      <c r="AA790" s="32">
        <f t="shared" si="207"/>
        <v>223914.4</v>
      </c>
      <c r="AB790" s="32"/>
      <c r="AC790" s="32"/>
      <c r="AD790" s="32"/>
      <c r="AE790" s="32"/>
      <c r="AF790" s="32"/>
      <c r="AG790" s="32"/>
      <c r="AH790" s="32"/>
      <c r="AI790" s="32"/>
      <c r="AJ790" s="32">
        <v>190785</v>
      </c>
      <c r="AK790" s="32"/>
      <c r="AL790" s="32">
        <v>190785</v>
      </c>
      <c r="AM790" s="32">
        <f t="shared" si="208"/>
        <v>201507.117</v>
      </c>
      <c r="AN790" s="32"/>
      <c r="AO790" s="32"/>
      <c r="AP790" s="32"/>
      <c r="AQ790" s="32"/>
      <c r="AR790" s="32"/>
      <c r="AS790" s="32"/>
      <c r="AT790" s="32"/>
      <c r="AU790" s="32"/>
      <c r="AV790" s="32"/>
      <c r="AW790" s="32"/>
      <c r="AX790" s="32"/>
      <c r="AY790" s="32"/>
      <c r="AZ790" s="32"/>
      <c r="BA790" s="32"/>
      <c r="BB790" s="32"/>
      <c r="BC790" s="32"/>
      <c r="BD790" s="32"/>
      <c r="BE790" s="32"/>
      <c r="BF790" s="32"/>
      <c r="BG790" s="32"/>
      <c r="BH790" s="32"/>
      <c r="BI790" s="32"/>
      <c r="BJ790" s="32"/>
      <c r="BK790" s="32"/>
      <c r="BL790" s="32"/>
      <c r="BM790" s="32"/>
      <c r="BN790" s="32"/>
      <c r="BO790" s="32"/>
      <c r="BP790" s="32"/>
      <c r="BQ790" s="32"/>
      <c r="BR790" s="32"/>
      <c r="BS790" s="32"/>
      <c r="BT790" s="32"/>
      <c r="BU790" s="32"/>
      <c r="BV790" s="32"/>
      <c r="BW790" s="32"/>
      <c r="BX790" s="32"/>
      <c r="BY790" s="32"/>
      <c r="BZ790" s="32"/>
      <c r="CA790" s="32"/>
      <c r="CB790" s="32">
        <v>345600</v>
      </c>
      <c r="CC790" s="32"/>
      <c r="CD790" s="32">
        <v>345600</v>
      </c>
      <c r="CE790" s="32">
        <f t="shared" si="209"/>
        <v>365022.72000000003</v>
      </c>
      <c r="CF790" s="32"/>
      <c r="CG790" s="32"/>
      <c r="CH790" s="32"/>
      <c r="CI790" s="32"/>
      <c r="CJ790" s="32">
        <f t="shared" si="211"/>
        <v>259342.12740000003</v>
      </c>
      <c r="CK790" s="32">
        <f>+SMALL((K790,O790,S790,W790,AA790,AE790,AI790,AM790,AQ790,AU790,AY790,BC790,BG790,BK790,BO790,BS790,BW790,CA790,CE790,CI790),1)</f>
        <v>105620</v>
      </c>
      <c r="CL790" s="18"/>
      <c r="CM790" s="18">
        <f t="shared" si="212"/>
        <v>0</v>
      </c>
      <c r="CN790" s="35">
        <f t="shared" si="213"/>
        <v>0</v>
      </c>
      <c r="CO790" s="39">
        <f t="shared" si="214"/>
        <v>105620</v>
      </c>
    </row>
    <row r="791" spans="1:93" s="19" customFormat="1" ht="30">
      <c r="A791" s="17">
        <v>781</v>
      </c>
      <c r="B791" s="49" t="s">
        <v>660</v>
      </c>
      <c r="C791" s="69" t="s">
        <v>716</v>
      </c>
      <c r="D791" s="69" t="s">
        <v>1247</v>
      </c>
      <c r="E791" s="37">
        <v>1</v>
      </c>
      <c r="F791" s="37" t="str">
        <f>+VLOOKUP(B791,'[1]AMAREY NOVA MEDICAL S.A'!$D:$H,5,0)</f>
        <v xml:space="preserve">CTO 5660-2021 DISORTHO SA </v>
      </c>
      <c r="G791" s="34">
        <f>+VLOOKUP(B791,'[1]AMAREY NOVA MEDICAL S.A'!$D:$H,2,0)</f>
        <v>100000</v>
      </c>
      <c r="H791" s="32">
        <f>+VLOOKUP(B791,'[1]AMAREY NOVA MEDICAL S.A'!$D:$H,3,0)</f>
        <v>0</v>
      </c>
      <c r="I791" s="32">
        <f>+VLOOKUP(B791,'[1]AMAREY NOVA MEDICAL S.A'!$D:$H,4,0)</f>
        <v>100000</v>
      </c>
      <c r="J791" s="32">
        <f t="shared" si="204"/>
        <v>100000</v>
      </c>
      <c r="K791" s="32">
        <f t="shared" si="205"/>
        <v>105620</v>
      </c>
      <c r="L791" s="32"/>
      <c r="M791" s="32"/>
      <c r="N791" s="32"/>
      <c r="O791" s="32"/>
      <c r="P791" s="32">
        <f>P790*2</f>
        <v>758800</v>
      </c>
      <c r="Q791" s="32"/>
      <c r="R791" s="32">
        <v>758800</v>
      </c>
      <c r="S791" s="32">
        <f t="shared" si="206"/>
        <v>801292.80000000005</v>
      </c>
      <c r="T791" s="32"/>
      <c r="U791" s="32"/>
      <c r="V791" s="32"/>
      <c r="W791" s="32"/>
      <c r="X791" s="32">
        <v>424000</v>
      </c>
      <c r="Y791" s="32"/>
      <c r="Z791" s="32">
        <v>424000</v>
      </c>
      <c r="AA791" s="32">
        <f t="shared" si="207"/>
        <v>447828.8</v>
      </c>
      <c r="AB791" s="32"/>
      <c r="AC791" s="32"/>
      <c r="AD791" s="32"/>
      <c r="AE791" s="32"/>
      <c r="AF791" s="32"/>
      <c r="AG791" s="32"/>
      <c r="AH791" s="32"/>
      <c r="AI791" s="32"/>
      <c r="AJ791" s="32"/>
      <c r="AK791" s="32"/>
      <c r="AL791" s="32"/>
      <c r="AM791" s="32"/>
      <c r="AN791" s="32"/>
      <c r="AO791" s="32"/>
      <c r="AP791" s="32"/>
      <c r="AQ791" s="32"/>
      <c r="AR791" s="32"/>
      <c r="AS791" s="32"/>
      <c r="AT791" s="32"/>
      <c r="AU791" s="32"/>
      <c r="AV791" s="32"/>
      <c r="AW791" s="32"/>
      <c r="AX791" s="32"/>
      <c r="AY791" s="32"/>
      <c r="AZ791" s="32"/>
      <c r="BA791" s="32"/>
      <c r="BB791" s="32"/>
      <c r="BC791" s="32"/>
      <c r="BD791" s="32"/>
      <c r="BE791" s="32"/>
      <c r="BF791" s="32"/>
      <c r="BG791" s="32"/>
      <c r="BH791" s="32"/>
      <c r="BI791" s="32"/>
      <c r="BJ791" s="32"/>
      <c r="BK791" s="32"/>
      <c r="BL791" s="32"/>
      <c r="BM791" s="32"/>
      <c r="BN791" s="32"/>
      <c r="BO791" s="32"/>
      <c r="BP791" s="32"/>
      <c r="BQ791" s="32"/>
      <c r="BR791" s="32"/>
      <c r="BS791" s="32"/>
      <c r="BT791" s="32"/>
      <c r="BU791" s="32"/>
      <c r="BV791" s="32"/>
      <c r="BW791" s="32"/>
      <c r="BX791" s="32"/>
      <c r="BY791" s="32"/>
      <c r="BZ791" s="32"/>
      <c r="CA791" s="32"/>
      <c r="CB791" s="32">
        <v>691200</v>
      </c>
      <c r="CC791" s="32"/>
      <c r="CD791" s="32">
        <v>691200</v>
      </c>
      <c r="CE791" s="32">
        <f t="shared" si="209"/>
        <v>730045.44000000006</v>
      </c>
      <c r="CF791" s="32"/>
      <c r="CG791" s="32"/>
      <c r="CH791" s="32"/>
      <c r="CI791" s="32"/>
      <c r="CJ791" s="32">
        <f t="shared" si="211"/>
        <v>521196.76</v>
      </c>
      <c r="CK791" s="32">
        <f>+SMALL((K791,O791,S791,W791,AA791,AE791,AI791,AM791,AQ791,AU791,AY791,BC791,BG791,BK791,BO791,BS791,BW791,CA791,CE791,CI791),1)</f>
        <v>105620</v>
      </c>
      <c r="CL791" s="18"/>
      <c r="CM791" s="18">
        <f t="shared" si="212"/>
        <v>0</v>
      </c>
      <c r="CN791" s="35">
        <f t="shared" si="213"/>
        <v>0</v>
      </c>
      <c r="CO791" s="39">
        <f t="shared" si="214"/>
        <v>105620</v>
      </c>
    </row>
    <row r="792" spans="1:93" s="19" customFormat="1" ht="30">
      <c r="A792" s="17">
        <v>782</v>
      </c>
      <c r="B792" s="49" t="s">
        <v>661</v>
      </c>
      <c r="C792" s="69" t="s">
        <v>716</v>
      </c>
      <c r="D792" s="69" t="s">
        <v>1247</v>
      </c>
      <c r="E792" s="37">
        <v>1</v>
      </c>
      <c r="F792" s="37" t="str">
        <f>+VLOOKUP(B792,'[1]AMAREY NOVA MEDICAL S.A'!$D:$H,5,0)</f>
        <v xml:space="preserve">CTO 5660-2021 DISORTHO SA </v>
      </c>
      <c r="G792" s="34">
        <f>+VLOOKUP(B792,'[1]AMAREY NOVA MEDICAL S.A'!$D:$H,2,0)</f>
        <v>100000</v>
      </c>
      <c r="H792" s="32">
        <f>+VLOOKUP(B792,'[1]AMAREY NOVA MEDICAL S.A'!$D:$H,3,0)</f>
        <v>0</v>
      </c>
      <c r="I792" s="32">
        <f>+VLOOKUP(B792,'[1]AMAREY NOVA MEDICAL S.A'!$D:$H,4,0)</f>
        <v>100000</v>
      </c>
      <c r="J792" s="32">
        <f t="shared" si="204"/>
        <v>100000</v>
      </c>
      <c r="K792" s="32">
        <f t="shared" si="205"/>
        <v>105620</v>
      </c>
      <c r="L792" s="32"/>
      <c r="M792" s="32"/>
      <c r="N792" s="32"/>
      <c r="O792" s="32"/>
      <c r="P792" s="32">
        <v>192593</v>
      </c>
      <c r="Q792" s="32"/>
      <c r="R792" s="32">
        <v>192593</v>
      </c>
      <c r="S792" s="32">
        <f t="shared" si="206"/>
        <v>203378.20800000001</v>
      </c>
      <c r="T792" s="32"/>
      <c r="U792" s="32"/>
      <c r="V792" s="32"/>
      <c r="W792" s="32"/>
      <c r="X792" s="32">
        <v>212000</v>
      </c>
      <c r="Y792" s="32"/>
      <c r="Z792" s="32">
        <v>212000</v>
      </c>
      <c r="AA792" s="32">
        <f t="shared" si="207"/>
        <v>223914.4</v>
      </c>
      <c r="AB792" s="32"/>
      <c r="AC792" s="32"/>
      <c r="AD792" s="32"/>
      <c r="AE792" s="32"/>
      <c r="AF792" s="32"/>
      <c r="AG792" s="32"/>
      <c r="AH792" s="32"/>
      <c r="AI792" s="32"/>
      <c r="AJ792" s="32">
        <v>190785</v>
      </c>
      <c r="AK792" s="32"/>
      <c r="AL792" s="32">
        <v>190785</v>
      </c>
      <c r="AM792" s="32">
        <f t="shared" si="208"/>
        <v>201507.117</v>
      </c>
      <c r="AN792" s="32"/>
      <c r="AO792" s="32"/>
      <c r="AP792" s="32"/>
      <c r="AQ792" s="32"/>
      <c r="AR792" s="32"/>
      <c r="AS792" s="32"/>
      <c r="AT792" s="32"/>
      <c r="AU792" s="32"/>
      <c r="AV792" s="32"/>
      <c r="AW792" s="32"/>
      <c r="AX792" s="32"/>
      <c r="AY792" s="32"/>
      <c r="AZ792" s="32"/>
      <c r="BA792" s="32"/>
      <c r="BB792" s="32"/>
      <c r="BC792" s="32"/>
      <c r="BD792" s="32"/>
      <c r="BE792" s="32"/>
      <c r="BF792" s="32"/>
      <c r="BG792" s="32"/>
      <c r="BH792" s="32"/>
      <c r="BI792" s="32"/>
      <c r="BJ792" s="32"/>
      <c r="BK792" s="32"/>
      <c r="BL792" s="32"/>
      <c r="BM792" s="32"/>
      <c r="BN792" s="32"/>
      <c r="BO792" s="32"/>
      <c r="BP792" s="32"/>
      <c r="BQ792" s="32"/>
      <c r="BR792" s="32"/>
      <c r="BS792" s="32"/>
      <c r="BT792" s="32"/>
      <c r="BU792" s="32"/>
      <c r="BV792" s="32"/>
      <c r="BW792" s="32"/>
      <c r="BX792" s="32"/>
      <c r="BY792" s="32"/>
      <c r="BZ792" s="32"/>
      <c r="CA792" s="32"/>
      <c r="CB792" s="32">
        <v>345600</v>
      </c>
      <c r="CC792" s="32"/>
      <c r="CD792" s="32">
        <v>345600</v>
      </c>
      <c r="CE792" s="32">
        <f t="shared" si="209"/>
        <v>365022.72000000003</v>
      </c>
      <c r="CF792" s="32"/>
      <c r="CG792" s="32"/>
      <c r="CH792" s="32"/>
      <c r="CI792" s="32"/>
      <c r="CJ792" s="32">
        <f t="shared" si="211"/>
        <v>219888.489</v>
      </c>
      <c r="CK792" s="32">
        <f>+SMALL((K792,O792,S792,W792,AA792,AE792,AI792,AM792,AQ792,AU792,AY792,BC792,BG792,BK792,BO792,BS792,BW792,CA792,CE792,CI792),1)</f>
        <v>105620</v>
      </c>
      <c r="CL792" s="18"/>
      <c r="CM792" s="18">
        <f t="shared" si="212"/>
        <v>0</v>
      </c>
      <c r="CN792" s="35">
        <f t="shared" si="213"/>
        <v>0</v>
      </c>
      <c r="CO792" s="39">
        <f t="shared" si="214"/>
        <v>105620</v>
      </c>
    </row>
    <row r="793" spans="1:93" s="19" customFormat="1" ht="45">
      <c r="A793" s="17">
        <v>783</v>
      </c>
      <c r="B793" s="49" t="s">
        <v>662</v>
      </c>
      <c r="C793" s="69" t="s">
        <v>716</v>
      </c>
      <c r="D793" s="69" t="s">
        <v>1247</v>
      </c>
      <c r="E793" s="37">
        <v>1</v>
      </c>
      <c r="F793" s="37" t="str">
        <f>+VLOOKUP(B793,'[1]AMAREY NOVA MEDICAL S.A'!$D:$H,5,0)</f>
        <v>CTO 5657-2021 B BRAUN MEDICAL S A</v>
      </c>
      <c r="G793" s="34">
        <f>+VLOOKUP(B793,'[1]AMAREY NOVA MEDICAL S.A'!$D:$H,2,0)</f>
        <v>98700</v>
      </c>
      <c r="H793" s="32">
        <f>+VLOOKUP(B793,'[1]AMAREY NOVA MEDICAL S.A'!$D:$H,3,0)</f>
        <v>0</v>
      </c>
      <c r="I793" s="32">
        <f>+VLOOKUP(B793,'[1]AMAREY NOVA MEDICAL S.A'!$D:$H,4,0)</f>
        <v>98700</v>
      </c>
      <c r="J793" s="32">
        <f t="shared" si="204"/>
        <v>98700</v>
      </c>
      <c r="K793" s="32">
        <f t="shared" si="205"/>
        <v>104246.94</v>
      </c>
      <c r="L793" s="32"/>
      <c r="M793" s="32"/>
      <c r="N793" s="32"/>
      <c r="O793" s="32"/>
      <c r="P793" s="32">
        <f>P792*2</f>
        <v>385186</v>
      </c>
      <c r="Q793" s="32"/>
      <c r="R793" s="32">
        <v>385186</v>
      </c>
      <c r="S793" s="32">
        <f t="shared" si="206"/>
        <v>406756.41600000003</v>
      </c>
      <c r="T793" s="32"/>
      <c r="U793" s="32"/>
      <c r="V793" s="32"/>
      <c r="W793" s="32"/>
      <c r="X793" s="32">
        <v>424000</v>
      </c>
      <c r="Y793" s="32"/>
      <c r="Z793" s="32">
        <v>424000</v>
      </c>
      <c r="AA793" s="32">
        <f t="shared" si="207"/>
        <v>447828.8</v>
      </c>
      <c r="AB793" s="32"/>
      <c r="AC793" s="32"/>
      <c r="AD793" s="32"/>
      <c r="AE793" s="32"/>
      <c r="AF793" s="32"/>
      <c r="AG793" s="32"/>
      <c r="AH793" s="32"/>
      <c r="AI793" s="32"/>
      <c r="AJ793" s="32"/>
      <c r="AK793" s="32"/>
      <c r="AL793" s="32"/>
      <c r="AM793" s="32"/>
      <c r="AN793" s="32"/>
      <c r="AO793" s="32"/>
      <c r="AP793" s="32"/>
      <c r="AQ793" s="32"/>
      <c r="AR793" s="32"/>
      <c r="AS793" s="32"/>
      <c r="AT793" s="32"/>
      <c r="AU793" s="32"/>
      <c r="AV793" s="32"/>
      <c r="AW793" s="32"/>
      <c r="AX793" s="32"/>
      <c r="AY793" s="32"/>
      <c r="AZ793" s="32"/>
      <c r="BA793" s="32"/>
      <c r="BB793" s="32"/>
      <c r="BC793" s="32"/>
      <c r="BD793" s="32"/>
      <c r="BE793" s="32"/>
      <c r="BF793" s="32"/>
      <c r="BG793" s="32"/>
      <c r="BH793" s="32"/>
      <c r="BI793" s="32"/>
      <c r="BJ793" s="32"/>
      <c r="BK793" s="32"/>
      <c r="BL793" s="32"/>
      <c r="BM793" s="32"/>
      <c r="BN793" s="32"/>
      <c r="BO793" s="32"/>
      <c r="BP793" s="32"/>
      <c r="BQ793" s="32"/>
      <c r="BR793" s="32"/>
      <c r="BS793" s="32"/>
      <c r="BT793" s="32"/>
      <c r="BU793" s="32"/>
      <c r="BV793" s="32"/>
      <c r="BW793" s="32"/>
      <c r="BX793" s="32"/>
      <c r="BY793" s="32"/>
      <c r="BZ793" s="32"/>
      <c r="CA793" s="32"/>
      <c r="CB793" s="32">
        <v>691200</v>
      </c>
      <c r="CC793" s="32"/>
      <c r="CD793" s="32">
        <v>691200</v>
      </c>
      <c r="CE793" s="32">
        <f t="shared" si="209"/>
        <v>730045.44000000006</v>
      </c>
      <c r="CF793" s="32"/>
      <c r="CG793" s="32"/>
      <c r="CH793" s="32"/>
      <c r="CI793" s="32"/>
      <c r="CJ793" s="32">
        <f t="shared" si="211"/>
        <v>422219.39899999998</v>
      </c>
      <c r="CK793" s="32">
        <f>+SMALL((K793,O793,S793,W793,AA793,AE793,AI793,AM793,AQ793,AU793,AY793,BC793,BG793,BK793,BO793,BS793,BW793,CA793,CE793,CI793),1)</f>
        <v>104246.94</v>
      </c>
      <c r="CL793" s="18"/>
      <c r="CM793" s="18">
        <f t="shared" si="212"/>
        <v>0</v>
      </c>
      <c r="CN793" s="35">
        <f t="shared" si="213"/>
        <v>0</v>
      </c>
      <c r="CO793" s="39">
        <f t="shared" si="214"/>
        <v>104246.94</v>
      </c>
    </row>
    <row r="794" spans="1:93" s="19" customFormat="1" ht="30">
      <c r="A794" s="17">
        <v>784</v>
      </c>
      <c r="B794" s="49" t="s">
        <v>663</v>
      </c>
      <c r="C794" s="69" t="s">
        <v>716</v>
      </c>
      <c r="D794" s="69" t="s">
        <v>1247</v>
      </c>
      <c r="E794" s="37">
        <v>1</v>
      </c>
      <c r="F794" s="37" t="str">
        <f>+VLOOKUP(B794,'[1]AMAREY NOVA MEDICAL S.A'!$D:$H,5,0)</f>
        <v xml:space="preserve">CTO 5660-2021 DISORTHO SA </v>
      </c>
      <c r="G794" s="34">
        <f>+VLOOKUP(B794,'[1]AMAREY NOVA MEDICAL S.A'!$D:$H,2,0)</f>
        <v>180000</v>
      </c>
      <c r="H794" s="32">
        <f>+VLOOKUP(B794,'[1]AMAREY NOVA MEDICAL S.A'!$D:$H,3,0)</f>
        <v>0</v>
      </c>
      <c r="I794" s="32">
        <f>+VLOOKUP(B794,'[1]AMAREY NOVA MEDICAL S.A'!$D:$H,4,0)</f>
        <v>180000</v>
      </c>
      <c r="J794" s="32">
        <f t="shared" si="204"/>
        <v>180000</v>
      </c>
      <c r="K794" s="32">
        <f t="shared" si="205"/>
        <v>190116</v>
      </c>
      <c r="L794" s="32"/>
      <c r="M794" s="32"/>
      <c r="N794" s="32"/>
      <c r="O794" s="32"/>
      <c r="P794" s="32">
        <v>462779</v>
      </c>
      <c r="Q794" s="32"/>
      <c r="R794" s="32">
        <v>462779</v>
      </c>
      <c r="S794" s="32">
        <f t="shared" si="206"/>
        <v>488694.62400000001</v>
      </c>
      <c r="T794" s="32"/>
      <c r="U794" s="32"/>
      <c r="V794" s="32"/>
      <c r="W794" s="32"/>
      <c r="X794" s="32">
        <v>280000</v>
      </c>
      <c r="Y794" s="32"/>
      <c r="Z794" s="32">
        <v>280000</v>
      </c>
      <c r="AA794" s="32">
        <f t="shared" si="207"/>
        <v>295736</v>
      </c>
      <c r="AB794" s="32"/>
      <c r="AC794" s="32"/>
      <c r="AD794" s="32"/>
      <c r="AE794" s="32"/>
      <c r="AF794" s="32"/>
      <c r="AG794" s="32"/>
      <c r="AH794" s="32"/>
      <c r="AI794" s="32"/>
      <c r="AJ794" s="32">
        <v>224940</v>
      </c>
      <c r="AK794" s="32"/>
      <c r="AL794" s="32">
        <v>224940</v>
      </c>
      <c r="AM794" s="32">
        <f t="shared" si="208"/>
        <v>237581.628</v>
      </c>
      <c r="AN794" s="32"/>
      <c r="AO794" s="32"/>
      <c r="AP794" s="32"/>
      <c r="AQ794" s="32"/>
      <c r="AR794" s="32"/>
      <c r="AS794" s="32"/>
      <c r="AT794" s="32"/>
      <c r="AU794" s="32"/>
      <c r="AV794" s="32"/>
      <c r="AW794" s="32"/>
      <c r="AX794" s="32"/>
      <c r="AY794" s="32"/>
      <c r="AZ794" s="32"/>
      <c r="BA794" s="32"/>
      <c r="BB794" s="32"/>
      <c r="BC794" s="32"/>
      <c r="BD794" s="32"/>
      <c r="BE794" s="32"/>
      <c r="BF794" s="32"/>
      <c r="BG794" s="32"/>
      <c r="BH794" s="32"/>
      <c r="BI794" s="32"/>
      <c r="BJ794" s="32"/>
      <c r="BK794" s="32"/>
      <c r="BL794" s="32"/>
      <c r="BM794" s="32"/>
      <c r="BN794" s="32"/>
      <c r="BO794" s="32"/>
      <c r="BP794" s="32"/>
      <c r="BQ794" s="32"/>
      <c r="BR794" s="32"/>
      <c r="BS794" s="32"/>
      <c r="BT794" s="32"/>
      <c r="BU794" s="32"/>
      <c r="BV794" s="32"/>
      <c r="BW794" s="32"/>
      <c r="BX794" s="32"/>
      <c r="BY794" s="32"/>
      <c r="BZ794" s="32"/>
      <c r="CA794" s="32"/>
      <c r="CB794" s="32">
        <v>486000</v>
      </c>
      <c r="CC794" s="32"/>
      <c r="CD794" s="32">
        <v>486000</v>
      </c>
      <c r="CE794" s="32">
        <f t="shared" si="209"/>
        <v>513313.2</v>
      </c>
      <c r="CF794" s="32"/>
      <c r="CG794" s="32"/>
      <c r="CH794" s="32"/>
      <c r="CI794" s="32"/>
      <c r="CJ794" s="32">
        <f t="shared" si="211"/>
        <v>345088.2904</v>
      </c>
      <c r="CK794" s="32">
        <f>+SMALL((K794,O794,S794,W794,AA794,AE794,AI794,AM794,AQ794,AU794,AY794,BC794,BG794,BK794,BO794,BS794,BW794,CA794,CE794,CI794),1)</f>
        <v>190116</v>
      </c>
      <c r="CL794" s="18"/>
      <c r="CM794" s="18">
        <f t="shared" si="212"/>
        <v>0</v>
      </c>
      <c r="CN794" s="35">
        <f t="shared" si="213"/>
        <v>0</v>
      </c>
      <c r="CO794" s="39">
        <f t="shared" si="214"/>
        <v>190116</v>
      </c>
    </row>
    <row r="795" spans="1:93" s="19" customFormat="1" ht="30">
      <c r="A795" s="17">
        <v>785</v>
      </c>
      <c r="B795" s="49" t="s">
        <v>664</v>
      </c>
      <c r="C795" s="69" t="s">
        <v>716</v>
      </c>
      <c r="D795" s="69" t="s">
        <v>1247</v>
      </c>
      <c r="E795" s="37">
        <v>1</v>
      </c>
      <c r="F795" s="37" t="str">
        <f>+VLOOKUP(B795,'[1]AMAREY NOVA MEDICAL S.A'!$D:$H,5,0)</f>
        <v xml:space="preserve">CTO 5660-2021 DISORTHO SA </v>
      </c>
      <c r="G795" s="34">
        <f>+VLOOKUP(B795,'[1]AMAREY NOVA MEDICAL S.A'!$D:$H,2,0)</f>
        <v>180000</v>
      </c>
      <c r="H795" s="32">
        <f>+VLOOKUP(B795,'[1]AMAREY NOVA MEDICAL S.A'!$D:$H,3,0)</f>
        <v>0</v>
      </c>
      <c r="I795" s="32">
        <f>+VLOOKUP(B795,'[1]AMAREY NOVA MEDICAL S.A'!$D:$H,4,0)</f>
        <v>180000</v>
      </c>
      <c r="J795" s="32">
        <f t="shared" si="204"/>
        <v>180000</v>
      </c>
      <c r="K795" s="32">
        <f t="shared" si="205"/>
        <v>190116</v>
      </c>
      <c r="L795" s="32"/>
      <c r="M795" s="32"/>
      <c r="N795" s="32"/>
      <c r="O795" s="32"/>
      <c r="P795" s="32">
        <f>P794*2</f>
        <v>925558</v>
      </c>
      <c r="Q795" s="32"/>
      <c r="R795" s="32">
        <v>925558</v>
      </c>
      <c r="S795" s="32">
        <f t="shared" si="206"/>
        <v>977389.24800000002</v>
      </c>
      <c r="T795" s="32"/>
      <c r="U795" s="32"/>
      <c r="V795" s="32"/>
      <c r="W795" s="32"/>
      <c r="X795" s="32">
        <v>560000</v>
      </c>
      <c r="Y795" s="32"/>
      <c r="Z795" s="32">
        <v>560000</v>
      </c>
      <c r="AA795" s="32">
        <f t="shared" si="207"/>
        <v>591472</v>
      </c>
      <c r="AB795" s="32"/>
      <c r="AC795" s="32"/>
      <c r="AD795" s="32"/>
      <c r="AE795" s="32"/>
      <c r="AF795" s="32"/>
      <c r="AG795" s="32"/>
      <c r="AH795" s="32"/>
      <c r="AI795" s="32"/>
      <c r="AJ795" s="32"/>
      <c r="AK795" s="32"/>
      <c r="AL795" s="32"/>
      <c r="AM795" s="32"/>
      <c r="AN795" s="32"/>
      <c r="AO795" s="32"/>
      <c r="AP795" s="32"/>
      <c r="AQ795" s="32"/>
      <c r="AR795" s="32"/>
      <c r="AS795" s="32"/>
      <c r="AT795" s="32"/>
      <c r="AU795" s="32"/>
      <c r="AV795" s="32"/>
      <c r="AW795" s="32"/>
      <c r="AX795" s="32"/>
      <c r="AY795" s="32"/>
      <c r="AZ795" s="32"/>
      <c r="BA795" s="32"/>
      <c r="BB795" s="32"/>
      <c r="BC795" s="32"/>
      <c r="BD795" s="32"/>
      <c r="BE795" s="32"/>
      <c r="BF795" s="32"/>
      <c r="BG795" s="32"/>
      <c r="BH795" s="32"/>
      <c r="BI795" s="32"/>
      <c r="BJ795" s="32"/>
      <c r="BK795" s="32"/>
      <c r="BL795" s="32"/>
      <c r="BM795" s="32"/>
      <c r="BN795" s="32"/>
      <c r="BO795" s="32"/>
      <c r="BP795" s="32"/>
      <c r="BQ795" s="32"/>
      <c r="BR795" s="32"/>
      <c r="BS795" s="32"/>
      <c r="BT795" s="32"/>
      <c r="BU795" s="32"/>
      <c r="BV795" s="32"/>
      <c r="BW795" s="32"/>
      <c r="BX795" s="32"/>
      <c r="BY795" s="32"/>
      <c r="BZ795" s="32"/>
      <c r="CA795" s="32"/>
      <c r="CB795" s="32">
        <v>972000</v>
      </c>
      <c r="CC795" s="32"/>
      <c r="CD795" s="32">
        <v>972000</v>
      </c>
      <c r="CE795" s="32">
        <f t="shared" si="209"/>
        <v>1026626.4</v>
      </c>
      <c r="CF795" s="32"/>
      <c r="CG795" s="32"/>
      <c r="CH795" s="32"/>
      <c r="CI795" s="32"/>
      <c r="CJ795" s="32">
        <f t="shared" si="211"/>
        <v>696400.91200000001</v>
      </c>
      <c r="CK795" s="32">
        <f>+SMALL((K795,O795,S795,W795,AA795,AE795,AI795,AM795,AQ795,AU795,AY795,BC795,BG795,BK795,BO795,BS795,BW795,CA795,CE795,CI795),1)</f>
        <v>190116</v>
      </c>
      <c r="CL795" s="18"/>
      <c r="CM795" s="18">
        <f t="shared" si="212"/>
        <v>0</v>
      </c>
      <c r="CN795" s="35">
        <f t="shared" si="213"/>
        <v>0</v>
      </c>
      <c r="CO795" s="39">
        <f t="shared" si="214"/>
        <v>190116</v>
      </c>
    </row>
    <row r="796" spans="1:93" s="19" customFormat="1" ht="60">
      <c r="A796" s="17">
        <v>786</v>
      </c>
      <c r="B796" s="49" t="s">
        <v>665</v>
      </c>
      <c r="C796" s="69" t="s">
        <v>716</v>
      </c>
      <c r="D796" s="69" t="s">
        <v>1247</v>
      </c>
      <c r="E796" s="37">
        <v>1</v>
      </c>
      <c r="F796" s="37" t="str">
        <f>+VLOOKUP(B796,'[1]AMAREY NOVA MEDICAL S.A'!$D:$H,5,0)</f>
        <v>CTO 5664-2021 JOHNSON &amp; JOHNSON DE COLOMBIA S.A</v>
      </c>
      <c r="G796" s="34">
        <f>+VLOOKUP(B796,'[1]AMAREY NOVA MEDICAL S.A'!$D:$H,2,0)</f>
        <v>165900</v>
      </c>
      <c r="H796" s="32">
        <f>+VLOOKUP(B796,'[1]AMAREY NOVA MEDICAL S.A'!$D:$H,3,0)</f>
        <v>0</v>
      </c>
      <c r="I796" s="32">
        <f>+VLOOKUP(B796,'[1]AMAREY NOVA MEDICAL S.A'!$D:$H,4,0)</f>
        <v>165900</v>
      </c>
      <c r="J796" s="32">
        <f t="shared" si="204"/>
        <v>165900</v>
      </c>
      <c r="K796" s="32">
        <f t="shared" si="205"/>
        <v>175223.58000000002</v>
      </c>
      <c r="L796" s="32"/>
      <c r="M796" s="32"/>
      <c r="N796" s="32"/>
      <c r="O796" s="32"/>
      <c r="P796" s="32">
        <v>262294</v>
      </c>
      <c r="Q796" s="32"/>
      <c r="R796" s="32">
        <v>262294</v>
      </c>
      <c r="S796" s="32">
        <f t="shared" si="206"/>
        <v>276982.46400000004</v>
      </c>
      <c r="T796" s="32"/>
      <c r="U796" s="32"/>
      <c r="V796" s="32"/>
      <c r="W796" s="32"/>
      <c r="X796" s="32">
        <v>280000</v>
      </c>
      <c r="Y796" s="32"/>
      <c r="Z796" s="32">
        <v>280000</v>
      </c>
      <c r="AA796" s="32">
        <f t="shared" si="207"/>
        <v>295736</v>
      </c>
      <c r="AB796" s="32"/>
      <c r="AC796" s="32"/>
      <c r="AD796" s="32"/>
      <c r="AE796" s="32"/>
      <c r="AF796" s="32"/>
      <c r="AG796" s="32"/>
      <c r="AH796" s="32"/>
      <c r="AI796" s="32"/>
      <c r="AJ796" s="32">
        <v>190785</v>
      </c>
      <c r="AK796" s="32"/>
      <c r="AL796" s="32">
        <v>190785</v>
      </c>
      <c r="AM796" s="32">
        <f t="shared" si="208"/>
        <v>201507.117</v>
      </c>
      <c r="AN796" s="32"/>
      <c r="AO796" s="32"/>
      <c r="AP796" s="32"/>
      <c r="AQ796" s="32"/>
      <c r="AR796" s="32"/>
      <c r="AS796" s="32"/>
      <c r="AT796" s="32"/>
      <c r="AU796" s="32"/>
      <c r="AV796" s="32"/>
      <c r="AW796" s="32"/>
      <c r="AX796" s="32"/>
      <c r="AY796" s="32"/>
      <c r="AZ796" s="32"/>
      <c r="BA796" s="32"/>
      <c r="BB796" s="32"/>
      <c r="BC796" s="32"/>
      <c r="BD796" s="32"/>
      <c r="BE796" s="32"/>
      <c r="BF796" s="32"/>
      <c r="BG796" s="32"/>
      <c r="BH796" s="32"/>
      <c r="BI796" s="32"/>
      <c r="BJ796" s="32"/>
      <c r="BK796" s="32"/>
      <c r="BL796" s="32"/>
      <c r="BM796" s="32"/>
      <c r="BN796" s="32"/>
      <c r="BO796" s="32"/>
      <c r="BP796" s="32"/>
      <c r="BQ796" s="32"/>
      <c r="BR796" s="32"/>
      <c r="BS796" s="32"/>
      <c r="BT796" s="32"/>
      <c r="BU796" s="32"/>
      <c r="BV796" s="32"/>
      <c r="BW796" s="32"/>
      <c r="BX796" s="32"/>
      <c r="BY796" s="32"/>
      <c r="BZ796" s="32"/>
      <c r="CA796" s="32"/>
      <c r="CB796" s="32">
        <v>449446.32</v>
      </c>
      <c r="CC796" s="32"/>
      <c r="CD796" s="32">
        <v>449446.32</v>
      </c>
      <c r="CE796" s="32">
        <f t="shared" si="209"/>
        <v>474705.20318400004</v>
      </c>
      <c r="CF796" s="32"/>
      <c r="CG796" s="32"/>
      <c r="CH796" s="32"/>
      <c r="CI796" s="32"/>
      <c r="CJ796" s="32">
        <f t="shared" si="211"/>
        <v>284830.8728368</v>
      </c>
      <c r="CK796" s="32">
        <f>+SMALL((K796,O796,S796,W796,AA796,AE796,AI796,AM796,AQ796,AU796,AY796,BC796,BG796,BK796,BO796,BS796,BW796,CA796,CE796,CI796),1)</f>
        <v>175223.58000000002</v>
      </c>
      <c r="CL796" s="18"/>
      <c r="CM796" s="18">
        <f t="shared" si="212"/>
        <v>0</v>
      </c>
      <c r="CN796" s="35">
        <f t="shared" si="213"/>
        <v>0</v>
      </c>
      <c r="CO796" s="39">
        <f t="shared" si="214"/>
        <v>175223.58000000002</v>
      </c>
    </row>
    <row r="797" spans="1:93" s="19" customFormat="1" ht="30">
      <c r="A797" s="17">
        <v>787</v>
      </c>
      <c r="B797" s="49" t="s">
        <v>666</v>
      </c>
      <c r="C797" s="69" t="s">
        <v>716</v>
      </c>
      <c r="D797" s="69" t="s">
        <v>1247</v>
      </c>
      <c r="E797" s="37">
        <v>1</v>
      </c>
      <c r="F797" s="37" t="str">
        <f>+VLOOKUP(B797,'[1]AMAREY NOVA MEDICAL S.A'!$D:$H,5,0)</f>
        <v xml:space="preserve">CTO 5660-2021 DISORTHO SA </v>
      </c>
      <c r="G797" s="34">
        <f>+VLOOKUP(B797,'[1]AMAREY NOVA MEDICAL S.A'!$D:$H,2,0)</f>
        <v>180000</v>
      </c>
      <c r="H797" s="32">
        <f>+VLOOKUP(B797,'[1]AMAREY NOVA MEDICAL S.A'!$D:$H,3,0)</f>
        <v>0</v>
      </c>
      <c r="I797" s="32">
        <f>+VLOOKUP(B797,'[1]AMAREY NOVA MEDICAL S.A'!$D:$H,4,0)</f>
        <v>180000</v>
      </c>
      <c r="J797" s="32">
        <f t="shared" si="204"/>
        <v>180000</v>
      </c>
      <c r="K797" s="32">
        <f t="shared" si="205"/>
        <v>190116</v>
      </c>
      <c r="L797" s="32"/>
      <c r="M797" s="32"/>
      <c r="N797" s="32"/>
      <c r="O797" s="32"/>
      <c r="P797" s="32">
        <f>P796*2</f>
        <v>524588</v>
      </c>
      <c r="Q797" s="32"/>
      <c r="R797" s="32">
        <v>524588</v>
      </c>
      <c r="S797" s="32">
        <f t="shared" si="206"/>
        <v>553964.92800000007</v>
      </c>
      <c r="T797" s="32"/>
      <c r="U797" s="32"/>
      <c r="V797" s="32"/>
      <c r="W797" s="32"/>
      <c r="X797" s="32">
        <v>560000</v>
      </c>
      <c r="Y797" s="32"/>
      <c r="Z797" s="32">
        <v>560000</v>
      </c>
      <c r="AA797" s="32">
        <f t="shared" si="207"/>
        <v>591472</v>
      </c>
      <c r="AB797" s="32"/>
      <c r="AC797" s="32"/>
      <c r="AD797" s="32"/>
      <c r="AE797" s="32"/>
      <c r="AF797" s="32"/>
      <c r="AG797" s="32"/>
      <c r="AH797" s="32"/>
      <c r="AI797" s="32"/>
      <c r="AJ797" s="32"/>
      <c r="AK797" s="32"/>
      <c r="AL797" s="32"/>
      <c r="AM797" s="32"/>
      <c r="AN797" s="32"/>
      <c r="AO797" s="32"/>
      <c r="AP797" s="32"/>
      <c r="AQ797" s="32"/>
      <c r="AR797" s="32"/>
      <c r="AS797" s="32"/>
      <c r="AT797" s="32"/>
      <c r="AU797" s="32"/>
      <c r="AV797" s="32"/>
      <c r="AW797" s="32"/>
      <c r="AX797" s="32"/>
      <c r="AY797" s="32"/>
      <c r="AZ797" s="32"/>
      <c r="BA797" s="32"/>
      <c r="BB797" s="32"/>
      <c r="BC797" s="32"/>
      <c r="BD797" s="32"/>
      <c r="BE797" s="32"/>
      <c r="BF797" s="32"/>
      <c r="BG797" s="32"/>
      <c r="BH797" s="32"/>
      <c r="BI797" s="32"/>
      <c r="BJ797" s="32"/>
      <c r="BK797" s="32"/>
      <c r="BL797" s="32"/>
      <c r="BM797" s="32"/>
      <c r="BN797" s="32"/>
      <c r="BO797" s="32"/>
      <c r="BP797" s="32"/>
      <c r="BQ797" s="32"/>
      <c r="BR797" s="32"/>
      <c r="BS797" s="32"/>
      <c r="BT797" s="32"/>
      <c r="BU797" s="32"/>
      <c r="BV797" s="32"/>
      <c r="BW797" s="32"/>
      <c r="BX797" s="32"/>
      <c r="BY797" s="32"/>
      <c r="BZ797" s="32"/>
      <c r="CA797" s="32"/>
      <c r="CB797" s="32">
        <v>898892.64</v>
      </c>
      <c r="CC797" s="32"/>
      <c r="CD797" s="32">
        <v>898892.64</v>
      </c>
      <c r="CE797" s="32">
        <f t="shared" si="209"/>
        <v>949410.40636800008</v>
      </c>
      <c r="CF797" s="32"/>
      <c r="CG797" s="32"/>
      <c r="CH797" s="32"/>
      <c r="CI797" s="32"/>
      <c r="CJ797" s="32">
        <f t="shared" si="211"/>
        <v>571240.83359200007</v>
      </c>
      <c r="CK797" s="32">
        <f>+SMALL((K797,O797,S797,W797,AA797,AE797,AI797,AM797,AQ797,AU797,AY797,BC797,BG797,BK797,BO797,BS797,BW797,CA797,CE797,CI797),1)</f>
        <v>190116</v>
      </c>
      <c r="CL797" s="18"/>
      <c r="CM797" s="18">
        <f t="shared" si="212"/>
        <v>0</v>
      </c>
      <c r="CN797" s="35">
        <f t="shared" si="213"/>
        <v>0</v>
      </c>
      <c r="CO797" s="39">
        <f t="shared" si="214"/>
        <v>190116</v>
      </c>
    </row>
    <row r="798" spans="1:93" s="19" customFormat="1" ht="45">
      <c r="A798" s="17">
        <v>788</v>
      </c>
      <c r="B798" s="49" t="s">
        <v>301</v>
      </c>
      <c r="C798" s="69" t="s">
        <v>716</v>
      </c>
      <c r="D798" s="69" t="s">
        <v>1247</v>
      </c>
      <c r="E798" s="37">
        <v>1</v>
      </c>
      <c r="F798" s="37" t="str">
        <f>+VLOOKUP(B798,'[1]AMAREY NOVA MEDICAL S.A'!$D:$H,5,0)</f>
        <v>CTO 5657-2021 B BRAUN MEDICAL S A</v>
      </c>
      <c r="G798" s="34">
        <f>+VLOOKUP(B798,'[1]AMAREY NOVA MEDICAL S.A'!$D:$H,2,0)</f>
        <v>373500</v>
      </c>
      <c r="H798" s="32">
        <f>+VLOOKUP(B798,'[1]AMAREY NOVA MEDICAL S.A'!$D:$H,3,0)</f>
        <v>0</v>
      </c>
      <c r="I798" s="32">
        <f>+VLOOKUP(B798,'[1]AMAREY NOVA MEDICAL S.A'!$D:$H,4,0)</f>
        <v>373500</v>
      </c>
      <c r="J798" s="32">
        <f t="shared" si="204"/>
        <v>373500</v>
      </c>
      <c r="K798" s="32">
        <f t="shared" si="205"/>
        <v>394490.7</v>
      </c>
      <c r="L798" s="32"/>
      <c r="M798" s="32"/>
      <c r="N798" s="32"/>
      <c r="O798" s="32"/>
      <c r="P798" s="32">
        <v>165080</v>
      </c>
      <c r="Q798" s="32"/>
      <c r="R798" s="32">
        <v>165080</v>
      </c>
      <c r="S798" s="32">
        <f t="shared" si="206"/>
        <v>174324.48000000001</v>
      </c>
      <c r="T798" s="32"/>
      <c r="U798" s="32"/>
      <c r="V798" s="32"/>
      <c r="W798" s="32"/>
      <c r="X798" s="32">
        <v>145900</v>
      </c>
      <c r="Y798" s="32"/>
      <c r="Z798" s="32">
        <f>+X798</f>
        <v>145900</v>
      </c>
      <c r="AA798" s="32">
        <f t="shared" si="207"/>
        <v>154099.58000000002</v>
      </c>
      <c r="AB798" s="32"/>
      <c r="AC798" s="32"/>
      <c r="AD798" s="32"/>
      <c r="AE798" s="32"/>
      <c r="AF798" s="32"/>
      <c r="AG798" s="32"/>
      <c r="AH798" s="32"/>
      <c r="AI798" s="32"/>
      <c r="AJ798" s="32">
        <v>226665</v>
      </c>
      <c r="AK798" s="32">
        <f>+AJ798*19%</f>
        <v>43066.35</v>
      </c>
      <c r="AL798" s="32">
        <v>269731.34999999998</v>
      </c>
      <c r="AM798" s="32">
        <f t="shared" si="208"/>
        <v>284890.25186999998</v>
      </c>
      <c r="AN798" s="32"/>
      <c r="AO798" s="32"/>
      <c r="AP798" s="32"/>
      <c r="AQ798" s="32"/>
      <c r="AR798" s="32"/>
      <c r="AS798" s="32"/>
      <c r="AT798" s="32"/>
      <c r="AU798" s="32"/>
      <c r="AV798" s="32"/>
      <c r="AW798" s="32"/>
      <c r="AX798" s="32"/>
      <c r="AY798" s="32"/>
      <c r="AZ798" s="32"/>
      <c r="BA798" s="32"/>
      <c r="BB798" s="32"/>
      <c r="BC798" s="32"/>
      <c r="BD798" s="32"/>
      <c r="BE798" s="32"/>
      <c r="BF798" s="32"/>
      <c r="BG798" s="32"/>
      <c r="BH798" s="32"/>
      <c r="BI798" s="32"/>
      <c r="BJ798" s="32"/>
      <c r="BK798" s="32"/>
      <c r="BL798" s="32"/>
      <c r="BM798" s="32"/>
      <c r="BN798" s="32"/>
      <c r="BO798" s="32"/>
      <c r="BP798" s="32"/>
      <c r="BQ798" s="32"/>
      <c r="BR798" s="32"/>
      <c r="BS798" s="32"/>
      <c r="BT798" s="32"/>
      <c r="BU798" s="32"/>
      <c r="BV798" s="32"/>
      <c r="BW798" s="32"/>
      <c r="BX798" s="32"/>
      <c r="BY798" s="32"/>
      <c r="BZ798" s="32"/>
      <c r="CA798" s="32"/>
      <c r="CB798" s="32">
        <v>302400</v>
      </c>
      <c r="CC798" s="32">
        <v>57456</v>
      </c>
      <c r="CD798" s="32">
        <v>359856</v>
      </c>
      <c r="CE798" s="32">
        <f t="shared" si="209"/>
        <v>380079.90720000002</v>
      </c>
      <c r="CF798" s="32"/>
      <c r="CG798" s="32"/>
      <c r="CH798" s="32"/>
      <c r="CI798" s="32"/>
      <c r="CJ798" s="32">
        <f t="shared" si="211"/>
        <v>277576.98381400004</v>
      </c>
      <c r="CK798" s="32">
        <f>+SMALL((K798,O798,S798,W798,AA798,AE798,AI798,AM798,AQ798,AU798,AY798,BC798,BG798,BK798,BO798,BS798,BW798,CA798,CE798,CI798),1)</f>
        <v>154099.58000000002</v>
      </c>
      <c r="CL798" s="18"/>
      <c r="CM798" s="18">
        <f t="shared" si="212"/>
        <v>240391.12</v>
      </c>
      <c r="CN798" s="35">
        <f t="shared" si="213"/>
        <v>1.5599725839616174</v>
      </c>
      <c r="CO798" s="39">
        <f t="shared" si="214"/>
        <v>154099.58000000002</v>
      </c>
    </row>
    <row r="799" spans="1:93" s="19" customFormat="1" ht="30">
      <c r="A799" s="17">
        <v>789</v>
      </c>
      <c r="B799" s="49" t="s">
        <v>667</v>
      </c>
      <c r="C799" s="69" t="s">
        <v>716</v>
      </c>
      <c r="D799" s="69" t="s">
        <v>1247</v>
      </c>
      <c r="E799" s="37">
        <v>1</v>
      </c>
      <c r="F799" s="37" t="str">
        <f>+VLOOKUP(B799,'[1]AMAREY NOVA MEDICAL S.A'!$D:$H,5,0)</f>
        <v xml:space="preserve">CTO 5660-2021 DISORTHO SA </v>
      </c>
      <c r="G799" s="34">
        <f>+VLOOKUP(B799,'[1]AMAREY NOVA MEDICAL S.A'!$D:$H,2,0)</f>
        <v>1500000</v>
      </c>
      <c r="H799" s="32">
        <f>+VLOOKUP(B799,'[1]AMAREY NOVA MEDICAL S.A'!$D:$H,3,0)</f>
        <v>0</v>
      </c>
      <c r="I799" s="32">
        <f>+VLOOKUP(B799,'[1]AMAREY NOVA MEDICAL S.A'!$D:$H,4,0)</f>
        <v>1500000</v>
      </c>
      <c r="J799" s="32">
        <f t="shared" si="204"/>
        <v>1500000</v>
      </c>
      <c r="K799" s="32">
        <f t="shared" si="205"/>
        <v>1584300</v>
      </c>
      <c r="L799" s="32"/>
      <c r="M799" s="32"/>
      <c r="N799" s="32"/>
      <c r="O799" s="32"/>
      <c r="P799" s="32"/>
      <c r="Q799" s="32"/>
      <c r="R799" s="32"/>
      <c r="S799" s="32"/>
      <c r="T799" s="32"/>
      <c r="U799" s="32"/>
      <c r="V799" s="32"/>
      <c r="W799" s="32"/>
      <c r="X799" s="32">
        <v>3000000</v>
      </c>
      <c r="Y799" s="32"/>
      <c r="Z799" s="32">
        <v>3000000</v>
      </c>
      <c r="AA799" s="32">
        <f t="shared" si="207"/>
        <v>3168600</v>
      </c>
      <c r="AB799" s="32"/>
      <c r="AC799" s="32"/>
      <c r="AD799" s="32"/>
      <c r="AE799" s="32"/>
      <c r="AF799" s="32"/>
      <c r="AG799" s="32"/>
      <c r="AH799" s="32"/>
      <c r="AI799" s="32"/>
      <c r="AJ799" s="32"/>
      <c r="AK799" s="32"/>
      <c r="AL799" s="32"/>
      <c r="AM799" s="32"/>
      <c r="AN799" s="32"/>
      <c r="AO799" s="32"/>
      <c r="AP799" s="32"/>
      <c r="AQ799" s="32"/>
      <c r="AR799" s="32"/>
      <c r="AS799" s="32"/>
      <c r="AT799" s="32"/>
      <c r="AU799" s="32"/>
      <c r="AV799" s="32"/>
      <c r="AW799" s="32"/>
      <c r="AX799" s="32"/>
      <c r="AY799" s="32"/>
      <c r="AZ799" s="32"/>
      <c r="BA799" s="32"/>
      <c r="BB799" s="32"/>
      <c r="BC799" s="32"/>
      <c r="BD799" s="32"/>
      <c r="BE799" s="32"/>
      <c r="BF799" s="32"/>
      <c r="BG799" s="32"/>
      <c r="BH799" s="32"/>
      <c r="BI799" s="32"/>
      <c r="BJ799" s="32"/>
      <c r="BK799" s="32"/>
      <c r="BL799" s="32"/>
      <c r="BM799" s="32"/>
      <c r="BN799" s="32"/>
      <c r="BO799" s="32"/>
      <c r="BP799" s="32"/>
      <c r="BQ799" s="32"/>
      <c r="BR799" s="32"/>
      <c r="BS799" s="32"/>
      <c r="BT799" s="32"/>
      <c r="BU799" s="32"/>
      <c r="BV799" s="32"/>
      <c r="BW799" s="32"/>
      <c r="BX799" s="32"/>
      <c r="BY799" s="32"/>
      <c r="BZ799" s="32"/>
      <c r="CA799" s="32"/>
      <c r="CB799" s="32"/>
      <c r="CC799" s="32"/>
      <c r="CD799" s="32"/>
      <c r="CE799" s="32"/>
      <c r="CF799" s="32"/>
      <c r="CG799" s="32"/>
      <c r="CH799" s="32"/>
      <c r="CI799" s="32"/>
      <c r="CJ799" s="32">
        <f t="shared" si="211"/>
        <v>2376450</v>
      </c>
      <c r="CK799" s="32">
        <f>+SMALL((K799,O799,S799,W799,AA799,AE799,AI799,AM799,AQ799,AU799,AY799,BC799,BG799,BK799,BO799,BS799,BW799,CA799,CE799,CI799),1)</f>
        <v>1584300</v>
      </c>
      <c r="CL799" s="18"/>
      <c r="CM799" s="18">
        <f t="shared" si="212"/>
        <v>0</v>
      </c>
      <c r="CN799" s="35">
        <f t="shared" si="213"/>
        <v>0</v>
      </c>
      <c r="CO799" s="39">
        <f t="shared" si="214"/>
        <v>1584300</v>
      </c>
    </row>
    <row r="800" spans="1:93" s="19" customFormat="1" ht="30">
      <c r="A800" s="17">
        <v>790</v>
      </c>
      <c r="B800" s="49" t="s">
        <v>668</v>
      </c>
      <c r="C800" s="69" t="s">
        <v>716</v>
      </c>
      <c r="D800" s="69" t="s">
        <v>1247</v>
      </c>
      <c r="E800" s="37">
        <v>1</v>
      </c>
      <c r="F800" s="37" t="str">
        <f>+VLOOKUP(B800,'[1]AMAREY NOVA MEDICAL S.A'!$D:$H,5,0)</f>
        <v xml:space="preserve">CTO 5660-2021 DISORTHO SA </v>
      </c>
      <c r="G800" s="34">
        <f>+VLOOKUP(B800,'[1]AMAREY NOVA MEDICAL S.A'!$D:$H,2,0)</f>
        <v>1500000</v>
      </c>
      <c r="H800" s="32">
        <f>+VLOOKUP(B800,'[1]AMAREY NOVA MEDICAL S.A'!$D:$H,3,0)</f>
        <v>0</v>
      </c>
      <c r="I800" s="32">
        <f>+VLOOKUP(B800,'[1]AMAREY NOVA MEDICAL S.A'!$D:$H,4,0)</f>
        <v>1500000</v>
      </c>
      <c r="J800" s="32">
        <f t="shared" si="204"/>
        <v>1500000</v>
      </c>
      <c r="K800" s="32">
        <f t="shared" si="205"/>
        <v>1584300</v>
      </c>
      <c r="L800" s="32"/>
      <c r="M800" s="32"/>
      <c r="N800" s="32"/>
      <c r="O800" s="32"/>
      <c r="P800" s="32"/>
      <c r="Q800" s="32"/>
      <c r="R800" s="32"/>
      <c r="S800" s="32"/>
      <c r="T800" s="32"/>
      <c r="U800" s="32"/>
      <c r="V800" s="32"/>
      <c r="W800" s="32"/>
      <c r="X800" s="32">
        <v>3000000</v>
      </c>
      <c r="Y800" s="32"/>
      <c r="Z800" s="32">
        <v>3000000</v>
      </c>
      <c r="AA800" s="32">
        <f t="shared" si="207"/>
        <v>3168600</v>
      </c>
      <c r="AB800" s="32"/>
      <c r="AC800" s="32"/>
      <c r="AD800" s="32"/>
      <c r="AE800" s="32"/>
      <c r="AF800" s="32"/>
      <c r="AG800" s="32"/>
      <c r="AH800" s="32"/>
      <c r="AI800" s="32"/>
      <c r="AJ800" s="32"/>
      <c r="AK800" s="32"/>
      <c r="AL800" s="32"/>
      <c r="AM800" s="32"/>
      <c r="AN800" s="32"/>
      <c r="AO800" s="32"/>
      <c r="AP800" s="32"/>
      <c r="AQ800" s="32"/>
      <c r="AR800" s="32"/>
      <c r="AS800" s="32"/>
      <c r="AT800" s="32"/>
      <c r="AU800" s="32"/>
      <c r="AV800" s="32"/>
      <c r="AW800" s="32"/>
      <c r="AX800" s="32"/>
      <c r="AY800" s="32"/>
      <c r="AZ800" s="32"/>
      <c r="BA800" s="32"/>
      <c r="BB800" s="32"/>
      <c r="BC800" s="32"/>
      <c r="BD800" s="32"/>
      <c r="BE800" s="32"/>
      <c r="BF800" s="32"/>
      <c r="BG800" s="32"/>
      <c r="BH800" s="32"/>
      <c r="BI800" s="32"/>
      <c r="BJ800" s="32"/>
      <c r="BK800" s="32"/>
      <c r="BL800" s="32"/>
      <c r="BM800" s="32"/>
      <c r="BN800" s="32"/>
      <c r="BO800" s="32"/>
      <c r="BP800" s="32"/>
      <c r="BQ800" s="32"/>
      <c r="BR800" s="32"/>
      <c r="BS800" s="32"/>
      <c r="BT800" s="32"/>
      <c r="BU800" s="32"/>
      <c r="BV800" s="32"/>
      <c r="BW800" s="32"/>
      <c r="BX800" s="32"/>
      <c r="BY800" s="32"/>
      <c r="BZ800" s="32"/>
      <c r="CA800" s="32"/>
      <c r="CB800" s="32"/>
      <c r="CC800" s="32"/>
      <c r="CD800" s="32"/>
      <c r="CE800" s="32"/>
      <c r="CF800" s="32"/>
      <c r="CG800" s="32"/>
      <c r="CH800" s="32"/>
      <c r="CI800" s="32"/>
      <c r="CJ800" s="32">
        <f t="shared" si="211"/>
        <v>2376450</v>
      </c>
      <c r="CK800" s="32">
        <f>+SMALL((K800,O800,S800,W800,AA800,AE800,AI800,AM800,AQ800,AU800,AY800,BC800,BG800,BK800,BO800,BS800,BW800,CA800,CE800,CI800),1)</f>
        <v>1584300</v>
      </c>
      <c r="CL800" s="18"/>
      <c r="CM800" s="18">
        <f t="shared" si="212"/>
        <v>0</v>
      </c>
      <c r="CN800" s="35">
        <f t="shared" si="213"/>
        <v>0</v>
      </c>
      <c r="CO800" s="39">
        <f t="shared" si="214"/>
        <v>1584300</v>
      </c>
    </row>
    <row r="801" spans="1:93" s="19" customFormat="1" ht="30">
      <c r="A801" s="17">
        <v>791</v>
      </c>
      <c r="B801" s="49" t="s">
        <v>669</v>
      </c>
      <c r="C801" s="69" t="s">
        <v>716</v>
      </c>
      <c r="D801" s="69" t="s">
        <v>1247</v>
      </c>
      <c r="E801" s="37">
        <v>1</v>
      </c>
      <c r="F801" s="37" t="str">
        <f>+VLOOKUP(B801,'[1]AMAREY NOVA MEDICAL S.A'!$D:$H,5,0)</f>
        <v xml:space="preserve">CTO 5660-2021 DISORTHO SA </v>
      </c>
      <c r="G801" s="34">
        <f>+VLOOKUP(B801,'[1]AMAREY NOVA MEDICAL S.A'!$D:$H,2,0)</f>
        <v>1500000</v>
      </c>
      <c r="H801" s="32">
        <f>+VLOOKUP(B801,'[1]AMAREY NOVA MEDICAL S.A'!$D:$H,3,0)</f>
        <v>0</v>
      </c>
      <c r="I801" s="32">
        <f>+VLOOKUP(B801,'[1]AMAREY NOVA MEDICAL S.A'!$D:$H,4,0)</f>
        <v>1500000</v>
      </c>
      <c r="J801" s="32">
        <f t="shared" si="204"/>
        <v>1500000</v>
      </c>
      <c r="K801" s="32">
        <f t="shared" si="205"/>
        <v>1584300</v>
      </c>
      <c r="L801" s="32"/>
      <c r="M801" s="32"/>
      <c r="N801" s="32"/>
      <c r="O801" s="32"/>
      <c r="P801" s="32"/>
      <c r="Q801" s="32"/>
      <c r="R801" s="32"/>
      <c r="S801" s="32"/>
      <c r="T801" s="32"/>
      <c r="U801" s="32"/>
      <c r="V801" s="32"/>
      <c r="W801" s="32"/>
      <c r="X801" s="32">
        <v>3000000</v>
      </c>
      <c r="Y801" s="32"/>
      <c r="Z801" s="32">
        <v>3000000</v>
      </c>
      <c r="AA801" s="32">
        <f t="shared" si="207"/>
        <v>3168600</v>
      </c>
      <c r="AB801" s="32"/>
      <c r="AC801" s="32"/>
      <c r="AD801" s="32"/>
      <c r="AE801" s="32"/>
      <c r="AF801" s="32"/>
      <c r="AG801" s="32"/>
      <c r="AH801" s="32"/>
      <c r="AI801" s="32"/>
      <c r="AJ801" s="32"/>
      <c r="AK801" s="32"/>
      <c r="AL801" s="32"/>
      <c r="AM801" s="32"/>
      <c r="AN801" s="32"/>
      <c r="AO801" s="32"/>
      <c r="AP801" s="32"/>
      <c r="AQ801" s="32"/>
      <c r="AR801" s="32"/>
      <c r="AS801" s="32"/>
      <c r="AT801" s="32"/>
      <c r="AU801" s="32"/>
      <c r="AV801" s="32"/>
      <c r="AW801" s="32"/>
      <c r="AX801" s="32"/>
      <c r="AY801" s="32"/>
      <c r="AZ801" s="32"/>
      <c r="BA801" s="32"/>
      <c r="BB801" s="32"/>
      <c r="BC801" s="32"/>
      <c r="BD801" s="32"/>
      <c r="BE801" s="32"/>
      <c r="BF801" s="32"/>
      <c r="BG801" s="32"/>
      <c r="BH801" s="32"/>
      <c r="BI801" s="32"/>
      <c r="BJ801" s="32"/>
      <c r="BK801" s="32"/>
      <c r="BL801" s="32"/>
      <c r="BM801" s="32"/>
      <c r="BN801" s="32"/>
      <c r="BO801" s="32"/>
      <c r="BP801" s="32"/>
      <c r="BQ801" s="32"/>
      <c r="BR801" s="32"/>
      <c r="BS801" s="32"/>
      <c r="BT801" s="32"/>
      <c r="BU801" s="32"/>
      <c r="BV801" s="32"/>
      <c r="BW801" s="32"/>
      <c r="BX801" s="32"/>
      <c r="BY801" s="32"/>
      <c r="BZ801" s="32"/>
      <c r="CA801" s="32"/>
      <c r="CB801" s="32"/>
      <c r="CC801" s="32"/>
      <c r="CD801" s="32"/>
      <c r="CE801" s="32"/>
      <c r="CF801" s="32"/>
      <c r="CG801" s="32"/>
      <c r="CH801" s="32"/>
      <c r="CI801" s="32"/>
      <c r="CJ801" s="32">
        <f t="shared" si="211"/>
        <v>2376450</v>
      </c>
      <c r="CK801" s="32">
        <f>+SMALL((K801,O801,S801,W801,AA801,AE801,AI801,AM801,AQ801,AU801,AY801,BC801,BG801,BK801,BO801,BS801,BW801,CA801,CE801,CI801),1)</f>
        <v>1584300</v>
      </c>
      <c r="CL801" s="18"/>
      <c r="CM801" s="18">
        <f t="shared" si="212"/>
        <v>0</v>
      </c>
      <c r="CN801" s="35">
        <f t="shared" si="213"/>
        <v>0</v>
      </c>
      <c r="CO801" s="39">
        <f t="shared" si="214"/>
        <v>1584300</v>
      </c>
    </row>
    <row r="802" spans="1:93" s="19" customFormat="1" ht="30">
      <c r="A802" s="17">
        <v>792</v>
      </c>
      <c r="B802" s="49" t="s">
        <v>670</v>
      </c>
      <c r="C802" s="69" t="s">
        <v>716</v>
      </c>
      <c r="D802" s="69" t="s">
        <v>1247</v>
      </c>
      <c r="E802" s="37">
        <v>1</v>
      </c>
      <c r="F802" s="37" t="str">
        <f>+VLOOKUP(B802,'[1]AMAREY NOVA MEDICAL S.A'!$D:$H,5,0)</f>
        <v xml:space="preserve">CTO 5660-2021 DISORTHO SA </v>
      </c>
      <c r="G802" s="34">
        <f>+VLOOKUP(B802,'[1]AMAREY NOVA MEDICAL S.A'!$D:$H,2,0)</f>
        <v>1500000</v>
      </c>
      <c r="H802" s="32">
        <f>+VLOOKUP(B802,'[1]AMAREY NOVA MEDICAL S.A'!$D:$H,3,0)</f>
        <v>0</v>
      </c>
      <c r="I802" s="32">
        <f>+VLOOKUP(B802,'[1]AMAREY NOVA MEDICAL S.A'!$D:$H,4,0)</f>
        <v>1500000</v>
      </c>
      <c r="J802" s="32">
        <f t="shared" si="204"/>
        <v>1500000</v>
      </c>
      <c r="K802" s="32">
        <f t="shared" si="205"/>
        <v>1584300</v>
      </c>
      <c r="L802" s="32"/>
      <c r="M802" s="32"/>
      <c r="N802" s="32"/>
      <c r="O802" s="32"/>
      <c r="P802" s="32"/>
      <c r="Q802" s="32"/>
      <c r="R802" s="32"/>
      <c r="S802" s="32"/>
      <c r="T802" s="32"/>
      <c r="U802" s="32"/>
      <c r="V802" s="32"/>
      <c r="W802" s="32"/>
      <c r="X802" s="32">
        <v>3000000</v>
      </c>
      <c r="Y802" s="32"/>
      <c r="Z802" s="32">
        <v>3000000</v>
      </c>
      <c r="AA802" s="32">
        <f t="shared" si="207"/>
        <v>3168600</v>
      </c>
      <c r="AB802" s="32"/>
      <c r="AC802" s="32"/>
      <c r="AD802" s="32"/>
      <c r="AE802" s="32"/>
      <c r="AF802" s="32"/>
      <c r="AG802" s="32"/>
      <c r="AH802" s="32"/>
      <c r="AI802" s="32"/>
      <c r="AJ802" s="32"/>
      <c r="AK802" s="32"/>
      <c r="AL802" s="32"/>
      <c r="AM802" s="32"/>
      <c r="AN802" s="32"/>
      <c r="AO802" s="32"/>
      <c r="AP802" s="32"/>
      <c r="AQ802" s="32"/>
      <c r="AR802" s="32"/>
      <c r="AS802" s="32"/>
      <c r="AT802" s="32"/>
      <c r="AU802" s="32"/>
      <c r="AV802" s="32"/>
      <c r="AW802" s="32"/>
      <c r="AX802" s="32"/>
      <c r="AY802" s="32"/>
      <c r="AZ802" s="32"/>
      <c r="BA802" s="32"/>
      <c r="BB802" s="32"/>
      <c r="BC802" s="32"/>
      <c r="BD802" s="32"/>
      <c r="BE802" s="32"/>
      <c r="BF802" s="32"/>
      <c r="BG802" s="32"/>
      <c r="BH802" s="32"/>
      <c r="BI802" s="32"/>
      <c r="BJ802" s="32"/>
      <c r="BK802" s="32"/>
      <c r="BL802" s="32"/>
      <c r="BM802" s="32"/>
      <c r="BN802" s="32"/>
      <c r="BO802" s="32"/>
      <c r="BP802" s="32"/>
      <c r="BQ802" s="32"/>
      <c r="BR802" s="32"/>
      <c r="BS802" s="32"/>
      <c r="BT802" s="32"/>
      <c r="BU802" s="32"/>
      <c r="BV802" s="32"/>
      <c r="BW802" s="32"/>
      <c r="BX802" s="32"/>
      <c r="BY802" s="32"/>
      <c r="BZ802" s="32"/>
      <c r="CA802" s="32"/>
      <c r="CB802" s="32"/>
      <c r="CC802" s="32"/>
      <c r="CD802" s="32"/>
      <c r="CE802" s="32"/>
      <c r="CF802" s="32"/>
      <c r="CG802" s="32"/>
      <c r="CH802" s="32"/>
      <c r="CI802" s="32"/>
      <c r="CJ802" s="32">
        <f t="shared" si="211"/>
        <v>2376450</v>
      </c>
      <c r="CK802" s="32">
        <f>+SMALL((K802,O802,S802,W802,AA802,AE802,AI802,AM802,AQ802,AU802,AY802,BC802,BG802,BK802,BO802,BS802,BW802,CA802,CE802,CI802),1)</f>
        <v>1584300</v>
      </c>
      <c r="CL802" s="18"/>
      <c r="CM802" s="18">
        <f t="shared" si="212"/>
        <v>0</v>
      </c>
      <c r="CN802" s="35">
        <f t="shared" si="213"/>
        <v>0</v>
      </c>
      <c r="CO802" s="39">
        <f t="shared" si="214"/>
        <v>1584300</v>
      </c>
    </row>
    <row r="803" spans="1:93" s="19" customFormat="1" ht="30">
      <c r="A803" s="17">
        <v>793</v>
      </c>
      <c r="B803" s="49" t="s">
        <v>671</v>
      </c>
      <c r="C803" s="69" t="s">
        <v>717</v>
      </c>
      <c r="D803" s="69" t="s">
        <v>1247</v>
      </c>
      <c r="E803" s="37">
        <v>1</v>
      </c>
      <c r="F803" s="37" t="str">
        <f>+VLOOKUP(B803,'[1]AMAREY NOVA MEDICAL S.A'!$D:$H,5,0)</f>
        <v>CTO 5658-2021 BIOART S.A</v>
      </c>
      <c r="G803" s="34">
        <f>+VLOOKUP(B803,'[1]AMAREY NOVA MEDICAL S.A'!$D:$H,2,0)</f>
        <v>315031</v>
      </c>
      <c r="H803" s="32">
        <f>+VLOOKUP(B803,'[1]AMAREY NOVA MEDICAL S.A'!$D:$H,3,0)</f>
        <v>0</v>
      </c>
      <c r="I803" s="32">
        <f>+VLOOKUP(B803,'[1]AMAREY NOVA MEDICAL S.A'!$D:$H,4,0)</f>
        <v>315031</v>
      </c>
      <c r="J803" s="32">
        <f t="shared" si="204"/>
        <v>315031</v>
      </c>
      <c r="K803" s="32">
        <f t="shared" si="205"/>
        <v>332735.74220000004</v>
      </c>
      <c r="L803" s="32">
        <v>530400</v>
      </c>
      <c r="M803" s="32"/>
      <c r="N803" s="32">
        <v>530400</v>
      </c>
      <c r="O803" s="32">
        <f t="shared" ref="O803:O831" si="215">+N803*1.0562</f>
        <v>560208.48</v>
      </c>
      <c r="P803" s="32">
        <v>664039</v>
      </c>
      <c r="Q803" s="32"/>
      <c r="R803" s="32">
        <v>664039</v>
      </c>
      <c r="S803" s="32">
        <f t="shared" si="206"/>
        <v>701225.18400000001</v>
      </c>
      <c r="T803" s="32"/>
      <c r="U803" s="32"/>
      <c r="V803" s="32"/>
      <c r="W803" s="32"/>
      <c r="X803" s="32"/>
      <c r="Y803" s="32"/>
      <c r="Z803" s="32"/>
      <c r="AA803" s="32"/>
      <c r="AB803" s="32"/>
      <c r="AC803" s="32"/>
      <c r="AD803" s="32"/>
      <c r="AE803" s="32"/>
      <c r="AF803" s="32"/>
      <c r="AG803" s="32"/>
      <c r="AH803" s="32"/>
      <c r="AI803" s="32"/>
      <c r="AJ803" s="32"/>
      <c r="AK803" s="32"/>
      <c r="AL803" s="32"/>
      <c r="AM803" s="32"/>
      <c r="AN803" s="32"/>
      <c r="AO803" s="32"/>
      <c r="AP803" s="32"/>
      <c r="AQ803" s="32"/>
      <c r="AR803" s="32"/>
      <c r="AS803" s="32"/>
      <c r="AT803" s="32"/>
      <c r="AU803" s="32"/>
      <c r="AV803" s="32"/>
      <c r="AW803" s="32"/>
      <c r="AX803" s="32"/>
      <c r="AY803" s="32"/>
      <c r="AZ803" s="32"/>
      <c r="BA803" s="32"/>
      <c r="BB803" s="32"/>
      <c r="BC803" s="32"/>
      <c r="BD803" s="32"/>
      <c r="BE803" s="32"/>
      <c r="BF803" s="32"/>
      <c r="BG803" s="32"/>
      <c r="BH803" s="32"/>
      <c r="BI803" s="32"/>
      <c r="BJ803" s="32"/>
      <c r="BK803" s="32"/>
      <c r="BL803" s="32"/>
      <c r="BM803" s="32"/>
      <c r="BN803" s="32"/>
      <c r="BO803" s="32"/>
      <c r="BP803" s="32" t="s">
        <v>1301</v>
      </c>
      <c r="BQ803" s="32">
        <f t="shared" ref="BQ803:BQ820" si="216">+BP803-BR803</f>
        <v>0</v>
      </c>
      <c r="BR803" s="32" t="s">
        <v>1301</v>
      </c>
      <c r="BS803" s="32">
        <f t="shared" ref="BS803:BS836" si="217">+BR803*1.5062</f>
        <v>480849.83139999997</v>
      </c>
      <c r="BT803" s="32"/>
      <c r="BU803" s="32"/>
      <c r="BV803" s="32"/>
      <c r="BW803" s="32"/>
      <c r="BX803" s="32"/>
      <c r="BY803" s="32"/>
      <c r="BZ803" s="32"/>
      <c r="CA803" s="32"/>
      <c r="CB803" s="32">
        <v>846257.14285714296</v>
      </c>
      <c r="CC803" s="32"/>
      <c r="CD803" s="32">
        <v>846257.14285714296</v>
      </c>
      <c r="CE803" s="32">
        <f t="shared" si="209"/>
        <v>893816.79428571439</v>
      </c>
      <c r="CF803" s="32"/>
      <c r="CG803" s="32"/>
      <c r="CH803" s="32"/>
      <c r="CI803" s="32"/>
      <c r="CJ803" s="32">
        <f t="shared" si="211"/>
        <v>593767.20637714281</v>
      </c>
      <c r="CK803" s="32">
        <f>+SMALL((K803,O803,S803,W803,AA803,AE803,AI803,AM803,AQ803,AU803,AY803,BC803,BG803,BK803,BO803,BS803,BW803,CA803,CE803,CI803),1)</f>
        <v>332735.74220000004</v>
      </c>
      <c r="CL803" s="18"/>
      <c r="CM803" s="18">
        <f t="shared" si="212"/>
        <v>0</v>
      </c>
      <c r="CN803" s="35">
        <f t="shared" si="213"/>
        <v>0</v>
      </c>
      <c r="CO803" s="39">
        <f t="shared" si="214"/>
        <v>332735.74220000004</v>
      </c>
    </row>
    <row r="804" spans="1:93" s="19" customFormat="1" ht="30">
      <c r="A804" s="17">
        <v>794</v>
      </c>
      <c r="B804" s="49" t="s">
        <v>672</v>
      </c>
      <c r="C804" s="69" t="s">
        <v>717</v>
      </c>
      <c r="D804" s="69" t="s">
        <v>1247</v>
      </c>
      <c r="E804" s="37">
        <v>1</v>
      </c>
      <c r="F804" s="37" t="str">
        <f>+VLOOKUP(B804,'[1]AMAREY NOVA MEDICAL S.A'!$D:$H,5,0)</f>
        <v>CTO 5658-2021 BIOART S.A</v>
      </c>
      <c r="G804" s="34">
        <f>+VLOOKUP(B804,'[1]AMAREY NOVA MEDICAL S.A'!$D:$H,2,0)</f>
        <v>102686</v>
      </c>
      <c r="H804" s="32">
        <f>+VLOOKUP(B804,'[1]AMAREY NOVA MEDICAL S.A'!$D:$H,3,0)</f>
        <v>19510</v>
      </c>
      <c r="I804" s="32">
        <f>+VLOOKUP(B804,'[1]AMAREY NOVA MEDICAL S.A'!$D:$H,4,0)</f>
        <v>122196</v>
      </c>
      <c r="J804" s="32">
        <f t="shared" si="204"/>
        <v>122196</v>
      </c>
      <c r="K804" s="32">
        <f t="shared" si="205"/>
        <v>129063.4152</v>
      </c>
      <c r="L804" s="32"/>
      <c r="M804" s="32"/>
      <c r="N804" s="32"/>
      <c r="O804" s="32"/>
      <c r="P804" s="32">
        <v>149987</v>
      </c>
      <c r="Q804" s="32">
        <f>+P804*19%</f>
        <v>28497.53</v>
      </c>
      <c r="R804" s="32">
        <v>178484.53</v>
      </c>
      <c r="S804" s="32">
        <f t="shared" si="206"/>
        <v>188479.66368</v>
      </c>
      <c r="T804" s="32"/>
      <c r="U804" s="32"/>
      <c r="V804" s="32"/>
      <c r="W804" s="32"/>
      <c r="X804" s="32"/>
      <c r="Y804" s="32"/>
      <c r="Z804" s="32"/>
      <c r="AA804" s="32"/>
      <c r="AB804" s="32"/>
      <c r="AC804" s="32"/>
      <c r="AD804" s="32"/>
      <c r="AE804" s="32"/>
      <c r="AF804" s="32"/>
      <c r="AG804" s="32"/>
      <c r="AH804" s="32"/>
      <c r="AI804" s="32"/>
      <c r="AJ804" s="32"/>
      <c r="AK804" s="32"/>
      <c r="AL804" s="32"/>
      <c r="AM804" s="32"/>
      <c r="AN804" s="32"/>
      <c r="AO804" s="32"/>
      <c r="AP804" s="32"/>
      <c r="AQ804" s="32"/>
      <c r="AR804" s="32"/>
      <c r="AS804" s="32"/>
      <c r="AT804" s="32"/>
      <c r="AU804" s="32"/>
      <c r="AV804" s="32"/>
      <c r="AW804" s="32"/>
      <c r="AX804" s="32"/>
      <c r="AY804" s="32"/>
      <c r="AZ804" s="32"/>
      <c r="BA804" s="32"/>
      <c r="BB804" s="32"/>
      <c r="BC804" s="32"/>
      <c r="BD804" s="32"/>
      <c r="BE804" s="32"/>
      <c r="BF804" s="32"/>
      <c r="BG804" s="32"/>
      <c r="BH804" s="32"/>
      <c r="BI804" s="32"/>
      <c r="BJ804" s="32"/>
      <c r="BK804" s="32"/>
      <c r="BL804" s="32"/>
      <c r="BM804" s="32"/>
      <c r="BN804" s="32"/>
      <c r="BO804" s="32"/>
      <c r="BP804" s="32">
        <v>126000.00000000001</v>
      </c>
      <c r="BQ804" s="32">
        <f>+BP804*19%</f>
        <v>23940.000000000004</v>
      </c>
      <c r="BR804" s="32" t="s">
        <v>1302</v>
      </c>
      <c r="BS804" s="32">
        <f t="shared" si="217"/>
        <v>225839.628</v>
      </c>
      <c r="BT804" s="32"/>
      <c r="BU804" s="32"/>
      <c r="BV804" s="32"/>
      <c r="BW804" s="32"/>
      <c r="BX804" s="32"/>
      <c r="BY804" s="32"/>
      <c r="BZ804" s="32"/>
      <c r="CA804" s="32"/>
      <c r="CB804" s="32">
        <v>491130</v>
      </c>
      <c r="CC804" s="32">
        <v>93314.7</v>
      </c>
      <c r="CD804" s="32">
        <v>584444.69999999995</v>
      </c>
      <c r="CE804" s="32">
        <f t="shared" si="209"/>
        <v>617290.49213999999</v>
      </c>
      <c r="CF804" s="32"/>
      <c r="CG804" s="32"/>
      <c r="CH804" s="32"/>
      <c r="CI804" s="32"/>
      <c r="CJ804" s="32">
        <f t="shared" si="211"/>
        <v>290168.29975499999</v>
      </c>
      <c r="CK804" s="32">
        <f>+SMALL((K804,O804,S804,W804,AA804,AE804,AI804,AM804,AQ804,AU804,AY804,BC804,BG804,BK804,BO804,BS804,BW804,CA804,CE804,CI804),1)</f>
        <v>129063.4152</v>
      </c>
      <c r="CL804" s="18"/>
      <c r="CM804" s="18">
        <f t="shared" si="212"/>
        <v>0</v>
      </c>
      <c r="CN804" s="35">
        <f t="shared" si="213"/>
        <v>0</v>
      </c>
      <c r="CO804" s="39">
        <f t="shared" si="214"/>
        <v>129063.4152</v>
      </c>
    </row>
    <row r="805" spans="1:93" s="19" customFormat="1" ht="30">
      <c r="A805" s="17">
        <v>795</v>
      </c>
      <c r="B805" s="49" t="s">
        <v>673</v>
      </c>
      <c r="C805" s="69" t="s">
        <v>717</v>
      </c>
      <c r="D805" s="69" t="s">
        <v>1247</v>
      </c>
      <c r="E805" s="37">
        <v>1</v>
      </c>
      <c r="F805" s="37" t="str">
        <f>+VLOOKUP(B805,'[1]AMAREY NOVA MEDICAL S.A'!$D:$H,5,0)</f>
        <v>CTO 5658-2021 BIOART S.A</v>
      </c>
      <c r="G805" s="34">
        <f>+VLOOKUP(B805,'[1]AMAREY NOVA MEDICAL S.A'!$D:$H,2,0)</f>
        <v>0</v>
      </c>
      <c r="H805" s="32">
        <f>+VLOOKUP(B805,'[1]AMAREY NOVA MEDICAL S.A'!$D:$H,3,0)</f>
        <v>0</v>
      </c>
      <c r="I805" s="32">
        <f>+VLOOKUP(B805,'[1]AMAREY NOVA MEDICAL S.A'!$D:$H,4,0)</f>
        <v>0</v>
      </c>
      <c r="J805" s="32">
        <f t="shared" si="204"/>
        <v>0</v>
      </c>
      <c r="K805" s="32">
        <f t="shared" si="205"/>
        <v>0</v>
      </c>
      <c r="L805" s="32">
        <v>96900</v>
      </c>
      <c r="M805" s="32">
        <f>+L805*19%</f>
        <v>18411</v>
      </c>
      <c r="N805" s="32">
        <v>115311</v>
      </c>
      <c r="O805" s="32">
        <f t="shared" si="215"/>
        <v>121791.4782</v>
      </c>
      <c r="P805" s="32">
        <v>419292</v>
      </c>
      <c r="Q805" s="32">
        <f>+P805*19%</f>
        <v>79665.48</v>
      </c>
      <c r="R805" s="32">
        <v>498957.48</v>
      </c>
      <c r="S805" s="32">
        <f t="shared" si="206"/>
        <v>526899.09888000006</v>
      </c>
      <c r="T805" s="32"/>
      <c r="U805" s="32"/>
      <c r="V805" s="32"/>
      <c r="W805" s="32"/>
      <c r="X805" s="32"/>
      <c r="Y805" s="32"/>
      <c r="Z805" s="32"/>
      <c r="AA805" s="32"/>
      <c r="AB805" s="32"/>
      <c r="AC805" s="32"/>
      <c r="AD805" s="32"/>
      <c r="AE805" s="32"/>
      <c r="AF805" s="32"/>
      <c r="AG805" s="32"/>
      <c r="AH805" s="32"/>
      <c r="AI805" s="32"/>
      <c r="AJ805" s="32">
        <v>125752.5</v>
      </c>
      <c r="AK805" s="32">
        <f>+AJ805*19%</f>
        <v>23892.974999999999</v>
      </c>
      <c r="AL805" s="32">
        <v>149645.47500000001</v>
      </c>
      <c r="AM805" s="32">
        <f t="shared" si="208"/>
        <v>158055.55069500001</v>
      </c>
      <c r="AN805" s="32"/>
      <c r="AO805" s="32"/>
      <c r="AP805" s="32"/>
      <c r="AQ805" s="32"/>
      <c r="AR805" s="32"/>
      <c r="AS805" s="32"/>
      <c r="AT805" s="32"/>
      <c r="AU805" s="32"/>
      <c r="AV805" s="32"/>
      <c r="AW805" s="32"/>
      <c r="AX805" s="32"/>
      <c r="AY805" s="32"/>
      <c r="AZ805" s="32"/>
      <c r="BA805" s="32"/>
      <c r="BB805" s="32"/>
      <c r="BC805" s="32"/>
      <c r="BD805" s="32"/>
      <c r="BE805" s="32"/>
      <c r="BF805" s="32"/>
      <c r="BG805" s="32"/>
      <c r="BH805" s="32"/>
      <c r="BI805" s="32"/>
      <c r="BJ805" s="32"/>
      <c r="BK805" s="32"/>
      <c r="BL805" s="32"/>
      <c r="BM805" s="32"/>
      <c r="BN805" s="32"/>
      <c r="BO805" s="32"/>
      <c r="BP805" s="32">
        <v>33600.000000000007</v>
      </c>
      <c r="BQ805" s="32">
        <f>+BP805*19%</f>
        <v>6384.0000000000018</v>
      </c>
      <c r="BR805" s="32" t="s">
        <v>1299</v>
      </c>
      <c r="BS805" s="32">
        <f t="shared" si="217"/>
        <v>60223.900799999996</v>
      </c>
      <c r="BT805" s="32"/>
      <c r="BU805" s="32"/>
      <c r="BV805" s="32"/>
      <c r="BW805" s="32"/>
      <c r="BX805" s="32"/>
      <c r="BY805" s="32"/>
      <c r="BZ805" s="32"/>
      <c r="CA805" s="32"/>
      <c r="CB805" s="32">
        <v>194400</v>
      </c>
      <c r="CC805" s="32">
        <v>36936</v>
      </c>
      <c r="CD805" s="32">
        <v>231336</v>
      </c>
      <c r="CE805" s="32">
        <f t="shared" si="209"/>
        <v>244337.08319999999</v>
      </c>
      <c r="CF805" s="32"/>
      <c r="CG805" s="32"/>
      <c r="CH805" s="32"/>
      <c r="CI805" s="32"/>
      <c r="CJ805" s="32">
        <f t="shared" si="211"/>
        <v>185217.85196250002</v>
      </c>
      <c r="CK805" s="32">
        <f>+SMALL((K805,O805,S805,W805,AA805,AE805,AI805,AM805,AQ805,AU805,AY805,BC805,BG805,BK805,BO805,BS805,BW805,CA805,CE805,CI805),1)</f>
        <v>0</v>
      </c>
      <c r="CL805" s="18"/>
      <c r="CM805" s="18"/>
      <c r="CN805" s="35"/>
      <c r="CO805" s="39">
        <f t="shared" si="214"/>
        <v>0</v>
      </c>
    </row>
    <row r="806" spans="1:93" s="19" customFormat="1" ht="60">
      <c r="A806" s="17">
        <v>796</v>
      </c>
      <c r="B806" s="49" t="s">
        <v>674</v>
      </c>
      <c r="C806" s="69" t="s">
        <v>718</v>
      </c>
      <c r="D806" s="69" t="s">
        <v>1247</v>
      </c>
      <c r="E806" s="37">
        <v>1</v>
      </c>
      <c r="F806" s="37" t="str">
        <f>+VLOOKUP(B806,'[1]AMAREY NOVA MEDICAL S.A'!$D:$H,5,0)</f>
        <v>CTO 5664-2021 JOHNSON &amp; JOHNSON DE COLOMBIA S.A</v>
      </c>
      <c r="G806" s="34">
        <f>+VLOOKUP(B806,'[1]AMAREY NOVA MEDICAL S.A'!$D:$H,2,0)</f>
        <v>715300</v>
      </c>
      <c r="H806" s="32">
        <f>+VLOOKUP(B806,'[1]AMAREY NOVA MEDICAL S.A'!$D:$H,3,0)</f>
        <v>0</v>
      </c>
      <c r="I806" s="32">
        <f>+VLOOKUP(B806,'[1]AMAREY NOVA MEDICAL S.A'!$D:$H,4,0)</f>
        <v>715300</v>
      </c>
      <c r="J806" s="32">
        <f t="shared" si="204"/>
        <v>715300</v>
      </c>
      <c r="K806" s="32">
        <f t="shared" si="205"/>
        <v>755499.86</v>
      </c>
      <c r="L806" s="32">
        <v>1020000</v>
      </c>
      <c r="M806" s="32"/>
      <c r="N806" s="32">
        <v>1020000</v>
      </c>
      <c r="O806" s="32">
        <f t="shared" si="215"/>
        <v>1077324</v>
      </c>
      <c r="P806" s="32">
        <v>1094712</v>
      </c>
      <c r="Q806" s="32"/>
      <c r="R806" s="32">
        <v>1094712</v>
      </c>
      <c r="S806" s="32">
        <f t="shared" si="206"/>
        <v>1156015.872</v>
      </c>
      <c r="T806" s="32"/>
      <c r="U806" s="32"/>
      <c r="V806" s="32"/>
      <c r="W806" s="32"/>
      <c r="X806" s="32">
        <v>720000</v>
      </c>
      <c r="Y806" s="32"/>
      <c r="Z806" s="32">
        <v>720000</v>
      </c>
      <c r="AA806" s="32">
        <f t="shared" si="207"/>
        <v>760464</v>
      </c>
      <c r="AB806" s="32"/>
      <c r="AC806" s="32"/>
      <c r="AD806" s="32"/>
      <c r="AE806" s="32"/>
      <c r="AF806" s="32"/>
      <c r="AG806" s="32"/>
      <c r="AH806" s="32"/>
      <c r="AI806" s="32"/>
      <c r="AJ806" s="32">
        <v>822595</v>
      </c>
      <c r="AK806" s="32"/>
      <c r="AL806" s="32">
        <v>822595</v>
      </c>
      <c r="AM806" s="32">
        <f t="shared" si="208"/>
        <v>868824.83900000004</v>
      </c>
      <c r="AN806" s="32"/>
      <c r="AO806" s="32"/>
      <c r="AP806" s="32"/>
      <c r="AQ806" s="32"/>
      <c r="AR806" s="32"/>
      <c r="AS806" s="32"/>
      <c r="AT806" s="32"/>
      <c r="AU806" s="32"/>
      <c r="AV806" s="32"/>
      <c r="AW806" s="32"/>
      <c r="AX806" s="32"/>
      <c r="AY806" s="32"/>
      <c r="AZ806" s="32"/>
      <c r="BA806" s="32"/>
      <c r="BB806" s="32"/>
      <c r="BC806" s="32"/>
      <c r="BD806" s="32"/>
      <c r="BE806" s="32"/>
      <c r="BF806" s="32"/>
      <c r="BG806" s="32"/>
      <c r="BH806" s="32"/>
      <c r="BI806" s="32"/>
      <c r="BJ806" s="32"/>
      <c r="BK806" s="32"/>
      <c r="BL806" s="32"/>
      <c r="BM806" s="32"/>
      <c r="BN806" s="32"/>
      <c r="BO806" s="32"/>
      <c r="BP806" s="32" t="s">
        <v>1303</v>
      </c>
      <c r="BQ806" s="32">
        <f t="shared" si="216"/>
        <v>0</v>
      </c>
      <c r="BR806" s="32" t="s">
        <v>1303</v>
      </c>
      <c r="BS806" s="32">
        <f t="shared" si="217"/>
        <v>1172072.1229999999</v>
      </c>
      <c r="BT806" s="32"/>
      <c r="BU806" s="32"/>
      <c r="BV806" s="32"/>
      <c r="BW806" s="32"/>
      <c r="BX806" s="32"/>
      <c r="BY806" s="32"/>
      <c r="BZ806" s="32"/>
      <c r="CA806" s="32"/>
      <c r="CB806" s="32">
        <v>1112816.5714285716</v>
      </c>
      <c r="CC806" s="32"/>
      <c r="CD806" s="32">
        <v>1112816.5714285716</v>
      </c>
      <c r="CE806" s="32">
        <f t="shared" si="209"/>
        <v>1175356.8627428573</v>
      </c>
      <c r="CF806" s="32"/>
      <c r="CG806" s="32"/>
      <c r="CH806" s="32"/>
      <c r="CI806" s="32"/>
      <c r="CJ806" s="32">
        <f t="shared" si="211"/>
        <v>995079.65096326522</v>
      </c>
      <c r="CK806" s="32">
        <f>+SMALL((K806,O806,S806,W806,AA806,AE806,AI806,AM806,AQ806,AU806,AY806,BC806,BG806,BK806,BO806,BS806,BW806,CA806,CE806,CI806),1)</f>
        <v>755499.86</v>
      </c>
      <c r="CL806" s="18"/>
      <c r="CM806" s="18">
        <f t="shared" si="212"/>
        <v>0</v>
      </c>
      <c r="CN806" s="35">
        <f t="shared" si="213"/>
        <v>0</v>
      </c>
      <c r="CO806" s="39">
        <f t="shared" si="214"/>
        <v>755499.86</v>
      </c>
    </row>
    <row r="807" spans="1:93" s="19" customFormat="1" ht="30">
      <c r="A807" s="17">
        <v>797</v>
      </c>
      <c r="B807" s="49" t="s">
        <v>672</v>
      </c>
      <c r="C807" s="69" t="s">
        <v>718</v>
      </c>
      <c r="D807" s="69" t="s">
        <v>1247</v>
      </c>
      <c r="E807" s="37">
        <v>1</v>
      </c>
      <c r="F807" s="37" t="str">
        <f>+VLOOKUP(B807,'[1]AMAREY NOVA MEDICAL S.A'!$D:$H,5,0)</f>
        <v>CTO 5658-2021 BIOART S.A</v>
      </c>
      <c r="G807" s="34">
        <f>+VLOOKUP(B807,'[1]AMAREY NOVA MEDICAL S.A'!$D:$H,2,0)</f>
        <v>102686</v>
      </c>
      <c r="H807" s="32">
        <f>+VLOOKUP(B807,'[1]AMAREY NOVA MEDICAL S.A'!$D:$H,3,0)</f>
        <v>19510</v>
      </c>
      <c r="I807" s="32">
        <f>+VLOOKUP(B807,'[1]AMAREY NOVA MEDICAL S.A'!$D:$H,4,0)</f>
        <v>122196</v>
      </c>
      <c r="J807" s="32">
        <f t="shared" si="204"/>
        <v>122196</v>
      </c>
      <c r="K807" s="32">
        <f t="shared" si="205"/>
        <v>129063.4152</v>
      </c>
      <c r="L807" s="32"/>
      <c r="M807" s="32"/>
      <c r="N807" s="32"/>
      <c r="O807" s="32"/>
      <c r="P807" s="32">
        <v>149987</v>
      </c>
      <c r="Q807" s="32">
        <f t="shared" ref="Q807:Q808" si="218">+P807*19%</f>
        <v>28497.53</v>
      </c>
      <c r="R807" s="32">
        <v>178484.53</v>
      </c>
      <c r="S807" s="32">
        <f t="shared" si="206"/>
        <v>188479.66368</v>
      </c>
      <c r="T807" s="32"/>
      <c r="U807" s="32"/>
      <c r="V807" s="32"/>
      <c r="W807" s="32"/>
      <c r="X807" s="32">
        <v>95000</v>
      </c>
      <c r="Y807" s="32"/>
      <c r="Z807" s="32">
        <v>95000</v>
      </c>
      <c r="AA807" s="32">
        <f t="shared" si="207"/>
        <v>100339</v>
      </c>
      <c r="AB807" s="32"/>
      <c r="AC807" s="32"/>
      <c r="AD807" s="32"/>
      <c r="AE807" s="32"/>
      <c r="AF807" s="32"/>
      <c r="AG807" s="32"/>
      <c r="AH807" s="32"/>
      <c r="AI807" s="32"/>
      <c r="AJ807" s="32"/>
      <c r="AK807" s="32"/>
      <c r="AL807" s="32"/>
      <c r="AM807" s="32"/>
      <c r="AN807" s="32"/>
      <c r="AO807" s="32"/>
      <c r="AP807" s="32"/>
      <c r="AQ807" s="32"/>
      <c r="AR807" s="32"/>
      <c r="AS807" s="32"/>
      <c r="AT807" s="32"/>
      <c r="AU807" s="32"/>
      <c r="AV807" s="32"/>
      <c r="AW807" s="32"/>
      <c r="AX807" s="32"/>
      <c r="AY807" s="32"/>
      <c r="AZ807" s="32"/>
      <c r="BA807" s="32"/>
      <c r="BB807" s="32"/>
      <c r="BC807" s="32"/>
      <c r="BD807" s="32"/>
      <c r="BE807" s="32"/>
      <c r="BF807" s="32"/>
      <c r="BG807" s="32"/>
      <c r="BH807" s="32"/>
      <c r="BI807" s="32"/>
      <c r="BJ807" s="32"/>
      <c r="BK807" s="32"/>
      <c r="BL807" s="32"/>
      <c r="BM807" s="32"/>
      <c r="BN807" s="32"/>
      <c r="BO807" s="32"/>
      <c r="BP807" s="32">
        <v>126000.00000000001</v>
      </c>
      <c r="BQ807" s="32">
        <f t="shared" ref="BQ807:BQ808" si="219">+BP807*19%</f>
        <v>23940.000000000004</v>
      </c>
      <c r="BR807" s="32" t="s">
        <v>1302</v>
      </c>
      <c r="BS807" s="32">
        <f t="shared" si="217"/>
        <v>225839.628</v>
      </c>
      <c r="BT807" s="32"/>
      <c r="BU807" s="32"/>
      <c r="BV807" s="32"/>
      <c r="BW807" s="32"/>
      <c r="BX807" s="32"/>
      <c r="BY807" s="32"/>
      <c r="BZ807" s="32"/>
      <c r="CA807" s="32"/>
      <c r="CB807" s="32">
        <v>491130</v>
      </c>
      <c r="CC807" s="32">
        <v>93314.7</v>
      </c>
      <c r="CD807" s="32">
        <v>584444.69999999995</v>
      </c>
      <c r="CE807" s="32">
        <f t="shared" si="209"/>
        <v>617290.49213999999</v>
      </c>
      <c r="CF807" s="32"/>
      <c r="CG807" s="32"/>
      <c r="CH807" s="32"/>
      <c r="CI807" s="32"/>
      <c r="CJ807" s="32">
        <f t="shared" si="211"/>
        <v>252202.43980399999</v>
      </c>
      <c r="CK807" s="32">
        <f>+SMALL((K807,O807,S807,W807,AA807,AE807,AI807,AM807,AQ807,AU807,AY807,BC807,BG807,BK807,BO807,BS807,BW807,CA807,CE807,CI807),1)</f>
        <v>100339</v>
      </c>
      <c r="CL807" s="18"/>
      <c r="CM807" s="18">
        <f t="shared" si="212"/>
        <v>28724.415200000003</v>
      </c>
      <c r="CN807" s="35">
        <f t="shared" si="213"/>
        <v>0.28627368421052635</v>
      </c>
      <c r="CO807" s="39">
        <f t="shared" si="214"/>
        <v>100339</v>
      </c>
    </row>
    <row r="808" spans="1:93" s="19" customFormat="1" ht="30">
      <c r="A808" s="17">
        <v>798</v>
      </c>
      <c r="B808" s="49" t="s">
        <v>673</v>
      </c>
      <c r="C808" s="69" t="s">
        <v>718</v>
      </c>
      <c r="D808" s="69" t="s">
        <v>1247</v>
      </c>
      <c r="E808" s="37">
        <v>1</v>
      </c>
      <c r="F808" s="37" t="str">
        <f>+VLOOKUP(B808,'[1]AMAREY NOVA MEDICAL S.A'!$D:$H,5,0)</f>
        <v>CTO 5658-2021 BIOART S.A</v>
      </c>
      <c r="G808" s="34">
        <f>+VLOOKUP(B808,'[1]AMAREY NOVA MEDICAL S.A'!$D:$H,2,0)</f>
        <v>0</v>
      </c>
      <c r="H808" s="32">
        <f>+VLOOKUP(B808,'[1]AMAREY NOVA MEDICAL S.A'!$D:$H,3,0)</f>
        <v>0</v>
      </c>
      <c r="I808" s="32">
        <f>+VLOOKUP(B808,'[1]AMAREY NOVA MEDICAL S.A'!$D:$H,4,0)</f>
        <v>0</v>
      </c>
      <c r="J808" s="32">
        <f t="shared" si="204"/>
        <v>0</v>
      </c>
      <c r="K808" s="32">
        <f t="shared" si="205"/>
        <v>0</v>
      </c>
      <c r="L808" s="32">
        <v>114240</v>
      </c>
      <c r="M808" s="32">
        <f>+L808*19%</f>
        <v>21705.599999999999</v>
      </c>
      <c r="N808" s="32">
        <v>135946</v>
      </c>
      <c r="O808" s="32">
        <f t="shared" si="215"/>
        <v>143586.16520000002</v>
      </c>
      <c r="P808" s="32">
        <v>419292</v>
      </c>
      <c r="Q808" s="32">
        <f t="shared" si="218"/>
        <v>79665.48</v>
      </c>
      <c r="R808" s="32">
        <v>498957.48</v>
      </c>
      <c r="S808" s="32">
        <f t="shared" si="206"/>
        <v>526899.09888000006</v>
      </c>
      <c r="T808" s="32"/>
      <c r="U808" s="32"/>
      <c r="V808" s="32"/>
      <c r="W808" s="32"/>
      <c r="X808" s="32"/>
      <c r="Y808" s="32"/>
      <c r="Z808" s="32"/>
      <c r="AA808" s="32"/>
      <c r="AB808" s="32"/>
      <c r="AC808" s="32"/>
      <c r="AD808" s="32"/>
      <c r="AE808" s="32"/>
      <c r="AF808" s="32"/>
      <c r="AG808" s="32"/>
      <c r="AH808" s="32"/>
      <c r="AI808" s="32"/>
      <c r="AJ808" s="32">
        <v>125752.5</v>
      </c>
      <c r="AK808" s="32">
        <f>+AJ808*19%</f>
        <v>23892.974999999999</v>
      </c>
      <c r="AL808" s="32">
        <v>149645.47500000001</v>
      </c>
      <c r="AM808" s="32">
        <f t="shared" si="208"/>
        <v>158055.55069500001</v>
      </c>
      <c r="AN808" s="32"/>
      <c r="AO808" s="32"/>
      <c r="AP808" s="32"/>
      <c r="AQ808" s="32"/>
      <c r="AR808" s="32"/>
      <c r="AS808" s="32"/>
      <c r="AT808" s="32"/>
      <c r="AU808" s="32"/>
      <c r="AV808" s="32"/>
      <c r="AW808" s="32"/>
      <c r="AX808" s="32"/>
      <c r="AY808" s="32"/>
      <c r="AZ808" s="32"/>
      <c r="BA808" s="32"/>
      <c r="BB808" s="32"/>
      <c r="BC808" s="32"/>
      <c r="BD808" s="32"/>
      <c r="BE808" s="32"/>
      <c r="BF808" s="32"/>
      <c r="BG808" s="32"/>
      <c r="BH808" s="32"/>
      <c r="BI808" s="32"/>
      <c r="BJ808" s="32"/>
      <c r="BK808" s="32"/>
      <c r="BL808" s="32"/>
      <c r="BM808" s="32"/>
      <c r="BN808" s="32"/>
      <c r="BO808" s="32"/>
      <c r="BP808" s="32">
        <v>33600.000000000007</v>
      </c>
      <c r="BQ808" s="32">
        <f t="shared" si="219"/>
        <v>6384.0000000000018</v>
      </c>
      <c r="BR808" s="32" t="s">
        <v>1299</v>
      </c>
      <c r="BS808" s="32">
        <f t="shared" si="217"/>
        <v>60223.900799999996</v>
      </c>
      <c r="BT808" s="32"/>
      <c r="BU808" s="32"/>
      <c r="BV808" s="32"/>
      <c r="BW808" s="32"/>
      <c r="BX808" s="32"/>
      <c r="BY808" s="32"/>
      <c r="BZ808" s="32"/>
      <c r="CA808" s="32"/>
      <c r="CB808" s="32">
        <v>194400</v>
      </c>
      <c r="CC808" s="32">
        <v>36936</v>
      </c>
      <c r="CD808" s="32">
        <v>231336</v>
      </c>
      <c r="CE808" s="32">
        <f t="shared" si="209"/>
        <v>244337.08319999999</v>
      </c>
      <c r="CF808" s="32"/>
      <c r="CG808" s="32"/>
      <c r="CH808" s="32"/>
      <c r="CI808" s="32"/>
      <c r="CJ808" s="32">
        <f t="shared" si="211"/>
        <v>188850.29979583333</v>
      </c>
      <c r="CK808" s="32">
        <f>+SMALL((K808,O808,S808,W808,AA808,AE808,AI808,AM808,AQ808,AU808,AY808,BC808,BG808,BK808,BO808,BS808,BW808,CA808,CE808,CI808),1)</f>
        <v>0</v>
      </c>
      <c r="CL808" s="18"/>
      <c r="CM808" s="18"/>
      <c r="CN808" s="35"/>
      <c r="CO808" s="39">
        <f t="shared" si="214"/>
        <v>0</v>
      </c>
    </row>
    <row r="809" spans="1:93" s="19" customFormat="1" ht="60">
      <c r="A809" s="17">
        <v>799</v>
      </c>
      <c r="B809" s="49" t="s">
        <v>675</v>
      </c>
      <c r="C809" s="69" t="s">
        <v>719</v>
      </c>
      <c r="D809" s="69" t="s">
        <v>1247</v>
      </c>
      <c r="E809" s="37">
        <v>1</v>
      </c>
      <c r="F809" s="37" t="str">
        <f>+VLOOKUP(B809,'[1]AMAREY NOVA MEDICAL S.A'!$D:$H,5,0)</f>
        <v>CTO 5671-2021 SMITH &amp; NEPHEW COLOMBIA S.A.S</v>
      </c>
      <c r="G809" s="34">
        <f>+VLOOKUP(B809,'[1]AMAREY NOVA MEDICAL S.A'!$D:$H,2,0)</f>
        <v>505000</v>
      </c>
      <c r="H809" s="32">
        <f>+VLOOKUP(B809,'[1]AMAREY NOVA MEDICAL S.A'!$D:$H,3,0)</f>
        <v>0</v>
      </c>
      <c r="I809" s="32">
        <f>+VLOOKUP(B809,'[1]AMAREY NOVA MEDICAL S.A'!$D:$H,4,0)</f>
        <v>505000</v>
      </c>
      <c r="J809" s="32">
        <f t="shared" si="204"/>
        <v>505000</v>
      </c>
      <c r="K809" s="32">
        <f t="shared" si="205"/>
        <v>533381</v>
      </c>
      <c r="L809" s="32">
        <v>1020000</v>
      </c>
      <c r="M809" s="32"/>
      <c r="N809" s="32">
        <v>1020000</v>
      </c>
      <c r="O809" s="32">
        <f t="shared" si="215"/>
        <v>1077324</v>
      </c>
      <c r="P809" s="32">
        <v>1094712</v>
      </c>
      <c r="Q809" s="32"/>
      <c r="R809" s="32">
        <v>1094712</v>
      </c>
      <c r="S809" s="32">
        <f t="shared" si="206"/>
        <v>1156015.872</v>
      </c>
      <c r="T809" s="32"/>
      <c r="U809" s="32"/>
      <c r="V809" s="32"/>
      <c r="W809" s="32"/>
      <c r="X809" s="32">
        <v>720000</v>
      </c>
      <c r="Y809" s="32"/>
      <c r="Z809" s="32">
        <v>720000</v>
      </c>
      <c r="AA809" s="32">
        <f t="shared" si="207"/>
        <v>760464</v>
      </c>
      <c r="AB809" s="32"/>
      <c r="AC809" s="32"/>
      <c r="AD809" s="32"/>
      <c r="AE809" s="32"/>
      <c r="AF809" s="32"/>
      <c r="AG809" s="32"/>
      <c r="AH809" s="32"/>
      <c r="AI809" s="32"/>
      <c r="AJ809" s="32">
        <v>822595</v>
      </c>
      <c r="AK809" s="32"/>
      <c r="AL809" s="32">
        <v>822595</v>
      </c>
      <c r="AM809" s="32">
        <f t="shared" si="208"/>
        <v>868824.83900000004</v>
      </c>
      <c r="AN809" s="32"/>
      <c r="AO809" s="32"/>
      <c r="AP809" s="32"/>
      <c r="AQ809" s="32"/>
      <c r="AR809" s="32"/>
      <c r="AS809" s="32"/>
      <c r="AT809" s="32"/>
      <c r="AU809" s="32"/>
      <c r="AV809" s="32"/>
      <c r="AW809" s="32"/>
      <c r="AX809" s="32"/>
      <c r="AY809" s="32"/>
      <c r="AZ809" s="32"/>
      <c r="BA809" s="32"/>
      <c r="BB809" s="32"/>
      <c r="BC809" s="32"/>
      <c r="BD809" s="32"/>
      <c r="BE809" s="32"/>
      <c r="BF809" s="32"/>
      <c r="BG809" s="32"/>
      <c r="BH809" s="32"/>
      <c r="BI809" s="32"/>
      <c r="BJ809" s="32"/>
      <c r="BK809" s="32"/>
      <c r="BL809" s="32"/>
      <c r="BM809" s="32"/>
      <c r="BN809" s="32"/>
      <c r="BO809" s="32"/>
      <c r="BP809" s="32" t="s">
        <v>1303</v>
      </c>
      <c r="BQ809" s="32">
        <f t="shared" si="216"/>
        <v>0</v>
      </c>
      <c r="BR809" s="32" t="s">
        <v>1303</v>
      </c>
      <c r="BS809" s="32">
        <f t="shared" si="217"/>
        <v>1172072.1229999999</v>
      </c>
      <c r="BT809" s="32"/>
      <c r="BU809" s="32"/>
      <c r="BV809" s="32"/>
      <c r="BW809" s="32"/>
      <c r="BX809" s="32"/>
      <c r="BY809" s="32"/>
      <c r="BZ809" s="32"/>
      <c r="CA809" s="32"/>
      <c r="CB809" s="32">
        <v>1112816.5714285716</v>
      </c>
      <c r="CC809" s="32"/>
      <c r="CD809" s="32">
        <v>1112816.5714285716</v>
      </c>
      <c r="CE809" s="32">
        <f t="shared" si="209"/>
        <v>1175356.8627428573</v>
      </c>
      <c r="CF809" s="32"/>
      <c r="CG809" s="32"/>
      <c r="CH809" s="32"/>
      <c r="CI809" s="32"/>
      <c r="CJ809" s="32">
        <f t="shared" si="211"/>
        <v>963348.38524897955</v>
      </c>
      <c r="CK809" s="32">
        <f>+SMALL((K809,O809,S809,W809,AA809,AE809,AI809,AM809,AQ809,AU809,AY809,BC809,BG809,BK809,BO809,BS809,BW809,CA809,CE809,CI809),1)</f>
        <v>533381</v>
      </c>
      <c r="CL809" s="18"/>
      <c r="CM809" s="18">
        <f t="shared" si="212"/>
        <v>0</v>
      </c>
      <c r="CN809" s="35">
        <f t="shared" si="213"/>
        <v>0</v>
      </c>
      <c r="CO809" s="39">
        <f t="shared" si="214"/>
        <v>533381</v>
      </c>
    </row>
    <row r="810" spans="1:93" s="19" customFormat="1" ht="60">
      <c r="A810" s="17">
        <v>800</v>
      </c>
      <c r="B810" s="49" t="s">
        <v>676</v>
      </c>
      <c r="C810" s="69" t="s">
        <v>719</v>
      </c>
      <c r="D810" s="69" t="s">
        <v>1247</v>
      </c>
      <c r="E810" s="37">
        <v>1</v>
      </c>
      <c r="F810" s="37" t="str">
        <f>+VLOOKUP(B810,'[1]AMAREY NOVA MEDICAL S.A'!$D:$H,5,0)</f>
        <v>CTO 5671-2021 SMITH &amp; NEPHEW COLOMBIA S.A.S</v>
      </c>
      <c r="G810" s="34">
        <f>+VLOOKUP(B810,'[1]AMAREY NOVA MEDICAL S.A'!$D:$H,2,0)</f>
        <v>505000</v>
      </c>
      <c r="H810" s="32">
        <f>+VLOOKUP(B810,'[1]AMAREY NOVA MEDICAL S.A'!$D:$H,3,0)</f>
        <v>0</v>
      </c>
      <c r="I810" s="32">
        <f>+VLOOKUP(B810,'[1]AMAREY NOVA MEDICAL S.A'!$D:$H,4,0)</f>
        <v>505000</v>
      </c>
      <c r="J810" s="32">
        <f t="shared" si="204"/>
        <v>505000</v>
      </c>
      <c r="K810" s="32">
        <f t="shared" si="205"/>
        <v>533381</v>
      </c>
      <c r="L810" s="32">
        <v>1224000</v>
      </c>
      <c r="M810" s="32"/>
      <c r="N810" s="32">
        <v>1224000</v>
      </c>
      <c r="O810" s="32">
        <f t="shared" si="215"/>
        <v>1292788.8</v>
      </c>
      <c r="P810" s="32">
        <v>1094712</v>
      </c>
      <c r="Q810" s="32"/>
      <c r="R810" s="32">
        <v>1094712</v>
      </c>
      <c r="S810" s="32">
        <f t="shared" si="206"/>
        <v>1156015.872</v>
      </c>
      <c r="T810" s="32"/>
      <c r="U810" s="32"/>
      <c r="V810" s="32"/>
      <c r="W810" s="32"/>
      <c r="X810" s="32">
        <v>1447500</v>
      </c>
      <c r="Y810" s="32"/>
      <c r="Z810" s="32">
        <v>1447500</v>
      </c>
      <c r="AA810" s="32">
        <f t="shared" si="207"/>
        <v>1528849.5</v>
      </c>
      <c r="AB810" s="32"/>
      <c r="AC810" s="32"/>
      <c r="AD810" s="32"/>
      <c r="AE810" s="32"/>
      <c r="AF810" s="32"/>
      <c r="AG810" s="32"/>
      <c r="AH810" s="32"/>
      <c r="AI810" s="32"/>
      <c r="AJ810" s="32">
        <v>1245565</v>
      </c>
      <c r="AK810" s="32"/>
      <c r="AL810" s="32">
        <v>1245565</v>
      </c>
      <c r="AM810" s="32">
        <f t="shared" si="208"/>
        <v>1315565.753</v>
      </c>
      <c r="AN810" s="32"/>
      <c r="AO810" s="32"/>
      <c r="AP810" s="32"/>
      <c r="AQ810" s="32"/>
      <c r="AR810" s="32"/>
      <c r="AS810" s="32"/>
      <c r="AT810" s="32"/>
      <c r="AU810" s="32"/>
      <c r="AV810" s="32"/>
      <c r="AW810" s="32"/>
      <c r="AX810" s="32"/>
      <c r="AY810" s="32"/>
      <c r="AZ810" s="32"/>
      <c r="BA810" s="32"/>
      <c r="BB810" s="32"/>
      <c r="BC810" s="32"/>
      <c r="BD810" s="32"/>
      <c r="BE810" s="32"/>
      <c r="BF810" s="32"/>
      <c r="BG810" s="32"/>
      <c r="BH810" s="32"/>
      <c r="BI810" s="32"/>
      <c r="BJ810" s="32"/>
      <c r="BK810" s="32"/>
      <c r="BL810" s="32"/>
      <c r="BM810" s="32"/>
      <c r="BN810" s="32"/>
      <c r="BO810" s="32"/>
      <c r="BP810" s="32" t="s">
        <v>1303</v>
      </c>
      <c r="BQ810" s="32">
        <f t="shared" si="216"/>
        <v>0</v>
      </c>
      <c r="BR810" s="32" t="s">
        <v>1303</v>
      </c>
      <c r="BS810" s="32">
        <f t="shared" si="217"/>
        <v>1172072.1229999999</v>
      </c>
      <c r="BT810" s="32"/>
      <c r="BU810" s="32"/>
      <c r="BV810" s="32"/>
      <c r="BW810" s="32"/>
      <c r="BX810" s="32"/>
      <c r="BY810" s="32"/>
      <c r="BZ810" s="32"/>
      <c r="CA810" s="32"/>
      <c r="CB810" s="32">
        <v>1112816.5714285716</v>
      </c>
      <c r="CC810" s="32"/>
      <c r="CD810" s="32">
        <v>1112816.5714285716</v>
      </c>
      <c r="CE810" s="32">
        <f t="shared" si="209"/>
        <v>1175356.8627428573</v>
      </c>
      <c r="CF810" s="32"/>
      <c r="CG810" s="32"/>
      <c r="CH810" s="32"/>
      <c r="CI810" s="32"/>
      <c r="CJ810" s="32">
        <f t="shared" si="211"/>
        <v>1167718.5586775511</v>
      </c>
      <c r="CK810" s="32">
        <f>+SMALL((K810,O810,S810,W810,AA810,AE810,AI810,AM810,AQ810,AU810,AY810,BC810,BG810,BK810,BO810,BS810,BW810,CA810,CE810,CI810),1)</f>
        <v>533381</v>
      </c>
      <c r="CL810" s="18"/>
      <c r="CM810" s="18">
        <f t="shared" si="212"/>
        <v>0</v>
      </c>
      <c r="CN810" s="35">
        <f t="shared" si="213"/>
        <v>0</v>
      </c>
      <c r="CO810" s="39">
        <f t="shared" si="214"/>
        <v>533381</v>
      </c>
    </row>
    <row r="811" spans="1:93" s="19" customFormat="1" ht="30">
      <c r="A811" s="17">
        <v>801</v>
      </c>
      <c r="B811" s="49" t="s">
        <v>677</v>
      </c>
      <c r="C811" s="69" t="s">
        <v>719</v>
      </c>
      <c r="D811" s="69" t="s">
        <v>1247</v>
      </c>
      <c r="E811" s="37">
        <v>1</v>
      </c>
      <c r="F811" s="37" t="str">
        <f>+VLOOKUP(B811,'[1]AMAREY NOVA MEDICAL S.A'!$D:$H,5,0)</f>
        <v>CTO 5658-2021 BIOART S.A</v>
      </c>
      <c r="G811" s="34">
        <f>+VLOOKUP(B811,'[1]AMAREY NOVA MEDICAL S.A'!$D:$H,2,0)</f>
        <v>102686</v>
      </c>
      <c r="H811" s="32">
        <f>+VLOOKUP(B811,'[1]AMAREY NOVA MEDICAL S.A'!$D:$H,3,0)</f>
        <v>19510</v>
      </c>
      <c r="I811" s="32">
        <f>+VLOOKUP(B811,'[1]AMAREY NOVA MEDICAL S.A'!$D:$H,4,0)</f>
        <v>122196</v>
      </c>
      <c r="J811" s="32">
        <f t="shared" si="204"/>
        <v>122196</v>
      </c>
      <c r="K811" s="32">
        <f t="shared" si="205"/>
        <v>129063.4152</v>
      </c>
      <c r="L811" s="32"/>
      <c r="M811" s="32"/>
      <c r="N811" s="32"/>
      <c r="O811" s="32"/>
      <c r="P811" s="32">
        <v>149987</v>
      </c>
      <c r="Q811" s="32">
        <f t="shared" ref="Q811:Q812" si="220">+P811*19%</f>
        <v>28497.53</v>
      </c>
      <c r="R811" s="32">
        <v>178484.53</v>
      </c>
      <c r="S811" s="32">
        <f t="shared" si="206"/>
        <v>188479.66368</v>
      </c>
      <c r="T811" s="32"/>
      <c r="U811" s="32"/>
      <c r="V811" s="32"/>
      <c r="W811" s="32"/>
      <c r="X811" s="32">
        <v>95000</v>
      </c>
      <c r="Y811" s="32"/>
      <c r="Z811" s="32">
        <v>95000</v>
      </c>
      <c r="AA811" s="32">
        <f t="shared" si="207"/>
        <v>100339</v>
      </c>
      <c r="AB811" s="32"/>
      <c r="AC811" s="32"/>
      <c r="AD811" s="32"/>
      <c r="AE811" s="32"/>
      <c r="AF811" s="32"/>
      <c r="AG811" s="32"/>
      <c r="AH811" s="32"/>
      <c r="AI811" s="32"/>
      <c r="AJ811" s="32"/>
      <c r="AK811" s="32"/>
      <c r="AL811" s="32"/>
      <c r="AM811" s="32"/>
      <c r="AN811" s="32"/>
      <c r="AO811" s="32"/>
      <c r="AP811" s="32"/>
      <c r="AQ811" s="32"/>
      <c r="AR811" s="32"/>
      <c r="AS811" s="32"/>
      <c r="AT811" s="32"/>
      <c r="AU811" s="32"/>
      <c r="AV811" s="32"/>
      <c r="AW811" s="32"/>
      <c r="AX811" s="32"/>
      <c r="AY811" s="32"/>
      <c r="AZ811" s="32"/>
      <c r="BA811" s="32"/>
      <c r="BB811" s="32"/>
      <c r="BC811" s="32"/>
      <c r="BD811" s="32"/>
      <c r="BE811" s="32"/>
      <c r="BF811" s="32"/>
      <c r="BG811" s="32"/>
      <c r="BH811" s="32"/>
      <c r="BI811" s="32"/>
      <c r="BJ811" s="32"/>
      <c r="BK811" s="32"/>
      <c r="BL811" s="32"/>
      <c r="BM811" s="32"/>
      <c r="BN811" s="32"/>
      <c r="BO811" s="32"/>
      <c r="BP811" s="32">
        <v>126000.00000000001</v>
      </c>
      <c r="BQ811" s="32">
        <f>+BP811*19%</f>
        <v>23940.000000000004</v>
      </c>
      <c r="BR811" s="32" t="s">
        <v>1302</v>
      </c>
      <c r="BS811" s="32">
        <f t="shared" si="217"/>
        <v>225839.628</v>
      </c>
      <c r="BT811" s="32"/>
      <c r="BU811" s="32"/>
      <c r="BV811" s="32"/>
      <c r="BW811" s="32"/>
      <c r="BX811" s="32"/>
      <c r="BY811" s="32"/>
      <c r="BZ811" s="32"/>
      <c r="CA811" s="32"/>
      <c r="CB811" s="32">
        <v>491130</v>
      </c>
      <c r="CC811" s="32">
        <v>93314.7</v>
      </c>
      <c r="CD811" s="32">
        <v>584444.69999999995</v>
      </c>
      <c r="CE811" s="32">
        <f t="shared" si="209"/>
        <v>617290.49213999999</v>
      </c>
      <c r="CF811" s="32"/>
      <c r="CG811" s="32"/>
      <c r="CH811" s="32"/>
      <c r="CI811" s="32"/>
      <c r="CJ811" s="32">
        <f t="shared" si="211"/>
        <v>252202.43980399999</v>
      </c>
      <c r="CK811" s="32">
        <f>+SMALL((K811,O811,S811,W811,AA811,AE811,AI811,AM811,AQ811,AU811,AY811,BC811,BG811,BK811,BO811,BS811,BW811,CA811,CE811,CI811),1)</f>
        <v>100339</v>
      </c>
      <c r="CL811" s="18"/>
      <c r="CM811" s="18">
        <f t="shared" si="212"/>
        <v>28724.415200000003</v>
      </c>
      <c r="CN811" s="35">
        <f t="shared" si="213"/>
        <v>0.28627368421052635</v>
      </c>
      <c r="CO811" s="39">
        <f t="shared" si="214"/>
        <v>100339</v>
      </c>
    </row>
    <row r="812" spans="1:93" s="19" customFormat="1" ht="30">
      <c r="A812" s="17">
        <v>802</v>
      </c>
      <c r="B812" s="49" t="s">
        <v>673</v>
      </c>
      <c r="C812" s="69" t="s">
        <v>719</v>
      </c>
      <c r="D812" s="69" t="s">
        <v>1247</v>
      </c>
      <c r="E812" s="37">
        <v>1</v>
      </c>
      <c r="F812" s="37" t="str">
        <f>+VLOOKUP(B812,'[1]AMAREY NOVA MEDICAL S.A'!$D:$H,5,0)</f>
        <v>CTO 5658-2021 BIOART S.A</v>
      </c>
      <c r="G812" s="34">
        <f>+VLOOKUP(B812,'[1]AMAREY NOVA MEDICAL S.A'!$D:$H,2,0)</f>
        <v>0</v>
      </c>
      <c r="H812" s="32">
        <f>+VLOOKUP(B812,'[1]AMAREY NOVA MEDICAL S.A'!$D:$H,3,0)</f>
        <v>0</v>
      </c>
      <c r="I812" s="32">
        <f>+VLOOKUP(B812,'[1]AMAREY NOVA MEDICAL S.A'!$D:$H,4,0)</f>
        <v>0</v>
      </c>
      <c r="J812" s="32">
        <f t="shared" si="204"/>
        <v>0</v>
      </c>
      <c r="K812" s="32">
        <f t="shared" si="205"/>
        <v>0</v>
      </c>
      <c r="L812" s="32">
        <v>114240</v>
      </c>
      <c r="M812" s="32">
        <f>+L812*19%</f>
        <v>21705.599999999999</v>
      </c>
      <c r="N812" s="32">
        <v>135946</v>
      </c>
      <c r="O812" s="32">
        <f t="shared" si="215"/>
        <v>143586.16520000002</v>
      </c>
      <c r="P812" s="32">
        <v>419292</v>
      </c>
      <c r="Q812" s="32">
        <f t="shared" si="220"/>
        <v>79665.48</v>
      </c>
      <c r="R812" s="32">
        <v>498957.48</v>
      </c>
      <c r="S812" s="32">
        <f t="shared" si="206"/>
        <v>526899.09888000006</v>
      </c>
      <c r="T812" s="32"/>
      <c r="U812" s="32"/>
      <c r="V812" s="32"/>
      <c r="W812" s="32"/>
      <c r="X812" s="32"/>
      <c r="Y812" s="32"/>
      <c r="Z812" s="32"/>
      <c r="AA812" s="32"/>
      <c r="AB812" s="32"/>
      <c r="AC812" s="32"/>
      <c r="AD812" s="32"/>
      <c r="AE812" s="32"/>
      <c r="AF812" s="32"/>
      <c r="AG812" s="32"/>
      <c r="AH812" s="32"/>
      <c r="AI812" s="32"/>
      <c r="AJ812" s="32">
        <v>125752.5</v>
      </c>
      <c r="AK812" s="32">
        <f>+AJ812*19%</f>
        <v>23892.974999999999</v>
      </c>
      <c r="AL812" s="32">
        <v>149645.47500000001</v>
      </c>
      <c r="AM812" s="32">
        <f t="shared" si="208"/>
        <v>158055.55069500001</v>
      </c>
      <c r="AN812" s="32"/>
      <c r="AO812" s="32"/>
      <c r="AP812" s="32"/>
      <c r="AQ812" s="32"/>
      <c r="AR812" s="32"/>
      <c r="AS812" s="32"/>
      <c r="AT812" s="32"/>
      <c r="AU812" s="32"/>
      <c r="AV812" s="32"/>
      <c r="AW812" s="32"/>
      <c r="AX812" s="32"/>
      <c r="AY812" s="32"/>
      <c r="AZ812" s="32"/>
      <c r="BA812" s="32"/>
      <c r="BB812" s="32"/>
      <c r="BC812" s="32"/>
      <c r="BD812" s="32"/>
      <c r="BE812" s="32"/>
      <c r="BF812" s="32"/>
      <c r="BG812" s="32"/>
      <c r="BH812" s="32"/>
      <c r="BI812" s="32"/>
      <c r="BJ812" s="32"/>
      <c r="BK812" s="32"/>
      <c r="BL812" s="32"/>
      <c r="BM812" s="32"/>
      <c r="BN812" s="32"/>
      <c r="BO812" s="32"/>
      <c r="BP812" s="32">
        <v>33600.000000000007</v>
      </c>
      <c r="BQ812" s="32">
        <f>+BP812*19%</f>
        <v>6384.0000000000018</v>
      </c>
      <c r="BR812" s="32" t="s">
        <v>1299</v>
      </c>
      <c r="BS812" s="32">
        <f t="shared" si="217"/>
        <v>60223.900799999996</v>
      </c>
      <c r="BT812" s="32"/>
      <c r="BU812" s="32"/>
      <c r="BV812" s="32"/>
      <c r="BW812" s="32"/>
      <c r="BX812" s="32"/>
      <c r="BY812" s="32"/>
      <c r="BZ812" s="32"/>
      <c r="CA812" s="32"/>
      <c r="CB812" s="32">
        <v>194400</v>
      </c>
      <c r="CC812" s="32">
        <v>36936</v>
      </c>
      <c r="CD812" s="32">
        <v>231336</v>
      </c>
      <c r="CE812" s="32">
        <f t="shared" si="209"/>
        <v>244337.08319999999</v>
      </c>
      <c r="CF812" s="32"/>
      <c r="CG812" s="32"/>
      <c r="CH812" s="32"/>
      <c r="CI812" s="32"/>
      <c r="CJ812" s="32">
        <f t="shared" si="211"/>
        <v>188850.29979583333</v>
      </c>
      <c r="CK812" s="32">
        <f>+SMALL((K812,O812,S812,W812,AA812,AE812,AI812,AM812,AQ812,AU812,AY812,BC812,BG812,BK812,BO812,BS812,BW812,CA812,CE812,CI812),1)</f>
        <v>0</v>
      </c>
      <c r="CL812" s="18"/>
      <c r="CM812" s="18"/>
      <c r="CN812" s="35"/>
      <c r="CO812" s="39">
        <f t="shared" si="214"/>
        <v>0</v>
      </c>
    </row>
    <row r="813" spans="1:93" s="19" customFormat="1" ht="30">
      <c r="A813" s="17">
        <v>803</v>
      </c>
      <c r="B813" s="49" t="s">
        <v>671</v>
      </c>
      <c r="C813" s="69" t="s">
        <v>720</v>
      </c>
      <c r="D813" s="69" t="s">
        <v>1247</v>
      </c>
      <c r="E813" s="37">
        <v>1</v>
      </c>
      <c r="F813" s="37" t="str">
        <f>+VLOOKUP(B813,'[1]AMAREY NOVA MEDICAL S.A'!$D:$H,5,0)</f>
        <v>CTO 5658-2021 BIOART S.A</v>
      </c>
      <c r="G813" s="34">
        <f>+VLOOKUP(B813,'[1]AMAREY NOVA MEDICAL S.A'!$D:$H,2,0)</f>
        <v>315031</v>
      </c>
      <c r="H813" s="32">
        <f>+VLOOKUP(B813,'[1]AMAREY NOVA MEDICAL S.A'!$D:$H,3,0)</f>
        <v>0</v>
      </c>
      <c r="I813" s="32">
        <f>+VLOOKUP(B813,'[1]AMAREY NOVA MEDICAL S.A'!$D:$H,4,0)</f>
        <v>315031</v>
      </c>
      <c r="J813" s="32">
        <f t="shared" si="204"/>
        <v>315031</v>
      </c>
      <c r="K813" s="32">
        <f t="shared" si="205"/>
        <v>332735.74220000004</v>
      </c>
      <c r="L813" s="32">
        <v>530400</v>
      </c>
      <c r="M813" s="32"/>
      <c r="N813" s="32">
        <v>530400</v>
      </c>
      <c r="O813" s="32">
        <f t="shared" si="215"/>
        <v>560208.48</v>
      </c>
      <c r="P813" s="32">
        <v>664039</v>
      </c>
      <c r="Q813" s="32"/>
      <c r="R813" s="32">
        <v>664039</v>
      </c>
      <c r="S813" s="32">
        <f t="shared" si="206"/>
        <v>701225.18400000001</v>
      </c>
      <c r="T813" s="32"/>
      <c r="U813" s="32"/>
      <c r="V813" s="32"/>
      <c r="W813" s="32"/>
      <c r="X813" s="32"/>
      <c r="Y813" s="32"/>
      <c r="Z813" s="32"/>
      <c r="AA813" s="32"/>
      <c r="AB813" s="32"/>
      <c r="AC813" s="32"/>
      <c r="AD813" s="32"/>
      <c r="AE813" s="32"/>
      <c r="AF813" s="32"/>
      <c r="AG813" s="32"/>
      <c r="AH813" s="32"/>
      <c r="AI813" s="32"/>
      <c r="AJ813" s="32">
        <v>618700</v>
      </c>
      <c r="AK813" s="32"/>
      <c r="AL813" s="32">
        <v>618700</v>
      </c>
      <c r="AM813" s="32">
        <f t="shared" si="208"/>
        <v>653470.94000000006</v>
      </c>
      <c r="AN813" s="32"/>
      <c r="AO813" s="32"/>
      <c r="AP813" s="32"/>
      <c r="AQ813" s="32"/>
      <c r="AR813" s="32"/>
      <c r="AS813" s="32"/>
      <c r="AT813" s="32"/>
      <c r="AU813" s="32"/>
      <c r="AV813" s="32"/>
      <c r="AW813" s="32"/>
      <c r="AX813" s="32"/>
      <c r="AY813" s="32"/>
      <c r="AZ813" s="32"/>
      <c r="BA813" s="32"/>
      <c r="BB813" s="32"/>
      <c r="BC813" s="32"/>
      <c r="BD813" s="32"/>
      <c r="BE813" s="32"/>
      <c r="BF813" s="32"/>
      <c r="BG813" s="32"/>
      <c r="BH813" s="32"/>
      <c r="BI813" s="32"/>
      <c r="BJ813" s="32"/>
      <c r="BK813" s="32"/>
      <c r="BL813" s="32"/>
      <c r="BM813" s="32"/>
      <c r="BN813" s="32"/>
      <c r="BO813" s="32"/>
      <c r="BP813" s="32" t="s">
        <v>1301</v>
      </c>
      <c r="BQ813" s="32">
        <f t="shared" si="216"/>
        <v>0</v>
      </c>
      <c r="BR813" s="32" t="s">
        <v>1301</v>
      </c>
      <c r="BS813" s="32">
        <f t="shared" si="217"/>
        <v>480849.83139999997</v>
      </c>
      <c r="BT813" s="32"/>
      <c r="BU813" s="32"/>
      <c r="BV813" s="32"/>
      <c r="BW813" s="32"/>
      <c r="BX813" s="32"/>
      <c r="BY813" s="32"/>
      <c r="BZ813" s="32"/>
      <c r="CA813" s="32"/>
      <c r="CB813" s="32">
        <v>846257.14285714296</v>
      </c>
      <c r="CC813" s="32"/>
      <c r="CD813" s="32">
        <v>846257.14285714296</v>
      </c>
      <c r="CE813" s="32">
        <f t="shared" si="209"/>
        <v>893816.79428571439</v>
      </c>
      <c r="CF813" s="32"/>
      <c r="CG813" s="32"/>
      <c r="CH813" s="32"/>
      <c r="CI813" s="32"/>
      <c r="CJ813" s="32">
        <f t="shared" si="211"/>
        <v>603717.82864761911</v>
      </c>
      <c r="CK813" s="32">
        <f>+SMALL((K813,O813,S813,W813,AA813,AE813,AI813,AM813,AQ813,AU813,AY813,BC813,BG813,BK813,BO813,BS813,BW813,CA813,CE813,CI813),1)</f>
        <v>332735.74220000004</v>
      </c>
      <c r="CL813" s="18"/>
      <c r="CM813" s="18">
        <f t="shared" si="212"/>
        <v>0</v>
      </c>
      <c r="CN813" s="35">
        <f t="shared" si="213"/>
        <v>0</v>
      </c>
      <c r="CO813" s="39">
        <f t="shared" si="214"/>
        <v>332735.74220000004</v>
      </c>
    </row>
    <row r="814" spans="1:93" s="19" customFormat="1" ht="30">
      <c r="A814" s="17">
        <v>804</v>
      </c>
      <c r="B814" s="49" t="s">
        <v>317</v>
      </c>
      <c r="C814" s="69" t="s">
        <v>720</v>
      </c>
      <c r="D814" s="69" t="s">
        <v>1247</v>
      </c>
      <c r="E814" s="37">
        <v>1</v>
      </c>
      <c r="F814" s="37" t="str">
        <f>+VLOOKUP(B814,'[1]AMAREY NOVA MEDICAL S.A'!$D:$H,5,0)</f>
        <v>CTO 5658-2021 BIOART S.A</v>
      </c>
      <c r="G814" s="34">
        <f>+VLOOKUP(B814,'[1]AMAREY NOVA MEDICAL S.A'!$D:$H,2,0)</f>
        <v>235173</v>
      </c>
      <c r="H814" s="32">
        <f>+VLOOKUP(B814,'[1]AMAREY NOVA MEDICAL S.A'!$D:$H,3,0)</f>
        <v>0</v>
      </c>
      <c r="I814" s="32">
        <f>+VLOOKUP(B814,'[1]AMAREY NOVA MEDICAL S.A'!$D:$H,4,0)</f>
        <v>235173</v>
      </c>
      <c r="J814" s="32">
        <f t="shared" si="204"/>
        <v>235173</v>
      </c>
      <c r="K814" s="32">
        <f t="shared" si="205"/>
        <v>248389.72260000001</v>
      </c>
      <c r="L814" s="32">
        <v>163200</v>
      </c>
      <c r="M814" s="32"/>
      <c r="N814" s="32">
        <v>163200</v>
      </c>
      <c r="O814" s="32">
        <f t="shared" si="215"/>
        <v>172371.84</v>
      </c>
      <c r="P814" s="32">
        <v>321777</v>
      </c>
      <c r="Q814" s="32"/>
      <c r="R814" s="32">
        <v>321777</v>
      </c>
      <c r="S814" s="32">
        <f t="shared" si="206"/>
        <v>339796.51199999999</v>
      </c>
      <c r="T814" s="32"/>
      <c r="U814" s="32"/>
      <c r="V814" s="32"/>
      <c r="W814" s="32"/>
      <c r="X814" s="32"/>
      <c r="Y814" s="32"/>
      <c r="Z814" s="32"/>
      <c r="AA814" s="32"/>
      <c r="AB814" s="32"/>
      <c r="AC814" s="32"/>
      <c r="AD814" s="32"/>
      <c r="AE814" s="32"/>
      <c r="AF814" s="32"/>
      <c r="AG814" s="32"/>
      <c r="AH814" s="32"/>
      <c r="AI814" s="32"/>
      <c r="AJ814" s="32">
        <v>110860</v>
      </c>
      <c r="AK814" s="32"/>
      <c r="AL814" s="32">
        <v>110860</v>
      </c>
      <c r="AM814" s="32">
        <f t="shared" si="208"/>
        <v>117090.33200000001</v>
      </c>
      <c r="AN814" s="32"/>
      <c r="AO814" s="32"/>
      <c r="AP814" s="32"/>
      <c r="AQ814" s="32"/>
      <c r="AR814" s="32"/>
      <c r="AS814" s="32"/>
      <c r="AT814" s="32"/>
      <c r="AU814" s="32"/>
      <c r="AV814" s="32"/>
      <c r="AW814" s="32"/>
      <c r="AX814" s="32"/>
      <c r="AY814" s="32"/>
      <c r="AZ814" s="32"/>
      <c r="BA814" s="32"/>
      <c r="BB814" s="32"/>
      <c r="BC814" s="32"/>
      <c r="BD814" s="32"/>
      <c r="BE814" s="32"/>
      <c r="BF814" s="32"/>
      <c r="BG814" s="32"/>
      <c r="BH814" s="32"/>
      <c r="BI814" s="32"/>
      <c r="BJ814" s="32"/>
      <c r="BK814" s="32"/>
      <c r="BL814" s="32"/>
      <c r="BM814" s="32"/>
      <c r="BN814" s="32"/>
      <c r="BO814" s="32"/>
      <c r="BP814" s="32" t="s">
        <v>1304</v>
      </c>
      <c r="BQ814" s="32">
        <f t="shared" si="216"/>
        <v>0</v>
      </c>
      <c r="BR814" s="32" t="s">
        <v>1304</v>
      </c>
      <c r="BS814" s="32">
        <f t="shared" si="217"/>
        <v>375664.35440000001</v>
      </c>
      <c r="BT814" s="32"/>
      <c r="BU814" s="32"/>
      <c r="BV814" s="32"/>
      <c r="BW814" s="32"/>
      <c r="BX814" s="32"/>
      <c r="BY814" s="32"/>
      <c r="BZ814" s="32"/>
      <c r="CA814" s="32"/>
      <c r="CB814" s="32">
        <v>154285.71428571429</v>
      </c>
      <c r="CC814" s="32"/>
      <c r="CD814" s="32">
        <v>154285.71428571429</v>
      </c>
      <c r="CE814" s="32">
        <f t="shared" si="209"/>
        <v>162956.57142857145</v>
      </c>
      <c r="CF814" s="32"/>
      <c r="CG814" s="32"/>
      <c r="CH814" s="32"/>
      <c r="CI814" s="32"/>
      <c r="CJ814" s="32">
        <f t="shared" si="211"/>
        <v>236044.88873809521</v>
      </c>
      <c r="CK814" s="32">
        <f>+SMALL((K814,O814,S814,W814,AA814,AE814,AI814,AM814,AQ814,AU814,AY814,BC814,BG814,BK814,BO814,BS814,BW814,CA814,CE814,CI814),1)</f>
        <v>117090.33200000001</v>
      </c>
      <c r="CL814" s="18"/>
      <c r="CM814" s="18">
        <f t="shared" si="212"/>
        <v>131299.39059999998</v>
      </c>
      <c r="CN814" s="35">
        <f t="shared" si="213"/>
        <v>1.1213512538336639</v>
      </c>
      <c r="CO814" s="39">
        <f t="shared" si="214"/>
        <v>117090.33200000001</v>
      </c>
    </row>
    <row r="815" spans="1:93" s="19" customFormat="1" ht="30">
      <c r="A815" s="17">
        <v>805</v>
      </c>
      <c r="B815" s="49" t="s">
        <v>677</v>
      </c>
      <c r="C815" s="69" t="s">
        <v>720</v>
      </c>
      <c r="D815" s="69" t="s">
        <v>1247</v>
      </c>
      <c r="E815" s="37">
        <v>1</v>
      </c>
      <c r="F815" s="37" t="str">
        <f>+VLOOKUP(B815,'[1]AMAREY NOVA MEDICAL S.A'!$D:$H,5,0)</f>
        <v>CTO 5658-2021 BIOART S.A</v>
      </c>
      <c r="G815" s="34">
        <f>+VLOOKUP(B815,'[1]AMAREY NOVA MEDICAL S.A'!$D:$H,2,0)</f>
        <v>102686</v>
      </c>
      <c r="H815" s="32">
        <f>+VLOOKUP(B815,'[1]AMAREY NOVA MEDICAL S.A'!$D:$H,3,0)</f>
        <v>19510</v>
      </c>
      <c r="I815" s="32">
        <f>+VLOOKUP(B815,'[1]AMAREY NOVA MEDICAL S.A'!$D:$H,4,0)</f>
        <v>122196</v>
      </c>
      <c r="J815" s="32">
        <f t="shared" si="204"/>
        <v>122196</v>
      </c>
      <c r="K815" s="32">
        <f t="shared" si="205"/>
        <v>129063.4152</v>
      </c>
      <c r="L815" s="32"/>
      <c r="M815" s="32"/>
      <c r="N815" s="32"/>
      <c r="O815" s="32"/>
      <c r="P815" s="32">
        <v>149987</v>
      </c>
      <c r="Q815" s="32">
        <f t="shared" ref="Q815:Q816" si="221">+P815*19%</f>
        <v>28497.53</v>
      </c>
      <c r="R815" s="32">
        <v>178484.53</v>
      </c>
      <c r="S815" s="32">
        <f t="shared" si="206"/>
        <v>188479.66368</v>
      </c>
      <c r="T815" s="32"/>
      <c r="U815" s="32"/>
      <c r="V815" s="32"/>
      <c r="W815" s="32"/>
      <c r="X815" s="32"/>
      <c r="Y815" s="32"/>
      <c r="Z815" s="32"/>
      <c r="AA815" s="32"/>
      <c r="AB815" s="32"/>
      <c r="AC815" s="32"/>
      <c r="AD815" s="32"/>
      <c r="AE815" s="32"/>
      <c r="AF815" s="32"/>
      <c r="AG815" s="32"/>
      <c r="AH815" s="32"/>
      <c r="AI815" s="32"/>
      <c r="AJ815" s="32"/>
      <c r="AK815" s="32"/>
      <c r="AL815" s="32"/>
      <c r="AM815" s="32"/>
      <c r="AN815" s="32"/>
      <c r="AO815" s="32"/>
      <c r="AP815" s="32"/>
      <c r="AQ815" s="32"/>
      <c r="AR815" s="32"/>
      <c r="AS815" s="32"/>
      <c r="AT815" s="32"/>
      <c r="AU815" s="32"/>
      <c r="AV815" s="32"/>
      <c r="AW815" s="32"/>
      <c r="AX815" s="32"/>
      <c r="AY815" s="32"/>
      <c r="AZ815" s="32"/>
      <c r="BA815" s="32"/>
      <c r="BB815" s="32"/>
      <c r="BC815" s="32"/>
      <c r="BD815" s="32"/>
      <c r="BE815" s="32"/>
      <c r="BF815" s="32"/>
      <c r="BG815" s="32"/>
      <c r="BH815" s="32"/>
      <c r="BI815" s="32"/>
      <c r="BJ815" s="32"/>
      <c r="BK815" s="32"/>
      <c r="BL815" s="32"/>
      <c r="BM815" s="32"/>
      <c r="BN815" s="32"/>
      <c r="BO815" s="32"/>
      <c r="BP815" s="32">
        <v>126000.00000000001</v>
      </c>
      <c r="BQ815" s="32">
        <f t="shared" ref="BQ815:BQ816" si="222">+BP815*19%</f>
        <v>23940.000000000004</v>
      </c>
      <c r="BR815" s="32" t="s">
        <v>1302</v>
      </c>
      <c r="BS815" s="32">
        <f t="shared" si="217"/>
        <v>225839.628</v>
      </c>
      <c r="BT815" s="32"/>
      <c r="BU815" s="32"/>
      <c r="BV815" s="32"/>
      <c r="BW815" s="32"/>
      <c r="BX815" s="32"/>
      <c r="BY815" s="32"/>
      <c r="BZ815" s="32"/>
      <c r="CA815" s="32"/>
      <c r="CB815" s="32">
        <v>491130</v>
      </c>
      <c r="CC815" s="32">
        <v>93314.7</v>
      </c>
      <c r="CD815" s="32">
        <v>584444.69999999995</v>
      </c>
      <c r="CE815" s="32">
        <f t="shared" si="209"/>
        <v>617290.49213999999</v>
      </c>
      <c r="CF815" s="32"/>
      <c r="CG815" s="32"/>
      <c r="CH815" s="32"/>
      <c r="CI815" s="32"/>
      <c r="CJ815" s="32">
        <f t="shared" si="211"/>
        <v>290168.29975499999</v>
      </c>
      <c r="CK815" s="32">
        <f>+SMALL((K815,O815,S815,W815,AA815,AE815,AI815,AM815,AQ815,AU815,AY815,BC815,BG815,BK815,BO815,BS815,BW815,CA815,CE815,CI815),1)</f>
        <v>129063.4152</v>
      </c>
      <c r="CL815" s="18"/>
      <c r="CM815" s="18">
        <f t="shared" si="212"/>
        <v>0</v>
      </c>
      <c r="CN815" s="35">
        <f t="shared" si="213"/>
        <v>0</v>
      </c>
      <c r="CO815" s="39">
        <f t="shared" si="214"/>
        <v>129063.4152</v>
      </c>
    </row>
    <row r="816" spans="1:93" s="19" customFormat="1" ht="30">
      <c r="A816" s="17">
        <v>806</v>
      </c>
      <c r="B816" s="49" t="s">
        <v>673</v>
      </c>
      <c r="C816" s="69" t="s">
        <v>720</v>
      </c>
      <c r="D816" s="69" t="s">
        <v>1247</v>
      </c>
      <c r="E816" s="37">
        <v>1</v>
      </c>
      <c r="F816" s="37" t="str">
        <f>+VLOOKUP(B816,'[1]AMAREY NOVA MEDICAL S.A'!$D:$H,5,0)</f>
        <v>CTO 5658-2021 BIOART S.A</v>
      </c>
      <c r="G816" s="34">
        <f>+VLOOKUP(B816,'[1]AMAREY NOVA MEDICAL S.A'!$D:$H,2,0)</f>
        <v>0</v>
      </c>
      <c r="H816" s="32">
        <f>+VLOOKUP(B816,'[1]AMAREY NOVA MEDICAL S.A'!$D:$H,3,0)</f>
        <v>0</v>
      </c>
      <c r="I816" s="32">
        <f>+VLOOKUP(B816,'[1]AMAREY NOVA MEDICAL S.A'!$D:$H,4,0)</f>
        <v>0</v>
      </c>
      <c r="J816" s="32">
        <f t="shared" si="204"/>
        <v>0</v>
      </c>
      <c r="K816" s="32">
        <f t="shared" si="205"/>
        <v>0</v>
      </c>
      <c r="L816" s="32">
        <v>96900</v>
      </c>
      <c r="M816" s="32">
        <f>+L816*19%</f>
        <v>18411</v>
      </c>
      <c r="N816" s="32">
        <v>115311</v>
      </c>
      <c r="O816" s="32">
        <f t="shared" si="215"/>
        <v>121791.4782</v>
      </c>
      <c r="P816" s="32">
        <v>419292</v>
      </c>
      <c r="Q816" s="32">
        <f t="shared" si="221"/>
        <v>79665.48</v>
      </c>
      <c r="R816" s="32">
        <v>498957.48</v>
      </c>
      <c r="S816" s="32">
        <f t="shared" si="206"/>
        <v>526899.09888000006</v>
      </c>
      <c r="T816" s="32"/>
      <c r="U816" s="32"/>
      <c r="V816" s="32"/>
      <c r="W816" s="32"/>
      <c r="X816" s="32"/>
      <c r="Y816" s="32"/>
      <c r="Z816" s="32"/>
      <c r="AA816" s="32"/>
      <c r="AB816" s="32"/>
      <c r="AC816" s="32"/>
      <c r="AD816" s="32"/>
      <c r="AE816" s="32"/>
      <c r="AF816" s="32"/>
      <c r="AG816" s="32"/>
      <c r="AH816" s="32"/>
      <c r="AI816" s="32"/>
      <c r="AJ816" s="32">
        <v>125752.5</v>
      </c>
      <c r="AK816" s="32">
        <f>+AJ816*19%</f>
        <v>23892.974999999999</v>
      </c>
      <c r="AL816" s="32">
        <v>149645.47500000001</v>
      </c>
      <c r="AM816" s="32">
        <f t="shared" si="208"/>
        <v>158055.55069500001</v>
      </c>
      <c r="AN816" s="32"/>
      <c r="AO816" s="32"/>
      <c r="AP816" s="32"/>
      <c r="AQ816" s="32"/>
      <c r="AR816" s="32"/>
      <c r="AS816" s="32"/>
      <c r="AT816" s="32"/>
      <c r="AU816" s="32"/>
      <c r="AV816" s="32"/>
      <c r="AW816" s="32"/>
      <c r="AX816" s="32"/>
      <c r="AY816" s="32"/>
      <c r="AZ816" s="32"/>
      <c r="BA816" s="32"/>
      <c r="BB816" s="32"/>
      <c r="BC816" s="32"/>
      <c r="BD816" s="32"/>
      <c r="BE816" s="32"/>
      <c r="BF816" s="32"/>
      <c r="BG816" s="32"/>
      <c r="BH816" s="32"/>
      <c r="BI816" s="32"/>
      <c r="BJ816" s="32"/>
      <c r="BK816" s="32"/>
      <c r="BL816" s="32"/>
      <c r="BM816" s="32"/>
      <c r="BN816" s="32"/>
      <c r="BO816" s="32"/>
      <c r="BP816" s="32">
        <v>33600.000000000007</v>
      </c>
      <c r="BQ816" s="32">
        <f t="shared" si="222"/>
        <v>6384.0000000000018</v>
      </c>
      <c r="BR816" s="32" t="s">
        <v>1299</v>
      </c>
      <c r="BS816" s="32">
        <f t="shared" si="217"/>
        <v>60223.900799999996</v>
      </c>
      <c r="BT816" s="32"/>
      <c r="BU816" s="32"/>
      <c r="BV816" s="32"/>
      <c r="BW816" s="32"/>
      <c r="BX816" s="32"/>
      <c r="BY816" s="32"/>
      <c r="BZ816" s="32"/>
      <c r="CA816" s="32"/>
      <c r="CB816" s="32">
        <v>194400</v>
      </c>
      <c r="CC816" s="32">
        <v>36936</v>
      </c>
      <c r="CD816" s="32">
        <v>231336</v>
      </c>
      <c r="CE816" s="32">
        <f t="shared" si="209"/>
        <v>244337.08319999999</v>
      </c>
      <c r="CF816" s="32"/>
      <c r="CG816" s="32"/>
      <c r="CH816" s="32"/>
      <c r="CI816" s="32"/>
      <c r="CJ816" s="32">
        <f t="shared" si="211"/>
        <v>185217.85196250002</v>
      </c>
      <c r="CK816" s="32">
        <f>+SMALL((K816,O816,S816,W816,AA816,AE816,AI816,AM816,AQ816,AU816,AY816,BC816,BG816,BK816,BO816,BS816,BW816,CA816,CE816,CI816),1)</f>
        <v>0</v>
      </c>
      <c r="CL816" s="18"/>
      <c r="CM816" s="18"/>
      <c r="CN816" s="35"/>
      <c r="CO816" s="39">
        <f t="shared" si="214"/>
        <v>0</v>
      </c>
    </row>
    <row r="817" spans="1:93" s="19" customFormat="1" ht="30">
      <c r="A817" s="17">
        <v>807</v>
      </c>
      <c r="B817" s="49" t="s">
        <v>671</v>
      </c>
      <c r="C817" s="69" t="s">
        <v>721</v>
      </c>
      <c r="D817" s="69" t="s">
        <v>1247</v>
      </c>
      <c r="E817" s="37">
        <v>1</v>
      </c>
      <c r="F817" s="37" t="str">
        <f>+VLOOKUP(B817,'[1]AMAREY NOVA MEDICAL S.A'!$D:$H,5,0)</f>
        <v>CTO 5658-2021 BIOART S.A</v>
      </c>
      <c r="G817" s="34">
        <f>+VLOOKUP(B817,'[1]AMAREY NOVA MEDICAL S.A'!$D:$H,2,0)</f>
        <v>315031</v>
      </c>
      <c r="H817" s="32">
        <f>+VLOOKUP(B817,'[1]AMAREY NOVA MEDICAL S.A'!$D:$H,3,0)</f>
        <v>0</v>
      </c>
      <c r="I817" s="32">
        <f>+VLOOKUP(B817,'[1]AMAREY NOVA MEDICAL S.A'!$D:$H,4,0)</f>
        <v>315031</v>
      </c>
      <c r="J817" s="32">
        <f t="shared" si="204"/>
        <v>315031</v>
      </c>
      <c r="K817" s="32">
        <f t="shared" si="205"/>
        <v>332735.74220000004</v>
      </c>
      <c r="L817" s="32">
        <v>530400</v>
      </c>
      <c r="M817" s="32"/>
      <c r="N817" s="32">
        <v>530400</v>
      </c>
      <c r="O817" s="32">
        <f t="shared" si="215"/>
        <v>560208.48</v>
      </c>
      <c r="P817" s="32">
        <v>664039</v>
      </c>
      <c r="Q817" s="32"/>
      <c r="R817" s="32">
        <v>664039</v>
      </c>
      <c r="S817" s="32">
        <f t="shared" si="206"/>
        <v>701225.18400000001</v>
      </c>
      <c r="T817" s="32"/>
      <c r="U817" s="32"/>
      <c r="V817" s="32"/>
      <c r="W817" s="32"/>
      <c r="X817" s="32"/>
      <c r="Y817" s="32"/>
      <c r="Z817" s="32"/>
      <c r="AA817" s="32"/>
      <c r="AB817" s="32"/>
      <c r="AC817" s="32"/>
      <c r="AD817" s="32"/>
      <c r="AE817" s="32"/>
      <c r="AF817" s="32"/>
      <c r="AG817" s="32"/>
      <c r="AH817" s="32"/>
      <c r="AI817" s="32"/>
      <c r="AJ817" s="32">
        <v>618700</v>
      </c>
      <c r="AK817" s="32"/>
      <c r="AL817" s="32">
        <v>618700</v>
      </c>
      <c r="AM817" s="32">
        <f t="shared" si="208"/>
        <v>653470.94000000006</v>
      </c>
      <c r="AN817" s="32"/>
      <c r="AO817" s="32"/>
      <c r="AP817" s="32"/>
      <c r="AQ817" s="32"/>
      <c r="AR817" s="32"/>
      <c r="AS817" s="32"/>
      <c r="AT817" s="32"/>
      <c r="AU817" s="32"/>
      <c r="AV817" s="32"/>
      <c r="AW817" s="32"/>
      <c r="AX817" s="32"/>
      <c r="AY817" s="32"/>
      <c r="AZ817" s="32"/>
      <c r="BA817" s="32"/>
      <c r="BB817" s="32"/>
      <c r="BC817" s="32"/>
      <c r="BD817" s="32"/>
      <c r="BE817" s="32"/>
      <c r="BF817" s="32"/>
      <c r="BG817" s="32"/>
      <c r="BH817" s="32"/>
      <c r="BI817" s="32"/>
      <c r="BJ817" s="32"/>
      <c r="BK817" s="32"/>
      <c r="BL817" s="32"/>
      <c r="BM817" s="32"/>
      <c r="BN817" s="32"/>
      <c r="BO817" s="32"/>
      <c r="BP817" s="32" t="s">
        <v>1301</v>
      </c>
      <c r="BQ817" s="32">
        <f t="shared" si="216"/>
        <v>0</v>
      </c>
      <c r="BR817" s="32" t="s">
        <v>1301</v>
      </c>
      <c r="BS817" s="32">
        <f t="shared" si="217"/>
        <v>480849.83139999997</v>
      </c>
      <c r="BT817" s="32"/>
      <c r="BU817" s="32"/>
      <c r="BV817" s="32"/>
      <c r="BW817" s="32"/>
      <c r="BX817" s="32"/>
      <c r="BY817" s="32"/>
      <c r="BZ817" s="32"/>
      <c r="CA817" s="32"/>
      <c r="CB817" s="32">
        <v>846257.14285714296</v>
      </c>
      <c r="CC817" s="32"/>
      <c r="CD817" s="32">
        <v>846257.14285714296</v>
      </c>
      <c r="CE817" s="32">
        <f t="shared" si="209"/>
        <v>893816.79428571439</v>
      </c>
      <c r="CF817" s="32"/>
      <c r="CG817" s="32"/>
      <c r="CH817" s="32"/>
      <c r="CI817" s="32"/>
      <c r="CJ817" s="32">
        <f t="shared" si="211"/>
        <v>603717.82864761911</v>
      </c>
      <c r="CK817" s="32">
        <f>+SMALL((K817,O817,S817,W817,AA817,AE817,AI817,AM817,AQ817,AU817,AY817,BC817,BG817,BK817,BO817,BS817,BW817,CA817,CE817,CI817),1)</f>
        <v>332735.74220000004</v>
      </c>
      <c r="CL817" s="18"/>
      <c r="CM817" s="18">
        <f t="shared" si="212"/>
        <v>0</v>
      </c>
      <c r="CN817" s="35">
        <f t="shared" si="213"/>
        <v>0</v>
      </c>
      <c r="CO817" s="39">
        <f t="shared" si="214"/>
        <v>332735.74220000004</v>
      </c>
    </row>
    <row r="818" spans="1:93" s="19" customFormat="1" ht="30">
      <c r="A818" s="17">
        <v>808</v>
      </c>
      <c r="B818" s="49" t="s">
        <v>677</v>
      </c>
      <c r="C818" s="69" t="s">
        <v>721</v>
      </c>
      <c r="D818" s="69" t="s">
        <v>1247</v>
      </c>
      <c r="E818" s="37">
        <v>1</v>
      </c>
      <c r="F818" s="37" t="str">
        <f>+VLOOKUP(B818,'[1]AMAREY NOVA MEDICAL S.A'!$D:$H,5,0)</f>
        <v>CTO 5658-2021 BIOART S.A</v>
      </c>
      <c r="G818" s="34">
        <f>+VLOOKUP(B818,'[1]AMAREY NOVA MEDICAL S.A'!$D:$H,2,0)</f>
        <v>102686</v>
      </c>
      <c r="H818" s="32">
        <f>+VLOOKUP(B818,'[1]AMAREY NOVA MEDICAL S.A'!$D:$H,3,0)</f>
        <v>19510</v>
      </c>
      <c r="I818" s="32">
        <f>+VLOOKUP(B818,'[1]AMAREY NOVA MEDICAL S.A'!$D:$H,4,0)</f>
        <v>122196</v>
      </c>
      <c r="J818" s="32">
        <f t="shared" si="204"/>
        <v>122196</v>
      </c>
      <c r="K818" s="32">
        <f t="shared" si="205"/>
        <v>129063.4152</v>
      </c>
      <c r="L818" s="32"/>
      <c r="M818" s="32"/>
      <c r="N818" s="32"/>
      <c r="O818" s="32"/>
      <c r="P818" s="32">
        <v>149987</v>
      </c>
      <c r="Q818" s="32">
        <f t="shared" ref="Q818:Q819" si="223">+P818*19%</f>
        <v>28497.53</v>
      </c>
      <c r="R818" s="32">
        <v>178484.53</v>
      </c>
      <c r="S818" s="32">
        <f t="shared" si="206"/>
        <v>188479.66368</v>
      </c>
      <c r="T818" s="32"/>
      <c r="U818" s="32"/>
      <c r="V818" s="32"/>
      <c r="W818" s="32"/>
      <c r="X818" s="32"/>
      <c r="Y818" s="32"/>
      <c r="Z818" s="32"/>
      <c r="AA818" s="32"/>
      <c r="AB818" s="32"/>
      <c r="AC818" s="32"/>
      <c r="AD818" s="32"/>
      <c r="AE818" s="32"/>
      <c r="AF818" s="32"/>
      <c r="AG818" s="32"/>
      <c r="AH818" s="32"/>
      <c r="AI818" s="32"/>
      <c r="AJ818" s="32"/>
      <c r="AK818" s="32"/>
      <c r="AL818" s="32"/>
      <c r="AM818" s="32"/>
      <c r="AN818" s="32"/>
      <c r="AO818" s="32"/>
      <c r="AP818" s="32"/>
      <c r="AQ818" s="32"/>
      <c r="AR818" s="32"/>
      <c r="AS818" s="32"/>
      <c r="AT818" s="32"/>
      <c r="AU818" s="32"/>
      <c r="AV818" s="32"/>
      <c r="AW818" s="32"/>
      <c r="AX818" s="32"/>
      <c r="AY818" s="32"/>
      <c r="AZ818" s="32"/>
      <c r="BA818" s="32"/>
      <c r="BB818" s="32"/>
      <c r="BC818" s="32"/>
      <c r="BD818" s="32"/>
      <c r="BE818" s="32"/>
      <c r="BF818" s="32"/>
      <c r="BG818" s="32"/>
      <c r="BH818" s="32"/>
      <c r="BI818" s="32"/>
      <c r="BJ818" s="32"/>
      <c r="BK818" s="32"/>
      <c r="BL818" s="32"/>
      <c r="BM818" s="32"/>
      <c r="BN818" s="32"/>
      <c r="BO818" s="32"/>
      <c r="BP818" s="32">
        <v>126000.00000000001</v>
      </c>
      <c r="BQ818" s="32">
        <f t="shared" ref="BQ818:BQ819" si="224">+BP818*19%</f>
        <v>23940.000000000004</v>
      </c>
      <c r="BR818" s="32" t="s">
        <v>1302</v>
      </c>
      <c r="BS818" s="32">
        <f t="shared" si="217"/>
        <v>225839.628</v>
      </c>
      <c r="BT818" s="32"/>
      <c r="BU818" s="32"/>
      <c r="BV818" s="32"/>
      <c r="BW818" s="32"/>
      <c r="BX818" s="32"/>
      <c r="BY818" s="32"/>
      <c r="BZ818" s="32"/>
      <c r="CA818" s="32"/>
      <c r="CB818" s="32">
        <v>491130</v>
      </c>
      <c r="CC818" s="32">
        <v>93314.7</v>
      </c>
      <c r="CD818" s="32">
        <v>584444.69999999995</v>
      </c>
      <c r="CE818" s="32">
        <f t="shared" si="209"/>
        <v>617290.49213999999</v>
      </c>
      <c r="CF818" s="32"/>
      <c r="CG818" s="32"/>
      <c r="CH818" s="32"/>
      <c r="CI818" s="32"/>
      <c r="CJ818" s="32">
        <f t="shared" si="211"/>
        <v>290168.29975499999</v>
      </c>
      <c r="CK818" s="32">
        <f>+SMALL((K818,O818,S818,W818,AA818,AE818,AI818,AM818,AQ818,AU818,AY818,BC818,BG818,BK818,BO818,BS818,BW818,CA818,CE818,CI818),1)</f>
        <v>129063.4152</v>
      </c>
      <c r="CL818" s="18"/>
      <c r="CM818" s="18">
        <f t="shared" si="212"/>
        <v>0</v>
      </c>
      <c r="CN818" s="35">
        <f t="shared" si="213"/>
        <v>0</v>
      </c>
      <c r="CO818" s="39">
        <f t="shared" si="214"/>
        <v>129063.4152</v>
      </c>
    </row>
    <row r="819" spans="1:93" s="19" customFormat="1" ht="30">
      <c r="A819" s="17">
        <v>809</v>
      </c>
      <c r="B819" s="49" t="s">
        <v>673</v>
      </c>
      <c r="C819" s="69" t="s">
        <v>721</v>
      </c>
      <c r="D819" s="69" t="s">
        <v>1247</v>
      </c>
      <c r="E819" s="37">
        <v>1</v>
      </c>
      <c r="F819" s="37" t="str">
        <f>+VLOOKUP(B819,'[1]AMAREY NOVA MEDICAL S.A'!$D:$H,5,0)</f>
        <v>CTO 5658-2021 BIOART S.A</v>
      </c>
      <c r="G819" s="34">
        <f>+VLOOKUP(B819,'[1]AMAREY NOVA MEDICAL S.A'!$D:$H,2,0)</f>
        <v>0</v>
      </c>
      <c r="H819" s="32">
        <f>+VLOOKUP(B819,'[1]AMAREY NOVA MEDICAL S.A'!$D:$H,3,0)</f>
        <v>0</v>
      </c>
      <c r="I819" s="32">
        <f>+VLOOKUP(B819,'[1]AMAREY NOVA MEDICAL S.A'!$D:$H,4,0)</f>
        <v>0</v>
      </c>
      <c r="J819" s="32">
        <f t="shared" si="204"/>
        <v>0</v>
      </c>
      <c r="K819" s="32">
        <f t="shared" si="205"/>
        <v>0</v>
      </c>
      <c r="L819" s="32">
        <v>96900</v>
      </c>
      <c r="M819" s="32">
        <f>+L819*19%</f>
        <v>18411</v>
      </c>
      <c r="N819" s="32">
        <v>115311</v>
      </c>
      <c r="O819" s="32">
        <f t="shared" si="215"/>
        <v>121791.4782</v>
      </c>
      <c r="P819" s="32">
        <v>419292</v>
      </c>
      <c r="Q819" s="32">
        <f t="shared" si="223"/>
        <v>79665.48</v>
      </c>
      <c r="R819" s="32">
        <v>498957.48</v>
      </c>
      <c r="S819" s="32">
        <f t="shared" si="206"/>
        <v>526899.09888000006</v>
      </c>
      <c r="T819" s="32"/>
      <c r="U819" s="32"/>
      <c r="V819" s="32"/>
      <c r="W819" s="32"/>
      <c r="X819" s="32"/>
      <c r="Y819" s="32"/>
      <c r="Z819" s="32"/>
      <c r="AA819" s="32"/>
      <c r="AB819" s="32"/>
      <c r="AC819" s="32"/>
      <c r="AD819" s="32"/>
      <c r="AE819" s="32"/>
      <c r="AF819" s="32"/>
      <c r="AG819" s="32"/>
      <c r="AH819" s="32"/>
      <c r="AI819" s="32"/>
      <c r="AJ819" s="32">
        <v>125752.5</v>
      </c>
      <c r="AK819" s="32">
        <f>+AJ819*19%</f>
        <v>23892.974999999999</v>
      </c>
      <c r="AL819" s="32">
        <v>149645.47500000001</v>
      </c>
      <c r="AM819" s="32">
        <f t="shared" si="208"/>
        <v>158055.55069500001</v>
      </c>
      <c r="AN819" s="32"/>
      <c r="AO819" s="32"/>
      <c r="AP819" s="32"/>
      <c r="AQ819" s="32"/>
      <c r="AR819" s="32"/>
      <c r="AS819" s="32"/>
      <c r="AT819" s="32"/>
      <c r="AU819" s="32"/>
      <c r="AV819" s="32"/>
      <c r="AW819" s="32"/>
      <c r="AX819" s="32"/>
      <c r="AY819" s="32"/>
      <c r="AZ819" s="32"/>
      <c r="BA819" s="32"/>
      <c r="BB819" s="32"/>
      <c r="BC819" s="32"/>
      <c r="BD819" s="32"/>
      <c r="BE819" s="32"/>
      <c r="BF819" s="32"/>
      <c r="BG819" s="32"/>
      <c r="BH819" s="32"/>
      <c r="BI819" s="32"/>
      <c r="BJ819" s="32"/>
      <c r="BK819" s="32"/>
      <c r="BL819" s="32"/>
      <c r="BM819" s="32"/>
      <c r="BN819" s="32"/>
      <c r="BO819" s="32"/>
      <c r="BP819" s="32">
        <v>33600.000000000007</v>
      </c>
      <c r="BQ819" s="32">
        <f t="shared" si="224"/>
        <v>6384.0000000000018</v>
      </c>
      <c r="BR819" s="32" t="s">
        <v>1299</v>
      </c>
      <c r="BS819" s="32">
        <f t="shared" si="217"/>
        <v>60223.900799999996</v>
      </c>
      <c r="BT819" s="32"/>
      <c r="BU819" s="32"/>
      <c r="BV819" s="32"/>
      <c r="BW819" s="32"/>
      <c r="BX819" s="32"/>
      <c r="BY819" s="32"/>
      <c r="BZ819" s="32"/>
      <c r="CA819" s="32"/>
      <c r="CB819" s="32">
        <v>194400</v>
      </c>
      <c r="CC819" s="32">
        <v>36936</v>
      </c>
      <c r="CD819" s="32">
        <v>231336</v>
      </c>
      <c r="CE819" s="32">
        <f t="shared" si="209"/>
        <v>244337.08319999999</v>
      </c>
      <c r="CF819" s="32"/>
      <c r="CG819" s="32"/>
      <c r="CH819" s="32"/>
      <c r="CI819" s="32"/>
      <c r="CJ819" s="32">
        <f t="shared" si="211"/>
        <v>185217.85196250002</v>
      </c>
      <c r="CK819" s="32">
        <f>+SMALL((K819,O819,S819,W819,AA819,AE819,AI819,AM819,AQ819,AU819,AY819,BC819,BG819,BK819,BO819,BS819,BW819,CA819,CE819,CI819),1)</f>
        <v>0</v>
      </c>
      <c r="CL819" s="18"/>
      <c r="CM819" s="18"/>
      <c r="CN819" s="35"/>
      <c r="CO819" s="39">
        <f t="shared" si="214"/>
        <v>0</v>
      </c>
    </row>
    <row r="820" spans="1:93" s="19" customFormat="1" ht="60">
      <c r="A820" s="17">
        <v>810</v>
      </c>
      <c r="B820" s="49" t="s">
        <v>674</v>
      </c>
      <c r="C820" s="69" t="s">
        <v>722</v>
      </c>
      <c r="D820" s="69" t="s">
        <v>1247</v>
      </c>
      <c r="E820" s="37">
        <v>1</v>
      </c>
      <c r="F820" s="37" t="str">
        <f>+VLOOKUP(B820,'[1]AMAREY NOVA MEDICAL S.A'!$D:$H,5,0)</f>
        <v>CTO 5664-2021 JOHNSON &amp; JOHNSON DE COLOMBIA S.A</v>
      </c>
      <c r="G820" s="34">
        <f>+VLOOKUP(B820,'[1]AMAREY NOVA MEDICAL S.A'!$D:$H,2,0)</f>
        <v>715300</v>
      </c>
      <c r="H820" s="32">
        <f>+VLOOKUP(B820,'[1]AMAREY NOVA MEDICAL S.A'!$D:$H,3,0)</f>
        <v>0</v>
      </c>
      <c r="I820" s="32">
        <f>+VLOOKUP(B820,'[1]AMAREY NOVA MEDICAL S.A'!$D:$H,4,0)</f>
        <v>715300</v>
      </c>
      <c r="J820" s="32">
        <f t="shared" si="204"/>
        <v>715300</v>
      </c>
      <c r="K820" s="32">
        <f t="shared" si="205"/>
        <v>755499.86</v>
      </c>
      <c r="L820" s="32">
        <v>1020000</v>
      </c>
      <c r="M820" s="32"/>
      <c r="N820" s="32">
        <v>1020000</v>
      </c>
      <c r="O820" s="32">
        <f t="shared" si="215"/>
        <v>1077324</v>
      </c>
      <c r="P820" s="32">
        <v>1094712</v>
      </c>
      <c r="Q820" s="32"/>
      <c r="R820" s="32">
        <v>1094712</v>
      </c>
      <c r="S820" s="32">
        <f t="shared" si="206"/>
        <v>1156015.872</v>
      </c>
      <c r="T820" s="32"/>
      <c r="U820" s="32"/>
      <c r="V820" s="32"/>
      <c r="W820" s="32"/>
      <c r="X820" s="32">
        <v>720000</v>
      </c>
      <c r="Y820" s="32"/>
      <c r="Z820" s="32">
        <v>720000</v>
      </c>
      <c r="AA820" s="32">
        <f t="shared" si="207"/>
        <v>760464</v>
      </c>
      <c r="AB820" s="32"/>
      <c r="AC820" s="32"/>
      <c r="AD820" s="32"/>
      <c r="AE820" s="32"/>
      <c r="AF820" s="32"/>
      <c r="AG820" s="32"/>
      <c r="AH820" s="32"/>
      <c r="AI820" s="32"/>
      <c r="AJ820" s="32">
        <v>822595</v>
      </c>
      <c r="AK820" s="32"/>
      <c r="AL820" s="32">
        <v>822595</v>
      </c>
      <c r="AM820" s="32">
        <f t="shared" si="208"/>
        <v>868824.83900000004</v>
      </c>
      <c r="AN820" s="32"/>
      <c r="AO820" s="32"/>
      <c r="AP820" s="32"/>
      <c r="AQ820" s="32"/>
      <c r="AR820" s="32"/>
      <c r="AS820" s="32"/>
      <c r="AT820" s="32"/>
      <c r="AU820" s="32"/>
      <c r="AV820" s="32"/>
      <c r="AW820" s="32"/>
      <c r="AX820" s="32"/>
      <c r="AY820" s="32"/>
      <c r="AZ820" s="32"/>
      <c r="BA820" s="32"/>
      <c r="BB820" s="32"/>
      <c r="BC820" s="32"/>
      <c r="BD820" s="32"/>
      <c r="BE820" s="32"/>
      <c r="BF820" s="32"/>
      <c r="BG820" s="32"/>
      <c r="BH820" s="32"/>
      <c r="BI820" s="32"/>
      <c r="BJ820" s="32"/>
      <c r="BK820" s="32"/>
      <c r="BL820" s="32"/>
      <c r="BM820" s="32"/>
      <c r="BN820" s="32"/>
      <c r="BO820" s="32"/>
      <c r="BP820" s="32" t="s">
        <v>1305</v>
      </c>
      <c r="BQ820" s="32">
        <f t="shared" si="216"/>
        <v>0</v>
      </c>
      <c r="BR820" s="32" t="s">
        <v>1305</v>
      </c>
      <c r="BS820" s="32">
        <f t="shared" si="217"/>
        <v>1096938.3484</v>
      </c>
      <c r="BT820" s="32"/>
      <c r="BU820" s="32"/>
      <c r="BV820" s="32"/>
      <c r="BW820" s="32"/>
      <c r="BX820" s="32"/>
      <c r="BY820" s="32"/>
      <c r="BZ820" s="32"/>
      <c r="CA820" s="32"/>
      <c r="CB820" s="32">
        <v>1112816.5714285716</v>
      </c>
      <c r="CC820" s="32"/>
      <c r="CD820" s="32">
        <v>1112816.5714285716</v>
      </c>
      <c r="CE820" s="32">
        <f t="shared" si="209"/>
        <v>1175356.8627428573</v>
      </c>
      <c r="CF820" s="32"/>
      <c r="CG820" s="32"/>
      <c r="CH820" s="32"/>
      <c r="CI820" s="32"/>
      <c r="CJ820" s="32">
        <f t="shared" si="211"/>
        <v>984346.25459183659</v>
      </c>
      <c r="CK820" s="32">
        <f>+SMALL((K820,O820,S820,W820,AA820,AE820,AI820,AM820,AQ820,AU820,AY820,BC820,BG820,BK820,BO820,BS820,BW820,CA820,CE820,CI820),1)</f>
        <v>755499.86</v>
      </c>
      <c r="CL820" s="18"/>
      <c r="CM820" s="18">
        <f t="shared" si="212"/>
        <v>0</v>
      </c>
      <c r="CN820" s="35">
        <f t="shared" si="213"/>
        <v>0</v>
      </c>
      <c r="CO820" s="39">
        <f t="shared" si="214"/>
        <v>755499.86</v>
      </c>
    </row>
    <row r="821" spans="1:93" s="19" customFormat="1" ht="30">
      <c r="A821" s="17">
        <v>811</v>
      </c>
      <c r="B821" s="49" t="s">
        <v>677</v>
      </c>
      <c r="C821" s="69" t="s">
        <v>722</v>
      </c>
      <c r="D821" s="69" t="s">
        <v>1247</v>
      </c>
      <c r="E821" s="37">
        <v>1</v>
      </c>
      <c r="F821" s="37" t="str">
        <f>+VLOOKUP(B821,'[1]AMAREY NOVA MEDICAL S.A'!$D:$H,5,0)</f>
        <v>CTO 5658-2021 BIOART S.A</v>
      </c>
      <c r="G821" s="34">
        <f>+VLOOKUP(B821,'[1]AMAREY NOVA MEDICAL S.A'!$D:$H,2,0)</f>
        <v>102686</v>
      </c>
      <c r="H821" s="32">
        <f>+VLOOKUP(B821,'[1]AMAREY NOVA MEDICAL S.A'!$D:$H,3,0)</f>
        <v>19510</v>
      </c>
      <c r="I821" s="32">
        <f>+VLOOKUP(B821,'[1]AMAREY NOVA MEDICAL S.A'!$D:$H,4,0)</f>
        <v>122196</v>
      </c>
      <c r="J821" s="32">
        <f t="shared" si="204"/>
        <v>122196</v>
      </c>
      <c r="K821" s="32">
        <f t="shared" si="205"/>
        <v>129063.4152</v>
      </c>
      <c r="L821" s="32"/>
      <c r="M821" s="32"/>
      <c r="N821" s="32"/>
      <c r="O821" s="32"/>
      <c r="P821" s="32">
        <v>149987</v>
      </c>
      <c r="Q821" s="32">
        <f t="shared" ref="Q821:Q822" si="225">+P821*19%</f>
        <v>28497.53</v>
      </c>
      <c r="R821" s="32">
        <v>178484.53</v>
      </c>
      <c r="S821" s="32">
        <f t="shared" si="206"/>
        <v>188479.66368</v>
      </c>
      <c r="T821" s="32"/>
      <c r="U821" s="32"/>
      <c r="V821" s="32"/>
      <c r="W821" s="32"/>
      <c r="X821" s="32">
        <v>95000</v>
      </c>
      <c r="Y821" s="32"/>
      <c r="Z821" s="32">
        <v>95000</v>
      </c>
      <c r="AA821" s="32">
        <f t="shared" si="207"/>
        <v>100339</v>
      </c>
      <c r="AB821" s="32"/>
      <c r="AC821" s="32"/>
      <c r="AD821" s="32"/>
      <c r="AE821" s="32"/>
      <c r="AF821" s="32"/>
      <c r="AG821" s="32"/>
      <c r="AH821" s="32"/>
      <c r="AI821" s="32"/>
      <c r="AJ821" s="32"/>
      <c r="AK821" s="32"/>
      <c r="AL821" s="32"/>
      <c r="AM821" s="32"/>
      <c r="AN821" s="32"/>
      <c r="AO821" s="32"/>
      <c r="AP821" s="32"/>
      <c r="AQ821" s="32"/>
      <c r="AR821" s="32"/>
      <c r="AS821" s="32"/>
      <c r="AT821" s="32"/>
      <c r="AU821" s="32"/>
      <c r="AV821" s="32"/>
      <c r="AW821" s="32"/>
      <c r="AX821" s="32"/>
      <c r="AY821" s="32"/>
      <c r="AZ821" s="32"/>
      <c r="BA821" s="32"/>
      <c r="BB821" s="32"/>
      <c r="BC821" s="32"/>
      <c r="BD821" s="32"/>
      <c r="BE821" s="32"/>
      <c r="BF821" s="32"/>
      <c r="BG821" s="32"/>
      <c r="BH821" s="32"/>
      <c r="BI821" s="32"/>
      <c r="BJ821" s="32"/>
      <c r="BK821" s="32"/>
      <c r="BL821" s="32"/>
      <c r="BM821" s="32"/>
      <c r="BN821" s="32"/>
      <c r="BO821" s="32"/>
      <c r="BP821" s="32">
        <v>126000.00000000001</v>
      </c>
      <c r="BQ821" s="32">
        <f t="shared" ref="BQ821:BQ823" si="226">+BP821*19%</f>
        <v>23940.000000000004</v>
      </c>
      <c r="BR821" s="32" t="s">
        <v>1302</v>
      </c>
      <c r="BS821" s="32">
        <f t="shared" si="217"/>
        <v>225839.628</v>
      </c>
      <c r="BT821" s="32"/>
      <c r="BU821" s="32"/>
      <c r="BV821" s="32"/>
      <c r="BW821" s="32"/>
      <c r="BX821" s="32"/>
      <c r="BY821" s="32"/>
      <c r="BZ821" s="32"/>
      <c r="CA821" s="32"/>
      <c r="CB821" s="32">
        <v>491130</v>
      </c>
      <c r="CC821" s="32">
        <v>93314.7</v>
      </c>
      <c r="CD821" s="32">
        <v>584444.69999999995</v>
      </c>
      <c r="CE821" s="32">
        <f t="shared" si="209"/>
        <v>617290.49213999999</v>
      </c>
      <c r="CF821" s="32"/>
      <c r="CG821" s="32"/>
      <c r="CH821" s="32"/>
      <c r="CI821" s="32"/>
      <c r="CJ821" s="32">
        <f t="shared" si="211"/>
        <v>252202.43980399999</v>
      </c>
      <c r="CK821" s="32">
        <f>+SMALL((K821,O821,S821,W821,AA821,AE821,AI821,AM821,AQ821,AU821,AY821,BC821,BG821,BK821,BO821,BS821,BW821,CA821,CE821,CI821),1)</f>
        <v>100339</v>
      </c>
      <c r="CL821" s="18"/>
      <c r="CM821" s="18">
        <f t="shared" si="212"/>
        <v>28724.415200000003</v>
      </c>
      <c r="CN821" s="35">
        <f t="shared" si="213"/>
        <v>0.28627368421052635</v>
      </c>
      <c r="CO821" s="39">
        <f t="shared" si="214"/>
        <v>100339</v>
      </c>
    </row>
    <row r="822" spans="1:93" s="19" customFormat="1" ht="30">
      <c r="A822" s="17">
        <v>812</v>
      </c>
      <c r="B822" s="49" t="s">
        <v>673</v>
      </c>
      <c r="C822" s="69" t="s">
        <v>722</v>
      </c>
      <c r="D822" s="69" t="s">
        <v>1247</v>
      </c>
      <c r="E822" s="37">
        <v>1</v>
      </c>
      <c r="F822" s="37" t="str">
        <f>+VLOOKUP(B822,'[1]AMAREY NOVA MEDICAL S.A'!$D:$H,5,0)</f>
        <v>CTO 5658-2021 BIOART S.A</v>
      </c>
      <c r="G822" s="34">
        <f>+VLOOKUP(B822,'[1]AMAREY NOVA MEDICAL S.A'!$D:$H,2,0)</f>
        <v>0</v>
      </c>
      <c r="H822" s="32">
        <f>+VLOOKUP(B822,'[1]AMAREY NOVA MEDICAL S.A'!$D:$H,3,0)</f>
        <v>0</v>
      </c>
      <c r="I822" s="32">
        <f>+VLOOKUP(B822,'[1]AMAREY NOVA MEDICAL S.A'!$D:$H,4,0)</f>
        <v>0</v>
      </c>
      <c r="J822" s="32">
        <f t="shared" si="204"/>
        <v>0</v>
      </c>
      <c r="K822" s="32">
        <f t="shared" si="205"/>
        <v>0</v>
      </c>
      <c r="L822" s="32">
        <v>114240</v>
      </c>
      <c r="M822" s="32">
        <f>+L822*19%</f>
        <v>21705.599999999999</v>
      </c>
      <c r="N822" s="32">
        <v>135946</v>
      </c>
      <c r="O822" s="32">
        <f t="shared" si="215"/>
        <v>143586.16520000002</v>
      </c>
      <c r="P822" s="32">
        <v>419292</v>
      </c>
      <c r="Q822" s="32">
        <f t="shared" si="225"/>
        <v>79665.48</v>
      </c>
      <c r="R822" s="32">
        <v>498957.48</v>
      </c>
      <c r="S822" s="32">
        <f t="shared" si="206"/>
        <v>526899.09888000006</v>
      </c>
      <c r="T822" s="32"/>
      <c r="U822" s="32"/>
      <c r="V822" s="32"/>
      <c r="W822" s="32"/>
      <c r="X822" s="32"/>
      <c r="Y822" s="32"/>
      <c r="Z822" s="32"/>
      <c r="AA822" s="32"/>
      <c r="AB822" s="32"/>
      <c r="AC822" s="32"/>
      <c r="AD822" s="32"/>
      <c r="AE822" s="32"/>
      <c r="AF822" s="32"/>
      <c r="AG822" s="32"/>
      <c r="AH822" s="32"/>
      <c r="AI822" s="32"/>
      <c r="AJ822" s="32">
        <v>125752.5</v>
      </c>
      <c r="AK822" s="32">
        <f>+AJ822*19%</f>
        <v>23892.974999999999</v>
      </c>
      <c r="AL822" s="32">
        <v>149645.47500000001</v>
      </c>
      <c r="AM822" s="32">
        <f t="shared" si="208"/>
        <v>158055.55069500001</v>
      </c>
      <c r="AN822" s="32"/>
      <c r="AO822" s="32"/>
      <c r="AP822" s="32"/>
      <c r="AQ822" s="32"/>
      <c r="AR822" s="32"/>
      <c r="AS822" s="32"/>
      <c r="AT822" s="32"/>
      <c r="AU822" s="32"/>
      <c r="AV822" s="32"/>
      <c r="AW822" s="32"/>
      <c r="AX822" s="32"/>
      <c r="AY822" s="32"/>
      <c r="AZ822" s="32"/>
      <c r="BA822" s="32"/>
      <c r="BB822" s="32"/>
      <c r="BC822" s="32"/>
      <c r="BD822" s="32"/>
      <c r="BE822" s="32"/>
      <c r="BF822" s="32"/>
      <c r="BG822" s="32"/>
      <c r="BH822" s="32"/>
      <c r="BI822" s="32"/>
      <c r="BJ822" s="32"/>
      <c r="BK822" s="32"/>
      <c r="BL822" s="32"/>
      <c r="BM822" s="32"/>
      <c r="BN822" s="32"/>
      <c r="BO822" s="32"/>
      <c r="BP822" s="32">
        <v>33600.000000000007</v>
      </c>
      <c r="BQ822" s="32">
        <f t="shared" si="226"/>
        <v>6384.0000000000018</v>
      </c>
      <c r="BR822" s="32" t="s">
        <v>1299</v>
      </c>
      <c r="BS822" s="32">
        <f t="shared" si="217"/>
        <v>60223.900799999996</v>
      </c>
      <c r="BT822" s="32"/>
      <c r="BU822" s="32"/>
      <c r="BV822" s="32"/>
      <c r="BW822" s="32"/>
      <c r="BX822" s="32"/>
      <c r="BY822" s="32"/>
      <c r="BZ822" s="32"/>
      <c r="CA822" s="32"/>
      <c r="CB822" s="32">
        <v>194400</v>
      </c>
      <c r="CC822" s="32">
        <v>36936</v>
      </c>
      <c r="CD822" s="32">
        <v>231336</v>
      </c>
      <c r="CE822" s="32">
        <f t="shared" si="209"/>
        <v>244337.08319999999</v>
      </c>
      <c r="CF822" s="32"/>
      <c r="CG822" s="32"/>
      <c r="CH822" s="32"/>
      <c r="CI822" s="32"/>
      <c r="CJ822" s="32">
        <f t="shared" si="211"/>
        <v>188850.29979583333</v>
      </c>
      <c r="CK822" s="32">
        <f>+SMALL((K822,O822,S822,W822,AA822,AE822,AI822,AM822,AQ822,AU822,AY822,BC822,BG822,BK822,BO822,BS822,BW822,CA822,CE822,CI822),1)</f>
        <v>0</v>
      </c>
      <c r="CL822" s="18"/>
      <c r="CM822" s="18"/>
      <c r="CN822" s="35"/>
      <c r="CO822" s="39">
        <f t="shared" si="214"/>
        <v>0</v>
      </c>
    </row>
    <row r="823" spans="1:93" s="19" customFormat="1" ht="60">
      <c r="A823" s="17">
        <v>813</v>
      </c>
      <c r="B823" s="49" t="s">
        <v>678</v>
      </c>
      <c r="C823" s="69" t="s">
        <v>723</v>
      </c>
      <c r="D823" s="69" t="s">
        <v>1247</v>
      </c>
      <c r="E823" s="37">
        <v>1</v>
      </c>
      <c r="F823" s="37" t="str">
        <f>+VLOOKUP(B823,'[1]AMAREY NOVA MEDICAL S.A'!$D:$H,5,0)</f>
        <v>CTO 5671-2021 SMITH &amp; NEPHEW COLOMBIA S.A.S</v>
      </c>
      <c r="G823" s="34">
        <f>+VLOOKUP(B823,'[1]AMAREY NOVA MEDICAL S.A'!$D:$H,2,0)</f>
        <v>1000000</v>
      </c>
      <c r="H823" s="32">
        <f>+VLOOKUP(B823,'[1]AMAREY NOVA MEDICAL S.A'!$D:$H,3,0)</f>
        <v>190000</v>
      </c>
      <c r="I823" s="32">
        <f>+VLOOKUP(B823,'[1]AMAREY NOVA MEDICAL S.A'!$D:$H,4,0)</f>
        <v>1190000</v>
      </c>
      <c r="J823" s="32">
        <f t="shared" si="204"/>
        <v>1190000</v>
      </c>
      <c r="K823" s="32">
        <f t="shared" si="205"/>
        <v>1256878</v>
      </c>
      <c r="L823" s="32">
        <v>2142000</v>
      </c>
      <c r="M823" s="32"/>
      <c r="N823" s="32">
        <v>2142000</v>
      </c>
      <c r="O823" s="32">
        <f t="shared" si="215"/>
        <v>2262380.4</v>
      </c>
      <c r="P823" s="32">
        <v>2652083</v>
      </c>
      <c r="Q823" s="32"/>
      <c r="R823" s="32">
        <v>2652083</v>
      </c>
      <c r="S823" s="32">
        <f t="shared" si="206"/>
        <v>2800599.648</v>
      </c>
      <c r="T823" s="32"/>
      <c r="U823" s="32"/>
      <c r="V823" s="32"/>
      <c r="W823" s="32"/>
      <c r="X823" s="32">
        <v>2500000</v>
      </c>
      <c r="Y823" s="32"/>
      <c r="Z823" s="32">
        <v>2500000</v>
      </c>
      <c r="AA823" s="32">
        <f t="shared" si="207"/>
        <v>2640500</v>
      </c>
      <c r="AB823" s="32"/>
      <c r="AC823" s="32"/>
      <c r="AD823" s="32"/>
      <c r="AE823" s="32"/>
      <c r="AF823" s="32"/>
      <c r="AG823" s="32"/>
      <c r="AH823" s="32"/>
      <c r="AI823" s="32"/>
      <c r="AJ823" s="32">
        <v>2164530</v>
      </c>
      <c r="AK823" s="32"/>
      <c r="AL823" s="32">
        <v>2164530</v>
      </c>
      <c r="AM823" s="32">
        <f t="shared" si="208"/>
        <v>2286176.5860000001</v>
      </c>
      <c r="AN823" s="32"/>
      <c r="AO823" s="32"/>
      <c r="AP823" s="32"/>
      <c r="AQ823" s="32"/>
      <c r="AR823" s="32"/>
      <c r="AS823" s="32"/>
      <c r="AT823" s="32"/>
      <c r="AU823" s="32"/>
      <c r="AV823" s="32"/>
      <c r="AW823" s="32"/>
      <c r="AX823" s="32"/>
      <c r="AY823" s="32"/>
      <c r="AZ823" s="32"/>
      <c r="BA823" s="32"/>
      <c r="BB823" s="32"/>
      <c r="BC823" s="32"/>
      <c r="BD823" s="32"/>
      <c r="BE823" s="32"/>
      <c r="BF823" s="32"/>
      <c r="BG823" s="32"/>
      <c r="BH823" s="32"/>
      <c r="BI823" s="32"/>
      <c r="BJ823" s="32"/>
      <c r="BK823" s="32"/>
      <c r="BL823" s="32"/>
      <c r="BM823" s="32"/>
      <c r="BN823" s="32"/>
      <c r="BO823" s="32"/>
      <c r="BP823" s="32">
        <v>2297647</v>
      </c>
      <c r="BQ823" s="32">
        <f t="shared" si="226"/>
        <v>436552.93</v>
      </c>
      <c r="BR823" s="32" t="s">
        <v>1306</v>
      </c>
      <c r="BS823" s="32">
        <f t="shared" si="217"/>
        <v>4118252.04</v>
      </c>
      <c r="BT823" s="32"/>
      <c r="BU823" s="32"/>
      <c r="BV823" s="32"/>
      <c r="BW823" s="32"/>
      <c r="BX823" s="32"/>
      <c r="BY823" s="32"/>
      <c r="BZ823" s="32"/>
      <c r="CA823" s="32"/>
      <c r="CB823" s="32">
        <v>2144556</v>
      </c>
      <c r="CC823" s="32">
        <v>407465.64</v>
      </c>
      <c r="CD823" s="32">
        <v>2552021.64</v>
      </c>
      <c r="CE823" s="32">
        <f t="shared" si="209"/>
        <v>2695445.2561680004</v>
      </c>
      <c r="CF823" s="32"/>
      <c r="CG823" s="32"/>
      <c r="CH823" s="32"/>
      <c r="CI823" s="32"/>
      <c r="CJ823" s="32">
        <f t="shared" si="211"/>
        <v>2580033.1328811427</v>
      </c>
      <c r="CK823" s="32">
        <f>+SMALL((K823,O823,S823,W823,AA823,AE823,AI823,AM823,AQ823,AU823,AY823,BC823,BG823,BK823,BO823,BS823,BW823,CA823,CE823,CI823),1)</f>
        <v>1256878</v>
      </c>
      <c r="CL823" s="18"/>
      <c r="CM823" s="18">
        <f t="shared" si="212"/>
        <v>0</v>
      </c>
      <c r="CN823" s="35">
        <f t="shared" si="213"/>
        <v>0</v>
      </c>
      <c r="CO823" s="39">
        <f t="shared" si="214"/>
        <v>1256878</v>
      </c>
    </row>
    <row r="824" spans="1:93" s="19" customFormat="1" ht="60">
      <c r="A824" s="17">
        <v>814</v>
      </c>
      <c r="B824" s="49" t="s">
        <v>679</v>
      </c>
      <c r="C824" s="69" t="s">
        <v>723</v>
      </c>
      <c r="D824" s="69" t="s">
        <v>1247</v>
      </c>
      <c r="E824" s="37">
        <v>1</v>
      </c>
      <c r="F824" s="37" t="str">
        <f>+VLOOKUP(B824,'[1]AMAREY NOVA MEDICAL S.A'!$D:$H,5,0)</f>
        <v>CTO 5671-2021 SMITH &amp; NEPHEW COLOMBIA S.A.S</v>
      </c>
      <c r="G824" s="34">
        <f>+VLOOKUP(B824,'[1]AMAREY NOVA MEDICAL S.A'!$D:$H,2,0)</f>
        <v>510000</v>
      </c>
      <c r="H824" s="32">
        <f>+VLOOKUP(B824,'[1]AMAREY NOVA MEDICAL S.A'!$D:$H,3,0)</f>
        <v>96900</v>
      </c>
      <c r="I824" s="32">
        <f>+VLOOKUP(B824,'[1]AMAREY NOVA MEDICAL S.A'!$D:$H,4,0)</f>
        <v>606900</v>
      </c>
      <c r="J824" s="32">
        <f t="shared" si="204"/>
        <v>606900</v>
      </c>
      <c r="K824" s="32">
        <f t="shared" si="205"/>
        <v>641007.78</v>
      </c>
      <c r="L824" s="32">
        <v>1248480</v>
      </c>
      <c r="M824" s="32">
        <f>+L824*19%</f>
        <v>237211.2</v>
      </c>
      <c r="N824" s="32">
        <v>1485691</v>
      </c>
      <c r="O824" s="32">
        <f t="shared" si="215"/>
        <v>1569186.8341999999</v>
      </c>
      <c r="P824" s="32"/>
      <c r="Q824" s="32"/>
      <c r="R824" s="32"/>
      <c r="S824" s="32"/>
      <c r="T824" s="32"/>
      <c r="U824" s="32"/>
      <c r="V824" s="32"/>
      <c r="W824" s="32"/>
      <c r="X824" s="32"/>
      <c r="Y824" s="32"/>
      <c r="Z824" s="32"/>
      <c r="AA824" s="32"/>
      <c r="AB824" s="32"/>
      <c r="AC824" s="32"/>
      <c r="AD824" s="32"/>
      <c r="AE824" s="32"/>
      <c r="AF824" s="32"/>
      <c r="AG824" s="32"/>
      <c r="AH824" s="32"/>
      <c r="AI824" s="32"/>
      <c r="AJ824" s="32"/>
      <c r="AK824" s="32"/>
      <c r="AL824" s="32"/>
      <c r="AM824" s="32"/>
      <c r="AN824" s="32"/>
      <c r="AO824" s="32"/>
      <c r="AP824" s="32"/>
      <c r="AQ824" s="32"/>
      <c r="AR824" s="32"/>
      <c r="AS824" s="32"/>
      <c r="AT824" s="32"/>
      <c r="AU824" s="32"/>
      <c r="AV824" s="32"/>
      <c r="AW824" s="32"/>
      <c r="AX824" s="32"/>
      <c r="AY824" s="32"/>
      <c r="AZ824" s="32"/>
      <c r="BA824" s="32"/>
      <c r="BB824" s="32"/>
      <c r="BC824" s="32"/>
      <c r="BD824" s="32"/>
      <c r="BE824" s="32"/>
      <c r="BF824" s="32"/>
      <c r="BG824" s="32"/>
      <c r="BH824" s="32"/>
      <c r="BI824" s="32"/>
      <c r="BJ824" s="32"/>
      <c r="BK824" s="32"/>
      <c r="BL824" s="32"/>
      <c r="BM824" s="32"/>
      <c r="BN824" s="32"/>
      <c r="BO824" s="32"/>
      <c r="BP824" s="32"/>
      <c r="BQ824" s="32"/>
      <c r="BR824" s="32"/>
      <c r="BS824" s="32"/>
      <c r="BT824" s="32"/>
      <c r="BU824" s="32"/>
      <c r="BV824" s="32"/>
      <c r="BW824" s="32"/>
      <c r="BX824" s="32"/>
      <c r="BY824" s="32"/>
      <c r="BZ824" s="32"/>
      <c r="CA824" s="32"/>
      <c r="CB824" s="32">
        <v>920862</v>
      </c>
      <c r="CC824" s="32">
        <v>174963.78</v>
      </c>
      <c r="CD824" s="32">
        <v>1095825.78</v>
      </c>
      <c r="CE824" s="32">
        <f t="shared" si="209"/>
        <v>1157411.1888360002</v>
      </c>
      <c r="CF824" s="32"/>
      <c r="CG824" s="32"/>
      <c r="CH824" s="32"/>
      <c r="CI824" s="32"/>
      <c r="CJ824" s="32">
        <f t="shared" si="211"/>
        <v>1122535.2676786666</v>
      </c>
      <c r="CK824" s="32">
        <f>+SMALL((K824,O824,S824,W824,AA824,AE824,AI824,AM824,AQ824,AU824,AY824,BC824,BG824,BK824,BO824,BS824,BW824,CA824,CE824,CI824),1)</f>
        <v>641007.78</v>
      </c>
      <c r="CL824" s="18"/>
      <c r="CM824" s="18">
        <f t="shared" si="212"/>
        <v>0</v>
      </c>
      <c r="CN824" s="35">
        <f t="shared" si="213"/>
        <v>0</v>
      </c>
      <c r="CO824" s="39">
        <f t="shared" si="214"/>
        <v>641007.78</v>
      </c>
    </row>
    <row r="825" spans="1:93" s="19" customFormat="1">
      <c r="A825" s="17">
        <v>815</v>
      </c>
      <c r="B825" s="49" t="s">
        <v>680</v>
      </c>
      <c r="C825" s="69" t="s">
        <v>724</v>
      </c>
      <c r="D825" s="69" t="s">
        <v>1247</v>
      </c>
      <c r="E825" s="37">
        <v>1</v>
      </c>
      <c r="F825" s="37"/>
      <c r="G825" s="34"/>
      <c r="H825" s="32"/>
      <c r="I825" s="32"/>
      <c r="J825" s="32"/>
      <c r="K825" s="32"/>
      <c r="L825" s="32"/>
      <c r="M825" s="32"/>
      <c r="N825" s="32"/>
      <c r="O825" s="32"/>
      <c r="P825" s="32"/>
      <c r="Q825" s="32"/>
      <c r="R825" s="32"/>
      <c r="S825" s="32"/>
      <c r="T825" s="32"/>
      <c r="U825" s="32"/>
      <c r="V825" s="32"/>
      <c r="W825" s="32"/>
      <c r="X825" s="32"/>
      <c r="Y825" s="32"/>
      <c r="Z825" s="32"/>
      <c r="AA825" s="32"/>
      <c r="AB825" s="32"/>
      <c r="AC825" s="32"/>
      <c r="AD825" s="32"/>
      <c r="AE825" s="32"/>
      <c r="AF825" s="32"/>
      <c r="AG825" s="32"/>
      <c r="AH825" s="32"/>
      <c r="AI825" s="32"/>
      <c r="AJ825" s="32">
        <v>327060</v>
      </c>
      <c r="AK825" s="32"/>
      <c r="AL825" s="32">
        <v>327060</v>
      </c>
      <c r="AM825" s="32">
        <f t="shared" si="208"/>
        <v>345440.772</v>
      </c>
      <c r="AN825" s="32"/>
      <c r="AO825" s="32"/>
      <c r="AP825" s="32"/>
      <c r="AQ825" s="32"/>
      <c r="AR825" s="32"/>
      <c r="AS825" s="32"/>
      <c r="AT825" s="32"/>
      <c r="AU825" s="32"/>
      <c r="AV825" s="32"/>
      <c r="AW825" s="32"/>
      <c r="AX825" s="32"/>
      <c r="AY825" s="32"/>
      <c r="AZ825" s="32"/>
      <c r="BA825" s="32"/>
      <c r="BB825" s="32"/>
      <c r="BC825" s="32"/>
      <c r="BD825" s="32"/>
      <c r="BE825" s="32"/>
      <c r="BF825" s="32"/>
      <c r="BG825" s="32"/>
      <c r="BH825" s="32"/>
      <c r="BI825" s="32"/>
      <c r="BJ825" s="32"/>
      <c r="BK825" s="32"/>
      <c r="BL825" s="32"/>
      <c r="BM825" s="32"/>
      <c r="BN825" s="32"/>
      <c r="BO825" s="32"/>
      <c r="BP825" s="32"/>
      <c r="BQ825" s="32"/>
      <c r="BR825" s="32"/>
      <c r="BS825" s="32"/>
      <c r="BT825" s="32"/>
      <c r="BU825" s="32"/>
      <c r="BV825" s="32"/>
      <c r="BW825" s="32"/>
      <c r="BX825" s="32"/>
      <c r="BY825" s="32"/>
      <c r="BZ825" s="32"/>
      <c r="CA825" s="32"/>
      <c r="CB825" s="32"/>
      <c r="CC825" s="32"/>
      <c r="CD825" s="32"/>
      <c r="CE825" s="32"/>
      <c r="CF825" s="32"/>
      <c r="CG825" s="32"/>
      <c r="CH825" s="32"/>
      <c r="CI825" s="32"/>
      <c r="CJ825" s="32">
        <f t="shared" si="211"/>
        <v>345440.772</v>
      </c>
      <c r="CK825" s="32">
        <f>+SMALL((K825,O825,S825,W825,AA825,AE825,AI825,AM825,AQ825,AU825,AY825,BC825,BG825,BK825,BO825,BS825,BW825,CA825,CE825,CI825),1)</f>
        <v>345440.772</v>
      </c>
      <c r="CL825" s="18"/>
      <c r="CM825" s="18"/>
      <c r="CN825" s="35"/>
      <c r="CO825" s="39">
        <f t="shared" si="214"/>
        <v>345440.772</v>
      </c>
    </row>
    <row r="826" spans="1:93" s="19" customFormat="1" ht="60">
      <c r="A826" s="17">
        <v>816</v>
      </c>
      <c r="B826" s="49" t="s">
        <v>679</v>
      </c>
      <c r="C826" s="69" t="s">
        <v>724</v>
      </c>
      <c r="D826" s="69" t="s">
        <v>1247</v>
      </c>
      <c r="E826" s="37">
        <v>1</v>
      </c>
      <c r="F826" s="37" t="str">
        <f>+VLOOKUP(B826,'[1]AMAREY NOVA MEDICAL S.A'!$D:$H,5,0)</f>
        <v>CTO 5671-2021 SMITH &amp; NEPHEW COLOMBIA S.A.S</v>
      </c>
      <c r="G826" s="34">
        <f>+VLOOKUP(B826,'[1]AMAREY NOVA MEDICAL S.A'!$D:$H,2,0)</f>
        <v>510000</v>
      </c>
      <c r="H826" s="32">
        <f>+VLOOKUP(B826,'[1]AMAREY NOVA MEDICAL S.A'!$D:$H,3,0)</f>
        <v>96900</v>
      </c>
      <c r="I826" s="32">
        <f>+VLOOKUP(B826,'[1]AMAREY NOVA MEDICAL S.A'!$D:$H,4,0)</f>
        <v>606900</v>
      </c>
      <c r="J826" s="32">
        <f t="shared" si="204"/>
        <v>606900</v>
      </c>
      <c r="K826" s="32">
        <f t="shared" si="205"/>
        <v>641007.78</v>
      </c>
      <c r="L826" s="32">
        <v>1248480</v>
      </c>
      <c r="M826" s="32">
        <f>+L826*19%</f>
        <v>237211.2</v>
      </c>
      <c r="N826" s="32">
        <v>1485691</v>
      </c>
      <c r="O826" s="32">
        <f t="shared" si="215"/>
        <v>1569186.8341999999</v>
      </c>
      <c r="P826" s="32"/>
      <c r="Q826" s="32"/>
      <c r="R826" s="32"/>
      <c r="S826" s="32"/>
      <c r="T826" s="32"/>
      <c r="U826" s="32"/>
      <c r="V826" s="32"/>
      <c r="W826" s="32"/>
      <c r="X826" s="32"/>
      <c r="Y826" s="32"/>
      <c r="Z826" s="32"/>
      <c r="AA826" s="32"/>
      <c r="AB826" s="32"/>
      <c r="AC826" s="32"/>
      <c r="AD826" s="32"/>
      <c r="AE826" s="32"/>
      <c r="AF826" s="32"/>
      <c r="AG826" s="32"/>
      <c r="AH826" s="32"/>
      <c r="AI826" s="32"/>
      <c r="AJ826" s="32"/>
      <c r="AK826" s="32"/>
      <c r="AL826" s="32"/>
      <c r="AM826" s="32"/>
      <c r="AN826" s="32"/>
      <c r="AO826" s="32"/>
      <c r="AP826" s="32"/>
      <c r="AQ826" s="32"/>
      <c r="AR826" s="32"/>
      <c r="AS826" s="32"/>
      <c r="AT826" s="32"/>
      <c r="AU826" s="32"/>
      <c r="AV826" s="32"/>
      <c r="AW826" s="32"/>
      <c r="AX826" s="32"/>
      <c r="AY826" s="32"/>
      <c r="AZ826" s="32"/>
      <c r="BA826" s="32"/>
      <c r="BB826" s="32"/>
      <c r="BC826" s="32"/>
      <c r="BD826" s="32"/>
      <c r="BE826" s="32"/>
      <c r="BF826" s="32"/>
      <c r="BG826" s="32"/>
      <c r="BH826" s="32"/>
      <c r="BI826" s="32"/>
      <c r="BJ826" s="32"/>
      <c r="BK826" s="32"/>
      <c r="BL826" s="32"/>
      <c r="BM826" s="32"/>
      <c r="BN826" s="32"/>
      <c r="BO826" s="32"/>
      <c r="BP826" s="32"/>
      <c r="BQ826" s="32"/>
      <c r="BR826" s="32"/>
      <c r="BS826" s="32"/>
      <c r="BT826" s="32"/>
      <c r="BU826" s="32"/>
      <c r="BV826" s="32"/>
      <c r="BW826" s="32"/>
      <c r="BX826" s="32"/>
      <c r="BY826" s="32"/>
      <c r="BZ826" s="32"/>
      <c r="CA826" s="32"/>
      <c r="CB826" s="32"/>
      <c r="CC826" s="32"/>
      <c r="CD826" s="32"/>
      <c r="CE826" s="32"/>
      <c r="CF826" s="32"/>
      <c r="CG826" s="32"/>
      <c r="CH826" s="32"/>
      <c r="CI826" s="32"/>
      <c r="CJ826" s="32">
        <f t="shared" si="211"/>
        <v>1105097.3070999999</v>
      </c>
      <c r="CK826" s="32">
        <f>+SMALL((K826,O826,S826,W826,AA826,AE826,AI826,AM826,AQ826,AU826,AY826,BC826,BG826,BK826,BO826,BS826,BW826,CA826,CE826,CI826),1)</f>
        <v>641007.78</v>
      </c>
      <c r="CL826" s="18"/>
      <c r="CM826" s="18">
        <f t="shared" si="212"/>
        <v>0</v>
      </c>
      <c r="CN826" s="35">
        <f t="shared" si="213"/>
        <v>0</v>
      </c>
      <c r="CO826" s="39">
        <f t="shared" si="214"/>
        <v>641007.78</v>
      </c>
    </row>
    <row r="827" spans="1:93" s="19" customFormat="1" ht="60">
      <c r="A827" s="17">
        <v>817</v>
      </c>
      <c r="B827" s="49" t="s">
        <v>681</v>
      </c>
      <c r="C827" s="69" t="s">
        <v>725</v>
      </c>
      <c r="D827" s="69" t="s">
        <v>1247</v>
      </c>
      <c r="E827" s="37">
        <v>1</v>
      </c>
      <c r="F827" s="37" t="str">
        <f>+VLOOKUP(B827,'[1]AMAREY NOVA MEDICAL S.A'!$D:$H,5,0)</f>
        <v>CTO 5671-2021 SMITH &amp; NEPHEW COLOMBIA S.A.S</v>
      </c>
      <c r="G827" s="34">
        <f>+VLOOKUP(B827,'[1]AMAREY NOVA MEDICAL S.A'!$D:$H,2,0)</f>
        <v>1700000</v>
      </c>
      <c r="H827" s="32">
        <f>+VLOOKUP(B827,'[1]AMAREY NOVA MEDICAL S.A'!$D:$H,3,0)</f>
        <v>323000</v>
      </c>
      <c r="I827" s="32">
        <f>+VLOOKUP(B827,'[1]AMAREY NOVA MEDICAL S.A'!$D:$H,4,0)</f>
        <v>2023000</v>
      </c>
      <c r="J827" s="32">
        <f t="shared" si="204"/>
        <v>2023000</v>
      </c>
      <c r="K827" s="32">
        <f t="shared" si="205"/>
        <v>2136692.6</v>
      </c>
      <c r="L827" s="32"/>
      <c r="M827" s="32"/>
      <c r="N827" s="32"/>
      <c r="O827" s="32"/>
      <c r="P827" s="32"/>
      <c r="Q827" s="32"/>
      <c r="R827" s="32"/>
      <c r="S827" s="32"/>
      <c r="T827" s="32"/>
      <c r="U827" s="32"/>
      <c r="V827" s="32"/>
      <c r="W827" s="32"/>
      <c r="X827" s="32"/>
      <c r="Y827" s="32"/>
      <c r="Z827" s="32"/>
      <c r="AA827" s="32"/>
      <c r="AB827" s="32"/>
      <c r="AC827" s="32"/>
      <c r="AD827" s="32"/>
      <c r="AE827" s="32"/>
      <c r="AF827" s="32"/>
      <c r="AG827" s="32"/>
      <c r="AH827" s="32"/>
      <c r="AI827" s="32"/>
      <c r="AJ827" s="32">
        <v>2776215</v>
      </c>
      <c r="AK827" s="32">
        <f>+AJ827*19%</f>
        <v>527480.85</v>
      </c>
      <c r="AL827" s="32">
        <v>3303695.8499999996</v>
      </c>
      <c r="AM827" s="32">
        <f t="shared" si="208"/>
        <v>3489363.5567699997</v>
      </c>
      <c r="AN827" s="32"/>
      <c r="AO827" s="32"/>
      <c r="AP827" s="32"/>
      <c r="AQ827" s="32"/>
      <c r="AR827" s="32"/>
      <c r="AS827" s="32"/>
      <c r="AT827" s="32"/>
      <c r="AU827" s="32"/>
      <c r="AV827" s="32"/>
      <c r="AW827" s="32"/>
      <c r="AX827" s="32"/>
      <c r="AY827" s="32"/>
      <c r="AZ827" s="32"/>
      <c r="BA827" s="32"/>
      <c r="BB827" s="32"/>
      <c r="BC827" s="32"/>
      <c r="BD827" s="32"/>
      <c r="BE827" s="32"/>
      <c r="BF827" s="32"/>
      <c r="BG827" s="32"/>
      <c r="BH827" s="32"/>
      <c r="BI827" s="32"/>
      <c r="BJ827" s="32"/>
      <c r="BK827" s="32"/>
      <c r="BL827" s="32"/>
      <c r="BM827" s="32"/>
      <c r="BN827" s="32"/>
      <c r="BO827" s="32"/>
      <c r="BP827" s="32"/>
      <c r="BQ827" s="32"/>
      <c r="BR827" s="32"/>
      <c r="BS827" s="32"/>
      <c r="BT827" s="32"/>
      <c r="BU827" s="32"/>
      <c r="BV827" s="32"/>
      <c r="BW827" s="32"/>
      <c r="BX827" s="32"/>
      <c r="BY827" s="32"/>
      <c r="BZ827" s="32"/>
      <c r="CA827" s="32"/>
      <c r="CB827" s="32">
        <v>2662740</v>
      </c>
      <c r="CC827" s="32">
        <v>505920.60000000003</v>
      </c>
      <c r="CD827" s="32">
        <v>3168660.6</v>
      </c>
      <c r="CE827" s="32">
        <f t="shared" si="209"/>
        <v>3346739.3257200001</v>
      </c>
      <c r="CF827" s="32"/>
      <c r="CG827" s="32"/>
      <c r="CH827" s="32"/>
      <c r="CI827" s="32"/>
      <c r="CJ827" s="32">
        <f t="shared" si="211"/>
        <v>2990931.8274966665</v>
      </c>
      <c r="CK827" s="32">
        <f>+SMALL((K827,O827,S827,W827,AA827,AE827,AI827,AM827,AQ827,AU827,AY827,BC827,BG827,BK827,BO827,BS827,BW827,CA827,CE827,CI827),1)</f>
        <v>2136692.6</v>
      </c>
      <c r="CL827" s="18"/>
      <c r="CM827" s="18">
        <f t="shared" si="212"/>
        <v>0</v>
      </c>
      <c r="CN827" s="35">
        <f t="shared" si="213"/>
        <v>0</v>
      </c>
      <c r="CO827" s="39">
        <f t="shared" si="214"/>
        <v>2136692.6</v>
      </c>
    </row>
    <row r="828" spans="1:93" s="19" customFormat="1" ht="45">
      <c r="A828" s="17">
        <v>818</v>
      </c>
      <c r="B828" s="49" t="s">
        <v>682</v>
      </c>
      <c r="C828" s="69" t="s">
        <v>726</v>
      </c>
      <c r="D828" s="69" t="s">
        <v>1247</v>
      </c>
      <c r="E828" s="37">
        <v>1</v>
      </c>
      <c r="F828" s="37" t="str">
        <f>+VLOOKUP(B828,'[1]AMAREY NOVA MEDICAL S.A'!$D:$H,5,0)</f>
        <v>CTO 5656-2021 AMAREY NOVA MEDICAL S.A</v>
      </c>
      <c r="G828" s="34">
        <f>+VLOOKUP(B828,'[1]AMAREY NOVA MEDICAL S.A'!$D:$H,2,0)</f>
        <v>0</v>
      </c>
      <c r="H828" s="32">
        <f>+VLOOKUP(B828,'[1]AMAREY NOVA MEDICAL S.A'!$D:$H,3,0)</f>
        <v>0</v>
      </c>
      <c r="I828" s="32">
        <f>+VLOOKUP(B828,'[1]AMAREY NOVA MEDICAL S.A'!$D:$H,4,0)</f>
        <v>0</v>
      </c>
      <c r="J828" s="32">
        <f t="shared" si="204"/>
        <v>0</v>
      </c>
      <c r="K828" s="32">
        <f t="shared" si="205"/>
        <v>0</v>
      </c>
      <c r="L828" s="32">
        <v>224400</v>
      </c>
      <c r="M828" s="32">
        <f t="shared" ref="M828:M829" si="227">+L828*19%</f>
        <v>42636</v>
      </c>
      <c r="N828" s="32">
        <v>267036</v>
      </c>
      <c r="O828" s="32">
        <f t="shared" si="215"/>
        <v>282043.42320000002</v>
      </c>
      <c r="P828" s="32">
        <v>370414</v>
      </c>
      <c r="Q828" s="32">
        <f t="shared" ref="Q828:Q831" si="228">+P828*19%</f>
        <v>70378.66</v>
      </c>
      <c r="R828" s="32">
        <v>440792.66000000003</v>
      </c>
      <c r="S828" s="32">
        <f t="shared" si="206"/>
        <v>465477.04896000004</v>
      </c>
      <c r="T828" s="32"/>
      <c r="U828" s="32"/>
      <c r="V828" s="32"/>
      <c r="W828" s="32"/>
      <c r="X828" s="32"/>
      <c r="Y828" s="32"/>
      <c r="Z828" s="32"/>
      <c r="AA828" s="32"/>
      <c r="AB828" s="32"/>
      <c r="AC828" s="32"/>
      <c r="AD828" s="32"/>
      <c r="AE828" s="32"/>
      <c r="AF828" s="32"/>
      <c r="AG828" s="32"/>
      <c r="AH828" s="32"/>
      <c r="AI828" s="32"/>
      <c r="AJ828" s="32">
        <v>256680</v>
      </c>
      <c r="AK828" s="32"/>
      <c r="AL828" s="32">
        <v>256680</v>
      </c>
      <c r="AM828" s="32">
        <f t="shared" si="208"/>
        <v>271105.41600000003</v>
      </c>
      <c r="AN828" s="32"/>
      <c r="AO828" s="32"/>
      <c r="AP828" s="32"/>
      <c r="AQ828" s="32"/>
      <c r="AR828" s="32"/>
      <c r="AS828" s="32"/>
      <c r="AT828" s="32"/>
      <c r="AU828" s="32"/>
      <c r="AV828" s="32"/>
      <c r="AW828" s="32"/>
      <c r="AX828" s="32"/>
      <c r="AY828" s="32"/>
      <c r="AZ828" s="32"/>
      <c r="BA828" s="32"/>
      <c r="BB828" s="32"/>
      <c r="BC828" s="32"/>
      <c r="BD828" s="32"/>
      <c r="BE828" s="32"/>
      <c r="BF828" s="32"/>
      <c r="BG828" s="32"/>
      <c r="BH828" s="32"/>
      <c r="BI828" s="32"/>
      <c r="BJ828" s="32"/>
      <c r="BK828" s="32"/>
      <c r="BL828" s="32"/>
      <c r="BM828" s="32"/>
      <c r="BN828" s="32"/>
      <c r="BO828" s="32"/>
      <c r="BP828" s="32">
        <v>460466.4705882353</v>
      </c>
      <c r="BQ828" s="32">
        <f>+BP828*19%</f>
        <v>87488.629411764705</v>
      </c>
      <c r="BR828" s="32" t="s">
        <v>1307</v>
      </c>
      <c r="BS828" s="32">
        <f t="shared" si="217"/>
        <v>825329.821</v>
      </c>
      <c r="BT828" s="32"/>
      <c r="BU828" s="32"/>
      <c r="BV828" s="32"/>
      <c r="BW828" s="32"/>
      <c r="BX828" s="32"/>
      <c r="BY828" s="32"/>
      <c r="BZ828" s="32"/>
      <c r="CA828" s="32"/>
      <c r="CB828" s="32">
        <v>409266</v>
      </c>
      <c r="CC828" s="32">
        <v>77760.540000000008</v>
      </c>
      <c r="CD828" s="32">
        <v>487026.54000000004</v>
      </c>
      <c r="CE828" s="32">
        <f t="shared" si="209"/>
        <v>514397.43154800008</v>
      </c>
      <c r="CF828" s="32"/>
      <c r="CG828" s="32"/>
      <c r="CH828" s="32"/>
      <c r="CI828" s="32"/>
      <c r="CJ828" s="32">
        <f t="shared" si="211"/>
        <v>393058.85678466671</v>
      </c>
      <c r="CK828" s="32">
        <f>+SMALL((K828,O828,S828,W828,AA828,AE828,AI828,AM828,AQ828,AU828,AY828,BC828,BG828,BK828,BO828,BS828,BW828,CA828,CE828,CI828),1)</f>
        <v>0</v>
      </c>
      <c r="CL828" s="18"/>
      <c r="CM828" s="18"/>
      <c r="CN828" s="35"/>
      <c r="CO828" s="39">
        <f t="shared" si="214"/>
        <v>0</v>
      </c>
    </row>
    <row r="829" spans="1:93" s="19" customFormat="1" ht="45">
      <c r="A829" s="17">
        <v>819</v>
      </c>
      <c r="B829" s="49" t="s">
        <v>683</v>
      </c>
      <c r="C829" s="69" t="s">
        <v>726</v>
      </c>
      <c r="D829" s="69" t="s">
        <v>1247</v>
      </c>
      <c r="E829" s="37">
        <v>1</v>
      </c>
      <c r="F829" s="37" t="str">
        <f>+VLOOKUP(B829,'[1]AMAREY NOVA MEDICAL S.A'!$D:$H,5,0)</f>
        <v>CTO 5656-2021 AMAREY NOVA MEDICAL S.A</v>
      </c>
      <c r="G829" s="34">
        <f>+VLOOKUP(B829,'[1]AMAREY NOVA MEDICAL S.A'!$D:$H,2,0)</f>
        <v>161000</v>
      </c>
      <c r="H829" s="32">
        <f>+VLOOKUP(B829,'[1]AMAREY NOVA MEDICAL S.A'!$D:$H,3,0)</f>
        <v>30590</v>
      </c>
      <c r="I829" s="32">
        <f>+VLOOKUP(B829,'[1]AMAREY NOVA MEDICAL S.A'!$D:$H,4,0)</f>
        <v>191590</v>
      </c>
      <c r="J829" s="32">
        <f t="shared" si="204"/>
        <v>191590</v>
      </c>
      <c r="K829" s="32">
        <f t="shared" si="205"/>
        <v>202357.35800000001</v>
      </c>
      <c r="L829" s="32">
        <v>224400</v>
      </c>
      <c r="M829" s="32">
        <f t="shared" si="227"/>
        <v>42636</v>
      </c>
      <c r="N829" s="32">
        <v>267036</v>
      </c>
      <c r="O829" s="32">
        <f t="shared" si="215"/>
        <v>282043.42320000002</v>
      </c>
      <c r="P829" s="32">
        <v>370414</v>
      </c>
      <c r="Q829" s="32">
        <f t="shared" si="228"/>
        <v>70378.66</v>
      </c>
      <c r="R829" s="32">
        <v>440792.66000000003</v>
      </c>
      <c r="S829" s="32">
        <f t="shared" si="206"/>
        <v>465477.04896000004</v>
      </c>
      <c r="T829" s="32"/>
      <c r="U829" s="32"/>
      <c r="V829" s="32"/>
      <c r="W829" s="32"/>
      <c r="X829" s="32">
        <v>250000</v>
      </c>
      <c r="Y829" s="32">
        <f>+X829*19%</f>
        <v>47500</v>
      </c>
      <c r="Z829" s="32">
        <v>297500</v>
      </c>
      <c r="AA829" s="32">
        <f t="shared" si="207"/>
        <v>314219.5</v>
      </c>
      <c r="AB829" s="32"/>
      <c r="AC829" s="32"/>
      <c r="AD829" s="32"/>
      <c r="AE829" s="32"/>
      <c r="AF829" s="32"/>
      <c r="AG829" s="32"/>
      <c r="AH829" s="32"/>
      <c r="AI829" s="32"/>
      <c r="AJ829" s="32">
        <v>208100</v>
      </c>
      <c r="AK829" s="32"/>
      <c r="AL829" s="32">
        <v>208100</v>
      </c>
      <c r="AM829" s="32">
        <f t="shared" si="208"/>
        <v>219795.22</v>
      </c>
      <c r="AN829" s="32"/>
      <c r="AO829" s="32"/>
      <c r="AP829" s="32"/>
      <c r="AQ829" s="32"/>
      <c r="AR829" s="32"/>
      <c r="AS829" s="32"/>
      <c r="AT829" s="32"/>
      <c r="AU829" s="32"/>
      <c r="AV829" s="32"/>
      <c r="AW829" s="32"/>
      <c r="AX829" s="32"/>
      <c r="AY829" s="32"/>
      <c r="AZ829" s="32"/>
      <c r="BA829" s="32"/>
      <c r="BB829" s="32"/>
      <c r="BC829" s="32"/>
      <c r="BD829" s="32"/>
      <c r="BE829" s="32"/>
      <c r="BF829" s="32"/>
      <c r="BG829" s="32"/>
      <c r="BH829" s="32"/>
      <c r="BI829" s="32"/>
      <c r="BJ829" s="32"/>
      <c r="BK829" s="32"/>
      <c r="BL829" s="32"/>
      <c r="BM829" s="32"/>
      <c r="BN829" s="32"/>
      <c r="BO829" s="32"/>
      <c r="BP829" s="32"/>
      <c r="BQ829" s="32"/>
      <c r="BR829" s="32"/>
      <c r="BS829" s="32"/>
      <c r="BT829" s="32"/>
      <c r="BU829" s="32"/>
      <c r="BV829" s="32"/>
      <c r="BW829" s="32"/>
      <c r="BX829" s="32"/>
      <c r="BY829" s="32"/>
      <c r="BZ829" s="32"/>
      <c r="CA829" s="32"/>
      <c r="CB829" s="32">
        <v>204390</v>
      </c>
      <c r="CC829" s="32">
        <v>38834.1</v>
      </c>
      <c r="CD829" s="32">
        <v>243224.1</v>
      </c>
      <c r="CE829" s="32">
        <f t="shared" si="209"/>
        <v>256893.29442000002</v>
      </c>
      <c r="CF829" s="32"/>
      <c r="CG829" s="32"/>
      <c r="CH829" s="32"/>
      <c r="CI829" s="32"/>
      <c r="CJ829" s="32">
        <f t="shared" si="211"/>
        <v>290130.97409666667</v>
      </c>
      <c r="CK829" s="32">
        <f>+SMALL((K829,O829,S829,W829,AA829,AE829,AI829,AM829,AQ829,AU829,AY829,BC829,BG829,BK829,BO829,BS829,BW829,CA829,CE829,CI829),1)</f>
        <v>202357.35800000001</v>
      </c>
      <c r="CL829" s="18"/>
      <c r="CM829" s="18">
        <f t="shared" si="212"/>
        <v>0</v>
      </c>
      <c r="CN829" s="35">
        <f t="shared" si="213"/>
        <v>0</v>
      </c>
      <c r="CO829" s="39">
        <f t="shared" si="214"/>
        <v>202357.35800000001</v>
      </c>
    </row>
    <row r="830" spans="1:93" s="19" customFormat="1" ht="45">
      <c r="A830" s="17">
        <v>820</v>
      </c>
      <c r="B830" s="49" t="s">
        <v>684</v>
      </c>
      <c r="C830" s="69" t="s">
        <v>726</v>
      </c>
      <c r="D830" s="69" t="s">
        <v>1247</v>
      </c>
      <c r="E830" s="37">
        <v>1</v>
      </c>
      <c r="F830" s="37" t="str">
        <f>+VLOOKUP(B830,'[1]AMAREY NOVA MEDICAL S.A'!$D:$H,5,0)</f>
        <v>CTO 5656-2021 AMAREY NOVA MEDICAL S.A</v>
      </c>
      <c r="G830" s="34">
        <f>+VLOOKUP(B830,'[1]AMAREY NOVA MEDICAL S.A'!$D:$H,2,0)</f>
        <v>0</v>
      </c>
      <c r="H830" s="32">
        <f>+VLOOKUP(B830,'[1]AMAREY NOVA MEDICAL S.A'!$D:$H,3,0)</f>
        <v>0</v>
      </c>
      <c r="I830" s="32">
        <f>+VLOOKUP(B830,'[1]AMAREY NOVA MEDICAL S.A'!$D:$H,4,0)</f>
        <v>0</v>
      </c>
      <c r="J830" s="32">
        <f t="shared" si="204"/>
        <v>0</v>
      </c>
      <c r="K830" s="32">
        <f t="shared" si="205"/>
        <v>0</v>
      </c>
      <c r="L830" s="32"/>
      <c r="M830" s="32"/>
      <c r="N830" s="32"/>
      <c r="O830" s="32"/>
      <c r="P830" s="32">
        <v>370414</v>
      </c>
      <c r="Q830" s="32">
        <f t="shared" si="228"/>
        <v>70378.66</v>
      </c>
      <c r="R830" s="32">
        <v>440792.66000000003</v>
      </c>
      <c r="S830" s="32">
        <f t="shared" si="206"/>
        <v>465477.04896000004</v>
      </c>
      <c r="T830" s="32"/>
      <c r="U830" s="32"/>
      <c r="V830" s="32"/>
      <c r="W830" s="32"/>
      <c r="X830" s="32"/>
      <c r="Y830" s="32"/>
      <c r="Z830" s="32"/>
      <c r="AA830" s="32"/>
      <c r="AB830" s="32"/>
      <c r="AC830" s="32"/>
      <c r="AD830" s="32"/>
      <c r="AE830" s="32"/>
      <c r="AF830" s="32"/>
      <c r="AG830" s="32"/>
      <c r="AH830" s="32"/>
      <c r="AI830" s="32"/>
      <c r="AJ830" s="32">
        <v>256680</v>
      </c>
      <c r="AK830" s="32"/>
      <c r="AL830" s="32">
        <v>256680</v>
      </c>
      <c r="AM830" s="32">
        <f t="shared" si="208"/>
        <v>271105.41600000003</v>
      </c>
      <c r="AN830" s="32"/>
      <c r="AO830" s="32"/>
      <c r="AP830" s="32"/>
      <c r="AQ830" s="32"/>
      <c r="AR830" s="32"/>
      <c r="AS830" s="32"/>
      <c r="AT830" s="32"/>
      <c r="AU830" s="32"/>
      <c r="AV830" s="32"/>
      <c r="AW830" s="32"/>
      <c r="AX830" s="32"/>
      <c r="AY830" s="32"/>
      <c r="AZ830" s="32"/>
      <c r="BA830" s="32"/>
      <c r="BB830" s="32"/>
      <c r="BC830" s="32"/>
      <c r="BD830" s="32"/>
      <c r="BE830" s="32"/>
      <c r="BF830" s="32"/>
      <c r="BG830" s="32"/>
      <c r="BH830" s="32"/>
      <c r="BI830" s="32"/>
      <c r="BJ830" s="32"/>
      <c r="BK830" s="32"/>
      <c r="BL830" s="32"/>
      <c r="BM830" s="32"/>
      <c r="BN830" s="32"/>
      <c r="BO830" s="32"/>
      <c r="BP830" s="32"/>
      <c r="BQ830" s="32"/>
      <c r="BR830" s="32"/>
      <c r="BS830" s="32"/>
      <c r="BT830" s="32"/>
      <c r="BU830" s="32"/>
      <c r="BV830" s="32"/>
      <c r="BW830" s="32"/>
      <c r="BX830" s="32"/>
      <c r="BY830" s="32"/>
      <c r="BZ830" s="32"/>
      <c r="CA830" s="32"/>
      <c r="CB830" s="32">
        <v>454356</v>
      </c>
      <c r="CC830" s="32">
        <v>86327.64</v>
      </c>
      <c r="CD830" s="32">
        <v>540683.64</v>
      </c>
      <c r="CE830" s="32">
        <f t="shared" si="209"/>
        <v>571070.06056800007</v>
      </c>
      <c r="CF830" s="32"/>
      <c r="CG830" s="32"/>
      <c r="CH830" s="32"/>
      <c r="CI830" s="32"/>
      <c r="CJ830" s="32">
        <f t="shared" si="211"/>
        <v>326913.13138200005</v>
      </c>
      <c r="CK830" s="32">
        <f>+SMALL((K830,O830,S830,W830,AA830,AE830,AI830,AM830,AQ830,AU830,AY830,BC830,BG830,BK830,BO830,BS830,BW830,CA830,CE830,CI830),1)</f>
        <v>0</v>
      </c>
      <c r="CL830" s="18"/>
      <c r="CM830" s="18"/>
      <c r="CN830" s="35"/>
      <c r="CO830" s="39">
        <f t="shared" si="214"/>
        <v>0</v>
      </c>
    </row>
    <row r="831" spans="1:93" s="19" customFormat="1" ht="30">
      <c r="A831" s="17">
        <v>821</v>
      </c>
      <c r="B831" s="49" t="s">
        <v>685</v>
      </c>
      <c r="C831" s="69" t="s">
        <v>727</v>
      </c>
      <c r="D831" s="69" t="s">
        <v>1247</v>
      </c>
      <c r="E831" s="37">
        <v>1</v>
      </c>
      <c r="F831" s="37" t="str">
        <f>+VLOOKUP(B831,'[1]AMAREY NOVA MEDICAL S.A'!$D:$H,5,0)</f>
        <v>CTO 5658-2021 BIOART S.A</v>
      </c>
      <c r="G831" s="34">
        <f>+VLOOKUP(B831,'[1]AMAREY NOVA MEDICAL S.A'!$D:$H,2,0)</f>
        <v>562560</v>
      </c>
      <c r="H831" s="32">
        <f>+VLOOKUP(B831,'[1]AMAREY NOVA MEDICAL S.A'!$D:$H,3,0)</f>
        <v>0</v>
      </c>
      <c r="I831" s="32">
        <f>+VLOOKUP(B831,'[1]AMAREY NOVA MEDICAL S.A'!$D:$H,4,0)</f>
        <v>562560</v>
      </c>
      <c r="J831" s="32">
        <f t="shared" si="204"/>
        <v>562560</v>
      </c>
      <c r="K831" s="32">
        <f t="shared" si="205"/>
        <v>594175.87199999997</v>
      </c>
      <c r="L831" s="32">
        <v>783360</v>
      </c>
      <c r="M831" s="32">
        <f>+L831*19%</f>
        <v>148838.39999999999</v>
      </c>
      <c r="N831" s="32">
        <v>932198</v>
      </c>
      <c r="O831" s="32">
        <f t="shared" si="215"/>
        <v>984587.52760000003</v>
      </c>
      <c r="P831" s="32">
        <v>821692</v>
      </c>
      <c r="Q831" s="32">
        <f t="shared" si="228"/>
        <v>156121.48000000001</v>
      </c>
      <c r="R831" s="32">
        <v>977813.48</v>
      </c>
      <c r="S831" s="32">
        <f t="shared" si="206"/>
        <v>1032571.0348800001</v>
      </c>
      <c r="T831" s="32"/>
      <c r="U831" s="32"/>
      <c r="V831" s="32"/>
      <c r="W831" s="32"/>
      <c r="X831" s="32">
        <v>1100000</v>
      </c>
      <c r="Y831" s="32">
        <f t="shared" ref="Y831:Y832" si="229">+X831*19%</f>
        <v>209000</v>
      </c>
      <c r="Z831" s="32">
        <v>1309000</v>
      </c>
      <c r="AA831" s="32">
        <f t="shared" si="207"/>
        <v>1382565.8</v>
      </c>
      <c r="AB831" s="32"/>
      <c r="AC831" s="32"/>
      <c r="AD831" s="32"/>
      <c r="AE831" s="32"/>
      <c r="AF831" s="32"/>
      <c r="AG831" s="32"/>
      <c r="AH831" s="32"/>
      <c r="AI831" s="32"/>
      <c r="AJ831" s="32">
        <v>836855</v>
      </c>
      <c r="AK831" s="32">
        <f>+AJ831*19%</f>
        <v>159002.45000000001</v>
      </c>
      <c r="AL831" s="32">
        <v>995857.45</v>
      </c>
      <c r="AM831" s="32">
        <f t="shared" si="208"/>
        <v>1051824.6386899999</v>
      </c>
      <c r="AN831" s="32"/>
      <c r="AO831" s="32"/>
      <c r="AP831" s="32"/>
      <c r="AQ831" s="32"/>
      <c r="AR831" s="32"/>
      <c r="AS831" s="32"/>
      <c r="AT831" s="32"/>
      <c r="AU831" s="32"/>
      <c r="AV831" s="32"/>
      <c r="AW831" s="32"/>
      <c r="AX831" s="32"/>
      <c r="AY831" s="32"/>
      <c r="AZ831" s="32"/>
      <c r="BA831" s="32"/>
      <c r="BB831" s="32"/>
      <c r="BC831" s="32"/>
      <c r="BD831" s="32"/>
      <c r="BE831" s="32"/>
      <c r="BF831" s="32"/>
      <c r="BG831" s="32"/>
      <c r="BH831" s="32"/>
      <c r="BI831" s="32"/>
      <c r="BJ831" s="32"/>
      <c r="BK831" s="32"/>
      <c r="BL831" s="32"/>
      <c r="BM831" s="32"/>
      <c r="BN831" s="32"/>
      <c r="BO831" s="32"/>
      <c r="BP831" s="32">
        <v>1059105.8823529412</v>
      </c>
      <c r="BQ831" s="32">
        <f>+BP831*19%</f>
        <v>201230.11764705883</v>
      </c>
      <c r="BR831" s="32" t="s">
        <v>1308</v>
      </c>
      <c r="BS831" s="32">
        <f t="shared" si="217"/>
        <v>1898318.0832</v>
      </c>
      <c r="BT831" s="32"/>
      <c r="BU831" s="32"/>
      <c r="BV831" s="32"/>
      <c r="BW831" s="32"/>
      <c r="BX831" s="32"/>
      <c r="BY831" s="32"/>
      <c r="BZ831" s="32"/>
      <c r="CA831" s="32"/>
      <c r="CB831" s="32">
        <v>842400</v>
      </c>
      <c r="CC831" s="32">
        <v>160056</v>
      </c>
      <c r="CD831" s="32">
        <v>1002456</v>
      </c>
      <c r="CE831" s="32">
        <f t="shared" si="209"/>
        <v>1058794.0272000001</v>
      </c>
      <c r="CF831" s="32"/>
      <c r="CG831" s="32"/>
      <c r="CH831" s="32"/>
      <c r="CI831" s="32"/>
      <c r="CJ831" s="32">
        <f t="shared" si="211"/>
        <v>1143262.4262242857</v>
      </c>
      <c r="CK831" s="32">
        <f>+SMALL((K831,O831,S831,W831,AA831,AE831,AI831,AM831,AQ831,AU831,AY831,BC831,BG831,BK831,BO831,BS831,BW831,CA831,CE831,CI831),1)</f>
        <v>594175.87199999997</v>
      </c>
      <c r="CL831" s="18"/>
      <c r="CM831" s="18">
        <f t="shared" si="212"/>
        <v>0</v>
      </c>
      <c r="CN831" s="35">
        <f t="shared" si="213"/>
        <v>0</v>
      </c>
      <c r="CO831" s="39">
        <f t="shared" si="214"/>
        <v>594175.87199999997</v>
      </c>
    </row>
    <row r="832" spans="1:93" s="19" customFormat="1" ht="60">
      <c r="A832" s="17">
        <v>822</v>
      </c>
      <c r="B832" s="50" t="s">
        <v>686</v>
      </c>
      <c r="C832" s="69" t="s">
        <v>728</v>
      </c>
      <c r="D832" s="69" t="s">
        <v>1247</v>
      </c>
      <c r="E832" s="37">
        <v>1</v>
      </c>
      <c r="F832" s="37" t="str">
        <f>+VLOOKUP(B832,'[1]AMAREY NOVA MEDICAL S.A'!$D:$H,5,0)</f>
        <v>CTO 5664-2021 JOHNSON &amp; JOHNSON DE COLOMBIA S.A</v>
      </c>
      <c r="G832" s="34">
        <f>+VLOOKUP(B832,'[1]AMAREY NOVA MEDICAL S.A'!$D:$H,2,0)</f>
        <v>795000</v>
      </c>
      <c r="H832" s="32">
        <f>+VLOOKUP(B832,'[1]AMAREY NOVA MEDICAL S.A'!$D:$H,3,0)</f>
        <v>151050</v>
      </c>
      <c r="I832" s="32">
        <f>+VLOOKUP(B832,'[1]AMAREY NOVA MEDICAL S.A'!$D:$H,4,0)</f>
        <v>946050</v>
      </c>
      <c r="J832" s="32">
        <f t="shared" si="204"/>
        <v>946050</v>
      </c>
      <c r="K832" s="32">
        <f t="shared" si="205"/>
        <v>999218.01</v>
      </c>
      <c r="L832" s="32"/>
      <c r="M832" s="32"/>
      <c r="N832" s="32"/>
      <c r="O832" s="32"/>
      <c r="P832" s="32"/>
      <c r="Q832" s="32"/>
      <c r="R832" s="32"/>
      <c r="S832" s="32"/>
      <c r="T832" s="32"/>
      <c r="U832" s="32"/>
      <c r="V832" s="32"/>
      <c r="W832" s="32"/>
      <c r="X832" s="32">
        <v>250000</v>
      </c>
      <c r="Y832" s="32">
        <f t="shared" si="229"/>
        <v>47500</v>
      </c>
      <c r="Z832" s="32">
        <v>297500</v>
      </c>
      <c r="AA832" s="32">
        <f t="shared" si="207"/>
        <v>314219.5</v>
      </c>
      <c r="AB832" s="32"/>
      <c r="AC832" s="32"/>
      <c r="AD832" s="32"/>
      <c r="AE832" s="32"/>
      <c r="AF832" s="32"/>
      <c r="AG832" s="32"/>
      <c r="AH832" s="32"/>
      <c r="AI832" s="32"/>
      <c r="AJ832" s="32">
        <v>914250</v>
      </c>
      <c r="AK832" s="32">
        <f>+AJ832*19%</f>
        <v>173707.5</v>
      </c>
      <c r="AL832" s="32">
        <v>1087957.5</v>
      </c>
      <c r="AM832" s="32">
        <f t="shared" si="208"/>
        <v>1149100.7115</v>
      </c>
      <c r="AN832" s="32"/>
      <c r="AO832" s="32"/>
      <c r="AP832" s="32"/>
      <c r="AQ832" s="32"/>
      <c r="AR832" s="32"/>
      <c r="AS832" s="32"/>
      <c r="AT832" s="32"/>
      <c r="AU832" s="32"/>
      <c r="AV832" s="32"/>
      <c r="AW832" s="32"/>
      <c r="AX832" s="32"/>
      <c r="AY832" s="32"/>
      <c r="AZ832" s="32"/>
      <c r="BA832" s="32"/>
      <c r="BB832" s="32"/>
      <c r="BC832" s="32"/>
      <c r="BD832" s="32"/>
      <c r="BE832" s="32"/>
      <c r="BF832" s="32"/>
      <c r="BG832" s="32"/>
      <c r="BH832" s="32"/>
      <c r="BI832" s="32"/>
      <c r="BJ832" s="32"/>
      <c r="BK832" s="32"/>
      <c r="BL832" s="32"/>
      <c r="BM832" s="32"/>
      <c r="BN832" s="32"/>
      <c r="BO832" s="32"/>
      <c r="BP832" s="32"/>
      <c r="BQ832" s="32"/>
      <c r="BR832" s="32"/>
      <c r="BS832" s="32"/>
      <c r="BT832" s="32"/>
      <c r="BU832" s="32"/>
      <c r="BV832" s="32"/>
      <c r="BW832" s="32"/>
      <c r="BX832" s="32"/>
      <c r="BY832" s="32"/>
      <c r="BZ832" s="32"/>
      <c r="CA832" s="32"/>
      <c r="CB832" s="32"/>
      <c r="CC832" s="32"/>
      <c r="CD832" s="32"/>
      <c r="CE832" s="32"/>
      <c r="CF832" s="32"/>
      <c r="CG832" s="32"/>
      <c r="CH832" s="32"/>
      <c r="CI832" s="32"/>
      <c r="CJ832" s="32">
        <f t="shared" si="211"/>
        <v>820846.07383333333</v>
      </c>
      <c r="CK832" s="32">
        <f>+SMALL((K832,O832,S832,W832,AA832,AE832,AI832,AM832,AQ832,AU832,AY832,BC832,BG832,BK832,BO832,BS832,BW832,CA832,CE832,CI832),1)</f>
        <v>314219.5</v>
      </c>
      <c r="CL832" s="18"/>
      <c r="CM832" s="18">
        <f t="shared" si="212"/>
        <v>684998.51</v>
      </c>
      <c r="CN832" s="35">
        <f t="shared" si="213"/>
        <v>2.1800000000000002</v>
      </c>
      <c r="CO832" s="39">
        <f t="shared" si="214"/>
        <v>314219.5</v>
      </c>
    </row>
    <row r="833" spans="1:93" s="19" customFormat="1" ht="60">
      <c r="A833" s="17">
        <v>823</v>
      </c>
      <c r="B833" s="50" t="s">
        <v>687</v>
      </c>
      <c r="C833" s="69" t="s">
        <v>728</v>
      </c>
      <c r="D833" s="69" t="s">
        <v>1247</v>
      </c>
      <c r="E833" s="37">
        <v>1</v>
      </c>
      <c r="F833" s="37" t="str">
        <f>+VLOOKUP(B833,'[1]AMAREY NOVA MEDICAL S.A'!$D:$H,5,0)</f>
        <v>CTO 5664-2021 JOHNSON &amp; JOHNSON DE COLOMBIA S.A</v>
      </c>
      <c r="G833" s="34">
        <f>+VLOOKUP(B833,'[1]AMAREY NOVA MEDICAL S.A'!$D:$H,2,0)</f>
        <v>137000</v>
      </c>
      <c r="H833" s="32">
        <f>+VLOOKUP(B833,'[1]AMAREY NOVA MEDICAL S.A'!$D:$H,3,0)</f>
        <v>26030</v>
      </c>
      <c r="I833" s="32">
        <f>+VLOOKUP(B833,'[1]AMAREY NOVA MEDICAL S.A'!$D:$H,4,0)</f>
        <v>163030</v>
      </c>
      <c r="J833" s="32">
        <f t="shared" si="204"/>
        <v>163030</v>
      </c>
      <c r="K833" s="32">
        <f t="shared" si="205"/>
        <v>172192.28599999999</v>
      </c>
      <c r="L833" s="32"/>
      <c r="M833" s="32"/>
      <c r="N833" s="32"/>
      <c r="O833" s="32"/>
      <c r="P833" s="32"/>
      <c r="Q833" s="32"/>
      <c r="R833" s="32"/>
      <c r="S833" s="32"/>
      <c r="T833" s="32"/>
      <c r="U833" s="32"/>
      <c r="V833" s="32"/>
      <c r="W833" s="32"/>
      <c r="X833" s="32"/>
      <c r="Y833" s="32"/>
      <c r="Z833" s="32"/>
      <c r="AA833" s="32"/>
      <c r="AB833" s="32"/>
      <c r="AC833" s="32"/>
      <c r="AD833" s="32"/>
      <c r="AE833" s="32"/>
      <c r="AF833" s="32"/>
      <c r="AG833" s="32"/>
      <c r="AH833" s="32"/>
      <c r="AI833" s="32"/>
      <c r="AJ833" s="32">
        <v>157550</v>
      </c>
      <c r="AK833" s="32">
        <f>+AJ833*19%</f>
        <v>29934.5</v>
      </c>
      <c r="AL833" s="32">
        <v>187484.5</v>
      </c>
      <c r="AM833" s="32">
        <f t="shared" si="208"/>
        <v>198021.12890000001</v>
      </c>
      <c r="AN833" s="32"/>
      <c r="AO833" s="32"/>
      <c r="AP833" s="32"/>
      <c r="AQ833" s="32"/>
      <c r="AR833" s="32"/>
      <c r="AS833" s="32"/>
      <c r="AT833" s="32"/>
      <c r="AU833" s="32"/>
      <c r="AV833" s="32"/>
      <c r="AW833" s="32"/>
      <c r="AX833" s="32"/>
      <c r="AY833" s="32"/>
      <c r="AZ833" s="32"/>
      <c r="BA833" s="32"/>
      <c r="BB833" s="32"/>
      <c r="BC833" s="32"/>
      <c r="BD833" s="32"/>
      <c r="BE833" s="32"/>
      <c r="BF833" s="32"/>
      <c r="BG833" s="32"/>
      <c r="BH833" s="32"/>
      <c r="BI833" s="32"/>
      <c r="BJ833" s="32"/>
      <c r="BK833" s="32"/>
      <c r="BL833" s="32"/>
      <c r="BM833" s="32"/>
      <c r="BN833" s="32"/>
      <c r="BO833" s="32"/>
      <c r="BP833" s="32" t="s">
        <v>1309</v>
      </c>
      <c r="BQ833" s="32">
        <f t="shared" ref="BQ833:BQ836" si="230">+BP833-BR833</f>
        <v>0</v>
      </c>
      <c r="BR833" s="32" t="s">
        <v>1309</v>
      </c>
      <c r="BS833" s="32">
        <f t="shared" si="217"/>
        <v>458216.16399999999</v>
      </c>
      <c r="BT833" s="32"/>
      <c r="BU833" s="32"/>
      <c r="BV833" s="32"/>
      <c r="BW833" s="32"/>
      <c r="BX833" s="32"/>
      <c r="BY833" s="32"/>
      <c r="BZ833" s="32"/>
      <c r="CA833" s="32"/>
      <c r="CB833" s="32"/>
      <c r="CC833" s="32"/>
      <c r="CD833" s="32"/>
      <c r="CE833" s="32"/>
      <c r="CF833" s="32"/>
      <c r="CG833" s="32"/>
      <c r="CH833" s="32"/>
      <c r="CI833" s="32"/>
      <c r="CJ833" s="32">
        <f t="shared" si="211"/>
        <v>276143.19296666665</v>
      </c>
      <c r="CK833" s="32">
        <f>+SMALL((K833,O833,S833,W833,AA833,AE833,AI833,AM833,AQ833,AU833,AY833,BC833,BG833,BK833,BO833,BS833,BW833,CA833,CE833,CI833),1)</f>
        <v>172192.28599999999</v>
      </c>
      <c r="CL833" s="18"/>
      <c r="CM833" s="18">
        <f t="shared" si="212"/>
        <v>0</v>
      </c>
      <c r="CN833" s="35">
        <f t="shared" si="213"/>
        <v>0</v>
      </c>
      <c r="CO833" s="39">
        <f t="shared" si="214"/>
        <v>172192.28599999999</v>
      </c>
    </row>
    <row r="834" spans="1:93" s="19" customFormat="1" ht="60">
      <c r="A834" s="17">
        <v>824</v>
      </c>
      <c r="B834" s="50" t="s">
        <v>688</v>
      </c>
      <c r="C834" s="69" t="s">
        <v>728</v>
      </c>
      <c r="D834" s="69" t="s">
        <v>1247</v>
      </c>
      <c r="E834" s="37">
        <v>1</v>
      </c>
      <c r="F834" s="37" t="str">
        <f>+VLOOKUP(B834,'[1]AMAREY NOVA MEDICAL S.A'!$D:$H,5,0)</f>
        <v>CTO 5664-2021 JOHNSON &amp; JOHNSON DE COLOMBIA S.A</v>
      </c>
      <c r="G834" s="34">
        <f>+VLOOKUP(B834,'[1]AMAREY NOVA MEDICAL S.A'!$D:$H,2,0)</f>
        <v>3100000</v>
      </c>
      <c r="H834" s="32">
        <f>+VLOOKUP(B834,'[1]AMAREY NOVA MEDICAL S.A'!$D:$H,3,0)</f>
        <v>589000</v>
      </c>
      <c r="I834" s="32">
        <f>+VLOOKUP(B834,'[1]AMAREY NOVA MEDICAL S.A'!$D:$H,4,0)</f>
        <v>3689000</v>
      </c>
      <c r="J834" s="32">
        <f t="shared" si="204"/>
        <v>3689000</v>
      </c>
      <c r="K834" s="32">
        <f t="shared" si="205"/>
        <v>3896321.8000000003</v>
      </c>
      <c r="L834" s="32"/>
      <c r="M834" s="32"/>
      <c r="N834" s="32"/>
      <c r="O834" s="32"/>
      <c r="P834" s="32"/>
      <c r="Q834" s="32"/>
      <c r="R834" s="32"/>
      <c r="S834" s="32"/>
      <c r="T834" s="32"/>
      <c r="U834" s="32"/>
      <c r="V834" s="32"/>
      <c r="W834" s="32"/>
      <c r="X834" s="32"/>
      <c r="Y834" s="32"/>
      <c r="Z834" s="32"/>
      <c r="AA834" s="32"/>
      <c r="AB834" s="32"/>
      <c r="AC834" s="32"/>
      <c r="AD834" s="32"/>
      <c r="AE834" s="32"/>
      <c r="AF834" s="32"/>
      <c r="AG834" s="32"/>
      <c r="AH834" s="32"/>
      <c r="AI834" s="32"/>
      <c r="AJ834" s="32">
        <v>3565000</v>
      </c>
      <c r="AK834" s="32">
        <f t="shared" ref="AK834:AK836" si="231">+AJ834*19%</f>
        <v>677350</v>
      </c>
      <c r="AL834" s="32">
        <v>4242350</v>
      </c>
      <c r="AM834" s="32">
        <f t="shared" si="208"/>
        <v>4480770.07</v>
      </c>
      <c r="AN834" s="32"/>
      <c r="AO834" s="32"/>
      <c r="AP834" s="32"/>
      <c r="AQ834" s="32"/>
      <c r="AR834" s="32"/>
      <c r="AS834" s="32"/>
      <c r="AT834" s="32"/>
      <c r="AU834" s="32"/>
      <c r="AV834" s="32"/>
      <c r="AW834" s="32"/>
      <c r="AX834" s="32"/>
      <c r="AY834" s="32"/>
      <c r="AZ834" s="32"/>
      <c r="BA834" s="32"/>
      <c r="BB834" s="32"/>
      <c r="BC834" s="32"/>
      <c r="BD834" s="32"/>
      <c r="BE834" s="32"/>
      <c r="BF834" s="32"/>
      <c r="BG834" s="32"/>
      <c r="BH834" s="32"/>
      <c r="BI834" s="32"/>
      <c r="BJ834" s="32"/>
      <c r="BK834" s="32"/>
      <c r="BL834" s="32"/>
      <c r="BM834" s="32"/>
      <c r="BN834" s="32"/>
      <c r="BO834" s="32"/>
      <c r="BP834" s="32"/>
      <c r="BQ834" s="32"/>
      <c r="BR834" s="32"/>
      <c r="BS834" s="32"/>
      <c r="BT834" s="32"/>
      <c r="BU834" s="32"/>
      <c r="BV834" s="32"/>
      <c r="BW834" s="32"/>
      <c r="BX834" s="32"/>
      <c r="BY834" s="32"/>
      <c r="BZ834" s="32"/>
      <c r="CA834" s="32"/>
      <c r="CB834" s="32"/>
      <c r="CC834" s="32"/>
      <c r="CD834" s="32"/>
      <c r="CE834" s="32"/>
      <c r="CF834" s="32"/>
      <c r="CG834" s="32"/>
      <c r="CH834" s="32"/>
      <c r="CI834" s="32"/>
      <c r="CJ834" s="32">
        <f t="shared" si="211"/>
        <v>4188545.9350000005</v>
      </c>
      <c r="CK834" s="32">
        <f>+SMALL((K834,O834,S834,W834,AA834,AE834,AI834,AM834,AQ834,AU834,AY834,BC834,BG834,BK834,BO834,BS834,BW834,CA834,CE834,CI834),1)</f>
        <v>3896321.8000000003</v>
      </c>
      <c r="CL834" s="18"/>
      <c r="CM834" s="18">
        <f t="shared" si="212"/>
        <v>0</v>
      </c>
      <c r="CN834" s="35">
        <f t="shared" si="213"/>
        <v>0</v>
      </c>
      <c r="CO834" s="39">
        <f t="shared" si="214"/>
        <v>3896321.8000000003</v>
      </c>
    </row>
    <row r="835" spans="1:93" s="19" customFormat="1" ht="60">
      <c r="A835" s="17">
        <v>825</v>
      </c>
      <c r="B835" s="50" t="s">
        <v>689</v>
      </c>
      <c r="C835" s="69" t="s">
        <v>728</v>
      </c>
      <c r="D835" s="69" t="s">
        <v>1247</v>
      </c>
      <c r="E835" s="37">
        <v>1</v>
      </c>
      <c r="F835" s="37" t="str">
        <f>+VLOOKUP(B835,'[1]AMAREY NOVA MEDICAL S.A'!$D:$H,5,0)</f>
        <v>CTO 5664-2021 JOHNSON &amp; JOHNSON DE COLOMBIA S.A</v>
      </c>
      <c r="G835" s="34">
        <f>+VLOOKUP(B835,'[1]AMAREY NOVA MEDICAL S.A'!$D:$H,2,0)</f>
        <v>137000</v>
      </c>
      <c r="H835" s="32">
        <f>+VLOOKUP(B835,'[1]AMAREY NOVA MEDICAL S.A'!$D:$H,3,0)</f>
        <v>26030</v>
      </c>
      <c r="I835" s="32">
        <f>+VLOOKUP(B835,'[1]AMAREY NOVA MEDICAL S.A'!$D:$H,4,0)</f>
        <v>163030</v>
      </c>
      <c r="J835" s="32">
        <f t="shared" si="204"/>
        <v>163030</v>
      </c>
      <c r="K835" s="32">
        <f t="shared" si="205"/>
        <v>172192.28599999999</v>
      </c>
      <c r="L835" s="32"/>
      <c r="M835" s="32"/>
      <c r="N835" s="32"/>
      <c r="O835" s="32"/>
      <c r="P835" s="32"/>
      <c r="Q835" s="32"/>
      <c r="R835" s="32"/>
      <c r="S835" s="32"/>
      <c r="T835" s="32"/>
      <c r="U835" s="32"/>
      <c r="V835" s="32"/>
      <c r="W835" s="32"/>
      <c r="X835" s="32"/>
      <c r="Y835" s="32"/>
      <c r="Z835" s="32"/>
      <c r="AA835" s="32"/>
      <c r="AB835" s="32"/>
      <c r="AC835" s="32"/>
      <c r="AD835" s="32"/>
      <c r="AE835" s="32"/>
      <c r="AF835" s="32"/>
      <c r="AG835" s="32"/>
      <c r="AH835" s="32"/>
      <c r="AI835" s="32"/>
      <c r="AJ835" s="32">
        <v>157550</v>
      </c>
      <c r="AK835" s="32">
        <f t="shared" si="231"/>
        <v>29934.5</v>
      </c>
      <c r="AL835" s="32">
        <v>187484.5</v>
      </c>
      <c r="AM835" s="32">
        <f t="shared" si="208"/>
        <v>198021.12890000001</v>
      </c>
      <c r="AN835" s="32"/>
      <c r="AO835" s="32"/>
      <c r="AP835" s="32"/>
      <c r="AQ835" s="32"/>
      <c r="AR835" s="32"/>
      <c r="AS835" s="32"/>
      <c r="AT835" s="32"/>
      <c r="AU835" s="32"/>
      <c r="AV835" s="32"/>
      <c r="AW835" s="32"/>
      <c r="AX835" s="32"/>
      <c r="AY835" s="32"/>
      <c r="AZ835" s="32"/>
      <c r="BA835" s="32"/>
      <c r="BB835" s="32"/>
      <c r="BC835" s="32"/>
      <c r="BD835" s="32"/>
      <c r="BE835" s="32"/>
      <c r="BF835" s="32"/>
      <c r="BG835" s="32"/>
      <c r="BH835" s="32"/>
      <c r="BI835" s="32"/>
      <c r="BJ835" s="32"/>
      <c r="BK835" s="32"/>
      <c r="BL835" s="32"/>
      <c r="BM835" s="32"/>
      <c r="BN835" s="32"/>
      <c r="BO835" s="32"/>
      <c r="BP835" s="32"/>
      <c r="BQ835" s="32"/>
      <c r="BR835" s="32"/>
      <c r="BS835" s="32"/>
      <c r="BT835" s="32"/>
      <c r="BU835" s="32"/>
      <c r="BV835" s="32"/>
      <c r="BW835" s="32"/>
      <c r="BX835" s="32"/>
      <c r="BY835" s="32"/>
      <c r="BZ835" s="32"/>
      <c r="CA835" s="32"/>
      <c r="CB835" s="32"/>
      <c r="CC835" s="32"/>
      <c r="CD835" s="32"/>
      <c r="CE835" s="32"/>
      <c r="CF835" s="32"/>
      <c r="CG835" s="32"/>
      <c r="CH835" s="32"/>
      <c r="CI835" s="32"/>
      <c r="CJ835" s="32">
        <f t="shared" si="211"/>
        <v>185106.70744999999</v>
      </c>
      <c r="CK835" s="32">
        <f>+SMALL((K835,O835,S835,W835,AA835,AE835,AI835,AM835,AQ835,AU835,AY835,BC835,BG835,BK835,BO835,BS835,BW835,CA835,CE835,CI835),1)</f>
        <v>172192.28599999999</v>
      </c>
      <c r="CL835" s="18"/>
      <c r="CM835" s="18">
        <f t="shared" si="212"/>
        <v>0</v>
      </c>
      <c r="CN835" s="35">
        <f t="shared" si="213"/>
        <v>0</v>
      </c>
      <c r="CO835" s="39">
        <f t="shared" si="214"/>
        <v>172192.28599999999</v>
      </c>
    </row>
    <row r="836" spans="1:93" s="19" customFormat="1" ht="60">
      <c r="A836" s="17">
        <v>826</v>
      </c>
      <c r="B836" s="50" t="s">
        <v>690</v>
      </c>
      <c r="C836" s="69" t="s">
        <v>728</v>
      </c>
      <c r="D836" s="69" t="s">
        <v>1247</v>
      </c>
      <c r="E836" s="37">
        <v>1</v>
      </c>
      <c r="F836" s="37" t="str">
        <f>+VLOOKUP(B836,'[1]AMAREY NOVA MEDICAL S.A'!$D:$H,5,0)</f>
        <v>CTO 5664-2021 JOHNSON &amp; JOHNSON DE COLOMBIA S.A</v>
      </c>
      <c r="G836" s="34">
        <f>+VLOOKUP(B836,'[1]AMAREY NOVA MEDICAL S.A'!$D:$H,2,0)</f>
        <v>1600000</v>
      </c>
      <c r="H836" s="32">
        <f>+VLOOKUP(B836,'[1]AMAREY NOVA MEDICAL S.A'!$D:$H,3,0)</f>
        <v>304000</v>
      </c>
      <c r="I836" s="32">
        <f>+VLOOKUP(B836,'[1]AMAREY NOVA MEDICAL S.A'!$D:$H,4,0)</f>
        <v>1904000</v>
      </c>
      <c r="J836" s="32">
        <f t="shared" si="204"/>
        <v>1904000</v>
      </c>
      <c r="K836" s="32">
        <f t="shared" si="205"/>
        <v>2011004.8</v>
      </c>
      <c r="L836" s="32"/>
      <c r="M836" s="32"/>
      <c r="N836" s="32"/>
      <c r="O836" s="32"/>
      <c r="P836" s="32"/>
      <c r="Q836" s="32"/>
      <c r="R836" s="32"/>
      <c r="S836" s="32"/>
      <c r="T836" s="32"/>
      <c r="U836" s="32"/>
      <c r="V836" s="32"/>
      <c r="W836" s="32"/>
      <c r="X836" s="32"/>
      <c r="Y836" s="32"/>
      <c r="Z836" s="32"/>
      <c r="AA836" s="32"/>
      <c r="AB836" s="32"/>
      <c r="AC836" s="32"/>
      <c r="AD836" s="32"/>
      <c r="AE836" s="32"/>
      <c r="AF836" s="32"/>
      <c r="AG836" s="32"/>
      <c r="AH836" s="32"/>
      <c r="AI836" s="32"/>
      <c r="AJ836" s="32">
        <v>1840000</v>
      </c>
      <c r="AK836" s="32">
        <f t="shared" si="231"/>
        <v>349600</v>
      </c>
      <c r="AL836" s="32">
        <v>2189600</v>
      </c>
      <c r="AM836" s="32">
        <f t="shared" si="208"/>
        <v>2312655.52</v>
      </c>
      <c r="AN836" s="32"/>
      <c r="AO836" s="32"/>
      <c r="AP836" s="32"/>
      <c r="AQ836" s="32"/>
      <c r="AR836" s="32"/>
      <c r="AS836" s="32"/>
      <c r="AT836" s="32"/>
      <c r="AU836" s="32"/>
      <c r="AV836" s="32"/>
      <c r="AW836" s="32"/>
      <c r="AX836" s="32"/>
      <c r="AY836" s="32"/>
      <c r="AZ836" s="32"/>
      <c r="BA836" s="32"/>
      <c r="BB836" s="32"/>
      <c r="BC836" s="32"/>
      <c r="BD836" s="32"/>
      <c r="BE836" s="32"/>
      <c r="BF836" s="32"/>
      <c r="BG836" s="32"/>
      <c r="BH836" s="32"/>
      <c r="BI836" s="32"/>
      <c r="BJ836" s="32"/>
      <c r="BK836" s="32"/>
      <c r="BL836" s="32"/>
      <c r="BM836" s="32"/>
      <c r="BN836" s="32"/>
      <c r="BO836" s="32"/>
      <c r="BP836" s="32">
        <v>482611.764705882</v>
      </c>
      <c r="BQ836" s="32">
        <f t="shared" si="230"/>
        <v>-0.23529411799972877</v>
      </c>
      <c r="BR836" s="32" t="s">
        <v>1310</v>
      </c>
      <c r="BS836" s="32">
        <f t="shared" si="217"/>
        <v>726910.19440000004</v>
      </c>
      <c r="BT836" s="32"/>
      <c r="BU836" s="32"/>
      <c r="BV836" s="32"/>
      <c r="BW836" s="32"/>
      <c r="BX836" s="32"/>
      <c r="BY836" s="32"/>
      <c r="BZ836" s="32"/>
      <c r="CA836" s="32"/>
      <c r="CB836" s="32"/>
      <c r="CC836" s="32"/>
      <c r="CD836" s="32"/>
      <c r="CE836" s="32"/>
      <c r="CF836" s="32"/>
      <c r="CG836" s="32"/>
      <c r="CH836" s="32"/>
      <c r="CI836" s="32"/>
      <c r="CJ836" s="32">
        <f t="shared" si="211"/>
        <v>1683523.5048000002</v>
      </c>
      <c r="CK836" s="32">
        <f>+SMALL((K836,O836,S836,W836,AA836,AE836,AI836,AM836,AQ836,AU836,AY836,BC836,BG836,BK836,BO836,BS836,BW836,CA836,CE836,CI836),1)</f>
        <v>726910.19440000004</v>
      </c>
      <c r="CL836" s="18"/>
      <c r="CM836" s="18">
        <f t="shared" si="212"/>
        <v>1284094.6055999999</v>
      </c>
      <c r="CN836" s="35">
        <f t="shared" si="213"/>
        <v>1.76651065770223</v>
      </c>
      <c r="CO836" s="39">
        <f t="shared" si="214"/>
        <v>726910.19440000004</v>
      </c>
    </row>
    <row r="837" spans="1:93" s="19" customFormat="1" ht="45">
      <c r="A837" s="17">
        <v>827</v>
      </c>
      <c r="B837" s="86" t="s">
        <v>691</v>
      </c>
      <c r="C837" s="69" t="s">
        <v>729</v>
      </c>
      <c r="D837" s="69" t="s">
        <v>1247</v>
      </c>
      <c r="E837" s="37">
        <v>1</v>
      </c>
      <c r="F837" s="37"/>
      <c r="G837" s="34"/>
      <c r="H837" s="32"/>
      <c r="I837" s="32"/>
      <c r="J837" s="32"/>
      <c r="K837" s="32"/>
      <c r="L837" s="32"/>
      <c r="M837" s="32"/>
      <c r="N837" s="32"/>
      <c r="O837" s="32"/>
      <c r="P837" s="32"/>
      <c r="Q837" s="32"/>
      <c r="R837" s="32"/>
      <c r="S837" s="32"/>
      <c r="T837" s="32"/>
      <c r="U837" s="32"/>
      <c r="V837" s="32"/>
      <c r="W837" s="32"/>
      <c r="X837" s="32"/>
      <c r="Y837" s="32"/>
      <c r="Z837" s="32"/>
      <c r="AA837" s="32"/>
      <c r="AB837" s="32"/>
      <c r="AC837" s="32"/>
      <c r="AD837" s="32"/>
      <c r="AE837" s="32"/>
      <c r="AF837" s="32"/>
      <c r="AG837" s="32"/>
      <c r="AH837" s="32"/>
      <c r="AI837" s="32"/>
      <c r="AJ837" s="32"/>
      <c r="AK837" s="32"/>
      <c r="AL837" s="32"/>
      <c r="AM837" s="32"/>
      <c r="AN837" s="32"/>
      <c r="AO837" s="32"/>
      <c r="AP837" s="32"/>
      <c r="AQ837" s="32"/>
      <c r="AR837" s="32"/>
      <c r="AS837" s="32"/>
      <c r="AT837" s="32"/>
      <c r="AU837" s="32"/>
      <c r="AV837" s="32"/>
      <c r="AW837" s="32"/>
      <c r="AX837" s="32"/>
      <c r="AY837" s="32"/>
      <c r="AZ837" s="32"/>
      <c r="BA837" s="32"/>
      <c r="BB837" s="32"/>
      <c r="BC837" s="32"/>
      <c r="BD837" s="32"/>
      <c r="BE837" s="32"/>
      <c r="BF837" s="32"/>
      <c r="BG837" s="32"/>
      <c r="BH837" s="32"/>
      <c r="BI837" s="32"/>
      <c r="BJ837" s="32"/>
      <c r="BK837" s="32"/>
      <c r="BL837" s="32"/>
      <c r="BM837" s="32"/>
      <c r="BN837" s="32"/>
      <c r="BO837" s="32"/>
      <c r="BP837" s="32"/>
      <c r="BQ837" s="32"/>
      <c r="BR837" s="32"/>
      <c r="BS837" s="32"/>
      <c r="BT837" s="32"/>
      <c r="BU837" s="32"/>
      <c r="BV837" s="32"/>
      <c r="BW837" s="32"/>
      <c r="BX837" s="32"/>
      <c r="BY837" s="32"/>
      <c r="BZ837" s="32"/>
      <c r="CA837" s="32"/>
      <c r="CB837" s="32">
        <v>9159200</v>
      </c>
      <c r="CC837" s="32">
        <v>1740248</v>
      </c>
      <c r="CD837" s="32">
        <v>10899448</v>
      </c>
      <c r="CE837" s="32">
        <f t="shared" si="209"/>
        <v>11511996.977600001</v>
      </c>
      <c r="CF837" s="32"/>
      <c r="CG837" s="32"/>
      <c r="CH837" s="32"/>
      <c r="CI837" s="32"/>
      <c r="CJ837" s="32">
        <f t="shared" si="211"/>
        <v>11511996.977600001</v>
      </c>
      <c r="CK837" s="32">
        <f>+SMALL((K837,O837,S837,W837,AA837,AE837,AI837,AM837,AQ837,AU837,AY837,BC837,BG837,BK837,BO837,BS837,BW837,CA837,CE837,CI837),1)</f>
        <v>11511996.977600001</v>
      </c>
      <c r="CL837" s="18"/>
      <c r="CM837" s="18"/>
      <c r="CN837" s="35"/>
      <c r="CO837" s="39">
        <f t="shared" si="214"/>
        <v>11511996.977600001</v>
      </c>
    </row>
    <row r="838" spans="1:93" s="19" customFormat="1" ht="30">
      <c r="A838" s="17">
        <v>828</v>
      </c>
      <c r="B838" s="50" t="s">
        <v>692</v>
      </c>
      <c r="C838" s="69" t="s">
        <v>730</v>
      </c>
      <c r="D838" s="69" t="s">
        <v>1247</v>
      </c>
      <c r="E838" s="37">
        <v>1</v>
      </c>
      <c r="F838" s="37" t="str">
        <f>+VLOOKUP(B838,'[1]AMAREY NOVA MEDICAL S.A'!$D:$H,5,0)</f>
        <v xml:space="preserve">CTO 5660-2021 DISORTHO SA </v>
      </c>
      <c r="G838" s="34">
        <f>+VLOOKUP(B838,'[1]AMAREY NOVA MEDICAL S.A'!$D:$H,2,0)</f>
        <v>8104000</v>
      </c>
      <c r="H838" s="32">
        <f>+VLOOKUP(B838,'[1]AMAREY NOVA MEDICAL S.A'!$D:$H,3,0)</f>
        <v>0</v>
      </c>
      <c r="I838" s="32">
        <f>+VLOOKUP(B838,'[1]AMAREY NOVA MEDICAL S.A'!$D:$H,4,0)</f>
        <v>8104000</v>
      </c>
      <c r="J838" s="32">
        <f t="shared" si="204"/>
        <v>8104000</v>
      </c>
      <c r="K838" s="32">
        <f t="shared" si="205"/>
        <v>8559444.8000000007</v>
      </c>
      <c r="L838" s="32"/>
      <c r="M838" s="32"/>
      <c r="N838" s="32"/>
      <c r="O838" s="32"/>
      <c r="P838" s="32"/>
      <c r="Q838" s="32"/>
      <c r="R838" s="32"/>
      <c r="S838" s="32"/>
      <c r="T838" s="32"/>
      <c r="U838" s="32"/>
      <c r="V838" s="32"/>
      <c r="W838" s="32"/>
      <c r="X838" s="32"/>
      <c r="Y838" s="32"/>
      <c r="Z838" s="32"/>
      <c r="AA838" s="32"/>
      <c r="AB838" s="32"/>
      <c r="AC838" s="32"/>
      <c r="AD838" s="32"/>
      <c r="AE838" s="32"/>
      <c r="AF838" s="32"/>
      <c r="AG838" s="32"/>
      <c r="AH838" s="32"/>
      <c r="AI838" s="32"/>
      <c r="AJ838" s="32"/>
      <c r="AK838" s="32"/>
      <c r="AL838" s="32"/>
      <c r="AM838" s="32"/>
      <c r="AN838" s="32"/>
      <c r="AO838" s="32"/>
      <c r="AP838" s="32"/>
      <c r="AQ838" s="32"/>
      <c r="AR838" s="32"/>
      <c r="AS838" s="32"/>
      <c r="AT838" s="32"/>
      <c r="AU838" s="32"/>
      <c r="AV838" s="32"/>
      <c r="AW838" s="32"/>
      <c r="AX838" s="32"/>
      <c r="AY838" s="32"/>
      <c r="AZ838" s="32"/>
      <c r="BA838" s="32"/>
      <c r="BB838" s="32"/>
      <c r="BC838" s="32"/>
      <c r="BD838" s="32"/>
      <c r="BE838" s="32"/>
      <c r="BF838" s="32"/>
      <c r="BG838" s="32"/>
      <c r="BH838" s="32"/>
      <c r="BI838" s="32"/>
      <c r="BJ838" s="32"/>
      <c r="BK838" s="32"/>
      <c r="BL838" s="32"/>
      <c r="BM838" s="32"/>
      <c r="BN838" s="32"/>
      <c r="BO838" s="32"/>
      <c r="BP838" s="32"/>
      <c r="BQ838" s="32"/>
      <c r="BR838" s="32"/>
      <c r="BS838" s="32"/>
      <c r="BT838" s="32"/>
      <c r="BU838" s="32"/>
      <c r="BV838" s="32"/>
      <c r="BW838" s="32"/>
      <c r="BX838" s="32"/>
      <c r="BY838" s="32"/>
      <c r="BZ838" s="32"/>
      <c r="CA838" s="32"/>
      <c r="CB838" s="32"/>
      <c r="CC838" s="32"/>
      <c r="CD838" s="32"/>
      <c r="CE838" s="32"/>
      <c r="CF838" s="32"/>
      <c r="CG838" s="32"/>
      <c r="CH838" s="32"/>
      <c r="CI838" s="32"/>
      <c r="CJ838" s="32">
        <f t="shared" si="211"/>
        <v>8559444.8000000007</v>
      </c>
      <c r="CK838" s="32">
        <f>+SMALL((K838,O838,S838,W838,AA838,AE838,AI838,AM838,AQ838,AU838,AY838,BC838,BG838,BK838,BO838,BS838,BW838,CA838,CE838,CI838),1)</f>
        <v>8559444.8000000007</v>
      </c>
      <c r="CL838" s="18"/>
      <c r="CM838" s="18">
        <f t="shared" si="212"/>
        <v>0</v>
      </c>
      <c r="CN838" s="35">
        <f t="shared" si="213"/>
        <v>0</v>
      </c>
      <c r="CO838" s="39">
        <f t="shared" si="214"/>
        <v>8559444.8000000007</v>
      </c>
    </row>
    <row r="839" spans="1:93" s="19" customFormat="1" ht="30">
      <c r="A839" s="17">
        <v>829</v>
      </c>
      <c r="B839" s="50" t="s">
        <v>693</v>
      </c>
      <c r="C839" s="69" t="s">
        <v>730</v>
      </c>
      <c r="D839" s="69" t="s">
        <v>1247</v>
      </c>
      <c r="E839" s="37">
        <v>1</v>
      </c>
      <c r="F839" s="37" t="str">
        <f>+VLOOKUP(B839,'[1]AMAREY NOVA MEDICAL S.A'!$D:$H,5,0)</f>
        <v xml:space="preserve">CTO 5660-2021 DISORTHO SA </v>
      </c>
      <c r="G839" s="34">
        <f>+VLOOKUP(B839,'[1]AMAREY NOVA MEDICAL S.A'!$D:$H,2,0)</f>
        <v>9538000</v>
      </c>
      <c r="H839" s="32">
        <f>+VLOOKUP(B839,'[1]AMAREY NOVA MEDICAL S.A'!$D:$H,3,0)</f>
        <v>0</v>
      </c>
      <c r="I839" s="32">
        <f>+VLOOKUP(B839,'[1]AMAREY NOVA MEDICAL S.A'!$D:$H,4,0)</f>
        <v>9538000</v>
      </c>
      <c r="J839" s="32">
        <f t="shared" ref="J839:J901" si="232">+I839*E839</f>
        <v>9538000</v>
      </c>
      <c r="K839" s="32">
        <f t="shared" ref="K839:K901" si="233">+J839*1.0562</f>
        <v>10074035.6</v>
      </c>
      <c r="L839" s="32"/>
      <c r="M839" s="32"/>
      <c r="N839" s="32"/>
      <c r="O839" s="32"/>
      <c r="P839" s="32"/>
      <c r="Q839" s="32"/>
      <c r="R839" s="32"/>
      <c r="S839" s="32"/>
      <c r="T839" s="32"/>
      <c r="U839" s="32"/>
      <c r="V839" s="32"/>
      <c r="W839" s="32"/>
      <c r="X839" s="32"/>
      <c r="Y839" s="32"/>
      <c r="Z839" s="32"/>
      <c r="AA839" s="32"/>
      <c r="AB839" s="32"/>
      <c r="AC839" s="32"/>
      <c r="AD839" s="32"/>
      <c r="AE839" s="32"/>
      <c r="AF839" s="32"/>
      <c r="AG839" s="32"/>
      <c r="AH839" s="32"/>
      <c r="AI839" s="32"/>
      <c r="AJ839" s="32"/>
      <c r="AK839" s="32"/>
      <c r="AL839" s="32"/>
      <c r="AM839" s="32"/>
      <c r="AN839" s="32"/>
      <c r="AO839" s="32"/>
      <c r="AP839" s="32"/>
      <c r="AQ839" s="32"/>
      <c r="AR839" s="32"/>
      <c r="AS839" s="32"/>
      <c r="AT839" s="32"/>
      <c r="AU839" s="32"/>
      <c r="AV839" s="32"/>
      <c r="AW839" s="32"/>
      <c r="AX839" s="32"/>
      <c r="AY839" s="32"/>
      <c r="AZ839" s="32"/>
      <c r="BA839" s="32"/>
      <c r="BB839" s="32"/>
      <c r="BC839" s="32"/>
      <c r="BD839" s="32"/>
      <c r="BE839" s="32"/>
      <c r="BF839" s="32"/>
      <c r="BG839" s="32"/>
      <c r="BH839" s="32"/>
      <c r="BI839" s="32"/>
      <c r="BJ839" s="32"/>
      <c r="BK839" s="32"/>
      <c r="BL839" s="32"/>
      <c r="BM839" s="32"/>
      <c r="BN839" s="32"/>
      <c r="BO839" s="32"/>
      <c r="BP839" s="32"/>
      <c r="BQ839" s="32"/>
      <c r="BR839" s="32"/>
      <c r="BS839" s="32"/>
      <c r="BT839" s="32"/>
      <c r="BU839" s="32"/>
      <c r="BV839" s="32"/>
      <c r="BW839" s="32"/>
      <c r="BX839" s="32"/>
      <c r="BY839" s="32"/>
      <c r="BZ839" s="32"/>
      <c r="CA839" s="32"/>
      <c r="CB839" s="32"/>
      <c r="CC839" s="32"/>
      <c r="CD839" s="32"/>
      <c r="CE839" s="32"/>
      <c r="CF839" s="32"/>
      <c r="CG839" s="32"/>
      <c r="CH839" s="32"/>
      <c r="CI839" s="32"/>
      <c r="CJ839" s="32">
        <f t="shared" si="211"/>
        <v>10074035.6</v>
      </c>
      <c r="CK839" s="32">
        <f>+SMALL((K839,O839,S839,W839,AA839,AE839,AI839,AM839,AQ839,AU839,AY839,BC839,BG839,BK839,BO839,BS839,BW839,CA839,CE839,CI839),1)</f>
        <v>10074035.6</v>
      </c>
      <c r="CL839" s="18"/>
      <c r="CM839" s="18">
        <f t="shared" si="212"/>
        <v>0</v>
      </c>
      <c r="CN839" s="35">
        <f t="shared" si="213"/>
        <v>0</v>
      </c>
      <c r="CO839" s="39">
        <f t="shared" si="214"/>
        <v>10074035.6</v>
      </c>
    </row>
    <row r="840" spans="1:93" s="19" customFormat="1" ht="30">
      <c r="A840" s="17">
        <v>830</v>
      </c>
      <c r="B840" s="50" t="s">
        <v>694</v>
      </c>
      <c r="C840" s="69" t="s">
        <v>730</v>
      </c>
      <c r="D840" s="69" t="s">
        <v>1247</v>
      </c>
      <c r="E840" s="37">
        <v>1</v>
      </c>
      <c r="F840" s="37" t="str">
        <f>+VLOOKUP(B840,'[1]AMAREY NOVA MEDICAL S.A'!$D:$H,5,0)</f>
        <v xml:space="preserve">CTO 5660-2021 DISORTHO SA </v>
      </c>
      <c r="G840" s="34">
        <f>+VLOOKUP(B840,'[1]AMAREY NOVA MEDICAL S.A'!$D:$H,2,0)</f>
        <v>286065</v>
      </c>
      <c r="H840" s="32">
        <f>+VLOOKUP(B840,'[1]AMAREY NOVA MEDICAL S.A'!$D:$H,3,0)</f>
        <v>0</v>
      </c>
      <c r="I840" s="32">
        <f>+VLOOKUP(B840,'[1]AMAREY NOVA MEDICAL S.A'!$D:$H,4,0)</f>
        <v>286065</v>
      </c>
      <c r="J840" s="32">
        <f t="shared" si="232"/>
        <v>286065</v>
      </c>
      <c r="K840" s="32">
        <f t="shared" si="233"/>
        <v>302141.853</v>
      </c>
      <c r="L840" s="32"/>
      <c r="M840" s="32"/>
      <c r="N840" s="32"/>
      <c r="O840" s="32"/>
      <c r="P840" s="32"/>
      <c r="Q840" s="32"/>
      <c r="R840" s="32"/>
      <c r="S840" s="32"/>
      <c r="T840" s="32"/>
      <c r="U840" s="32"/>
      <c r="V840" s="32"/>
      <c r="W840" s="32"/>
      <c r="X840" s="32"/>
      <c r="Y840" s="32"/>
      <c r="Z840" s="32"/>
      <c r="AA840" s="32"/>
      <c r="AB840" s="32"/>
      <c r="AC840" s="32"/>
      <c r="AD840" s="32"/>
      <c r="AE840" s="32"/>
      <c r="AF840" s="32"/>
      <c r="AG840" s="32"/>
      <c r="AH840" s="32"/>
      <c r="AI840" s="32"/>
      <c r="AJ840" s="32"/>
      <c r="AK840" s="32"/>
      <c r="AL840" s="32"/>
      <c r="AM840" s="32"/>
      <c r="AN840" s="32"/>
      <c r="AO840" s="32"/>
      <c r="AP840" s="32"/>
      <c r="AQ840" s="32"/>
      <c r="AR840" s="32"/>
      <c r="AS840" s="32"/>
      <c r="AT840" s="32"/>
      <c r="AU840" s="32"/>
      <c r="AV840" s="32"/>
      <c r="AW840" s="32"/>
      <c r="AX840" s="32"/>
      <c r="AY840" s="32"/>
      <c r="AZ840" s="32"/>
      <c r="BA840" s="32"/>
      <c r="BB840" s="32"/>
      <c r="BC840" s="32"/>
      <c r="BD840" s="32"/>
      <c r="BE840" s="32"/>
      <c r="BF840" s="32"/>
      <c r="BG840" s="32"/>
      <c r="BH840" s="32"/>
      <c r="BI840" s="32"/>
      <c r="BJ840" s="32"/>
      <c r="BK840" s="32"/>
      <c r="BL840" s="32"/>
      <c r="BM840" s="32"/>
      <c r="BN840" s="32"/>
      <c r="BO840" s="32"/>
      <c r="BP840" s="32"/>
      <c r="BQ840" s="32"/>
      <c r="BR840" s="32"/>
      <c r="BS840" s="32"/>
      <c r="BT840" s="32"/>
      <c r="BU840" s="32"/>
      <c r="BV840" s="32"/>
      <c r="BW840" s="32"/>
      <c r="BX840" s="32"/>
      <c r="BY840" s="32"/>
      <c r="BZ840" s="32"/>
      <c r="CA840" s="32"/>
      <c r="CB840" s="32"/>
      <c r="CC840" s="32"/>
      <c r="CD840" s="32"/>
      <c r="CE840" s="32"/>
      <c r="CF840" s="32"/>
      <c r="CG840" s="32"/>
      <c r="CH840" s="32"/>
      <c r="CI840" s="32"/>
      <c r="CJ840" s="32">
        <f t="shared" si="211"/>
        <v>302141.853</v>
      </c>
      <c r="CK840" s="32">
        <f>+SMALL((K840,O840,S840,W840,AA840,AE840,AI840,AM840,AQ840,AU840,AY840,BC840,BG840,BK840,BO840,BS840,BW840,CA840,CE840,CI840),1)</f>
        <v>302141.853</v>
      </c>
      <c r="CL840" s="18"/>
      <c r="CM840" s="18">
        <f t="shared" si="212"/>
        <v>0</v>
      </c>
      <c r="CN840" s="35">
        <f t="shared" si="213"/>
        <v>0</v>
      </c>
      <c r="CO840" s="39">
        <f t="shared" si="214"/>
        <v>302141.853</v>
      </c>
    </row>
    <row r="841" spans="1:93" s="19" customFormat="1" ht="30">
      <c r="A841" s="17">
        <v>831</v>
      </c>
      <c r="B841" s="50" t="s">
        <v>307</v>
      </c>
      <c r="C841" s="69" t="s">
        <v>730</v>
      </c>
      <c r="D841" s="69" t="s">
        <v>1247</v>
      </c>
      <c r="E841" s="37">
        <v>1</v>
      </c>
      <c r="F841" s="37" t="str">
        <f>+VLOOKUP(B841,'[1]AMAREY NOVA MEDICAL S.A'!$D:$H,5,0)</f>
        <v xml:space="preserve">CTO 5660-2021 DISORTHO SA </v>
      </c>
      <c r="G841" s="34">
        <f>+VLOOKUP(B841,'[1]AMAREY NOVA MEDICAL S.A'!$D:$H,2,0)</f>
        <v>100000</v>
      </c>
      <c r="H841" s="32">
        <f>+VLOOKUP(B841,'[1]AMAREY NOVA MEDICAL S.A'!$D:$H,3,0)</f>
        <v>0</v>
      </c>
      <c r="I841" s="32">
        <f>+VLOOKUP(B841,'[1]AMAREY NOVA MEDICAL S.A'!$D:$H,4,0)</f>
        <v>100000</v>
      </c>
      <c r="J841" s="32">
        <f t="shared" si="232"/>
        <v>100000</v>
      </c>
      <c r="K841" s="32">
        <f t="shared" si="233"/>
        <v>105620</v>
      </c>
      <c r="L841" s="32"/>
      <c r="M841" s="32"/>
      <c r="N841" s="32"/>
      <c r="O841" s="32"/>
      <c r="P841" s="32"/>
      <c r="Q841" s="32"/>
      <c r="R841" s="32"/>
      <c r="S841" s="32"/>
      <c r="T841" s="32"/>
      <c r="U841" s="32"/>
      <c r="V841" s="32"/>
      <c r="W841" s="32"/>
      <c r="X841" s="32"/>
      <c r="Y841" s="32"/>
      <c r="Z841" s="32"/>
      <c r="AA841" s="32"/>
      <c r="AB841" s="32"/>
      <c r="AC841" s="32"/>
      <c r="AD841" s="32"/>
      <c r="AE841" s="32"/>
      <c r="AF841" s="32"/>
      <c r="AG841" s="32"/>
      <c r="AH841" s="32"/>
      <c r="AI841" s="32"/>
      <c r="AJ841" s="32"/>
      <c r="AK841" s="32"/>
      <c r="AL841" s="32"/>
      <c r="AM841" s="32"/>
      <c r="AN841" s="32"/>
      <c r="AO841" s="32"/>
      <c r="AP841" s="32"/>
      <c r="AQ841" s="32"/>
      <c r="AR841" s="32"/>
      <c r="AS841" s="32"/>
      <c r="AT841" s="32"/>
      <c r="AU841" s="32"/>
      <c r="AV841" s="32"/>
      <c r="AW841" s="32"/>
      <c r="AX841" s="32"/>
      <c r="AY841" s="32"/>
      <c r="AZ841" s="32"/>
      <c r="BA841" s="32"/>
      <c r="BB841" s="32"/>
      <c r="BC841" s="32"/>
      <c r="BD841" s="32"/>
      <c r="BE841" s="32"/>
      <c r="BF841" s="32"/>
      <c r="BG841" s="32"/>
      <c r="BH841" s="32"/>
      <c r="BI841" s="32"/>
      <c r="BJ841" s="32"/>
      <c r="BK841" s="32"/>
      <c r="BL841" s="32"/>
      <c r="BM841" s="32"/>
      <c r="BN841" s="32"/>
      <c r="BO841" s="32"/>
      <c r="BP841" s="32"/>
      <c r="BQ841" s="32"/>
      <c r="BR841" s="32"/>
      <c r="BS841" s="32"/>
      <c r="BT841" s="32"/>
      <c r="BU841" s="32"/>
      <c r="BV841" s="32"/>
      <c r="BW841" s="32"/>
      <c r="BX841" s="32"/>
      <c r="BY841" s="32"/>
      <c r="BZ841" s="32"/>
      <c r="CA841" s="32"/>
      <c r="CB841" s="32"/>
      <c r="CC841" s="32"/>
      <c r="CD841" s="32"/>
      <c r="CE841" s="32"/>
      <c r="CF841" s="32"/>
      <c r="CG841" s="32"/>
      <c r="CH841" s="32"/>
      <c r="CI841" s="32"/>
      <c r="CJ841" s="32">
        <f t="shared" si="211"/>
        <v>105620</v>
      </c>
      <c r="CK841" s="32">
        <f>+SMALL((K841,O841,S841,W841,AA841,AE841,AI841,AM841,AQ841,AU841,AY841,BC841,BG841,BK841,BO841,BS841,BW841,CA841,CE841,CI841),1)</f>
        <v>105620</v>
      </c>
      <c r="CL841" s="18"/>
      <c r="CM841" s="18">
        <f t="shared" si="212"/>
        <v>0</v>
      </c>
      <c r="CN841" s="35">
        <f t="shared" si="213"/>
        <v>0</v>
      </c>
      <c r="CO841" s="39">
        <f t="shared" si="214"/>
        <v>105620</v>
      </c>
    </row>
    <row r="842" spans="1:93" s="19" customFormat="1" ht="30">
      <c r="A842" s="17">
        <v>832</v>
      </c>
      <c r="B842" s="50" t="s">
        <v>695</v>
      </c>
      <c r="C842" s="69" t="s">
        <v>730</v>
      </c>
      <c r="D842" s="69" t="s">
        <v>1247</v>
      </c>
      <c r="E842" s="37">
        <v>1</v>
      </c>
      <c r="F842" s="37" t="str">
        <f>+VLOOKUP(B842,'[1]AMAREY NOVA MEDICAL S.A'!$D:$H,5,0)</f>
        <v xml:space="preserve">CTO 5660-2021 DISORTHO SA </v>
      </c>
      <c r="G842" s="34">
        <f>+VLOOKUP(B842,'[1]AMAREY NOVA MEDICAL S.A'!$D:$H,2,0)</f>
        <v>100000</v>
      </c>
      <c r="H842" s="32">
        <f>+VLOOKUP(B842,'[1]AMAREY NOVA MEDICAL S.A'!$D:$H,3,0)</f>
        <v>19000</v>
      </c>
      <c r="I842" s="32">
        <f>+VLOOKUP(B842,'[1]AMAREY NOVA MEDICAL S.A'!$D:$H,4,0)</f>
        <v>119000</v>
      </c>
      <c r="J842" s="32">
        <f t="shared" si="232"/>
        <v>119000</v>
      </c>
      <c r="K842" s="32">
        <f t="shared" si="233"/>
        <v>125687.8</v>
      </c>
      <c r="L842" s="32"/>
      <c r="M842" s="32"/>
      <c r="N842" s="32"/>
      <c r="O842" s="32"/>
      <c r="P842" s="32"/>
      <c r="Q842" s="32"/>
      <c r="R842" s="32"/>
      <c r="S842" s="32"/>
      <c r="T842" s="32"/>
      <c r="U842" s="32"/>
      <c r="V842" s="32"/>
      <c r="W842" s="32"/>
      <c r="X842" s="32"/>
      <c r="Y842" s="32"/>
      <c r="Z842" s="32"/>
      <c r="AA842" s="32"/>
      <c r="AB842" s="32"/>
      <c r="AC842" s="32"/>
      <c r="AD842" s="32"/>
      <c r="AE842" s="32"/>
      <c r="AF842" s="32"/>
      <c r="AG842" s="32"/>
      <c r="AH842" s="32"/>
      <c r="AI842" s="32"/>
      <c r="AJ842" s="32"/>
      <c r="AK842" s="32"/>
      <c r="AL842" s="32"/>
      <c r="AM842" s="32"/>
      <c r="AN842" s="32"/>
      <c r="AO842" s="32"/>
      <c r="AP842" s="32"/>
      <c r="AQ842" s="32"/>
      <c r="AR842" s="32"/>
      <c r="AS842" s="32"/>
      <c r="AT842" s="32"/>
      <c r="AU842" s="32"/>
      <c r="AV842" s="32"/>
      <c r="AW842" s="32"/>
      <c r="AX842" s="32"/>
      <c r="AY842" s="32"/>
      <c r="AZ842" s="32"/>
      <c r="BA842" s="32"/>
      <c r="BB842" s="32"/>
      <c r="BC842" s="32"/>
      <c r="BD842" s="32"/>
      <c r="BE842" s="32"/>
      <c r="BF842" s="32"/>
      <c r="BG842" s="32"/>
      <c r="BH842" s="32"/>
      <c r="BI842" s="32"/>
      <c r="BJ842" s="32"/>
      <c r="BK842" s="32"/>
      <c r="BL842" s="32"/>
      <c r="BM842" s="32"/>
      <c r="BN842" s="32"/>
      <c r="BO842" s="32"/>
      <c r="BP842" s="32"/>
      <c r="BQ842" s="32"/>
      <c r="BR842" s="32"/>
      <c r="BS842" s="32"/>
      <c r="BT842" s="32"/>
      <c r="BU842" s="32"/>
      <c r="BV842" s="32"/>
      <c r="BW842" s="32"/>
      <c r="BX842" s="32"/>
      <c r="BY842" s="32"/>
      <c r="BZ842" s="32"/>
      <c r="CA842" s="32"/>
      <c r="CB842" s="32"/>
      <c r="CC842" s="32"/>
      <c r="CD842" s="32"/>
      <c r="CE842" s="32"/>
      <c r="CF842" s="32"/>
      <c r="CG842" s="32"/>
      <c r="CH842" s="32"/>
      <c r="CI842" s="32"/>
      <c r="CJ842" s="32">
        <f t="shared" si="211"/>
        <v>125687.8</v>
      </c>
      <c r="CK842" s="32">
        <f>+SMALL((K842,O842,S842,W842,AA842,AE842,AI842,AM842,AQ842,AU842,AY842,BC842,BG842,BK842,BO842,BS842,BW842,CA842,CE842,CI842),1)</f>
        <v>125687.8</v>
      </c>
      <c r="CL842" s="18"/>
      <c r="CM842" s="18">
        <f t="shared" si="212"/>
        <v>0</v>
      </c>
      <c r="CN842" s="35">
        <f t="shared" si="213"/>
        <v>0</v>
      </c>
      <c r="CO842" s="39">
        <f t="shared" si="214"/>
        <v>125687.8</v>
      </c>
    </row>
    <row r="843" spans="1:93" s="19" customFormat="1" ht="30">
      <c r="A843" s="17">
        <v>833</v>
      </c>
      <c r="B843" s="50" t="s">
        <v>533</v>
      </c>
      <c r="C843" s="69" t="s">
        <v>730</v>
      </c>
      <c r="D843" s="69" t="s">
        <v>1247</v>
      </c>
      <c r="E843" s="37">
        <v>1</v>
      </c>
      <c r="F843" s="37" t="str">
        <f>+VLOOKUP(B843,'[1]AMAREY NOVA MEDICAL S.A'!$D:$H,5,0)</f>
        <v xml:space="preserve">CTO 5660-2021 DISORTHO SA </v>
      </c>
      <c r="G843" s="34">
        <f>+VLOOKUP(B843,'[1]AMAREY NOVA MEDICAL S.A'!$D:$H,2,0)</f>
        <v>100000</v>
      </c>
      <c r="H843" s="32">
        <f>+VLOOKUP(B843,'[1]AMAREY NOVA MEDICAL S.A'!$D:$H,3,0)</f>
        <v>0</v>
      </c>
      <c r="I843" s="32">
        <f>+VLOOKUP(B843,'[1]AMAREY NOVA MEDICAL S.A'!$D:$H,4,0)</f>
        <v>100000</v>
      </c>
      <c r="J843" s="32">
        <f t="shared" si="232"/>
        <v>100000</v>
      </c>
      <c r="K843" s="32">
        <f t="shared" si="233"/>
        <v>105620</v>
      </c>
      <c r="L843" s="32"/>
      <c r="M843" s="32"/>
      <c r="N843" s="32"/>
      <c r="O843" s="32"/>
      <c r="P843" s="32"/>
      <c r="Q843" s="32"/>
      <c r="R843" s="32"/>
      <c r="S843" s="32"/>
      <c r="T843" s="32"/>
      <c r="U843" s="32"/>
      <c r="V843" s="32"/>
      <c r="W843" s="32"/>
      <c r="X843" s="32"/>
      <c r="Y843" s="32"/>
      <c r="Z843" s="32"/>
      <c r="AA843" s="32"/>
      <c r="AB843" s="32"/>
      <c r="AC843" s="32"/>
      <c r="AD843" s="32"/>
      <c r="AE843" s="32"/>
      <c r="AF843" s="32"/>
      <c r="AG843" s="32"/>
      <c r="AH843" s="32"/>
      <c r="AI843" s="32"/>
      <c r="AJ843" s="32"/>
      <c r="AK843" s="32"/>
      <c r="AL843" s="32"/>
      <c r="AM843" s="32"/>
      <c r="AN843" s="32"/>
      <c r="AO843" s="32"/>
      <c r="AP843" s="32"/>
      <c r="AQ843" s="32"/>
      <c r="AR843" s="32"/>
      <c r="AS843" s="32"/>
      <c r="AT843" s="32"/>
      <c r="AU843" s="32"/>
      <c r="AV843" s="32"/>
      <c r="AW843" s="32"/>
      <c r="AX843" s="32"/>
      <c r="AY843" s="32"/>
      <c r="AZ843" s="32"/>
      <c r="BA843" s="32"/>
      <c r="BB843" s="32"/>
      <c r="BC843" s="32"/>
      <c r="BD843" s="32"/>
      <c r="BE843" s="32"/>
      <c r="BF843" s="32"/>
      <c r="BG843" s="32"/>
      <c r="BH843" s="32"/>
      <c r="BI843" s="32"/>
      <c r="BJ843" s="32"/>
      <c r="BK843" s="32"/>
      <c r="BL843" s="32"/>
      <c r="BM843" s="32"/>
      <c r="BN843" s="32"/>
      <c r="BO843" s="32"/>
      <c r="BP843" s="32"/>
      <c r="BQ843" s="32"/>
      <c r="BR843" s="32"/>
      <c r="BS843" s="32"/>
      <c r="BT843" s="32"/>
      <c r="BU843" s="32"/>
      <c r="BV843" s="32"/>
      <c r="BW843" s="32"/>
      <c r="BX843" s="32"/>
      <c r="BY843" s="32"/>
      <c r="BZ843" s="32"/>
      <c r="CA843" s="32"/>
      <c r="CB843" s="32"/>
      <c r="CC843" s="32"/>
      <c r="CD843" s="32"/>
      <c r="CE843" s="32"/>
      <c r="CF843" s="32"/>
      <c r="CG843" s="32"/>
      <c r="CH843" s="32"/>
      <c r="CI843" s="32"/>
      <c r="CJ843" s="32">
        <f t="shared" si="211"/>
        <v>105620</v>
      </c>
      <c r="CK843" s="32">
        <f>+SMALL((K843,O843,S843,W843,AA843,AE843,AI843,AM843,AQ843,AU843,AY843,BC843,BG843,BK843,BO843,BS843,BW843,CA843,CE843,CI843),1)</f>
        <v>105620</v>
      </c>
      <c r="CL843" s="18"/>
      <c r="CM843" s="18">
        <f t="shared" si="212"/>
        <v>0</v>
      </c>
      <c r="CN843" s="35">
        <f t="shared" si="213"/>
        <v>0</v>
      </c>
      <c r="CO843" s="39">
        <f t="shared" si="214"/>
        <v>105620</v>
      </c>
    </row>
    <row r="844" spans="1:93" s="19" customFormat="1">
      <c r="A844" s="17">
        <v>834</v>
      </c>
      <c r="B844" s="50" t="s">
        <v>696</v>
      </c>
      <c r="C844" s="69" t="s">
        <v>731</v>
      </c>
      <c r="D844" s="69" t="s">
        <v>1247</v>
      </c>
      <c r="E844" s="37">
        <v>1</v>
      </c>
      <c r="F844" s="37"/>
      <c r="G844" s="34"/>
      <c r="H844" s="32"/>
      <c r="I844" s="32"/>
      <c r="J844" s="32"/>
      <c r="K844" s="32"/>
      <c r="L844" s="32"/>
      <c r="M844" s="32"/>
      <c r="N844" s="32"/>
      <c r="O844" s="32"/>
      <c r="P844" s="32"/>
      <c r="Q844" s="32"/>
      <c r="R844" s="32"/>
      <c r="S844" s="32"/>
      <c r="T844" s="32"/>
      <c r="U844" s="32"/>
      <c r="V844" s="32"/>
      <c r="W844" s="32"/>
      <c r="X844" s="32"/>
      <c r="Y844" s="32"/>
      <c r="Z844" s="32"/>
      <c r="AA844" s="32"/>
      <c r="AB844" s="32"/>
      <c r="AC844" s="32"/>
      <c r="AD844" s="32"/>
      <c r="AE844" s="32"/>
      <c r="AF844" s="32"/>
      <c r="AG844" s="32"/>
      <c r="AH844" s="32"/>
      <c r="AI844" s="32"/>
      <c r="AJ844" s="32"/>
      <c r="AK844" s="32"/>
      <c r="AL844" s="32"/>
      <c r="AM844" s="32"/>
      <c r="AN844" s="32"/>
      <c r="AO844" s="32"/>
      <c r="AP844" s="32"/>
      <c r="AQ844" s="32"/>
      <c r="AR844" s="32"/>
      <c r="AS844" s="32"/>
      <c r="AT844" s="32"/>
      <c r="AU844" s="32"/>
      <c r="AV844" s="32"/>
      <c r="AW844" s="32"/>
      <c r="AX844" s="32"/>
      <c r="AY844" s="32"/>
      <c r="AZ844" s="32"/>
      <c r="BA844" s="32"/>
      <c r="BB844" s="32"/>
      <c r="BC844" s="32"/>
      <c r="BD844" s="32"/>
      <c r="BE844" s="32"/>
      <c r="BF844" s="32"/>
      <c r="BG844" s="32"/>
      <c r="BH844" s="32"/>
      <c r="BI844" s="32"/>
      <c r="BJ844" s="32"/>
      <c r="BK844" s="32"/>
      <c r="BL844" s="32"/>
      <c r="BM844" s="32"/>
      <c r="BN844" s="32"/>
      <c r="BO844" s="32"/>
      <c r="BP844" s="32"/>
      <c r="BQ844" s="32"/>
      <c r="BR844" s="32"/>
      <c r="BS844" s="32"/>
      <c r="BT844" s="32"/>
      <c r="BU844" s="32"/>
      <c r="BV844" s="32"/>
      <c r="BW844" s="32"/>
      <c r="BX844" s="32"/>
      <c r="BY844" s="32"/>
      <c r="BZ844" s="32"/>
      <c r="CA844" s="32"/>
      <c r="CB844" s="32"/>
      <c r="CC844" s="32"/>
      <c r="CD844" s="32"/>
      <c r="CE844" s="32"/>
      <c r="CF844" s="32"/>
      <c r="CG844" s="32"/>
      <c r="CH844" s="32"/>
      <c r="CI844" s="32"/>
      <c r="CJ844" s="32"/>
      <c r="CK844" s="32"/>
      <c r="CL844" s="18"/>
      <c r="CM844" s="18"/>
      <c r="CN844" s="35"/>
      <c r="CO844" s="39"/>
    </row>
    <row r="845" spans="1:93" s="19" customFormat="1">
      <c r="A845" s="17">
        <v>835</v>
      </c>
      <c r="B845" s="50" t="s">
        <v>697</v>
      </c>
      <c r="C845" s="69" t="s">
        <v>731</v>
      </c>
      <c r="D845" s="69" t="s">
        <v>1247</v>
      </c>
      <c r="E845" s="37">
        <v>1</v>
      </c>
      <c r="F845" s="37"/>
      <c r="G845" s="34"/>
      <c r="H845" s="32"/>
      <c r="I845" s="32"/>
      <c r="J845" s="32"/>
      <c r="K845" s="32"/>
      <c r="L845" s="32"/>
      <c r="M845" s="32"/>
      <c r="N845" s="32"/>
      <c r="O845" s="32"/>
      <c r="P845" s="32"/>
      <c r="Q845" s="32"/>
      <c r="R845" s="32"/>
      <c r="S845" s="32"/>
      <c r="T845" s="32"/>
      <c r="U845" s="32"/>
      <c r="V845" s="32"/>
      <c r="W845" s="32"/>
      <c r="X845" s="32"/>
      <c r="Y845" s="32"/>
      <c r="Z845" s="32"/>
      <c r="AA845" s="32"/>
      <c r="AB845" s="32"/>
      <c r="AC845" s="32"/>
      <c r="AD845" s="32"/>
      <c r="AE845" s="32"/>
      <c r="AF845" s="32"/>
      <c r="AG845" s="32"/>
      <c r="AH845" s="32"/>
      <c r="AI845" s="32"/>
      <c r="AJ845" s="32"/>
      <c r="AK845" s="32"/>
      <c r="AL845" s="32"/>
      <c r="AM845" s="32"/>
      <c r="AN845" s="32"/>
      <c r="AO845" s="32"/>
      <c r="AP845" s="32"/>
      <c r="AQ845" s="32"/>
      <c r="AR845" s="32"/>
      <c r="AS845" s="32"/>
      <c r="AT845" s="32"/>
      <c r="AU845" s="32"/>
      <c r="AV845" s="32"/>
      <c r="AW845" s="32"/>
      <c r="AX845" s="32"/>
      <c r="AY845" s="32"/>
      <c r="AZ845" s="32"/>
      <c r="BA845" s="32"/>
      <c r="BB845" s="32"/>
      <c r="BC845" s="32"/>
      <c r="BD845" s="32"/>
      <c r="BE845" s="32"/>
      <c r="BF845" s="32"/>
      <c r="BG845" s="32"/>
      <c r="BH845" s="32"/>
      <c r="BI845" s="32"/>
      <c r="BJ845" s="32"/>
      <c r="BK845" s="32"/>
      <c r="BL845" s="32"/>
      <c r="BM845" s="32"/>
      <c r="BN845" s="32"/>
      <c r="BO845" s="32"/>
      <c r="BP845" s="32"/>
      <c r="BQ845" s="32"/>
      <c r="BR845" s="32"/>
      <c r="BS845" s="32"/>
      <c r="BT845" s="32"/>
      <c r="BU845" s="32"/>
      <c r="BV845" s="32"/>
      <c r="BW845" s="32"/>
      <c r="BX845" s="32"/>
      <c r="BY845" s="32"/>
      <c r="BZ845" s="32"/>
      <c r="CA845" s="32"/>
      <c r="CB845" s="32"/>
      <c r="CC845" s="32"/>
      <c r="CD845" s="32"/>
      <c r="CE845" s="32"/>
      <c r="CF845" s="32"/>
      <c r="CG845" s="32"/>
      <c r="CH845" s="32"/>
      <c r="CI845" s="32"/>
      <c r="CJ845" s="32"/>
      <c r="CK845" s="32"/>
      <c r="CL845" s="18"/>
      <c r="CM845" s="18"/>
      <c r="CN845" s="35"/>
      <c r="CO845" s="39"/>
    </row>
    <row r="846" spans="1:93" s="19" customFormat="1" ht="60">
      <c r="A846" s="17">
        <v>836</v>
      </c>
      <c r="B846" s="49" t="s">
        <v>698</v>
      </c>
      <c r="C846" s="69" t="s">
        <v>732</v>
      </c>
      <c r="D846" s="69" t="s">
        <v>1247</v>
      </c>
      <c r="E846" s="37">
        <v>1</v>
      </c>
      <c r="F846" s="37" t="str">
        <f>+VLOOKUP(B846,'[1]AMAREY NOVA MEDICAL S.A'!$D:$H,5,0)</f>
        <v>CTO 5666-2021 LOGISTICA PARA DISPOSITIVOS MEDICOS S.A.S</v>
      </c>
      <c r="G846" s="34">
        <f>+VLOOKUP(B846,'[1]AMAREY NOVA MEDICAL S.A'!$D:$H,2,0)</f>
        <v>2077085</v>
      </c>
      <c r="H846" s="32">
        <f>+VLOOKUP(B846,'[1]AMAREY NOVA MEDICAL S.A'!$D:$H,3,0)</f>
        <v>0</v>
      </c>
      <c r="I846" s="32">
        <f>+VLOOKUP(B846,'[1]AMAREY NOVA MEDICAL S.A'!$D:$H,4,0)</f>
        <v>2077085</v>
      </c>
      <c r="J846" s="32">
        <f t="shared" si="232"/>
        <v>2077085</v>
      </c>
      <c r="K846" s="32">
        <f t="shared" si="233"/>
        <v>2193817.1770000001</v>
      </c>
      <c r="L846" s="32"/>
      <c r="M846" s="32"/>
      <c r="N846" s="32"/>
      <c r="O846" s="32"/>
      <c r="P846" s="32"/>
      <c r="Q846" s="32"/>
      <c r="R846" s="32"/>
      <c r="S846" s="32"/>
      <c r="T846" s="32"/>
      <c r="U846" s="32"/>
      <c r="V846" s="32"/>
      <c r="W846" s="32"/>
      <c r="X846" s="32"/>
      <c r="Y846" s="32"/>
      <c r="Z846" s="32"/>
      <c r="AA846" s="32"/>
      <c r="AB846" s="32"/>
      <c r="AC846" s="32"/>
      <c r="AD846" s="32"/>
      <c r="AE846" s="32"/>
      <c r="AF846" s="32"/>
      <c r="AG846" s="32"/>
      <c r="AH846" s="32"/>
      <c r="AI846" s="32"/>
      <c r="AJ846" s="32"/>
      <c r="AK846" s="32"/>
      <c r="AL846" s="32"/>
      <c r="AM846" s="32"/>
      <c r="AN846" s="32"/>
      <c r="AO846" s="32"/>
      <c r="AP846" s="32"/>
      <c r="AQ846" s="32"/>
      <c r="AR846" s="32"/>
      <c r="AS846" s="32"/>
      <c r="AT846" s="32"/>
      <c r="AU846" s="32"/>
      <c r="AV846" s="32"/>
      <c r="AW846" s="32"/>
      <c r="AX846" s="32"/>
      <c r="AY846" s="32"/>
      <c r="AZ846" s="32"/>
      <c r="BA846" s="32"/>
      <c r="BB846" s="32"/>
      <c r="BC846" s="32"/>
      <c r="BD846" s="32"/>
      <c r="BE846" s="32"/>
      <c r="BF846" s="32"/>
      <c r="BG846" s="32"/>
      <c r="BH846" s="32"/>
      <c r="BI846" s="32"/>
      <c r="BJ846" s="32"/>
      <c r="BK846" s="32"/>
      <c r="BL846" s="32"/>
      <c r="BM846" s="32"/>
      <c r="BN846" s="32"/>
      <c r="BO846" s="32"/>
      <c r="BP846" s="32"/>
      <c r="BQ846" s="32"/>
      <c r="BR846" s="32"/>
      <c r="BS846" s="32"/>
      <c r="BT846" s="32"/>
      <c r="BU846" s="32"/>
      <c r="BV846" s="32"/>
      <c r="BW846" s="32"/>
      <c r="BX846" s="32"/>
      <c r="BY846" s="32"/>
      <c r="BZ846" s="32"/>
      <c r="CA846" s="32"/>
      <c r="CB846" s="32"/>
      <c r="CC846" s="32"/>
      <c r="CD846" s="32"/>
      <c r="CE846" s="32"/>
      <c r="CF846" s="32"/>
      <c r="CG846" s="32"/>
      <c r="CH846" s="32"/>
      <c r="CI846" s="32"/>
      <c r="CJ846" s="32">
        <f t="shared" ref="CJ846:CJ907" si="234">+AVERAGE(K846,O846,S846,W846,AA846,AE846,AI846,AM846,AQ846,AU846,AY846,BC846,BG846,BK846,BO846,BS846,BW846,CA846,CE846,CI846)</f>
        <v>2193817.1770000001</v>
      </c>
      <c r="CK846" s="32">
        <f>+SMALL((K846,O846,S846,W846,AA846,AE846,AI846,AM846,AQ846,AU846,AY846,BC846,BG846,BK846,BO846,BS846,BW846,CA846,CE846,CI846),1)</f>
        <v>2193817.1770000001</v>
      </c>
      <c r="CL846" s="18"/>
      <c r="CM846" s="18">
        <f t="shared" ref="CM846:CM907" si="235">+K846-CK846</f>
        <v>0</v>
      </c>
      <c r="CN846" s="35">
        <f t="shared" ref="CN846:CN907" si="236">+((K846-CK846)/CK846)</f>
        <v>0</v>
      </c>
      <c r="CO846" s="39">
        <f t="shared" ref="CO846:CO907" si="237">+CK846</f>
        <v>2193817.1770000001</v>
      </c>
    </row>
    <row r="847" spans="1:93" s="19" customFormat="1" ht="60">
      <c r="A847" s="17">
        <v>837</v>
      </c>
      <c r="B847" s="49" t="s">
        <v>699</v>
      </c>
      <c r="C847" s="69" t="s">
        <v>733</v>
      </c>
      <c r="D847" s="69" t="s">
        <v>1247</v>
      </c>
      <c r="E847" s="37">
        <v>1</v>
      </c>
      <c r="F847" s="37" t="str">
        <f>+VLOOKUP(B847,'[1]AMAREY NOVA MEDICAL S.A'!$D:$H,5,0)</f>
        <v>CTO 5669-2021 PROMED QUIRURGICOS E.U</v>
      </c>
      <c r="G847" s="34">
        <f>+VLOOKUP(B847,'[1]AMAREY NOVA MEDICAL S.A'!$D:$H,2,0)</f>
        <v>910022</v>
      </c>
      <c r="H847" s="32">
        <f>+VLOOKUP(B847,'[1]AMAREY NOVA MEDICAL S.A'!$D:$H,3,0)</f>
        <v>0</v>
      </c>
      <c r="I847" s="32">
        <f>+VLOOKUP(B847,'[1]AMAREY NOVA MEDICAL S.A'!$D:$H,4,0)</f>
        <v>910022</v>
      </c>
      <c r="J847" s="32">
        <f t="shared" si="232"/>
        <v>910022</v>
      </c>
      <c r="K847" s="32">
        <f t="shared" si="233"/>
        <v>961165.23640000005</v>
      </c>
      <c r="L847" s="32"/>
      <c r="M847" s="32"/>
      <c r="N847" s="32"/>
      <c r="O847" s="32"/>
      <c r="P847" s="32"/>
      <c r="Q847" s="32"/>
      <c r="R847" s="32"/>
      <c r="S847" s="32"/>
      <c r="T847" s="32"/>
      <c r="U847" s="32"/>
      <c r="V847" s="32"/>
      <c r="W847" s="32"/>
      <c r="X847" s="32"/>
      <c r="Y847" s="32"/>
      <c r="Z847" s="32"/>
      <c r="AA847" s="32"/>
      <c r="AB847" s="32"/>
      <c r="AC847" s="32"/>
      <c r="AD847" s="32"/>
      <c r="AE847" s="32"/>
      <c r="AF847" s="32"/>
      <c r="AG847" s="32"/>
      <c r="AH847" s="32"/>
      <c r="AI847" s="32"/>
      <c r="AJ847" s="32"/>
      <c r="AK847" s="32"/>
      <c r="AL847" s="32"/>
      <c r="AM847" s="32"/>
      <c r="AN847" s="32"/>
      <c r="AO847" s="32"/>
      <c r="AP847" s="32"/>
      <c r="AQ847" s="32"/>
      <c r="AR847" s="32">
        <v>1097635</v>
      </c>
      <c r="AS847" s="32"/>
      <c r="AT847" s="32">
        <v>1097635</v>
      </c>
      <c r="AU847" s="32">
        <f t="shared" ref="AU847:AU904" si="238">+AT847*1.0562</f>
        <v>1159322.0870000001</v>
      </c>
      <c r="AV847" s="32"/>
      <c r="AW847" s="32"/>
      <c r="AX847" s="32"/>
      <c r="AY847" s="32"/>
      <c r="AZ847" s="32"/>
      <c r="BA847" s="32"/>
      <c r="BB847" s="32"/>
      <c r="BC847" s="32"/>
      <c r="BD847" s="32"/>
      <c r="BE847" s="32"/>
      <c r="BF847" s="32"/>
      <c r="BG847" s="32"/>
      <c r="BH847" s="32"/>
      <c r="BI847" s="32"/>
      <c r="BJ847" s="32"/>
      <c r="BK847" s="32"/>
      <c r="BL847" s="32"/>
      <c r="BM847" s="32"/>
      <c r="BN847" s="32"/>
      <c r="BO847" s="32"/>
      <c r="BP847" s="32"/>
      <c r="BQ847" s="32"/>
      <c r="BR847" s="32"/>
      <c r="BS847" s="32"/>
      <c r="BT847" s="32"/>
      <c r="BU847" s="32"/>
      <c r="BV847" s="32"/>
      <c r="BW847" s="32"/>
      <c r="BX847" s="32">
        <v>1036833</v>
      </c>
      <c r="BY847" s="32"/>
      <c r="BZ847" s="32">
        <v>1036833</v>
      </c>
      <c r="CA847" s="32">
        <f t="shared" ref="CA847:CA850" si="239">+BZ847*1.0562</f>
        <v>1095103.0146000001</v>
      </c>
      <c r="CB847" s="32"/>
      <c r="CC847" s="32"/>
      <c r="CD847" s="32"/>
      <c r="CE847" s="32"/>
      <c r="CF847" s="32"/>
      <c r="CG847" s="32"/>
      <c r="CH847" s="32"/>
      <c r="CI847" s="32"/>
      <c r="CJ847" s="32">
        <f t="shared" si="234"/>
        <v>1071863.4460000002</v>
      </c>
      <c r="CK847" s="32">
        <f>+SMALL((K847,O847,S847,W847,AA847,AE847,AI847,AM847,AQ847,AU847,AY847,BC847,BG847,BK847,BO847,BS847,BW847,CA847,CE847,CI847),1)</f>
        <v>961165.23640000005</v>
      </c>
      <c r="CL847" s="18"/>
      <c r="CM847" s="18">
        <f t="shared" si="235"/>
        <v>0</v>
      </c>
      <c r="CN847" s="35">
        <f t="shared" si="236"/>
        <v>0</v>
      </c>
      <c r="CO847" s="39">
        <f t="shared" si="237"/>
        <v>961165.23640000005</v>
      </c>
    </row>
    <row r="848" spans="1:93" s="19" customFormat="1" ht="60">
      <c r="A848" s="17">
        <v>838</v>
      </c>
      <c r="B848" s="49" t="s">
        <v>700</v>
      </c>
      <c r="C848" s="69" t="s">
        <v>733</v>
      </c>
      <c r="D848" s="69" t="s">
        <v>1247</v>
      </c>
      <c r="E848" s="37">
        <v>1</v>
      </c>
      <c r="F848" s="37" t="str">
        <f>+VLOOKUP(B848,'[1]AMAREY NOVA MEDICAL S.A'!$D:$H,5,0)</f>
        <v>CTO 5669-2021 PROMED QUIRURGICOS E.U</v>
      </c>
      <c r="G848" s="34">
        <f>+VLOOKUP(B848,'[1]AMAREY NOVA MEDICAL S.A'!$D:$H,2,0)</f>
        <v>45502</v>
      </c>
      <c r="H848" s="32">
        <f>+VLOOKUP(B848,'[1]AMAREY NOVA MEDICAL S.A'!$D:$H,3,0)</f>
        <v>0</v>
      </c>
      <c r="I848" s="32">
        <f>+VLOOKUP(B848,'[1]AMAREY NOVA MEDICAL S.A'!$D:$H,4,0)</f>
        <v>45502</v>
      </c>
      <c r="J848" s="32">
        <f t="shared" si="232"/>
        <v>45502</v>
      </c>
      <c r="K848" s="32">
        <f t="shared" si="233"/>
        <v>48059.212400000004</v>
      </c>
      <c r="L848" s="32"/>
      <c r="M848" s="32"/>
      <c r="N848" s="32"/>
      <c r="O848" s="32"/>
      <c r="P848" s="32"/>
      <c r="Q848" s="32"/>
      <c r="R848" s="32"/>
      <c r="S848" s="32"/>
      <c r="T848" s="32"/>
      <c r="U848" s="32"/>
      <c r="V848" s="32"/>
      <c r="W848" s="32"/>
      <c r="X848" s="32"/>
      <c r="Y848" s="32"/>
      <c r="Z848" s="32"/>
      <c r="AA848" s="32"/>
      <c r="AB848" s="32"/>
      <c r="AC848" s="32"/>
      <c r="AD848" s="32"/>
      <c r="AE848" s="32"/>
      <c r="AF848" s="32"/>
      <c r="AG848" s="32"/>
      <c r="AH848" s="32"/>
      <c r="AI848" s="32"/>
      <c r="AJ848" s="32"/>
      <c r="AK848" s="32"/>
      <c r="AL848" s="32"/>
      <c r="AM848" s="32"/>
      <c r="AN848" s="32"/>
      <c r="AO848" s="32"/>
      <c r="AP848" s="32"/>
      <c r="AQ848" s="32"/>
      <c r="AR848" s="32">
        <v>149567</v>
      </c>
      <c r="AS848" s="32"/>
      <c r="AT848" s="32">
        <v>149567</v>
      </c>
      <c r="AU848" s="32">
        <f t="shared" si="238"/>
        <v>157972.6654</v>
      </c>
      <c r="AV848" s="32"/>
      <c r="AW848" s="32"/>
      <c r="AX848" s="32"/>
      <c r="AY848" s="32"/>
      <c r="AZ848" s="32"/>
      <c r="BA848" s="32"/>
      <c r="BB848" s="32"/>
      <c r="BC848" s="32"/>
      <c r="BD848" s="32"/>
      <c r="BE848" s="32"/>
      <c r="BF848" s="32"/>
      <c r="BG848" s="32"/>
      <c r="BH848" s="32"/>
      <c r="BI848" s="32"/>
      <c r="BJ848" s="32"/>
      <c r="BK848" s="32"/>
      <c r="BL848" s="32"/>
      <c r="BM848" s="32"/>
      <c r="BN848" s="32"/>
      <c r="BO848" s="32"/>
      <c r="BP848" s="32"/>
      <c r="BQ848" s="32"/>
      <c r="BR848" s="32"/>
      <c r="BS848" s="32"/>
      <c r="BT848" s="32"/>
      <c r="BU848" s="32"/>
      <c r="BV848" s="32"/>
      <c r="BW848" s="32"/>
      <c r="BX848" s="32">
        <v>84000</v>
      </c>
      <c r="BY848" s="32"/>
      <c r="BZ848" s="32">
        <v>84000</v>
      </c>
      <c r="CA848" s="32">
        <f t="shared" si="239"/>
        <v>88720.8</v>
      </c>
      <c r="CB848" s="32"/>
      <c r="CC848" s="32"/>
      <c r="CD848" s="32"/>
      <c r="CE848" s="32"/>
      <c r="CF848" s="32"/>
      <c r="CG848" s="32"/>
      <c r="CH848" s="32"/>
      <c r="CI848" s="32"/>
      <c r="CJ848" s="32">
        <f t="shared" si="234"/>
        <v>98250.892600000006</v>
      </c>
      <c r="CK848" s="32">
        <f>+SMALL((K848,O848,S848,W848,AA848,AE848,AI848,AM848,AQ848,AU848,AY848,BC848,BG848,BK848,BO848,BS848,BW848,CA848,CE848,CI848),1)</f>
        <v>48059.212400000004</v>
      </c>
      <c r="CL848" s="18"/>
      <c r="CM848" s="18">
        <f t="shared" si="235"/>
        <v>0</v>
      </c>
      <c r="CN848" s="35">
        <f t="shared" si="236"/>
        <v>0</v>
      </c>
      <c r="CO848" s="39">
        <f t="shared" si="237"/>
        <v>48059.212400000004</v>
      </c>
    </row>
    <row r="849" spans="1:93" s="19" customFormat="1" ht="60">
      <c r="A849" s="17">
        <v>839</v>
      </c>
      <c r="B849" s="49" t="s">
        <v>701</v>
      </c>
      <c r="C849" s="69" t="s">
        <v>733</v>
      </c>
      <c r="D849" s="69" t="s">
        <v>1247</v>
      </c>
      <c r="E849" s="37">
        <v>1</v>
      </c>
      <c r="F849" s="37" t="str">
        <f>+VLOOKUP(B849,'[1]AMAREY NOVA MEDICAL S.A'!$D:$H,5,0)</f>
        <v>CTO 5669-2021 PROMED QUIRURGICOS E.U</v>
      </c>
      <c r="G849" s="34">
        <f>+VLOOKUP(B849,'[1]AMAREY NOVA MEDICAL S.A'!$D:$H,2,0)</f>
        <v>1684741</v>
      </c>
      <c r="H849" s="32">
        <f>+VLOOKUP(B849,'[1]AMAREY NOVA MEDICAL S.A'!$D:$H,3,0)</f>
        <v>0</v>
      </c>
      <c r="I849" s="32">
        <f>+VLOOKUP(B849,'[1]AMAREY NOVA MEDICAL S.A'!$D:$H,4,0)</f>
        <v>1684741</v>
      </c>
      <c r="J849" s="32">
        <f t="shared" si="232"/>
        <v>1684741</v>
      </c>
      <c r="K849" s="32">
        <f t="shared" si="233"/>
        <v>1779423.4442</v>
      </c>
      <c r="L849" s="32"/>
      <c r="M849" s="32"/>
      <c r="N849" s="32"/>
      <c r="O849" s="32"/>
      <c r="P849" s="32"/>
      <c r="Q849" s="32"/>
      <c r="R849" s="32"/>
      <c r="S849" s="32"/>
      <c r="T849" s="32"/>
      <c r="U849" s="32"/>
      <c r="V849" s="32"/>
      <c r="W849" s="32"/>
      <c r="X849" s="32"/>
      <c r="Y849" s="32"/>
      <c r="Z849" s="32"/>
      <c r="AA849" s="32"/>
      <c r="AB849" s="32"/>
      <c r="AC849" s="32"/>
      <c r="AD849" s="32"/>
      <c r="AE849" s="32"/>
      <c r="AF849" s="32"/>
      <c r="AG849" s="32"/>
      <c r="AH849" s="32"/>
      <c r="AI849" s="32"/>
      <c r="AJ849" s="32"/>
      <c r="AK849" s="32"/>
      <c r="AL849" s="32"/>
      <c r="AM849" s="32"/>
      <c r="AN849" s="32"/>
      <c r="AO849" s="32"/>
      <c r="AP849" s="32"/>
      <c r="AQ849" s="32"/>
      <c r="AR849" s="32"/>
      <c r="AS849" s="32"/>
      <c r="AT849" s="32"/>
      <c r="AU849" s="32"/>
      <c r="AV849" s="32"/>
      <c r="AW849" s="32"/>
      <c r="AX849" s="32"/>
      <c r="AY849" s="32"/>
      <c r="AZ849" s="32"/>
      <c r="BA849" s="32"/>
      <c r="BB849" s="32"/>
      <c r="BC849" s="32"/>
      <c r="BD849" s="32"/>
      <c r="BE849" s="32"/>
      <c r="BF849" s="32"/>
      <c r="BG849" s="32"/>
      <c r="BH849" s="32"/>
      <c r="BI849" s="32"/>
      <c r="BJ849" s="32"/>
      <c r="BK849" s="32"/>
      <c r="BL849" s="32"/>
      <c r="BM849" s="32"/>
      <c r="BN849" s="32"/>
      <c r="BO849" s="32"/>
      <c r="BP849" s="32"/>
      <c r="BQ849" s="32"/>
      <c r="BR849" s="32"/>
      <c r="BS849" s="32"/>
      <c r="BT849" s="32"/>
      <c r="BU849" s="32"/>
      <c r="BV849" s="32"/>
      <c r="BW849" s="32"/>
      <c r="BX849" s="32">
        <v>69825</v>
      </c>
      <c r="BY849" s="32"/>
      <c r="BZ849" s="32">
        <v>69825</v>
      </c>
      <c r="CA849" s="32">
        <f t="shared" si="239"/>
        <v>73749.165000000008</v>
      </c>
      <c r="CB849" s="32"/>
      <c r="CC849" s="32"/>
      <c r="CD849" s="32"/>
      <c r="CE849" s="32"/>
      <c r="CF849" s="32"/>
      <c r="CG849" s="32"/>
      <c r="CH849" s="32"/>
      <c r="CI849" s="32"/>
      <c r="CJ849" s="32">
        <f t="shared" si="234"/>
        <v>926586.30460000003</v>
      </c>
      <c r="CK849" s="32">
        <f>+SMALL((K849,O849,S849,W849,AA849,AE849,AI849,AM849,AQ849,AU849,AY849,BC849,BG849,BK849,BO849,BS849,BW849,CA849,CE849,CI849),1)</f>
        <v>73749.165000000008</v>
      </c>
      <c r="CL849" s="18"/>
      <c r="CM849" s="18">
        <f t="shared" si="235"/>
        <v>1705674.2792</v>
      </c>
      <c r="CN849" s="35">
        <f t="shared" si="236"/>
        <v>23.128048693161471</v>
      </c>
      <c r="CO849" s="39">
        <f t="shared" si="237"/>
        <v>73749.165000000008</v>
      </c>
    </row>
    <row r="850" spans="1:93" s="19" customFormat="1" ht="60">
      <c r="A850" s="17">
        <v>840</v>
      </c>
      <c r="B850" s="49" t="s">
        <v>702</v>
      </c>
      <c r="C850" s="69" t="s">
        <v>733</v>
      </c>
      <c r="D850" s="69" t="s">
        <v>1247</v>
      </c>
      <c r="E850" s="37">
        <v>1</v>
      </c>
      <c r="F850" s="37" t="str">
        <f>+VLOOKUP(B850,'[1]AMAREY NOVA MEDICAL S.A'!$D:$H,5,0)</f>
        <v>CTO 5666-2021 LOGISTICA PARA DISPOSITIVOS MEDICOS S.A.S</v>
      </c>
      <c r="G850" s="34">
        <f>+VLOOKUP(B850,'[1]AMAREY NOVA MEDICAL S.A'!$D:$H,2,0)</f>
        <v>336539</v>
      </c>
      <c r="H850" s="32">
        <f>+VLOOKUP(B850,'[1]AMAREY NOVA MEDICAL S.A'!$D:$H,3,0)</f>
        <v>0</v>
      </c>
      <c r="I850" s="32">
        <f>+VLOOKUP(B850,'[1]AMAREY NOVA MEDICAL S.A'!$D:$H,4,0)</f>
        <v>336539</v>
      </c>
      <c r="J850" s="32">
        <f t="shared" si="232"/>
        <v>336539</v>
      </c>
      <c r="K850" s="32">
        <f t="shared" si="233"/>
        <v>355452.49180000002</v>
      </c>
      <c r="L850" s="32"/>
      <c r="M850" s="32"/>
      <c r="N850" s="32"/>
      <c r="O850" s="32"/>
      <c r="P850" s="32"/>
      <c r="Q850" s="32"/>
      <c r="R850" s="32"/>
      <c r="S850" s="32"/>
      <c r="T850" s="32"/>
      <c r="U850" s="32"/>
      <c r="V850" s="32"/>
      <c r="W850" s="32"/>
      <c r="X850" s="32"/>
      <c r="Y850" s="32"/>
      <c r="Z850" s="32"/>
      <c r="AA850" s="32"/>
      <c r="AB850" s="32"/>
      <c r="AC850" s="32"/>
      <c r="AD850" s="32"/>
      <c r="AE850" s="32"/>
      <c r="AF850" s="32"/>
      <c r="AG850" s="32"/>
      <c r="AH850" s="32"/>
      <c r="AI850" s="32"/>
      <c r="AJ850" s="32"/>
      <c r="AK850" s="32"/>
      <c r="AL850" s="32"/>
      <c r="AM850" s="32"/>
      <c r="AN850" s="32"/>
      <c r="AO850" s="32"/>
      <c r="AP850" s="32"/>
      <c r="AQ850" s="32"/>
      <c r="AR850" s="32">
        <v>253556.81504999998</v>
      </c>
      <c r="AS850" s="32"/>
      <c r="AT850" s="32">
        <v>253556.81504999998</v>
      </c>
      <c r="AU850" s="32">
        <f t="shared" si="238"/>
        <v>267806.70805580996</v>
      </c>
      <c r="AV850" s="32"/>
      <c r="AW850" s="32"/>
      <c r="AX850" s="32"/>
      <c r="AY850" s="32"/>
      <c r="AZ850" s="32"/>
      <c r="BA850" s="32"/>
      <c r="BB850" s="32"/>
      <c r="BC850" s="32"/>
      <c r="BD850" s="32"/>
      <c r="BE850" s="32"/>
      <c r="BF850" s="32"/>
      <c r="BG850" s="32"/>
      <c r="BH850" s="32"/>
      <c r="BI850" s="32"/>
      <c r="BJ850" s="32"/>
      <c r="BK850" s="32"/>
      <c r="BL850" s="32"/>
      <c r="BM850" s="32"/>
      <c r="BN850" s="32"/>
      <c r="BO850" s="32"/>
      <c r="BP850" s="32"/>
      <c r="BQ850" s="32"/>
      <c r="BR850" s="32"/>
      <c r="BS850" s="32"/>
      <c r="BT850" s="32"/>
      <c r="BU850" s="32"/>
      <c r="BV850" s="32"/>
      <c r="BW850" s="32"/>
      <c r="BX850" s="32">
        <v>380000</v>
      </c>
      <c r="BY850" s="32"/>
      <c r="BZ850" s="32">
        <v>380000</v>
      </c>
      <c r="CA850" s="32">
        <f t="shared" si="239"/>
        <v>401356</v>
      </c>
      <c r="CB850" s="32"/>
      <c r="CC850" s="32"/>
      <c r="CD850" s="32"/>
      <c r="CE850" s="32"/>
      <c r="CF850" s="32"/>
      <c r="CG850" s="32"/>
      <c r="CH850" s="32"/>
      <c r="CI850" s="32"/>
      <c r="CJ850" s="32">
        <f t="shared" si="234"/>
        <v>341538.39995193668</v>
      </c>
      <c r="CK850" s="32">
        <f>+SMALL((K850,O850,S850,W850,AA850,AE850,AI850,AM850,AQ850,AU850,AY850,BC850,BG850,BK850,BO850,BS850,BW850,CA850,CE850,CI850),1)</f>
        <v>267806.70805580996</v>
      </c>
      <c r="CL850" s="18"/>
      <c r="CM850" s="18">
        <f t="shared" si="235"/>
        <v>87645.783744190063</v>
      </c>
      <c r="CN850" s="35">
        <f t="shared" si="236"/>
        <v>0.32727254810183842</v>
      </c>
      <c r="CO850" s="39">
        <f t="shared" si="237"/>
        <v>267806.70805580996</v>
      </c>
    </row>
    <row r="851" spans="1:93" s="19" customFormat="1" ht="60">
      <c r="A851" s="17">
        <v>841</v>
      </c>
      <c r="B851" s="50" t="s">
        <v>703</v>
      </c>
      <c r="C851" s="69" t="s">
        <v>734</v>
      </c>
      <c r="D851" s="69" t="s">
        <v>1247</v>
      </c>
      <c r="E851" s="37">
        <v>1</v>
      </c>
      <c r="F851" s="37" t="str">
        <f>+VLOOKUP(B851,'[1]AMAREY NOVA MEDICAL S.A'!$D:$H,5,0)</f>
        <v>CTO 5666-2021 LOGISTICA PARA DISPOSITIVOS MEDICOS S.A.S</v>
      </c>
      <c r="G851" s="34">
        <f>+VLOOKUP(B851,'[1]AMAREY NOVA MEDICAL S.A'!$D:$H,2,0)</f>
        <v>14986</v>
      </c>
      <c r="H851" s="32">
        <f>+VLOOKUP(B851,'[1]AMAREY NOVA MEDICAL S.A'!$D:$H,3,0)</f>
        <v>0</v>
      </c>
      <c r="I851" s="32">
        <f>+VLOOKUP(B851,'[1]AMAREY NOVA MEDICAL S.A'!$D:$H,4,0)</f>
        <v>14986</v>
      </c>
      <c r="J851" s="32">
        <f t="shared" si="232"/>
        <v>14986</v>
      </c>
      <c r="K851" s="32">
        <f t="shared" si="233"/>
        <v>15828.2132</v>
      </c>
      <c r="L851" s="32">
        <v>61000</v>
      </c>
      <c r="M851" s="32"/>
      <c r="N851" s="32">
        <v>61000</v>
      </c>
      <c r="O851" s="32">
        <f t="shared" ref="O851:O904" si="240">+N851*1.0562</f>
        <v>64428.200000000004</v>
      </c>
      <c r="P851" s="32"/>
      <c r="Q851" s="32"/>
      <c r="R851" s="32"/>
      <c r="S851" s="32"/>
      <c r="T851" s="32"/>
      <c r="U851" s="32"/>
      <c r="V851" s="32"/>
      <c r="W851" s="32"/>
      <c r="X851" s="32">
        <v>14230</v>
      </c>
      <c r="Y851" s="32"/>
      <c r="Z851" s="32">
        <v>14230</v>
      </c>
      <c r="AA851" s="32">
        <f t="shared" ref="AA851:AA907" si="241">+Z851*1.0562</f>
        <v>15029.726000000001</v>
      </c>
      <c r="AB851" s="32"/>
      <c r="AC851" s="32"/>
      <c r="AD851" s="32"/>
      <c r="AE851" s="32"/>
      <c r="AF851" s="32"/>
      <c r="AG851" s="32"/>
      <c r="AH851" s="32"/>
      <c r="AI851" s="32"/>
      <c r="AJ851" s="32"/>
      <c r="AK851" s="32"/>
      <c r="AL851" s="32"/>
      <c r="AM851" s="32"/>
      <c r="AN851" s="32"/>
      <c r="AO851" s="32"/>
      <c r="AP851" s="32"/>
      <c r="AQ851" s="32"/>
      <c r="AR851" s="32">
        <v>16484.122116000002</v>
      </c>
      <c r="AS851" s="32"/>
      <c r="AT851" s="32">
        <v>16484.122116000002</v>
      </c>
      <c r="AU851" s="32">
        <f t="shared" si="238"/>
        <v>17410.529778919205</v>
      </c>
      <c r="AV851" s="32"/>
      <c r="AW851" s="32"/>
      <c r="AX851" s="32"/>
      <c r="AY851" s="32"/>
      <c r="AZ851" s="32"/>
      <c r="BA851" s="32"/>
      <c r="BB851" s="32"/>
      <c r="BC851" s="32"/>
      <c r="BD851" s="32"/>
      <c r="BE851" s="32"/>
      <c r="BF851" s="32"/>
      <c r="BG851" s="32"/>
      <c r="BH851" s="32"/>
      <c r="BI851" s="32"/>
      <c r="BJ851" s="32"/>
      <c r="BK851" s="32"/>
      <c r="BL851" s="32"/>
      <c r="BM851" s="32"/>
      <c r="BN851" s="32"/>
      <c r="BO851" s="32"/>
      <c r="BP851" s="32"/>
      <c r="BQ851" s="32"/>
      <c r="BR851" s="32"/>
      <c r="BS851" s="32"/>
      <c r="BT851" s="32"/>
      <c r="BU851" s="32"/>
      <c r="BV851" s="32"/>
      <c r="BW851" s="32"/>
      <c r="BX851" s="32"/>
      <c r="BY851" s="32"/>
      <c r="BZ851" s="32"/>
      <c r="CA851" s="32"/>
      <c r="CB851" s="32"/>
      <c r="CC851" s="32"/>
      <c r="CD851" s="32"/>
      <c r="CE851" s="32"/>
      <c r="CF851" s="32"/>
      <c r="CG851" s="32"/>
      <c r="CH851" s="32"/>
      <c r="CI851" s="32"/>
      <c r="CJ851" s="32">
        <f t="shared" si="234"/>
        <v>28174.167244729804</v>
      </c>
      <c r="CK851" s="32">
        <f>+SMALL((K851,O851,S851,W851,AA851,AE851,AI851,AM851,AQ851,AU851,AY851,BC851,BG851,BK851,BO851,BS851,BW851,CA851,CE851,CI851),1)</f>
        <v>15029.726000000001</v>
      </c>
      <c r="CL851" s="18"/>
      <c r="CM851" s="18">
        <f t="shared" si="235"/>
        <v>798.48719999999958</v>
      </c>
      <c r="CN851" s="35">
        <f t="shared" si="236"/>
        <v>5.3127196064652112E-2</v>
      </c>
      <c r="CO851" s="39">
        <f t="shared" si="237"/>
        <v>15029.726000000001</v>
      </c>
    </row>
    <row r="852" spans="1:93" s="19" customFormat="1" ht="60">
      <c r="A852" s="17">
        <v>842</v>
      </c>
      <c r="B852" s="50" t="s">
        <v>735</v>
      </c>
      <c r="C852" s="69" t="s">
        <v>879</v>
      </c>
      <c r="D852" s="69" t="s">
        <v>1248</v>
      </c>
      <c r="E852" s="37">
        <v>1</v>
      </c>
      <c r="F852" s="37" t="str">
        <f>+VLOOKUP(B852,'[1]AMAREY NOVA MEDICAL S.A'!$D:$H,5,0)</f>
        <v>CTO 5666-2021 LOGISTICA PARA DISPOSITIVOS MEDICOS S.A.S</v>
      </c>
      <c r="G852" s="34">
        <f>+VLOOKUP(B852,'[1]AMAREY NOVA MEDICAL S.A'!$D:$H,2,0)</f>
        <v>233856</v>
      </c>
      <c r="H852" s="32">
        <f>+VLOOKUP(B852,'[1]AMAREY NOVA MEDICAL S.A'!$D:$H,3,0)</f>
        <v>0</v>
      </c>
      <c r="I852" s="32">
        <f>+VLOOKUP(B852,'[1]AMAREY NOVA MEDICAL S.A'!$D:$H,4,0)</f>
        <v>233856</v>
      </c>
      <c r="J852" s="32">
        <f t="shared" si="232"/>
        <v>233856</v>
      </c>
      <c r="K852" s="32">
        <f t="shared" si="233"/>
        <v>246998.7072</v>
      </c>
      <c r="L852" s="32">
        <v>956000</v>
      </c>
      <c r="M852" s="32"/>
      <c r="N852" s="32">
        <v>956000</v>
      </c>
      <c r="O852" s="32">
        <f t="shared" si="240"/>
        <v>1009727.2000000001</v>
      </c>
      <c r="P852" s="71"/>
      <c r="Q852" s="71"/>
      <c r="R852" s="76"/>
      <c r="S852" s="32"/>
      <c r="T852" s="32"/>
      <c r="U852" s="32"/>
      <c r="V852" s="32"/>
      <c r="W852" s="32"/>
      <c r="X852" s="32">
        <v>258940</v>
      </c>
      <c r="Y852" s="32"/>
      <c r="Z852" s="32">
        <v>258940</v>
      </c>
      <c r="AA852" s="32">
        <f t="shared" si="241"/>
        <v>273492.42800000001</v>
      </c>
      <c r="AB852" s="32"/>
      <c r="AC852" s="32"/>
      <c r="AD852" s="32"/>
      <c r="AE852" s="32"/>
      <c r="AF852" s="32"/>
      <c r="AG852" s="32"/>
      <c r="AH852" s="32"/>
      <c r="AI852" s="32"/>
      <c r="AJ852" s="32"/>
      <c r="AK852" s="32"/>
      <c r="AL852" s="32"/>
      <c r="AM852" s="32"/>
      <c r="AN852" s="32"/>
      <c r="AO852" s="32"/>
      <c r="AP852" s="32"/>
      <c r="AQ852" s="32"/>
      <c r="AR852" s="32">
        <v>257241.60000000001</v>
      </c>
      <c r="AS852" s="32"/>
      <c r="AT852" s="32">
        <v>257241.60000000001</v>
      </c>
      <c r="AU852" s="32">
        <f t="shared" si="238"/>
        <v>271698.57792000001</v>
      </c>
      <c r="AV852" s="32"/>
      <c r="AW852" s="32"/>
      <c r="AX852" s="32"/>
      <c r="AY852" s="32"/>
      <c r="AZ852" s="32"/>
      <c r="BA852" s="32"/>
      <c r="BB852" s="32"/>
      <c r="BC852" s="32"/>
      <c r="BD852" s="32"/>
      <c r="BE852" s="32"/>
      <c r="BF852" s="32"/>
      <c r="BG852" s="32"/>
      <c r="BH852" s="32"/>
      <c r="BI852" s="32"/>
      <c r="BJ852" s="32"/>
      <c r="BK852" s="32"/>
      <c r="BL852" s="32"/>
      <c r="BM852" s="32"/>
      <c r="BN852" s="32"/>
      <c r="BO852" s="32"/>
      <c r="BP852" s="32"/>
      <c r="BQ852" s="32"/>
      <c r="BR852" s="32"/>
      <c r="BS852" s="32"/>
      <c r="BT852" s="32"/>
      <c r="BU852" s="32"/>
      <c r="BV852" s="32"/>
      <c r="BW852" s="32"/>
      <c r="BX852" s="32"/>
      <c r="BY852" s="32"/>
      <c r="BZ852" s="32"/>
      <c r="CA852" s="32"/>
      <c r="CB852" s="32">
        <v>831600.00000000012</v>
      </c>
      <c r="CC852" s="32"/>
      <c r="CD852" s="32">
        <v>831600.00000000012</v>
      </c>
      <c r="CE852" s="32">
        <f t="shared" ref="CE852:CE904" si="242">+CD852*1.0562</f>
        <v>878335.92000000016</v>
      </c>
      <c r="CF852" s="32"/>
      <c r="CG852" s="32"/>
      <c r="CH852" s="32"/>
      <c r="CI852" s="32"/>
      <c r="CJ852" s="32">
        <f t="shared" si="234"/>
        <v>536050.56662400009</v>
      </c>
      <c r="CK852" s="32">
        <f>+SMALL((K852,O852,S852,W852,AA852,AE852,AI852,AM852,AQ852,AU852,AY852,BC852,BG852,BK852,BO852,BS852,BW852,CA852,CE852,CI852),1)</f>
        <v>246998.7072</v>
      </c>
      <c r="CL852" s="18"/>
      <c r="CM852" s="18">
        <f t="shared" si="235"/>
        <v>0</v>
      </c>
      <c r="CN852" s="35">
        <f t="shared" si="236"/>
        <v>0</v>
      </c>
      <c r="CO852" s="39">
        <f t="shared" si="237"/>
        <v>246998.7072</v>
      </c>
    </row>
    <row r="853" spans="1:93" s="19" customFormat="1" ht="45">
      <c r="A853" s="17">
        <v>843</v>
      </c>
      <c r="B853" s="50" t="s">
        <v>578</v>
      </c>
      <c r="C853" s="69" t="s">
        <v>879</v>
      </c>
      <c r="D853" s="69" t="s">
        <v>1248</v>
      </c>
      <c r="E853" s="37">
        <v>1</v>
      </c>
      <c r="F853" s="37" t="str">
        <f>+VLOOKUP(B853,'[1]AMAREY NOVA MEDICAL S.A'!$D:$H,5,0)</f>
        <v>CTO 5656-2021 AMAREY NOVA MEDICAL S.A</v>
      </c>
      <c r="G853" s="34">
        <f>+VLOOKUP(B853,'[1]AMAREY NOVA MEDICAL S.A'!$D:$H,2,0)</f>
        <v>50000</v>
      </c>
      <c r="H853" s="32">
        <f>+VLOOKUP(B853,'[1]AMAREY NOVA MEDICAL S.A'!$D:$H,3,0)</f>
        <v>0</v>
      </c>
      <c r="I853" s="32">
        <f>+VLOOKUP(B853,'[1]AMAREY NOVA MEDICAL S.A'!$D:$H,4,0)</f>
        <v>50000</v>
      </c>
      <c r="J853" s="32">
        <f t="shared" si="232"/>
        <v>50000</v>
      </c>
      <c r="K853" s="32">
        <f t="shared" si="233"/>
        <v>52810</v>
      </c>
      <c r="L853" s="32">
        <v>86000</v>
      </c>
      <c r="M853" s="32"/>
      <c r="N853" s="32">
        <v>86000</v>
      </c>
      <c r="O853" s="32">
        <f t="shared" si="240"/>
        <v>90833.2</v>
      </c>
      <c r="P853" s="71"/>
      <c r="Q853" s="71"/>
      <c r="R853" s="76"/>
      <c r="S853" s="32"/>
      <c r="T853" s="32"/>
      <c r="U853" s="32"/>
      <c r="V853" s="32"/>
      <c r="W853" s="32"/>
      <c r="X853" s="32">
        <v>23419</v>
      </c>
      <c r="Y853" s="32"/>
      <c r="Z853" s="32">
        <v>23419</v>
      </c>
      <c r="AA853" s="32">
        <f t="shared" si="241"/>
        <v>24735.147800000002</v>
      </c>
      <c r="AB853" s="32"/>
      <c r="AC853" s="32"/>
      <c r="AD853" s="32"/>
      <c r="AE853" s="32"/>
      <c r="AF853" s="32"/>
      <c r="AG853" s="32"/>
      <c r="AH853" s="32"/>
      <c r="AI853" s="32"/>
      <c r="AJ853" s="32"/>
      <c r="AK853" s="32"/>
      <c r="AL853" s="32"/>
      <c r="AM853" s="32"/>
      <c r="AN853" s="32"/>
      <c r="AO853" s="32"/>
      <c r="AP853" s="32"/>
      <c r="AQ853" s="32"/>
      <c r="AR853" s="32">
        <v>23905.962080000001</v>
      </c>
      <c r="AS853" s="32"/>
      <c r="AT853" s="32">
        <v>23905.962080000001</v>
      </c>
      <c r="AU853" s="32">
        <f t="shared" si="238"/>
        <v>25249.477148896003</v>
      </c>
      <c r="AV853" s="32"/>
      <c r="AW853" s="32"/>
      <c r="AX853" s="32"/>
      <c r="AY853" s="32"/>
      <c r="AZ853" s="32"/>
      <c r="BA853" s="32"/>
      <c r="BB853" s="32"/>
      <c r="BC853" s="32"/>
      <c r="BD853" s="32"/>
      <c r="BE853" s="32"/>
      <c r="BF853" s="32"/>
      <c r="BG853" s="32"/>
      <c r="BH853" s="32"/>
      <c r="BI853" s="32"/>
      <c r="BJ853" s="32"/>
      <c r="BK853" s="32"/>
      <c r="BL853" s="32"/>
      <c r="BM853" s="32"/>
      <c r="BN853" s="32"/>
      <c r="BO853" s="32"/>
      <c r="BP853" s="32"/>
      <c r="BQ853" s="32"/>
      <c r="BR853" s="32"/>
      <c r="BS853" s="32"/>
      <c r="BT853" s="32"/>
      <c r="BU853" s="32"/>
      <c r="BV853" s="32"/>
      <c r="BW853" s="32"/>
      <c r="BX853" s="32"/>
      <c r="BY853" s="32"/>
      <c r="BZ853" s="32"/>
      <c r="CA853" s="32"/>
      <c r="CB853" s="32">
        <v>262666.80000000005</v>
      </c>
      <c r="CC853" s="32"/>
      <c r="CD853" s="32">
        <v>262666.80000000005</v>
      </c>
      <c r="CE853" s="32">
        <f t="shared" si="242"/>
        <v>277428.67416000005</v>
      </c>
      <c r="CF853" s="32"/>
      <c r="CG853" s="32"/>
      <c r="CH853" s="32"/>
      <c r="CI853" s="32"/>
      <c r="CJ853" s="32">
        <f t="shared" si="234"/>
        <v>94211.299821779219</v>
      </c>
      <c r="CK853" s="32">
        <f>+SMALL((K853,O853,S853,W853,AA853,AE853,AI853,AM853,AQ853,AU853,AY853,BC853,BG853,BK853,BO853,BS853,BW853,CA853,CE853,CI853),1)</f>
        <v>24735.147800000002</v>
      </c>
      <c r="CL853" s="18"/>
      <c r="CM853" s="18">
        <f t="shared" si="235"/>
        <v>28074.852199999998</v>
      </c>
      <c r="CN853" s="35">
        <f t="shared" si="236"/>
        <v>1.1350185746615993</v>
      </c>
      <c r="CO853" s="39">
        <f t="shared" si="237"/>
        <v>24735.147800000002</v>
      </c>
    </row>
    <row r="854" spans="1:93" s="19" customFormat="1" ht="45">
      <c r="A854" s="17">
        <v>844</v>
      </c>
      <c r="B854" s="50" t="s">
        <v>736</v>
      </c>
      <c r="C854" s="69" t="s">
        <v>879</v>
      </c>
      <c r="D854" s="69" t="s">
        <v>1248</v>
      </c>
      <c r="E854" s="37">
        <v>1</v>
      </c>
      <c r="F854" s="37" t="str">
        <f>+VLOOKUP(B854,'[1]AMAREY NOVA MEDICAL S.A'!$D:$H,5,0)</f>
        <v>CTO 5656-2021 AMAREY NOVA MEDICAL S.A</v>
      </c>
      <c r="G854" s="34">
        <f>+VLOOKUP(B854,'[1]AMAREY NOVA MEDICAL S.A'!$D:$H,2,0)</f>
        <v>57000</v>
      </c>
      <c r="H854" s="32">
        <f>+VLOOKUP(B854,'[1]AMAREY NOVA MEDICAL S.A'!$D:$H,3,0)</f>
        <v>0</v>
      </c>
      <c r="I854" s="32">
        <f>+VLOOKUP(B854,'[1]AMAREY NOVA MEDICAL S.A'!$D:$H,4,0)</f>
        <v>57000</v>
      </c>
      <c r="J854" s="32">
        <f t="shared" si="232"/>
        <v>57000</v>
      </c>
      <c r="K854" s="32">
        <f t="shared" si="233"/>
        <v>60203.4</v>
      </c>
      <c r="L854" s="32">
        <v>155000</v>
      </c>
      <c r="M854" s="32"/>
      <c r="N854" s="32">
        <v>155000</v>
      </c>
      <c r="O854" s="32">
        <f t="shared" si="240"/>
        <v>163711</v>
      </c>
      <c r="P854" s="71"/>
      <c r="Q854" s="71"/>
      <c r="R854" s="76"/>
      <c r="S854" s="32"/>
      <c r="T854" s="32"/>
      <c r="U854" s="32"/>
      <c r="V854" s="32"/>
      <c r="W854" s="32"/>
      <c r="X854" s="32">
        <v>32670</v>
      </c>
      <c r="Y854" s="32"/>
      <c r="Z854" s="32">
        <v>32670</v>
      </c>
      <c r="AA854" s="32">
        <f t="shared" si="241"/>
        <v>34506.054000000004</v>
      </c>
      <c r="AB854" s="32"/>
      <c r="AC854" s="32"/>
      <c r="AD854" s="32"/>
      <c r="AE854" s="32"/>
      <c r="AF854" s="32"/>
      <c r="AG854" s="32"/>
      <c r="AH854" s="32"/>
      <c r="AI854" s="32"/>
      <c r="AJ854" s="32"/>
      <c r="AK854" s="32"/>
      <c r="AL854" s="32"/>
      <c r="AM854" s="32"/>
      <c r="AN854" s="32"/>
      <c r="AO854" s="32"/>
      <c r="AP854" s="32"/>
      <c r="AQ854" s="32"/>
      <c r="AR854" s="32">
        <v>44100.856800000001</v>
      </c>
      <c r="AS854" s="32"/>
      <c r="AT854" s="32">
        <v>44100.856800000001</v>
      </c>
      <c r="AU854" s="32">
        <f t="shared" si="238"/>
        <v>46579.324952160001</v>
      </c>
      <c r="AV854" s="32"/>
      <c r="AW854" s="32"/>
      <c r="AX854" s="32"/>
      <c r="AY854" s="32"/>
      <c r="AZ854" s="32"/>
      <c r="BA854" s="32"/>
      <c r="BB854" s="32"/>
      <c r="BC854" s="32"/>
      <c r="BD854" s="32"/>
      <c r="BE854" s="32"/>
      <c r="BF854" s="32"/>
      <c r="BG854" s="32"/>
      <c r="BH854" s="32"/>
      <c r="BI854" s="32"/>
      <c r="BJ854" s="32"/>
      <c r="BK854" s="32"/>
      <c r="BL854" s="32"/>
      <c r="BM854" s="32"/>
      <c r="BN854" s="32"/>
      <c r="BO854" s="32"/>
      <c r="BP854" s="32"/>
      <c r="BQ854" s="32"/>
      <c r="BR854" s="32"/>
      <c r="BS854" s="32"/>
      <c r="BT854" s="32"/>
      <c r="BU854" s="32"/>
      <c r="BV854" s="32"/>
      <c r="BW854" s="32"/>
      <c r="BX854" s="32"/>
      <c r="BY854" s="32"/>
      <c r="BZ854" s="32"/>
      <c r="CA854" s="32"/>
      <c r="CB854" s="32">
        <v>273240.00000000006</v>
      </c>
      <c r="CC854" s="32"/>
      <c r="CD854" s="32">
        <v>273240.00000000006</v>
      </c>
      <c r="CE854" s="32">
        <f t="shared" si="242"/>
        <v>288596.08800000005</v>
      </c>
      <c r="CF854" s="32"/>
      <c r="CG854" s="32"/>
      <c r="CH854" s="32"/>
      <c r="CI854" s="32"/>
      <c r="CJ854" s="32">
        <f t="shared" si="234"/>
        <v>118719.173390432</v>
      </c>
      <c r="CK854" s="32">
        <f>+SMALL((K854,O854,S854,W854,AA854,AE854,AI854,AM854,AQ854,AU854,AY854,BC854,BG854,BK854,BO854,BS854,BW854,CA854,CE854,CI854),1)</f>
        <v>34506.054000000004</v>
      </c>
      <c r="CL854" s="18"/>
      <c r="CM854" s="18">
        <f t="shared" si="235"/>
        <v>25697.345999999998</v>
      </c>
      <c r="CN854" s="35">
        <f t="shared" si="236"/>
        <v>0.74471992653810826</v>
      </c>
      <c r="CO854" s="39">
        <f t="shared" si="237"/>
        <v>34506.054000000004</v>
      </c>
    </row>
    <row r="855" spans="1:93" s="19" customFormat="1" ht="60">
      <c r="A855" s="17">
        <v>845</v>
      </c>
      <c r="B855" s="50" t="s">
        <v>737</v>
      </c>
      <c r="C855" s="69" t="s">
        <v>880</v>
      </c>
      <c r="D855" s="69" t="s">
        <v>1248</v>
      </c>
      <c r="E855" s="37">
        <v>1</v>
      </c>
      <c r="F855" s="37" t="str">
        <f>+VLOOKUP(B855,'[1]AMAREY NOVA MEDICAL S.A'!$D:$H,5,0)</f>
        <v>CTO 5666-2021 LOGISTICA PARA DISPOSITIVOS MEDICOS S.A.S</v>
      </c>
      <c r="G855" s="34">
        <f>+VLOOKUP(B855,'[1]AMAREY NOVA MEDICAL S.A'!$D:$H,2,0)</f>
        <v>150728</v>
      </c>
      <c r="H855" s="32">
        <f>+VLOOKUP(B855,'[1]AMAREY NOVA MEDICAL S.A'!$D:$H,3,0)</f>
        <v>0</v>
      </c>
      <c r="I855" s="32">
        <f>+VLOOKUP(B855,'[1]AMAREY NOVA MEDICAL S.A'!$D:$H,4,0)</f>
        <v>150728</v>
      </c>
      <c r="J855" s="32">
        <f t="shared" si="232"/>
        <v>150728</v>
      </c>
      <c r="K855" s="32">
        <f t="shared" si="233"/>
        <v>159198.9136</v>
      </c>
      <c r="L855" s="32">
        <v>832000</v>
      </c>
      <c r="M855" s="32"/>
      <c r="N855" s="32">
        <v>832000</v>
      </c>
      <c r="O855" s="32">
        <f t="shared" si="240"/>
        <v>878758.40000000002</v>
      </c>
      <c r="P855" s="71"/>
      <c r="Q855" s="71"/>
      <c r="R855" s="76"/>
      <c r="S855" s="32"/>
      <c r="T855" s="32"/>
      <c r="U855" s="32"/>
      <c r="V855" s="32"/>
      <c r="W855" s="32"/>
      <c r="X855" s="32">
        <v>181500</v>
      </c>
      <c r="Y855" s="32"/>
      <c r="Z855" s="32">
        <v>181500</v>
      </c>
      <c r="AA855" s="32">
        <f t="shared" si="241"/>
        <v>191700.30000000002</v>
      </c>
      <c r="AB855" s="32"/>
      <c r="AC855" s="32"/>
      <c r="AD855" s="32"/>
      <c r="AE855" s="32"/>
      <c r="AF855" s="32"/>
      <c r="AG855" s="32"/>
      <c r="AH855" s="32"/>
      <c r="AI855" s="32"/>
      <c r="AJ855" s="32"/>
      <c r="AK855" s="32"/>
      <c r="AL855" s="32"/>
      <c r="AM855" s="32"/>
      <c r="AN855" s="32"/>
      <c r="AO855" s="32"/>
      <c r="AP855" s="32"/>
      <c r="AQ855" s="32"/>
      <c r="AR855" s="32">
        <v>165800.25</v>
      </c>
      <c r="AS855" s="32"/>
      <c r="AT855" s="32">
        <v>165800.25</v>
      </c>
      <c r="AU855" s="32">
        <f t="shared" si="238"/>
        <v>175118.22405000002</v>
      </c>
      <c r="AV855" s="32"/>
      <c r="AW855" s="32"/>
      <c r="AX855" s="32"/>
      <c r="AY855" s="32"/>
      <c r="AZ855" s="32"/>
      <c r="BA855" s="32"/>
      <c r="BB855" s="32"/>
      <c r="BC855" s="32"/>
      <c r="BD855" s="32"/>
      <c r="BE855" s="32"/>
      <c r="BF855" s="32"/>
      <c r="BG855" s="32"/>
      <c r="BH855" s="32"/>
      <c r="BI855" s="32"/>
      <c r="BJ855" s="32"/>
      <c r="BK855" s="32"/>
      <c r="BL855" s="32"/>
      <c r="BM855" s="32"/>
      <c r="BN855" s="32"/>
      <c r="BO855" s="32"/>
      <c r="BP855" s="32"/>
      <c r="BQ855" s="32"/>
      <c r="BR855" s="32"/>
      <c r="BS855" s="32"/>
      <c r="BT855" s="32"/>
      <c r="BU855" s="32"/>
      <c r="BV855" s="32"/>
      <c r="BW855" s="32"/>
      <c r="BX855" s="32"/>
      <c r="BY855" s="32"/>
      <c r="BZ855" s="32"/>
      <c r="CA855" s="32"/>
      <c r="CB855" s="32">
        <v>831600.00000000012</v>
      </c>
      <c r="CC855" s="32"/>
      <c r="CD855" s="32">
        <v>831600.00000000012</v>
      </c>
      <c r="CE855" s="32">
        <f t="shared" si="242"/>
        <v>878335.92000000016</v>
      </c>
      <c r="CF855" s="32"/>
      <c r="CG855" s="32"/>
      <c r="CH855" s="32"/>
      <c r="CI855" s="32"/>
      <c r="CJ855" s="32">
        <f t="shared" si="234"/>
        <v>456622.35152999999</v>
      </c>
      <c r="CK855" s="32">
        <f>+SMALL((K855,O855,S855,W855,AA855,AE855,AI855,AM855,AQ855,AU855,AY855,BC855,BG855,BK855,BO855,BS855,BW855,CA855,CE855,CI855),1)</f>
        <v>159198.9136</v>
      </c>
      <c r="CL855" s="18"/>
      <c r="CM855" s="18">
        <f t="shared" si="235"/>
        <v>0</v>
      </c>
      <c r="CN855" s="35">
        <f t="shared" si="236"/>
        <v>0</v>
      </c>
      <c r="CO855" s="39">
        <f t="shared" si="237"/>
        <v>159198.9136</v>
      </c>
    </row>
    <row r="856" spans="1:93" s="19" customFormat="1" ht="45">
      <c r="A856" s="17">
        <v>846</v>
      </c>
      <c r="B856" s="50" t="s">
        <v>578</v>
      </c>
      <c r="C856" s="69" t="s">
        <v>880</v>
      </c>
      <c r="D856" s="69" t="s">
        <v>1248</v>
      </c>
      <c r="E856" s="37">
        <v>1</v>
      </c>
      <c r="F856" s="37" t="str">
        <f>+VLOOKUP(B856,'[1]AMAREY NOVA MEDICAL S.A'!$D:$H,5,0)</f>
        <v>CTO 5656-2021 AMAREY NOVA MEDICAL S.A</v>
      </c>
      <c r="G856" s="34">
        <f>+VLOOKUP(B856,'[1]AMAREY NOVA MEDICAL S.A'!$D:$H,2,0)</f>
        <v>50000</v>
      </c>
      <c r="H856" s="32">
        <f>+VLOOKUP(B856,'[1]AMAREY NOVA MEDICAL S.A'!$D:$H,3,0)</f>
        <v>0</v>
      </c>
      <c r="I856" s="32">
        <f>+VLOOKUP(B856,'[1]AMAREY NOVA MEDICAL S.A'!$D:$H,4,0)</f>
        <v>50000</v>
      </c>
      <c r="J856" s="32">
        <f t="shared" si="232"/>
        <v>50000</v>
      </c>
      <c r="K856" s="32">
        <f t="shared" si="233"/>
        <v>52810</v>
      </c>
      <c r="L856" s="32">
        <v>86000</v>
      </c>
      <c r="M856" s="32"/>
      <c r="N856" s="32">
        <v>86000</v>
      </c>
      <c r="O856" s="32">
        <f t="shared" si="240"/>
        <v>90833.2</v>
      </c>
      <c r="P856" s="71"/>
      <c r="Q856" s="71"/>
      <c r="R856" s="76"/>
      <c r="S856" s="32"/>
      <c r="T856" s="32"/>
      <c r="U856" s="32"/>
      <c r="V856" s="32"/>
      <c r="W856" s="32"/>
      <c r="X856" s="32">
        <v>23419</v>
      </c>
      <c r="Y856" s="32"/>
      <c r="Z856" s="32">
        <v>23419</v>
      </c>
      <c r="AA856" s="32">
        <f t="shared" si="241"/>
        <v>24735.147800000002</v>
      </c>
      <c r="AB856" s="32"/>
      <c r="AC856" s="32"/>
      <c r="AD856" s="32"/>
      <c r="AE856" s="32"/>
      <c r="AF856" s="32"/>
      <c r="AG856" s="32"/>
      <c r="AH856" s="32"/>
      <c r="AI856" s="32"/>
      <c r="AJ856" s="32"/>
      <c r="AK856" s="32"/>
      <c r="AL856" s="32"/>
      <c r="AM856" s="32"/>
      <c r="AN856" s="32"/>
      <c r="AO856" s="32"/>
      <c r="AP856" s="32"/>
      <c r="AQ856" s="32"/>
      <c r="AR856" s="32">
        <v>23905.962080000001</v>
      </c>
      <c r="AS856" s="32"/>
      <c r="AT856" s="32">
        <v>23905.962080000001</v>
      </c>
      <c r="AU856" s="32">
        <f t="shared" si="238"/>
        <v>25249.477148896003</v>
      </c>
      <c r="AV856" s="32"/>
      <c r="AW856" s="32"/>
      <c r="AX856" s="32"/>
      <c r="AY856" s="32"/>
      <c r="AZ856" s="32"/>
      <c r="BA856" s="32"/>
      <c r="BB856" s="32"/>
      <c r="BC856" s="32"/>
      <c r="BD856" s="32"/>
      <c r="BE856" s="32"/>
      <c r="BF856" s="32"/>
      <c r="BG856" s="32"/>
      <c r="BH856" s="32"/>
      <c r="BI856" s="32"/>
      <c r="BJ856" s="32"/>
      <c r="BK856" s="32"/>
      <c r="BL856" s="32"/>
      <c r="BM856" s="32"/>
      <c r="BN856" s="32"/>
      <c r="BO856" s="32"/>
      <c r="BP856" s="32"/>
      <c r="BQ856" s="32"/>
      <c r="BR856" s="32"/>
      <c r="BS856" s="32"/>
      <c r="BT856" s="32"/>
      <c r="BU856" s="32"/>
      <c r="BV856" s="32"/>
      <c r="BW856" s="32"/>
      <c r="BX856" s="32"/>
      <c r="BY856" s="32"/>
      <c r="BZ856" s="32"/>
      <c r="CA856" s="32"/>
      <c r="CB856" s="32">
        <v>262666.80000000005</v>
      </c>
      <c r="CC856" s="32"/>
      <c r="CD856" s="32">
        <v>262666.80000000005</v>
      </c>
      <c r="CE856" s="32">
        <f t="shared" si="242"/>
        <v>277428.67416000005</v>
      </c>
      <c r="CF856" s="32"/>
      <c r="CG856" s="32"/>
      <c r="CH856" s="32"/>
      <c r="CI856" s="32"/>
      <c r="CJ856" s="32">
        <f t="shared" si="234"/>
        <v>94211.299821779219</v>
      </c>
      <c r="CK856" s="32">
        <f>+SMALL((K856,O856,S856,W856,AA856,AE856,AI856,AM856,AQ856,AU856,AY856,BC856,BG856,BK856,BO856,BS856,BW856,CA856,CE856,CI856),1)</f>
        <v>24735.147800000002</v>
      </c>
      <c r="CL856" s="18"/>
      <c r="CM856" s="18">
        <f t="shared" si="235"/>
        <v>28074.852199999998</v>
      </c>
      <c r="CN856" s="35">
        <f t="shared" si="236"/>
        <v>1.1350185746615993</v>
      </c>
      <c r="CO856" s="39">
        <f t="shared" si="237"/>
        <v>24735.147800000002</v>
      </c>
    </row>
    <row r="857" spans="1:93" s="19" customFormat="1" ht="45">
      <c r="A857" s="17">
        <v>847</v>
      </c>
      <c r="B857" s="50" t="s">
        <v>736</v>
      </c>
      <c r="C857" s="69" t="s">
        <v>880</v>
      </c>
      <c r="D857" s="69" t="s">
        <v>1248</v>
      </c>
      <c r="E857" s="37">
        <v>1</v>
      </c>
      <c r="F857" s="37" t="str">
        <f>+VLOOKUP(B857,'[1]AMAREY NOVA MEDICAL S.A'!$D:$H,5,0)</f>
        <v>CTO 5656-2021 AMAREY NOVA MEDICAL S.A</v>
      </c>
      <c r="G857" s="34">
        <f>+VLOOKUP(B857,'[1]AMAREY NOVA MEDICAL S.A'!$D:$H,2,0)</f>
        <v>57000</v>
      </c>
      <c r="H857" s="32">
        <f>+VLOOKUP(B857,'[1]AMAREY NOVA MEDICAL S.A'!$D:$H,3,0)</f>
        <v>0</v>
      </c>
      <c r="I857" s="32">
        <f>+VLOOKUP(B857,'[1]AMAREY NOVA MEDICAL S.A'!$D:$H,4,0)</f>
        <v>57000</v>
      </c>
      <c r="J857" s="32">
        <f t="shared" si="232"/>
        <v>57000</v>
      </c>
      <c r="K857" s="32">
        <f t="shared" si="233"/>
        <v>60203.4</v>
      </c>
      <c r="L857" s="32">
        <v>155000</v>
      </c>
      <c r="M857" s="32"/>
      <c r="N857" s="32">
        <v>155000</v>
      </c>
      <c r="O857" s="32">
        <f t="shared" si="240"/>
        <v>163711</v>
      </c>
      <c r="P857" s="71"/>
      <c r="Q857" s="71"/>
      <c r="R857" s="76"/>
      <c r="S857" s="32"/>
      <c r="T857" s="32"/>
      <c r="U857" s="32"/>
      <c r="V857" s="32"/>
      <c r="W857" s="32"/>
      <c r="X857" s="32">
        <v>32670</v>
      </c>
      <c r="Y857" s="32"/>
      <c r="Z857" s="32">
        <v>32670</v>
      </c>
      <c r="AA857" s="32">
        <f t="shared" si="241"/>
        <v>34506.054000000004</v>
      </c>
      <c r="AB857" s="32"/>
      <c r="AC857" s="32"/>
      <c r="AD857" s="32"/>
      <c r="AE857" s="32"/>
      <c r="AF857" s="32"/>
      <c r="AG857" s="32"/>
      <c r="AH857" s="32"/>
      <c r="AI857" s="32"/>
      <c r="AJ857" s="32"/>
      <c r="AK857" s="32"/>
      <c r="AL857" s="32"/>
      <c r="AM857" s="32"/>
      <c r="AN857" s="32"/>
      <c r="AO857" s="32"/>
      <c r="AP857" s="32"/>
      <c r="AQ857" s="32"/>
      <c r="AR857" s="32">
        <v>44100.856800000001</v>
      </c>
      <c r="AS857" s="32"/>
      <c r="AT857" s="32">
        <v>44100.856800000001</v>
      </c>
      <c r="AU857" s="32">
        <f t="shared" si="238"/>
        <v>46579.324952160001</v>
      </c>
      <c r="AV857" s="32"/>
      <c r="AW857" s="32"/>
      <c r="AX857" s="32"/>
      <c r="AY857" s="32"/>
      <c r="AZ857" s="32"/>
      <c r="BA857" s="32"/>
      <c r="BB857" s="32"/>
      <c r="BC857" s="32"/>
      <c r="BD857" s="32"/>
      <c r="BE857" s="32"/>
      <c r="BF857" s="32"/>
      <c r="BG857" s="32"/>
      <c r="BH857" s="32"/>
      <c r="BI857" s="32"/>
      <c r="BJ857" s="32"/>
      <c r="BK857" s="32"/>
      <c r="BL857" s="32"/>
      <c r="BM857" s="32"/>
      <c r="BN857" s="32"/>
      <c r="BO857" s="32"/>
      <c r="BP857" s="32"/>
      <c r="BQ857" s="32"/>
      <c r="BR857" s="32"/>
      <c r="BS857" s="32"/>
      <c r="BT857" s="32"/>
      <c r="BU857" s="32"/>
      <c r="BV857" s="32"/>
      <c r="BW857" s="32"/>
      <c r="BX857" s="32"/>
      <c r="BY857" s="32"/>
      <c r="BZ857" s="32"/>
      <c r="CA857" s="32"/>
      <c r="CB857" s="32">
        <v>273240.00000000006</v>
      </c>
      <c r="CC857" s="32"/>
      <c r="CD857" s="32">
        <v>273240.00000000006</v>
      </c>
      <c r="CE857" s="32">
        <f t="shared" si="242"/>
        <v>288596.08800000005</v>
      </c>
      <c r="CF857" s="32"/>
      <c r="CG857" s="32"/>
      <c r="CH857" s="32"/>
      <c r="CI857" s="32"/>
      <c r="CJ857" s="32">
        <f t="shared" si="234"/>
        <v>118719.173390432</v>
      </c>
      <c r="CK857" s="32">
        <f>+SMALL((K857,O857,S857,W857,AA857,AE857,AI857,AM857,AQ857,AU857,AY857,BC857,BG857,BK857,BO857,BS857,BW857,CA857,CE857,CI857),1)</f>
        <v>34506.054000000004</v>
      </c>
      <c r="CL857" s="18"/>
      <c r="CM857" s="18">
        <f t="shared" si="235"/>
        <v>25697.345999999998</v>
      </c>
      <c r="CN857" s="35">
        <f t="shared" si="236"/>
        <v>0.74471992653810826</v>
      </c>
      <c r="CO857" s="39">
        <f t="shared" si="237"/>
        <v>34506.054000000004</v>
      </c>
    </row>
    <row r="858" spans="1:93" s="19" customFormat="1" ht="45">
      <c r="A858" s="17">
        <v>848</v>
      </c>
      <c r="B858" s="50" t="s">
        <v>738</v>
      </c>
      <c r="C858" s="69" t="s">
        <v>881</v>
      </c>
      <c r="D858" s="69" t="s">
        <v>1248</v>
      </c>
      <c r="E858" s="37">
        <v>1</v>
      </c>
      <c r="F858" s="37" t="str">
        <f>+VLOOKUP(B858,'[1]AMAREY NOVA MEDICAL S.A'!$D:$H,5,0)</f>
        <v>CTO 5656-2021 AMAREY NOVA MEDICAL S.A</v>
      </c>
      <c r="G858" s="34">
        <f>+VLOOKUP(B858,'[1]AMAREY NOVA MEDICAL S.A'!$D:$H,2,0)</f>
        <v>482000</v>
      </c>
      <c r="H858" s="32">
        <f>+VLOOKUP(B858,'[1]AMAREY NOVA MEDICAL S.A'!$D:$H,3,0)</f>
        <v>0</v>
      </c>
      <c r="I858" s="32">
        <f>+VLOOKUP(B858,'[1]AMAREY NOVA MEDICAL S.A'!$D:$H,4,0)</f>
        <v>482000</v>
      </c>
      <c r="J858" s="32">
        <f t="shared" si="232"/>
        <v>482000</v>
      </c>
      <c r="K858" s="32">
        <f t="shared" si="233"/>
        <v>509088.4</v>
      </c>
      <c r="L858" s="32">
        <v>832000</v>
      </c>
      <c r="M858" s="32"/>
      <c r="N858" s="32">
        <v>832000</v>
      </c>
      <c r="O858" s="32">
        <f t="shared" si="240"/>
        <v>878758.40000000002</v>
      </c>
      <c r="P858" s="71"/>
      <c r="Q858" s="71"/>
      <c r="R858" s="76"/>
      <c r="S858" s="32"/>
      <c r="T858" s="32"/>
      <c r="U858" s="32"/>
      <c r="V858" s="32"/>
      <c r="W858" s="32"/>
      <c r="X858" s="32">
        <v>1300099</v>
      </c>
      <c r="Y858" s="32"/>
      <c r="Z858" s="32">
        <v>1300099</v>
      </c>
      <c r="AA858" s="32">
        <f t="shared" si="241"/>
        <v>1373164.5638000001</v>
      </c>
      <c r="AB858" s="32"/>
      <c r="AC858" s="32"/>
      <c r="AD858" s="32"/>
      <c r="AE858" s="32"/>
      <c r="AF858" s="32"/>
      <c r="AG858" s="32"/>
      <c r="AH858" s="32"/>
      <c r="AI858" s="32"/>
      <c r="AJ858" s="32"/>
      <c r="AK858" s="32"/>
      <c r="AL858" s="32"/>
      <c r="AM858" s="32"/>
      <c r="AN858" s="32"/>
      <c r="AO858" s="32"/>
      <c r="AP858" s="32"/>
      <c r="AQ858" s="32"/>
      <c r="AR858" s="32">
        <v>852567.83039999998</v>
      </c>
      <c r="AS858" s="32"/>
      <c r="AT858" s="32">
        <v>852567.83039999998</v>
      </c>
      <c r="AU858" s="32">
        <f t="shared" si="238"/>
        <v>900482.14246848004</v>
      </c>
      <c r="AV858" s="32"/>
      <c r="AW858" s="32"/>
      <c r="AX858" s="32"/>
      <c r="AY858" s="32"/>
      <c r="AZ858" s="32"/>
      <c r="BA858" s="32"/>
      <c r="BB858" s="32"/>
      <c r="BC858" s="32"/>
      <c r="BD858" s="32"/>
      <c r="BE858" s="32"/>
      <c r="BF858" s="32"/>
      <c r="BG858" s="32"/>
      <c r="BH858" s="32"/>
      <c r="BI858" s="32"/>
      <c r="BJ858" s="32"/>
      <c r="BK858" s="32"/>
      <c r="BL858" s="32"/>
      <c r="BM858" s="32"/>
      <c r="BN858" s="32"/>
      <c r="BO858" s="32"/>
      <c r="BP858" s="32"/>
      <c r="BQ858" s="32"/>
      <c r="BR858" s="32"/>
      <c r="BS858" s="32"/>
      <c r="BT858" s="32"/>
      <c r="BU858" s="32"/>
      <c r="BV858" s="32"/>
      <c r="BW858" s="32"/>
      <c r="BX858" s="32"/>
      <c r="BY858" s="32"/>
      <c r="BZ858" s="32"/>
      <c r="CA858" s="32"/>
      <c r="CB858" s="32">
        <v>831600.00000000012</v>
      </c>
      <c r="CC858" s="32"/>
      <c r="CD858" s="32">
        <v>831600.00000000012</v>
      </c>
      <c r="CE858" s="32">
        <f t="shared" si="242"/>
        <v>878335.92000000016</v>
      </c>
      <c r="CF858" s="32"/>
      <c r="CG858" s="32"/>
      <c r="CH858" s="32"/>
      <c r="CI858" s="32"/>
      <c r="CJ858" s="32">
        <f t="shared" si="234"/>
        <v>907965.88525369612</v>
      </c>
      <c r="CK858" s="32">
        <f>+SMALL((K858,O858,S858,W858,AA858,AE858,AI858,AM858,AQ858,AU858,AY858,BC858,BG858,BK858,BO858,BS858,BW858,CA858,CE858,CI858),1)</f>
        <v>509088.4</v>
      </c>
      <c r="CL858" s="18"/>
      <c r="CM858" s="18">
        <f t="shared" si="235"/>
        <v>0</v>
      </c>
      <c r="CN858" s="35">
        <f t="shared" si="236"/>
        <v>0</v>
      </c>
      <c r="CO858" s="39">
        <f t="shared" si="237"/>
        <v>509088.4</v>
      </c>
    </row>
    <row r="859" spans="1:93" s="19" customFormat="1" ht="45">
      <c r="A859" s="17">
        <v>849</v>
      </c>
      <c r="B859" s="50" t="s">
        <v>578</v>
      </c>
      <c r="C859" s="69" t="s">
        <v>881</v>
      </c>
      <c r="D859" s="69" t="s">
        <v>1248</v>
      </c>
      <c r="E859" s="37">
        <v>1</v>
      </c>
      <c r="F859" s="37" t="str">
        <f>+VLOOKUP(B859,'[1]AMAREY NOVA MEDICAL S.A'!$D:$H,5,0)</f>
        <v>CTO 5656-2021 AMAREY NOVA MEDICAL S.A</v>
      </c>
      <c r="G859" s="34">
        <f>+VLOOKUP(B859,'[1]AMAREY NOVA MEDICAL S.A'!$D:$H,2,0)</f>
        <v>50000</v>
      </c>
      <c r="H859" s="32">
        <f>+VLOOKUP(B859,'[1]AMAREY NOVA MEDICAL S.A'!$D:$H,3,0)</f>
        <v>0</v>
      </c>
      <c r="I859" s="32">
        <f>+VLOOKUP(B859,'[1]AMAREY NOVA MEDICAL S.A'!$D:$H,4,0)</f>
        <v>50000</v>
      </c>
      <c r="J859" s="32">
        <f t="shared" si="232"/>
        <v>50000</v>
      </c>
      <c r="K859" s="32">
        <f t="shared" si="233"/>
        <v>52810</v>
      </c>
      <c r="L859" s="32">
        <v>86000</v>
      </c>
      <c r="M859" s="32"/>
      <c r="N859" s="32">
        <v>86000</v>
      </c>
      <c r="O859" s="32">
        <f t="shared" si="240"/>
        <v>90833.2</v>
      </c>
      <c r="P859" s="71"/>
      <c r="Q859" s="71"/>
      <c r="R859" s="76"/>
      <c r="S859" s="32"/>
      <c r="T859" s="32"/>
      <c r="U859" s="32"/>
      <c r="V859" s="32"/>
      <c r="W859" s="32"/>
      <c r="X859" s="32">
        <v>155319</v>
      </c>
      <c r="Y859" s="32"/>
      <c r="Z859" s="32">
        <v>155319</v>
      </c>
      <c r="AA859" s="32">
        <f t="shared" si="241"/>
        <v>164047.9278</v>
      </c>
      <c r="AB859" s="32"/>
      <c r="AC859" s="32"/>
      <c r="AD859" s="32"/>
      <c r="AE859" s="32"/>
      <c r="AF859" s="32"/>
      <c r="AG859" s="32"/>
      <c r="AH859" s="32"/>
      <c r="AI859" s="32"/>
      <c r="AJ859" s="32"/>
      <c r="AK859" s="32"/>
      <c r="AL859" s="32"/>
      <c r="AM859" s="32"/>
      <c r="AN859" s="32"/>
      <c r="AO859" s="32"/>
      <c r="AP859" s="32"/>
      <c r="AQ859" s="32"/>
      <c r="AR859" s="32">
        <v>89556.5</v>
      </c>
      <c r="AS859" s="32"/>
      <c r="AT859" s="32">
        <v>89556.5</v>
      </c>
      <c r="AU859" s="32">
        <f t="shared" si="238"/>
        <v>94589.575299999997</v>
      </c>
      <c r="AV859" s="32"/>
      <c r="AW859" s="32"/>
      <c r="AX859" s="32"/>
      <c r="AY859" s="32"/>
      <c r="AZ859" s="32"/>
      <c r="BA859" s="32"/>
      <c r="BB859" s="32"/>
      <c r="BC859" s="32"/>
      <c r="BD859" s="32"/>
      <c r="BE859" s="32"/>
      <c r="BF859" s="32"/>
      <c r="BG859" s="32"/>
      <c r="BH859" s="32"/>
      <c r="BI859" s="32"/>
      <c r="BJ859" s="32"/>
      <c r="BK859" s="32"/>
      <c r="BL859" s="32"/>
      <c r="BM859" s="32"/>
      <c r="BN859" s="32"/>
      <c r="BO859" s="32"/>
      <c r="BP859" s="32"/>
      <c r="BQ859" s="32"/>
      <c r="BR859" s="32"/>
      <c r="BS859" s="32"/>
      <c r="BT859" s="32"/>
      <c r="BU859" s="32"/>
      <c r="BV859" s="32"/>
      <c r="BW859" s="32"/>
      <c r="BX859" s="32"/>
      <c r="BY859" s="32"/>
      <c r="BZ859" s="32"/>
      <c r="CA859" s="32"/>
      <c r="CB859" s="32">
        <v>262666.80000000005</v>
      </c>
      <c r="CC859" s="32"/>
      <c r="CD859" s="32">
        <v>262666.80000000005</v>
      </c>
      <c r="CE859" s="32">
        <f t="shared" si="242"/>
        <v>277428.67416000005</v>
      </c>
      <c r="CF859" s="32"/>
      <c r="CG859" s="32"/>
      <c r="CH859" s="32"/>
      <c r="CI859" s="32"/>
      <c r="CJ859" s="32">
        <f t="shared" si="234"/>
        <v>135941.87545200001</v>
      </c>
      <c r="CK859" s="32">
        <f>+SMALL((K859,O859,S859,W859,AA859,AE859,AI859,AM859,AQ859,AU859,AY859,BC859,BG859,BK859,BO859,BS859,BW859,CA859,CE859,CI859),1)</f>
        <v>52810</v>
      </c>
      <c r="CL859" s="18"/>
      <c r="CM859" s="18">
        <f t="shared" si="235"/>
        <v>0</v>
      </c>
      <c r="CN859" s="35">
        <f t="shared" si="236"/>
        <v>0</v>
      </c>
      <c r="CO859" s="39">
        <f t="shared" si="237"/>
        <v>52810</v>
      </c>
    </row>
    <row r="860" spans="1:93" s="19" customFormat="1" ht="45">
      <c r="A860" s="17">
        <v>850</v>
      </c>
      <c r="B860" s="50" t="s">
        <v>736</v>
      </c>
      <c r="C860" s="69" t="s">
        <v>881</v>
      </c>
      <c r="D860" s="69" t="s">
        <v>1248</v>
      </c>
      <c r="E860" s="37">
        <v>1</v>
      </c>
      <c r="F860" s="37" t="str">
        <f>+VLOOKUP(B860,'[1]AMAREY NOVA MEDICAL S.A'!$D:$H,5,0)</f>
        <v>CTO 5656-2021 AMAREY NOVA MEDICAL S.A</v>
      </c>
      <c r="G860" s="34">
        <f>+VLOOKUP(B860,'[1]AMAREY NOVA MEDICAL S.A'!$D:$H,2,0)</f>
        <v>57000</v>
      </c>
      <c r="H860" s="32">
        <f>+VLOOKUP(B860,'[1]AMAREY NOVA MEDICAL S.A'!$D:$H,3,0)</f>
        <v>0</v>
      </c>
      <c r="I860" s="32">
        <f>+VLOOKUP(B860,'[1]AMAREY NOVA MEDICAL S.A'!$D:$H,4,0)</f>
        <v>57000</v>
      </c>
      <c r="J860" s="32">
        <f t="shared" si="232"/>
        <v>57000</v>
      </c>
      <c r="K860" s="32">
        <f t="shared" si="233"/>
        <v>60203.4</v>
      </c>
      <c r="L860" s="32">
        <v>155000</v>
      </c>
      <c r="M860" s="32"/>
      <c r="N860" s="32">
        <v>155000</v>
      </c>
      <c r="O860" s="32">
        <f t="shared" si="240"/>
        <v>163711</v>
      </c>
      <c r="P860" s="71"/>
      <c r="Q860" s="71"/>
      <c r="R860" s="76"/>
      <c r="S860" s="32"/>
      <c r="T860" s="32"/>
      <c r="U860" s="32"/>
      <c r="V860" s="32"/>
      <c r="W860" s="32"/>
      <c r="X860" s="32">
        <v>501228</v>
      </c>
      <c r="Y860" s="32"/>
      <c r="Z860" s="32">
        <v>501228</v>
      </c>
      <c r="AA860" s="32">
        <f t="shared" si="241"/>
        <v>529397.01360000006</v>
      </c>
      <c r="AB860" s="32"/>
      <c r="AC860" s="32"/>
      <c r="AD860" s="32"/>
      <c r="AE860" s="32"/>
      <c r="AF860" s="32"/>
      <c r="AG860" s="32"/>
      <c r="AH860" s="32"/>
      <c r="AI860" s="32"/>
      <c r="AJ860" s="32"/>
      <c r="AK860" s="32"/>
      <c r="AL860" s="32"/>
      <c r="AM860" s="32"/>
      <c r="AN860" s="32"/>
      <c r="AO860" s="32"/>
      <c r="AP860" s="32"/>
      <c r="AQ860" s="32"/>
      <c r="AR860" s="32">
        <v>44100.856800000001</v>
      </c>
      <c r="AS860" s="32"/>
      <c r="AT860" s="32">
        <v>44100.856800000001</v>
      </c>
      <c r="AU860" s="32">
        <f t="shared" si="238"/>
        <v>46579.324952160001</v>
      </c>
      <c r="AV860" s="32"/>
      <c r="AW860" s="32"/>
      <c r="AX860" s="32"/>
      <c r="AY860" s="32"/>
      <c r="AZ860" s="32"/>
      <c r="BA860" s="32"/>
      <c r="BB860" s="32"/>
      <c r="BC860" s="32"/>
      <c r="BD860" s="32"/>
      <c r="BE860" s="32"/>
      <c r="BF860" s="32"/>
      <c r="BG860" s="32"/>
      <c r="BH860" s="32"/>
      <c r="BI860" s="32"/>
      <c r="BJ860" s="32"/>
      <c r="BK860" s="32"/>
      <c r="BL860" s="32"/>
      <c r="BM860" s="32"/>
      <c r="BN860" s="32"/>
      <c r="BO860" s="32"/>
      <c r="BP860" s="32"/>
      <c r="BQ860" s="32"/>
      <c r="BR860" s="32"/>
      <c r="BS860" s="32"/>
      <c r="BT860" s="32"/>
      <c r="BU860" s="32"/>
      <c r="BV860" s="32"/>
      <c r="BW860" s="32"/>
      <c r="BX860" s="32"/>
      <c r="BY860" s="32"/>
      <c r="BZ860" s="32"/>
      <c r="CA860" s="32"/>
      <c r="CB860" s="32">
        <v>273240.00000000006</v>
      </c>
      <c r="CC860" s="32"/>
      <c r="CD860" s="32">
        <v>273240.00000000006</v>
      </c>
      <c r="CE860" s="32">
        <f t="shared" si="242"/>
        <v>288596.08800000005</v>
      </c>
      <c r="CF860" s="32"/>
      <c r="CG860" s="32"/>
      <c r="CH860" s="32"/>
      <c r="CI860" s="32"/>
      <c r="CJ860" s="32">
        <f t="shared" si="234"/>
        <v>217697.36531043201</v>
      </c>
      <c r="CK860" s="32">
        <f>+SMALL((K860,O860,S860,W860,AA860,AE860,AI860,AM860,AQ860,AU860,AY860,BC860,BG860,BK860,BO860,BS860,BW860,CA860,CE860,CI860),1)</f>
        <v>46579.324952160001</v>
      </c>
      <c r="CL860" s="18"/>
      <c r="CM860" s="18">
        <f t="shared" si="235"/>
        <v>13624.07504784</v>
      </c>
      <c r="CN860" s="35">
        <f t="shared" si="236"/>
        <v>0.29249189553160793</v>
      </c>
      <c r="CO860" s="39">
        <f t="shared" si="237"/>
        <v>46579.324952160001</v>
      </c>
    </row>
    <row r="861" spans="1:93" s="19" customFormat="1" ht="45">
      <c r="A861" s="17">
        <v>851</v>
      </c>
      <c r="B861" s="50" t="s">
        <v>739</v>
      </c>
      <c r="C861" s="69" t="s">
        <v>882</v>
      </c>
      <c r="D861" s="69" t="s">
        <v>1248</v>
      </c>
      <c r="E861" s="37">
        <v>1</v>
      </c>
      <c r="F861" s="37" t="str">
        <f>+VLOOKUP(B861,'[1]AMAREY NOVA MEDICAL S.A'!$D:$H,5,0)</f>
        <v>CTO 5656-2021 AMAREY NOVA MEDICAL S.A</v>
      </c>
      <c r="G861" s="34">
        <f>+VLOOKUP(B861,'[1]AMAREY NOVA MEDICAL S.A'!$D:$H,2,0)</f>
        <v>554000</v>
      </c>
      <c r="H861" s="32">
        <f>+VLOOKUP(B861,'[1]AMAREY NOVA MEDICAL S.A'!$D:$H,3,0)</f>
        <v>0</v>
      </c>
      <c r="I861" s="32">
        <f>+VLOOKUP(B861,'[1]AMAREY NOVA MEDICAL S.A'!$D:$H,4,0)</f>
        <v>554000</v>
      </c>
      <c r="J861" s="32">
        <f t="shared" si="232"/>
        <v>554000</v>
      </c>
      <c r="K861" s="32">
        <f t="shared" si="233"/>
        <v>585134.80000000005</v>
      </c>
      <c r="L861" s="32">
        <v>956000</v>
      </c>
      <c r="M861" s="32"/>
      <c r="N861" s="32">
        <v>956000</v>
      </c>
      <c r="O861" s="32">
        <f t="shared" si="240"/>
        <v>1009727.2000000001</v>
      </c>
      <c r="P861" s="71"/>
      <c r="Q861" s="71"/>
      <c r="R861" s="76"/>
      <c r="S861" s="32"/>
      <c r="T861" s="32"/>
      <c r="U861" s="32"/>
      <c r="V861" s="32"/>
      <c r="W861" s="32"/>
      <c r="X861" s="32">
        <v>1426953</v>
      </c>
      <c r="Y861" s="32"/>
      <c r="Z861" s="32">
        <v>1426953</v>
      </c>
      <c r="AA861" s="32">
        <f t="shared" si="241"/>
        <v>1507147.7586000001</v>
      </c>
      <c r="AB861" s="32"/>
      <c r="AC861" s="32"/>
      <c r="AD861" s="32"/>
      <c r="AE861" s="32"/>
      <c r="AF861" s="32"/>
      <c r="AG861" s="32"/>
      <c r="AH861" s="32"/>
      <c r="AI861" s="32"/>
      <c r="AJ861" s="32"/>
      <c r="AK861" s="32"/>
      <c r="AL861" s="32"/>
      <c r="AM861" s="32"/>
      <c r="AN861" s="32"/>
      <c r="AO861" s="32"/>
      <c r="AP861" s="32"/>
      <c r="AQ861" s="32"/>
      <c r="AR861" s="32">
        <v>852567.83039999998</v>
      </c>
      <c r="AS861" s="32"/>
      <c r="AT861" s="32">
        <v>852567.83039999998</v>
      </c>
      <c r="AU861" s="32">
        <f t="shared" si="238"/>
        <v>900482.14246848004</v>
      </c>
      <c r="AV861" s="32"/>
      <c r="AW861" s="32"/>
      <c r="AX861" s="32"/>
      <c r="AY861" s="32"/>
      <c r="AZ861" s="32"/>
      <c r="BA861" s="32"/>
      <c r="BB861" s="32"/>
      <c r="BC861" s="32"/>
      <c r="BD861" s="32"/>
      <c r="BE861" s="32"/>
      <c r="BF861" s="32"/>
      <c r="BG861" s="32"/>
      <c r="BH861" s="32"/>
      <c r="BI861" s="32"/>
      <c r="BJ861" s="32"/>
      <c r="BK861" s="32"/>
      <c r="BL861" s="32"/>
      <c r="BM861" s="32"/>
      <c r="BN861" s="32"/>
      <c r="BO861" s="32"/>
      <c r="BP861" s="32"/>
      <c r="BQ861" s="32"/>
      <c r="BR861" s="32"/>
      <c r="BS861" s="32"/>
      <c r="BT861" s="32"/>
      <c r="BU861" s="32"/>
      <c r="BV861" s="32"/>
      <c r="BW861" s="32"/>
      <c r="BX861" s="32"/>
      <c r="BY861" s="32"/>
      <c r="BZ861" s="32"/>
      <c r="CA861" s="32"/>
      <c r="CB861" s="32">
        <v>831600.00000000012</v>
      </c>
      <c r="CC861" s="32"/>
      <c r="CD861" s="32">
        <v>831600.00000000012</v>
      </c>
      <c r="CE861" s="32">
        <f t="shared" si="242"/>
        <v>878335.92000000016</v>
      </c>
      <c r="CF861" s="32"/>
      <c r="CG861" s="32"/>
      <c r="CH861" s="32"/>
      <c r="CI861" s="32"/>
      <c r="CJ861" s="32">
        <f t="shared" si="234"/>
        <v>976165.56421369617</v>
      </c>
      <c r="CK861" s="32">
        <f>+SMALL((K861,O861,S861,W861,AA861,AE861,AI861,AM861,AQ861,AU861,AY861,BC861,BG861,BK861,BO861,BS861,BW861,CA861,CE861,CI861),1)</f>
        <v>585134.80000000005</v>
      </c>
      <c r="CL861" s="18"/>
      <c r="CM861" s="18">
        <f t="shared" si="235"/>
        <v>0</v>
      </c>
      <c r="CN861" s="35">
        <f t="shared" si="236"/>
        <v>0</v>
      </c>
      <c r="CO861" s="39">
        <f t="shared" si="237"/>
        <v>585134.80000000005</v>
      </c>
    </row>
    <row r="862" spans="1:93" s="19" customFormat="1" ht="45">
      <c r="A862" s="17">
        <v>852</v>
      </c>
      <c r="B862" s="50" t="s">
        <v>578</v>
      </c>
      <c r="C862" s="69" t="s">
        <v>882</v>
      </c>
      <c r="D862" s="69" t="s">
        <v>1248</v>
      </c>
      <c r="E862" s="37">
        <v>1</v>
      </c>
      <c r="F862" s="37" t="str">
        <f>+VLOOKUP(B862,'[1]AMAREY NOVA MEDICAL S.A'!$D:$H,5,0)</f>
        <v>CTO 5656-2021 AMAREY NOVA MEDICAL S.A</v>
      </c>
      <c r="G862" s="34">
        <f>+VLOOKUP(B862,'[1]AMAREY NOVA MEDICAL S.A'!$D:$H,2,0)</f>
        <v>50000</v>
      </c>
      <c r="H862" s="32">
        <f>+VLOOKUP(B862,'[1]AMAREY NOVA MEDICAL S.A'!$D:$H,3,0)</f>
        <v>0</v>
      </c>
      <c r="I862" s="32">
        <f>+VLOOKUP(B862,'[1]AMAREY NOVA MEDICAL S.A'!$D:$H,4,0)</f>
        <v>50000</v>
      </c>
      <c r="J862" s="32">
        <f t="shared" si="232"/>
        <v>50000</v>
      </c>
      <c r="K862" s="32">
        <f t="shared" si="233"/>
        <v>52810</v>
      </c>
      <c r="L862" s="32">
        <v>86000</v>
      </c>
      <c r="M862" s="32"/>
      <c r="N862" s="32">
        <v>86000</v>
      </c>
      <c r="O862" s="32">
        <f t="shared" si="240"/>
        <v>90833.2</v>
      </c>
      <c r="P862" s="71"/>
      <c r="Q862" s="71"/>
      <c r="R862" s="76"/>
      <c r="S862" s="32"/>
      <c r="T862" s="32"/>
      <c r="U862" s="32"/>
      <c r="V862" s="32"/>
      <c r="W862" s="32"/>
      <c r="X862" s="32">
        <v>155319</v>
      </c>
      <c r="Y862" s="32"/>
      <c r="Z862" s="32">
        <v>155319</v>
      </c>
      <c r="AA862" s="32">
        <f t="shared" si="241"/>
        <v>164047.9278</v>
      </c>
      <c r="AB862" s="32"/>
      <c r="AC862" s="32"/>
      <c r="AD862" s="32"/>
      <c r="AE862" s="32"/>
      <c r="AF862" s="32"/>
      <c r="AG862" s="32"/>
      <c r="AH862" s="32"/>
      <c r="AI862" s="32"/>
      <c r="AJ862" s="32"/>
      <c r="AK862" s="32"/>
      <c r="AL862" s="32"/>
      <c r="AM862" s="32"/>
      <c r="AN862" s="32"/>
      <c r="AO862" s="32"/>
      <c r="AP862" s="32"/>
      <c r="AQ862" s="32"/>
      <c r="AR862" s="32">
        <v>89556.5</v>
      </c>
      <c r="AS862" s="32"/>
      <c r="AT862" s="32">
        <v>89556.5</v>
      </c>
      <c r="AU862" s="32">
        <f t="shared" si="238"/>
        <v>94589.575299999997</v>
      </c>
      <c r="AV862" s="32"/>
      <c r="AW862" s="32"/>
      <c r="AX862" s="32"/>
      <c r="AY862" s="32"/>
      <c r="AZ862" s="32"/>
      <c r="BA862" s="32"/>
      <c r="BB862" s="32"/>
      <c r="BC862" s="32"/>
      <c r="BD862" s="32"/>
      <c r="BE862" s="32"/>
      <c r="BF862" s="32"/>
      <c r="BG862" s="32"/>
      <c r="BH862" s="32"/>
      <c r="BI862" s="32"/>
      <c r="BJ862" s="32"/>
      <c r="BK862" s="32"/>
      <c r="BL862" s="32"/>
      <c r="BM862" s="32"/>
      <c r="BN862" s="32"/>
      <c r="BO862" s="32"/>
      <c r="BP862" s="32"/>
      <c r="BQ862" s="32"/>
      <c r="BR862" s="32"/>
      <c r="BS862" s="32"/>
      <c r="BT862" s="32"/>
      <c r="BU862" s="32"/>
      <c r="BV862" s="32"/>
      <c r="BW862" s="32"/>
      <c r="BX862" s="32"/>
      <c r="BY862" s="32"/>
      <c r="BZ862" s="32"/>
      <c r="CA862" s="32"/>
      <c r="CB862" s="32">
        <v>262666.80000000005</v>
      </c>
      <c r="CC862" s="32"/>
      <c r="CD862" s="32">
        <v>262666.80000000005</v>
      </c>
      <c r="CE862" s="32">
        <f t="shared" si="242"/>
        <v>277428.67416000005</v>
      </c>
      <c r="CF862" s="32"/>
      <c r="CG862" s="32"/>
      <c r="CH862" s="32"/>
      <c r="CI862" s="32"/>
      <c r="CJ862" s="32">
        <f t="shared" si="234"/>
        <v>135941.87545200001</v>
      </c>
      <c r="CK862" s="32">
        <f>+SMALL((K862,O862,S862,W862,AA862,AE862,AI862,AM862,AQ862,AU862,AY862,BC862,BG862,BK862,BO862,BS862,BW862,CA862,CE862,CI862),1)</f>
        <v>52810</v>
      </c>
      <c r="CL862" s="18"/>
      <c r="CM862" s="18">
        <f t="shared" si="235"/>
        <v>0</v>
      </c>
      <c r="CN862" s="35">
        <f t="shared" si="236"/>
        <v>0</v>
      </c>
      <c r="CO862" s="39">
        <f t="shared" si="237"/>
        <v>52810</v>
      </c>
    </row>
    <row r="863" spans="1:93" s="19" customFormat="1" ht="45">
      <c r="A863" s="17">
        <v>853</v>
      </c>
      <c r="B863" s="50" t="s">
        <v>736</v>
      </c>
      <c r="C863" s="69" t="s">
        <v>882</v>
      </c>
      <c r="D863" s="69" t="s">
        <v>1248</v>
      </c>
      <c r="E863" s="37">
        <v>1</v>
      </c>
      <c r="F863" s="37" t="str">
        <f>+VLOOKUP(B863,'[1]AMAREY NOVA MEDICAL S.A'!$D:$H,5,0)</f>
        <v>CTO 5656-2021 AMAREY NOVA MEDICAL S.A</v>
      </c>
      <c r="G863" s="34">
        <f>+VLOOKUP(B863,'[1]AMAREY NOVA MEDICAL S.A'!$D:$H,2,0)</f>
        <v>57000</v>
      </c>
      <c r="H863" s="32">
        <f>+VLOOKUP(B863,'[1]AMAREY NOVA MEDICAL S.A'!$D:$H,3,0)</f>
        <v>0</v>
      </c>
      <c r="I863" s="32">
        <f>+VLOOKUP(B863,'[1]AMAREY NOVA MEDICAL S.A'!$D:$H,4,0)</f>
        <v>57000</v>
      </c>
      <c r="J863" s="32">
        <f t="shared" si="232"/>
        <v>57000</v>
      </c>
      <c r="K863" s="32">
        <f t="shared" si="233"/>
        <v>60203.4</v>
      </c>
      <c r="L863" s="32">
        <v>155000</v>
      </c>
      <c r="M863" s="32"/>
      <c r="N863" s="32">
        <v>155000</v>
      </c>
      <c r="O863" s="32">
        <f t="shared" si="240"/>
        <v>163711</v>
      </c>
      <c r="P863" s="71"/>
      <c r="Q863" s="71"/>
      <c r="R863" s="76"/>
      <c r="S863" s="32"/>
      <c r="T863" s="32"/>
      <c r="U863" s="32"/>
      <c r="V863" s="32"/>
      <c r="W863" s="32"/>
      <c r="X863" s="32">
        <v>501228</v>
      </c>
      <c r="Y863" s="32"/>
      <c r="Z863" s="32">
        <v>501228</v>
      </c>
      <c r="AA863" s="32">
        <f t="shared" si="241"/>
        <v>529397.01360000006</v>
      </c>
      <c r="AB863" s="32"/>
      <c r="AC863" s="32"/>
      <c r="AD863" s="32"/>
      <c r="AE863" s="32"/>
      <c r="AF863" s="32"/>
      <c r="AG863" s="32"/>
      <c r="AH863" s="32"/>
      <c r="AI863" s="32"/>
      <c r="AJ863" s="32"/>
      <c r="AK863" s="32"/>
      <c r="AL863" s="32"/>
      <c r="AM863" s="32"/>
      <c r="AN863" s="32"/>
      <c r="AO863" s="32"/>
      <c r="AP863" s="32"/>
      <c r="AQ863" s="32"/>
      <c r="AR863" s="32">
        <v>44100.856800000001</v>
      </c>
      <c r="AS863" s="32"/>
      <c r="AT863" s="32">
        <v>44100.856800000001</v>
      </c>
      <c r="AU863" s="32">
        <f t="shared" si="238"/>
        <v>46579.324952160001</v>
      </c>
      <c r="AV863" s="32"/>
      <c r="AW863" s="32"/>
      <c r="AX863" s="32"/>
      <c r="AY863" s="32"/>
      <c r="AZ863" s="32"/>
      <c r="BA863" s="32"/>
      <c r="BB863" s="32"/>
      <c r="BC863" s="32"/>
      <c r="BD863" s="32"/>
      <c r="BE863" s="32"/>
      <c r="BF863" s="32"/>
      <c r="BG863" s="32"/>
      <c r="BH863" s="32"/>
      <c r="BI863" s="32"/>
      <c r="BJ863" s="32"/>
      <c r="BK863" s="32"/>
      <c r="BL863" s="32"/>
      <c r="BM863" s="32"/>
      <c r="BN863" s="32"/>
      <c r="BO863" s="32"/>
      <c r="BP863" s="32"/>
      <c r="BQ863" s="32"/>
      <c r="BR863" s="32"/>
      <c r="BS863" s="32"/>
      <c r="BT863" s="32"/>
      <c r="BU863" s="32"/>
      <c r="BV863" s="32"/>
      <c r="BW863" s="32"/>
      <c r="BX863" s="32"/>
      <c r="BY863" s="32"/>
      <c r="BZ863" s="32"/>
      <c r="CA863" s="32"/>
      <c r="CB863" s="32">
        <v>273240.00000000006</v>
      </c>
      <c r="CC863" s="32"/>
      <c r="CD863" s="32">
        <v>273240.00000000006</v>
      </c>
      <c r="CE863" s="32">
        <f t="shared" si="242"/>
        <v>288596.08800000005</v>
      </c>
      <c r="CF863" s="32"/>
      <c r="CG863" s="32"/>
      <c r="CH863" s="32"/>
      <c r="CI863" s="32"/>
      <c r="CJ863" s="32">
        <f t="shared" si="234"/>
        <v>217697.36531043201</v>
      </c>
      <c r="CK863" s="32">
        <f>+SMALL((K863,O863,S863,W863,AA863,AE863,AI863,AM863,AQ863,AU863,AY863,BC863,BG863,BK863,BO863,BS863,BW863,CA863,CE863,CI863),1)</f>
        <v>46579.324952160001</v>
      </c>
      <c r="CL863" s="18"/>
      <c r="CM863" s="18">
        <f t="shared" si="235"/>
        <v>13624.07504784</v>
      </c>
      <c r="CN863" s="35">
        <f t="shared" si="236"/>
        <v>0.29249189553160793</v>
      </c>
      <c r="CO863" s="39">
        <f t="shared" si="237"/>
        <v>46579.324952160001</v>
      </c>
    </row>
    <row r="864" spans="1:93" s="19" customFormat="1" ht="60">
      <c r="A864" s="17">
        <v>854</v>
      </c>
      <c r="B864" s="50" t="s">
        <v>740</v>
      </c>
      <c r="C864" s="69" t="s">
        <v>883</v>
      </c>
      <c r="D864" s="69" t="s">
        <v>1248</v>
      </c>
      <c r="E864" s="37">
        <v>1</v>
      </c>
      <c r="F864" s="37" t="str">
        <f>+VLOOKUP(B864,'[1]AMAREY NOVA MEDICAL S.A'!$D:$H,5,0)</f>
        <v>CTO 5666-2021 LOGISTICA PARA DISPOSITIVOS MEDICOS S.A.S</v>
      </c>
      <c r="G864" s="34">
        <f>+VLOOKUP(B864,'[1]AMAREY NOVA MEDICAL S.A'!$D:$H,2,0)</f>
        <v>182294</v>
      </c>
      <c r="H864" s="32">
        <f>+VLOOKUP(B864,'[1]AMAREY NOVA MEDICAL S.A'!$D:$H,3,0)</f>
        <v>0</v>
      </c>
      <c r="I864" s="32">
        <f>+VLOOKUP(B864,'[1]AMAREY NOVA MEDICAL S.A'!$D:$H,4,0)</f>
        <v>182294</v>
      </c>
      <c r="J864" s="32">
        <f t="shared" si="232"/>
        <v>182294</v>
      </c>
      <c r="K864" s="32">
        <f t="shared" si="233"/>
        <v>192538.9228</v>
      </c>
      <c r="L864" s="32">
        <v>702000</v>
      </c>
      <c r="M864" s="32"/>
      <c r="N864" s="32">
        <v>702000</v>
      </c>
      <c r="O864" s="32">
        <f t="shared" si="240"/>
        <v>741452.4</v>
      </c>
      <c r="P864" s="71"/>
      <c r="Q864" s="71"/>
      <c r="R864" s="76"/>
      <c r="S864" s="32"/>
      <c r="T864" s="32"/>
      <c r="U864" s="32"/>
      <c r="V864" s="32"/>
      <c r="W864" s="32"/>
      <c r="X864" s="32"/>
      <c r="Y864" s="32"/>
      <c r="Z864" s="32"/>
      <c r="AA864" s="32"/>
      <c r="AB864" s="32"/>
      <c r="AC864" s="32"/>
      <c r="AD864" s="32"/>
      <c r="AE864" s="32"/>
      <c r="AF864" s="32"/>
      <c r="AG864" s="32"/>
      <c r="AH864" s="32"/>
      <c r="AI864" s="32"/>
      <c r="AJ864" s="32"/>
      <c r="AK864" s="32"/>
      <c r="AL864" s="32"/>
      <c r="AM864" s="32"/>
      <c r="AN864" s="32"/>
      <c r="AO864" s="32"/>
      <c r="AP864" s="32"/>
      <c r="AQ864" s="32"/>
      <c r="AR864" s="32">
        <v>200523.4</v>
      </c>
      <c r="AS864" s="32"/>
      <c r="AT864" s="32">
        <v>200523.4</v>
      </c>
      <c r="AU864" s="32">
        <f t="shared" si="238"/>
        <v>211792.81508</v>
      </c>
      <c r="AV864" s="32"/>
      <c r="AW864" s="32"/>
      <c r="AX864" s="32"/>
      <c r="AY864" s="32"/>
      <c r="AZ864" s="32"/>
      <c r="BA864" s="32"/>
      <c r="BB864" s="32"/>
      <c r="BC864" s="32"/>
      <c r="BD864" s="32"/>
      <c r="BE864" s="32"/>
      <c r="BF864" s="32"/>
      <c r="BG864" s="32"/>
      <c r="BH864" s="32"/>
      <c r="BI864" s="32"/>
      <c r="BJ864" s="32"/>
      <c r="BK864" s="32"/>
      <c r="BL864" s="32"/>
      <c r="BM864" s="32"/>
      <c r="BN864" s="32"/>
      <c r="BO864" s="32"/>
      <c r="BP864" s="32"/>
      <c r="BQ864" s="32"/>
      <c r="BR864" s="32"/>
      <c r="BS864" s="32"/>
      <c r="BT864" s="32"/>
      <c r="BU864" s="32"/>
      <c r="BV864" s="32"/>
      <c r="BW864" s="32"/>
      <c r="BX864" s="32"/>
      <c r="BY864" s="32"/>
      <c r="BZ864" s="32"/>
      <c r="CA864" s="32"/>
      <c r="CB864" s="32"/>
      <c r="CC864" s="32"/>
      <c r="CD864" s="32"/>
      <c r="CE864" s="32"/>
      <c r="CF864" s="32"/>
      <c r="CG864" s="32"/>
      <c r="CH864" s="32"/>
      <c r="CI864" s="32"/>
      <c r="CJ864" s="32">
        <f t="shared" si="234"/>
        <v>381928.04596000002</v>
      </c>
      <c r="CK864" s="32">
        <f>+SMALL((K864,O864,S864,W864,AA864,AE864,AI864,AM864,AQ864,AU864,AY864,BC864,BG864,BK864,BO864,BS864,BW864,CA864,CE864,CI864),1)</f>
        <v>192538.9228</v>
      </c>
      <c r="CL864" s="18"/>
      <c r="CM864" s="18">
        <f t="shared" si="235"/>
        <v>0</v>
      </c>
      <c r="CN864" s="35">
        <f t="shared" si="236"/>
        <v>0</v>
      </c>
      <c r="CO864" s="39">
        <f t="shared" si="237"/>
        <v>192538.9228</v>
      </c>
    </row>
    <row r="865" spans="1:93" s="19" customFormat="1" ht="45">
      <c r="A865" s="17">
        <v>855</v>
      </c>
      <c r="B865" s="50" t="s">
        <v>578</v>
      </c>
      <c r="C865" s="69" t="s">
        <v>883</v>
      </c>
      <c r="D865" s="69" t="s">
        <v>1248</v>
      </c>
      <c r="E865" s="37">
        <v>1</v>
      </c>
      <c r="F865" s="37" t="str">
        <f>+VLOOKUP(B865,'[1]AMAREY NOVA MEDICAL S.A'!$D:$H,5,0)</f>
        <v>CTO 5656-2021 AMAREY NOVA MEDICAL S.A</v>
      </c>
      <c r="G865" s="34">
        <f>+VLOOKUP(B865,'[1]AMAREY NOVA MEDICAL S.A'!$D:$H,2,0)</f>
        <v>50000</v>
      </c>
      <c r="H865" s="32">
        <f>+VLOOKUP(B865,'[1]AMAREY NOVA MEDICAL S.A'!$D:$H,3,0)</f>
        <v>0</v>
      </c>
      <c r="I865" s="32">
        <f>+VLOOKUP(B865,'[1]AMAREY NOVA MEDICAL S.A'!$D:$H,4,0)</f>
        <v>50000</v>
      </c>
      <c r="J865" s="32">
        <f t="shared" si="232"/>
        <v>50000</v>
      </c>
      <c r="K865" s="32">
        <f t="shared" si="233"/>
        <v>52810</v>
      </c>
      <c r="L865" s="32">
        <v>86000</v>
      </c>
      <c r="M865" s="32"/>
      <c r="N865" s="32">
        <v>86000</v>
      </c>
      <c r="O865" s="32">
        <f t="shared" si="240"/>
        <v>90833.2</v>
      </c>
      <c r="P865" s="71"/>
      <c r="Q865" s="71"/>
      <c r="R865" s="76"/>
      <c r="S865" s="32"/>
      <c r="T865" s="32"/>
      <c r="U865" s="32"/>
      <c r="V865" s="32"/>
      <c r="W865" s="32"/>
      <c r="X865" s="32"/>
      <c r="Y865" s="32"/>
      <c r="Z865" s="32"/>
      <c r="AA865" s="32"/>
      <c r="AB865" s="32"/>
      <c r="AC865" s="32"/>
      <c r="AD865" s="32"/>
      <c r="AE865" s="32"/>
      <c r="AF865" s="32"/>
      <c r="AG865" s="32"/>
      <c r="AH865" s="32"/>
      <c r="AI865" s="32"/>
      <c r="AJ865" s="32"/>
      <c r="AK865" s="32"/>
      <c r="AL865" s="32"/>
      <c r="AM865" s="32"/>
      <c r="AN865" s="32"/>
      <c r="AO865" s="32"/>
      <c r="AP865" s="32"/>
      <c r="AQ865" s="32"/>
      <c r="AR865" s="32">
        <v>23905.962080000001</v>
      </c>
      <c r="AS865" s="32"/>
      <c r="AT865" s="32">
        <v>23905.962080000001</v>
      </c>
      <c r="AU865" s="32">
        <f t="shared" si="238"/>
        <v>25249.477148896003</v>
      </c>
      <c r="AV865" s="32"/>
      <c r="AW865" s="32"/>
      <c r="AX865" s="32"/>
      <c r="AY865" s="32"/>
      <c r="AZ865" s="32"/>
      <c r="BA865" s="32"/>
      <c r="BB865" s="32"/>
      <c r="BC865" s="32"/>
      <c r="BD865" s="32"/>
      <c r="BE865" s="32"/>
      <c r="BF865" s="32"/>
      <c r="BG865" s="32"/>
      <c r="BH865" s="32"/>
      <c r="BI865" s="32"/>
      <c r="BJ865" s="32"/>
      <c r="BK865" s="32"/>
      <c r="BL865" s="32"/>
      <c r="BM865" s="32"/>
      <c r="BN865" s="32"/>
      <c r="BO865" s="32"/>
      <c r="BP865" s="32"/>
      <c r="BQ865" s="32"/>
      <c r="BR865" s="32"/>
      <c r="BS865" s="32"/>
      <c r="BT865" s="32"/>
      <c r="BU865" s="32"/>
      <c r="BV865" s="32"/>
      <c r="BW865" s="32"/>
      <c r="BX865" s="32"/>
      <c r="BY865" s="32"/>
      <c r="BZ865" s="32"/>
      <c r="CA865" s="32"/>
      <c r="CB865" s="32"/>
      <c r="CC865" s="32"/>
      <c r="CD865" s="32"/>
      <c r="CE865" s="32"/>
      <c r="CF865" s="32"/>
      <c r="CG865" s="32"/>
      <c r="CH865" s="32"/>
      <c r="CI865" s="32"/>
      <c r="CJ865" s="32">
        <f t="shared" si="234"/>
        <v>56297.559049632</v>
      </c>
      <c r="CK865" s="32">
        <f>+SMALL((K865,O865,S865,W865,AA865,AE865,AI865,AM865,AQ865,AU865,AY865,BC865,BG865,BK865,BO865,BS865,BW865,CA865,CE865,CI865),1)</f>
        <v>25249.477148896003</v>
      </c>
      <c r="CL865" s="18"/>
      <c r="CM865" s="18">
        <f t="shared" si="235"/>
        <v>27560.522851103997</v>
      </c>
      <c r="CN865" s="35">
        <f t="shared" si="236"/>
        <v>1.0915284577411157</v>
      </c>
      <c r="CO865" s="39">
        <f t="shared" si="237"/>
        <v>25249.477148896003</v>
      </c>
    </row>
    <row r="866" spans="1:93" s="19" customFormat="1" ht="45">
      <c r="A866" s="17">
        <v>856</v>
      </c>
      <c r="B866" s="50" t="s">
        <v>736</v>
      </c>
      <c r="C866" s="69" t="s">
        <v>883</v>
      </c>
      <c r="D866" s="69" t="s">
        <v>1248</v>
      </c>
      <c r="E866" s="37">
        <v>1</v>
      </c>
      <c r="F866" s="37" t="str">
        <f>+VLOOKUP(B866,'[1]AMAREY NOVA MEDICAL S.A'!$D:$H,5,0)</f>
        <v>CTO 5656-2021 AMAREY NOVA MEDICAL S.A</v>
      </c>
      <c r="G866" s="34">
        <f>+VLOOKUP(B866,'[1]AMAREY NOVA MEDICAL S.A'!$D:$H,2,0)</f>
        <v>57000</v>
      </c>
      <c r="H866" s="32">
        <f>+VLOOKUP(B866,'[1]AMAREY NOVA MEDICAL S.A'!$D:$H,3,0)</f>
        <v>0</v>
      </c>
      <c r="I866" s="32">
        <f>+VLOOKUP(B866,'[1]AMAREY NOVA MEDICAL S.A'!$D:$H,4,0)</f>
        <v>57000</v>
      </c>
      <c r="J866" s="32">
        <f t="shared" si="232"/>
        <v>57000</v>
      </c>
      <c r="K866" s="32">
        <f t="shared" si="233"/>
        <v>60203.4</v>
      </c>
      <c r="L866" s="32">
        <v>155000</v>
      </c>
      <c r="M866" s="32"/>
      <c r="N866" s="32">
        <v>155000</v>
      </c>
      <c r="O866" s="32">
        <f t="shared" si="240"/>
        <v>163711</v>
      </c>
      <c r="P866" s="71"/>
      <c r="Q866" s="71"/>
      <c r="R866" s="76"/>
      <c r="S866" s="32"/>
      <c r="T866" s="32"/>
      <c r="U866" s="32"/>
      <c r="V866" s="32"/>
      <c r="W866" s="32"/>
      <c r="X866" s="32"/>
      <c r="Y866" s="32"/>
      <c r="Z866" s="32"/>
      <c r="AA866" s="32"/>
      <c r="AB866" s="32"/>
      <c r="AC866" s="32"/>
      <c r="AD866" s="32"/>
      <c r="AE866" s="32"/>
      <c r="AF866" s="32"/>
      <c r="AG866" s="32"/>
      <c r="AH866" s="32"/>
      <c r="AI866" s="32"/>
      <c r="AJ866" s="32"/>
      <c r="AK866" s="32"/>
      <c r="AL866" s="32"/>
      <c r="AM866" s="32"/>
      <c r="AN866" s="32"/>
      <c r="AO866" s="32"/>
      <c r="AP866" s="32"/>
      <c r="AQ866" s="32"/>
      <c r="AR866" s="32">
        <v>44100.856800000001</v>
      </c>
      <c r="AS866" s="32"/>
      <c r="AT866" s="32">
        <v>44100.856800000001</v>
      </c>
      <c r="AU866" s="32">
        <f t="shared" si="238"/>
        <v>46579.324952160001</v>
      </c>
      <c r="AV866" s="32"/>
      <c r="AW866" s="32"/>
      <c r="AX866" s="32"/>
      <c r="AY866" s="32"/>
      <c r="AZ866" s="32"/>
      <c r="BA866" s="32"/>
      <c r="BB866" s="32"/>
      <c r="BC866" s="32"/>
      <c r="BD866" s="32"/>
      <c r="BE866" s="32"/>
      <c r="BF866" s="32"/>
      <c r="BG866" s="32"/>
      <c r="BH866" s="32"/>
      <c r="BI866" s="32"/>
      <c r="BJ866" s="32"/>
      <c r="BK866" s="32"/>
      <c r="BL866" s="32"/>
      <c r="BM866" s="32"/>
      <c r="BN866" s="32"/>
      <c r="BO866" s="32"/>
      <c r="BP866" s="32"/>
      <c r="BQ866" s="32"/>
      <c r="BR866" s="32"/>
      <c r="BS866" s="32"/>
      <c r="BT866" s="32"/>
      <c r="BU866" s="32"/>
      <c r="BV866" s="32"/>
      <c r="BW866" s="32"/>
      <c r="BX866" s="32"/>
      <c r="BY866" s="32"/>
      <c r="BZ866" s="32"/>
      <c r="CA866" s="32"/>
      <c r="CB866" s="32"/>
      <c r="CC866" s="32"/>
      <c r="CD866" s="32"/>
      <c r="CE866" s="32"/>
      <c r="CF866" s="32"/>
      <c r="CG866" s="32"/>
      <c r="CH866" s="32"/>
      <c r="CI866" s="32"/>
      <c r="CJ866" s="32">
        <f t="shared" si="234"/>
        <v>90164.574984053324</v>
      </c>
      <c r="CK866" s="32">
        <f>+SMALL((K866,O866,S866,W866,AA866,AE866,AI866,AM866,AQ866,AU866,AY866,BC866,BG866,BK866,BO866,BS866,BW866,CA866,CE866,CI866),1)</f>
        <v>46579.324952160001</v>
      </c>
      <c r="CL866" s="18"/>
      <c r="CM866" s="18">
        <f t="shared" si="235"/>
        <v>13624.07504784</v>
      </c>
      <c r="CN866" s="35">
        <f t="shared" si="236"/>
        <v>0.29249189553160793</v>
      </c>
      <c r="CO866" s="39">
        <f t="shared" si="237"/>
        <v>46579.324952160001</v>
      </c>
    </row>
    <row r="867" spans="1:93" s="19" customFormat="1" ht="60">
      <c r="A867" s="17">
        <v>857</v>
      </c>
      <c r="B867" s="50" t="s">
        <v>741</v>
      </c>
      <c r="C867" s="69" t="s">
        <v>884</v>
      </c>
      <c r="D867" s="69" t="s">
        <v>1248</v>
      </c>
      <c r="E867" s="37">
        <v>1</v>
      </c>
      <c r="F867" s="37" t="str">
        <f>+VLOOKUP(B867,'[1]AMAREY NOVA MEDICAL S.A'!$D:$H,5,0)</f>
        <v>CTO 5661-2021 EDM EQUIPOS Y DISPOSITIVOS MEDICOS SAS</v>
      </c>
      <c r="G867" s="34">
        <f>+VLOOKUP(B867,'[1]AMAREY NOVA MEDICAL S.A'!$D:$H,2,0)</f>
        <v>2922642</v>
      </c>
      <c r="H867" s="32">
        <f>+VLOOKUP(B867,'[1]AMAREY NOVA MEDICAL S.A'!$D:$H,3,0)</f>
        <v>0</v>
      </c>
      <c r="I867" s="32">
        <f>+VLOOKUP(B867,'[1]AMAREY NOVA MEDICAL S.A'!$D:$H,4,0)</f>
        <v>2922642</v>
      </c>
      <c r="J867" s="32">
        <f t="shared" si="232"/>
        <v>2922642</v>
      </c>
      <c r="K867" s="32">
        <f t="shared" si="233"/>
        <v>3086894.4804000002</v>
      </c>
      <c r="L867" s="32">
        <v>868000</v>
      </c>
      <c r="M867" s="32"/>
      <c r="N867" s="32">
        <v>868000</v>
      </c>
      <c r="O867" s="32">
        <f t="shared" si="240"/>
        <v>916781.6</v>
      </c>
      <c r="P867" s="71"/>
      <c r="Q867" s="71"/>
      <c r="R867" s="76"/>
      <c r="S867" s="32"/>
      <c r="T867" s="32"/>
      <c r="U867" s="32"/>
      <c r="V867" s="32"/>
      <c r="W867" s="32"/>
      <c r="X867" s="32"/>
      <c r="Y867" s="32"/>
      <c r="Z867" s="32"/>
      <c r="AA867" s="32"/>
      <c r="AB867" s="32"/>
      <c r="AC867" s="32"/>
      <c r="AD867" s="32"/>
      <c r="AE867" s="32"/>
      <c r="AF867" s="32"/>
      <c r="AG867" s="32"/>
      <c r="AH867" s="32"/>
      <c r="AI867" s="32"/>
      <c r="AJ867" s="32"/>
      <c r="AK867" s="32"/>
      <c r="AL867" s="32"/>
      <c r="AM867" s="32"/>
      <c r="AN867" s="32"/>
      <c r="AO867" s="32"/>
      <c r="AP867" s="32"/>
      <c r="AQ867" s="32"/>
      <c r="AR867" s="32">
        <v>308942.24900000001</v>
      </c>
      <c r="AS867" s="32"/>
      <c r="AT867" s="32">
        <v>308942.24900000001</v>
      </c>
      <c r="AU867" s="32">
        <f t="shared" si="238"/>
        <v>326304.80339380004</v>
      </c>
      <c r="AV867" s="32"/>
      <c r="AW867" s="32"/>
      <c r="AX867" s="32"/>
      <c r="AY867" s="32"/>
      <c r="AZ867" s="32"/>
      <c r="BA867" s="32"/>
      <c r="BB867" s="32"/>
      <c r="BC867" s="32"/>
      <c r="BD867" s="32"/>
      <c r="BE867" s="32"/>
      <c r="BF867" s="32"/>
      <c r="BG867" s="32"/>
      <c r="BH867" s="32"/>
      <c r="BI867" s="32"/>
      <c r="BJ867" s="32"/>
      <c r="BK867" s="32"/>
      <c r="BL867" s="32"/>
      <c r="BM867" s="32"/>
      <c r="BN867" s="32"/>
      <c r="BO867" s="32"/>
      <c r="BP867" s="32"/>
      <c r="BQ867" s="32"/>
      <c r="BR867" s="32"/>
      <c r="BS867" s="32"/>
      <c r="BT867" s="32"/>
      <c r="BU867" s="32"/>
      <c r="BV867" s="32"/>
      <c r="BW867" s="32"/>
      <c r="BX867" s="32"/>
      <c r="BY867" s="32"/>
      <c r="BZ867" s="32"/>
      <c r="CA867" s="32"/>
      <c r="CB867" s="32">
        <v>2138400.0000000005</v>
      </c>
      <c r="CC867" s="32"/>
      <c r="CD867" s="32">
        <v>2138400.0000000005</v>
      </c>
      <c r="CE867" s="32">
        <f t="shared" si="242"/>
        <v>2258578.0800000005</v>
      </c>
      <c r="CF867" s="32"/>
      <c r="CG867" s="32"/>
      <c r="CH867" s="32"/>
      <c r="CI867" s="32"/>
      <c r="CJ867" s="32">
        <f t="shared" si="234"/>
        <v>1647139.7409484503</v>
      </c>
      <c r="CK867" s="32">
        <f>+SMALL((K867,O867,S867,W867,AA867,AE867,AI867,AM867,AQ867,AU867,AY867,BC867,BG867,BK867,BO867,BS867,BW867,CA867,CE867,CI867),1)</f>
        <v>326304.80339380004</v>
      </c>
      <c r="CL867" s="18"/>
      <c r="CM867" s="18">
        <f t="shared" si="235"/>
        <v>2760589.6770062</v>
      </c>
      <c r="CN867" s="35">
        <f t="shared" si="236"/>
        <v>8.460156419072355</v>
      </c>
      <c r="CO867" s="39">
        <f t="shared" si="237"/>
        <v>326304.80339380004</v>
      </c>
    </row>
    <row r="868" spans="1:93" s="19" customFormat="1" ht="45">
      <c r="A868" s="17">
        <v>858</v>
      </c>
      <c r="B868" s="50" t="s">
        <v>578</v>
      </c>
      <c r="C868" s="69" t="s">
        <v>884</v>
      </c>
      <c r="D868" s="69" t="s">
        <v>1248</v>
      </c>
      <c r="E868" s="37">
        <v>1</v>
      </c>
      <c r="F868" s="37" t="str">
        <f>+VLOOKUP(B868,'[1]AMAREY NOVA MEDICAL S.A'!$D:$H,5,0)</f>
        <v>CTO 5656-2021 AMAREY NOVA MEDICAL S.A</v>
      </c>
      <c r="G868" s="34">
        <f>+VLOOKUP(B868,'[1]AMAREY NOVA MEDICAL S.A'!$D:$H,2,0)</f>
        <v>50000</v>
      </c>
      <c r="H868" s="32">
        <f>+VLOOKUP(B868,'[1]AMAREY NOVA MEDICAL S.A'!$D:$H,3,0)</f>
        <v>0</v>
      </c>
      <c r="I868" s="32">
        <f>+VLOOKUP(B868,'[1]AMAREY NOVA MEDICAL S.A'!$D:$H,4,0)</f>
        <v>50000</v>
      </c>
      <c r="J868" s="32">
        <f t="shared" si="232"/>
        <v>50000</v>
      </c>
      <c r="K868" s="32">
        <f t="shared" si="233"/>
        <v>52810</v>
      </c>
      <c r="L868" s="32">
        <v>86000</v>
      </c>
      <c r="M868" s="32"/>
      <c r="N868" s="32">
        <v>86000</v>
      </c>
      <c r="O868" s="32">
        <f t="shared" si="240"/>
        <v>90833.2</v>
      </c>
      <c r="P868" s="71"/>
      <c r="Q868" s="71"/>
      <c r="R868" s="76"/>
      <c r="S868" s="32"/>
      <c r="T868" s="32"/>
      <c r="U868" s="32"/>
      <c r="V868" s="32"/>
      <c r="W868" s="32"/>
      <c r="X868" s="32"/>
      <c r="Y868" s="32"/>
      <c r="Z868" s="32"/>
      <c r="AA868" s="32"/>
      <c r="AB868" s="32"/>
      <c r="AC868" s="32"/>
      <c r="AD868" s="32"/>
      <c r="AE868" s="32"/>
      <c r="AF868" s="32"/>
      <c r="AG868" s="32"/>
      <c r="AH868" s="32"/>
      <c r="AI868" s="32"/>
      <c r="AJ868" s="32"/>
      <c r="AK868" s="32"/>
      <c r="AL868" s="32"/>
      <c r="AM868" s="32"/>
      <c r="AN868" s="32"/>
      <c r="AO868" s="32"/>
      <c r="AP868" s="32"/>
      <c r="AQ868" s="32"/>
      <c r="AR868" s="32">
        <v>23905.962080000001</v>
      </c>
      <c r="AS868" s="32"/>
      <c r="AT868" s="32">
        <v>23905.962080000001</v>
      </c>
      <c r="AU868" s="32">
        <f t="shared" si="238"/>
        <v>25249.477148896003</v>
      </c>
      <c r="AV868" s="32"/>
      <c r="AW868" s="32"/>
      <c r="AX868" s="32"/>
      <c r="AY868" s="32"/>
      <c r="AZ868" s="32"/>
      <c r="BA868" s="32"/>
      <c r="BB868" s="32"/>
      <c r="BC868" s="32"/>
      <c r="BD868" s="32"/>
      <c r="BE868" s="32"/>
      <c r="BF868" s="32"/>
      <c r="BG868" s="32"/>
      <c r="BH868" s="32"/>
      <c r="BI868" s="32"/>
      <c r="BJ868" s="32"/>
      <c r="BK868" s="32"/>
      <c r="BL868" s="32"/>
      <c r="BM868" s="32"/>
      <c r="BN868" s="32"/>
      <c r="BO868" s="32"/>
      <c r="BP868" s="32"/>
      <c r="BQ868" s="32"/>
      <c r="BR868" s="32"/>
      <c r="BS868" s="32"/>
      <c r="BT868" s="32"/>
      <c r="BU868" s="32"/>
      <c r="BV868" s="32"/>
      <c r="BW868" s="32"/>
      <c r="BX868" s="32"/>
      <c r="BY868" s="32"/>
      <c r="BZ868" s="32"/>
      <c r="CA868" s="32"/>
      <c r="CB868" s="32">
        <v>262666.80000000005</v>
      </c>
      <c r="CC868" s="32"/>
      <c r="CD868" s="32">
        <v>262666.80000000005</v>
      </c>
      <c r="CE868" s="32">
        <f t="shared" si="242"/>
        <v>277428.67416000005</v>
      </c>
      <c r="CF868" s="32"/>
      <c r="CG868" s="32"/>
      <c r="CH868" s="32"/>
      <c r="CI868" s="32"/>
      <c r="CJ868" s="32">
        <f t="shared" si="234"/>
        <v>111580.33782722402</v>
      </c>
      <c r="CK868" s="32">
        <f>+SMALL((K868,O868,S868,W868,AA868,AE868,AI868,AM868,AQ868,AU868,AY868,BC868,BG868,BK868,BO868,BS868,BW868,CA868,CE868,CI868),1)</f>
        <v>25249.477148896003</v>
      </c>
      <c r="CL868" s="18"/>
      <c r="CM868" s="18">
        <f t="shared" si="235"/>
        <v>27560.522851103997</v>
      </c>
      <c r="CN868" s="35">
        <f t="shared" si="236"/>
        <v>1.0915284577411157</v>
      </c>
      <c r="CO868" s="39">
        <f t="shared" si="237"/>
        <v>25249.477148896003</v>
      </c>
    </row>
    <row r="869" spans="1:93" s="19" customFormat="1" ht="45">
      <c r="A869" s="17">
        <v>859</v>
      </c>
      <c r="B869" s="50" t="s">
        <v>736</v>
      </c>
      <c r="C869" s="69" t="s">
        <v>884</v>
      </c>
      <c r="D869" s="69" t="s">
        <v>1248</v>
      </c>
      <c r="E869" s="37">
        <v>1</v>
      </c>
      <c r="F869" s="37" t="str">
        <f>+VLOOKUP(B869,'[1]AMAREY NOVA MEDICAL S.A'!$D:$H,5,0)</f>
        <v>CTO 5656-2021 AMAREY NOVA MEDICAL S.A</v>
      </c>
      <c r="G869" s="34">
        <f>+VLOOKUP(B869,'[1]AMAREY NOVA MEDICAL S.A'!$D:$H,2,0)</f>
        <v>57000</v>
      </c>
      <c r="H869" s="32">
        <f>+VLOOKUP(B869,'[1]AMAREY NOVA MEDICAL S.A'!$D:$H,3,0)</f>
        <v>0</v>
      </c>
      <c r="I869" s="32">
        <f>+VLOOKUP(B869,'[1]AMAREY NOVA MEDICAL S.A'!$D:$H,4,0)</f>
        <v>57000</v>
      </c>
      <c r="J869" s="32">
        <f t="shared" si="232"/>
        <v>57000</v>
      </c>
      <c r="K869" s="32">
        <f t="shared" si="233"/>
        <v>60203.4</v>
      </c>
      <c r="L869" s="32">
        <v>155000</v>
      </c>
      <c r="M869" s="32"/>
      <c r="N869" s="32">
        <v>155000</v>
      </c>
      <c r="O869" s="32">
        <f t="shared" si="240"/>
        <v>163711</v>
      </c>
      <c r="P869" s="71"/>
      <c r="Q869" s="71"/>
      <c r="R869" s="76"/>
      <c r="S869" s="32"/>
      <c r="T869" s="32"/>
      <c r="U869" s="32"/>
      <c r="V869" s="32"/>
      <c r="W869" s="32"/>
      <c r="X869" s="32"/>
      <c r="Y869" s="32"/>
      <c r="Z869" s="32"/>
      <c r="AA869" s="32"/>
      <c r="AB869" s="32"/>
      <c r="AC869" s="32"/>
      <c r="AD869" s="32"/>
      <c r="AE869" s="32"/>
      <c r="AF869" s="32"/>
      <c r="AG869" s="32"/>
      <c r="AH869" s="32"/>
      <c r="AI869" s="32"/>
      <c r="AJ869" s="32"/>
      <c r="AK869" s="32"/>
      <c r="AL869" s="32"/>
      <c r="AM869" s="32"/>
      <c r="AN869" s="32"/>
      <c r="AO869" s="32"/>
      <c r="AP869" s="32"/>
      <c r="AQ869" s="32"/>
      <c r="AR869" s="32">
        <v>44100.856800000001</v>
      </c>
      <c r="AS869" s="32"/>
      <c r="AT869" s="32">
        <v>44100.856800000001</v>
      </c>
      <c r="AU869" s="32">
        <f t="shared" si="238"/>
        <v>46579.324952160001</v>
      </c>
      <c r="AV869" s="32"/>
      <c r="AW869" s="32"/>
      <c r="AX869" s="32"/>
      <c r="AY869" s="32"/>
      <c r="AZ869" s="32"/>
      <c r="BA869" s="32"/>
      <c r="BB869" s="32"/>
      <c r="BC869" s="32"/>
      <c r="BD869" s="32"/>
      <c r="BE869" s="32"/>
      <c r="BF869" s="32"/>
      <c r="BG869" s="32"/>
      <c r="BH869" s="32"/>
      <c r="BI869" s="32"/>
      <c r="BJ869" s="32"/>
      <c r="BK869" s="32"/>
      <c r="BL869" s="32"/>
      <c r="BM869" s="32"/>
      <c r="BN869" s="32"/>
      <c r="BO869" s="32"/>
      <c r="BP869" s="32"/>
      <c r="BQ869" s="32"/>
      <c r="BR869" s="32"/>
      <c r="BS869" s="32"/>
      <c r="BT869" s="32"/>
      <c r="BU869" s="32"/>
      <c r="BV869" s="32"/>
      <c r="BW869" s="32"/>
      <c r="BX869" s="32"/>
      <c r="BY869" s="32"/>
      <c r="BZ869" s="32"/>
      <c r="CA869" s="32"/>
      <c r="CB869" s="32">
        <v>273240.00000000006</v>
      </c>
      <c r="CC869" s="32"/>
      <c r="CD869" s="32">
        <v>273240.00000000006</v>
      </c>
      <c r="CE869" s="32">
        <f t="shared" si="242"/>
        <v>288596.08800000005</v>
      </c>
      <c r="CF869" s="32"/>
      <c r="CG869" s="32"/>
      <c r="CH869" s="32"/>
      <c r="CI869" s="32"/>
      <c r="CJ869" s="32">
        <f t="shared" si="234"/>
        <v>139772.45323804001</v>
      </c>
      <c r="CK869" s="32">
        <f>+SMALL((K869,O869,S869,W869,AA869,AE869,AI869,AM869,AQ869,AU869,AY869,BC869,BG869,BK869,BO869,BS869,BW869,CA869,CE869,CI869),1)</f>
        <v>46579.324952160001</v>
      </c>
      <c r="CL869" s="18"/>
      <c r="CM869" s="18">
        <f t="shared" si="235"/>
        <v>13624.07504784</v>
      </c>
      <c r="CN869" s="35">
        <f t="shared" si="236"/>
        <v>0.29249189553160793</v>
      </c>
      <c r="CO869" s="39">
        <f t="shared" si="237"/>
        <v>46579.324952160001</v>
      </c>
    </row>
    <row r="870" spans="1:93" s="19" customFormat="1" ht="60">
      <c r="A870" s="17">
        <v>860</v>
      </c>
      <c r="B870" s="50" t="s">
        <v>742</v>
      </c>
      <c r="C870" s="69" t="s">
        <v>885</v>
      </c>
      <c r="D870" s="69" t="s">
        <v>1248</v>
      </c>
      <c r="E870" s="37">
        <v>1</v>
      </c>
      <c r="F870" s="37" t="str">
        <f>+VLOOKUP(B870,'[1]AMAREY NOVA MEDICAL S.A'!$D:$H,5,0)</f>
        <v>CTO 5666-2021 LOGISTICA PARA DISPOSITIVOS MEDICOS S.A.S</v>
      </c>
      <c r="G870" s="34">
        <f>+VLOOKUP(B870,'[1]AMAREY NOVA MEDICAL S.A'!$D:$H,2,0)</f>
        <v>491416</v>
      </c>
      <c r="H870" s="32">
        <f>+VLOOKUP(B870,'[1]AMAREY NOVA MEDICAL S.A'!$D:$H,3,0)</f>
        <v>0</v>
      </c>
      <c r="I870" s="32">
        <f>+VLOOKUP(B870,'[1]AMAREY NOVA MEDICAL S.A'!$D:$H,4,0)</f>
        <v>491416</v>
      </c>
      <c r="J870" s="32">
        <f t="shared" si="232"/>
        <v>491416</v>
      </c>
      <c r="K870" s="32">
        <f t="shared" si="233"/>
        <v>519033.57920000004</v>
      </c>
      <c r="L870" s="32">
        <v>956000</v>
      </c>
      <c r="M870" s="32"/>
      <c r="N870" s="32">
        <v>956000</v>
      </c>
      <c r="O870" s="32">
        <f t="shared" si="240"/>
        <v>1009727.2000000001</v>
      </c>
      <c r="P870" s="71">
        <v>1794570</v>
      </c>
      <c r="Q870" s="71"/>
      <c r="R870" s="76">
        <v>1794570</v>
      </c>
      <c r="S870" s="32">
        <f t="shared" ref="S870:S904" si="243">+R870*1.056</f>
        <v>1895065.9200000002</v>
      </c>
      <c r="T870" s="32"/>
      <c r="U870" s="32"/>
      <c r="V870" s="32"/>
      <c r="W870" s="32"/>
      <c r="X870" s="32">
        <v>1426953</v>
      </c>
      <c r="Y870" s="32"/>
      <c r="Z870" s="32">
        <v>1426953</v>
      </c>
      <c r="AA870" s="32">
        <f t="shared" si="241"/>
        <v>1507147.7586000001</v>
      </c>
      <c r="AB870" s="32"/>
      <c r="AC870" s="32"/>
      <c r="AD870" s="32"/>
      <c r="AE870" s="32"/>
      <c r="AF870" s="32"/>
      <c r="AG870" s="32"/>
      <c r="AH870" s="32"/>
      <c r="AI870" s="32"/>
      <c r="AJ870" s="32">
        <v>1150000</v>
      </c>
      <c r="AK870" s="32"/>
      <c r="AL870" s="32">
        <v>1150000</v>
      </c>
      <c r="AM870" s="32">
        <f t="shared" ref="AM870:AM904" si="244">+AL870*1.0562</f>
        <v>1214630</v>
      </c>
      <c r="AN870" s="32"/>
      <c r="AO870" s="32"/>
      <c r="AP870" s="32"/>
      <c r="AQ870" s="32"/>
      <c r="AR870" s="32">
        <v>540557.94099999999</v>
      </c>
      <c r="AS870" s="32"/>
      <c r="AT870" s="32">
        <v>540557.94099999999</v>
      </c>
      <c r="AU870" s="32">
        <f t="shared" si="238"/>
        <v>570937.29728419997</v>
      </c>
      <c r="AV870" s="32"/>
      <c r="AW870" s="32"/>
      <c r="AX870" s="32"/>
      <c r="AY870" s="32"/>
      <c r="AZ870" s="32"/>
      <c r="BA870" s="32"/>
      <c r="BB870" s="32"/>
      <c r="BC870" s="32"/>
      <c r="BD870" s="32"/>
      <c r="BE870" s="32"/>
      <c r="BF870" s="32"/>
      <c r="BG870" s="32"/>
      <c r="BH870" s="32"/>
      <c r="BI870" s="32"/>
      <c r="BJ870" s="32"/>
      <c r="BK870" s="32"/>
      <c r="BL870" s="32"/>
      <c r="BM870" s="32"/>
      <c r="BN870" s="32"/>
      <c r="BO870" s="32"/>
      <c r="BP870" s="32"/>
      <c r="BQ870" s="32"/>
      <c r="BR870" s="32"/>
      <c r="BS870" s="32"/>
      <c r="BT870" s="32"/>
      <c r="BU870" s="32"/>
      <c r="BV870" s="32"/>
      <c r="BW870" s="32"/>
      <c r="BX870" s="32"/>
      <c r="BY870" s="32"/>
      <c r="BZ870" s="32"/>
      <c r="CA870" s="32"/>
      <c r="CB870" s="32">
        <v>831600.00000000012</v>
      </c>
      <c r="CC870" s="32"/>
      <c r="CD870" s="32">
        <v>831600.00000000012</v>
      </c>
      <c r="CE870" s="32">
        <f t="shared" si="242"/>
        <v>878335.92000000016</v>
      </c>
      <c r="CF870" s="32"/>
      <c r="CG870" s="32"/>
      <c r="CH870" s="32"/>
      <c r="CI870" s="32"/>
      <c r="CJ870" s="32">
        <f t="shared" si="234"/>
        <v>1084982.5250120286</v>
      </c>
      <c r="CK870" s="32">
        <f>+SMALL((K870,O870,S870,W870,AA870,AE870,AI870,AM870,AQ870,AU870,AY870,BC870,BG870,BK870,BO870,BS870,BW870,CA870,CE870,CI870),1)</f>
        <v>519033.57920000004</v>
      </c>
      <c r="CL870" s="18"/>
      <c r="CM870" s="18">
        <f t="shared" si="235"/>
        <v>0</v>
      </c>
      <c r="CN870" s="35">
        <f t="shared" si="236"/>
        <v>0</v>
      </c>
      <c r="CO870" s="39">
        <f t="shared" si="237"/>
        <v>519033.57920000004</v>
      </c>
    </row>
    <row r="871" spans="1:93" s="19" customFormat="1" ht="60">
      <c r="A871" s="17">
        <v>861</v>
      </c>
      <c r="B871" s="50" t="s">
        <v>743</v>
      </c>
      <c r="C871" s="69" t="s">
        <v>885</v>
      </c>
      <c r="D871" s="69" t="s">
        <v>1248</v>
      </c>
      <c r="E871" s="37">
        <v>1</v>
      </c>
      <c r="F871" s="37" t="str">
        <f>+VLOOKUP(B871,'[1]AMAREY NOVA MEDICAL S.A'!$D:$H,5,0)</f>
        <v>CTO 5661-2021 EDM EQUIPOS Y DISPOSITIVOS MEDICOS SAS</v>
      </c>
      <c r="G871" s="34">
        <f>+VLOOKUP(B871,'[1]AMAREY NOVA MEDICAL S.A'!$D:$H,2,0)</f>
        <v>414302</v>
      </c>
      <c r="H871" s="32">
        <f>+VLOOKUP(B871,'[1]AMAREY NOVA MEDICAL S.A'!$D:$H,3,0)</f>
        <v>0</v>
      </c>
      <c r="I871" s="32">
        <f>+VLOOKUP(B871,'[1]AMAREY NOVA MEDICAL S.A'!$D:$H,4,0)</f>
        <v>414302</v>
      </c>
      <c r="J871" s="32">
        <f t="shared" si="232"/>
        <v>414302</v>
      </c>
      <c r="K871" s="32">
        <f t="shared" si="233"/>
        <v>437585.77240000002</v>
      </c>
      <c r="L871" s="32">
        <v>368000</v>
      </c>
      <c r="M871" s="32"/>
      <c r="N871" s="32">
        <v>368000</v>
      </c>
      <c r="O871" s="32">
        <f t="shared" si="240"/>
        <v>388681.60000000003</v>
      </c>
      <c r="P871" s="71">
        <v>242231</v>
      </c>
      <c r="Q871" s="71"/>
      <c r="R871" s="76">
        <v>242231</v>
      </c>
      <c r="S871" s="32">
        <f t="shared" si="243"/>
        <v>255795.93600000002</v>
      </c>
      <c r="T871" s="32"/>
      <c r="U871" s="32"/>
      <c r="V871" s="32"/>
      <c r="W871" s="32"/>
      <c r="X871" s="32">
        <v>501228</v>
      </c>
      <c r="Y871" s="32"/>
      <c r="Z871" s="32">
        <v>501228</v>
      </c>
      <c r="AA871" s="32">
        <f t="shared" si="241"/>
        <v>529397.01360000006</v>
      </c>
      <c r="AB871" s="32"/>
      <c r="AC871" s="32"/>
      <c r="AD871" s="32"/>
      <c r="AE871" s="32"/>
      <c r="AF871" s="32"/>
      <c r="AG871" s="32"/>
      <c r="AH871" s="32"/>
      <c r="AI871" s="32"/>
      <c r="AJ871" s="32">
        <v>126040</v>
      </c>
      <c r="AK871" s="32"/>
      <c r="AL871" s="32">
        <v>126040</v>
      </c>
      <c r="AM871" s="32">
        <f t="shared" si="244"/>
        <v>133123.448</v>
      </c>
      <c r="AN871" s="32"/>
      <c r="AO871" s="32"/>
      <c r="AP871" s="32"/>
      <c r="AQ871" s="32"/>
      <c r="AR871" s="32">
        <v>181174.45499999999</v>
      </c>
      <c r="AS871" s="32"/>
      <c r="AT871" s="32">
        <v>181174.45499999999</v>
      </c>
      <c r="AU871" s="32">
        <f t="shared" si="238"/>
        <v>191356.459371</v>
      </c>
      <c r="AV871" s="32"/>
      <c r="AW871" s="32"/>
      <c r="AX871" s="32"/>
      <c r="AY871" s="32"/>
      <c r="AZ871" s="32"/>
      <c r="BA871" s="32"/>
      <c r="BB871" s="32"/>
      <c r="BC871" s="32"/>
      <c r="BD871" s="32"/>
      <c r="BE871" s="32"/>
      <c r="BF871" s="32"/>
      <c r="BG871" s="32"/>
      <c r="BH871" s="32"/>
      <c r="BI871" s="32"/>
      <c r="BJ871" s="32"/>
      <c r="BK871" s="32"/>
      <c r="BL871" s="32"/>
      <c r="BM871" s="32"/>
      <c r="BN871" s="32"/>
      <c r="BO871" s="32"/>
      <c r="BP871" s="32"/>
      <c r="BQ871" s="32"/>
      <c r="BR871" s="32"/>
      <c r="BS871" s="32"/>
      <c r="BT871" s="32"/>
      <c r="BU871" s="32"/>
      <c r="BV871" s="32"/>
      <c r="BW871" s="32"/>
      <c r="BX871" s="32"/>
      <c r="BY871" s="32"/>
      <c r="BZ871" s="32"/>
      <c r="CA871" s="32"/>
      <c r="CB871" s="32">
        <v>178200</v>
      </c>
      <c r="CC871" s="32"/>
      <c r="CD871" s="32">
        <v>178200</v>
      </c>
      <c r="CE871" s="32">
        <f t="shared" si="242"/>
        <v>188214.84</v>
      </c>
      <c r="CF871" s="32"/>
      <c r="CG871" s="32"/>
      <c r="CH871" s="32"/>
      <c r="CI871" s="32"/>
      <c r="CJ871" s="32">
        <f t="shared" si="234"/>
        <v>303450.72419585718</v>
      </c>
      <c r="CK871" s="32">
        <f>+SMALL((K871,O871,S871,W871,AA871,AE871,AI871,AM871,AQ871,AU871,AY871,BC871,BG871,BK871,BO871,BS871,BW871,CA871,CE871,CI871),1)</f>
        <v>133123.448</v>
      </c>
      <c r="CL871" s="18"/>
      <c r="CM871" s="18">
        <f t="shared" si="235"/>
        <v>304462.32440000004</v>
      </c>
      <c r="CN871" s="35">
        <f t="shared" si="236"/>
        <v>2.2870675975880674</v>
      </c>
      <c r="CO871" s="39">
        <f t="shared" si="237"/>
        <v>133123.448</v>
      </c>
    </row>
    <row r="872" spans="1:93" s="19" customFormat="1" ht="60">
      <c r="A872" s="17">
        <v>862</v>
      </c>
      <c r="B872" s="50" t="s">
        <v>744</v>
      </c>
      <c r="C872" s="69" t="s">
        <v>885</v>
      </c>
      <c r="D872" s="69" t="s">
        <v>1248</v>
      </c>
      <c r="E872" s="37">
        <v>1</v>
      </c>
      <c r="F872" s="37" t="str">
        <f>+VLOOKUP(B872,'[1]AMAREY NOVA MEDICAL S.A'!$D:$H,5,0)</f>
        <v>CTO 5661-2021 EDM EQUIPOS Y DISPOSITIVOS MEDICOS SAS</v>
      </c>
      <c r="G872" s="34">
        <f>+VLOOKUP(B872,'[1]AMAREY NOVA MEDICAL S.A'!$D:$H,2,0)</f>
        <v>49868</v>
      </c>
      <c r="H872" s="32">
        <f>+VLOOKUP(B872,'[1]AMAREY NOVA MEDICAL S.A'!$D:$H,3,0)</f>
        <v>0</v>
      </c>
      <c r="I872" s="32">
        <f>+VLOOKUP(B872,'[1]AMAREY NOVA MEDICAL S.A'!$D:$H,4,0)</f>
        <v>49868</v>
      </c>
      <c r="J872" s="32">
        <f t="shared" si="232"/>
        <v>49868</v>
      </c>
      <c r="K872" s="32">
        <f t="shared" si="233"/>
        <v>52670.581600000005</v>
      </c>
      <c r="L872" s="32">
        <v>86000</v>
      </c>
      <c r="M872" s="32"/>
      <c r="N872" s="32">
        <v>86000</v>
      </c>
      <c r="O872" s="32">
        <f t="shared" si="240"/>
        <v>90833.2</v>
      </c>
      <c r="P872" s="71">
        <v>125316</v>
      </c>
      <c r="Q872" s="71"/>
      <c r="R872" s="76">
        <v>125316</v>
      </c>
      <c r="S872" s="32">
        <f t="shared" si="243"/>
        <v>132333.696</v>
      </c>
      <c r="T872" s="32"/>
      <c r="U872" s="32"/>
      <c r="V872" s="32"/>
      <c r="W872" s="32"/>
      <c r="X872" s="32">
        <v>155319</v>
      </c>
      <c r="Y872" s="32"/>
      <c r="Z872" s="32">
        <v>155319</v>
      </c>
      <c r="AA872" s="32">
        <f t="shared" si="241"/>
        <v>164047.9278</v>
      </c>
      <c r="AB872" s="32"/>
      <c r="AC872" s="32"/>
      <c r="AD872" s="32"/>
      <c r="AE872" s="32"/>
      <c r="AF872" s="32"/>
      <c r="AG872" s="32"/>
      <c r="AH872" s="32"/>
      <c r="AI872" s="32"/>
      <c r="AJ872" s="32">
        <v>126040</v>
      </c>
      <c r="AK872" s="32"/>
      <c r="AL872" s="32">
        <v>126040</v>
      </c>
      <c r="AM872" s="32">
        <f t="shared" si="244"/>
        <v>133123.448</v>
      </c>
      <c r="AN872" s="32"/>
      <c r="AO872" s="32"/>
      <c r="AP872" s="32"/>
      <c r="AQ872" s="32"/>
      <c r="AR872" s="32">
        <v>66822.524999999994</v>
      </c>
      <c r="AS872" s="32"/>
      <c r="AT872" s="32">
        <v>66822.524999999994</v>
      </c>
      <c r="AU872" s="32">
        <f t="shared" si="238"/>
        <v>70577.950904999991</v>
      </c>
      <c r="AV872" s="32"/>
      <c r="AW872" s="32"/>
      <c r="AX872" s="32"/>
      <c r="AY872" s="32"/>
      <c r="AZ872" s="32"/>
      <c r="BA872" s="32"/>
      <c r="BB872" s="32"/>
      <c r="BC872" s="32"/>
      <c r="BD872" s="32"/>
      <c r="BE872" s="32"/>
      <c r="BF872" s="32"/>
      <c r="BG872" s="32"/>
      <c r="BH872" s="32"/>
      <c r="BI872" s="32"/>
      <c r="BJ872" s="32"/>
      <c r="BK872" s="32"/>
      <c r="BL872" s="32"/>
      <c r="BM872" s="32"/>
      <c r="BN872" s="32"/>
      <c r="BO872" s="32"/>
      <c r="BP872" s="32"/>
      <c r="BQ872" s="32"/>
      <c r="BR872" s="32"/>
      <c r="BS872" s="32"/>
      <c r="BT872" s="32"/>
      <c r="BU872" s="32"/>
      <c r="BV872" s="32"/>
      <c r="BW872" s="32"/>
      <c r="BX872" s="32"/>
      <c r="BY872" s="32"/>
      <c r="BZ872" s="32"/>
      <c r="CA872" s="32"/>
      <c r="CB872" s="32">
        <v>262666.80000000005</v>
      </c>
      <c r="CC872" s="32"/>
      <c r="CD872" s="32">
        <v>262666.80000000005</v>
      </c>
      <c r="CE872" s="32">
        <f t="shared" si="242"/>
        <v>277428.67416000005</v>
      </c>
      <c r="CF872" s="32"/>
      <c r="CG872" s="32"/>
      <c r="CH872" s="32"/>
      <c r="CI872" s="32"/>
      <c r="CJ872" s="32">
        <f t="shared" si="234"/>
        <v>131573.63978071429</v>
      </c>
      <c r="CK872" s="32">
        <f>+SMALL((K872,O872,S872,W872,AA872,AE872,AI872,AM872,AQ872,AU872,AY872,BC872,BG872,BK872,BO872,BS872,BW872,CA872,CE872,CI872),1)</f>
        <v>52670.581600000005</v>
      </c>
      <c r="CL872" s="18"/>
      <c r="CM872" s="18">
        <f t="shared" si="235"/>
        <v>0</v>
      </c>
      <c r="CN872" s="35">
        <f t="shared" si="236"/>
        <v>0</v>
      </c>
      <c r="CO872" s="39">
        <f t="shared" si="237"/>
        <v>52670.581600000005</v>
      </c>
    </row>
    <row r="873" spans="1:93" s="19" customFormat="1" ht="60">
      <c r="A873" s="17">
        <v>863</v>
      </c>
      <c r="B873" s="50" t="s">
        <v>745</v>
      </c>
      <c r="C873" s="69" t="s">
        <v>886</v>
      </c>
      <c r="D873" s="69" t="s">
        <v>1248</v>
      </c>
      <c r="E873" s="37">
        <v>1</v>
      </c>
      <c r="F873" s="37" t="str">
        <f>+VLOOKUP(B873,'[1]AMAREY NOVA MEDICAL S.A'!$D:$H,5,0)</f>
        <v>CTO 5666-2021 LOGISTICA PARA DISPOSITIVOS MEDICOS S.A.S</v>
      </c>
      <c r="G873" s="34">
        <f>+VLOOKUP(B873,'[1]AMAREY NOVA MEDICAL S.A'!$D:$H,2,0)</f>
        <v>491416</v>
      </c>
      <c r="H873" s="32">
        <f>+VLOOKUP(B873,'[1]AMAREY NOVA MEDICAL S.A'!$D:$H,3,0)</f>
        <v>0</v>
      </c>
      <c r="I873" s="32">
        <f>+VLOOKUP(B873,'[1]AMAREY NOVA MEDICAL S.A'!$D:$H,4,0)</f>
        <v>491416</v>
      </c>
      <c r="J873" s="32">
        <f t="shared" si="232"/>
        <v>491416</v>
      </c>
      <c r="K873" s="32">
        <f t="shared" si="233"/>
        <v>519033.57920000004</v>
      </c>
      <c r="L873" s="32">
        <v>832000</v>
      </c>
      <c r="M873" s="32"/>
      <c r="N873" s="32">
        <v>832000</v>
      </c>
      <c r="O873" s="32">
        <f t="shared" si="240"/>
        <v>878758.40000000002</v>
      </c>
      <c r="P873" s="71">
        <v>1712748</v>
      </c>
      <c r="Q873" s="71"/>
      <c r="R873" s="76">
        <v>1712748</v>
      </c>
      <c r="S873" s="32">
        <f t="shared" si="243"/>
        <v>1808661.888</v>
      </c>
      <c r="T873" s="32"/>
      <c r="U873" s="32"/>
      <c r="V873" s="32"/>
      <c r="W873" s="32"/>
      <c r="X873" s="32">
        <v>1300099</v>
      </c>
      <c r="Y873" s="32"/>
      <c r="Z873" s="32">
        <v>1300099</v>
      </c>
      <c r="AA873" s="32">
        <f t="shared" si="241"/>
        <v>1373164.5638000001</v>
      </c>
      <c r="AB873" s="32"/>
      <c r="AC873" s="32"/>
      <c r="AD873" s="32"/>
      <c r="AE873" s="32"/>
      <c r="AF873" s="32"/>
      <c r="AG873" s="32"/>
      <c r="AH873" s="32"/>
      <c r="AI873" s="32"/>
      <c r="AJ873" s="32">
        <v>1150000</v>
      </c>
      <c r="AK873" s="32"/>
      <c r="AL873" s="32">
        <v>1150000</v>
      </c>
      <c r="AM873" s="32">
        <f t="shared" si="244"/>
        <v>1214630</v>
      </c>
      <c r="AN873" s="32"/>
      <c r="AO873" s="32"/>
      <c r="AP873" s="32"/>
      <c r="AQ873" s="32"/>
      <c r="AR873" s="32">
        <v>540557.94099999999</v>
      </c>
      <c r="AS873" s="32"/>
      <c r="AT873" s="32">
        <v>540557.94099999999</v>
      </c>
      <c r="AU873" s="32">
        <f t="shared" si="238"/>
        <v>570937.29728419997</v>
      </c>
      <c r="AV873" s="32"/>
      <c r="AW873" s="32"/>
      <c r="AX873" s="32"/>
      <c r="AY873" s="32"/>
      <c r="AZ873" s="32"/>
      <c r="BA873" s="32"/>
      <c r="BB873" s="32"/>
      <c r="BC873" s="32"/>
      <c r="BD873" s="32"/>
      <c r="BE873" s="32"/>
      <c r="BF873" s="32"/>
      <c r="BG873" s="32"/>
      <c r="BH873" s="32"/>
      <c r="BI873" s="32"/>
      <c r="BJ873" s="32"/>
      <c r="BK873" s="32"/>
      <c r="BL873" s="32"/>
      <c r="BM873" s="32"/>
      <c r="BN873" s="32"/>
      <c r="BO873" s="32"/>
      <c r="BP873" s="32"/>
      <c r="BQ873" s="32"/>
      <c r="BR873" s="32"/>
      <c r="BS873" s="32"/>
      <c r="BT873" s="32"/>
      <c r="BU873" s="32"/>
      <c r="BV873" s="32"/>
      <c r="BW873" s="32"/>
      <c r="BX873" s="32"/>
      <c r="BY873" s="32"/>
      <c r="BZ873" s="32"/>
      <c r="CA873" s="32"/>
      <c r="CB873" s="32">
        <v>831600.00000000012</v>
      </c>
      <c r="CC873" s="32"/>
      <c r="CD873" s="32">
        <v>831600.00000000012</v>
      </c>
      <c r="CE873" s="32">
        <f t="shared" si="242"/>
        <v>878335.92000000016</v>
      </c>
      <c r="CF873" s="32"/>
      <c r="CG873" s="32"/>
      <c r="CH873" s="32"/>
      <c r="CI873" s="32"/>
      <c r="CJ873" s="32">
        <f t="shared" si="234"/>
        <v>1034788.8068977428</v>
      </c>
      <c r="CK873" s="32">
        <f>+SMALL((K873,O873,S873,W873,AA873,AE873,AI873,AM873,AQ873,AU873,AY873,BC873,BG873,BK873,BO873,BS873,BW873,CA873,CE873,CI873),1)</f>
        <v>519033.57920000004</v>
      </c>
      <c r="CL873" s="18"/>
      <c r="CM873" s="18">
        <f t="shared" si="235"/>
        <v>0</v>
      </c>
      <c r="CN873" s="35">
        <f t="shared" si="236"/>
        <v>0</v>
      </c>
      <c r="CO873" s="39">
        <f t="shared" si="237"/>
        <v>519033.57920000004</v>
      </c>
    </row>
    <row r="874" spans="1:93" s="19" customFormat="1" ht="60">
      <c r="A874" s="17">
        <v>864</v>
      </c>
      <c r="B874" s="50" t="s">
        <v>743</v>
      </c>
      <c r="C874" s="69" t="s">
        <v>886</v>
      </c>
      <c r="D874" s="69" t="s">
        <v>1248</v>
      </c>
      <c r="E874" s="37">
        <v>1</v>
      </c>
      <c r="F874" s="37" t="str">
        <f>+VLOOKUP(B874,'[1]AMAREY NOVA MEDICAL S.A'!$D:$H,5,0)</f>
        <v>CTO 5661-2021 EDM EQUIPOS Y DISPOSITIVOS MEDICOS SAS</v>
      </c>
      <c r="G874" s="34">
        <f>+VLOOKUP(B874,'[1]AMAREY NOVA MEDICAL S.A'!$D:$H,2,0)</f>
        <v>414302</v>
      </c>
      <c r="H874" s="32">
        <f>+VLOOKUP(B874,'[1]AMAREY NOVA MEDICAL S.A'!$D:$H,3,0)</f>
        <v>0</v>
      </c>
      <c r="I874" s="32">
        <f>+VLOOKUP(B874,'[1]AMAREY NOVA MEDICAL S.A'!$D:$H,4,0)</f>
        <v>414302</v>
      </c>
      <c r="J874" s="32">
        <f t="shared" si="232"/>
        <v>414302</v>
      </c>
      <c r="K874" s="32">
        <f t="shared" si="233"/>
        <v>437585.77240000002</v>
      </c>
      <c r="L874" s="32">
        <v>368000</v>
      </c>
      <c r="M874" s="32"/>
      <c r="N874" s="32">
        <v>368000</v>
      </c>
      <c r="O874" s="32">
        <f t="shared" si="240"/>
        <v>388681.60000000003</v>
      </c>
      <c r="P874" s="71">
        <v>242231</v>
      </c>
      <c r="Q874" s="71"/>
      <c r="R874" s="76">
        <v>242231</v>
      </c>
      <c r="S874" s="32">
        <f t="shared" si="243"/>
        <v>255795.93600000002</v>
      </c>
      <c r="T874" s="32"/>
      <c r="U874" s="32"/>
      <c r="V874" s="32"/>
      <c r="W874" s="32"/>
      <c r="X874" s="32">
        <v>327964</v>
      </c>
      <c r="Y874" s="32"/>
      <c r="Z874" s="32">
        <v>327964</v>
      </c>
      <c r="AA874" s="32">
        <f t="shared" si="241"/>
        <v>346395.57679999998</v>
      </c>
      <c r="AB874" s="32"/>
      <c r="AC874" s="32"/>
      <c r="AD874" s="32"/>
      <c r="AE874" s="32"/>
      <c r="AF874" s="32"/>
      <c r="AG874" s="32"/>
      <c r="AH874" s="32"/>
      <c r="AI874" s="32"/>
      <c r="AJ874" s="32">
        <v>126040</v>
      </c>
      <c r="AK874" s="32"/>
      <c r="AL874" s="32">
        <v>126040</v>
      </c>
      <c r="AM874" s="32">
        <f t="shared" si="244"/>
        <v>133123.448</v>
      </c>
      <c r="AN874" s="32"/>
      <c r="AO874" s="32"/>
      <c r="AP874" s="32"/>
      <c r="AQ874" s="32"/>
      <c r="AR874" s="32">
        <v>181174.45499999999</v>
      </c>
      <c r="AS874" s="32"/>
      <c r="AT874" s="32">
        <v>181174.45499999999</v>
      </c>
      <c r="AU874" s="32">
        <f t="shared" si="238"/>
        <v>191356.459371</v>
      </c>
      <c r="AV874" s="32"/>
      <c r="AW874" s="32"/>
      <c r="AX874" s="32"/>
      <c r="AY874" s="32"/>
      <c r="AZ874" s="32"/>
      <c r="BA874" s="32"/>
      <c r="BB874" s="32"/>
      <c r="BC874" s="32"/>
      <c r="BD874" s="32"/>
      <c r="BE874" s="32"/>
      <c r="BF874" s="32"/>
      <c r="BG874" s="32"/>
      <c r="BH874" s="32"/>
      <c r="BI874" s="32"/>
      <c r="BJ874" s="32"/>
      <c r="BK874" s="32"/>
      <c r="BL874" s="32"/>
      <c r="BM874" s="32"/>
      <c r="BN874" s="32"/>
      <c r="BO874" s="32"/>
      <c r="BP874" s="32"/>
      <c r="BQ874" s="32"/>
      <c r="BR874" s="32"/>
      <c r="BS874" s="32"/>
      <c r="BT874" s="32"/>
      <c r="BU874" s="32"/>
      <c r="BV874" s="32"/>
      <c r="BW874" s="32"/>
      <c r="BX874" s="32"/>
      <c r="BY874" s="32"/>
      <c r="BZ874" s="32"/>
      <c r="CA874" s="32"/>
      <c r="CB874" s="32">
        <v>178200</v>
      </c>
      <c r="CC874" s="32"/>
      <c r="CD874" s="32">
        <v>178200</v>
      </c>
      <c r="CE874" s="32">
        <f t="shared" si="242"/>
        <v>188214.84</v>
      </c>
      <c r="CF874" s="32"/>
      <c r="CG874" s="32"/>
      <c r="CH874" s="32"/>
      <c r="CI874" s="32"/>
      <c r="CJ874" s="32">
        <f t="shared" si="234"/>
        <v>277307.66179585719</v>
      </c>
      <c r="CK874" s="32">
        <f>+SMALL((K874,O874,S874,W874,AA874,AE874,AI874,AM874,AQ874,AU874,AY874,BC874,BG874,BK874,BO874,BS874,BW874,CA874,CE874,CI874),1)</f>
        <v>133123.448</v>
      </c>
      <c r="CL874" s="18"/>
      <c r="CM874" s="18">
        <f t="shared" si="235"/>
        <v>304462.32440000004</v>
      </c>
      <c r="CN874" s="35">
        <f t="shared" si="236"/>
        <v>2.2870675975880674</v>
      </c>
      <c r="CO874" s="39">
        <f t="shared" si="237"/>
        <v>133123.448</v>
      </c>
    </row>
    <row r="875" spans="1:93" s="19" customFormat="1" ht="60">
      <c r="A875" s="17">
        <v>865</v>
      </c>
      <c r="B875" s="50" t="s">
        <v>744</v>
      </c>
      <c r="C875" s="69" t="s">
        <v>886</v>
      </c>
      <c r="D875" s="69" t="s">
        <v>1248</v>
      </c>
      <c r="E875" s="37">
        <v>1</v>
      </c>
      <c r="F875" s="37" t="str">
        <f>+VLOOKUP(B875,'[1]AMAREY NOVA MEDICAL S.A'!$D:$H,5,0)</f>
        <v>CTO 5661-2021 EDM EQUIPOS Y DISPOSITIVOS MEDICOS SAS</v>
      </c>
      <c r="G875" s="34">
        <f>+VLOOKUP(B875,'[1]AMAREY NOVA MEDICAL S.A'!$D:$H,2,0)</f>
        <v>49868</v>
      </c>
      <c r="H875" s="32">
        <f>+VLOOKUP(B875,'[1]AMAREY NOVA MEDICAL S.A'!$D:$H,3,0)</f>
        <v>0</v>
      </c>
      <c r="I875" s="32">
        <f>+VLOOKUP(B875,'[1]AMAREY NOVA MEDICAL S.A'!$D:$H,4,0)</f>
        <v>49868</v>
      </c>
      <c r="J875" s="32">
        <f t="shared" si="232"/>
        <v>49868</v>
      </c>
      <c r="K875" s="32">
        <f t="shared" si="233"/>
        <v>52670.581600000005</v>
      </c>
      <c r="L875" s="32">
        <v>86000</v>
      </c>
      <c r="M875" s="32"/>
      <c r="N875" s="32">
        <v>86000</v>
      </c>
      <c r="O875" s="32">
        <f t="shared" si="240"/>
        <v>90833.2</v>
      </c>
      <c r="P875" s="71">
        <v>125316</v>
      </c>
      <c r="Q875" s="71"/>
      <c r="R875" s="76">
        <v>125316</v>
      </c>
      <c r="S875" s="32">
        <f t="shared" si="243"/>
        <v>132333.696</v>
      </c>
      <c r="T875" s="32"/>
      <c r="U875" s="32"/>
      <c r="V875" s="32"/>
      <c r="W875" s="32"/>
      <c r="X875" s="32">
        <v>152225</v>
      </c>
      <c r="Y875" s="32"/>
      <c r="Z875" s="32">
        <v>152225</v>
      </c>
      <c r="AA875" s="32">
        <f t="shared" si="241"/>
        <v>160780.04500000001</v>
      </c>
      <c r="AB875" s="32"/>
      <c r="AC875" s="32"/>
      <c r="AD875" s="32"/>
      <c r="AE875" s="32"/>
      <c r="AF875" s="32"/>
      <c r="AG875" s="32"/>
      <c r="AH875" s="32"/>
      <c r="AI875" s="32"/>
      <c r="AJ875" s="32">
        <v>126040</v>
      </c>
      <c r="AK875" s="32"/>
      <c r="AL875" s="32">
        <v>126040</v>
      </c>
      <c r="AM875" s="32">
        <f t="shared" si="244"/>
        <v>133123.448</v>
      </c>
      <c r="AN875" s="32"/>
      <c r="AO875" s="32"/>
      <c r="AP875" s="32"/>
      <c r="AQ875" s="32"/>
      <c r="AR875" s="32">
        <v>66822.524999999994</v>
      </c>
      <c r="AS875" s="32"/>
      <c r="AT875" s="32">
        <v>66822.524999999994</v>
      </c>
      <c r="AU875" s="32">
        <f t="shared" si="238"/>
        <v>70577.950904999991</v>
      </c>
      <c r="AV875" s="32"/>
      <c r="AW875" s="32"/>
      <c r="AX875" s="32"/>
      <c r="AY875" s="32"/>
      <c r="AZ875" s="32"/>
      <c r="BA875" s="32"/>
      <c r="BB875" s="32"/>
      <c r="BC875" s="32"/>
      <c r="BD875" s="32"/>
      <c r="BE875" s="32"/>
      <c r="BF875" s="32"/>
      <c r="BG875" s="32"/>
      <c r="BH875" s="32"/>
      <c r="BI875" s="32"/>
      <c r="BJ875" s="32"/>
      <c r="BK875" s="32"/>
      <c r="BL875" s="32"/>
      <c r="BM875" s="32"/>
      <c r="BN875" s="32"/>
      <c r="BO875" s="32"/>
      <c r="BP875" s="32"/>
      <c r="BQ875" s="32"/>
      <c r="BR875" s="32"/>
      <c r="BS875" s="32"/>
      <c r="BT875" s="32"/>
      <c r="BU875" s="32"/>
      <c r="BV875" s="32"/>
      <c r="BW875" s="32"/>
      <c r="BX875" s="32"/>
      <c r="BY875" s="32"/>
      <c r="BZ875" s="32"/>
      <c r="CA875" s="32"/>
      <c r="CB875" s="32">
        <v>262666.80000000005</v>
      </c>
      <c r="CC875" s="32"/>
      <c r="CD875" s="32">
        <v>262666.80000000005</v>
      </c>
      <c r="CE875" s="32">
        <f t="shared" si="242"/>
        <v>277428.67416000005</v>
      </c>
      <c r="CF875" s="32"/>
      <c r="CG875" s="32"/>
      <c r="CH875" s="32"/>
      <c r="CI875" s="32"/>
      <c r="CJ875" s="32">
        <f t="shared" si="234"/>
        <v>131106.79938071428</v>
      </c>
      <c r="CK875" s="32">
        <f>+SMALL((K875,O875,S875,W875,AA875,AE875,AI875,AM875,AQ875,AU875,AY875,BC875,BG875,BK875,BO875,BS875,BW875,CA875,CE875,CI875),1)</f>
        <v>52670.581600000005</v>
      </c>
      <c r="CL875" s="18"/>
      <c r="CM875" s="18">
        <f t="shared" si="235"/>
        <v>0</v>
      </c>
      <c r="CN875" s="35">
        <f t="shared" si="236"/>
        <v>0</v>
      </c>
      <c r="CO875" s="39">
        <f t="shared" si="237"/>
        <v>52670.581600000005</v>
      </c>
    </row>
    <row r="876" spans="1:93" s="19" customFormat="1" ht="60">
      <c r="A876" s="17">
        <v>866</v>
      </c>
      <c r="B876" s="50" t="s">
        <v>746</v>
      </c>
      <c r="C876" s="69" t="s">
        <v>887</v>
      </c>
      <c r="D876" s="69" t="s">
        <v>1248</v>
      </c>
      <c r="E876" s="37">
        <v>1</v>
      </c>
      <c r="F876" s="37" t="str">
        <f>+VLOOKUP(B876,'[1]AMAREY NOVA MEDICAL S.A'!$D:$H,5,0)</f>
        <v>CTO 5666-2021 LOGISTICA PARA DISPOSITIVOS MEDICOS S.A.S</v>
      </c>
      <c r="G876" s="34">
        <f>+VLOOKUP(B876,'[1]AMAREY NOVA MEDICAL S.A'!$D:$H,2,0)</f>
        <v>1231906</v>
      </c>
      <c r="H876" s="32">
        <f>+VLOOKUP(B876,'[1]AMAREY NOVA MEDICAL S.A'!$D:$H,3,0)</f>
        <v>0</v>
      </c>
      <c r="I876" s="32">
        <f>+VLOOKUP(B876,'[1]AMAREY NOVA MEDICAL S.A'!$D:$H,4,0)</f>
        <v>1231906</v>
      </c>
      <c r="J876" s="32">
        <f t="shared" si="232"/>
        <v>1231906</v>
      </c>
      <c r="K876" s="32">
        <f t="shared" si="233"/>
        <v>1301139.1172</v>
      </c>
      <c r="L876" s="32"/>
      <c r="M876" s="32"/>
      <c r="N876" s="32"/>
      <c r="O876" s="32"/>
      <c r="P876" s="71"/>
      <c r="Q876" s="71"/>
      <c r="R876" s="76"/>
      <c r="S876" s="32"/>
      <c r="T876" s="32"/>
      <c r="U876" s="32"/>
      <c r="V876" s="32"/>
      <c r="W876" s="32"/>
      <c r="X876" s="32"/>
      <c r="Y876" s="32"/>
      <c r="Z876" s="32"/>
      <c r="AA876" s="32"/>
      <c r="AB876" s="32"/>
      <c r="AC876" s="32"/>
      <c r="AD876" s="32"/>
      <c r="AE876" s="32"/>
      <c r="AF876" s="32"/>
      <c r="AG876" s="32"/>
      <c r="AH876" s="32"/>
      <c r="AI876" s="32"/>
      <c r="AJ876" s="32"/>
      <c r="AK876" s="32"/>
      <c r="AL876" s="32"/>
      <c r="AM876" s="32"/>
      <c r="AN876" s="32"/>
      <c r="AO876" s="32"/>
      <c r="AP876" s="32"/>
      <c r="AQ876" s="32"/>
      <c r="AR876" s="32">
        <v>1355096.05</v>
      </c>
      <c r="AS876" s="32"/>
      <c r="AT876" s="32">
        <v>1355096.05</v>
      </c>
      <c r="AU876" s="32">
        <f t="shared" si="238"/>
        <v>1431252.4480100002</v>
      </c>
      <c r="AV876" s="32"/>
      <c r="AW876" s="32"/>
      <c r="AX876" s="32"/>
      <c r="AY876" s="32"/>
      <c r="AZ876" s="32"/>
      <c r="BA876" s="32"/>
      <c r="BB876" s="32"/>
      <c r="BC876" s="32"/>
      <c r="BD876" s="32"/>
      <c r="BE876" s="32"/>
      <c r="BF876" s="32"/>
      <c r="BG876" s="32"/>
      <c r="BH876" s="32"/>
      <c r="BI876" s="32"/>
      <c r="BJ876" s="32"/>
      <c r="BK876" s="32"/>
      <c r="BL876" s="32"/>
      <c r="BM876" s="32"/>
      <c r="BN876" s="32"/>
      <c r="BO876" s="32"/>
      <c r="BP876" s="32"/>
      <c r="BQ876" s="32"/>
      <c r="BR876" s="32"/>
      <c r="BS876" s="32"/>
      <c r="BT876" s="32"/>
      <c r="BU876" s="32"/>
      <c r="BV876" s="32"/>
      <c r="BW876" s="32"/>
      <c r="BX876" s="32"/>
      <c r="BY876" s="32"/>
      <c r="BZ876" s="32"/>
      <c r="CA876" s="32"/>
      <c r="CB876" s="32"/>
      <c r="CC876" s="32"/>
      <c r="CD876" s="32"/>
      <c r="CE876" s="32"/>
      <c r="CF876" s="32"/>
      <c r="CG876" s="32"/>
      <c r="CH876" s="32"/>
      <c r="CI876" s="32"/>
      <c r="CJ876" s="32">
        <f t="shared" si="234"/>
        <v>1366195.7826050001</v>
      </c>
      <c r="CK876" s="32">
        <f>+SMALL((K876,O876,S876,W876,AA876,AE876,AI876,AM876,AQ876,AU876,AY876,BC876,BG876,BK876,BO876,BS876,BW876,CA876,CE876,CI876),1)</f>
        <v>1301139.1172</v>
      </c>
      <c r="CL876" s="18"/>
      <c r="CM876" s="18">
        <f t="shared" si="235"/>
        <v>0</v>
      </c>
      <c r="CN876" s="35">
        <f t="shared" si="236"/>
        <v>0</v>
      </c>
      <c r="CO876" s="39">
        <f t="shared" si="237"/>
        <v>1301139.1172</v>
      </c>
    </row>
    <row r="877" spans="1:93" s="19" customFormat="1" ht="60">
      <c r="A877" s="17">
        <v>867</v>
      </c>
      <c r="B877" s="50" t="s">
        <v>743</v>
      </c>
      <c r="C877" s="69" t="s">
        <v>887</v>
      </c>
      <c r="D877" s="69" t="s">
        <v>1248</v>
      </c>
      <c r="E877" s="37">
        <v>1</v>
      </c>
      <c r="F877" s="37" t="str">
        <f>+VLOOKUP(B877,'[1]AMAREY NOVA MEDICAL S.A'!$D:$H,5,0)</f>
        <v>CTO 5661-2021 EDM EQUIPOS Y DISPOSITIVOS MEDICOS SAS</v>
      </c>
      <c r="G877" s="34">
        <f>+VLOOKUP(B877,'[1]AMAREY NOVA MEDICAL S.A'!$D:$H,2,0)</f>
        <v>414302</v>
      </c>
      <c r="H877" s="32">
        <f>+VLOOKUP(B877,'[1]AMAREY NOVA MEDICAL S.A'!$D:$H,3,0)</f>
        <v>0</v>
      </c>
      <c r="I877" s="32">
        <f>+VLOOKUP(B877,'[1]AMAREY NOVA MEDICAL S.A'!$D:$H,4,0)</f>
        <v>414302</v>
      </c>
      <c r="J877" s="32">
        <f t="shared" si="232"/>
        <v>414302</v>
      </c>
      <c r="K877" s="32">
        <f t="shared" si="233"/>
        <v>437585.77240000002</v>
      </c>
      <c r="L877" s="32">
        <v>368000</v>
      </c>
      <c r="M877" s="32"/>
      <c r="N877" s="32">
        <v>368000</v>
      </c>
      <c r="O877" s="32">
        <f t="shared" si="240"/>
        <v>388681.60000000003</v>
      </c>
      <c r="P877" s="71"/>
      <c r="Q877" s="71"/>
      <c r="R877" s="76"/>
      <c r="S877" s="32"/>
      <c r="T877" s="32"/>
      <c r="U877" s="32"/>
      <c r="V877" s="32"/>
      <c r="W877" s="32"/>
      <c r="X877" s="32"/>
      <c r="Y877" s="32"/>
      <c r="Z877" s="32"/>
      <c r="AA877" s="32"/>
      <c r="AB877" s="32"/>
      <c r="AC877" s="32"/>
      <c r="AD877" s="32"/>
      <c r="AE877" s="32"/>
      <c r="AF877" s="32"/>
      <c r="AG877" s="32"/>
      <c r="AH877" s="32"/>
      <c r="AI877" s="32"/>
      <c r="AJ877" s="32"/>
      <c r="AK877" s="32"/>
      <c r="AL877" s="32"/>
      <c r="AM877" s="32"/>
      <c r="AN877" s="32"/>
      <c r="AO877" s="32"/>
      <c r="AP877" s="32"/>
      <c r="AQ877" s="32"/>
      <c r="AR877" s="32">
        <v>181174.45499999999</v>
      </c>
      <c r="AS877" s="32"/>
      <c r="AT877" s="32">
        <v>181174.45499999999</v>
      </c>
      <c r="AU877" s="32">
        <f t="shared" si="238"/>
        <v>191356.459371</v>
      </c>
      <c r="AV877" s="32"/>
      <c r="AW877" s="32"/>
      <c r="AX877" s="32"/>
      <c r="AY877" s="32"/>
      <c r="AZ877" s="32"/>
      <c r="BA877" s="32"/>
      <c r="BB877" s="32"/>
      <c r="BC877" s="32"/>
      <c r="BD877" s="32"/>
      <c r="BE877" s="32"/>
      <c r="BF877" s="32"/>
      <c r="BG877" s="32"/>
      <c r="BH877" s="32"/>
      <c r="BI877" s="32"/>
      <c r="BJ877" s="32"/>
      <c r="BK877" s="32"/>
      <c r="BL877" s="32"/>
      <c r="BM877" s="32"/>
      <c r="BN877" s="32"/>
      <c r="BO877" s="32"/>
      <c r="BP877" s="32"/>
      <c r="BQ877" s="32"/>
      <c r="BR877" s="32"/>
      <c r="BS877" s="32"/>
      <c r="BT877" s="32"/>
      <c r="BU877" s="32"/>
      <c r="BV877" s="32"/>
      <c r="BW877" s="32"/>
      <c r="BX877" s="32"/>
      <c r="BY877" s="32"/>
      <c r="BZ877" s="32"/>
      <c r="CA877" s="32"/>
      <c r="CB877" s="32"/>
      <c r="CC877" s="32"/>
      <c r="CD877" s="32"/>
      <c r="CE877" s="32"/>
      <c r="CF877" s="32"/>
      <c r="CG877" s="32"/>
      <c r="CH877" s="32"/>
      <c r="CI877" s="32"/>
      <c r="CJ877" s="32">
        <f t="shared" si="234"/>
        <v>339207.94392366667</v>
      </c>
      <c r="CK877" s="32">
        <f>+SMALL((K877,O877,S877,W877,AA877,AE877,AI877,AM877,AQ877,AU877,AY877,BC877,BG877,BK877,BO877,BS877,BW877,CA877,CE877,CI877),1)</f>
        <v>191356.459371</v>
      </c>
      <c r="CL877" s="18"/>
      <c r="CM877" s="18">
        <f t="shared" si="235"/>
        <v>246229.31302900001</v>
      </c>
      <c r="CN877" s="35">
        <f t="shared" si="236"/>
        <v>1.2867572583563174</v>
      </c>
      <c r="CO877" s="39">
        <f t="shared" si="237"/>
        <v>191356.459371</v>
      </c>
    </row>
    <row r="878" spans="1:93" s="19" customFormat="1" ht="60">
      <c r="A878" s="17">
        <v>868</v>
      </c>
      <c r="B878" s="50" t="s">
        <v>744</v>
      </c>
      <c r="C878" s="69" t="s">
        <v>887</v>
      </c>
      <c r="D878" s="69" t="s">
        <v>1248</v>
      </c>
      <c r="E878" s="37">
        <v>1</v>
      </c>
      <c r="F878" s="37" t="str">
        <f>+VLOOKUP(B878,'[1]AMAREY NOVA MEDICAL S.A'!$D:$H,5,0)</f>
        <v>CTO 5661-2021 EDM EQUIPOS Y DISPOSITIVOS MEDICOS SAS</v>
      </c>
      <c r="G878" s="34">
        <f>+VLOOKUP(B878,'[1]AMAREY NOVA MEDICAL S.A'!$D:$H,2,0)</f>
        <v>49868</v>
      </c>
      <c r="H878" s="32">
        <f>+VLOOKUP(B878,'[1]AMAREY NOVA MEDICAL S.A'!$D:$H,3,0)</f>
        <v>0</v>
      </c>
      <c r="I878" s="32">
        <f>+VLOOKUP(B878,'[1]AMAREY NOVA MEDICAL S.A'!$D:$H,4,0)</f>
        <v>49868</v>
      </c>
      <c r="J878" s="32">
        <f t="shared" si="232"/>
        <v>49868</v>
      </c>
      <c r="K878" s="32">
        <f t="shared" si="233"/>
        <v>52670.581600000005</v>
      </c>
      <c r="L878" s="32">
        <v>86000</v>
      </c>
      <c r="M878" s="32"/>
      <c r="N878" s="32">
        <v>86000</v>
      </c>
      <c r="O878" s="32">
        <f t="shared" si="240"/>
        <v>90833.2</v>
      </c>
      <c r="P878" s="71"/>
      <c r="Q878" s="71"/>
      <c r="R878" s="76"/>
      <c r="S878" s="32"/>
      <c r="T878" s="32"/>
      <c r="U878" s="32"/>
      <c r="V878" s="32"/>
      <c r="W878" s="32"/>
      <c r="X878" s="32"/>
      <c r="Y878" s="32"/>
      <c r="Z878" s="32"/>
      <c r="AA878" s="32"/>
      <c r="AB878" s="32"/>
      <c r="AC878" s="32"/>
      <c r="AD878" s="32"/>
      <c r="AE878" s="32"/>
      <c r="AF878" s="32"/>
      <c r="AG878" s="32"/>
      <c r="AH878" s="32"/>
      <c r="AI878" s="32"/>
      <c r="AJ878" s="32"/>
      <c r="AK878" s="32"/>
      <c r="AL878" s="32"/>
      <c r="AM878" s="32"/>
      <c r="AN878" s="32"/>
      <c r="AO878" s="32"/>
      <c r="AP878" s="32"/>
      <c r="AQ878" s="32"/>
      <c r="AR878" s="32">
        <v>66822.524999999994</v>
      </c>
      <c r="AS878" s="32"/>
      <c r="AT878" s="32">
        <v>66822.524999999994</v>
      </c>
      <c r="AU878" s="32">
        <f t="shared" si="238"/>
        <v>70577.950904999991</v>
      </c>
      <c r="AV878" s="32"/>
      <c r="AW878" s="32"/>
      <c r="AX878" s="32"/>
      <c r="AY878" s="32"/>
      <c r="AZ878" s="32"/>
      <c r="BA878" s="32"/>
      <c r="BB878" s="32"/>
      <c r="BC878" s="32"/>
      <c r="BD878" s="32"/>
      <c r="BE878" s="32"/>
      <c r="BF878" s="32"/>
      <c r="BG878" s="32"/>
      <c r="BH878" s="32"/>
      <c r="BI878" s="32"/>
      <c r="BJ878" s="32"/>
      <c r="BK878" s="32"/>
      <c r="BL878" s="32"/>
      <c r="BM878" s="32"/>
      <c r="BN878" s="32"/>
      <c r="BO878" s="32"/>
      <c r="BP878" s="32"/>
      <c r="BQ878" s="32"/>
      <c r="BR878" s="32"/>
      <c r="BS878" s="32"/>
      <c r="BT878" s="32"/>
      <c r="BU878" s="32"/>
      <c r="BV878" s="32"/>
      <c r="BW878" s="32"/>
      <c r="BX878" s="32"/>
      <c r="BY878" s="32"/>
      <c r="BZ878" s="32"/>
      <c r="CA878" s="32"/>
      <c r="CB878" s="32"/>
      <c r="CC878" s="32"/>
      <c r="CD878" s="32"/>
      <c r="CE878" s="32"/>
      <c r="CF878" s="32"/>
      <c r="CG878" s="32"/>
      <c r="CH878" s="32"/>
      <c r="CI878" s="32"/>
      <c r="CJ878" s="32">
        <f t="shared" si="234"/>
        <v>71360.577501666659</v>
      </c>
      <c r="CK878" s="32">
        <f>+SMALL((K878,O878,S878,W878,AA878,AE878,AI878,AM878,AQ878,AU878,AY878,BC878,BG878,BK878,BO878,BS878,BW878,CA878,CE878,CI878),1)</f>
        <v>52670.581600000005</v>
      </c>
      <c r="CL878" s="18"/>
      <c r="CM878" s="18">
        <f t="shared" si="235"/>
        <v>0</v>
      </c>
      <c r="CN878" s="35">
        <f t="shared" si="236"/>
        <v>0</v>
      </c>
      <c r="CO878" s="39">
        <f t="shared" si="237"/>
        <v>52670.581600000005</v>
      </c>
    </row>
    <row r="879" spans="1:93" s="19" customFormat="1" ht="60">
      <c r="A879" s="17">
        <v>869</v>
      </c>
      <c r="B879" s="50" t="s">
        <v>747</v>
      </c>
      <c r="C879" s="69" t="s">
        <v>888</v>
      </c>
      <c r="D879" s="69" t="s">
        <v>1248</v>
      </c>
      <c r="E879" s="37">
        <v>1</v>
      </c>
      <c r="F879" s="37" t="str">
        <f>+VLOOKUP(B879,'[1]AMAREY NOVA MEDICAL S.A'!$D:$H,5,0)</f>
        <v>CTO 5666-2021 LOGISTICA PARA DISPOSITIVOS MEDICOS S.A.S</v>
      </c>
      <c r="G879" s="34">
        <f>+VLOOKUP(B879,'[1]AMAREY NOVA MEDICAL S.A'!$D:$H,2,0)</f>
        <v>1381111</v>
      </c>
      <c r="H879" s="32">
        <f>+VLOOKUP(B879,'[1]AMAREY NOVA MEDICAL S.A'!$D:$H,3,0)</f>
        <v>0</v>
      </c>
      <c r="I879" s="32">
        <f>+VLOOKUP(B879,'[1]AMAREY NOVA MEDICAL S.A'!$D:$H,4,0)</f>
        <v>1381111</v>
      </c>
      <c r="J879" s="32">
        <f t="shared" si="232"/>
        <v>1381111</v>
      </c>
      <c r="K879" s="32">
        <f t="shared" si="233"/>
        <v>1458729.4382</v>
      </c>
      <c r="L879" s="32"/>
      <c r="M879" s="32"/>
      <c r="N879" s="32"/>
      <c r="O879" s="32"/>
      <c r="P879" s="71"/>
      <c r="Q879" s="71"/>
      <c r="R879" s="76"/>
      <c r="S879" s="32"/>
      <c r="T879" s="32"/>
      <c r="U879" s="32"/>
      <c r="V879" s="32"/>
      <c r="W879" s="32"/>
      <c r="X879" s="32"/>
      <c r="Y879" s="32"/>
      <c r="Z879" s="32"/>
      <c r="AA879" s="32"/>
      <c r="AB879" s="32"/>
      <c r="AC879" s="32"/>
      <c r="AD879" s="32"/>
      <c r="AE879" s="32"/>
      <c r="AF879" s="32"/>
      <c r="AG879" s="32"/>
      <c r="AH879" s="32"/>
      <c r="AI879" s="32"/>
      <c r="AJ879" s="32"/>
      <c r="AK879" s="32"/>
      <c r="AL879" s="32"/>
      <c r="AM879" s="32"/>
      <c r="AN879" s="32"/>
      <c r="AO879" s="32"/>
      <c r="AP879" s="32"/>
      <c r="AQ879" s="32"/>
      <c r="AR879" s="32">
        <v>1519221.55</v>
      </c>
      <c r="AS879" s="32"/>
      <c r="AT879" s="32">
        <v>1519221.55</v>
      </c>
      <c r="AU879" s="32">
        <f t="shared" si="238"/>
        <v>1604601.8011100001</v>
      </c>
      <c r="AV879" s="32"/>
      <c r="AW879" s="32"/>
      <c r="AX879" s="32"/>
      <c r="AY879" s="32"/>
      <c r="AZ879" s="32"/>
      <c r="BA879" s="32"/>
      <c r="BB879" s="32"/>
      <c r="BC879" s="32"/>
      <c r="BD879" s="32"/>
      <c r="BE879" s="32"/>
      <c r="BF879" s="32"/>
      <c r="BG879" s="32"/>
      <c r="BH879" s="32"/>
      <c r="BI879" s="32"/>
      <c r="BJ879" s="32"/>
      <c r="BK879" s="32"/>
      <c r="BL879" s="32"/>
      <c r="BM879" s="32"/>
      <c r="BN879" s="32"/>
      <c r="BO879" s="32"/>
      <c r="BP879" s="32"/>
      <c r="BQ879" s="32"/>
      <c r="BR879" s="32"/>
      <c r="BS879" s="32"/>
      <c r="BT879" s="32"/>
      <c r="BU879" s="32"/>
      <c r="BV879" s="32"/>
      <c r="BW879" s="32"/>
      <c r="BX879" s="32"/>
      <c r="BY879" s="32"/>
      <c r="BZ879" s="32"/>
      <c r="CA879" s="32"/>
      <c r="CB879" s="32">
        <v>2138400.0000000005</v>
      </c>
      <c r="CC879" s="32"/>
      <c r="CD879" s="32">
        <v>2138400.0000000005</v>
      </c>
      <c r="CE879" s="32">
        <f t="shared" si="242"/>
        <v>2258578.0800000005</v>
      </c>
      <c r="CF879" s="32"/>
      <c r="CG879" s="32"/>
      <c r="CH879" s="32"/>
      <c r="CI879" s="32"/>
      <c r="CJ879" s="32">
        <f t="shared" si="234"/>
        <v>1773969.7731033333</v>
      </c>
      <c r="CK879" s="32">
        <f>+SMALL((K879,O879,S879,W879,AA879,AE879,AI879,AM879,AQ879,AU879,AY879,BC879,BG879,BK879,BO879,BS879,BW879,CA879,CE879,CI879),1)</f>
        <v>1458729.4382</v>
      </c>
      <c r="CL879" s="18"/>
      <c r="CM879" s="18">
        <f t="shared" si="235"/>
        <v>0</v>
      </c>
      <c r="CN879" s="35">
        <f t="shared" si="236"/>
        <v>0</v>
      </c>
      <c r="CO879" s="39">
        <f t="shared" si="237"/>
        <v>1458729.4382</v>
      </c>
    </row>
    <row r="880" spans="1:93" s="19" customFormat="1" ht="60">
      <c r="A880" s="17">
        <v>870</v>
      </c>
      <c r="B880" s="50" t="s">
        <v>743</v>
      </c>
      <c r="C880" s="69" t="s">
        <v>888</v>
      </c>
      <c r="D880" s="69" t="s">
        <v>1248</v>
      </c>
      <c r="E880" s="37">
        <v>1</v>
      </c>
      <c r="F880" s="37" t="str">
        <f>+VLOOKUP(B880,'[1]AMAREY NOVA MEDICAL S.A'!$D:$H,5,0)</f>
        <v>CTO 5661-2021 EDM EQUIPOS Y DISPOSITIVOS MEDICOS SAS</v>
      </c>
      <c r="G880" s="34">
        <f>+VLOOKUP(B880,'[1]AMAREY NOVA MEDICAL S.A'!$D:$H,2,0)</f>
        <v>414302</v>
      </c>
      <c r="H880" s="32">
        <f>+VLOOKUP(B880,'[1]AMAREY NOVA MEDICAL S.A'!$D:$H,3,0)</f>
        <v>0</v>
      </c>
      <c r="I880" s="32">
        <f>+VLOOKUP(B880,'[1]AMAREY NOVA MEDICAL S.A'!$D:$H,4,0)</f>
        <v>414302</v>
      </c>
      <c r="J880" s="32">
        <f t="shared" si="232"/>
        <v>414302</v>
      </c>
      <c r="K880" s="32">
        <f t="shared" si="233"/>
        <v>437585.77240000002</v>
      </c>
      <c r="L880" s="32">
        <v>368000</v>
      </c>
      <c r="M880" s="32"/>
      <c r="N880" s="32">
        <v>368000</v>
      </c>
      <c r="O880" s="32">
        <f t="shared" si="240"/>
        <v>388681.60000000003</v>
      </c>
      <c r="P880" s="71"/>
      <c r="Q880" s="71"/>
      <c r="R880" s="76"/>
      <c r="S880" s="32"/>
      <c r="T880" s="32"/>
      <c r="U880" s="32"/>
      <c r="V880" s="32"/>
      <c r="W880" s="32"/>
      <c r="X880" s="32"/>
      <c r="Y880" s="32"/>
      <c r="Z880" s="32"/>
      <c r="AA880" s="32"/>
      <c r="AB880" s="32"/>
      <c r="AC880" s="32"/>
      <c r="AD880" s="32"/>
      <c r="AE880" s="32"/>
      <c r="AF880" s="32"/>
      <c r="AG880" s="32"/>
      <c r="AH880" s="32"/>
      <c r="AI880" s="32"/>
      <c r="AJ880" s="32"/>
      <c r="AK880" s="32"/>
      <c r="AL880" s="32"/>
      <c r="AM880" s="32"/>
      <c r="AN880" s="32"/>
      <c r="AO880" s="32"/>
      <c r="AP880" s="32"/>
      <c r="AQ880" s="32"/>
      <c r="AR880" s="32">
        <v>181174.45499999999</v>
      </c>
      <c r="AS880" s="32"/>
      <c r="AT880" s="32">
        <v>181174.45499999999</v>
      </c>
      <c r="AU880" s="32">
        <f t="shared" si="238"/>
        <v>191356.459371</v>
      </c>
      <c r="AV880" s="32"/>
      <c r="AW880" s="32"/>
      <c r="AX880" s="32"/>
      <c r="AY880" s="32"/>
      <c r="AZ880" s="32"/>
      <c r="BA880" s="32"/>
      <c r="BB880" s="32"/>
      <c r="BC880" s="32"/>
      <c r="BD880" s="32"/>
      <c r="BE880" s="32"/>
      <c r="BF880" s="32"/>
      <c r="BG880" s="32"/>
      <c r="BH880" s="32"/>
      <c r="BI880" s="32"/>
      <c r="BJ880" s="32"/>
      <c r="BK880" s="32"/>
      <c r="BL880" s="32"/>
      <c r="BM880" s="32"/>
      <c r="BN880" s="32"/>
      <c r="BO880" s="32"/>
      <c r="BP880" s="32"/>
      <c r="BQ880" s="32"/>
      <c r="BR880" s="32"/>
      <c r="BS880" s="32"/>
      <c r="BT880" s="32"/>
      <c r="BU880" s="32"/>
      <c r="BV880" s="32"/>
      <c r="BW880" s="32"/>
      <c r="BX880" s="32"/>
      <c r="BY880" s="32"/>
      <c r="BZ880" s="32"/>
      <c r="CA880" s="32"/>
      <c r="CB880" s="32">
        <v>178200</v>
      </c>
      <c r="CC880" s="32"/>
      <c r="CD880" s="32">
        <v>178200</v>
      </c>
      <c r="CE880" s="32">
        <f t="shared" si="242"/>
        <v>188214.84</v>
      </c>
      <c r="CF880" s="32"/>
      <c r="CG880" s="32"/>
      <c r="CH880" s="32"/>
      <c r="CI880" s="32"/>
      <c r="CJ880" s="32">
        <f t="shared" si="234"/>
        <v>301459.66794275003</v>
      </c>
      <c r="CK880" s="32">
        <f>+SMALL((K880,O880,S880,W880,AA880,AE880,AI880,AM880,AQ880,AU880,AY880,BC880,BG880,BK880,BO880,BS880,BW880,CA880,CE880,CI880),1)</f>
        <v>188214.84</v>
      </c>
      <c r="CL880" s="18"/>
      <c r="CM880" s="18">
        <f t="shared" si="235"/>
        <v>249370.93240000002</v>
      </c>
      <c r="CN880" s="35">
        <f t="shared" si="236"/>
        <v>1.3249270482603817</v>
      </c>
      <c r="CO880" s="39">
        <f t="shared" si="237"/>
        <v>188214.84</v>
      </c>
    </row>
    <row r="881" spans="1:93" s="19" customFormat="1" ht="60">
      <c r="A881" s="17">
        <v>871</v>
      </c>
      <c r="B881" s="50" t="s">
        <v>748</v>
      </c>
      <c r="C881" s="69" t="s">
        <v>888</v>
      </c>
      <c r="D881" s="69" t="s">
        <v>1248</v>
      </c>
      <c r="E881" s="37">
        <v>1</v>
      </c>
      <c r="F881" s="37" t="str">
        <f>+VLOOKUP(B881,'[1]AMAREY NOVA MEDICAL S.A'!$D:$H,5,0)</f>
        <v>CTO 5666-2021 LOGISTICA PARA DISPOSITIVOS MEDICOS S.A.S</v>
      </c>
      <c r="G881" s="34">
        <f>+VLOOKUP(B881,'[1]AMAREY NOVA MEDICAL S.A'!$D:$H,2,0)</f>
        <v>60748</v>
      </c>
      <c r="H881" s="32">
        <f>+VLOOKUP(B881,'[1]AMAREY NOVA MEDICAL S.A'!$D:$H,3,0)</f>
        <v>0</v>
      </c>
      <c r="I881" s="32">
        <f>+VLOOKUP(B881,'[1]AMAREY NOVA MEDICAL S.A'!$D:$H,4,0)</f>
        <v>60748</v>
      </c>
      <c r="J881" s="32">
        <f t="shared" si="232"/>
        <v>60748</v>
      </c>
      <c r="K881" s="32">
        <f t="shared" si="233"/>
        <v>64162.037600000003</v>
      </c>
      <c r="L881" s="32">
        <v>86000</v>
      </c>
      <c r="M881" s="32"/>
      <c r="N881" s="32">
        <v>86000</v>
      </c>
      <c r="O881" s="32">
        <f t="shared" si="240"/>
        <v>90833.2</v>
      </c>
      <c r="P881" s="71"/>
      <c r="Q881" s="71"/>
      <c r="R881" s="76"/>
      <c r="S881" s="32"/>
      <c r="T881" s="32"/>
      <c r="U881" s="32"/>
      <c r="V881" s="32"/>
      <c r="W881" s="32"/>
      <c r="X881" s="32"/>
      <c r="Y881" s="32"/>
      <c r="Z881" s="32"/>
      <c r="AA881" s="32"/>
      <c r="AB881" s="32"/>
      <c r="AC881" s="32"/>
      <c r="AD881" s="32"/>
      <c r="AE881" s="32"/>
      <c r="AF881" s="32"/>
      <c r="AG881" s="32"/>
      <c r="AH881" s="32"/>
      <c r="AI881" s="32"/>
      <c r="AJ881" s="32"/>
      <c r="AK881" s="32"/>
      <c r="AL881" s="32"/>
      <c r="AM881" s="32"/>
      <c r="AN881" s="32"/>
      <c r="AO881" s="32"/>
      <c r="AP881" s="32"/>
      <c r="AQ881" s="32"/>
      <c r="AR881" s="32">
        <v>66822.524999999994</v>
      </c>
      <c r="AS881" s="32"/>
      <c r="AT881" s="32">
        <v>66822.524999999994</v>
      </c>
      <c r="AU881" s="32">
        <f t="shared" si="238"/>
        <v>70577.950904999991</v>
      </c>
      <c r="AV881" s="32"/>
      <c r="AW881" s="32"/>
      <c r="AX881" s="32"/>
      <c r="AY881" s="32"/>
      <c r="AZ881" s="32"/>
      <c r="BA881" s="32"/>
      <c r="BB881" s="32"/>
      <c r="BC881" s="32"/>
      <c r="BD881" s="32"/>
      <c r="BE881" s="32"/>
      <c r="BF881" s="32"/>
      <c r="BG881" s="32"/>
      <c r="BH881" s="32"/>
      <c r="BI881" s="32"/>
      <c r="BJ881" s="32"/>
      <c r="BK881" s="32"/>
      <c r="BL881" s="32"/>
      <c r="BM881" s="32"/>
      <c r="BN881" s="32"/>
      <c r="BO881" s="32"/>
      <c r="BP881" s="32"/>
      <c r="BQ881" s="32"/>
      <c r="BR881" s="32"/>
      <c r="BS881" s="32"/>
      <c r="BT881" s="32"/>
      <c r="BU881" s="32"/>
      <c r="BV881" s="32"/>
      <c r="BW881" s="32"/>
      <c r="BX881" s="32"/>
      <c r="BY881" s="32"/>
      <c r="BZ881" s="32"/>
      <c r="CA881" s="32"/>
      <c r="CB881" s="32">
        <v>262666.80000000005</v>
      </c>
      <c r="CC881" s="32"/>
      <c r="CD881" s="32">
        <v>262666.80000000005</v>
      </c>
      <c r="CE881" s="32">
        <f t="shared" si="242"/>
        <v>277428.67416000005</v>
      </c>
      <c r="CF881" s="32"/>
      <c r="CG881" s="32"/>
      <c r="CH881" s="32"/>
      <c r="CI881" s="32"/>
      <c r="CJ881" s="32">
        <f t="shared" si="234"/>
        <v>125750.46566625001</v>
      </c>
      <c r="CK881" s="32">
        <f>+SMALL((K881,O881,S881,W881,AA881,AE881,AI881,AM881,AQ881,AU881,AY881,BC881,BG881,BK881,BO881,BS881,BW881,CA881,CE881,CI881),1)</f>
        <v>64162.037600000003</v>
      </c>
      <c r="CL881" s="18"/>
      <c r="CM881" s="18">
        <f t="shared" si="235"/>
        <v>0</v>
      </c>
      <c r="CN881" s="35">
        <f t="shared" si="236"/>
        <v>0</v>
      </c>
      <c r="CO881" s="39">
        <f t="shared" si="237"/>
        <v>64162.037600000003</v>
      </c>
    </row>
    <row r="882" spans="1:93" s="19" customFormat="1" ht="60">
      <c r="A882" s="17">
        <v>872</v>
      </c>
      <c r="B882" s="50" t="s">
        <v>741</v>
      </c>
      <c r="C882" s="69" t="s">
        <v>889</v>
      </c>
      <c r="D882" s="69" t="s">
        <v>1248</v>
      </c>
      <c r="E882" s="37">
        <v>1</v>
      </c>
      <c r="F882" s="37" t="str">
        <f>+VLOOKUP(B882,'[1]AMAREY NOVA MEDICAL S.A'!$D:$H,5,0)</f>
        <v>CTO 5661-2021 EDM EQUIPOS Y DISPOSITIVOS MEDICOS SAS</v>
      </c>
      <c r="G882" s="34">
        <f>+VLOOKUP(B882,'[1]AMAREY NOVA MEDICAL S.A'!$D:$H,2,0)</f>
        <v>2922642</v>
      </c>
      <c r="H882" s="32">
        <f>+VLOOKUP(B882,'[1]AMAREY NOVA MEDICAL S.A'!$D:$H,3,0)</f>
        <v>0</v>
      </c>
      <c r="I882" s="32">
        <f>+VLOOKUP(B882,'[1]AMAREY NOVA MEDICAL S.A'!$D:$H,4,0)</f>
        <v>2922642</v>
      </c>
      <c r="J882" s="32">
        <f t="shared" si="232"/>
        <v>2922642</v>
      </c>
      <c r="K882" s="32">
        <f t="shared" si="233"/>
        <v>3086894.4804000002</v>
      </c>
      <c r="L882" s="32"/>
      <c r="M882" s="32"/>
      <c r="N882" s="32"/>
      <c r="O882" s="32"/>
      <c r="P882" s="71"/>
      <c r="Q882" s="71"/>
      <c r="R882" s="76"/>
      <c r="S882" s="32"/>
      <c r="T882" s="32"/>
      <c r="U882" s="32"/>
      <c r="V882" s="32"/>
      <c r="W882" s="32"/>
      <c r="X882" s="32"/>
      <c r="Y882" s="32"/>
      <c r="Z882" s="32"/>
      <c r="AA882" s="32"/>
      <c r="AB882" s="32"/>
      <c r="AC882" s="32"/>
      <c r="AD882" s="32"/>
      <c r="AE882" s="32"/>
      <c r="AF882" s="32"/>
      <c r="AG882" s="32"/>
      <c r="AH882" s="32"/>
      <c r="AI882" s="32"/>
      <c r="AJ882" s="32">
        <v>3599500</v>
      </c>
      <c r="AK882" s="32"/>
      <c r="AL882" s="32">
        <v>3599500</v>
      </c>
      <c r="AM882" s="32">
        <f t="shared" si="244"/>
        <v>3801791.9</v>
      </c>
      <c r="AN882" s="32"/>
      <c r="AO882" s="32"/>
      <c r="AP882" s="32"/>
      <c r="AQ882" s="32"/>
      <c r="AR882" s="32">
        <v>308942.24900000001</v>
      </c>
      <c r="AS882" s="32"/>
      <c r="AT882" s="32">
        <v>308942.24900000001</v>
      </c>
      <c r="AU882" s="32">
        <f t="shared" si="238"/>
        <v>326304.80339380004</v>
      </c>
      <c r="AV882" s="32"/>
      <c r="AW882" s="32"/>
      <c r="AX882" s="32"/>
      <c r="AY882" s="32"/>
      <c r="AZ882" s="32"/>
      <c r="BA882" s="32"/>
      <c r="BB882" s="32"/>
      <c r="BC882" s="32"/>
      <c r="BD882" s="32"/>
      <c r="BE882" s="32"/>
      <c r="BF882" s="32"/>
      <c r="BG882" s="32"/>
      <c r="BH882" s="32"/>
      <c r="BI882" s="32"/>
      <c r="BJ882" s="32"/>
      <c r="BK882" s="32"/>
      <c r="BL882" s="32"/>
      <c r="BM882" s="32"/>
      <c r="BN882" s="32"/>
      <c r="BO882" s="32"/>
      <c r="BP882" s="32"/>
      <c r="BQ882" s="32"/>
      <c r="BR882" s="32"/>
      <c r="BS882" s="32"/>
      <c r="BT882" s="32"/>
      <c r="BU882" s="32"/>
      <c r="BV882" s="32"/>
      <c r="BW882" s="32"/>
      <c r="BX882" s="32"/>
      <c r="BY882" s="32"/>
      <c r="BZ882" s="32"/>
      <c r="CA882" s="32"/>
      <c r="CB882" s="32"/>
      <c r="CC882" s="32"/>
      <c r="CD882" s="32"/>
      <c r="CE882" s="32"/>
      <c r="CF882" s="32"/>
      <c r="CG882" s="32"/>
      <c r="CH882" s="32"/>
      <c r="CI882" s="32"/>
      <c r="CJ882" s="32">
        <f t="shared" si="234"/>
        <v>2404997.0612646001</v>
      </c>
      <c r="CK882" s="32">
        <f>+SMALL((K882,O882,S882,W882,AA882,AE882,AI882,AM882,AQ882,AU882,AY882,BC882,BG882,BK882,BO882,BS882,BW882,CA882,CE882,CI882),1)</f>
        <v>326304.80339380004</v>
      </c>
      <c r="CL882" s="18"/>
      <c r="CM882" s="18">
        <f t="shared" si="235"/>
        <v>2760589.6770062</v>
      </c>
      <c r="CN882" s="35">
        <f t="shared" si="236"/>
        <v>8.460156419072355</v>
      </c>
      <c r="CO882" s="39">
        <f t="shared" si="237"/>
        <v>326304.80339380004</v>
      </c>
    </row>
    <row r="883" spans="1:93" s="19" customFormat="1" ht="45">
      <c r="A883" s="17">
        <v>873</v>
      </c>
      <c r="B883" s="50" t="s">
        <v>578</v>
      </c>
      <c r="C883" s="69" t="s">
        <v>889</v>
      </c>
      <c r="D883" s="69" t="s">
        <v>1248</v>
      </c>
      <c r="E883" s="37">
        <v>1</v>
      </c>
      <c r="F883" s="37" t="str">
        <f>+VLOOKUP(B883,'[1]AMAREY NOVA MEDICAL S.A'!$D:$H,5,0)</f>
        <v>CTO 5656-2021 AMAREY NOVA MEDICAL S.A</v>
      </c>
      <c r="G883" s="34">
        <f>+VLOOKUP(B883,'[1]AMAREY NOVA MEDICAL S.A'!$D:$H,2,0)</f>
        <v>50000</v>
      </c>
      <c r="H883" s="32">
        <f>+VLOOKUP(B883,'[1]AMAREY NOVA MEDICAL S.A'!$D:$H,3,0)</f>
        <v>0</v>
      </c>
      <c r="I883" s="32">
        <f>+VLOOKUP(B883,'[1]AMAREY NOVA MEDICAL S.A'!$D:$H,4,0)</f>
        <v>50000</v>
      </c>
      <c r="J883" s="32">
        <f t="shared" si="232"/>
        <v>50000</v>
      </c>
      <c r="K883" s="32">
        <f t="shared" si="233"/>
        <v>52810</v>
      </c>
      <c r="L883" s="32">
        <v>86000</v>
      </c>
      <c r="M883" s="32"/>
      <c r="N883" s="32">
        <v>86000</v>
      </c>
      <c r="O883" s="32">
        <f t="shared" si="240"/>
        <v>90833.2</v>
      </c>
      <c r="P883" s="71"/>
      <c r="Q883" s="71"/>
      <c r="R883" s="76"/>
      <c r="S883" s="32"/>
      <c r="T883" s="32"/>
      <c r="U883" s="32"/>
      <c r="V883" s="32"/>
      <c r="W883" s="32"/>
      <c r="X883" s="32"/>
      <c r="Y883" s="32"/>
      <c r="Z883" s="32"/>
      <c r="AA883" s="32"/>
      <c r="AB883" s="32"/>
      <c r="AC883" s="32"/>
      <c r="AD883" s="32"/>
      <c r="AE883" s="32"/>
      <c r="AF883" s="32"/>
      <c r="AG883" s="32"/>
      <c r="AH883" s="32"/>
      <c r="AI883" s="32"/>
      <c r="AJ883" s="32">
        <v>174225</v>
      </c>
      <c r="AK883" s="32"/>
      <c r="AL883" s="32">
        <v>174225</v>
      </c>
      <c r="AM883" s="32">
        <f t="shared" si="244"/>
        <v>184016.44500000001</v>
      </c>
      <c r="AN883" s="32"/>
      <c r="AO883" s="32"/>
      <c r="AP883" s="32"/>
      <c r="AQ883" s="32"/>
      <c r="AR883" s="32">
        <v>23905.962080000001</v>
      </c>
      <c r="AS883" s="32"/>
      <c r="AT883" s="32">
        <v>23905.962080000001</v>
      </c>
      <c r="AU883" s="32">
        <f t="shared" si="238"/>
        <v>25249.477148896003</v>
      </c>
      <c r="AV883" s="32"/>
      <c r="AW883" s="32"/>
      <c r="AX883" s="32"/>
      <c r="AY883" s="32"/>
      <c r="AZ883" s="32"/>
      <c r="BA883" s="32"/>
      <c r="BB883" s="32"/>
      <c r="BC883" s="32"/>
      <c r="BD883" s="32"/>
      <c r="BE883" s="32"/>
      <c r="BF883" s="32"/>
      <c r="BG883" s="32"/>
      <c r="BH883" s="32"/>
      <c r="BI883" s="32"/>
      <c r="BJ883" s="32"/>
      <c r="BK883" s="32"/>
      <c r="BL883" s="32"/>
      <c r="BM883" s="32"/>
      <c r="BN883" s="32"/>
      <c r="BO883" s="32"/>
      <c r="BP883" s="32"/>
      <c r="BQ883" s="32"/>
      <c r="BR883" s="32"/>
      <c r="BS883" s="32"/>
      <c r="BT883" s="32"/>
      <c r="BU883" s="32"/>
      <c r="BV883" s="32"/>
      <c r="BW883" s="32"/>
      <c r="BX883" s="32"/>
      <c r="BY883" s="32"/>
      <c r="BZ883" s="32"/>
      <c r="CA883" s="32"/>
      <c r="CB883" s="32"/>
      <c r="CC883" s="32"/>
      <c r="CD883" s="32"/>
      <c r="CE883" s="32"/>
      <c r="CF883" s="32"/>
      <c r="CG883" s="32"/>
      <c r="CH883" s="32"/>
      <c r="CI883" s="32"/>
      <c r="CJ883" s="32">
        <f t="shared" si="234"/>
        <v>88227.280537224011</v>
      </c>
      <c r="CK883" s="32">
        <f>+SMALL((K883,O883,S883,W883,AA883,AE883,AI883,AM883,AQ883,AU883,AY883,BC883,BG883,BK883,BO883,BS883,BW883,CA883,CE883,CI883),1)</f>
        <v>25249.477148896003</v>
      </c>
      <c r="CL883" s="18"/>
      <c r="CM883" s="18">
        <f t="shared" si="235"/>
        <v>27560.522851103997</v>
      </c>
      <c r="CN883" s="35">
        <f t="shared" si="236"/>
        <v>1.0915284577411157</v>
      </c>
      <c r="CO883" s="39">
        <f t="shared" si="237"/>
        <v>25249.477148896003</v>
      </c>
    </row>
    <row r="884" spans="1:93" s="19" customFormat="1" ht="45">
      <c r="A884" s="17">
        <v>874</v>
      </c>
      <c r="B884" s="50" t="s">
        <v>736</v>
      </c>
      <c r="C884" s="69" t="s">
        <v>889</v>
      </c>
      <c r="D884" s="69" t="s">
        <v>1248</v>
      </c>
      <c r="E884" s="37">
        <v>1</v>
      </c>
      <c r="F884" s="37" t="str">
        <f>+VLOOKUP(B884,'[1]AMAREY NOVA MEDICAL S.A'!$D:$H,5,0)</f>
        <v>CTO 5656-2021 AMAREY NOVA MEDICAL S.A</v>
      </c>
      <c r="G884" s="34">
        <f>+VLOOKUP(B884,'[1]AMAREY NOVA MEDICAL S.A'!$D:$H,2,0)</f>
        <v>57000</v>
      </c>
      <c r="H884" s="32">
        <f>+VLOOKUP(B884,'[1]AMAREY NOVA MEDICAL S.A'!$D:$H,3,0)</f>
        <v>0</v>
      </c>
      <c r="I884" s="32">
        <f>+VLOOKUP(B884,'[1]AMAREY NOVA MEDICAL S.A'!$D:$H,4,0)</f>
        <v>57000</v>
      </c>
      <c r="J884" s="32">
        <f t="shared" si="232"/>
        <v>57000</v>
      </c>
      <c r="K884" s="32">
        <f t="shared" si="233"/>
        <v>60203.4</v>
      </c>
      <c r="L884" s="32">
        <v>101000</v>
      </c>
      <c r="M884" s="32"/>
      <c r="N884" s="32">
        <v>101000</v>
      </c>
      <c r="O884" s="32">
        <f t="shared" si="240"/>
        <v>106676.2</v>
      </c>
      <c r="P884" s="71"/>
      <c r="Q884" s="71"/>
      <c r="R884" s="76"/>
      <c r="S884" s="32"/>
      <c r="T884" s="32"/>
      <c r="U884" s="32"/>
      <c r="V884" s="32"/>
      <c r="W884" s="32"/>
      <c r="X884" s="32"/>
      <c r="Y884" s="32"/>
      <c r="Z884" s="32"/>
      <c r="AA884" s="32"/>
      <c r="AB884" s="32"/>
      <c r="AC884" s="32"/>
      <c r="AD884" s="32"/>
      <c r="AE884" s="32"/>
      <c r="AF884" s="32"/>
      <c r="AG884" s="32"/>
      <c r="AH884" s="32"/>
      <c r="AI884" s="32"/>
      <c r="AJ884" s="32">
        <v>240465</v>
      </c>
      <c r="AK884" s="32"/>
      <c r="AL884" s="32">
        <v>240465</v>
      </c>
      <c r="AM884" s="32">
        <f t="shared" si="244"/>
        <v>253979.133</v>
      </c>
      <c r="AN884" s="32"/>
      <c r="AO884" s="32"/>
      <c r="AP884" s="32"/>
      <c r="AQ884" s="32"/>
      <c r="AR884" s="32">
        <v>44100.856800000001</v>
      </c>
      <c r="AS884" s="32"/>
      <c r="AT884" s="32">
        <v>44100.856800000001</v>
      </c>
      <c r="AU884" s="32">
        <f t="shared" si="238"/>
        <v>46579.324952160001</v>
      </c>
      <c r="AV884" s="32"/>
      <c r="AW884" s="32"/>
      <c r="AX884" s="32"/>
      <c r="AY884" s="32"/>
      <c r="AZ884" s="32"/>
      <c r="BA884" s="32"/>
      <c r="BB884" s="32"/>
      <c r="BC884" s="32"/>
      <c r="BD884" s="32"/>
      <c r="BE884" s="32"/>
      <c r="BF884" s="32"/>
      <c r="BG884" s="32"/>
      <c r="BH884" s="32"/>
      <c r="BI884" s="32"/>
      <c r="BJ884" s="32"/>
      <c r="BK884" s="32"/>
      <c r="BL884" s="32"/>
      <c r="BM884" s="32"/>
      <c r="BN884" s="32"/>
      <c r="BO884" s="32"/>
      <c r="BP884" s="32"/>
      <c r="BQ884" s="32"/>
      <c r="BR884" s="32"/>
      <c r="BS884" s="32"/>
      <c r="BT884" s="32"/>
      <c r="BU884" s="32"/>
      <c r="BV884" s="32"/>
      <c r="BW884" s="32"/>
      <c r="BX884" s="32"/>
      <c r="BY884" s="32"/>
      <c r="BZ884" s="32"/>
      <c r="CA884" s="32"/>
      <c r="CB884" s="32"/>
      <c r="CC884" s="32"/>
      <c r="CD884" s="32"/>
      <c r="CE884" s="32"/>
      <c r="CF884" s="32"/>
      <c r="CG884" s="32"/>
      <c r="CH884" s="32"/>
      <c r="CI884" s="32"/>
      <c r="CJ884" s="32">
        <f t="shared" si="234"/>
        <v>116859.51448804</v>
      </c>
      <c r="CK884" s="32">
        <f>+SMALL((K884,O884,S884,W884,AA884,AE884,AI884,AM884,AQ884,AU884,AY884,BC884,BG884,BK884,BO884,BS884,BW884,CA884,CE884,CI884),1)</f>
        <v>46579.324952160001</v>
      </c>
      <c r="CL884" s="18"/>
      <c r="CM884" s="18">
        <f t="shared" si="235"/>
        <v>13624.07504784</v>
      </c>
      <c r="CN884" s="35">
        <f t="shared" si="236"/>
        <v>0.29249189553160793</v>
      </c>
      <c r="CO884" s="39">
        <f t="shared" si="237"/>
        <v>46579.324952160001</v>
      </c>
    </row>
    <row r="885" spans="1:93" s="19" customFormat="1" ht="60">
      <c r="A885" s="17">
        <v>875</v>
      </c>
      <c r="B885" s="50" t="s">
        <v>749</v>
      </c>
      <c r="C885" s="69" t="s">
        <v>890</v>
      </c>
      <c r="D885" s="69" t="s">
        <v>1248</v>
      </c>
      <c r="E885" s="37">
        <v>1</v>
      </c>
      <c r="F885" s="37" t="str">
        <f>+VLOOKUP(B885,'[1]AMAREY NOVA MEDICAL S.A'!$D:$H,5,0)</f>
        <v>CTO 5664-2021 JOHNSON &amp; JOHNSON DE COLOMBIA S.A</v>
      </c>
      <c r="G885" s="34">
        <f>+VLOOKUP(B885,'[1]AMAREY NOVA MEDICAL S.A'!$D:$H,2,0)</f>
        <v>1680000</v>
      </c>
      <c r="H885" s="32">
        <f>+VLOOKUP(B885,'[1]AMAREY NOVA MEDICAL S.A'!$D:$H,3,0)</f>
        <v>0</v>
      </c>
      <c r="I885" s="32">
        <f>+VLOOKUP(B885,'[1]AMAREY NOVA MEDICAL S.A'!$D:$H,4,0)</f>
        <v>1680000</v>
      </c>
      <c r="J885" s="32">
        <f t="shared" si="232"/>
        <v>1680000</v>
      </c>
      <c r="K885" s="32">
        <f t="shared" si="233"/>
        <v>1774416</v>
      </c>
      <c r="L885" s="32"/>
      <c r="M885" s="32"/>
      <c r="N885" s="32"/>
      <c r="O885" s="32"/>
      <c r="P885" s="71"/>
      <c r="Q885" s="71"/>
      <c r="R885" s="76"/>
      <c r="S885" s="32"/>
      <c r="T885" s="32"/>
      <c r="U885" s="32"/>
      <c r="V885" s="32"/>
      <c r="W885" s="32"/>
      <c r="X885" s="32"/>
      <c r="Y885" s="32"/>
      <c r="Z885" s="32"/>
      <c r="AA885" s="32"/>
      <c r="AB885" s="32"/>
      <c r="AC885" s="32"/>
      <c r="AD885" s="32"/>
      <c r="AE885" s="32"/>
      <c r="AF885" s="32"/>
      <c r="AG885" s="32"/>
      <c r="AH885" s="32"/>
      <c r="AI885" s="32"/>
      <c r="AJ885" s="32">
        <v>1932000</v>
      </c>
      <c r="AK885" s="32"/>
      <c r="AL885" s="32">
        <v>1932000</v>
      </c>
      <c r="AM885" s="32">
        <f t="shared" si="244"/>
        <v>2040578.4000000001</v>
      </c>
      <c r="AN885" s="32"/>
      <c r="AO885" s="32"/>
      <c r="AP885" s="32"/>
      <c r="AQ885" s="32"/>
      <c r="AR885" s="32"/>
      <c r="AS885" s="32"/>
      <c r="AT885" s="32"/>
      <c r="AU885" s="32"/>
      <c r="AV885" s="32"/>
      <c r="AW885" s="32"/>
      <c r="AX885" s="32"/>
      <c r="AY885" s="32"/>
      <c r="AZ885" s="32"/>
      <c r="BA885" s="32"/>
      <c r="BB885" s="32"/>
      <c r="BC885" s="32"/>
      <c r="BD885" s="32"/>
      <c r="BE885" s="32"/>
      <c r="BF885" s="32"/>
      <c r="BG885" s="32"/>
      <c r="BH885" s="32"/>
      <c r="BI885" s="32"/>
      <c r="BJ885" s="32"/>
      <c r="BK885" s="32"/>
      <c r="BL885" s="32"/>
      <c r="BM885" s="32"/>
      <c r="BN885" s="32"/>
      <c r="BO885" s="32"/>
      <c r="BP885" s="32"/>
      <c r="BQ885" s="32"/>
      <c r="BR885" s="32"/>
      <c r="BS885" s="32"/>
      <c r="BT885" s="32"/>
      <c r="BU885" s="32"/>
      <c r="BV885" s="32"/>
      <c r="BW885" s="32"/>
      <c r="BX885" s="32"/>
      <c r="BY885" s="32"/>
      <c r="BZ885" s="32"/>
      <c r="CA885" s="32"/>
      <c r="CB885" s="32"/>
      <c r="CC885" s="32"/>
      <c r="CD885" s="32"/>
      <c r="CE885" s="32"/>
      <c r="CF885" s="32"/>
      <c r="CG885" s="32"/>
      <c r="CH885" s="32"/>
      <c r="CI885" s="32"/>
      <c r="CJ885" s="32">
        <f t="shared" si="234"/>
        <v>1907497.2000000002</v>
      </c>
      <c r="CK885" s="32">
        <f>+SMALL((K885,O885,S885,W885,AA885,AE885,AI885,AM885,AQ885,AU885,AY885,BC885,BG885,BK885,BO885,BS885,BW885,CA885,CE885,CI885),1)</f>
        <v>1774416</v>
      </c>
      <c r="CL885" s="18"/>
      <c r="CM885" s="18">
        <f t="shared" si="235"/>
        <v>0</v>
      </c>
      <c r="CN885" s="35">
        <f t="shared" si="236"/>
        <v>0</v>
      </c>
      <c r="CO885" s="39">
        <f t="shared" si="237"/>
        <v>1774416</v>
      </c>
    </row>
    <row r="886" spans="1:93" s="19" customFormat="1" ht="60">
      <c r="A886" s="17">
        <v>876</v>
      </c>
      <c r="B886" s="50" t="s">
        <v>342</v>
      </c>
      <c r="C886" s="69" t="s">
        <v>890</v>
      </c>
      <c r="D886" s="69" t="s">
        <v>1248</v>
      </c>
      <c r="E886" s="37">
        <v>1</v>
      </c>
      <c r="F886" s="37" t="str">
        <f>+VLOOKUP(B886,'[1]AMAREY NOVA MEDICAL S.A'!$D:$H,5,0)</f>
        <v>CTO 5664-2021 JOHNSON &amp; JOHNSON DE COLOMBIA S.A</v>
      </c>
      <c r="G886" s="34">
        <f>+VLOOKUP(B886,'[1]AMAREY NOVA MEDICAL S.A'!$D:$H,2,0)</f>
        <v>71500</v>
      </c>
      <c r="H886" s="32">
        <f>+VLOOKUP(B886,'[1]AMAREY NOVA MEDICAL S.A'!$D:$H,3,0)</f>
        <v>0</v>
      </c>
      <c r="I886" s="32">
        <f>+VLOOKUP(B886,'[1]AMAREY NOVA MEDICAL S.A'!$D:$H,4,0)</f>
        <v>71500</v>
      </c>
      <c r="J886" s="32">
        <f t="shared" si="232"/>
        <v>71500</v>
      </c>
      <c r="K886" s="32">
        <f t="shared" si="233"/>
        <v>75518.3</v>
      </c>
      <c r="L886" s="32">
        <v>86000</v>
      </c>
      <c r="M886" s="32"/>
      <c r="N886" s="32">
        <v>86000</v>
      </c>
      <c r="O886" s="32">
        <f t="shared" si="240"/>
        <v>90833.2</v>
      </c>
      <c r="P886" s="71"/>
      <c r="Q886" s="71"/>
      <c r="R886" s="76"/>
      <c r="S886" s="32"/>
      <c r="T886" s="32"/>
      <c r="U886" s="32"/>
      <c r="V886" s="32"/>
      <c r="W886" s="32"/>
      <c r="X886" s="32"/>
      <c r="Y886" s="32"/>
      <c r="Z886" s="32"/>
      <c r="AA886" s="32"/>
      <c r="AB886" s="32"/>
      <c r="AC886" s="32"/>
      <c r="AD886" s="32"/>
      <c r="AE886" s="32"/>
      <c r="AF886" s="32"/>
      <c r="AG886" s="32"/>
      <c r="AH886" s="32"/>
      <c r="AI886" s="32"/>
      <c r="AJ886" s="32">
        <v>82225</v>
      </c>
      <c r="AK886" s="32"/>
      <c r="AL886" s="32">
        <v>82225</v>
      </c>
      <c r="AM886" s="32">
        <f t="shared" si="244"/>
        <v>86846.044999999998</v>
      </c>
      <c r="AN886" s="32"/>
      <c r="AO886" s="32"/>
      <c r="AP886" s="32"/>
      <c r="AQ886" s="32"/>
      <c r="AR886" s="32"/>
      <c r="AS886" s="32"/>
      <c r="AT886" s="32"/>
      <c r="AU886" s="32"/>
      <c r="AV886" s="32"/>
      <c r="AW886" s="32"/>
      <c r="AX886" s="32"/>
      <c r="AY886" s="32"/>
      <c r="AZ886" s="32"/>
      <c r="BA886" s="32"/>
      <c r="BB886" s="32"/>
      <c r="BC886" s="32"/>
      <c r="BD886" s="32"/>
      <c r="BE886" s="32"/>
      <c r="BF886" s="32"/>
      <c r="BG886" s="32"/>
      <c r="BH886" s="32"/>
      <c r="BI886" s="32"/>
      <c r="BJ886" s="32"/>
      <c r="BK886" s="32"/>
      <c r="BL886" s="32"/>
      <c r="BM886" s="32"/>
      <c r="BN886" s="32"/>
      <c r="BO886" s="32"/>
      <c r="BP886" s="32"/>
      <c r="BQ886" s="32"/>
      <c r="BR886" s="32"/>
      <c r="BS886" s="32"/>
      <c r="BT886" s="32"/>
      <c r="BU886" s="32"/>
      <c r="BV886" s="32"/>
      <c r="BW886" s="32"/>
      <c r="BX886" s="32"/>
      <c r="BY886" s="32"/>
      <c r="BZ886" s="32"/>
      <c r="CA886" s="32"/>
      <c r="CB886" s="32"/>
      <c r="CC886" s="32"/>
      <c r="CD886" s="32"/>
      <c r="CE886" s="32"/>
      <c r="CF886" s="32"/>
      <c r="CG886" s="32"/>
      <c r="CH886" s="32"/>
      <c r="CI886" s="32"/>
      <c r="CJ886" s="32">
        <f t="shared" si="234"/>
        <v>84399.181666666656</v>
      </c>
      <c r="CK886" s="32">
        <f>+SMALL((K886,O886,S886,W886,AA886,AE886,AI886,AM886,AQ886,AU886,AY886,BC886,BG886,BK886,BO886,BS886,BW886,CA886,CE886,CI886),1)</f>
        <v>75518.3</v>
      </c>
      <c r="CL886" s="18"/>
      <c r="CM886" s="18">
        <f t="shared" si="235"/>
        <v>0</v>
      </c>
      <c r="CN886" s="35">
        <f t="shared" si="236"/>
        <v>0</v>
      </c>
      <c r="CO886" s="39">
        <f t="shared" si="237"/>
        <v>75518.3</v>
      </c>
    </row>
    <row r="887" spans="1:93" s="19" customFormat="1" ht="60">
      <c r="A887" s="17">
        <v>877</v>
      </c>
      <c r="B887" s="50" t="s">
        <v>750</v>
      </c>
      <c r="C887" s="69" t="s">
        <v>891</v>
      </c>
      <c r="D887" s="69" t="s">
        <v>1248</v>
      </c>
      <c r="E887" s="37">
        <v>1</v>
      </c>
      <c r="F887" s="37" t="str">
        <f>+VLOOKUP(B887,'[1]AMAREY NOVA MEDICAL S.A'!$D:$H,5,0)</f>
        <v>CTO 5664-2021 JOHNSON &amp; JOHNSON DE COLOMBIA S.A</v>
      </c>
      <c r="G887" s="34">
        <f>+VLOOKUP(B887,'[1]AMAREY NOVA MEDICAL S.A'!$D:$H,2,0)</f>
        <v>1155000</v>
      </c>
      <c r="H887" s="32">
        <f>+VLOOKUP(B887,'[1]AMAREY NOVA MEDICAL S.A'!$D:$H,3,0)</f>
        <v>0</v>
      </c>
      <c r="I887" s="32">
        <f>+VLOOKUP(B887,'[1]AMAREY NOVA MEDICAL S.A'!$D:$H,4,0)</f>
        <v>1155000</v>
      </c>
      <c r="J887" s="32">
        <f t="shared" si="232"/>
        <v>1155000</v>
      </c>
      <c r="K887" s="32">
        <f t="shared" si="233"/>
        <v>1219911</v>
      </c>
      <c r="L887" s="32"/>
      <c r="M887" s="32"/>
      <c r="N887" s="32"/>
      <c r="O887" s="32"/>
      <c r="P887" s="71"/>
      <c r="Q887" s="71"/>
      <c r="R887" s="76"/>
      <c r="S887" s="32"/>
      <c r="T887" s="32"/>
      <c r="U887" s="32"/>
      <c r="V887" s="32"/>
      <c r="W887" s="32"/>
      <c r="X887" s="32"/>
      <c r="Y887" s="32"/>
      <c r="Z887" s="32"/>
      <c r="AA887" s="32"/>
      <c r="AB887" s="32"/>
      <c r="AC887" s="32"/>
      <c r="AD887" s="32"/>
      <c r="AE887" s="32"/>
      <c r="AF887" s="32"/>
      <c r="AG887" s="32"/>
      <c r="AH887" s="32"/>
      <c r="AI887" s="32"/>
      <c r="AJ887" s="32">
        <v>1328250</v>
      </c>
      <c r="AK887" s="32"/>
      <c r="AL887" s="32">
        <v>1328250</v>
      </c>
      <c r="AM887" s="32">
        <f t="shared" si="244"/>
        <v>1402897.6500000001</v>
      </c>
      <c r="AN887" s="32"/>
      <c r="AO887" s="32"/>
      <c r="AP887" s="32"/>
      <c r="AQ887" s="32"/>
      <c r="AR887" s="32"/>
      <c r="AS887" s="32"/>
      <c r="AT887" s="32"/>
      <c r="AU887" s="32"/>
      <c r="AV887" s="32"/>
      <c r="AW887" s="32"/>
      <c r="AX887" s="32"/>
      <c r="AY887" s="32"/>
      <c r="AZ887" s="32"/>
      <c r="BA887" s="32"/>
      <c r="BB887" s="32"/>
      <c r="BC887" s="32"/>
      <c r="BD887" s="32"/>
      <c r="BE887" s="32"/>
      <c r="BF887" s="32"/>
      <c r="BG887" s="32"/>
      <c r="BH887" s="32"/>
      <c r="BI887" s="32"/>
      <c r="BJ887" s="32"/>
      <c r="BK887" s="32"/>
      <c r="BL887" s="32"/>
      <c r="BM887" s="32"/>
      <c r="BN887" s="32"/>
      <c r="BO887" s="32"/>
      <c r="BP887" s="32"/>
      <c r="BQ887" s="32"/>
      <c r="BR887" s="32"/>
      <c r="BS887" s="32"/>
      <c r="BT887" s="32"/>
      <c r="BU887" s="32"/>
      <c r="BV887" s="32"/>
      <c r="BW887" s="32"/>
      <c r="BX887" s="32"/>
      <c r="BY887" s="32"/>
      <c r="BZ887" s="32"/>
      <c r="CA887" s="32"/>
      <c r="CB887" s="32"/>
      <c r="CC887" s="32"/>
      <c r="CD887" s="32"/>
      <c r="CE887" s="32"/>
      <c r="CF887" s="32"/>
      <c r="CG887" s="32"/>
      <c r="CH887" s="32"/>
      <c r="CI887" s="32"/>
      <c r="CJ887" s="32">
        <f t="shared" si="234"/>
        <v>1311404.3250000002</v>
      </c>
      <c r="CK887" s="32">
        <f>+SMALL((K887,O887,S887,W887,AA887,AE887,AI887,AM887,AQ887,AU887,AY887,BC887,BG887,BK887,BO887,BS887,BW887,CA887,CE887,CI887),1)</f>
        <v>1219911</v>
      </c>
      <c r="CL887" s="18"/>
      <c r="CM887" s="18">
        <f t="shared" si="235"/>
        <v>0</v>
      </c>
      <c r="CN887" s="35">
        <f t="shared" si="236"/>
        <v>0</v>
      </c>
      <c r="CO887" s="39">
        <f t="shared" si="237"/>
        <v>1219911</v>
      </c>
    </row>
    <row r="888" spans="1:93" s="19" customFormat="1" ht="60">
      <c r="A888" s="17">
        <v>878</v>
      </c>
      <c r="B888" s="50" t="s">
        <v>751</v>
      </c>
      <c r="C888" s="69" t="s">
        <v>891</v>
      </c>
      <c r="D888" s="69" t="s">
        <v>1248</v>
      </c>
      <c r="E888" s="37">
        <v>1</v>
      </c>
      <c r="F888" s="37" t="str">
        <f>+VLOOKUP(B888,'[1]AMAREY NOVA MEDICAL S.A'!$D:$H,5,0)</f>
        <v>CTO 5664-2021 JOHNSON &amp; JOHNSON DE COLOMBIA S.A</v>
      </c>
      <c r="G888" s="34">
        <f>+VLOOKUP(B888,'[1]AMAREY NOVA MEDICAL S.A'!$D:$H,2,0)</f>
        <v>109600</v>
      </c>
      <c r="H888" s="32">
        <f>+VLOOKUP(B888,'[1]AMAREY NOVA MEDICAL S.A'!$D:$H,3,0)</f>
        <v>0</v>
      </c>
      <c r="I888" s="32">
        <f>+VLOOKUP(B888,'[1]AMAREY NOVA MEDICAL S.A'!$D:$H,4,0)</f>
        <v>109600</v>
      </c>
      <c r="J888" s="32">
        <f t="shared" si="232"/>
        <v>109600</v>
      </c>
      <c r="K888" s="32">
        <f t="shared" si="233"/>
        <v>115759.52</v>
      </c>
      <c r="L888" s="32">
        <v>86000</v>
      </c>
      <c r="M888" s="32"/>
      <c r="N888" s="32">
        <v>86000</v>
      </c>
      <c r="O888" s="32">
        <f t="shared" si="240"/>
        <v>90833.2</v>
      </c>
      <c r="P888" s="71"/>
      <c r="Q888" s="71"/>
      <c r="R888" s="76"/>
      <c r="S888" s="32"/>
      <c r="T888" s="32"/>
      <c r="U888" s="32"/>
      <c r="V888" s="32"/>
      <c r="W888" s="32"/>
      <c r="X888" s="32"/>
      <c r="Y888" s="32"/>
      <c r="Z888" s="32"/>
      <c r="AA888" s="32"/>
      <c r="AB888" s="32"/>
      <c r="AC888" s="32"/>
      <c r="AD888" s="32"/>
      <c r="AE888" s="32"/>
      <c r="AF888" s="32"/>
      <c r="AG888" s="32"/>
      <c r="AH888" s="32"/>
      <c r="AI888" s="32"/>
      <c r="AJ888" s="32">
        <v>126040</v>
      </c>
      <c r="AK888" s="32"/>
      <c r="AL888" s="32">
        <v>126040</v>
      </c>
      <c r="AM888" s="32">
        <f t="shared" si="244"/>
        <v>133123.448</v>
      </c>
      <c r="AN888" s="32"/>
      <c r="AO888" s="32"/>
      <c r="AP888" s="32"/>
      <c r="AQ888" s="32"/>
      <c r="AR888" s="32"/>
      <c r="AS888" s="32"/>
      <c r="AT888" s="32"/>
      <c r="AU888" s="32"/>
      <c r="AV888" s="32"/>
      <c r="AW888" s="32"/>
      <c r="AX888" s="32"/>
      <c r="AY888" s="32"/>
      <c r="AZ888" s="32"/>
      <c r="BA888" s="32"/>
      <c r="BB888" s="32"/>
      <c r="BC888" s="32"/>
      <c r="BD888" s="32"/>
      <c r="BE888" s="32"/>
      <c r="BF888" s="32"/>
      <c r="BG888" s="32"/>
      <c r="BH888" s="32"/>
      <c r="BI888" s="32"/>
      <c r="BJ888" s="32"/>
      <c r="BK888" s="32"/>
      <c r="BL888" s="32"/>
      <c r="BM888" s="32"/>
      <c r="BN888" s="32"/>
      <c r="BO888" s="32"/>
      <c r="BP888" s="32"/>
      <c r="BQ888" s="32"/>
      <c r="BR888" s="32"/>
      <c r="BS888" s="32"/>
      <c r="BT888" s="32"/>
      <c r="BU888" s="32"/>
      <c r="BV888" s="32"/>
      <c r="BW888" s="32"/>
      <c r="BX888" s="32"/>
      <c r="BY888" s="32"/>
      <c r="BZ888" s="32"/>
      <c r="CA888" s="32"/>
      <c r="CB888" s="32"/>
      <c r="CC888" s="32"/>
      <c r="CD888" s="32"/>
      <c r="CE888" s="32"/>
      <c r="CF888" s="32"/>
      <c r="CG888" s="32"/>
      <c r="CH888" s="32"/>
      <c r="CI888" s="32"/>
      <c r="CJ888" s="32">
        <f t="shared" si="234"/>
        <v>113238.72266666667</v>
      </c>
      <c r="CK888" s="32">
        <f>+SMALL((K888,O888,S888,W888,AA888,AE888,AI888,AM888,AQ888,AU888,AY888,BC888,BG888,BK888,BO888,BS888,BW888,CA888,CE888,CI888),1)</f>
        <v>90833.2</v>
      </c>
      <c r="CL888" s="18"/>
      <c r="CM888" s="18">
        <f t="shared" si="235"/>
        <v>24926.320000000007</v>
      </c>
      <c r="CN888" s="35">
        <f t="shared" si="236"/>
        <v>0.27441860465116286</v>
      </c>
      <c r="CO888" s="39">
        <f t="shared" si="237"/>
        <v>90833.2</v>
      </c>
    </row>
    <row r="889" spans="1:93" s="19" customFormat="1" ht="60">
      <c r="A889" s="17">
        <v>879</v>
      </c>
      <c r="B889" s="50" t="s">
        <v>752</v>
      </c>
      <c r="C889" s="69" t="s">
        <v>892</v>
      </c>
      <c r="D889" s="69" t="s">
        <v>1248</v>
      </c>
      <c r="E889" s="37">
        <v>1</v>
      </c>
      <c r="F889" s="37" t="str">
        <f>+VLOOKUP(B889,'[1]AMAREY NOVA MEDICAL S.A'!$D:$H,5,0)</f>
        <v>CTO 5664-2021 JOHNSON &amp; JOHNSON DE COLOMBIA S.A</v>
      </c>
      <c r="G889" s="34">
        <f>+VLOOKUP(B889,'[1]AMAREY NOVA MEDICAL S.A'!$D:$H,2,0)</f>
        <v>1680000</v>
      </c>
      <c r="H889" s="32">
        <f>+VLOOKUP(B889,'[1]AMAREY NOVA MEDICAL S.A'!$D:$H,3,0)</f>
        <v>0</v>
      </c>
      <c r="I889" s="32">
        <f>+VLOOKUP(B889,'[1]AMAREY NOVA MEDICAL S.A'!$D:$H,4,0)</f>
        <v>1680000</v>
      </c>
      <c r="J889" s="32">
        <f t="shared" si="232"/>
        <v>1680000</v>
      </c>
      <c r="K889" s="32">
        <f t="shared" si="233"/>
        <v>1774416</v>
      </c>
      <c r="L889" s="32"/>
      <c r="M889" s="32"/>
      <c r="N889" s="32"/>
      <c r="O889" s="32"/>
      <c r="P889" s="71"/>
      <c r="Q889" s="71"/>
      <c r="R889" s="76"/>
      <c r="S889" s="32"/>
      <c r="T889" s="32"/>
      <c r="U889" s="32"/>
      <c r="V889" s="32"/>
      <c r="W889" s="32"/>
      <c r="X889" s="32"/>
      <c r="Y889" s="32"/>
      <c r="Z889" s="32"/>
      <c r="AA889" s="32"/>
      <c r="AB889" s="32"/>
      <c r="AC889" s="32"/>
      <c r="AD889" s="32"/>
      <c r="AE889" s="32"/>
      <c r="AF889" s="32"/>
      <c r="AG889" s="32"/>
      <c r="AH889" s="32"/>
      <c r="AI889" s="32"/>
      <c r="AJ889" s="32">
        <v>1932000</v>
      </c>
      <c r="AK889" s="32"/>
      <c r="AL889" s="32">
        <v>1932000</v>
      </c>
      <c r="AM889" s="32">
        <f t="shared" si="244"/>
        <v>2040578.4000000001</v>
      </c>
      <c r="AN889" s="32"/>
      <c r="AO889" s="32"/>
      <c r="AP889" s="32"/>
      <c r="AQ889" s="32"/>
      <c r="AR889" s="32"/>
      <c r="AS889" s="32"/>
      <c r="AT889" s="32"/>
      <c r="AU889" s="32"/>
      <c r="AV889" s="32"/>
      <c r="AW889" s="32"/>
      <c r="AX889" s="32"/>
      <c r="AY889" s="32"/>
      <c r="AZ889" s="32"/>
      <c r="BA889" s="32"/>
      <c r="BB889" s="32"/>
      <c r="BC889" s="32"/>
      <c r="BD889" s="32"/>
      <c r="BE889" s="32"/>
      <c r="BF889" s="32"/>
      <c r="BG889" s="32"/>
      <c r="BH889" s="32"/>
      <c r="BI889" s="32"/>
      <c r="BJ889" s="32"/>
      <c r="BK889" s="32"/>
      <c r="BL889" s="32"/>
      <c r="BM889" s="32"/>
      <c r="BN889" s="32"/>
      <c r="BO889" s="32"/>
      <c r="BP889" s="32"/>
      <c r="BQ889" s="32"/>
      <c r="BR889" s="32"/>
      <c r="BS889" s="32"/>
      <c r="BT889" s="32"/>
      <c r="BU889" s="32"/>
      <c r="BV889" s="32"/>
      <c r="BW889" s="32"/>
      <c r="BX889" s="32"/>
      <c r="BY889" s="32"/>
      <c r="BZ889" s="32"/>
      <c r="CA889" s="32"/>
      <c r="CB889" s="32"/>
      <c r="CC889" s="32"/>
      <c r="CD889" s="32"/>
      <c r="CE889" s="32"/>
      <c r="CF889" s="32"/>
      <c r="CG889" s="32"/>
      <c r="CH889" s="32"/>
      <c r="CI889" s="32"/>
      <c r="CJ889" s="32">
        <f t="shared" si="234"/>
        <v>1907497.2000000002</v>
      </c>
      <c r="CK889" s="32">
        <f>+SMALL((K889,O889,S889,W889,AA889,AE889,AI889,AM889,AQ889,AU889,AY889,BC889,BG889,BK889,BO889,BS889,BW889,CA889,CE889,CI889),1)</f>
        <v>1774416</v>
      </c>
      <c r="CL889" s="18"/>
      <c r="CM889" s="18">
        <f t="shared" si="235"/>
        <v>0</v>
      </c>
      <c r="CN889" s="35">
        <f t="shared" si="236"/>
        <v>0</v>
      </c>
      <c r="CO889" s="39">
        <f t="shared" si="237"/>
        <v>1774416</v>
      </c>
    </row>
    <row r="890" spans="1:93" s="19" customFormat="1" ht="60">
      <c r="A890" s="17">
        <v>880</v>
      </c>
      <c r="B890" s="50" t="s">
        <v>753</v>
      </c>
      <c r="C890" s="69" t="s">
        <v>892</v>
      </c>
      <c r="D890" s="69" t="s">
        <v>1248</v>
      </c>
      <c r="E890" s="37">
        <v>1</v>
      </c>
      <c r="F890" s="37" t="str">
        <f>+VLOOKUP(B890,'[1]AMAREY NOVA MEDICAL S.A'!$D:$H,5,0)</f>
        <v>CTO 5664-2021 JOHNSON &amp; JOHNSON DE COLOMBIA S.A</v>
      </c>
      <c r="G890" s="34">
        <f>+VLOOKUP(B890,'[1]AMAREY NOVA MEDICAL S.A'!$D:$H,2,0)</f>
        <v>109600</v>
      </c>
      <c r="H890" s="32">
        <f>+VLOOKUP(B890,'[1]AMAREY NOVA MEDICAL S.A'!$D:$H,3,0)</f>
        <v>0</v>
      </c>
      <c r="I890" s="32">
        <f>+VLOOKUP(B890,'[1]AMAREY NOVA MEDICAL S.A'!$D:$H,4,0)</f>
        <v>109600</v>
      </c>
      <c r="J890" s="32">
        <f t="shared" si="232"/>
        <v>109600</v>
      </c>
      <c r="K890" s="32">
        <f t="shared" si="233"/>
        <v>115759.52</v>
      </c>
      <c r="L890" s="32">
        <v>86000</v>
      </c>
      <c r="M890" s="32"/>
      <c r="N890" s="32">
        <v>86000</v>
      </c>
      <c r="O890" s="32">
        <f t="shared" si="240"/>
        <v>90833.2</v>
      </c>
      <c r="P890" s="71"/>
      <c r="Q890" s="71"/>
      <c r="R890" s="76"/>
      <c r="S890" s="32"/>
      <c r="T890" s="32"/>
      <c r="U890" s="32"/>
      <c r="V890" s="32"/>
      <c r="W890" s="32"/>
      <c r="X890" s="32"/>
      <c r="Y890" s="32"/>
      <c r="Z890" s="32"/>
      <c r="AA890" s="32"/>
      <c r="AB890" s="32"/>
      <c r="AC890" s="32"/>
      <c r="AD890" s="32"/>
      <c r="AE890" s="32"/>
      <c r="AF890" s="32"/>
      <c r="AG890" s="32"/>
      <c r="AH890" s="32"/>
      <c r="AI890" s="32"/>
      <c r="AJ890" s="32">
        <v>126040</v>
      </c>
      <c r="AK890" s="32"/>
      <c r="AL890" s="32">
        <v>126040</v>
      </c>
      <c r="AM890" s="32">
        <f t="shared" si="244"/>
        <v>133123.448</v>
      </c>
      <c r="AN890" s="32"/>
      <c r="AO890" s="32"/>
      <c r="AP890" s="32"/>
      <c r="AQ890" s="32"/>
      <c r="AR890" s="32"/>
      <c r="AS890" s="32"/>
      <c r="AT890" s="32"/>
      <c r="AU890" s="32"/>
      <c r="AV890" s="32"/>
      <c r="AW890" s="32"/>
      <c r="AX890" s="32"/>
      <c r="AY890" s="32"/>
      <c r="AZ890" s="32"/>
      <c r="BA890" s="32"/>
      <c r="BB890" s="32"/>
      <c r="BC890" s="32"/>
      <c r="BD890" s="32"/>
      <c r="BE890" s="32"/>
      <c r="BF890" s="32"/>
      <c r="BG890" s="32"/>
      <c r="BH890" s="32"/>
      <c r="BI890" s="32"/>
      <c r="BJ890" s="32"/>
      <c r="BK890" s="32"/>
      <c r="BL890" s="32"/>
      <c r="BM890" s="32"/>
      <c r="BN890" s="32"/>
      <c r="BO890" s="32"/>
      <c r="BP890" s="32"/>
      <c r="BQ890" s="32"/>
      <c r="BR890" s="32"/>
      <c r="BS890" s="32"/>
      <c r="BT890" s="32"/>
      <c r="BU890" s="32"/>
      <c r="BV890" s="32"/>
      <c r="BW890" s="32"/>
      <c r="BX890" s="32"/>
      <c r="BY890" s="32"/>
      <c r="BZ890" s="32"/>
      <c r="CA890" s="32"/>
      <c r="CB890" s="32"/>
      <c r="CC890" s="32"/>
      <c r="CD890" s="32"/>
      <c r="CE890" s="32"/>
      <c r="CF890" s="32"/>
      <c r="CG890" s="32"/>
      <c r="CH890" s="32"/>
      <c r="CI890" s="32"/>
      <c r="CJ890" s="32">
        <f t="shared" si="234"/>
        <v>113238.72266666667</v>
      </c>
      <c r="CK890" s="32">
        <f>+SMALL((K890,O890,S890,W890,AA890,AE890,AI890,AM890,AQ890,AU890,AY890,BC890,BG890,BK890,BO890,BS890,BW890,CA890,CE890,CI890),1)</f>
        <v>90833.2</v>
      </c>
      <c r="CL890" s="18"/>
      <c r="CM890" s="18">
        <f t="shared" si="235"/>
        <v>24926.320000000007</v>
      </c>
      <c r="CN890" s="35">
        <f t="shared" si="236"/>
        <v>0.27441860465116286</v>
      </c>
      <c r="CO890" s="39">
        <f t="shared" si="237"/>
        <v>90833.2</v>
      </c>
    </row>
    <row r="891" spans="1:93" s="19" customFormat="1" ht="60">
      <c r="A891" s="17">
        <v>881</v>
      </c>
      <c r="B891" s="50" t="s">
        <v>754</v>
      </c>
      <c r="C891" s="69" t="s">
        <v>893</v>
      </c>
      <c r="D891" s="69" t="s">
        <v>1248</v>
      </c>
      <c r="E891" s="37">
        <v>1</v>
      </c>
      <c r="F891" s="37" t="str">
        <f>+VLOOKUP(B891,'[1]AMAREY NOVA MEDICAL S.A'!$D:$H,5,0)</f>
        <v>CTO 5664-2021 JOHNSON &amp; JOHNSON DE COLOMBIA S.A</v>
      </c>
      <c r="G891" s="34">
        <f>+VLOOKUP(B891,'[1]AMAREY NOVA MEDICAL S.A'!$D:$H,2,0)</f>
        <v>1680000</v>
      </c>
      <c r="H891" s="32">
        <f>+VLOOKUP(B891,'[1]AMAREY NOVA MEDICAL S.A'!$D:$H,3,0)</f>
        <v>0</v>
      </c>
      <c r="I891" s="32">
        <f>+VLOOKUP(B891,'[1]AMAREY NOVA MEDICAL S.A'!$D:$H,4,0)</f>
        <v>1680000</v>
      </c>
      <c r="J891" s="32">
        <f t="shared" si="232"/>
        <v>1680000</v>
      </c>
      <c r="K891" s="32">
        <f t="shared" si="233"/>
        <v>1774416</v>
      </c>
      <c r="L891" s="32"/>
      <c r="M891" s="32"/>
      <c r="N891" s="32"/>
      <c r="O891" s="32"/>
      <c r="P891" s="71"/>
      <c r="Q891" s="71"/>
      <c r="R891" s="76"/>
      <c r="S891" s="32"/>
      <c r="T891" s="32"/>
      <c r="U891" s="32"/>
      <c r="V891" s="32"/>
      <c r="W891" s="32"/>
      <c r="X891" s="32"/>
      <c r="Y891" s="32"/>
      <c r="Z891" s="32"/>
      <c r="AA891" s="32"/>
      <c r="AB891" s="32"/>
      <c r="AC891" s="32"/>
      <c r="AD891" s="32"/>
      <c r="AE891" s="32"/>
      <c r="AF891" s="32"/>
      <c r="AG891" s="32"/>
      <c r="AH891" s="32"/>
      <c r="AI891" s="32"/>
      <c r="AJ891" s="32">
        <v>1932000</v>
      </c>
      <c r="AK891" s="32"/>
      <c r="AL891" s="32">
        <v>1932000</v>
      </c>
      <c r="AM891" s="32">
        <f t="shared" si="244"/>
        <v>2040578.4000000001</v>
      </c>
      <c r="AN891" s="32"/>
      <c r="AO891" s="32"/>
      <c r="AP891" s="32"/>
      <c r="AQ891" s="32"/>
      <c r="AR891" s="32"/>
      <c r="AS891" s="32"/>
      <c r="AT891" s="32"/>
      <c r="AU891" s="32"/>
      <c r="AV891" s="32"/>
      <c r="AW891" s="32"/>
      <c r="AX891" s="32"/>
      <c r="AY891" s="32"/>
      <c r="AZ891" s="32"/>
      <c r="BA891" s="32"/>
      <c r="BB891" s="32"/>
      <c r="BC891" s="32"/>
      <c r="BD891" s="32"/>
      <c r="BE891" s="32"/>
      <c r="BF891" s="32"/>
      <c r="BG891" s="32"/>
      <c r="BH891" s="32"/>
      <c r="BI891" s="32"/>
      <c r="BJ891" s="32"/>
      <c r="BK891" s="32"/>
      <c r="BL891" s="32"/>
      <c r="BM891" s="32"/>
      <c r="BN891" s="32"/>
      <c r="BO891" s="32"/>
      <c r="BP891" s="32"/>
      <c r="BQ891" s="32"/>
      <c r="BR891" s="32"/>
      <c r="BS891" s="32"/>
      <c r="BT891" s="32"/>
      <c r="BU891" s="32"/>
      <c r="BV891" s="32"/>
      <c r="BW891" s="32"/>
      <c r="BX891" s="32"/>
      <c r="BY891" s="32"/>
      <c r="BZ891" s="32"/>
      <c r="CA891" s="32"/>
      <c r="CB891" s="32"/>
      <c r="CC891" s="32"/>
      <c r="CD891" s="32"/>
      <c r="CE891" s="32"/>
      <c r="CF891" s="32"/>
      <c r="CG891" s="32"/>
      <c r="CH891" s="32"/>
      <c r="CI891" s="32"/>
      <c r="CJ891" s="32">
        <f t="shared" si="234"/>
        <v>1907497.2000000002</v>
      </c>
      <c r="CK891" s="32">
        <f>+SMALL((K891,O891,S891,W891,AA891,AE891,AI891,AM891,AQ891,AU891,AY891,BC891,BG891,BK891,BO891,BS891,BW891,CA891,CE891,CI891),1)</f>
        <v>1774416</v>
      </c>
      <c r="CL891" s="18"/>
      <c r="CM891" s="18">
        <f t="shared" si="235"/>
        <v>0</v>
      </c>
      <c r="CN891" s="35">
        <f t="shared" si="236"/>
        <v>0</v>
      </c>
      <c r="CO891" s="39">
        <f t="shared" si="237"/>
        <v>1774416</v>
      </c>
    </row>
    <row r="892" spans="1:93" s="19" customFormat="1" ht="60">
      <c r="A892" s="17">
        <v>882</v>
      </c>
      <c r="B892" s="50" t="s">
        <v>753</v>
      </c>
      <c r="C892" s="69" t="s">
        <v>893</v>
      </c>
      <c r="D892" s="69" t="s">
        <v>1248</v>
      </c>
      <c r="E892" s="37">
        <v>1</v>
      </c>
      <c r="F892" s="37" t="str">
        <f>+VLOOKUP(B892,'[1]AMAREY NOVA MEDICAL S.A'!$D:$H,5,0)</f>
        <v>CTO 5664-2021 JOHNSON &amp; JOHNSON DE COLOMBIA S.A</v>
      </c>
      <c r="G892" s="34">
        <f>+VLOOKUP(B892,'[1]AMAREY NOVA MEDICAL S.A'!$D:$H,2,0)</f>
        <v>109600</v>
      </c>
      <c r="H892" s="32">
        <f>+VLOOKUP(B892,'[1]AMAREY NOVA MEDICAL S.A'!$D:$H,3,0)</f>
        <v>0</v>
      </c>
      <c r="I892" s="32">
        <f>+VLOOKUP(B892,'[1]AMAREY NOVA MEDICAL S.A'!$D:$H,4,0)</f>
        <v>109600</v>
      </c>
      <c r="J892" s="32">
        <f t="shared" si="232"/>
        <v>109600</v>
      </c>
      <c r="K892" s="32">
        <f t="shared" si="233"/>
        <v>115759.52</v>
      </c>
      <c r="L892" s="32">
        <v>86000</v>
      </c>
      <c r="M892" s="32"/>
      <c r="N892" s="32">
        <v>86000</v>
      </c>
      <c r="O892" s="32">
        <f t="shared" si="240"/>
        <v>90833.2</v>
      </c>
      <c r="P892" s="71"/>
      <c r="Q892" s="71"/>
      <c r="R892" s="76"/>
      <c r="S892" s="32"/>
      <c r="T892" s="32"/>
      <c r="U892" s="32"/>
      <c r="V892" s="32"/>
      <c r="W892" s="32"/>
      <c r="X892" s="32"/>
      <c r="Y892" s="32"/>
      <c r="Z892" s="32"/>
      <c r="AA892" s="32"/>
      <c r="AB892" s="32"/>
      <c r="AC892" s="32"/>
      <c r="AD892" s="32"/>
      <c r="AE892" s="32"/>
      <c r="AF892" s="32"/>
      <c r="AG892" s="32"/>
      <c r="AH892" s="32"/>
      <c r="AI892" s="32"/>
      <c r="AJ892" s="32">
        <v>126040</v>
      </c>
      <c r="AK892" s="32"/>
      <c r="AL892" s="32">
        <v>126040</v>
      </c>
      <c r="AM892" s="32">
        <f t="shared" si="244"/>
        <v>133123.448</v>
      </c>
      <c r="AN892" s="32"/>
      <c r="AO892" s="32"/>
      <c r="AP892" s="32"/>
      <c r="AQ892" s="32"/>
      <c r="AR892" s="32"/>
      <c r="AS892" s="32"/>
      <c r="AT892" s="32"/>
      <c r="AU892" s="32"/>
      <c r="AV892" s="32"/>
      <c r="AW892" s="32"/>
      <c r="AX892" s="32"/>
      <c r="AY892" s="32"/>
      <c r="AZ892" s="32"/>
      <c r="BA892" s="32"/>
      <c r="BB892" s="32"/>
      <c r="BC892" s="32"/>
      <c r="BD892" s="32"/>
      <c r="BE892" s="32"/>
      <c r="BF892" s="32"/>
      <c r="BG892" s="32"/>
      <c r="BH892" s="32"/>
      <c r="BI892" s="32"/>
      <c r="BJ892" s="32"/>
      <c r="BK892" s="32"/>
      <c r="BL892" s="32"/>
      <c r="BM892" s="32"/>
      <c r="BN892" s="32"/>
      <c r="BO892" s="32"/>
      <c r="BP892" s="32"/>
      <c r="BQ892" s="32"/>
      <c r="BR892" s="32"/>
      <c r="BS892" s="32"/>
      <c r="BT892" s="32"/>
      <c r="BU892" s="32"/>
      <c r="BV892" s="32"/>
      <c r="BW892" s="32"/>
      <c r="BX892" s="32"/>
      <c r="BY892" s="32"/>
      <c r="BZ892" s="32"/>
      <c r="CA892" s="32"/>
      <c r="CB892" s="32"/>
      <c r="CC892" s="32"/>
      <c r="CD892" s="32"/>
      <c r="CE892" s="32"/>
      <c r="CF892" s="32"/>
      <c r="CG892" s="32"/>
      <c r="CH892" s="32"/>
      <c r="CI892" s="32"/>
      <c r="CJ892" s="32">
        <f t="shared" si="234"/>
        <v>113238.72266666667</v>
      </c>
      <c r="CK892" s="32">
        <f>+SMALL((K892,O892,S892,W892,AA892,AE892,AI892,AM892,AQ892,AU892,AY892,BC892,BG892,BK892,BO892,BS892,BW892,CA892,CE892,CI892),1)</f>
        <v>90833.2</v>
      </c>
      <c r="CL892" s="18"/>
      <c r="CM892" s="18">
        <f t="shared" si="235"/>
        <v>24926.320000000007</v>
      </c>
      <c r="CN892" s="35">
        <f t="shared" si="236"/>
        <v>0.27441860465116286</v>
      </c>
      <c r="CO892" s="39">
        <f t="shared" si="237"/>
        <v>90833.2</v>
      </c>
    </row>
    <row r="893" spans="1:93" s="19" customFormat="1" ht="60">
      <c r="A893" s="17">
        <v>883</v>
      </c>
      <c r="B893" s="50" t="s">
        <v>755</v>
      </c>
      <c r="C893" s="69" t="s">
        <v>894</v>
      </c>
      <c r="D893" s="69" t="s">
        <v>1248</v>
      </c>
      <c r="E893" s="37">
        <v>1</v>
      </c>
      <c r="F893" s="37" t="str">
        <f>+VLOOKUP(B893,'[1]AMAREY NOVA MEDICAL S.A'!$D:$H,5,0)</f>
        <v>CTO 5666-2021 LOGISTICA PARA DISPOSITIVOS MEDICOS S.A.S</v>
      </c>
      <c r="G893" s="34">
        <f>+VLOOKUP(B893,'[1]AMAREY NOVA MEDICAL S.A'!$D:$H,2,0)</f>
        <v>157651</v>
      </c>
      <c r="H893" s="32">
        <f>+VLOOKUP(B893,'[1]AMAREY NOVA MEDICAL S.A'!$D:$H,3,0)</f>
        <v>0</v>
      </c>
      <c r="I893" s="32">
        <f>+VLOOKUP(B893,'[1]AMAREY NOVA MEDICAL S.A'!$D:$H,4,0)</f>
        <v>157651</v>
      </c>
      <c r="J893" s="32">
        <f t="shared" si="232"/>
        <v>157651</v>
      </c>
      <c r="K893" s="32">
        <f t="shared" si="233"/>
        <v>166510.98620000001</v>
      </c>
      <c r="L893" s="32"/>
      <c r="M893" s="32"/>
      <c r="N893" s="32"/>
      <c r="O893" s="32"/>
      <c r="P893" s="71">
        <v>866377</v>
      </c>
      <c r="Q893" s="71"/>
      <c r="R893" s="76">
        <v>866377</v>
      </c>
      <c r="S893" s="32">
        <f t="shared" si="243"/>
        <v>914894.11200000008</v>
      </c>
      <c r="T893" s="32"/>
      <c r="U893" s="32"/>
      <c r="V893" s="32"/>
      <c r="W893" s="32"/>
      <c r="X893" s="32">
        <v>150403</v>
      </c>
      <c r="Y893" s="32"/>
      <c r="Z893" s="32">
        <v>150403</v>
      </c>
      <c r="AA893" s="32">
        <f t="shared" si="241"/>
        <v>158855.64860000001</v>
      </c>
      <c r="AB893" s="32"/>
      <c r="AC893" s="32"/>
      <c r="AD893" s="32"/>
      <c r="AE893" s="32"/>
      <c r="AF893" s="32"/>
      <c r="AG893" s="32"/>
      <c r="AH893" s="32"/>
      <c r="AI893" s="32"/>
      <c r="AJ893" s="32">
        <v>529000</v>
      </c>
      <c r="AK893" s="32"/>
      <c r="AL893" s="32">
        <v>529000</v>
      </c>
      <c r="AM893" s="32">
        <f t="shared" si="244"/>
        <v>558729.80000000005</v>
      </c>
      <c r="AN893" s="32"/>
      <c r="AO893" s="32"/>
      <c r="AP893" s="32"/>
      <c r="AQ893" s="32"/>
      <c r="AR893" s="32">
        <v>173415.60621</v>
      </c>
      <c r="AS893" s="32"/>
      <c r="AT893" s="32">
        <v>173415.60621</v>
      </c>
      <c r="AU893" s="32">
        <f t="shared" si="238"/>
        <v>183161.563279002</v>
      </c>
      <c r="AV893" s="32"/>
      <c r="AW893" s="32"/>
      <c r="AX893" s="32"/>
      <c r="AY893" s="32"/>
      <c r="AZ893" s="32"/>
      <c r="BA893" s="32"/>
      <c r="BB893" s="32"/>
      <c r="BC893" s="32"/>
      <c r="BD893" s="32"/>
      <c r="BE893" s="32"/>
      <c r="BF893" s="32"/>
      <c r="BG893" s="32"/>
      <c r="BH893" s="32"/>
      <c r="BI893" s="32"/>
      <c r="BJ893" s="32"/>
      <c r="BK893" s="32"/>
      <c r="BL893" s="32"/>
      <c r="BM893" s="32"/>
      <c r="BN893" s="32"/>
      <c r="BO893" s="32"/>
      <c r="BP893" s="32"/>
      <c r="BQ893" s="32"/>
      <c r="BR893" s="32"/>
      <c r="BS893" s="32"/>
      <c r="BT893" s="32"/>
      <c r="BU893" s="32"/>
      <c r="BV893" s="32"/>
      <c r="BW893" s="32"/>
      <c r="BX893" s="32"/>
      <c r="BY893" s="32"/>
      <c r="BZ893" s="32"/>
      <c r="CA893" s="32"/>
      <c r="CB893" s="32">
        <v>368280</v>
      </c>
      <c r="CC893" s="32"/>
      <c r="CD893" s="32">
        <v>368280</v>
      </c>
      <c r="CE893" s="32">
        <f t="shared" si="242"/>
        <v>388977.33600000001</v>
      </c>
      <c r="CF893" s="32"/>
      <c r="CG893" s="32"/>
      <c r="CH893" s="32"/>
      <c r="CI893" s="32"/>
      <c r="CJ893" s="32">
        <f t="shared" si="234"/>
        <v>395188.24101316702</v>
      </c>
      <c r="CK893" s="32">
        <f>+SMALL((K893,O893,S893,W893,AA893,AE893,AI893,AM893,AQ893,AU893,AY893,BC893,BG893,BK893,BO893,BS893,BW893,CA893,CE893,CI893),1)</f>
        <v>158855.64860000001</v>
      </c>
      <c r="CL893" s="18"/>
      <c r="CM893" s="18">
        <f t="shared" si="235"/>
        <v>7655.3375999999989</v>
      </c>
      <c r="CN893" s="35">
        <f t="shared" si="236"/>
        <v>4.8190528114465787E-2</v>
      </c>
      <c r="CO893" s="39">
        <f t="shared" si="237"/>
        <v>158855.64860000001</v>
      </c>
    </row>
    <row r="894" spans="1:93" s="19" customFormat="1" ht="30">
      <c r="A894" s="17">
        <v>884</v>
      </c>
      <c r="B894" s="50" t="s">
        <v>756</v>
      </c>
      <c r="C894" s="69" t="s">
        <v>894</v>
      </c>
      <c r="D894" s="69" t="s">
        <v>1248</v>
      </c>
      <c r="E894" s="37">
        <v>1</v>
      </c>
      <c r="F894" s="37" t="str">
        <f>+VLOOKUP(B894,'[1]AMAREY NOVA MEDICAL S.A'!$D:$H,5,0)</f>
        <v xml:space="preserve">CTO 5660-2021 DISORTHO SA </v>
      </c>
      <c r="G894" s="34">
        <f>+VLOOKUP(B894,'[1]AMAREY NOVA MEDICAL S.A'!$D:$H,2,0)</f>
        <v>18634</v>
      </c>
      <c r="H894" s="32">
        <f>+VLOOKUP(B894,'[1]AMAREY NOVA MEDICAL S.A'!$D:$H,3,0)</f>
        <v>0</v>
      </c>
      <c r="I894" s="32">
        <f>+VLOOKUP(B894,'[1]AMAREY NOVA MEDICAL S.A'!$D:$H,4,0)</f>
        <v>18634</v>
      </c>
      <c r="J894" s="32">
        <f t="shared" si="232"/>
        <v>18634</v>
      </c>
      <c r="K894" s="32">
        <f t="shared" si="233"/>
        <v>19681.230800000001</v>
      </c>
      <c r="L894" s="32"/>
      <c r="M894" s="32"/>
      <c r="N894" s="32"/>
      <c r="O894" s="32"/>
      <c r="P894" s="71">
        <v>531561</v>
      </c>
      <c r="Q894" s="71"/>
      <c r="R894" s="76">
        <v>531561</v>
      </c>
      <c r="S894" s="32">
        <f t="shared" si="243"/>
        <v>561328.41599999997</v>
      </c>
      <c r="T894" s="32"/>
      <c r="U894" s="32"/>
      <c r="V894" s="32"/>
      <c r="W894" s="32"/>
      <c r="X894" s="32">
        <v>16940</v>
      </c>
      <c r="Y894" s="32"/>
      <c r="Z894" s="32">
        <v>16940</v>
      </c>
      <c r="AA894" s="32">
        <f t="shared" si="241"/>
        <v>17892.028000000002</v>
      </c>
      <c r="AB894" s="32"/>
      <c r="AC894" s="32"/>
      <c r="AD894" s="32"/>
      <c r="AE894" s="32"/>
      <c r="AF894" s="32"/>
      <c r="AG894" s="32"/>
      <c r="AH894" s="32"/>
      <c r="AI894" s="32"/>
      <c r="AJ894" s="32">
        <v>41860</v>
      </c>
      <c r="AK894" s="32"/>
      <c r="AL894" s="32">
        <v>41860</v>
      </c>
      <c r="AM894" s="32">
        <f t="shared" si="244"/>
        <v>44212.531999999999</v>
      </c>
      <c r="AN894" s="32"/>
      <c r="AO894" s="32"/>
      <c r="AP894" s="32"/>
      <c r="AQ894" s="32"/>
      <c r="AR894" s="32">
        <v>32345.611089792001</v>
      </c>
      <c r="AS894" s="32"/>
      <c r="AT894" s="32">
        <v>32345.611089792001</v>
      </c>
      <c r="AU894" s="32">
        <f t="shared" si="238"/>
        <v>34163.43443303831</v>
      </c>
      <c r="AV894" s="32"/>
      <c r="AW894" s="32"/>
      <c r="AX894" s="32"/>
      <c r="AY894" s="32"/>
      <c r="AZ894" s="32"/>
      <c r="BA894" s="32"/>
      <c r="BB894" s="32"/>
      <c r="BC894" s="32"/>
      <c r="BD894" s="32"/>
      <c r="BE894" s="32"/>
      <c r="BF894" s="32"/>
      <c r="BG894" s="32"/>
      <c r="BH894" s="32"/>
      <c r="BI894" s="32"/>
      <c r="BJ894" s="32"/>
      <c r="BK894" s="32"/>
      <c r="BL894" s="32"/>
      <c r="BM894" s="32"/>
      <c r="BN894" s="32"/>
      <c r="BO894" s="32"/>
      <c r="BP894" s="32"/>
      <c r="BQ894" s="32"/>
      <c r="BR894" s="32"/>
      <c r="BS894" s="32"/>
      <c r="BT894" s="32"/>
      <c r="BU894" s="32"/>
      <c r="BV894" s="32"/>
      <c r="BW894" s="32"/>
      <c r="BX894" s="32"/>
      <c r="BY894" s="32"/>
      <c r="BZ894" s="32"/>
      <c r="CA894" s="32"/>
      <c r="CB894" s="32">
        <v>92664</v>
      </c>
      <c r="CC894" s="32"/>
      <c r="CD894" s="32">
        <v>92664</v>
      </c>
      <c r="CE894" s="32">
        <f t="shared" si="242"/>
        <v>97871.716800000009</v>
      </c>
      <c r="CF894" s="32"/>
      <c r="CG894" s="32"/>
      <c r="CH894" s="32"/>
      <c r="CI894" s="32"/>
      <c r="CJ894" s="32">
        <f t="shared" si="234"/>
        <v>129191.55967217307</v>
      </c>
      <c r="CK894" s="32">
        <f>+SMALL((K894,O894,S894,W894,AA894,AE894,AI894,AM894,AQ894,AU894,AY894,BC894,BG894,BK894,BO894,BS894,BW894,CA894,CE894,CI894),1)</f>
        <v>17892.028000000002</v>
      </c>
      <c r="CL894" s="18"/>
      <c r="CM894" s="18">
        <f t="shared" si="235"/>
        <v>1789.2027999999991</v>
      </c>
      <c r="CN894" s="35">
        <f t="shared" si="236"/>
        <v>9.9999999999999936E-2</v>
      </c>
      <c r="CO894" s="39">
        <f t="shared" si="237"/>
        <v>17892.028000000002</v>
      </c>
    </row>
    <row r="895" spans="1:93" s="19" customFormat="1" ht="30">
      <c r="A895" s="17">
        <v>885</v>
      </c>
      <c r="B895" s="50" t="s">
        <v>412</v>
      </c>
      <c r="C895" s="69" t="s">
        <v>894</v>
      </c>
      <c r="D895" s="69" t="s">
        <v>1248</v>
      </c>
      <c r="E895" s="37">
        <v>1</v>
      </c>
      <c r="F895" s="37" t="str">
        <f>+VLOOKUP(B895,'[1]AMAREY NOVA MEDICAL S.A'!$D:$H,5,0)</f>
        <v xml:space="preserve">CTO 5660-2021 DISORTHO SA </v>
      </c>
      <c r="G895" s="34">
        <f>+VLOOKUP(B895,'[1]AMAREY NOVA MEDICAL S.A'!$D:$H,2,0)</f>
        <v>65824</v>
      </c>
      <c r="H895" s="32">
        <f>+VLOOKUP(B895,'[1]AMAREY NOVA MEDICAL S.A'!$D:$H,3,0)</f>
        <v>0</v>
      </c>
      <c r="I895" s="32">
        <f>+VLOOKUP(B895,'[1]AMAREY NOVA MEDICAL S.A'!$D:$H,4,0)</f>
        <v>65824</v>
      </c>
      <c r="J895" s="32">
        <f t="shared" si="232"/>
        <v>65824</v>
      </c>
      <c r="K895" s="32">
        <f t="shared" si="233"/>
        <v>69523.308799999999</v>
      </c>
      <c r="L895" s="32"/>
      <c r="M895" s="32"/>
      <c r="N895" s="32"/>
      <c r="O895" s="32"/>
      <c r="P895" s="71">
        <v>123476</v>
      </c>
      <c r="Q895" s="71"/>
      <c r="R895" s="76">
        <v>123476</v>
      </c>
      <c r="S895" s="32">
        <f t="shared" si="243"/>
        <v>130390.656</v>
      </c>
      <c r="T895" s="32"/>
      <c r="U895" s="32"/>
      <c r="V895" s="32"/>
      <c r="W895" s="32"/>
      <c r="X895" s="32">
        <v>59840</v>
      </c>
      <c r="Y895" s="32"/>
      <c r="Z895" s="32">
        <v>59840</v>
      </c>
      <c r="AA895" s="32">
        <f t="shared" si="241"/>
        <v>63203.008000000002</v>
      </c>
      <c r="AB895" s="32"/>
      <c r="AC895" s="32"/>
      <c r="AD895" s="32"/>
      <c r="AE895" s="32"/>
      <c r="AF895" s="32"/>
      <c r="AG895" s="32"/>
      <c r="AH895" s="32"/>
      <c r="AI895" s="32"/>
      <c r="AJ895" s="32">
        <v>198605</v>
      </c>
      <c r="AK895" s="32">
        <f>+AJ895*19%</f>
        <v>37734.949999999997</v>
      </c>
      <c r="AL895" s="32">
        <v>236339.94999999998</v>
      </c>
      <c r="AM895" s="32">
        <f t="shared" si="244"/>
        <v>249622.25519</v>
      </c>
      <c r="AN895" s="32"/>
      <c r="AO895" s="32"/>
      <c r="AP895" s="32"/>
      <c r="AQ895" s="32"/>
      <c r="AR895" s="32">
        <v>43470.705325299998</v>
      </c>
      <c r="AS895" s="32"/>
      <c r="AT895" s="32">
        <v>43470.705325299998</v>
      </c>
      <c r="AU895" s="32">
        <f t="shared" si="238"/>
        <v>45913.758964581859</v>
      </c>
      <c r="AV895" s="32"/>
      <c r="AW895" s="32"/>
      <c r="AX895" s="32"/>
      <c r="AY895" s="32"/>
      <c r="AZ895" s="32"/>
      <c r="BA895" s="32"/>
      <c r="BB895" s="32"/>
      <c r="BC895" s="32"/>
      <c r="BD895" s="32"/>
      <c r="BE895" s="32"/>
      <c r="BF895" s="32"/>
      <c r="BG895" s="32"/>
      <c r="BH895" s="32"/>
      <c r="BI895" s="32"/>
      <c r="BJ895" s="32"/>
      <c r="BK895" s="32"/>
      <c r="BL895" s="32"/>
      <c r="BM895" s="32"/>
      <c r="BN895" s="32"/>
      <c r="BO895" s="32"/>
      <c r="BP895" s="32"/>
      <c r="BQ895" s="32"/>
      <c r="BR895" s="32"/>
      <c r="BS895" s="32"/>
      <c r="BT895" s="32"/>
      <c r="BU895" s="32"/>
      <c r="BV895" s="32"/>
      <c r="BW895" s="32"/>
      <c r="BX895" s="32"/>
      <c r="BY895" s="32"/>
      <c r="BZ895" s="32"/>
      <c r="CA895" s="32"/>
      <c r="CB895" s="32">
        <v>26028</v>
      </c>
      <c r="CC895" s="32">
        <v>4945.32</v>
      </c>
      <c r="CD895" s="32">
        <v>30973.32</v>
      </c>
      <c r="CE895" s="32">
        <f t="shared" si="242"/>
        <v>32714.020584000002</v>
      </c>
      <c r="CF895" s="32"/>
      <c r="CG895" s="32"/>
      <c r="CH895" s="32"/>
      <c r="CI895" s="32"/>
      <c r="CJ895" s="32">
        <f t="shared" si="234"/>
        <v>98561.167923096975</v>
      </c>
      <c r="CK895" s="32">
        <f>+SMALL((K895,O895,S895,W895,AA895,AE895,AI895,AM895,AQ895,AU895,AY895,BC895,BG895,BK895,BO895,BS895,BW895,CA895,CE895,CI895),1)</f>
        <v>32714.020584000002</v>
      </c>
      <c r="CL895" s="18"/>
      <c r="CM895" s="18">
        <f t="shared" si="235"/>
        <v>36809.288216000001</v>
      </c>
      <c r="CN895" s="35">
        <f t="shared" si="236"/>
        <v>1.1251838679224571</v>
      </c>
      <c r="CO895" s="39">
        <f t="shared" si="237"/>
        <v>32714.020584000002</v>
      </c>
    </row>
    <row r="896" spans="1:93" s="19" customFormat="1" ht="30">
      <c r="A896" s="17">
        <v>886</v>
      </c>
      <c r="B896" s="50" t="s">
        <v>757</v>
      </c>
      <c r="C896" s="69" t="s">
        <v>895</v>
      </c>
      <c r="D896" s="69" t="s">
        <v>1248</v>
      </c>
      <c r="E896" s="37">
        <v>1</v>
      </c>
      <c r="F896" s="37" t="str">
        <f>+VLOOKUP(B896,'[1]AMAREY NOVA MEDICAL S.A'!$D:$H,5,0)</f>
        <v xml:space="preserve">CTO 5660-2021 DISORTHO SA </v>
      </c>
      <c r="G896" s="34">
        <f>+VLOOKUP(B896,'[1]AMAREY NOVA MEDICAL S.A'!$D:$H,2,0)</f>
        <v>165443</v>
      </c>
      <c r="H896" s="32">
        <f>+VLOOKUP(B896,'[1]AMAREY NOVA MEDICAL S.A'!$D:$H,3,0)</f>
        <v>0</v>
      </c>
      <c r="I896" s="32">
        <f>+VLOOKUP(B896,'[1]AMAREY NOVA MEDICAL S.A'!$D:$H,4,0)</f>
        <v>165443</v>
      </c>
      <c r="J896" s="32">
        <f t="shared" si="232"/>
        <v>165443</v>
      </c>
      <c r="K896" s="32">
        <f t="shared" si="233"/>
        <v>174740.89660000001</v>
      </c>
      <c r="L896" s="32">
        <v>368000</v>
      </c>
      <c r="M896" s="32"/>
      <c r="N896" s="32">
        <v>368000</v>
      </c>
      <c r="O896" s="32">
        <f t="shared" si="240"/>
        <v>388681.60000000003</v>
      </c>
      <c r="P896" s="71">
        <v>533957</v>
      </c>
      <c r="Q896" s="71"/>
      <c r="R896" s="76">
        <v>533957</v>
      </c>
      <c r="S896" s="32">
        <f t="shared" si="243"/>
        <v>563858.59200000006</v>
      </c>
      <c r="T896" s="32"/>
      <c r="U896" s="32"/>
      <c r="V896" s="32"/>
      <c r="W896" s="32"/>
      <c r="X896" s="32">
        <v>150403</v>
      </c>
      <c r="Y896" s="32"/>
      <c r="Z896" s="32">
        <v>150403</v>
      </c>
      <c r="AA896" s="32">
        <f t="shared" si="241"/>
        <v>158855.64860000001</v>
      </c>
      <c r="AB896" s="32"/>
      <c r="AC896" s="32"/>
      <c r="AD896" s="32"/>
      <c r="AE896" s="32"/>
      <c r="AF896" s="32"/>
      <c r="AG896" s="32"/>
      <c r="AH896" s="32"/>
      <c r="AI896" s="32"/>
      <c r="AJ896" s="32">
        <v>529000</v>
      </c>
      <c r="AK896" s="32"/>
      <c r="AL896" s="32">
        <v>529000</v>
      </c>
      <c r="AM896" s="32">
        <f t="shared" si="244"/>
        <v>558729.80000000005</v>
      </c>
      <c r="AN896" s="32"/>
      <c r="AO896" s="32"/>
      <c r="AP896" s="32"/>
      <c r="AQ896" s="32"/>
      <c r="AR896" s="32">
        <v>196279.6</v>
      </c>
      <c r="AS896" s="32"/>
      <c r="AT896" s="32">
        <v>196279.6</v>
      </c>
      <c r="AU896" s="32">
        <f t="shared" si="238"/>
        <v>207310.51352000001</v>
      </c>
      <c r="AV896" s="32"/>
      <c r="AW896" s="32"/>
      <c r="AX896" s="32"/>
      <c r="AY896" s="32"/>
      <c r="AZ896" s="32"/>
      <c r="BA896" s="32"/>
      <c r="BB896" s="32"/>
      <c r="BC896" s="32"/>
      <c r="BD896" s="32"/>
      <c r="BE896" s="32"/>
      <c r="BF896" s="32"/>
      <c r="BG896" s="32"/>
      <c r="BH896" s="32"/>
      <c r="BI896" s="32"/>
      <c r="BJ896" s="32"/>
      <c r="BK896" s="32"/>
      <c r="BL896" s="32"/>
      <c r="BM896" s="32"/>
      <c r="BN896" s="32"/>
      <c r="BO896" s="32"/>
      <c r="BP896" s="32"/>
      <c r="BQ896" s="32"/>
      <c r="BR896" s="32"/>
      <c r="BS896" s="32"/>
      <c r="BT896" s="32"/>
      <c r="BU896" s="32"/>
      <c r="BV896" s="32"/>
      <c r="BW896" s="32"/>
      <c r="BX896" s="32"/>
      <c r="BY896" s="32"/>
      <c r="BZ896" s="32"/>
      <c r="CA896" s="32"/>
      <c r="CB896" s="32">
        <v>418235.40000000008</v>
      </c>
      <c r="CC896" s="32"/>
      <c r="CD896" s="32">
        <v>418235.40000000008</v>
      </c>
      <c r="CE896" s="32">
        <f t="shared" si="242"/>
        <v>441740.2294800001</v>
      </c>
      <c r="CF896" s="32"/>
      <c r="CG896" s="32"/>
      <c r="CH896" s="32"/>
      <c r="CI896" s="32"/>
      <c r="CJ896" s="32">
        <f t="shared" si="234"/>
        <v>356273.8971714286</v>
      </c>
      <c r="CK896" s="32">
        <f>+SMALL((K896,O896,S896,W896,AA896,AE896,AI896,AM896,AQ896,AU896,AY896,BC896,BG896,BK896,BO896,BS896,BW896,CA896,CE896,CI896),1)</f>
        <v>158855.64860000001</v>
      </c>
      <c r="CL896" s="18"/>
      <c r="CM896" s="18">
        <f t="shared" si="235"/>
        <v>15885.247999999992</v>
      </c>
      <c r="CN896" s="35">
        <f t="shared" si="236"/>
        <v>9.9998005358935604E-2</v>
      </c>
      <c r="CO896" s="39">
        <f t="shared" si="237"/>
        <v>158855.64860000001</v>
      </c>
    </row>
    <row r="897" spans="1:93" s="19" customFormat="1" ht="30">
      <c r="A897" s="17">
        <v>887</v>
      </c>
      <c r="B897" s="50" t="s">
        <v>756</v>
      </c>
      <c r="C897" s="69" t="s">
        <v>895</v>
      </c>
      <c r="D897" s="69" t="s">
        <v>1248</v>
      </c>
      <c r="E897" s="37">
        <v>1</v>
      </c>
      <c r="F897" s="37" t="str">
        <f>+VLOOKUP(B897,'[1]AMAREY NOVA MEDICAL S.A'!$D:$H,5,0)</f>
        <v xml:space="preserve">CTO 5660-2021 DISORTHO SA </v>
      </c>
      <c r="G897" s="34">
        <f>+VLOOKUP(B897,'[1]AMAREY NOVA MEDICAL S.A'!$D:$H,2,0)</f>
        <v>18634</v>
      </c>
      <c r="H897" s="32">
        <f>+VLOOKUP(B897,'[1]AMAREY NOVA MEDICAL S.A'!$D:$H,3,0)</f>
        <v>0</v>
      </c>
      <c r="I897" s="32">
        <f>+VLOOKUP(B897,'[1]AMAREY NOVA MEDICAL S.A'!$D:$H,4,0)</f>
        <v>18634</v>
      </c>
      <c r="J897" s="32">
        <f t="shared" si="232"/>
        <v>18634</v>
      </c>
      <c r="K897" s="32">
        <f t="shared" si="233"/>
        <v>19681.230800000001</v>
      </c>
      <c r="L897" s="32">
        <v>73000</v>
      </c>
      <c r="M897" s="32"/>
      <c r="N897" s="32">
        <v>73000</v>
      </c>
      <c r="O897" s="32">
        <f t="shared" si="240"/>
        <v>77102.600000000006</v>
      </c>
      <c r="P897" s="71">
        <v>531561</v>
      </c>
      <c r="Q897" s="71"/>
      <c r="R897" s="76">
        <v>531561</v>
      </c>
      <c r="S897" s="32">
        <f t="shared" si="243"/>
        <v>561328.41599999997</v>
      </c>
      <c r="T897" s="32"/>
      <c r="U897" s="32"/>
      <c r="V897" s="32"/>
      <c r="W897" s="32"/>
      <c r="X897" s="32">
        <v>16940</v>
      </c>
      <c r="Y897" s="32"/>
      <c r="Z897" s="32">
        <v>16940</v>
      </c>
      <c r="AA897" s="32">
        <f t="shared" si="241"/>
        <v>17892.028000000002</v>
      </c>
      <c r="AB897" s="32"/>
      <c r="AC897" s="32"/>
      <c r="AD897" s="32"/>
      <c r="AE897" s="32"/>
      <c r="AF897" s="32"/>
      <c r="AG897" s="32"/>
      <c r="AH897" s="32"/>
      <c r="AI897" s="32"/>
      <c r="AJ897" s="32">
        <v>41860</v>
      </c>
      <c r="AK897" s="32"/>
      <c r="AL897" s="32">
        <v>41860</v>
      </c>
      <c r="AM897" s="32">
        <f t="shared" si="244"/>
        <v>44212.531999999999</v>
      </c>
      <c r="AN897" s="32"/>
      <c r="AO897" s="32"/>
      <c r="AP897" s="32"/>
      <c r="AQ897" s="32"/>
      <c r="AR897" s="32">
        <v>32345.611089792001</v>
      </c>
      <c r="AS897" s="32"/>
      <c r="AT897" s="32">
        <v>32345.611089792001</v>
      </c>
      <c r="AU897" s="32">
        <f t="shared" si="238"/>
        <v>34163.43443303831</v>
      </c>
      <c r="AV897" s="32"/>
      <c r="AW897" s="32"/>
      <c r="AX897" s="32"/>
      <c r="AY897" s="32"/>
      <c r="AZ897" s="32"/>
      <c r="BA897" s="32"/>
      <c r="BB897" s="32"/>
      <c r="BC897" s="32"/>
      <c r="BD897" s="32"/>
      <c r="BE897" s="32"/>
      <c r="BF897" s="32"/>
      <c r="BG897" s="32"/>
      <c r="BH897" s="32"/>
      <c r="BI897" s="32"/>
      <c r="BJ897" s="32"/>
      <c r="BK897" s="32"/>
      <c r="BL897" s="32"/>
      <c r="BM897" s="32"/>
      <c r="BN897" s="32"/>
      <c r="BO897" s="32"/>
      <c r="BP897" s="32"/>
      <c r="BQ897" s="32"/>
      <c r="BR897" s="32"/>
      <c r="BS897" s="32"/>
      <c r="BT897" s="32"/>
      <c r="BU897" s="32"/>
      <c r="BV897" s="32"/>
      <c r="BW897" s="32"/>
      <c r="BX897" s="32"/>
      <c r="BY897" s="32"/>
      <c r="BZ897" s="32"/>
      <c r="CA897" s="32"/>
      <c r="CB897" s="32">
        <v>114998.40000000002</v>
      </c>
      <c r="CC897" s="32"/>
      <c r="CD897" s="32">
        <v>114998.40000000002</v>
      </c>
      <c r="CE897" s="32">
        <f t="shared" si="242"/>
        <v>121461.31008000002</v>
      </c>
      <c r="CF897" s="32"/>
      <c r="CG897" s="32"/>
      <c r="CH897" s="32"/>
      <c r="CI897" s="32"/>
      <c r="CJ897" s="32">
        <f t="shared" si="234"/>
        <v>125120.22161614835</v>
      </c>
      <c r="CK897" s="32">
        <f>+SMALL((K897,O897,S897,W897,AA897,AE897,AI897,AM897,AQ897,AU897,AY897,BC897,BG897,BK897,BO897,BS897,BW897,CA897,CE897,CI897),1)</f>
        <v>17892.028000000002</v>
      </c>
      <c r="CL897" s="18"/>
      <c r="CM897" s="18">
        <f t="shared" si="235"/>
        <v>1789.2027999999991</v>
      </c>
      <c r="CN897" s="35">
        <f t="shared" si="236"/>
        <v>9.9999999999999936E-2</v>
      </c>
      <c r="CO897" s="39">
        <f t="shared" si="237"/>
        <v>17892.028000000002</v>
      </c>
    </row>
    <row r="898" spans="1:93" s="19" customFormat="1" ht="30">
      <c r="A898" s="17">
        <v>888</v>
      </c>
      <c r="B898" s="50" t="s">
        <v>412</v>
      </c>
      <c r="C898" s="69" t="s">
        <v>895</v>
      </c>
      <c r="D898" s="69" t="s">
        <v>1248</v>
      </c>
      <c r="E898" s="37">
        <v>1</v>
      </c>
      <c r="F898" s="37" t="str">
        <f>+VLOOKUP(B898,'[1]AMAREY NOVA MEDICAL S.A'!$D:$H,5,0)</f>
        <v xml:space="preserve">CTO 5660-2021 DISORTHO SA </v>
      </c>
      <c r="G898" s="34">
        <f>+VLOOKUP(B898,'[1]AMAREY NOVA MEDICAL S.A'!$D:$H,2,0)</f>
        <v>65824</v>
      </c>
      <c r="H898" s="32">
        <f>+VLOOKUP(B898,'[1]AMAREY NOVA MEDICAL S.A'!$D:$H,3,0)</f>
        <v>0</v>
      </c>
      <c r="I898" s="32">
        <f>+VLOOKUP(B898,'[1]AMAREY NOVA MEDICAL S.A'!$D:$H,4,0)</f>
        <v>65824</v>
      </c>
      <c r="J898" s="32">
        <f t="shared" si="232"/>
        <v>65824</v>
      </c>
      <c r="K898" s="32">
        <f t="shared" si="233"/>
        <v>69523.308799999999</v>
      </c>
      <c r="L898" s="32">
        <v>87000</v>
      </c>
      <c r="M898" s="32"/>
      <c r="N898" s="32">
        <v>87000</v>
      </c>
      <c r="O898" s="32">
        <f t="shared" si="240"/>
        <v>91889.400000000009</v>
      </c>
      <c r="P898" s="71">
        <v>123476</v>
      </c>
      <c r="Q898" s="71"/>
      <c r="R898" s="76">
        <v>123476</v>
      </c>
      <c r="S898" s="32">
        <f t="shared" si="243"/>
        <v>130390.656</v>
      </c>
      <c r="T898" s="32"/>
      <c r="U898" s="32"/>
      <c r="V898" s="32"/>
      <c r="W898" s="32"/>
      <c r="X898" s="32">
        <v>59840</v>
      </c>
      <c r="Y898" s="32"/>
      <c r="Z898" s="32">
        <v>59840</v>
      </c>
      <c r="AA898" s="32">
        <f t="shared" si="241"/>
        <v>63203.008000000002</v>
      </c>
      <c r="AB898" s="32"/>
      <c r="AC898" s="32"/>
      <c r="AD898" s="32"/>
      <c r="AE898" s="32"/>
      <c r="AF898" s="32"/>
      <c r="AG898" s="32"/>
      <c r="AH898" s="32"/>
      <c r="AI898" s="32"/>
      <c r="AJ898" s="32">
        <v>198605</v>
      </c>
      <c r="AK898" s="32">
        <f>+AJ898*19%</f>
        <v>37734.949999999997</v>
      </c>
      <c r="AL898" s="32">
        <v>236339.94999999998</v>
      </c>
      <c r="AM898" s="32">
        <f t="shared" si="244"/>
        <v>249622.25519</v>
      </c>
      <c r="AN898" s="32"/>
      <c r="AO898" s="32"/>
      <c r="AP898" s="32"/>
      <c r="AQ898" s="32"/>
      <c r="AR898" s="32">
        <v>43470.705325299998</v>
      </c>
      <c r="AS898" s="32"/>
      <c r="AT898" s="32">
        <v>43470.705325299998</v>
      </c>
      <c r="AU898" s="32">
        <f t="shared" si="238"/>
        <v>45913.758964581859</v>
      </c>
      <c r="AV898" s="32"/>
      <c r="AW898" s="32"/>
      <c r="AX898" s="32"/>
      <c r="AY898" s="32"/>
      <c r="AZ898" s="32"/>
      <c r="BA898" s="32"/>
      <c r="BB898" s="32"/>
      <c r="BC898" s="32"/>
      <c r="BD898" s="32"/>
      <c r="BE898" s="32"/>
      <c r="BF898" s="32"/>
      <c r="BG898" s="32"/>
      <c r="BH898" s="32"/>
      <c r="BI898" s="32"/>
      <c r="BJ898" s="32"/>
      <c r="BK898" s="32"/>
      <c r="BL898" s="32"/>
      <c r="BM898" s="32"/>
      <c r="BN898" s="32"/>
      <c r="BO898" s="32"/>
      <c r="BP898" s="32"/>
      <c r="BQ898" s="32"/>
      <c r="BR898" s="32"/>
      <c r="BS898" s="32"/>
      <c r="BT898" s="32"/>
      <c r="BU898" s="32"/>
      <c r="BV898" s="32"/>
      <c r="BW898" s="32"/>
      <c r="BX898" s="32"/>
      <c r="BY898" s="32"/>
      <c r="BZ898" s="32"/>
      <c r="CA898" s="32"/>
      <c r="CB898" s="32">
        <v>28749.600000000006</v>
      </c>
      <c r="CC898" s="32">
        <v>5462.4240000000009</v>
      </c>
      <c r="CD898" s="32">
        <v>34212.024000000005</v>
      </c>
      <c r="CE898" s="32">
        <f t="shared" si="242"/>
        <v>36134.739748800006</v>
      </c>
      <c r="CF898" s="32"/>
      <c r="CG898" s="32"/>
      <c r="CH898" s="32"/>
      <c r="CI898" s="32"/>
      <c r="CJ898" s="32">
        <f t="shared" si="234"/>
        <v>98096.732386197415</v>
      </c>
      <c r="CK898" s="32">
        <f>+SMALL((K898,O898,S898,W898,AA898,AE898,AI898,AM898,AQ898,AU898,AY898,BC898,BG898,BK898,BO898,BS898,BW898,CA898,CE898,CI898),1)</f>
        <v>36134.739748800006</v>
      </c>
      <c r="CL898" s="18"/>
      <c r="CM898" s="18">
        <f t="shared" si="235"/>
        <v>33388.569051199993</v>
      </c>
      <c r="CN898" s="35">
        <f t="shared" si="236"/>
        <v>0.9240019240019236</v>
      </c>
      <c r="CO898" s="39">
        <f t="shared" si="237"/>
        <v>36134.739748800006</v>
      </c>
    </row>
    <row r="899" spans="1:93" s="19" customFormat="1" ht="60">
      <c r="A899" s="17">
        <v>889</v>
      </c>
      <c r="B899" s="50" t="s">
        <v>758</v>
      </c>
      <c r="C899" s="69" t="s">
        <v>896</v>
      </c>
      <c r="D899" s="69" t="s">
        <v>1248</v>
      </c>
      <c r="E899" s="37">
        <v>1</v>
      </c>
      <c r="F899" s="37" t="str">
        <f>+VLOOKUP(B899,'[1]AMAREY NOVA MEDICAL S.A'!$D:$H,5,0)</f>
        <v>CTO 5669-2021 PROMED QUIRURGICOS E.U</v>
      </c>
      <c r="G899" s="34">
        <f>+VLOOKUP(B899,'[1]AMAREY NOVA MEDICAL S.A'!$D:$H,2,0)</f>
        <v>147088</v>
      </c>
      <c r="H899" s="32">
        <f>+VLOOKUP(B899,'[1]AMAREY NOVA MEDICAL S.A'!$D:$H,3,0)</f>
        <v>0</v>
      </c>
      <c r="I899" s="32">
        <f>+VLOOKUP(B899,'[1]AMAREY NOVA MEDICAL S.A'!$D:$H,4,0)</f>
        <v>147088</v>
      </c>
      <c r="J899" s="32">
        <f t="shared" si="232"/>
        <v>147088</v>
      </c>
      <c r="K899" s="32">
        <f t="shared" si="233"/>
        <v>155354.3456</v>
      </c>
      <c r="L899" s="32"/>
      <c r="M899" s="32"/>
      <c r="N899" s="32"/>
      <c r="O899" s="32"/>
      <c r="P899" s="71">
        <v>484582</v>
      </c>
      <c r="Q899" s="71"/>
      <c r="R899" s="76">
        <v>484582</v>
      </c>
      <c r="S899" s="32">
        <f t="shared" si="243"/>
        <v>511718.592</v>
      </c>
      <c r="T899" s="32"/>
      <c r="U899" s="32"/>
      <c r="V899" s="32"/>
      <c r="W899" s="32"/>
      <c r="X899" s="32"/>
      <c r="Y899" s="32"/>
      <c r="Z899" s="32"/>
      <c r="AA899" s="32"/>
      <c r="AB899" s="32"/>
      <c r="AC899" s="32"/>
      <c r="AD899" s="32"/>
      <c r="AE899" s="32"/>
      <c r="AF899" s="32"/>
      <c r="AG899" s="32"/>
      <c r="AH899" s="32"/>
      <c r="AI899" s="32"/>
      <c r="AJ899" s="32">
        <v>517500</v>
      </c>
      <c r="AK899" s="32"/>
      <c r="AL899" s="32">
        <v>517500</v>
      </c>
      <c r="AM899" s="32">
        <f t="shared" si="244"/>
        <v>546583.5</v>
      </c>
      <c r="AN899" s="32"/>
      <c r="AO899" s="32"/>
      <c r="AP899" s="32"/>
      <c r="AQ899" s="32"/>
      <c r="AR899" s="32"/>
      <c r="AS899" s="32"/>
      <c r="AT899" s="32"/>
      <c r="AU899" s="32"/>
      <c r="AV899" s="32"/>
      <c r="AW899" s="32"/>
      <c r="AX899" s="32"/>
      <c r="AY899" s="32"/>
      <c r="AZ899" s="32"/>
      <c r="BA899" s="32"/>
      <c r="BB899" s="32"/>
      <c r="BC899" s="32"/>
      <c r="BD899" s="32"/>
      <c r="BE899" s="32"/>
      <c r="BF899" s="32"/>
      <c r="BG899" s="32"/>
      <c r="BH899" s="32"/>
      <c r="BI899" s="32"/>
      <c r="BJ899" s="32"/>
      <c r="BK899" s="32"/>
      <c r="BL899" s="32"/>
      <c r="BM899" s="32"/>
      <c r="BN899" s="32"/>
      <c r="BO899" s="32"/>
      <c r="BP899" s="32"/>
      <c r="BQ899" s="32"/>
      <c r="BR899" s="32"/>
      <c r="BS899" s="32"/>
      <c r="BT899" s="32"/>
      <c r="BU899" s="32"/>
      <c r="BV899" s="32"/>
      <c r="BW899" s="32"/>
      <c r="BX899" s="32"/>
      <c r="BY899" s="32"/>
      <c r="BZ899" s="32"/>
      <c r="CA899" s="32"/>
      <c r="CB899" s="32"/>
      <c r="CC899" s="32"/>
      <c r="CD899" s="32"/>
      <c r="CE899" s="32"/>
      <c r="CF899" s="32"/>
      <c r="CG899" s="32"/>
      <c r="CH899" s="32"/>
      <c r="CI899" s="32"/>
      <c r="CJ899" s="32">
        <f t="shared" si="234"/>
        <v>404552.14586666669</v>
      </c>
      <c r="CK899" s="32">
        <f>+SMALL((K899,O899,S899,W899,AA899,AE899,AI899,AM899,AQ899,AU899,AY899,BC899,BG899,BK899,BO899,BS899,BW899,CA899,CE899,CI899),1)</f>
        <v>155354.3456</v>
      </c>
      <c r="CL899" s="18"/>
      <c r="CM899" s="18">
        <f t="shared" si="235"/>
        <v>0</v>
      </c>
      <c r="CN899" s="35">
        <f t="shared" si="236"/>
        <v>0</v>
      </c>
      <c r="CO899" s="39">
        <f t="shared" si="237"/>
        <v>155354.3456</v>
      </c>
    </row>
    <row r="900" spans="1:93" s="19" customFormat="1" ht="30">
      <c r="A900" s="17">
        <v>890</v>
      </c>
      <c r="B900" s="50" t="s">
        <v>756</v>
      </c>
      <c r="C900" s="69" t="s">
        <v>896</v>
      </c>
      <c r="D900" s="69" t="s">
        <v>1248</v>
      </c>
      <c r="E900" s="37">
        <v>1</v>
      </c>
      <c r="F900" s="37" t="str">
        <f>+VLOOKUP(B900,'[1]AMAREY NOVA MEDICAL S.A'!$D:$H,5,0)</f>
        <v xml:space="preserve">CTO 5660-2021 DISORTHO SA </v>
      </c>
      <c r="G900" s="34">
        <f>+VLOOKUP(B900,'[1]AMAREY NOVA MEDICAL S.A'!$D:$H,2,0)</f>
        <v>18634</v>
      </c>
      <c r="H900" s="32">
        <f>+VLOOKUP(B900,'[1]AMAREY NOVA MEDICAL S.A'!$D:$H,3,0)</f>
        <v>0</v>
      </c>
      <c r="I900" s="32">
        <f>+VLOOKUP(B900,'[1]AMAREY NOVA MEDICAL S.A'!$D:$H,4,0)</f>
        <v>18634</v>
      </c>
      <c r="J900" s="32">
        <f t="shared" si="232"/>
        <v>18634</v>
      </c>
      <c r="K900" s="32">
        <f t="shared" si="233"/>
        <v>19681.230800000001</v>
      </c>
      <c r="L900" s="32"/>
      <c r="M900" s="32"/>
      <c r="N900" s="32"/>
      <c r="O900" s="32"/>
      <c r="P900" s="71">
        <v>36624</v>
      </c>
      <c r="Q900" s="71"/>
      <c r="R900" s="76">
        <v>36624</v>
      </c>
      <c r="S900" s="32">
        <f t="shared" si="243"/>
        <v>38674.944000000003</v>
      </c>
      <c r="T900" s="32"/>
      <c r="U900" s="32"/>
      <c r="V900" s="32"/>
      <c r="W900" s="32"/>
      <c r="X900" s="32"/>
      <c r="Y900" s="32"/>
      <c r="Z900" s="32"/>
      <c r="AA900" s="32"/>
      <c r="AB900" s="32"/>
      <c r="AC900" s="32"/>
      <c r="AD900" s="32"/>
      <c r="AE900" s="32"/>
      <c r="AF900" s="32"/>
      <c r="AG900" s="32"/>
      <c r="AH900" s="32"/>
      <c r="AI900" s="32"/>
      <c r="AJ900" s="32">
        <v>68022.5</v>
      </c>
      <c r="AK900" s="32"/>
      <c r="AL900" s="32">
        <v>68022.5</v>
      </c>
      <c r="AM900" s="32">
        <f t="shared" si="244"/>
        <v>71845.364499999996</v>
      </c>
      <c r="AN900" s="32"/>
      <c r="AO900" s="32"/>
      <c r="AP900" s="32"/>
      <c r="AQ900" s="32"/>
      <c r="AR900" s="32"/>
      <c r="AS900" s="32"/>
      <c r="AT900" s="32"/>
      <c r="AU900" s="32"/>
      <c r="AV900" s="32"/>
      <c r="AW900" s="32"/>
      <c r="AX900" s="32"/>
      <c r="AY900" s="32"/>
      <c r="AZ900" s="32"/>
      <c r="BA900" s="32"/>
      <c r="BB900" s="32"/>
      <c r="BC900" s="32"/>
      <c r="BD900" s="32"/>
      <c r="BE900" s="32"/>
      <c r="BF900" s="32"/>
      <c r="BG900" s="32"/>
      <c r="BH900" s="32"/>
      <c r="BI900" s="32"/>
      <c r="BJ900" s="32"/>
      <c r="BK900" s="32"/>
      <c r="BL900" s="32"/>
      <c r="BM900" s="32"/>
      <c r="BN900" s="32"/>
      <c r="BO900" s="32"/>
      <c r="BP900" s="32"/>
      <c r="BQ900" s="32"/>
      <c r="BR900" s="32"/>
      <c r="BS900" s="32"/>
      <c r="BT900" s="32"/>
      <c r="BU900" s="32"/>
      <c r="BV900" s="32"/>
      <c r="BW900" s="32"/>
      <c r="BX900" s="32"/>
      <c r="BY900" s="32"/>
      <c r="BZ900" s="32"/>
      <c r="CA900" s="32"/>
      <c r="CB900" s="32"/>
      <c r="CC900" s="32"/>
      <c r="CD900" s="32"/>
      <c r="CE900" s="32"/>
      <c r="CF900" s="32"/>
      <c r="CG900" s="32"/>
      <c r="CH900" s="32"/>
      <c r="CI900" s="32"/>
      <c r="CJ900" s="32">
        <f t="shared" si="234"/>
        <v>43400.513100000004</v>
      </c>
      <c r="CK900" s="32">
        <f>+SMALL((K900,O900,S900,W900,AA900,AE900,AI900,AM900,AQ900,AU900,AY900,BC900,BG900,BK900,BO900,BS900,BW900,CA900,CE900,CI900),1)</f>
        <v>19681.230800000001</v>
      </c>
      <c r="CL900" s="18"/>
      <c r="CM900" s="18">
        <f t="shared" si="235"/>
        <v>0</v>
      </c>
      <c r="CN900" s="35">
        <f t="shared" si="236"/>
        <v>0</v>
      </c>
      <c r="CO900" s="39">
        <f t="shared" si="237"/>
        <v>19681.230800000001</v>
      </c>
    </row>
    <row r="901" spans="1:93" s="19" customFormat="1" ht="30">
      <c r="A901" s="17">
        <v>891</v>
      </c>
      <c r="B901" s="50" t="s">
        <v>412</v>
      </c>
      <c r="C901" s="69" t="s">
        <v>896</v>
      </c>
      <c r="D901" s="69" t="s">
        <v>1248</v>
      </c>
      <c r="E901" s="37">
        <v>1</v>
      </c>
      <c r="F901" s="37" t="str">
        <f>+VLOOKUP(B901,'[1]AMAREY NOVA MEDICAL S.A'!$D:$H,5,0)</f>
        <v xml:space="preserve">CTO 5660-2021 DISORTHO SA </v>
      </c>
      <c r="G901" s="34">
        <f>+VLOOKUP(B901,'[1]AMAREY NOVA MEDICAL S.A'!$D:$H,2,0)</f>
        <v>65824</v>
      </c>
      <c r="H901" s="32">
        <f>+VLOOKUP(B901,'[1]AMAREY NOVA MEDICAL S.A'!$D:$H,3,0)</f>
        <v>0</v>
      </c>
      <c r="I901" s="32">
        <f>+VLOOKUP(B901,'[1]AMAREY NOVA MEDICAL S.A'!$D:$H,4,0)</f>
        <v>65824</v>
      </c>
      <c r="J901" s="32">
        <f t="shared" si="232"/>
        <v>65824</v>
      </c>
      <c r="K901" s="32">
        <f t="shared" si="233"/>
        <v>69523.308799999999</v>
      </c>
      <c r="L901" s="32"/>
      <c r="M901" s="32"/>
      <c r="N901" s="32"/>
      <c r="O901" s="32"/>
      <c r="P901" s="71">
        <v>90553</v>
      </c>
      <c r="Q901" s="71">
        <f>+P901*19%</f>
        <v>17205.07</v>
      </c>
      <c r="R901" s="76">
        <v>107758.07</v>
      </c>
      <c r="S901" s="32">
        <f t="shared" si="243"/>
        <v>113792.52192000001</v>
      </c>
      <c r="T901" s="32"/>
      <c r="U901" s="32"/>
      <c r="V901" s="32"/>
      <c r="W901" s="32"/>
      <c r="X901" s="32"/>
      <c r="Y901" s="32"/>
      <c r="Z901" s="32"/>
      <c r="AA901" s="32"/>
      <c r="AB901" s="32"/>
      <c r="AC901" s="32"/>
      <c r="AD901" s="32"/>
      <c r="AE901" s="32"/>
      <c r="AF901" s="32"/>
      <c r="AG901" s="32"/>
      <c r="AH901" s="32"/>
      <c r="AI901" s="32"/>
      <c r="AJ901" s="32">
        <v>94070</v>
      </c>
      <c r="AK901" s="32">
        <f>+AJ901*19%</f>
        <v>17873.3</v>
      </c>
      <c r="AL901" s="32">
        <v>111943.29999999999</v>
      </c>
      <c r="AM901" s="32">
        <f t="shared" si="244"/>
        <v>118234.51345999999</v>
      </c>
      <c r="AN901" s="32"/>
      <c r="AO901" s="32"/>
      <c r="AP901" s="32"/>
      <c r="AQ901" s="32"/>
      <c r="AR901" s="32"/>
      <c r="AS901" s="32"/>
      <c r="AT901" s="32"/>
      <c r="AU901" s="32"/>
      <c r="AV901" s="32"/>
      <c r="AW901" s="32"/>
      <c r="AX901" s="32"/>
      <c r="AY901" s="32"/>
      <c r="AZ901" s="32"/>
      <c r="BA901" s="32"/>
      <c r="BB901" s="32"/>
      <c r="BC901" s="32"/>
      <c r="BD901" s="32"/>
      <c r="BE901" s="32"/>
      <c r="BF901" s="32"/>
      <c r="BG901" s="32"/>
      <c r="BH901" s="32"/>
      <c r="BI901" s="32"/>
      <c r="BJ901" s="32"/>
      <c r="BK901" s="32"/>
      <c r="BL901" s="32"/>
      <c r="BM901" s="32"/>
      <c r="BN901" s="32"/>
      <c r="BO901" s="32"/>
      <c r="BP901" s="32"/>
      <c r="BQ901" s="32"/>
      <c r="BR901" s="32"/>
      <c r="BS901" s="32"/>
      <c r="BT901" s="32"/>
      <c r="BU901" s="32"/>
      <c r="BV901" s="32"/>
      <c r="BW901" s="32"/>
      <c r="BX901" s="32"/>
      <c r="BY901" s="32"/>
      <c r="BZ901" s="32"/>
      <c r="CA901" s="32"/>
      <c r="CB901" s="32"/>
      <c r="CC901" s="32"/>
      <c r="CD901" s="32"/>
      <c r="CE901" s="32"/>
      <c r="CF901" s="32"/>
      <c r="CG901" s="32"/>
      <c r="CH901" s="32"/>
      <c r="CI901" s="32"/>
      <c r="CJ901" s="32">
        <f t="shared" si="234"/>
        <v>100516.78139333334</v>
      </c>
      <c r="CK901" s="32">
        <f>+SMALL((K901,O901,S901,W901,AA901,AE901,AI901,AM901,AQ901,AU901,AY901,BC901,BG901,BK901,BO901,BS901,BW901,CA901,CE901,CI901),1)</f>
        <v>69523.308799999999</v>
      </c>
      <c r="CL901" s="18"/>
      <c r="CM901" s="18">
        <f t="shared" si="235"/>
        <v>0</v>
      </c>
      <c r="CN901" s="35">
        <f t="shared" si="236"/>
        <v>0</v>
      </c>
      <c r="CO901" s="39">
        <f t="shared" si="237"/>
        <v>69523.308799999999</v>
      </c>
    </row>
    <row r="902" spans="1:93" s="19" customFormat="1" ht="60">
      <c r="A902" s="17">
        <v>892</v>
      </c>
      <c r="B902" s="50" t="s">
        <v>759</v>
      </c>
      <c r="C902" s="69" t="s">
        <v>897</v>
      </c>
      <c r="D902" s="69" t="s">
        <v>1248</v>
      </c>
      <c r="E902" s="37">
        <v>1</v>
      </c>
      <c r="F902" s="37" t="str">
        <f>+VLOOKUP(B902,'[1]AMAREY NOVA MEDICAL S.A'!$D:$H,5,0)</f>
        <v>CTO 5666-2021 LOGISTICA PARA DISPOSITIVOS MEDICOS S.A.S</v>
      </c>
      <c r="G902" s="34">
        <f>+VLOOKUP(B902,'[1]AMAREY NOVA MEDICAL S.A'!$D:$H,2,0)</f>
        <v>161459</v>
      </c>
      <c r="H902" s="32">
        <f>+VLOOKUP(B902,'[1]AMAREY NOVA MEDICAL S.A'!$D:$H,3,0)</f>
        <v>0</v>
      </c>
      <c r="I902" s="32">
        <f>+VLOOKUP(B902,'[1]AMAREY NOVA MEDICAL S.A'!$D:$H,4,0)</f>
        <v>161459</v>
      </c>
      <c r="J902" s="32">
        <f t="shared" ref="J902:J965" si="245">+I902*E902</f>
        <v>161459</v>
      </c>
      <c r="K902" s="32">
        <f t="shared" ref="K902:K965" si="246">+J902*1.0562</f>
        <v>170532.9958</v>
      </c>
      <c r="L902" s="32">
        <v>640000</v>
      </c>
      <c r="M902" s="32"/>
      <c r="N902" s="32">
        <v>640000</v>
      </c>
      <c r="O902" s="32">
        <f t="shared" si="240"/>
        <v>675968</v>
      </c>
      <c r="P902" s="71">
        <v>1495979</v>
      </c>
      <c r="Q902" s="71"/>
      <c r="R902" s="76">
        <v>1495979</v>
      </c>
      <c r="S902" s="32">
        <f t="shared" si="243"/>
        <v>1579753.824</v>
      </c>
      <c r="T902" s="32"/>
      <c r="U902" s="32"/>
      <c r="V902" s="32"/>
      <c r="W902" s="32"/>
      <c r="X902" s="32">
        <v>240834</v>
      </c>
      <c r="Y902" s="32"/>
      <c r="Z902" s="32">
        <v>240834</v>
      </c>
      <c r="AA902" s="32">
        <f t="shared" si="241"/>
        <v>254368.8708</v>
      </c>
      <c r="AB902" s="32"/>
      <c r="AC902" s="32"/>
      <c r="AD902" s="32"/>
      <c r="AE902" s="32"/>
      <c r="AF902" s="32"/>
      <c r="AG902" s="32"/>
      <c r="AH902" s="32"/>
      <c r="AI902" s="32"/>
      <c r="AJ902" s="32">
        <v>563500</v>
      </c>
      <c r="AK902" s="32"/>
      <c r="AL902" s="32">
        <v>563500</v>
      </c>
      <c r="AM902" s="32">
        <f t="shared" si="244"/>
        <v>595168.70000000007</v>
      </c>
      <c r="AN902" s="32"/>
      <c r="AO902" s="32"/>
      <c r="AP902" s="32"/>
      <c r="AQ902" s="32"/>
      <c r="AR902" s="32">
        <v>177605.22780000002</v>
      </c>
      <c r="AS902" s="32"/>
      <c r="AT902" s="32">
        <v>177605.22780000002</v>
      </c>
      <c r="AU902" s="32">
        <f t="shared" si="238"/>
        <v>187586.64160236003</v>
      </c>
      <c r="AV902" s="32"/>
      <c r="AW902" s="32"/>
      <c r="AX902" s="32"/>
      <c r="AY902" s="32"/>
      <c r="AZ902" s="32"/>
      <c r="BA902" s="32"/>
      <c r="BB902" s="32"/>
      <c r="BC902" s="32"/>
      <c r="BD902" s="32"/>
      <c r="BE902" s="32"/>
      <c r="BF902" s="32"/>
      <c r="BG902" s="32"/>
      <c r="BH902" s="32"/>
      <c r="BI902" s="32"/>
      <c r="BJ902" s="32"/>
      <c r="BK902" s="32"/>
      <c r="BL902" s="32"/>
      <c r="BM902" s="32"/>
      <c r="BN902" s="32"/>
      <c r="BO902" s="32"/>
      <c r="BP902" s="32"/>
      <c r="BQ902" s="32"/>
      <c r="BR902" s="32"/>
      <c r="BS902" s="32"/>
      <c r="BT902" s="32"/>
      <c r="BU902" s="32"/>
      <c r="BV902" s="32"/>
      <c r="BW902" s="32"/>
      <c r="BX902" s="32"/>
      <c r="BY902" s="32"/>
      <c r="BZ902" s="32"/>
      <c r="CA902" s="32"/>
      <c r="CB902" s="32">
        <v>368280</v>
      </c>
      <c r="CC902" s="32"/>
      <c r="CD902" s="32">
        <v>368280</v>
      </c>
      <c r="CE902" s="32">
        <f t="shared" si="242"/>
        <v>388977.33600000001</v>
      </c>
      <c r="CF902" s="32"/>
      <c r="CG902" s="32"/>
      <c r="CH902" s="32"/>
      <c r="CI902" s="32"/>
      <c r="CJ902" s="32">
        <f t="shared" si="234"/>
        <v>550336.62402890867</v>
      </c>
      <c r="CK902" s="32">
        <f>+SMALL((K902,O902,S902,W902,AA902,AE902,AI902,AM902,AQ902,AU902,AY902,BC902,BG902,BK902,BO902,BS902,BW902,CA902,CE902,CI902),1)</f>
        <v>170532.9958</v>
      </c>
      <c r="CL902" s="18"/>
      <c r="CM902" s="18">
        <f t="shared" si="235"/>
        <v>0</v>
      </c>
      <c r="CN902" s="35">
        <f t="shared" si="236"/>
        <v>0</v>
      </c>
      <c r="CO902" s="39">
        <f t="shared" si="237"/>
        <v>170532.9958</v>
      </c>
    </row>
    <row r="903" spans="1:93" s="19" customFormat="1" ht="30">
      <c r="A903" s="17">
        <v>893</v>
      </c>
      <c r="B903" s="50" t="s">
        <v>756</v>
      </c>
      <c r="C903" s="69" t="s">
        <v>897</v>
      </c>
      <c r="D903" s="69" t="s">
        <v>1248</v>
      </c>
      <c r="E903" s="37">
        <v>1</v>
      </c>
      <c r="F903" s="37" t="str">
        <f>+VLOOKUP(B903,'[1]AMAREY NOVA MEDICAL S.A'!$D:$H,5,0)</f>
        <v xml:space="preserve">CTO 5660-2021 DISORTHO SA </v>
      </c>
      <c r="G903" s="34">
        <f>+VLOOKUP(B903,'[1]AMAREY NOVA MEDICAL S.A'!$D:$H,2,0)</f>
        <v>18634</v>
      </c>
      <c r="H903" s="32">
        <f>+VLOOKUP(B903,'[1]AMAREY NOVA MEDICAL S.A'!$D:$H,3,0)</f>
        <v>0</v>
      </c>
      <c r="I903" s="32">
        <f>+VLOOKUP(B903,'[1]AMAREY NOVA MEDICAL S.A'!$D:$H,4,0)</f>
        <v>18634</v>
      </c>
      <c r="J903" s="32">
        <f t="shared" si="245"/>
        <v>18634</v>
      </c>
      <c r="K903" s="32">
        <f t="shared" si="246"/>
        <v>19681.230800000001</v>
      </c>
      <c r="L903" s="32">
        <v>73000</v>
      </c>
      <c r="M903" s="32"/>
      <c r="N903" s="32">
        <v>73000</v>
      </c>
      <c r="O903" s="32">
        <f t="shared" si="240"/>
        <v>77102.600000000006</v>
      </c>
      <c r="P903" s="71">
        <v>740948</v>
      </c>
      <c r="Q903" s="71"/>
      <c r="R903" s="76">
        <v>740948</v>
      </c>
      <c r="S903" s="32">
        <f t="shared" si="243"/>
        <v>782441.08799999999</v>
      </c>
      <c r="T903" s="32"/>
      <c r="U903" s="32"/>
      <c r="V903" s="32"/>
      <c r="W903" s="32"/>
      <c r="X903" s="32">
        <v>16940</v>
      </c>
      <c r="Y903" s="32"/>
      <c r="Z903" s="32">
        <v>16940</v>
      </c>
      <c r="AA903" s="32">
        <f t="shared" si="241"/>
        <v>17892.028000000002</v>
      </c>
      <c r="AB903" s="32"/>
      <c r="AC903" s="32"/>
      <c r="AD903" s="32"/>
      <c r="AE903" s="32"/>
      <c r="AF903" s="32"/>
      <c r="AG903" s="32"/>
      <c r="AH903" s="32"/>
      <c r="AI903" s="32"/>
      <c r="AJ903" s="32">
        <v>36400</v>
      </c>
      <c r="AK903" s="32"/>
      <c r="AL903" s="32">
        <v>36400</v>
      </c>
      <c r="AM903" s="32">
        <f t="shared" si="244"/>
        <v>38445.68</v>
      </c>
      <c r="AN903" s="32"/>
      <c r="AO903" s="32"/>
      <c r="AP903" s="32"/>
      <c r="AQ903" s="32"/>
      <c r="AR903" s="32">
        <v>60648.020793360003</v>
      </c>
      <c r="AS903" s="32"/>
      <c r="AT903" s="32">
        <v>60648.020793360003</v>
      </c>
      <c r="AU903" s="32">
        <f t="shared" si="238"/>
        <v>64056.439561946834</v>
      </c>
      <c r="AV903" s="32"/>
      <c r="AW903" s="32"/>
      <c r="AX903" s="32"/>
      <c r="AY903" s="32"/>
      <c r="AZ903" s="32"/>
      <c r="BA903" s="32"/>
      <c r="BB903" s="32"/>
      <c r="BC903" s="32"/>
      <c r="BD903" s="32"/>
      <c r="BE903" s="32"/>
      <c r="BF903" s="32"/>
      <c r="BG903" s="32"/>
      <c r="BH903" s="32"/>
      <c r="BI903" s="32"/>
      <c r="BJ903" s="32"/>
      <c r="BK903" s="32"/>
      <c r="BL903" s="32"/>
      <c r="BM903" s="32"/>
      <c r="BN903" s="32"/>
      <c r="BO903" s="32"/>
      <c r="BP903" s="32"/>
      <c r="BQ903" s="32"/>
      <c r="BR903" s="32"/>
      <c r="BS903" s="32"/>
      <c r="BT903" s="32"/>
      <c r="BU903" s="32"/>
      <c r="BV903" s="32"/>
      <c r="BW903" s="32"/>
      <c r="BX903" s="32"/>
      <c r="BY903" s="32"/>
      <c r="BZ903" s="32"/>
      <c r="CA903" s="32"/>
      <c r="CB903" s="32">
        <v>166320</v>
      </c>
      <c r="CC903" s="32"/>
      <c r="CD903" s="32">
        <v>166320</v>
      </c>
      <c r="CE903" s="32">
        <f t="shared" si="242"/>
        <v>175667.18400000001</v>
      </c>
      <c r="CF903" s="32"/>
      <c r="CG903" s="32"/>
      <c r="CH903" s="32"/>
      <c r="CI903" s="32"/>
      <c r="CJ903" s="32">
        <f t="shared" si="234"/>
        <v>167898.03576599242</v>
      </c>
      <c r="CK903" s="32">
        <f>+SMALL((K903,O903,S903,W903,AA903,AE903,AI903,AM903,AQ903,AU903,AY903,BC903,BG903,BK903,BO903,BS903,BW903,CA903,CE903,CI903),1)</f>
        <v>17892.028000000002</v>
      </c>
      <c r="CL903" s="18"/>
      <c r="CM903" s="18">
        <f t="shared" si="235"/>
        <v>1789.2027999999991</v>
      </c>
      <c r="CN903" s="35">
        <f t="shared" si="236"/>
        <v>9.9999999999999936E-2</v>
      </c>
      <c r="CO903" s="39">
        <f t="shared" si="237"/>
        <v>17892.028000000002</v>
      </c>
    </row>
    <row r="904" spans="1:93" s="19" customFormat="1" ht="30">
      <c r="A904" s="17">
        <v>894</v>
      </c>
      <c r="B904" s="50" t="s">
        <v>412</v>
      </c>
      <c r="C904" s="69" t="s">
        <v>897</v>
      </c>
      <c r="D904" s="69" t="s">
        <v>1248</v>
      </c>
      <c r="E904" s="37">
        <v>1</v>
      </c>
      <c r="F904" s="37" t="str">
        <f>+VLOOKUP(B904,'[1]AMAREY NOVA MEDICAL S.A'!$D:$H,5,0)</f>
        <v xml:space="preserve">CTO 5660-2021 DISORTHO SA </v>
      </c>
      <c r="G904" s="34">
        <f>+VLOOKUP(B904,'[1]AMAREY NOVA MEDICAL S.A'!$D:$H,2,0)</f>
        <v>65824</v>
      </c>
      <c r="H904" s="32">
        <f>+VLOOKUP(B904,'[1]AMAREY NOVA MEDICAL S.A'!$D:$H,3,0)</f>
        <v>0</v>
      </c>
      <c r="I904" s="32">
        <f>+VLOOKUP(B904,'[1]AMAREY NOVA MEDICAL S.A'!$D:$H,4,0)</f>
        <v>65824</v>
      </c>
      <c r="J904" s="32">
        <f t="shared" si="245"/>
        <v>65824</v>
      </c>
      <c r="K904" s="32">
        <f t="shared" si="246"/>
        <v>69523.308799999999</v>
      </c>
      <c r="L904" s="32">
        <v>87000</v>
      </c>
      <c r="M904" s="32"/>
      <c r="N904" s="32">
        <v>87000</v>
      </c>
      <c r="O904" s="32">
        <f t="shared" si="240"/>
        <v>91889.400000000009</v>
      </c>
      <c r="P904" s="71">
        <v>90553</v>
      </c>
      <c r="Q904" s="71">
        <f>+P904*19%</f>
        <v>17205.07</v>
      </c>
      <c r="R904" s="76">
        <v>107758.07</v>
      </c>
      <c r="S904" s="32">
        <f t="shared" si="243"/>
        <v>113792.52192000001</v>
      </c>
      <c r="T904" s="32"/>
      <c r="U904" s="32"/>
      <c r="V904" s="32"/>
      <c r="W904" s="32"/>
      <c r="X904" s="32">
        <v>59840</v>
      </c>
      <c r="Y904" s="32"/>
      <c r="Z904" s="32">
        <v>59840</v>
      </c>
      <c r="AA904" s="32">
        <f t="shared" si="241"/>
        <v>63203.008000000002</v>
      </c>
      <c r="AB904" s="32"/>
      <c r="AC904" s="32"/>
      <c r="AD904" s="32"/>
      <c r="AE904" s="32"/>
      <c r="AF904" s="32"/>
      <c r="AG904" s="32"/>
      <c r="AH904" s="32"/>
      <c r="AI904" s="32"/>
      <c r="AJ904" s="32">
        <v>94070</v>
      </c>
      <c r="AK904" s="32">
        <f>+AJ904*19%</f>
        <v>17873.3</v>
      </c>
      <c r="AL904" s="32">
        <v>111943.29999999999</v>
      </c>
      <c r="AM904" s="32">
        <f t="shared" si="244"/>
        <v>118234.51345999999</v>
      </c>
      <c r="AN904" s="32"/>
      <c r="AO904" s="32"/>
      <c r="AP904" s="32"/>
      <c r="AQ904" s="32"/>
      <c r="AR904" s="32">
        <v>43470.705325299998</v>
      </c>
      <c r="AS904" s="32"/>
      <c r="AT904" s="32">
        <v>43470.705325299998</v>
      </c>
      <c r="AU904" s="32">
        <f t="shared" si="238"/>
        <v>45913.758964581859</v>
      </c>
      <c r="AV904" s="32"/>
      <c r="AW904" s="32"/>
      <c r="AX904" s="32"/>
      <c r="AY904" s="32"/>
      <c r="AZ904" s="32"/>
      <c r="BA904" s="32"/>
      <c r="BB904" s="32"/>
      <c r="BC904" s="32"/>
      <c r="BD904" s="32"/>
      <c r="BE904" s="32"/>
      <c r="BF904" s="32"/>
      <c r="BG904" s="32"/>
      <c r="BH904" s="32"/>
      <c r="BI904" s="32"/>
      <c r="BJ904" s="32"/>
      <c r="BK904" s="32"/>
      <c r="BL904" s="32"/>
      <c r="BM904" s="32"/>
      <c r="BN904" s="32"/>
      <c r="BO904" s="32"/>
      <c r="BP904" s="32"/>
      <c r="BQ904" s="32"/>
      <c r="BR904" s="32"/>
      <c r="BS904" s="32"/>
      <c r="BT904" s="32"/>
      <c r="BU904" s="32"/>
      <c r="BV904" s="32"/>
      <c r="BW904" s="32"/>
      <c r="BX904" s="32"/>
      <c r="BY904" s="32"/>
      <c r="BZ904" s="32"/>
      <c r="CA904" s="32"/>
      <c r="CB904" s="32">
        <v>83376</v>
      </c>
      <c r="CC904" s="32">
        <v>15841.44</v>
      </c>
      <c r="CD904" s="32">
        <v>99217.44</v>
      </c>
      <c r="CE904" s="32">
        <f t="shared" si="242"/>
        <v>104793.46012800001</v>
      </c>
      <c r="CF904" s="32"/>
      <c r="CG904" s="32"/>
      <c r="CH904" s="32"/>
      <c r="CI904" s="32"/>
      <c r="CJ904" s="32">
        <f t="shared" si="234"/>
        <v>86764.281610368853</v>
      </c>
      <c r="CK904" s="32">
        <f>+SMALL((K904,O904,S904,W904,AA904,AE904,AI904,AM904,AQ904,AU904,AY904,BC904,BG904,BK904,BO904,BS904,BW904,CA904,CE904,CI904),1)</f>
        <v>45913.758964581859</v>
      </c>
      <c r="CL904" s="18"/>
      <c r="CM904" s="18">
        <f t="shared" si="235"/>
        <v>23609.54983541814</v>
      </c>
      <c r="CN904" s="35">
        <f t="shared" si="236"/>
        <v>0.51421513654829887</v>
      </c>
      <c r="CO904" s="39">
        <f t="shared" si="237"/>
        <v>45913.758964581859</v>
      </c>
    </row>
    <row r="905" spans="1:93" s="19" customFormat="1" ht="60">
      <c r="A905" s="17">
        <v>895</v>
      </c>
      <c r="B905" s="50" t="s">
        <v>760</v>
      </c>
      <c r="C905" s="69" t="s">
        <v>898</v>
      </c>
      <c r="D905" s="69" t="s">
        <v>1248</v>
      </c>
      <c r="E905" s="37">
        <v>1</v>
      </c>
      <c r="F905" s="37" t="str">
        <f>+VLOOKUP(B905,'[1]AMAREY NOVA MEDICAL S.A'!$D:$H,5,0)</f>
        <v>CTO 5665-2021 LA INSTRUMENTADORA S.A.S</v>
      </c>
      <c r="G905" s="34">
        <f>+VLOOKUP(B905,'[1]AMAREY NOVA MEDICAL S.A'!$D:$H,2,0)</f>
        <v>695310</v>
      </c>
      <c r="H905" s="32">
        <f>+VLOOKUP(B905,'[1]AMAREY NOVA MEDICAL S.A'!$D:$H,3,0)</f>
        <v>0</v>
      </c>
      <c r="I905" s="32">
        <f>+VLOOKUP(B905,'[1]AMAREY NOVA MEDICAL S.A'!$D:$H,4,0)</f>
        <v>695310</v>
      </c>
      <c r="J905" s="32">
        <f t="shared" si="245"/>
        <v>695310</v>
      </c>
      <c r="K905" s="32">
        <f t="shared" si="246"/>
        <v>734386.42200000002</v>
      </c>
      <c r="L905" s="32"/>
      <c r="M905" s="32"/>
      <c r="N905" s="32"/>
      <c r="O905" s="32"/>
      <c r="P905" s="71"/>
      <c r="Q905" s="71"/>
      <c r="R905" s="76"/>
      <c r="S905" s="32"/>
      <c r="T905" s="32"/>
      <c r="U905" s="32"/>
      <c r="V905" s="32"/>
      <c r="W905" s="32"/>
      <c r="X905" s="32">
        <v>45980</v>
      </c>
      <c r="Y905" s="32"/>
      <c r="Z905" s="32">
        <v>45980</v>
      </c>
      <c r="AA905" s="32">
        <f t="shared" si="241"/>
        <v>48564.076000000001</v>
      </c>
      <c r="AB905" s="32"/>
      <c r="AC905" s="32"/>
      <c r="AD905" s="32"/>
      <c r="AE905" s="32"/>
      <c r="AF905" s="32"/>
      <c r="AG905" s="32"/>
      <c r="AH905" s="32"/>
      <c r="AI905" s="32"/>
      <c r="AJ905" s="32"/>
      <c r="AK905" s="32"/>
      <c r="AL905" s="32"/>
      <c r="AM905" s="32"/>
      <c r="AN905" s="32"/>
      <c r="AO905" s="32"/>
      <c r="AP905" s="32"/>
      <c r="AQ905" s="32"/>
      <c r="AR905" s="32"/>
      <c r="AS905" s="32"/>
      <c r="AT905" s="32"/>
      <c r="AU905" s="32"/>
      <c r="AV905" s="32"/>
      <c r="AW905" s="32"/>
      <c r="AX905" s="32"/>
      <c r="AY905" s="32"/>
      <c r="AZ905" s="32"/>
      <c r="BA905" s="32"/>
      <c r="BB905" s="32"/>
      <c r="BC905" s="32"/>
      <c r="BD905" s="32"/>
      <c r="BE905" s="32"/>
      <c r="BF905" s="32"/>
      <c r="BG905" s="32"/>
      <c r="BH905" s="32"/>
      <c r="BI905" s="32"/>
      <c r="BJ905" s="32"/>
      <c r="BK905" s="32"/>
      <c r="BL905" s="32"/>
      <c r="BM905" s="32"/>
      <c r="BN905" s="32"/>
      <c r="BO905" s="32"/>
      <c r="BP905" s="32"/>
      <c r="BQ905" s="32"/>
      <c r="BR905" s="32"/>
      <c r="BS905" s="32"/>
      <c r="BT905" s="32"/>
      <c r="BU905" s="32"/>
      <c r="BV905" s="32"/>
      <c r="BW905" s="32"/>
      <c r="BX905" s="32"/>
      <c r="BY905" s="32"/>
      <c r="BZ905" s="32"/>
      <c r="CA905" s="32"/>
      <c r="CB905" s="32"/>
      <c r="CC905" s="32"/>
      <c r="CD905" s="32"/>
      <c r="CE905" s="32"/>
      <c r="CF905" s="32"/>
      <c r="CG905" s="32"/>
      <c r="CH905" s="32"/>
      <c r="CI905" s="32"/>
      <c r="CJ905" s="32">
        <f t="shared" si="234"/>
        <v>391475.24900000001</v>
      </c>
      <c r="CK905" s="32">
        <f>+SMALL((K905,O905,S905,W905,AA905,AE905,AI905,AM905,AQ905,AU905,AY905,BC905,BG905,BK905,BO905,BS905,BW905,CA905,CE905,CI905),1)</f>
        <v>48564.076000000001</v>
      </c>
      <c r="CL905" s="18"/>
      <c r="CM905" s="18">
        <f t="shared" si="235"/>
        <v>685822.34600000002</v>
      </c>
      <c r="CN905" s="35">
        <f t="shared" si="236"/>
        <v>14.12200956937799</v>
      </c>
      <c r="CO905" s="39">
        <f t="shared" si="237"/>
        <v>48564.076000000001</v>
      </c>
    </row>
    <row r="906" spans="1:93" s="19" customFormat="1" ht="60">
      <c r="A906" s="17">
        <v>896</v>
      </c>
      <c r="B906" s="50" t="s">
        <v>761</v>
      </c>
      <c r="C906" s="69" t="s">
        <v>899</v>
      </c>
      <c r="D906" s="69" t="s">
        <v>1248</v>
      </c>
      <c r="E906" s="37">
        <v>1</v>
      </c>
      <c r="F906" s="37" t="str">
        <f>+VLOOKUP(B906,'[1]AMAREY NOVA MEDICAL S.A'!$D:$H,5,0)</f>
        <v>CTO 5665-2021 LA INSTRUMENTADORA S.A.S</v>
      </c>
      <c r="G906" s="34">
        <f>+VLOOKUP(B906,'[1]AMAREY NOVA MEDICAL S.A'!$D:$H,2,0)</f>
        <v>514250</v>
      </c>
      <c r="H906" s="32">
        <f>+VLOOKUP(B906,'[1]AMAREY NOVA MEDICAL S.A'!$D:$H,3,0)</f>
        <v>0</v>
      </c>
      <c r="I906" s="32">
        <f>+VLOOKUP(B906,'[1]AMAREY NOVA MEDICAL S.A'!$D:$H,4,0)</f>
        <v>514250</v>
      </c>
      <c r="J906" s="32">
        <f t="shared" si="245"/>
        <v>514250</v>
      </c>
      <c r="K906" s="32">
        <f t="shared" si="246"/>
        <v>543150.85</v>
      </c>
      <c r="L906" s="32"/>
      <c r="M906" s="32"/>
      <c r="N906" s="32"/>
      <c r="O906" s="32"/>
      <c r="P906" s="71"/>
      <c r="Q906" s="71"/>
      <c r="R906" s="76"/>
      <c r="S906" s="32"/>
      <c r="T906" s="32"/>
      <c r="U906" s="32"/>
      <c r="V906" s="32"/>
      <c r="W906" s="32"/>
      <c r="X906" s="32">
        <v>45980</v>
      </c>
      <c r="Y906" s="32"/>
      <c r="Z906" s="32">
        <v>45980</v>
      </c>
      <c r="AA906" s="32">
        <f t="shared" si="241"/>
        <v>48564.076000000001</v>
      </c>
      <c r="AB906" s="32"/>
      <c r="AC906" s="32"/>
      <c r="AD906" s="32"/>
      <c r="AE906" s="32"/>
      <c r="AF906" s="32"/>
      <c r="AG906" s="32"/>
      <c r="AH906" s="32"/>
      <c r="AI906" s="32"/>
      <c r="AJ906" s="32"/>
      <c r="AK906" s="32"/>
      <c r="AL906" s="32"/>
      <c r="AM906" s="32"/>
      <c r="AN906" s="32"/>
      <c r="AO906" s="32"/>
      <c r="AP906" s="32"/>
      <c r="AQ906" s="32"/>
      <c r="AR906" s="32"/>
      <c r="AS906" s="32"/>
      <c r="AT906" s="32"/>
      <c r="AU906" s="32"/>
      <c r="AV906" s="32"/>
      <c r="AW906" s="32"/>
      <c r="AX906" s="32"/>
      <c r="AY906" s="32"/>
      <c r="AZ906" s="32"/>
      <c r="BA906" s="32"/>
      <c r="BB906" s="32"/>
      <c r="BC906" s="32"/>
      <c r="BD906" s="32"/>
      <c r="BE906" s="32"/>
      <c r="BF906" s="32"/>
      <c r="BG906" s="32"/>
      <c r="BH906" s="32"/>
      <c r="BI906" s="32"/>
      <c r="BJ906" s="32"/>
      <c r="BK906" s="32"/>
      <c r="BL906" s="32"/>
      <c r="BM906" s="32"/>
      <c r="BN906" s="32"/>
      <c r="BO906" s="32"/>
      <c r="BP906" s="32"/>
      <c r="BQ906" s="32"/>
      <c r="BR906" s="32"/>
      <c r="BS906" s="32"/>
      <c r="BT906" s="32"/>
      <c r="BU906" s="32"/>
      <c r="BV906" s="32"/>
      <c r="BW906" s="32"/>
      <c r="BX906" s="32"/>
      <c r="BY906" s="32"/>
      <c r="BZ906" s="32"/>
      <c r="CA906" s="32"/>
      <c r="CB906" s="32"/>
      <c r="CC906" s="32"/>
      <c r="CD906" s="32"/>
      <c r="CE906" s="32"/>
      <c r="CF906" s="32"/>
      <c r="CG906" s="32"/>
      <c r="CH906" s="32"/>
      <c r="CI906" s="32"/>
      <c r="CJ906" s="32">
        <f t="shared" si="234"/>
        <v>295857.46299999999</v>
      </c>
      <c r="CK906" s="32">
        <f>+SMALL((K906,O906,S906,W906,AA906,AE906,AI906,AM906,AQ906,AU906,AY906,BC906,BG906,BK906,BO906,BS906,BW906,CA906,CE906,CI906),1)</f>
        <v>48564.076000000001</v>
      </c>
      <c r="CL906" s="18"/>
      <c r="CM906" s="18">
        <f t="shared" si="235"/>
        <v>494586.77399999998</v>
      </c>
      <c r="CN906" s="35">
        <f t="shared" si="236"/>
        <v>10.184210526315789</v>
      </c>
      <c r="CO906" s="39">
        <f t="shared" si="237"/>
        <v>48564.076000000001</v>
      </c>
    </row>
    <row r="907" spans="1:93" s="19" customFormat="1" ht="60">
      <c r="A907" s="17">
        <v>897</v>
      </c>
      <c r="B907" s="50" t="s">
        <v>762</v>
      </c>
      <c r="C907" s="69" t="s">
        <v>900</v>
      </c>
      <c r="D907" s="69" t="s">
        <v>1248</v>
      </c>
      <c r="E907" s="37">
        <v>1</v>
      </c>
      <c r="F907" s="37" t="str">
        <f>+VLOOKUP(B907,'[1]AMAREY NOVA MEDICAL S.A'!$D:$H,5,0)</f>
        <v>CTO 5664-2021 JOHNSON &amp; JOHNSON DE COLOMBIA S.A</v>
      </c>
      <c r="G907" s="34">
        <f>+VLOOKUP(B907,'[1]AMAREY NOVA MEDICAL S.A'!$D:$H,2,0)</f>
        <v>2250000</v>
      </c>
      <c r="H907" s="32">
        <f>+VLOOKUP(B907,'[1]AMAREY NOVA MEDICAL S.A'!$D:$H,3,0)</f>
        <v>0</v>
      </c>
      <c r="I907" s="32">
        <f>+VLOOKUP(B907,'[1]AMAREY NOVA MEDICAL S.A'!$D:$H,4,0)</f>
        <v>2250000</v>
      </c>
      <c r="J907" s="32">
        <f t="shared" si="245"/>
        <v>2250000</v>
      </c>
      <c r="K907" s="32">
        <f t="shared" si="246"/>
        <v>2376450</v>
      </c>
      <c r="L907" s="32"/>
      <c r="M907" s="32"/>
      <c r="N907" s="32"/>
      <c r="O907" s="32"/>
      <c r="P907" s="71"/>
      <c r="Q907" s="71"/>
      <c r="R907" s="76"/>
      <c r="S907" s="32"/>
      <c r="T907" s="32"/>
      <c r="U907" s="32"/>
      <c r="V907" s="32"/>
      <c r="W907" s="32"/>
      <c r="X907" s="32">
        <v>45980</v>
      </c>
      <c r="Y907" s="32"/>
      <c r="Z907" s="32">
        <v>45980</v>
      </c>
      <c r="AA907" s="32">
        <f t="shared" si="241"/>
        <v>48564.076000000001</v>
      </c>
      <c r="AB907" s="32"/>
      <c r="AC907" s="32"/>
      <c r="AD907" s="32"/>
      <c r="AE907" s="32"/>
      <c r="AF907" s="32"/>
      <c r="AG907" s="32"/>
      <c r="AH907" s="32"/>
      <c r="AI907" s="32"/>
      <c r="AJ907" s="32"/>
      <c r="AK907" s="32"/>
      <c r="AL907" s="32"/>
      <c r="AM907" s="32"/>
      <c r="AN907" s="32"/>
      <c r="AO907" s="32"/>
      <c r="AP907" s="32"/>
      <c r="AQ907" s="32"/>
      <c r="AR907" s="32"/>
      <c r="AS907" s="32"/>
      <c r="AT907" s="32"/>
      <c r="AU907" s="32"/>
      <c r="AV907" s="32"/>
      <c r="AW907" s="32"/>
      <c r="AX907" s="32"/>
      <c r="AY907" s="32"/>
      <c r="AZ907" s="32"/>
      <c r="BA907" s="32"/>
      <c r="BB907" s="32"/>
      <c r="BC907" s="32"/>
      <c r="BD907" s="32"/>
      <c r="BE907" s="32"/>
      <c r="BF907" s="32"/>
      <c r="BG907" s="32"/>
      <c r="BH907" s="32"/>
      <c r="BI907" s="32"/>
      <c r="BJ907" s="32"/>
      <c r="BK907" s="32"/>
      <c r="BL907" s="32"/>
      <c r="BM907" s="32"/>
      <c r="BN907" s="32"/>
      <c r="BO907" s="32"/>
      <c r="BP907" s="32"/>
      <c r="BQ907" s="32"/>
      <c r="BR907" s="32"/>
      <c r="BS907" s="32"/>
      <c r="BT907" s="32"/>
      <c r="BU907" s="32"/>
      <c r="BV907" s="32"/>
      <c r="BW907" s="32"/>
      <c r="BX907" s="32"/>
      <c r="BY907" s="32"/>
      <c r="BZ907" s="32"/>
      <c r="CA907" s="32"/>
      <c r="CB907" s="32"/>
      <c r="CC907" s="32"/>
      <c r="CD907" s="32"/>
      <c r="CE907" s="32"/>
      <c r="CF907" s="32"/>
      <c r="CG907" s="32"/>
      <c r="CH907" s="32"/>
      <c r="CI907" s="32"/>
      <c r="CJ907" s="32">
        <f t="shared" si="234"/>
        <v>1212507.0379999999</v>
      </c>
      <c r="CK907" s="32">
        <f>+SMALL((K907,O907,S907,W907,AA907,AE907,AI907,AM907,AQ907,AU907,AY907,BC907,BG907,BK907,BO907,BS907,BW907,CA907,CE907,CI907),1)</f>
        <v>48564.076000000001</v>
      </c>
      <c r="CL907" s="18"/>
      <c r="CM907" s="18">
        <f t="shared" si="235"/>
        <v>2327885.9240000001</v>
      </c>
      <c r="CN907" s="35">
        <f t="shared" si="236"/>
        <v>47.934319269247503</v>
      </c>
      <c r="CO907" s="39">
        <f t="shared" si="237"/>
        <v>48564.076000000001</v>
      </c>
    </row>
    <row r="908" spans="1:93" s="19" customFormat="1">
      <c r="A908" s="17">
        <v>898</v>
      </c>
      <c r="B908" s="50" t="s">
        <v>763</v>
      </c>
      <c r="C908" s="69" t="s">
        <v>901</v>
      </c>
      <c r="D908" s="69" t="s">
        <v>1248</v>
      </c>
      <c r="E908" s="37">
        <v>1</v>
      </c>
      <c r="F908" s="37"/>
      <c r="G908" s="34"/>
      <c r="H908" s="32"/>
      <c r="I908" s="32"/>
      <c r="J908" s="32"/>
      <c r="K908" s="32"/>
      <c r="L908" s="32"/>
      <c r="M908" s="32"/>
      <c r="N908" s="32"/>
      <c r="O908" s="32"/>
      <c r="P908" s="71"/>
      <c r="Q908" s="71"/>
      <c r="R908" s="76"/>
      <c r="S908" s="32"/>
      <c r="T908" s="32"/>
      <c r="U908" s="32"/>
      <c r="V908" s="32"/>
      <c r="W908" s="32"/>
      <c r="X908" s="32"/>
      <c r="Y908" s="32"/>
      <c r="Z908" s="32"/>
      <c r="AA908" s="32"/>
      <c r="AB908" s="32"/>
      <c r="AC908" s="32"/>
      <c r="AD908" s="32"/>
      <c r="AE908" s="32"/>
      <c r="AF908" s="32"/>
      <c r="AG908" s="32"/>
      <c r="AH908" s="32"/>
      <c r="AI908" s="32"/>
      <c r="AJ908" s="32"/>
      <c r="AK908" s="32"/>
      <c r="AL908" s="32"/>
      <c r="AM908" s="32"/>
      <c r="AN908" s="32"/>
      <c r="AO908" s="32"/>
      <c r="AP908" s="32"/>
      <c r="AQ908" s="32"/>
      <c r="AR908" s="32"/>
      <c r="AS908" s="32"/>
      <c r="AT908" s="32"/>
      <c r="AU908" s="32"/>
      <c r="AV908" s="32"/>
      <c r="AW908" s="32"/>
      <c r="AX908" s="32"/>
      <c r="AY908" s="32"/>
      <c r="AZ908" s="32"/>
      <c r="BA908" s="32"/>
      <c r="BB908" s="32"/>
      <c r="BC908" s="32"/>
      <c r="BD908" s="32"/>
      <c r="BE908" s="32"/>
      <c r="BF908" s="32"/>
      <c r="BG908" s="32"/>
      <c r="BH908" s="32"/>
      <c r="BI908" s="32"/>
      <c r="BJ908" s="32"/>
      <c r="BK908" s="32"/>
      <c r="BL908" s="32"/>
      <c r="BM908" s="32"/>
      <c r="BN908" s="32"/>
      <c r="BO908" s="32"/>
      <c r="BP908" s="32"/>
      <c r="BQ908" s="32"/>
      <c r="BR908" s="32"/>
      <c r="BS908" s="32"/>
      <c r="BT908" s="32"/>
      <c r="BU908" s="32"/>
      <c r="BV908" s="32"/>
      <c r="BW908" s="32"/>
      <c r="BX908" s="32"/>
      <c r="BY908" s="32"/>
      <c r="BZ908" s="32"/>
      <c r="CA908" s="32"/>
      <c r="CB908" s="32"/>
      <c r="CC908" s="32"/>
      <c r="CD908" s="32"/>
      <c r="CE908" s="32"/>
      <c r="CF908" s="32"/>
      <c r="CG908" s="32"/>
      <c r="CH908" s="32"/>
      <c r="CI908" s="32"/>
      <c r="CJ908" s="32"/>
      <c r="CK908" s="32"/>
      <c r="CL908" s="18"/>
      <c r="CM908" s="18"/>
      <c r="CN908" s="35"/>
      <c r="CO908" s="39"/>
    </row>
    <row r="909" spans="1:93" s="19" customFormat="1" ht="60">
      <c r="A909" s="17">
        <v>899</v>
      </c>
      <c r="B909" s="50" t="s">
        <v>764</v>
      </c>
      <c r="C909" s="69" t="s">
        <v>902</v>
      </c>
      <c r="D909" s="69" t="s">
        <v>1248</v>
      </c>
      <c r="E909" s="37">
        <v>1</v>
      </c>
      <c r="F909" s="37" t="str">
        <f>+VLOOKUP(B909,'[1]AMAREY NOVA MEDICAL S.A'!$D:$H,5,0)</f>
        <v>CTO 5666-2021 LOGISTICA PARA DISPOSITIVOS MEDICOS S.A.S</v>
      </c>
      <c r="G909" s="34">
        <f>+VLOOKUP(B909,'[1]AMAREY NOVA MEDICAL S.A'!$D:$H,2,0)</f>
        <v>477183</v>
      </c>
      <c r="H909" s="32">
        <f>+VLOOKUP(B909,'[1]AMAREY NOVA MEDICAL S.A'!$D:$H,3,0)</f>
        <v>0</v>
      </c>
      <c r="I909" s="32">
        <f>+VLOOKUP(B909,'[1]AMAREY NOVA MEDICAL S.A'!$D:$H,4,0)</f>
        <v>477183</v>
      </c>
      <c r="J909" s="32">
        <f t="shared" si="245"/>
        <v>477183</v>
      </c>
      <c r="K909" s="32">
        <f t="shared" si="246"/>
        <v>504000.68460000004</v>
      </c>
      <c r="L909" s="32"/>
      <c r="M909" s="32"/>
      <c r="N909" s="32"/>
      <c r="O909" s="32"/>
      <c r="P909" s="71"/>
      <c r="Q909" s="71"/>
      <c r="R909" s="76"/>
      <c r="S909" s="32"/>
      <c r="T909" s="32"/>
      <c r="U909" s="32"/>
      <c r="V909" s="32"/>
      <c r="W909" s="32"/>
      <c r="X909" s="32"/>
      <c r="Y909" s="32"/>
      <c r="Z909" s="32"/>
      <c r="AA909" s="32"/>
      <c r="AB909" s="32"/>
      <c r="AC909" s="32"/>
      <c r="AD909" s="32"/>
      <c r="AE909" s="32"/>
      <c r="AF909" s="32"/>
      <c r="AG909" s="32"/>
      <c r="AH909" s="32"/>
      <c r="AI909" s="32"/>
      <c r="AJ909" s="32"/>
      <c r="AK909" s="32"/>
      <c r="AL909" s="32"/>
      <c r="AM909" s="32"/>
      <c r="AN909" s="32"/>
      <c r="AO909" s="32"/>
      <c r="AP909" s="32"/>
      <c r="AQ909" s="32"/>
      <c r="AR909" s="32">
        <v>524901.48480000009</v>
      </c>
      <c r="AS909" s="32"/>
      <c r="AT909" s="32">
        <v>524901.48480000009</v>
      </c>
      <c r="AU909" s="32">
        <f t="shared" ref="AU909:AU964" si="247">+AT909*1.0562</f>
        <v>554400.94824576017</v>
      </c>
      <c r="AV909" s="32"/>
      <c r="AW909" s="32"/>
      <c r="AX909" s="32"/>
      <c r="AY909" s="32"/>
      <c r="AZ909" s="32"/>
      <c r="BA909" s="32"/>
      <c r="BB909" s="32"/>
      <c r="BC909" s="32"/>
      <c r="BD909" s="32"/>
      <c r="BE909" s="32"/>
      <c r="BF909" s="32"/>
      <c r="BG909" s="32"/>
      <c r="BH909" s="32"/>
      <c r="BI909" s="32"/>
      <c r="BJ909" s="32"/>
      <c r="BK909" s="32"/>
      <c r="BL909" s="32"/>
      <c r="BM909" s="32"/>
      <c r="BN909" s="32"/>
      <c r="BO909" s="32"/>
      <c r="BP909" s="32"/>
      <c r="BQ909" s="32"/>
      <c r="BR909" s="32"/>
      <c r="BS909" s="32"/>
      <c r="BT909" s="32"/>
      <c r="BU909" s="32"/>
      <c r="BV909" s="32"/>
      <c r="BW909" s="32"/>
      <c r="BX909" s="32"/>
      <c r="BY909" s="32"/>
      <c r="BZ909" s="32"/>
      <c r="CA909" s="32"/>
      <c r="CB909" s="32"/>
      <c r="CC909" s="32"/>
      <c r="CD909" s="32"/>
      <c r="CE909" s="32"/>
      <c r="CF909" s="32"/>
      <c r="CG909" s="32"/>
      <c r="CH909" s="32"/>
      <c r="CI909" s="32"/>
      <c r="CJ909" s="32">
        <f t="shared" ref="CJ909:CJ971" si="248">+AVERAGE(K909,O909,S909,W909,AA909,AE909,AI909,AM909,AQ909,AU909,AY909,BC909,BG909,BK909,BO909,BS909,BW909,CA909,CE909,CI909)</f>
        <v>529200.81642288016</v>
      </c>
      <c r="CK909" s="32">
        <f>+SMALL((K909,O909,S909,W909,AA909,AE909,AI909,AM909,AQ909,AU909,AY909,BC909,BG909,BK909,BO909,BS909,BW909,CA909,CE909,CI909),1)</f>
        <v>504000.68460000004</v>
      </c>
      <c r="CL909" s="18"/>
      <c r="CM909" s="18">
        <f t="shared" ref="CM909:CM971" si="249">+K909-CK909</f>
        <v>0</v>
      </c>
      <c r="CN909" s="35">
        <f t="shared" ref="CN909:CN971" si="250">+((K909-CK909)/CK909)</f>
        <v>0</v>
      </c>
      <c r="CO909" s="39">
        <f t="shared" ref="CO909:CO971" si="251">+CK909</f>
        <v>504000.68460000004</v>
      </c>
    </row>
    <row r="910" spans="1:93" s="19" customFormat="1" ht="45">
      <c r="A910" s="17">
        <v>900</v>
      </c>
      <c r="B910" s="50" t="s">
        <v>578</v>
      </c>
      <c r="C910" s="69" t="s">
        <v>902</v>
      </c>
      <c r="D910" s="69" t="s">
        <v>1248</v>
      </c>
      <c r="E910" s="37">
        <v>1</v>
      </c>
      <c r="F910" s="37" t="str">
        <f>+VLOOKUP(B910,'[1]AMAREY NOVA MEDICAL S.A'!$D:$H,5,0)</f>
        <v>CTO 5656-2021 AMAREY NOVA MEDICAL S.A</v>
      </c>
      <c r="G910" s="34">
        <f>+VLOOKUP(B910,'[1]AMAREY NOVA MEDICAL S.A'!$D:$H,2,0)</f>
        <v>50000</v>
      </c>
      <c r="H910" s="32">
        <f>+VLOOKUP(B910,'[1]AMAREY NOVA MEDICAL S.A'!$D:$H,3,0)</f>
        <v>0</v>
      </c>
      <c r="I910" s="32">
        <f>+VLOOKUP(B910,'[1]AMAREY NOVA MEDICAL S.A'!$D:$H,4,0)</f>
        <v>50000</v>
      </c>
      <c r="J910" s="32">
        <f t="shared" si="245"/>
        <v>50000</v>
      </c>
      <c r="K910" s="32">
        <f t="shared" si="246"/>
        <v>52810</v>
      </c>
      <c r="L910" s="32">
        <v>86000</v>
      </c>
      <c r="M910" s="32"/>
      <c r="N910" s="32">
        <v>86000</v>
      </c>
      <c r="O910" s="32">
        <f t="shared" ref="O910:O971" si="252">+N910*1.0562</f>
        <v>90833.2</v>
      </c>
      <c r="P910" s="71"/>
      <c r="Q910" s="71"/>
      <c r="R910" s="76"/>
      <c r="S910" s="32"/>
      <c r="T910" s="32"/>
      <c r="U910" s="32"/>
      <c r="V910" s="32"/>
      <c r="W910" s="32"/>
      <c r="X910" s="32"/>
      <c r="Y910" s="32"/>
      <c r="Z910" s="32"/>
      <c r="AA910" s="32"/>
      <c r="AB910" s="32"/>
      <c r="AC910" s="32"/>
      <c r="AD910" s="32"/>
      <c r="AE910" s="32"/>
      <c r="AF910" s="32"/>
      <c r="AG910" s="32"/>
      <c r="AH910" s="32"/>
      <c r="AI910" s="32"/>
      <c r="AJ910" s="32"/>
      <c r="AK910" s="32"/>
      <c r="AL910" s="32"/>
      <c r="AM910" s="32"/>
      <c r="AN910" s="32"/>
      <c r="AO910" s="32"/>
      <c r="AP910" s="32"/>
      <c r="AQ910" s="32"/>
      <c r="AR910" s="32">
        <v>23905.962080000001</v>
      </c>
      <c r="AS910" s="32"/>
      <c r="AT910" s="32">
        <v>23905.962080000001</v>
      </c>
      <c r="AU910" s="32">
        <f t="shared" si="247"/>
        <v>25249.477148896003</v>
      </c>
      <c r="AV910" s="32"/>
      <c r="AW910" s="32"/>
      <c r="AX910" s="32"/>
      <c r="AY910" s="32"/>
      <c r="AZ910" s="32"/>
      <c r="BA910" s="32"/>
      <c r="BB910" s="32"/>
      <c r="BC910" s="32"/>
      <c r="BD910" s="32"/>
      <c r="BE910" s="32"/>
      <c r="BF910" s="32"/>
      <c r="BG910" s="32"/>
      <c r="BH910" s="32"/>
      <c r="BI910" s="32"/>
      <c r="BJ910" s="32"/>
      <c r="BK910" s="32"/>
      <c r="BL910" s="32"/>
      <c r="BM910" s="32"/>
      <c r="BN910" s="32"/>
      <c r="BO910" s="32"/>
      <c r="BP910" s="32"/>
      <c r="BQ910" s="32"/>
      <c r="BR910" s="32"/>
      <c r="BS910" s="32"/>
      <c r="BT910" s="32"/>
      <c r="BU910" s="32"/>
      <c r="BV910" s="32"/>
      <c r="BW910" s="32"/>
      <c r="BX910" s="32"/>
      <c r="BY910" s="32"/>
      <c r="BZ910" s="32"/>
      <c r="CA910" s="32"/>
      <c r="CB910" s="32"/>
      <c r="CC910" s="32"/>
      <c r="CD910" s="32"/>
      <c r="CE910" s="32"/>
      <c r="CF910" s="32"/>
      <c r="CG910" s="32"/>
      <c r="CH910" s="32"/>
      <c r="CI910" s="32"/>
      <c r="CJ910" s="32">
        <f t="shared" si="248"/>
        <v>56297.559049632</v>
      </c>
      <c r="CK910" s="32">
        <f>+SMALL((K910,O910,S910,W910,AA910,AE910,AI910,AM910,AQ910,AU910,AY910,BC910,BG910,BK910,BO910,BS910,BW910,CA910,CE910,CI910),1)</f>
        <v>25249.477148896003</v>
      </c>
      <c r="CL910" s="18"/>
      <c r="CM910" s="18">
        <f t="shared" si="249"/>
        <v>27560.522851103997</v>
      </c>
      <c r="CN910" s="35">
        <f t="shared" si="250"/>
        <v>1.0915284577411157</v>
      </c>
      <c r="CO910" s="39">
        <f t="shared" si="251"/>
        <v>25249.477148896003</v>
      </c>
    </row>
    <row r="911" spans="1:93" s="19" customFormat="1">
      <c r="A911" s="17">
        <v>901</v>
      </c>
      <c r="B911" s="50" t="s">
        <v>765</v>
      </c>
      <c r="C911" s="69" t="s">
        <v>903</v>
      </c>
      <c r="D911" s="69" t="s">
        <v>1248</v>
      </c>
      <c r="E911" s="37">
        <v>1</v>
      </c>
      <c r="F911" s="37"/>
      <c r="G911" s="34"/>
      <c r="H911" s="32"/>
      <c r="I911" s="32"/>
      <c r="J911" s="32"/>
      <c r="K911" s="32"/>
      <c r="L911" s="32"/>
      <c r="M911" s="32"/>
      <c r="N911" s="32"/>
      <c r="O911" s="32"/>
      <c r="P911" s="71"/>
      <c r="Q911" s="71"/>
      <c r="R911" s="76"/>
      <c r="S911" s="32"/>
      <c r="T911" s="32"/>
      <c r="U911" s="32"/>
      <c r="V911" s="32"/>
      <c r="W911" s="32"/>
      <c r="X911" s="32"/>
      <c r="Y911" s="32"/>
      <c r="Z911" s="32"/>
      <c r="AA911" s="32"/>
      <c r="AB911" s="32"/>
      <c r="AC911" s="32"/>
      <c r="AD911" s="32"/>
      <c r="AE911" s="32"/>
      <c r="AF911" s="32"/>
      <c r="AG911" s="32"/>
      <c r="AH911" s="32"/>
      <c r="AI911" s="32"/>
      <c r="AJ911" s="32"/>
      <c r="AK911" s="32"/>
      <c r="AL911" s="32"/>
      <c r="AM911" s="32"/>
      <c r="AN911" s="32"/>
      <c r="AO911" s="32"/>
      <c r="AP911" s="32"/>
      <c r="AQ911" s="32"/>
      <c r="AR911" s="32"/>
      <c r="AS911" s="32"/>
      <c r="AT911" s="32"/>
      <c r="AU911" s="32"/>
      <c r="AV911" s="32"/>
      <c r="AW911" s="32"/>
      <c r="AX911" s="32"/>
      <c r="AY911" s="32"/>
      <c r="AZ911" s="32"/>
      <c r="BA911" s="32"/>
      <c r="BB911" s="32"/>
      <c r="BC911" s="32"/>
      <c r="BD911" s="32"/>
      <c r="BE911" s="32"/>
      <c r="BF911" s="32"/>
      <c r="BG911" s="32"/>
      <c r="BH911" s="32"/>
      <c r="BI911" s="32"/>
      <c r="BJ911" s="32"/>
      <c r="BK911" s="32"/>
      <c r="BL911" s="32"/>
      <c r="BM911" s="32"/>
      <c r="BN911" s="32"/>
      <c r="BO911" s="32"/>
      <c r="BP911" s="32"/>
      <c r="BQ911" s="32"/>
      <c r="BR911" s="32"/>
      <c r="BS911" s="32"/>
      <c r="BT911" s="32"/>
      <c r="BU911" s="32"/>
      <c r="BV911" s="32"/>
      <c r="BW911" s="32"/>
      <c r="BX911" s="32"/>
      <c r="BY911" s="32"/>
      <c r="BZ911" s="32"/>
      <c r="CA911" s="32"/>
      <c r="CB911" s="32"/>
      <c r="CC911" s="32"/>
      <c r="CD911" s="32"/>
      <c r="CE911" s="32"/>
      <c r="CF911" s="32"/>
      <c r="CG911" s="32"/>
      <c r="CH911" s="32"/>
      <c r="CI911" s="32"/>
      <c r="CJ911" s="32"/>
      <c r="CK911" s="32"/>
      <c r="CL911" s="18"/>
      <c r="CM911" s="18"/>
      <c r="CN911" s="35"/>
      <c r="CO911" s="39"/>
    </row>
    <row r="912" spans="1:93" s="19" customFormat="1" ht="45">
      <c r="A912" s="17">
        <v>902</v>
      </c>
      <c r="B912" s="50" t="s">
        <v>578</v>
      </c>
      <c r="C912" s="69" t="s">
        <v>903</v>
      </c>
      <c r="D912" s="69" t="s">
        <v>1248</v>
      </c>
      <c r="E912" s="37">
        <v>1</v>
      </c>
      <c r="F912" s="37" t="str">
        <f>+VLOOKUP(B912,'[1]AMAREY NOVA MEDICAL S.A'!$D:$H,5,0)</f>
        <v>CTO 5656-2021 AMAREY NOVA MEDICAL S.A</v>
      </c>
      <c r="G912" s="34">
        <f>+VLOOKUP(B912,'[1]AMAREY NOVA MEDICAL S.A'!$D:$H,2,0)</f>
        <v>50000</v>
      </c>
      <c r="H912" s="32">
        <f>+VLOOKUP(B912,'[1]AMAREY NOVA MEDICAL S.A'!$D:$H,3,0)</f>
        <v>0</v>
      </c>
      <c r="I912" s="32">
        <f>+VLOOKUP(B912,'[1]AMAREY NOVA MEDICAL S.A'!$D:$H,4,0)</f>
        <v>50000</v>
      </c>
      <c r="J912" s="32">
        <f t="shared" si="245"/>
        <v>50000</v>
      </c>
      <c r="K912" s="32">
        <f t="shared" si="246"/>
        <v>52810</v>
      </c>
      <c r="L912" s="32">
        <v>86000</v>
      </c>
      <c r="M912" s="32"/>
      <c r="N912" s="32">
        <v>86000</v>
      </c>
      <c r="O912" s="32">
        <f t="shared" si="252"/>
        <v>90833.2</v>
      </c>
      <c r="P912" s="71"/>
      <c r="Q912" s="71"/>
      <c r="R912" s="76"/>
      <c r="S912" s="32"/>
      <c r="T912" s="32"/>
      <c r="U912" s="32"/>
      <c r="V912" s="32"/>
      <c r="W912" s="32"/>
      <c r="X912" s="32"/>
      <c r="Y912" s="32"/>
      <c r="Z912" s="32"/>
      <c r="AA912" s="32"/>
      <c r="AB912" s="32"/>
      <c r="AC912" s="32"/>
      <c r="AD912" s="32"/>
      <c r="AE912" s="32"/>
      <c r="AF912" s="32"/>
      <c r="AG912" s="32"/>
      <c r="AH912" s="32"/>
      <c r="AI912" s="32"/>
      <c r="AJ912" s="32"/>
      <c r="AK912" s="32"/>
      <c r="AL912" s="32"/>
      <c r="AM912" s="32"/>
      <c r="AN912" s="32"/>
      <c r="AO912" s="32"/>
      <c r="AP912" s="32"/>
      <c r="AQ912" s="32"/>
      <c r="AR912" s="32"/>
      <c r="AS912" s="32"/>
      <c r="AT912" s="32"/>
      <c r="AU912" s="32"/>
      <c r="AV912" s="32"/>
      <c r="AW912" s="32"/>
      <c r="AX912" s="32"/>
      <c r="AY912" s="32"/>
      <c r="AZ912" s="32"/>
      <c r="BA912" s="32"/>
      <c r="BB912" s="32"/>
      <c r="BC912" s="32"/>
      <c r="BD912" s="32"/>
      <c r="BE912" s="32"/>
      <c r="BF912" s="32"/>
      <c r="BG912" s="32"/>
      <c r="BH912" s="32"/>
      <c r="BI912" s="32"/>
      <c r="BJ912" s="32"/>
      <c r="BK912" s="32"/>
      <c r="BL912" s="32"/>
      <c r="BM912" s="32"/>
      <c r="BN912" s="32"/>
      <c r="BO912" s="32"/>
      <c r="BP912" s="32"/>
      <c r="BQ912" s="32"/>
      <c r="BR912" s="32"/>
      <c r="BS912" s="32"/>
      <c r="BT912" s="32"/>
      <c r="BU912" s="32"/>
      <c r="BV912" s="32"/>
      <c r="BW912" s="32"/>
      <c r="BX912" s="32"/>
      <c r="BY912" s="32"/>
      <c r="BZ912" s="32"/>
      <c r="CA912" s="32"/>
      <c r="CB912" s="32"/>
      <c r="CC912" s="32"/>
      <c r="CD912" s="32"/>
      <c r="CE912" s="32"/>
      <c r="CF912" s="32"/>
      <c r="CG912" s="32"/>
      <c r="CH912" s="32"/>
      <c r="CI912" s="32"/>
      <c r="CJ912" s="32">
        <f t="shared" si="248"/>
        <v>71821.600000000006</v>
      </c>
      <c r="CK912" s="32">
        <f>+SMALL((K912,O912,S912,W912,AA912,AE912,AI912,AM912,AQ912,AU912,AY912,BC912,BG912,BK912,BO912,BS912,BW912,CA912,CE912,CI912),1)</f>
        <v>52810</v>
      </c>
      <c r="CL912" s="18"/>
      <c r="CM912" s="18">
        <f t="shared" si="249"/>
        <v>0</v>
      </c>
      <c r="CN912" s="35">
        <f t="shared" si="250"/>
        <v>0</v>
      </c>
      <c r="CO912" s="39">
        <f t="shared" si="251"/>
        <v>52810</v>
      </c>
    </row>
    <row r="913" spans="1:93" s="19" customFormat="1" ht="45">
      <c r="A913" s="17">
        <v>903</v>
      </c>
      <c r="B913" s="50" t="s">
        <v>766</v>
      </c>
      <c r="C913" s="69" t="s">
        <v>904</v>
      </c>
      <c r="D913" s="69" t="s">
        <v>1248</v>
      </c>
      <c r="E913" s="37">
        <v>1</v>
      </c>
      <c r="F913" s="37" t="str">
        <f>+VLOOKUP(B913,'[1]AMAREY NOVA MEDICAL S.A'!$D:$H,5,0)</f>
        <v>CTO 5656-2021 AMAREY NOVA MEDICAL S.A</v>
      </c>
      <c r="G913" s="34">
        <f>+VLOOKUP(B913,'[1]AMAREY NOVA MEDICAL S.A'!$D:$H,2,0)</f>
        <v>1600000</v>
      </c>
      <c r="H913" s="32">
        <f>+VLOOKUP(B913,'[1]AMAREY NOVA MEDICAL S.A'!$D:$H,3,0)</f>
        <v>0</v>
      </c>
      <c r="I913" s="32">
        <f>+VLOOKUP(B913,'[1]AMAREY NOVA MEDICAL S.A'!$D:$H,4,0)</f>
        <v>1600000</v>
      </c>
      <c r="J913" s="32">
        <f t="shared" si="245"/>
        <v>1600000</v>
      </c>
      <c r="K913" s="32">
        <f t="shared" si="246"/>
        <v>1689920</v>
      </c>
      <c r="L913" s="32">
        <v>2593000</v>
      </c>
      <c r="M913" s="32"/>
      <c r="N913" s="32">
        <v>2593000</v>
      </c>
      <c r="O913" s="32">
        <f t="shared" si="252"/>
        <v>2738726.6</v>
      </c>
      <c r="P913" s="71">
        <v>3232742</v>
      </c>
      <c r="Q913" s="71"/>
      <c r="R913" s="76">
        <v>3232742</v>
      </c>
      <c r="S913" s="32">
        <f t="shared" ref="S913:S971" si="253">+R913*1.056</f>
        <v>3413775.5520000001</v>
      </c>
      <c r="T913" s="32"/>
      <c r="U913" s="32"/>
      <c r="V913" s="32"/>
      <c r="W913" s="32"/>
      <c r="X913" s="32"/>
      <c r="Y913" s="32"/>
      <c r="Z913" s="32"/>
      <c r="AA913" s="32"/>
      <c r="AB913" s="32"/>
      <c r="AC913" s="32"/>
      <c r="AD913" s="32"/>
      <c r="AE913" s="32"/>
      <c r="AF913" s="32"/>
      <c r="AG913" s="32"/>
      <c r="AH913" s="32"/>
      <c r="AI913" s="32"/>
      <c r="AJ913" s="32">
        <v>4715000</v>
      </c>
      <c r="AK913" s="32"/>
      <c r="AL913" s="32">
        <v>4715000</v>
      </c>
      <c r="AM913" s="32">
        <f t="shared" ref="AM913:AM971" si="254">+AL913*1.0562</f>
        <v>4979983</v>
      </c>
      <c r="AN913" s="32"/>
      <c r="AO913" s="32"/>
      <c r="AP913" s="32"/>
      <c r="AQ913" s="32"/>
      <c r="AR913" s="32"/>
      <c r="AS913" s="32"/>
      <c r="AT913" s="32"/>
      <c r="AU913" s="32"/>
      <c r="AV913" s="32"/>
      <c r="AW913" s="32"/>
      <c r="AX913" s="32"/>
      <c r="AY913" s="32"/>
      <c r="AZ913" s="32"/>
      <c r="BA913" s="32"/>
      <c r="BB913" s="32"/>
      <c r="BC913" s="32"/>
      <c r="BD913" s="32"/>
      <c r="BE913" s="32"/>
      <c r="BF913" s="32"/>
      <c r="BG913" s="32"/>
      <c r="BH913" s="32"/>
      <c r="BI913" s="32"/>
      <c r="BJ913" s="32"/>
      <c r="BK913" s="32"/>
      <c r="BL913" s="32"/>
      <c r="BM913" s="32"/>
      <c r="BN913" s="32"/>
      <c r="BO913" s="32"/>
      <c r="BP913" s="32"/>
      <c r="BQ913" s="32"/>
      <c r="BR913" s="32"/>
      <c r="BS913" s="32"/>
      <c r="BT913" s="32"/>
      <c r="BU913" s="32"/>
      <c r="BV913" s="32"/>
      <c r="BW913" s="32"/>
      <c r="BX913" s="32"/>
      <c r="BY913" s="32"/>
      <c r="BZ913" s="32"/>
      <c r="CA913" s="32"/>
      <c r="CB913" s="32">
        <v>2732400</v>
      </c>
      <c r="CC913" s="32"/>
      <c r="CD913" s="32">
        <v>2732400</v>
      </c>
      <c r="CE913" s="32">
        <f t="shared" ref="CE913:CE969" si="255">+CD913*1.0562</f>
        <v>2885960.88</v>
      </c>
      <c r="CF913" s="32"/>
      <c r="CG913" s="32"/>
      <c r="CH913" s="32"/>
      <c r="CI913" s="32"/>
      <c r="CJ913" s="32">
        <f t="shared" si="248"/>
        <v>3141673.2063999996</v>
      </c>
      <c r="CK913" s="32">
        <f>+SMALL((K913,O913,S913,W913,AA913,AE913,AI913,AM913,AQ913,AU913,AY913,BC913,BG913,BK913,BO913,BS913,BW913,CA913,CE913,CI913),1)</f>
        <v>1689920</v>
      </c>
      <c r="CL913" s="18"/>
      <c r="CM913" s="18">
        <f t="shared" si="249"/>
        <v>0</v>
      </c>
      <c r="CN913" s="35">
        <f t="shared" si="250"/>
        <v>0</v>
      </c>
      <c r="CO913" s="39">
        <f t="shared" si="251"/>
        <v>1689920</v>
      </c>
    </row>
    <row r="914" spans="1:93" s="19" customFormat="1" ht="45">
      <c r="A914" s="17">
        <v>904</v>
      </c>
      <c r="B914" s="50" t="s">
        <v>356</v>
      </c>
      <c r="C914" s="69" t="s">
        <v>904</v>
      </c>
      <c r="D914" s="69" t="s">
        <v>1248</v>
      </c>
      <c r="E914" s="37">
        <v>1</v>
      </c>
      <c r="F914" s="37" t="str">
        <f>+VLOOKUP(B914,'[1]AMAREY NOVA MEDICAL S.A'!$D:$H,5,0)</f>
        <v>CTO 5656-2021 AMAREY NOVA MEDICAL S.A</v>
      </c>
      <c r="G914" s="34">
        <f>+VLOOKUP(B914,'[1]AMAREY NOVA MEDICAL S.A'!$D:$H,2,0)</f>
        <v>180000</v>
      </c>
      <c r="H914" s="32">
        <f>+VLOOKUP(B914,'[1]AMAREY NOVA MEDICAL S.A'!$D:$H,3,0)</f>
        <v>0</v>
      </c>
      <c r="I914" s="32">
        <f>+VLOOKUP(B914,'[1]AMAREY NOVA MEDICAL S.A'!$D:$H,4,0)</f>
        <v>180000</v>
      </c>
      <c r="J914" s="32">
        <f t="shared" si="245"/>
        <v>180000</v>
      </c>
      <c r="K914" s="32">
        <f t="shared" si="246"/>
        <v>190116</v>
      </c>
      <c r="L914" s="32">
        <v>360000</v>
      </c>
      <c r="M914" s="32"/>
      <c r="N914" s="32">
        <v>360000</v>
      </c>
      <c r="O914" s="32">
        <f t="shared" si="252"/>
        <v>380232</v>
      </c>
      <c r="P914" s="71">
        <v>244707</v>
      </c>
      <c r="Q914" s="71"/>
      <c r="R914" s="76">
        <v>244707</v>
      </c>
      <c r="S914" s="32">
        <f t="shared" si="253"/>
        <v>258410.592</v>
      </c>
      <c r="T914" s="32"/>
      <c r="U914" s="32"/>
      <c r="V914" s="32"/>
      <c r="W914" s="32"/>
      <c r="X914" s="32"/>
      <c r="Y914" s="32"/>
      <c r="Z914" s="32"/>
      <c r="AA914" s="32"/>
      <c r="AB914" s="32"/>
      <c r="AC914" s="32"/>
      <c r="AD914" s="32"/>
      <c r="AE914" s="32"/>
      <c r="AF914" s="32"/>
      <c r="AG914" s="32"/>
      <c r="AH914" s="32"/>
      <c r="AI914" s="32"/>
      <c r="AJ914" s="32">
        <v>442290</v>
      </c>
      <c r="AK914" s="32"/>
      <c r="AL914" s="32">
        <v>442290</v>
      </c>
      <c r="AM914" s="32">
        <f t="shared" si="254"/>
        <v>467146.69800000003</v>
      </c>
      <c r="AN914" s="32"/>
      <c r="AO914" s="32"/>
      <c r="AP914" s="32"/>
      <c r="AQ914" s="32"/>
      <c r="AR914" s="32"/>
      <c r="AS914" s="32"/>
      <c r="AT914" s="32"/>
      <c r="AU914" s="32"/>
      <c r="AV914" s="32"/>
      <c r="AW914" s="32"/>
      <c r="AX914" s="32"/>
      <c r="AY914" s="32"/>
      <c r="AZ914" s="32"/>
      <c r="BA914" s="32"/>
      <c r="BB914" s="32"/>
      <c r="BC914" s="32"/>
      <c r="BD914" s="32"/>
      <c r="BE914" s="32"/>
      <c r="BF914" s="32"/>
      <c r="BG914" s="32"/>
      <c r="BH914" s="32"/>
      <c r="BI914" s="32"/>
      <c r="BJ914" s="32"/>
      <c r="BK914" s="32"/>
      <c r="BL914" s="32"/>
      <c r="BM914" s="32"/>
      <c r="BN914" s="32"/>
      <c r="BO914" s="32"/>
      <c r="BP914" s="32"/>
      <c r="BQ914" s="32"/>
      <c r="BR914" s="32"/>
      <c r="BS914" s="32"/>
      <c r="BT914" s="32"/>
      <c r="BU914" s="32"/>
      <c r="BV914" s="32"/>
      <c r="BW914" s="32"/>
      <c r="BX914" s="32"/>
      <c r="BY914" s="32"/>
      <c r="BZ914" s="32"/>
      <c r="CA914" s="32"/>
      <c r="CB914" s="32">
        <v>297000</v>
      </c>
      <c r="CC914" s="32"/>
      <c r="CD914" s="32">
        <v>297000</v>
      </c>
      <c r="CE914" s="32">
        <f t="shared" si="255"/>
        <v>313691.40000000002</v>
      </c>
      <c r="CF914" s="32"/>
      <c r="CG914" s="32"/>
      <c r="CH914" s="32"/>
      <c r="CI914" s="32"/>
      <c r="CJ914" s="32">
        <f t="shared" si="248"/>
        <v>321919.33799999999</v>
      </c>
      <c r="CK914" s="32">
        <f>+SMALL((K914,O914,S914,W914,AA914,AE914,AI914,AM914,AQ914,AU914,AY914,BC914,BG914,BK914,BO914,BS914,BW914,CA914,CE914,CI914),1)</f>
        <v>190116</v>
      </c>
      <c r="CL914" s="18"/>
      <c r="CM914" s="18">
        <f t="shared" si="249"/>
        <v>0</v>
      </c>
      <c r="CN914" s="35">
        <f t="shared" si="250"/>
        <v>0</v>
      </c>
      <c r="CO914" s="39">
        <f t="shared" si="251"/>
        <v>190116</v>
      </c>
    </row>
    <row r="915" spans="1:93" s="19" customFormat="1" ht="45">
      <c r="A915" s="17">
        <v>905</v>
      </c>
      <c r="B915" s="50" t="s">
        <v>357</v>
      </c>
      <c r="C915" s="69" t="s">
        <v>904</v>
      </c>
      <c r="D915" s="69" t="s">
        <v>1248</v>
      </c>
      <c r="E915" s="37">
        <v>1</v>
      </c>
      <c r="F915" s="37" t="str">
        <f>+VLOOKUP(B915,'[1]AMAREY NOVA MEDICAL S.A'!$D:$H,5,0)</f>
        <v>CTO 5656-2021 AMAREY NOVA MEDICAL S.A</v>
      </c>
      <c r="G915" s="34">
        <f>+VLOOKUP(B915,'[1]AMAREY NOVA MEDICAL S.A'!$D:$H,2,0)</f>
        <v>180000</v>
      </c>
      <c r="H915" s="32">
        <f>+VLOOKUP(B915,'[1]AMAREY NOVA MEDICAL S.A'!$D:$H,3,0)</f>
        <v>0</v>
      </c>
      <c r="I915" s="32">
        <f>+VLOOKUP(B915,'[1]AMAREY NOVA MEDICAL S.A'!$D:$H,4,0)</f>
        <v>180000</v>
      </c>
      <c r="J915" s="32">
        <f t="shared" si="245"/>
        <v>180000</v>
      </c>
      <c r="K915" s="32">
        <f t="shared" si="246"/>
        <v>190116</v>
      </c>
      <c r="L915" s="32">
        <v>360000</v>
      </c>
      <c r="M915" s="32"/>
      <c r="N915" s="32">
        <v>360000</v>
      </c>
      <c r="O915" s="32">
        <f t="shared" si="252"/>
        <v>380232</v>
      </c>
      <c r="P915" s="71">
        <v>244707</v>
      </c>
      <c r="Q915" s="71"/>
      <c r="R915" s="76">
        <v>244707</v>
      </c>
      <c r="S915" s="32">
        <f t="shared" si="253"/>
        <v>258410.592</v>
      </c>
      <c r="T915" s="32"/>
      <c r="U915" s="32"/>
      <c r="V915" s="32"/>
      <c r="W915" s="32"/>
      <c r="X915" s="32"/>
      <c r="Y915" s="32"/>
      <c r="Z915" s="32"/>
      <c r="AA915" s="32"/>
      <c r="AB915" s="32"/>
      <c r="AC915" s="32"/>
      <c r="AD915" s="32"/>
      <c r="AE915" s="32"/>
      <c r="AF915" s="32"/>
      <c r="AG915" s="32"/>
      <c r="AH915" s="32"/>
      <c r="AI915" s="32"/>
      <c r="AJ915" s="32">
        <v>540500</v>
      </c>
      <c r="AK915" s="32"/>
      <c r="AL915" s="32">
        <v>540500</v>
      </c>
      <c r="AM915" s="32">
        <f t="shared" si="254"/>
        <v>570876.1</v>
      </c>
      <c r="AN915" s="32"/>
      <c r="AO915" s="32"/>
      <c r="AP915" s="32"/>
      <c r="AQ915" s="32"/>
      <c r="AR915" s="32"/>
      <c r="AS915" s="32"/>
      <c r="AT915" s="32"/>
      <c r="AU915" s="32"/>
      <c r="AV915" s="32"/>
      <c r="AW915" s="32"/>
      <c r="AX915" s="32"/>
      <c r="AY915" s="32"/>
      <c r="AZ915" s="32"/>
      <c r="BA915" s="32"/>
      <c r="BB915" s="32"/>
      <c r="BC915" s="32"/>
      <c r="BD915" s="32"/>
      <c r="BE915" s="32"/>
      <c r="BF915" s="32"/>
      <c r="BG915" s="32"/>
      <c r="BH915" s="32"/>
      <c r="BI915" s="32"/>
      <c r="BJ915" s="32"/>
      <c r="BK915" s="32"/>
      <c r="BL915" s="32"/>
      <c r="BM915" s="32"/>
      <c r="BN915" s="32"/>
      <c r="BO915" s="32"/>
      <c r="BP915" s="32"/>
      <c r="BQ915" s="32"/>
      <c r="BR915" s="32"/>
      <c r="BS915" s="32"/>
      <c r="BT915" s="32"/>
      <c r="BU915" s="32"/>
      <c r="BV915" s="32"/>
      <c r="BW915" s="32"/>
      <c r="BX915" s="32"/>
      <c r="BY915" s="32"/>
      <c r="BZ915" s="32"/>
      <c r="CA915" s="32"/>
      <c r="CB915" s="32">
        <v>297000</v>
      </c>
      <c r="CC915" s="32"/>
      <c r="CD915" s="32">
        <v>297000</v>
      </c>
      <c r="CE915" s="32">
        <f t="shared" si="255"/>
        <v>313691.40000000002</v>
      </c>
      <c r="CF915" s="32"/>
      <c r="CG915" s="32"/>
      <c r="CH915" s="32"/>
      <c r="CI915" s="32"/>
      <c r="CJ915" s="32">
        <f t="shared" si="248"/>
        <v>342665.21839999995</v>
      </c>
      <c r="CK915" s="32">
        <f>+SMALL((K915,O915,S915,W915,AA915,AE915,AI915,AM915,AQ915,AU915,AY915,BC915,BG915,BK915,BO915,BS915,BW915,CA915,CE915,CI915),1)</f>
        <v>190116</v>
      </c>
      <c r="CL915" s="18"/>
      <c r="CM915" s="18">
        <f t="shared" si="249"/>
        <v>0</v>
      </c>
      <c r="CN915" s="35">
        <f t="shared" si="250"/>
        <v>0</v>
      </c>
      <c r="CO915" s="39">
        <f t="shared" si="251"/>
        <v>190116</v>
      </c>
    </row>
    <row r="916" spans="1:93" s="19" customFormat="1" ht="45">
      <c r="A916" s="17">
        <v>906</v>
      </c>
      <c r="B916" s="50" t="s">
        <v>767</v>
      </c>
      <c r="C916" s="69" t="s">
        <v>904</v>
      </c>
      <c r="D916" s="69" t="s">
        <v>1248</v>
      </c>
      <c r="E916" s="37">
        <v>1</v>
      </c>
      <c r="F916" s="37" t="str">
        <f>+VLOOKUP(B916,'[1]AMAREY NOVA MEDICAL S.A'!$D:$H,5,0)</f>
        <v>CTO 5656-2021 AMAREY NOVA MEDICAL S.A</v>
      </c>
      <c r="G916" s="34">
        <f>+VLOOKUP(B916,'[1]AMAREY NOVA MEDICAL S.A'!$D:$H,2,0)</f>
        <v>201000</v>
      </c>
      <c r="H916" s="32">
        <f>+VLOOKUP(B916,'[1]AMAREY NOVA MEDICAL S.A'!$D:$H,3,0)</f>
        <v>0</v>
      </c>
      <c r="I916" s="32">
        <f>+VLOOKUP(B916,'[1]AMAREY NOVA MEDICAL S.A'!$D:$H,4,0)</f>
        <v>201000</v>
      </c>
      <c r="J916" s="32">
        <f t="shared" si="245"/>
        <v>201000</v>
      </c>
      <c r="K916" s="32">
        <f t="shared" si="246"/>
        <v>212296.2</v>
      </c>
      <c r="L916" s="32">
        <v>465000</v>
      </c>
      <c r="M916" s="32"/>
      <c r="N916" s="32">
        <v>465000</v>
      </c>
      <c r="O916" s="32">
        <f t="shared" si="252"/>
        <v>491133</v>
      </c>
      <c r="P916" s="71">
        <v>256367</v>
      </c>
      <c r="Q916" s="71"/>
      <c r="R916" s="76">
        <v>256367</v>
      </c>
      <c r="S916" s="32">
        <f t="shared" si="253"/>
        <v>270723.55200000003</v>
      </c>
      <c r="T916" s="32"/>
      <c r="U916" s="32"/>
      <c r="V916" s="32"/>
      <c r="W916" s="32"/>
      <c r="X916" s="32"/>
      <c r="Y916" s="32"/>
      <c r="Z916" s="32"/>
      <c r="AA916" s="32"/>
      <c r="AB916" s="32"/>
      <c r="AC916" s="32"/>
      <c r="AD916" s="32"/>
      <c r="AE916" s="32"/>
      <c r="AF916" s="32"/>
      <c r="AG916" s="32"/>
      <c r="AH916" s="32"/>
      <c r="AI916" s="32"/>
      <c r="AJ916" s="32">
        <v>545905</v>
      </c>
      <c r="AK916" s="32"/>
      <c r="AL916" s="32">
        <v>545905</v>
      </c>
      <c r="AM916" s="32">
        <f t="shared" si="254"/>
        <v>576584.86100000003</v>
      </c>
      <c r="AN916" s="32"/>
      <c r="AO916" s="32"/>
      <c r="AP916" s="32"/>
      <c r="AQ916" s="32"/>
      <c r="AR916" s="32"/>
      <c r="AS916" s="32"/>
      <c r="AT916" s="32"/>
      <c r="AU916" s="32"/>
      <c r="AV916" s="32"/>
      <c r="AW916" s="32"/>
      <c r="AX916" s="32"/>
      <c r="AY916" s="32"/>
      <c r="AZ916" s="32"/>
      <c r="BA916" s="32"/>
      <c r="BB916" s="32"/>
      <c r="BC916" s="32"/>
      <c r="BD916" s="32"/>
      <c r="BE916" s="32"/>
      <c r="BF916" s="32"/>
      <c r="BG916" s="32"/>
      <c r="BH916" s="32"/>
      <c r="BI916" s="32"/>
      <c r="BJ916" s="32"/>
      <c r="BK916" s="32"/>
      <c r="BL916" s="32"/>
      <c r="BM916" s="32"/>
      <c r="BN916" s="32"/>
      <c r="BO916" s="32"/>
      <c r="BP916" s="32"/>
      <c r="BQ916" s="32"/>
      <c r="BR916" s="32"/>
      <c r="BS916" s="32"/>
      <c r="BT916" s="32"/>
      <c r="BU916" s="32"/>
      <c r="BV916" s="32"/>
      <c r="BW916" s="32"/>
      <c r="BX916" s="32"/>
      <c r="BY916" s="32"/>
      <c r="BZ916" s="32"/>
      <c r="CA916" s="32"/>
      <c r="CB916" s="32">
        <v>237600.00000000003</v>
      </c>
      <c r="CC916" s="32"/>
      <c r="CD916" s="32">
        <v>237600.00000000003</v>
      </c>
      <c r="CE916" s="32">
        <f t="shared" si="255"/>
        <v>250953.12000000002</v>
      </c>
      <c r="CF916" s="32"/>
      <c r="CG916" s="32"/>
      <c r="CH916" s="32"/>
      <c r="CI916" s="32"/>
      <c r="CJ916" s="32">
        <f t="shared" si="248"/>
        <v>360338.14659999998</v>
      </c>
      <c r="CK916" s="32">
        <f>+SMALL((K916,O916,S916,W916,AA916,AE916,AI916,AM916,AQ916,AU916,AY916,BC916,BG916,BK916,BO916,BS916,BW916,CA916,CE916,CI916),1)</f>
        <v>212296.2</v>
      </c>
      <c r="CL916" s="18"/>
      <c r="CM916" s="18">
        <f t="shared" si="249"/>
        <v>0</v>
      </c>
      <c r="CN916" s="35">
        <f t="shared" si="250"/>
        <v>0</v>
      </c>
      <c r="CO916" s="39">
        <f t="shared" si="251"/>
        <v>212296.2</v>
      </c>
    </row>
    <row r="917" spans="1:93" s="19" customFormat="1" ht="45">
      <c r="A917" s="17">
        <v>907</v>
      </c>
      <c r="B917" s="50" t="s">
        <v>768</v>
      </c>
      <c r="C917" s="69" t="s">
        <v>905</v>
      </c>
      <c r="D917" s="69" t="s">
        <v>1248</v>
      </c>
      <c r="E917" s="37">
        <v>1</v>
      </c>
      <c r="F917" s="37" t="str">
        <f>+VLOOKUP(B917,'[1]AMAREY NOVA MEDICAL S.A'!$D:$H,5,0)</f>
        <v>CTO 5656-2021 AMAREY NOVA MEDICAL S.A</v>
      </c>
      <c r="G917" s="34">
        <f>+VLOOKUP(B917,'[1]AMAREY NOVA MEDICAL S.A'!$D:$H,2,0)</f>
        <v>1339000</v>
      </c>
      <c r="H917" s="32">
        <f>+VLOOKUP(B917,'[1]AMAREY NOVA MEDICAL S.A'!$D:$H,3,0)</f>
        <v>0</v>
      </c>
      <c r="I917" s="32">
        <f>+VLOOKUP(B917,'[1]AMAREY NOVA MEDICAL S.A'!$D:$H,4,0)</f>
        <v>1339000</v>
      </c>
      <c r="J917" s="32">
        <f t="shared" si="245"/>
        <v>1339000</v>
      </c>
      <c r="K917" s="32">
        <f t="shared" si="246"/>
        <v>1414251.8</v>
      </c>
      <c r="L917" s="32">
        <v>2786000</v>
      </c>
      <c r="M917" s="32"/>
      <c r="N917" s="32">
        <v>2786000</v>
      </c>
      <c r="O917" s="32">
        <f t="shared" si="252"/>
        <v>2942573.2</v>
      </c>
      <c r="P917" s="71">
        <v>2824067</v>
      </c>
      <c r="Q917" s="71"/>
      <c r="R917" s="76">
        <v>2824067</v>
      </c>
      <c r="S917" s="32">
        <f t="shared" si="253"/>
        <v>2982214.7520000003</v>
      </c>
      <c r="T917" s="32"/>
      <c r="U917" s="32"/>
      <c r="V917" s="32"/>
      <c r="W917" s="32"/>
      <c r="X917" s="32"/>
      <c r="Y917" s="32"/>
      <c r="Z917" s="32"/>
      <c r="AA917" s="32"/>
      <c r="AB917" s="32"/>
      <c r="AC917" s="32"/>
      <c r="AD917" s="32"/>
      <c r="AE917" s="32"/>
      <c r="AF917" s="32"/>
      <c r="AG917" s="32"/>
      <c r="AH917" s="32"/>
      <c r="AI917" s="32"/>
      <c r="AJ917" s="32">
        <v>3905400</v>
      </c>
      <c r="AK917" s="32"/>
      <c r="AL917" s="32">
        <v>3905400</v>
      </c>
      <c r="AM917" s="32">
        <f t="shared" si="254"/>
        <v>4124883.48</v>
      </c>
      <c r="AN917" s="32"/>
      <c r="AO917" s="32"/>
      <c r="AP917" s="32"/>
      <c r="AQ917" s="32"/>
      <c r="AR917" s="32"/>
      <c r="AS917" s="32"/>
      <c r="AT917" s="32"/>
      <c r="AU917" s="32"/>
      <c r="AV917" s="32"/>
      <c r="AW917" s="32"/>
      <c r="AX917" s="32"/>
      <c r="AY917" s="32"/>
      <c r="AZ917" s="32"/>
      <c r="BA917" s="32"/>
      <c r="BB917" s="32"/>
      <c r="BC917" s="32"/>
      <c r="BD917" s="32"/>
      <c r="BE917" s="32"/>
      <c r="BF917" s="32"/>
      <c r="BG917" s="32"/>
      <c r="BH917" s="32"/>
      <c r="BI917" s="32"/>
      <c r="BJ917" s="32"/>
      <c r="BK917" s="32"/>
      <c r="BL917" s="32"/>
      <c r="BM917" s="32"/>
      <c r="BN917" s="32"/>
      <c r="BO917" s="32"/>
      <c r="BP917" s="32"/>
      <c r="BQ917" s="32"/>
      <c r="BR917" s="32"/>
      <c r="BS917" s="32"/>
      <c r="BT917" s="32"/>
      <c r="BU917" s="32"/>
      <c r="BV917" s="32"/>
      <c r="BW917" s="32"/>
      <c r="BX917" s="32"/>
      <c r="BY917" s="32"/>
      <c r="BZ917" s="32"/>
      <c r="CA917" s="32"/>
      <c r="CB917" s="32">
        <v>2257200.0000000005</v>
      </c>
      <c r="CC917" s="32"/>
      <c r="CD917" s="32">
        <v>2257200.0000000005</v>
      </c>
      <c r="CE917" s="32">
        <f t="shared" si="255"/>
        <v>2384054.6400000006</v>
      </c>
      <c r="CF917" s="32"/>
      <c r="CG917" s="32"/>
      <c r="CH917" s="32"/>
      <c r="CI917" s="32"/>
      <c r="CJ917" s="32">
        <f t="shared" si="248"/>
        <v>2769595.5744000003</v>
      </c>
      <c r="CK917" s="32">
        <f>+SMALL((K917,O917,S917,W917,AA917,AE917,AI917,AM917,AQ917,AU917,AY917,BC917,BG917,BK917,BO917,BS917,BW917,CA917,CE917,CI917),1)</f>
        <v>1414251.8</v>
      </c>
      <c r="CL917" s="18"/>
      <c r="CM917" s="18">
        <f t="shared" si="249"/>
        <v>0</v>
      </c>
      <c r="CN917" s="35">
        <f t="shared" si="250"/>
        <v>0</v>
      </c>
      <c r="CO917" s="39">
        <f t="shared" si="251"/>
        <v>1414251.8</v>
      </c>
    </row>
    <row r="918" spans="1:93" s="19" customFormat="1" ht="45">
      <c r="A918" s="17">
        <v>908</v>
      </c>
      <c r="B918" s="50" t="s">
        <v>356</v>
      </c>
      <c r="C918" s="69" t="s">
        <v>905</v>
      </c>
      <c r="D918" s="69" t="s">
        <v>1248</v>
      </c>
      <c r="E918" s="37">
        <v>1</v>
      </c>
      <c r="F918" s="37" t="str">
        <f>+VLOOKUP(B918,'[1]AMAREY NOVA MEDICAL S.A'!$D:$H,5,0)</f>
        <v>CTO 5656-2021 AMAREY NOVA MEDICAL S.A</v>
      </c>
      <c r="G918" s="34">
        <f>+VLOOKUP(B918,'[1]AMAREY NOVA MEDICAL S.A'!$D:$H,2,0)</f>
        <v>180000</v>
      </c>
      <c r="H918" s="32">
        <f>+VLOOKUP(B918,'[1]AMAREY NOVA MEDICAL S.A'!$D:$H,3,0)</f>
        <v>0</v>
      </c>
      <c r="I918" s="32">
        <f>+VLOOKUP(B918,'[1]AMAREY NOVA MEDICAL S.A'!$D:$H,4,0)</f>
        <v>180000</v>
      </c>
      <c r="J918" s="32">
        <f t="shared" si="245"/>
        <v>180000</v>
      </c>
      <c r="K918" s="32">
        <f t="shared" si="246"/>
        <v>190116</v>
      </c>
      <c r="L918" s="32">
        <v>360000</v>
      </c>
      <c r="M918" s="32"/>
      <c r="N918" s="32">
        <v>360000</v>
      </c>
      <c r="O918" s="32">
        <f t="shared" si="252"/>
        <v>380232</v>
      </c>
      <c r="P918" s="71">
        <v>244707</v>
      </c>
      <c r="Q918" s="71"/>
      <c r="R918" s="76">
        <v>244707</v>
      </c>
      <c r="S918" s="32">
        <f t="shared" si="253"/>
        <v>258410.592</v>
      </c>
      <c r="T918" s="32"/>
      <c r="U918" s="32"/>
      <c r="V918" s="32"/>
      <c r="W918" s="32"/>
      <c r="X918" s="32"/>
      <c r="Y918" s="32"/>
      <c r="Z918" s="32"/>
      <c r="AA918" s="32"/>
      <c r="AB918" s="32"/>
      <c r="AC918" s="32"/>
      <c r="AD918" s="32"/>
      <c r="AE918" s="32"/>
      <c r="AF918" s="32"/>
      <c r="AG918" s="32"/>
      <c r="AH918" s="32"/>
      <c r="AI918" s="32"/>
      <c r="AJ918" s="32">
        <v>442290</v>
      </c>
      <c r="AK918" s="32"/>
      <c r="AL918" s="32">
        <v>442290</v>
      </c>
      <c r="AM918" s="32">
        <f t="shared" si="254"/>
        <v>467146.69800000003</v>
      </c>
      <c r="AN918" s="32"/>
      <c r="AO918" s="32"/>
      <c r="AP918" s="32"/>
      <c r="AQ918" s="32"/>
      <c r="AR918" s="32"/>
      <c r="AS918" s="32"/>
      <c r="AT918" s="32"/>
      <c r="AU918" s="32"/>
      <c r="AV918" s="32"/>
      <c r="AW918" s="32"/>
      <c r="AX918" s="32"/>
      <c r="AY918" s="32"/>
      <c r="AZ918" s="32"/>
      <c r="BA918" s="32"/>
      <c r="BB918" s="32"/>
      <c r="BC918" s="32"/>
      <c r="BD918" s="32"/>
      <c r="BE918" s="32"/>
      <c r="BF918" s="32"/>
      <c r="BG918" s="32"/>
      <c r="BH918" s="32"/>
      <c r="BI918" s="32"/>
      <c r="BJ918" s="32"/>
      <c r="BK918" s="32"/>
      <c r="BL918" s="32"/>
      <c r="BM918" s="32"/>
      <c r="BN918" s="32"/>
      <c r="BO918" s="32"/>
      <c r="BP918" s="32"/>
      <c r="BQ918" s="32"/>
      <c r="BR918" s="32"/>
      <c r="BS918" s="32"/>
      <c r="BT918" s="32"/>
      <c r="BU918" s="32"/>
      <c r="BV918" s="32"/>
      <c r="BW918" s="32"/>
      <c r="BX918" s="32"/>
      <c r="BY918" s="32"/>
      <c r="BZ918" s="32"/>
      <c r="CA918" s="32"/>
      <c r="CB918" s="32">
        <v>297000</v>
      </c>
      <c r="CC918" s="32"/>
      <c r="CD918" s="32">
        <v>297000</v>
      </c>
      <c r="CE918" s="32">
        <f t="shared" si="255"/>
        <v>313691.40000000002</v>
      </c>
      <c r="CF918" s="32"/>
      <c r="CG918" s="32"/>
      <c r="CH918" s="32"/>
      <c r="CI918" s="32"/>
      <c r="CJ918" s="32">
        <f t="shared" si="248"/>
        <v>321919.33799999999</v>
      </c>
      <c r="CK918" s="32">
        <f>+SMALL((K918,O918,S918,W918,AA918,AE918,AI918,AM918,AQ918,AU918,AY918,BC918,BG918,BK918,BO918,BS918,BW918,CA918,CE918,CI918),1)</f>
        <v>190116</v>
      </c>
      <c r="CL918" s="18"/>
      <c r="CM918" s="18">
        <f t="shared" si="249"/>
        <v>0</v>
      </c>
      <c r="CN918" s="35">
        <f t="shared" si="250"/>
        <v>0</v>
      </c>
      <c r="CO918" s="39">
        <f t="shared" si="251"/>
        <v>190116</v>
      </c>
    </row>
    <row r="919" spans="1:93" s="19" customFormat="1" ht="45">
      <c r="A919" s="17">
        <v>909</v>
      </c>
      <c r="B919" s="50" t="s">
        <v>357</v>
      </c>
      <c r="C919" s="69" t="s">
        <v>905</v>
      </c>
      <c r="D919" s="69" t="s">
        <v>1248</v>
      </c>
      <c r="E919" s="37">
        <v>1</v>
      </c>
      <c r="F919" s="37" t="str">
        <f>+VLOOKUP(B919,'[1]AMAREY NOVA MEDICAL S.A'!$D:$H,5,0)</f>
        <v>CTO 5656-2021 AMAREY NOVA MEDICAL S.A</v>
      </c>
      <c r="G919" s="34">
        <f>+VLOOKUP(B919,'[1]AMAREY NOVA MEDICAL S.A'!$D:$H,2,0)</f>
        <v>180000</v>
      </c>
      <c r="H919" s="32">
        <f>+VLOOKUP(B919,'[1]AMAREY NOVA MEDICAL S.A'!$D:$H,3,0)</f>
        <v>0</v>
      </c>
      <c r="I919" s="32">
        <f>+VLOOKUP(B919,'[1]AMAREY NOVA MEDICAL S.A'!$D:$H,4,0)</f>
        <v>180000</v>
      </c>
      <c r="J919" s="32">
        <f t="shared" si="245"/>
        <v>180000</v>
      </c>
      <c r="K919" s="32">
        <f t="shared" si="246"/>
        <v>190116</v>
      </c>
      <c r="L919" s="32">
        <v>360000</v>
      </c>
      <c r="M919" s="32"/>
      <c r="N919" s="32">
        <v>360000</v>
      </c>
      <c r="O919" s="32">
        <f t="shared" si="252"/>
        <v>380232</v>
      </c>
      <c r="P919" s="71">
        <v>244707</v>
      </c>
      <c r="Q919" s="71"/>
      <c r="R919" s="76">
        <v>244707</v>
      </c>
      <c r="S919" s="32">
        <f t="shared" si="253"/>
        <v>258410.592</v>
      </c>
      <c r="T919" s="32"/>
      <c r="U919" s="32"/>
      <c r="V919" s="32"/>
      <c r="W919" s="32"/>
      <c r="X919" s="32"/>
      <c r="Y919" s="32"/>
      <c r="Z919" s="32"/>
      <c r="AA919" s="32"/>
      <c r="AB919" s="32"/>
      <c r="AC919" s="32"/>
      <c r="AD919" s="32"/>
      <c r="AE919" s="32"/>
      <c r="AF919" s="32"/>
      <c r="AG919" s="32"/>
      <c r="AH919" s="32"/>
      <c r="AI919" s="32"/>
      <c r="AJ919" s="32">
        <v>442290</v>
      </c>
      <c r="AK919" s="32"/>
      <c r="AL919" s="32">
        <v>442290</v>
      </c>
      <c r="AM919" s="32">
        <f t="shared" si="254"/>
        <v>467146.69800000003</v>
      </c>
      <c r="AN919" s="32"/>
      <c r="AO919" s="32"/>
      <c r="AP919" s="32"/>
      <c r="AQ919" s="32"/>
      <c r="AR919" s="32"/>
      <c r="AS919" s="32"/>
      <c r="AT919" s="32"/>
      <c r="AU919" s="32"/>
      <c r="AV919" s="32"/>
      <c r="AW919" s="32"/>
      <c r="AX919" s="32"/>
      <c r="AY919" s="32"/>
      <c r="AZ919" s="32"/>
      <c r="BA919" s="32"/>
      <c r="BB919" s="32"/>
      <c r="BC919" s="32"/>
      <c r="BD919" s="32"/>
      <c r="BE919" s="32"/>
      <c r="BF919" s="32"/>
      <c r="BG919" s="32"/>
      <c r="BH919" s="32"/>
      <c r="BI919" s="32"/>
      <c r="BJ919" s="32"/>
      <c r="BK919" s="32"/>
      <c r="BL919" s="32"/>
      <c r="BM919" s="32"/>
      <c r="BN919" s="32"/>
      <c r="BO919" s="32"/>
      <c r="BP919" s="32"/>
      <c r="BQ919" s="32"/>
      <c r="BR919" s="32"/>
      <c r="BS919" s="32"/>
      <c r="BT919" s="32"/>
      <c r="BU919" s="32"/>
      <c r="BV919" s="32"/>
      <c r="BW919" s="32"/>
      <c r="BX919" s="32"/>
      <c r="BY919" s="32"/>
      <c r="BZ919" s="32"/>
      <c r="CA919" s="32"/>
      <c r="CB919" s="32">
        <v>297000</v>
      </c>
      <c r="CC919" s="32"/>
      <c r="CD919" s="32">
        <v>297000</v>
      </c>
      <c r="CE919" s="32">
        <f t="shared" si="255"/>
        <v>313691.40000000002</v>
      </c>
      <c r="CF919" s="32"/>
      <c r="CG919" s="32"/>
      <c r="CH919" s="32"/>
      <c r="CI919" s="32"/>
      <c r="CJ919" s="32">
        <f t="shared" si="248"/>
        <v>321919.33799999999</v>
      </c>
      <c r="CK919" s="32">
        <f>+SMALL((K919,O919,S919,W919,AA919,AE919,AI919,AM919,AQ919,AU919,AY919,BC919,BG919,BK919,BO919,BS919,BW919,CA919,CE919,CI919),1)</f>
        <v>190116</v>
      </c>
      <c r="CL919" s="18"/>
      <c r="CM919" s="18">
        <f t="shared" si="249"/>
        <v>0</v>
      </c>
      <c r="CN919" s="35">
        <f t="shared" si="250"/>
        <v>0</v>
      </c>
      <c r="CO919" s="39">
        <f t="shared" si="251"/>
        <v>190116</v>
      </c>
    </row>
    <row r="920" spans="1:93" s="19" customFormat="1" ht="45">
      <c r="A920" s="17">
        <v>910</v>
      </c>
      <c r="B920" s="50" t="s">
        <v>767</v>
      </c>
      <c r="C920" s="69" t="s">
        <v>905</v>
      </c>
      <c r="D920" s="69" t="s">
        <v>1248</v>
      </c>
      <c r="E920" s="37">
        <v>1</v>
      </c>
      <c r="F920" s="37" t="str">
        <f>+VLOOKUP(B920,'[1]AMAREY NOVA MEDICAL S.A'!$D:$H,5,0)</f>
        <v>CTO 5656-2021 AMAREY NOVA MEDICAL S.A</v>
      </c>
      <c r="G920" s="34">
        <f>+VLOOKUP(B920,'[1]AMAREY NOVA MEDICAL S.A'!$D:$H,2,0)</f>
        <v>201000</v>
      </c>
      <c r="H920" s="32">
        <f>+VLOOKUP(B920,'[1]AMAREY NOVA MEDICAL S.A'!$D:$H,3,0)</f>
        <v>0</v>
      </c>
      <c r="I920" s="32">
        <f>+VLOOKUP(B920,'[1]AMAREY NOVA MEDICAL S.A'!$D:$H,4,0)</f>
        <v>201000</v>
      </c>
      <c r="J920" s="32">
        <f t="shared" si="245"/>
        <v>201000</v>
      </c>
      <c r="K920" s="32">
        <f t="shared" si="246"/>
        <v>212296.2</v>
      </c>
      <c r="L920" s="32">
        <v>465000</v>
      </c>
      <c r="M920" s="32"/>
      <c r="N920" s="32">
        <v>465000</v>
      </c>
      <c r="O920" s="32">
        <f t="shared" si="252"/>
        <v>491133</v>
      </c>
      <c r="P920" s="71">
        <v>252653</v>
      </c>
      <c r="Q920" s="71"/>
      <c r="R920" s="76">
        <v>252653</v>
      </c>
      <c r="S920" s="32">
        <f t="shared" si="253"/>
        <v>266801.56800000003</v>
      </c>
      <c r="T920" s="32"/>
      <c r="U920" s="32"/>
      <c r="V920" s="32"/>
      <c r="W920" s="32"/>
      <c r="X920" s="32"/>
      <c r="Y920" s="32"/>
      <c r="Z920" s="32"/>
      <c r="AA920" s="32"/>
      <c r="AB920" s="32"/>
      <c r="AC920" s="32"/>
      <c r="AD920" s="32"/>
      <c r="AE920" s="32"/>
      <c r="AF920" s="32"/>
      <c r="AG920" s="32"/>
      <c r="AH920" s="32"/>
      <c r="AI920" s="32"/>
      <c r="AJ920" s="32">
        <v>324070</v>
      </c>
      <c r="AK920" s="32"/>
      <c r="AL920" s="32">
        <v>324070</v>
      </c>
      <c r="AM920" s="32">
        <f t="shared" si="254"/>
        <v>342282.734</v>
      </c>
      <c r="AN920" s="32"/>
      <c r="AO920" s="32"/>
      <c r="AP920" s="32"/>
      <c r="AQ920" s="32"/>
      <c r="AR920" s="32"/>
      <c r="AS920" s="32"/>
      <c r="AT920" s="32"/>
      <c r="AU920" s="32"/>
      <c r="AV920" s="32"/>
      <c r="AW920" s="32"/>
      <c r="AX920" s="32"/>
      <c r="AY920" s="32"/>
      <c r="AZ920" s="32"/>
      <c r="BA920" s="32"/>
      <c r="BB920" s="32"/>
      <c r="BC920" s="32"/>
      <c r="BD920" s="32"/>
      <c r="BE920" s="32"/>
      <c r="BF920" s="32"/>
      <c r="BG920" s="32"/>
      <c r="BH920" s="32"/>
      <c r="BI920" s="32"/>
      <c r="BJ920" s="32"/>
      <c r="BK920" s="32"/>
      <c r="BL920" s="32"/>
      <c r="BM920" s="32"/>
      <c r="BN920" s="32"/>
      <c r="BO920" s="32"/>
      <c r="BP920" s="32"/>
      <c r="BQ920" s="32"/>
      <c r="BR920" s="32"/>
      <c r="BS920" s="32"/>
      <c r="BT920" s="32"/>
      <c r="BU920" s="32"/>
      <c r="BV920" s="32"/>
      <c r="BW920" s="32"/>
      <c r="BX920" s="32"/>
      <c r="BY920" s="32"/>
      <c r="BZ920" s="32"/>
      <c r="CA920" s="32"/>
      <c r="CB920" s="32">
        <v>237600.00000000003</v>
      </c>
      <c r="CC920" s="32"/>
      <c r="CD920" s="32">
        <v>237600.00000000003</v>
      </c>
      <c r="CE920" s="32">
        <f t="shared" si="255"/>
        <v>250953.12000000002</v>
      </c>
      <c r="CF920" s="32"/>
      <c r="CG920" s="32"/>
      <c r="CH920" s="32"/>
      <c r="CI920" s="32"/>
      <c r="CJ920" s="32">
        <f t="shared" si="248"/>
        <v>312693.32439999998</v>
      </c>
      <c r="CK920" s="32">
        <f>+SMALL((K920,O920,S920,W920,AA920,AE920,AI920,AM920,AQ920,AU920,AY920,BC920,BG920,BK920,BO920,BS920,BW920,CA920,CE920,CI920),1)</f>
        <v>212296.2</v>
      </c>
      <c r="CL920" s="18"/>
      <c r="CM920" s="18">
        <f t="shared" si="249"/>
        <v>0</v>
      </c>
      <c r="CN920" s="35">
        <f t="shared" si="250"/>
        <v>0</v>
      </c>
      <c r="CO920" s="39">
        <f t="shared" si="251"/>
        <v>212296.2</v>
      </c>
    </row>
    <row r="921" spans="1:93" s="19" customFormat="1" ht="60">
      <c r="A921" s="17">
        <v>911</v>
      </c>
      <c r="B921" s="50" t="s">
        <v>769</v>
      </c>
      <c r="C921" s="69" t="s">
        <v>906</v>
      </c>
      <c r="D921" s="69" t="s">
        <v>1248</v>
      </c>
      <c r="E921" s="37">
        <v>1</v>
      </c>
      <c r="F921" s="37" t="str">
        <f>+VLOOKUP(B921,'[1]AMAREY NOVA MEDICAL S.A'!$D:$H,5,0)</f>
        <v>CTO 5666-2021 LOGISTICA PARA DISPOSITIVOS MEDICOS S.A.S</v>
      </c>
      <c r="G921" s="34">
        <f>+VLOOKUP(B921,'[1]AMAREY NOVA MEDICAL S.A'!$D:$H,2,0)</f>
        <v>273242</v>
      </c>
      <c r="H921" s="32">
        <f>+VLOOKUP(B921,'[1]AMAREY NOVA MEDICAL S.A'!$D:$H,3,0)</f>
        <v>0</v>
      </c>
      <c r="I921" s="32">
        <f>+VLOOKUP(B921,'[1]AMAREY NOVA MEDICAL S.A'!$D:$H,4,0)</f>
        <v>273242</v>
      </c>
      <c r="J921" s="32">
        <f t="shared" si="245"/>
        <v>273242</v>
      </c>
      <c r="K921" s="32">
        <f t="shared" si="246"/>
        <v>288598.20040000003</v>
      </c>
      <c r="L921" s="32"/>
      <c r="M921" s="32"/>
      <c r="N921" s="32"/>
      <c r="O921" s="32"/>
      <c r="P921" s="71">
        <v>884466</v>
      </c>
      <c r="Q921" s="71"/>
      <c r="R921" s="76">
        <v>884466</v>
      </c>
      <c r="S921" s="32">
        <f t="shared" si="253"/>
        <v>933996.09600000002</v>
      </c>
      <c r="T921" s="32"/>
      <c r="U921" s="32"/>
      <c r="V921" s="32"/>
      <c r="W921" s="32"/>
      <c r="X921" s="32"/>
      <c r="Y921" s="32"/>
      <c r="Z921" s="32"/>
      <c r="AA921" s="32"/>
      <c r="AB921" s="32"/>
      <c r="AC921" s="32"/>
      <c r="AD921" s="32"/>
      <c r="AE921" s="32"/>
      <c r="AF921" s="32"/>
      <c r="AG921" s="32"/>
      <c r="AH921" s="32"/>
      <c r="AI921" s="32"/>
      <c r="AJ921" s="32">
        <v>862500</v>
      </c>
      <c r="AK921" s="32"/>
      <c r="AL921" s="32">
        <v>862500</v>
      </c>
      <c r="AM921" s="32">
        <f t="shared" si="254"/>
        <v>910972.5</v>
      </c>
      <c r="AN921" s="32"/>
      <c r="AO921" s="32"/>
      <c r="AP921" s="32"/>
      <c r="AQ921" s="32"/>
      <c r="AR921" s="32">
        <v>300565.70775</v>
      </c>
      <c r="AS921" s="32"/>
      <c r="AT921" s="32">
        <v>300565.70775</v>
      </c>
      <c r="AU921" s="32">
        <f t="shared" si="247"/>
        <v>317457.50052554999</v>
      </c>
      <c r="AV921" s="32"/>
      <c r="AW921" s="32"/>
      <c r="AX921" s="32"/>
      <c r="AY921" s="32"/>
      <c r="AZ921" s="32"/>
      <c r="BA921" s="32"/>
      <c r="BB921" s="32"/>
      <c r="BC921" s="32"/>
      <c r="BD921" s="32"/>
      <c r="BE921" s="32"/>
      <c r="BF921" s="32"/>
      <c r="BG921" s="32"/>
      <c r="BH921" s="32"/>
      <c r="BI921" s="32"/>
      <c r="BJ921" s="32"/>
      <c r="BK921" s="32"/>
      <c r="BL921" s="32"/>
      <c r="BM921" s="32"/>
      <c r="BN921" s="32"/>
      <c r="BO921" s="32"/>
      <c r="BP921" s="32"/>
      <c r="BQ921" s="32"/>
      <c r="BR921" s="32"/>
      <c r="BS921" s="32"/>
      <c r="BT921" s="32"/>
      <c r="BU921" s="32"/>
      <c r="BV921" s="32"/>
      <c r="BW921" s="32"/>
      <c r="BX921" s="32">
        <v>1360000</v>
      </c>
      <c r="BY921" s="32"/>
      <c r="BZ921" s="32">
        <v>1360000</v>
      </c>
      <c r="CA921" s="32">
        <f t="shared" ref="CA921:CA922" si="256">+BZ921*1.0562</f>
        <v>1436432</v>
      </c>
      <c r="CB921" s="32"/>
      <c r="CC921" s="32"/>
      <c r="CD921" s="32"/>
      <c r="CE921" s="32"/>
      <c r="CF921" s="32"/>
      <c r="CG921" s="32"/>
      <c r="CH921" s="32"/>
      <c r="CI921" s="32"/>
      <c r="CJ921" s="32">
        <f t="shared" si="248"/>
        <v>777491.25938511011</v>
      </c>
      <c r="CK921" s="32">
        <f>+SMALL((K921,O921,S921,W921,AA921,AE921,AI921,AM921,AQ921,AU921,AY921,BC921,BG921,BK921,BO921,BS921,BW921,CA921,CE921,CI921),1)</f>
        <v>288598.20040000003</v>
      </c>
      <c r="CL921" s="18"/>
      <c r="CM921" s="18">
        <f t="shared" si="249"/>
        <v>0</v>
      </c>
      <c r="CN921" s="35">
        <f t="shared" si="250"/>
        <v>0</v>
      </c>
      <c r="CO921" s="39">
        <f t="shared" si="251"/>
        <v>288598.20040000003</v>
      </c>
    </row>
    <row r="922" spans="1:93" s="19" customFormat="1" ht="60">
      <c r="A922" s="17">
        <v>912</v>
      </c>
      <c r="B922" s="50" t="s">
        <v>770</v>
      </c>
      <c r="C922" s="69" t="s">
        <v>906</v>
      </c>
      <c r="D922" s="69" t="s">
        <v>1248</v>
      </c>
      <c r="E922" s="37">
        <v>1</v>
      </c>
      <c r="F922" s="37" t="str">
        <f>+VLOOKUP(B922,'[1]AMAREY NOVA MEDICAL S.A'!$D:$H,5,0)</f>
        <v>CTO 5666-2021 LOGISTICA PARA DISPOSITIVOS MEDICOS S.A.S</v>
      </c>
      <c r="G922" s="34">
        <f>+VLOOKUP(B922,'[1]AMAREY NOVA MEDICAL S.A'!$D:$H,2,0)</f>
        <v>0</v>
      </c>
      <c r="H922" s="32">
        <f>+VLOOKUP(B922,'[1]AMAREY NOVA MEDICAL S.A'!$D:$H,3,0)</f>
        <v>0</v>
      </c>
      <c r="I922" s="32">
        <f>+VLOOKUP(B922,'[1]AMAREY NOVA MEDICAL S.A'!$D:$H,4,0)</f>
        <v>0</v>
      </c>
      <c r="J922" s="32">
        <f t="shared" si="245"/>
        <v>0</v>
      </c>
      <c r="K922" s="32">
        <f t="shared" si="246"/>
        <v>0</v>
      </c>
      <c r="L922" s="32"/>
      <c r="M922" s="32"/>
      <c r="N922" s="32"/>
      <c r="O922" s="32"/>
      <c r="P922" s="71"/>
      <c r="Q922" s="71"/>
      <c r="R922" s="76"/>
      <c r="S922" s="32"/>
      <c r="T922" s="32"/>
      <c r="U922" s="32"/>
      <c r="V922" s="32"/>
      <c r="W922" s="32"/>
      <c r="X922" s="32"/>
      <c r="Y922" s="32"/>
      <c r="Z922" s="32"/>
      <c r="AA922" s="32"/>
      <c r="AB922" s="32"/>
      <c r="AC922" s="32"/>
      <c r="AD922" s="32"/>
      <c r="AE922" s="32"/>
      <c r="AF922" s="32"/>
      <c r="AG922" s="32"/>
      <c r="AH922" s="32"/>
      <c r="AI922" s="32"/>
      <c r="AJ922" s="32">
        <v>292675</v>
      </c>
      <c r="AK922" s="32"/>
      <c r="AL922" s="32">
        <v>292675</v>
      </c>
      <c r="AM922" s="32">
        <f t="shared" si="254"/>
        <v>309123.33500000002</v>
      </c>
      <c r="AN922" s="32"/>
      <c r="AO922" s="32"/>
      <c r="AP922" s="32"/>
      <c r="AQ922" s="32"/>
      <c r="AR922" s="32"/>
      <c r="AS922" s="32"/>
      <c r="AT922" s="32"/>
      <c r="AU922" s="32"/>
      <c r="AV922" s="32"/>
      <c r="AW922" s="32"/>
      <c r="AX922" s="32"/>
      <c r="AY922" s="32"/>
      <c r="AZ922" s="32"/>
      <c r="BA922" s="32"/>
      <c r="BB922" s="32"/>
      <c r="BC922" s="32"/>
      <c r="BD922" s="32"/>
      <c r="BE922" s="32"/>
      <c r="BF922" s="32"/>
      <c r="BG922" s="32"/>
      <c r="BH922" s="32"/>
      <c r="BI922" s="32"/>
      <c r="BJ922" s="32"/>
      <c r="BK922" s="32"/>
      <c r="BL922" s="32"/>
      <c r="BM922" s="32"/>
      <c r="BN922" s="32"/>
      <c r="BO922" s="32"/>
      <c r="BP922" s="32"/>
      <c r="BQ922" s="32"/>
      <c r="BR922" s="32"/>
      <c r="BS922" s="32"/>
      <c r="BT922" s="32"/>
      <c r="BU922" s="32"/>
      <c r="BV922" s="32"/>
      <c r="BW922" s="32"/>
      <c r="BX922" s="32">
        <v>305882</v>
      </c>
      <c r="BY922" s="32"/>
      <c r="BZ922" s="32">
        <v>305882</v>
      </c>
      <c r="CA922" s="32">
        <f t="shared" si="256"/>
        <v>323072.56839999999</v>
      </c>
      <c r="CB922" s="32"/>
      <c r="CC922" s="32"/>
      <c r="CD922" s="32"/>
      <c r="CE922" s="32"/>
      <c r="CF922" s="32"/>
      <c r="CG922" s="32"/>
      <c r="CH922" s="32"/>
      <c r="CI922" s="32"/>
      <c r="CJ922" s="32">
        <f t="shared" si="248"/>
        <v>210731.96779999998</v>
      </c>
      <c r="CK922" s="32">
        <f>+SMALL((K922,O922,S922,W922,AA922,AE922,AI922,AM922,AQ922,AU922,AY922,BC922,BG922,BK922,BO922,BS922,BW922,CA922,CE922,CI922),1)</f>
        <v>0</v>
      </c>
      <c r="CL922" s="18"/>
      <c r="CM922" s="18"/>
      <c r="CN922" s="35"/>
      <c r="CO922" s="39">
        <f t="shared" si="251"/>
        <v>0</v>
      </c>
    </row>
    <row r="923" spans="1:93" s="19" customFormat="1" ht="60">
      <c r="A923" s="17">
        <v>913</v>
      </c>
      <c r="B923" s="50" t="s">
        <v>771</v>
      </c>
      <c r="C923" s="69" t="s">
        <v>907</v>
      </c>
      <c r="D923" s="69" t="s">
        <v>1248</v>
      </c>
      <c r="E923" s="37">
        <v>1</v>
      </c>
      <c r="F923" s="37" t="str">
        <f>+VLOOKUP(B923,'[1]AMAREY NOVA MEDICAL S.A'!$D:$H,5,0)</f>
        <v>CTO 5666-2021 LOGISTICA PARA DISPOSITIVOS MEDICOS S.A.S</v>
      </c>
      <c r="G923" s="34">
        <f>+VLOOKUP(B923,'[1]AMAREY NOVA MEDICAL S.A'!$D:$H,2,0)</f>
        <v>377559</v>
      </c>
      <c r="H923" s="32">
        <f>+VLOOKUP(B923,'[1]AMAREY NOVA MEDICAL S.A'!$D:$H,3,0)</f>
        <v>0</v>
      </c>
      <c r="I923" s="32">
        <f>+VLOOKUP(B923,'[1]AMAREY NOVA MEDICAL S.A'!$D:$H,4,0)</f>
        <v>377559</v>
      </c>
      <c r="J923" s="32">
        <f t="shared" si="245"/>
        <v>377559</v>
      </c>
      <c r="K923" s="32">
        <f t="shared" si="246"/>
        <v>398777.81579999998</v>
      </c>
      <c r="L923" s="32"/>
      <c r="M923" s="32"/>
      <c r="N923" s="32"/>
      <c r="O923" s="32"/>
      <c r="P923" s="71">
        <v>884466</v>
      </c>
      <c r="Q923" s="71"/>
      <c r="R923" s="76">
        <v>884466</v>
      </c>
      <c r="S923" s="32">
        <f t="shared" si="253"/>
        <v>933996.09600000002</v>
      </c>
      <c r="T923" s="32"/>
      <c r="U923" s="32"/>
      <c r="V923" s="32"/>
      <c r="W923" s="32"/>
      <c r="X923" s="32"/>
      <c r="Y923" s="32"/>
      <c r="Z923" s="32"/>
      <c r="AA923" s="32"/>
      <c r="AB923" s="32"/>
      <c r="AC923" s="32"/>
      <c r="AD923" s="32"/>
      <c r="AE923" s="32"/>
      <c r="AF923" s="32"/>
      <c r="AG923" s="32"/>
      <c r="AH923" s="32"/>
      <c r="AI923" s="32"/>
      <c r="AJ923" s="32">
        <v>4715000</v>
      </c>
      <c r="AK923" s="32"/>
      <c r="AL923" s="32">
        <v>4715000</v>
      </c>
      <c r="AM923" s="32">
        <f t="shared" si="254"/>
        <v>4979983</v>
      </c>
      <c r="AN923" s="32"/>
      <c r="AO923" s="32"/>
      <c r="AP923" s="32"/>
      <c r="AQ923" s="32"/>
      <c r="AR923" s="32">
        <v>415314.55349999998</v>
      </c>
      <c r="AS923" s="32"/>
      <c r="AT923" s="32">
        <v>415314.55349999998</v>
      </c>
      <c r="AU923" s="32">
        <f t="shared" si="247"/>
        <v>438655.23140669998</v>
      </c>
      <c r="AV923" s="32"/>
      <c r="AW923" s="32"/>
      <c r="AX923" s="32"/>
      <c r="AY923" s="32"/>
      <c r="AZ923" s="32"/>
      <c r="BA923" s="32"/>
      <c r="BB923" s="32"/>
      <c r="BC923" s="32"/>
      <c r="BD923" s="32"/>
      <c r="BE923" s="32"/>
      <c r="BF923" s="32"/>
      <c r="BG923" s="32"/>
      <c r="BH923" s="32"/>
      <c r="BI923" s="32"/>
      <c r="BJ923" s="32"/>
      <c r="BK923" s="32"/>
      <c r="BL923" s="32"/>
      <c r="BM923" s="32"/>
      <c r="BN923" s="32"/>
      <c r="BO923" s="32"/>
      <c r="BP923" s="32"/>
      <c r="BQ923" s="32"/>
      <c r="BR923" s="32"/>
      <c r="BS923" s="32"/>
      <c r="BT923" s="32"/>
      <c r="BU923" s="32"/>
      <c r="BV923" s="32"/>
      <c r="BW923" s="32"/>
      <c r="BX923" s="32"/>
      <c r="BY923" s="32"/>
      <c r="BZ923" s="32"/>
      <c r="CA923" s="32"/>
      <c r="CB923" s="32"/>
      <c r="CC923" s="32"/>
      <c r="CD923" s="32"/>
      <c r="CE923" s="32"/>
      <c r="CF923" s="32"/>
      <c r="CG923" s="32"/>
      <c r="CH923" s="32"/>
      <c r="CI923" s="32"/>
      <c r="CJ923" s="32">
        <f t="shared" si="248"/>
        <v>1687853.0358016749</v>
      </c>
      <c r="CK923" s="32">
        <f>+SMALL((K923,O923,S923,W923,AA923,AE923,AI923,AM923,AQ923,AU923,AY923,BC923,BG923,BK923,BO923,BS923,BW923,CA923,CE923,CI923),1)</f>
        <v>398777.81579999998</v>
      </c>
      <c r="CL923" s="18"/>
      <c r="CM923" s="18">
        <f t="shared" si="249"/>
        <v>0</v>
      </c>
      <c r="CN923" s="35">
        <f t="shared" si="250"/>
        <v>0</v>
      </c>
      <c r="CO923" s="39">
        <f t="shared" si="251"/>
        <v>398777.81579999998</v>
      </c>
    </row>
    <row r="924" spans="1:93" s="19" customFormat="1" ht="45">
      <c r="A924" s="17">
        <v>914</v>
      </c>
      <c r="B924" s="50" t="s">
        <v>772</v>
      </c>
      <c r="C924" s="69" t="s">
        <v>907</v>
      </c>
      <c r="D924" s="69" t="s">
        <v>1248</v>
      </c>
      <c r="E924" s="37">
        <v>1</v>
      </c>
      <c r="F924" s="37" t="str">
        <f>+VLOOKUP(B924,'[1]AMAREY NOVA MEDICAL S.A'!$D:$H,5,0)</f>
        <v>CTO 5656-2021 AMAREY NOVA MEDICAL S.A</v>
      </c>
      <c r="G924" s="34">
        <f>+VLOOKUP(B924,'[1]AMAREY NOVA MEDICAL S.A'!$D:$H,2,0)</f>
        <v>148000</v>
      </c>
      <c r="H924" s="32">
        <f>+VLOOKUP(B924,'[1]AMAREY NOVA MEDICAL S.A'!$D:$H,3,0)</f>
        <v>0</v>
      </c>
      <c r="I924" s="32">
        <f>+VLOOKUP(B924,'[1]AMAREY NOVA MEDICAL S.A'!$D:$H,4,0)</f>
        <v>148000</v>
      </c>
      <c r="J924" s="32">
        <f t="shared" si="245"/>
        <v>148000</v>
      </c>
      <c r="K924" s="32">
        <f t="shared" si="246"/>
        <v>156317.6</v>
      </c>
      <c r="L924" s="32"/>
      <c r="M924" s="32"/>
      <c r="N924" s="32"/>
      <c r="O924" s="32"/>
      <c r="P924" s="71"/>
      <c r="Q924" s="71"/>
      <c r="R924" s="76"/>
      <c r="S924" s="32"/>
      <c r="T924" s="32"/>
      <c r="U924" s="32"/>
      <c r="V924" s="32"/>
      <c r="W924" s="32"/>
      <c r="X924" s="32"/>
      <c r="Y924" s="32"/>
      <c r="Z924" s="32"/>
      <c r="AA924" s="32"/>
      <c r="AB924" s="32"/>
      <c r="AC924" s="32"/>
      <c r="AD924" s="32"/>
      <c r="AE924" s="32"/>
      <c r="AF924" s="32"/>
      <c r="AG924" s="32"/>
      <c r="AH924" s="32"/>
      <c r="AI924" s="32"/>
      <c r="AJ924" s="32">
        <v>442290</v>
      </c>
      <c r="AK924" s="32"/>
      <c r="AL924" s="32">
        <v>442290</v>
      </c>
      <c r="AM924" s="32">
        <f t="shared" si="254"/>
        <v>467146.69800000003</v>
      </c>
      <c r="AN924" s="32"/>
      <c r="AO924" s="32"/>
      <c r="AP924" s="32"/>
      <c r="AQ924" s="32"/>
      <c r="AR924" s="32"/>
      <c r="AS924" s="32"/>
      <c r="AT924" s="32"/>
      <c r="AU924" s="32"/>
      <c r="AV924" s="32"/>
      <c r="AW924" s="32"/>
      <c r="AX924" s="32"/>
      <c r="AY924" s="32"/>
      <c r="AZ924" s="32"/>
      <c r="BA924" s="32"/>
      <c r="BB924" s="32"/>
      <c r="BC924" s="32"/>
      <c r="BD924" s="32"/>
      <c r="BE924" s="32"/>
      <c r="BF924" s="32"/>
      <c r="BG924" s="32"/>
      <c r="BH924" s="32"/>
      <c r="BI924" s="32"/>
      <c r="BJ924" s="32"/>
      <c r="BK924" s="32"/>
      <c r="BL924" s="32"/>
      <c r="BM924" s="32"/>
      <c r="BN924" s="32"/>
      <c r="BO924" s="32"/>
      <c r="BP924" s="32"/>
      <c r="BQ924" s="32"/>
      <c r="BR924" s="32"/>
      <c r="BS924" s="32"/>
      <c r="BT924" s="32"/>
      <c r="BU924" s="32"/>
      <c r="BV924" s="32"/>
      <c r="BW924" s="32"/>
      <c r="BX924" s="32"/>
      <c r="BY924" s="32"/>
      <c r="BZ924" s="32"/>
      <c r="CA924" s="32"/>
      <c r="CB924" s="32"/>
      <c r="CC924" s="32"/>
      <c r="CD924" s="32"/>
      <c r="CE924" s="32"/>
      <c r="CF924" s="32"/>
      <c r="CG924" s="32"/>
      <c r="CH924" s="32"/>
      <c r="CI924" s="32"/>
      <c r="CJ924" s="32">
        <f t="shared" si="248"/>
        <v>311732.14900000003</v>
      </c>
      <c r="CK924" s="32">
        <f>+SMALL((K924,O924,S924,W924,AA924,AE924,AI924,AM924,AQ924,AU924,AY924,BC924,BG924,BK924,BO924,BS924,BW924,CA924,CE924,CI924),1)</f>
        <v>156317.6</v>
      </c>
      <c r="CL924" s="18"/>
      <c r="CM924" s="18">
        <f t="shared" si="249"/>
        <v>0</v>
      </c>
      <c r="CN924" s="35">
        <f t="shared" si="250"/>
        <v>0</v>
      </c>
      <c r="CO924" s="39">
        <f t="shared" si="251"/>
        <v>156317.6</v>
      </c>
    </row>
    <row r="925" spans="1:93" s="19" customFormat="1" ht="45">
      <c r="A925" s="17">
        <v>915</v>
      </c>
      <c r="B925" s="50" t="s">
        <v>773</v>
      </c>
      <c r="C925" s="69" t="s">
        <v>908</v>
      </c>
      <c r="D925" s="69" t="s">
        <v>1248</v>
      </c>
      <c r="E925" s="37">
        <v>1</v>
      </c>
      <c r="F925" s="37" t="str">
        <f>+VLOOKUP(B925,'[1]AMAREY NOVA MEDICAL S.A'!$D:$H,5,0)</f>
        <v>CTO 5656-2021 AMAREY NOVA MEDICAL S.A</v>
      </c>
      <c r="G925" s="34">
        <f>+VLOOKUP(B925,'[1]AMAREY NOVA MEDICAL S.A'!$D:$H,2,0)</f>
        <v>1300000</v>
      </c>
      <c r="H925" s="32">
        <f>+VLOOKUP(B925,'[1]AMAREY NOVA MEDICAL S.A'!$D:$H,3,0)</f>
        <v>0</v>
      </c>
      <c r="I925" s="32">
        <f>+VLOOKUP(B925,'[1]AMAREY NOVA MEDICAL S.A'!$D:$H,4,0)</f>
        <v>1300000</v>
      </c>
      <c r="J925" s="32">
        <f t="shared" si="245"/>
        <v>1300000</v>
      </c>
      <c r="K925" s="32">
        <f t="shared" si="246"/>
        <v>1373060</v>
      </c>
      <c r="L925" s="32">
        <v>2334000</v>
      </c>
      <c r="M925" s="32"/>
      <c r="N925" s="32">
        <v>2334000</v>
      </c>
      <c r="O925" s="32">
        <f t="shared" si="252"/>
        <v>2465170.8000000003</v>
      </c>
      <c r="P925" s="71">
        <v>3262332</v>
      </c>
      <c r="Q925" s="71"/>
      <c r="R925" s="76">
        <v>3262332</v>
      </c>
      <c r="S925" s="32">
        <f t="shared" si="253"/>
        <v>3445022.5920000002</v>
      </c>
      <c r="T925" s="32"/>
      <c r="U925" s="32"/>
      <c r="V925" s="32"/>
      <c r="W925" s="32"/>
      <c r="X925" s="32"/>
      <c r="Y925" s="32"/>
      <c r="Z925" s="32"/>
      <c r="AA925" s="32"/>
      <c r="AB925" s="32"/>
      <c r="AC925" s="32"/>
      <c r="AD925" s="32"/>
      <c r="AE925" s="32"/>
      <c r="AF925" s="32">
        <v>2111400</v>
      </c>
      <c r="AG925" s="32"/>
      <c r="AH925" s="32">
        <v>2111400</v>
      </c>
      <c r="AI925" s="32">
        <f t="shared" ref="AI925:AI968" si="257">+AH925*1.0562</f>
        <v>2230060.6800000002</v>
      </c>
      <c r="AJ925" s="32">
        <v>2530000</v>
      </c>
      <c r="AK925" s="32"/>
      <c r="AL925" s="32">
        <v>2530000</v>
      </c>
      <c r="AM925" s="32">
        <f t="shared" si="254"/>
        <v>2672186</v>
      </c>
      <c r="AN925" s="32"/>
      <c r="AO925" s="32"/>
      <c r="AP925" s="32"/>
      <c r="AQ925" s="32"/>
      <c r="AR925" s="32">
        <v>2191861.3516800003</v>
      </c>
      <c r="AS925" s="32"/>
      <c r="AT925" s="32">
        <v>2191861.3516800003</v>
      </c>
      <c r="AU925" s="32">
        <f t="shared" si="247"/>
        <v>2315043.9596444163</v>
      </c>
      <c r="AV925" s="32"/>
      <c r="AW925" s="32"/>
      <c r="AX925" s="32"/>
      <c r="AY925" s="32"/>
      <c r="AZ925" s="32"/>
      <c r="BA925" s="32"/>
      <c r="BB925" s="32"/>
      <c r="BC925" s="32"/>
      <c r="BD925" s="32"/>
      <c r="BE925" s="32"/>
      <c r="BF925" s="32"/>
      <c r="BG925" s="32"/>
      <c r="BH925" s="32"/>
      <c r="BI925" s="32"/>
      <c r="BJ925" s="32"/>
      <c r="BK925" s="32"/>
      <c r="BL925" s="32"/>
      <c r="BM925" s="32"/>
      <c r="BN925" s="32"/>
      <c r="BO925" s="32"/>
      <c r="BP925" s="32"/>
      <c r="BQ925" s="32"/>
      <c r="BR925" s="32"/>
      <c r="BS925" s="32"/>
      <c r="BT925" s="32"/>
      <c r="BU925" s="32"/>
      <c r="BV925" s="32"/>
      <c r="BW925" s="32"/>
      <c r="BX925" s="32"/>
      <c r="BY925" s="32"/>
      <c r="BZ925" s="32"/>
      <c r="CA925" s="32"/>
      <c r="CB925" s="32">
        <v>3148200.0000000005</v>
      </c>
      <c r="CC925" s="32"/>
      <c r="CD925" s="32">
        <v>3148200.0000000005</v>
      </c>
      <c r="CE925" s="32">
        <f t="shared" si="255"/>
        <v>3325128.8400000008</v>
      </c>
      <c r="CF925" s="32"/>
      <c r="CG925" s="32"/>
      <c r="CH925" s="32"/>
      <c r="CI925" s="32"/>
      <c r="CJ925" s="32">
        <f t="shared" si="248"/>
        <v>2546524.6959492029</v>
      </c>
      <c r="CK925" s="32">
        <f>+SMALL((K925,O925,S925,W925,AA925,AE925,AI925,AM925,AQ925,AU925,AY925,BC925,BG925,BK925,BO925,BS925,BW925,CA925,CE925,CI925),1)</f>
        <v>1373060</v>
      </c>
      <c r="CL925" s="18"/>
      <c r="CM925" s="18">
        <f t="shared" si="249"/>
        <v>0</v>
      </c>
      <c r="CN925" s="35">
        <f t="shared" si="250"/>
        <v>0</v>
      </c>
      <c r="CO925" s="39">
        <f t="shared" si="251"/>
        <v>1373060</v>
      </c>
    </row>
    <row r="926" spans="1:93" s="19" customFormat="1" ht="45">
      <c r="A926" s="17">
        <v>916</v>
      </c>
      <c r="B926" s="50" t="s">
        <v>774</v>
      </c>
      <c r="C926" s="69" t="s">
        <v>908</v>
      </c>
      <c r="D926" s="69" t="s">
        <v>1248</v>
      </c>
      <c r="E926" s="37">
        <v>1</v>
      </c>
      <c r="F926" s="37" t="str">
        <f>+VLOOKUP(B926,'[1]AMAREY NOVA MEDICAL S.A'!$D:$H,5,0)</f>
        <v>CTO 5656-2021 AMAREY NOVA MEDICAL S.A</v>
      </c>
      <c r="G926" s="34">
        <f>+VLOOKUP(B926,'[1]AMAREY NOVA MEDICAL S.A'!$D:$H,2,0)</f>
        <v>486000</v>
      </c>
      <c r="H926" s="32">
        <f>+VLOOKUP(B926,'[1]AMAREY NOVA MEDICAL S.A'!$D:$H,3,0)</f>
        <v>0</v>
      </c>
      <c r="I926" s="32">
        <f>+VLOOKUP(B926,'[1]AMAREY NOVA MEDICAL S.A'!$D:$H,4,0)</f>
        <v>486000</v>
      </c>
      <c r="J926" s="32">
        <f t="shared" si="245"/>
        <v>486000</v>
      </c>
      <c r="K926" s="32">
        <f t="shared" si="246"/>
        <v>513313.2</v>
      </c>
      <c r="L926" s="32">
        <v>1031000</v>
      </c>
      <c r="M926" s="32"/>
      <c r="N926" s="32">
        <v>1031000</v>
      </c>
      <c r="O926" s="32">
        <f t="shared" si="252"/>
        <v>1088942.2</v>
      </c>
      <c r="P926" s="71">
        <v>1648441</v>
      </c>
      <c r="Q926" s="71"/>
      <c r="R926" s="76">
        <v>1648441</v>
      </c>
      <c r="S926" s="32">
        <f t="shared" si="253"/>
        <v>1740753.696</v>
      </c>
      <c r="T926" s="32"/>
      <c r="U926" s="32"/>
      <c r="V926" s="32"/>
      <c r="W926" s="32"/>
      <c r="X926" s="32"/>
      <c r="Y926" s="32"/>
      <c r="Z926" s="32"/>
      <c r="AA926" s="32"/>
      <c r="AB926" s="32"/>
      <c r="AC926" s="32"/>
      <c r="AD926" s="32"/>
      <c r="AE926" s="32"/>
      <c r="AF926" s="32">
        <v>633420</v>
      </c>
      <c r="AG926" s="32"/>
      <c r="AH926" s="32">
        <v>633420</v>
      </c>
      <c r="AI926" s="32">
        <f t="shared" si="257"/>
        <v>669018.20400000003</v>
      </c>
      <c r="AJ926" s="32">
        <v>1305250</v>
      </c>
      <c r="AK926" s="32"/>
      <c r="AL926" s="32">
        <v>1305250</v>
      </c>
      <c r="AM926" s="32">
        <f t="shared" si="254"/>
        <v>1378605.05</v>
      </c>
      <c r="AN926" s="32"/>
      <c r="AO926" s="32"/>
      <c r="AP926" s="32"/>
      <c r="AQ926" s="32"/>
      <c r="AR926" s="32">
        <v>971863.05215999996</v>
      </c>
      <c r="AS926" s="32"/>
      <c r="AT926" s="32">
        <v>971863.05215999996</v>
      </c>
      <c r="AU926" s="32">
        <f t="shared" si="247"/>
        <v>1026481.755691392</v>
      </c>
      <c r="AV926" s="32"/>
      <c r="AW926" s="32"/>
      <c r="AX926" s="32"/>
      <c r="AY926" s="32"/>
      <c r="AZ926" s="32"/>
      <c r="BA926" s="32"/>
      <c r="BB926" s="32"/>
      <c r="BC926" s="32"/>
      <c r="BD926" s="32"/>
      <c r="BE926" s="32"/>
      <c r="BF926" s="32"/>
      <c r="BG926" s="32"/>
      <c r="BH926" s="32"/>
      <c r="BI926" s="32"/>
      <c r="BJ926" s="32"/>
      <c r="BK926" s="32"/>
      <c r="BL926" s="32"/>
      <c r="BM926" s="32"/>
      <c r="BN926" s="32"/>
      <c r="BO926" s="32"/>
      <c r="BP926" s="32"/>
      <c r="BQ926" s="32"/>
      <c r="BR926" s="32"/>
      <c r="BS926" s="32"/>
      <c r="BT926" s="32"/>
      <c r="BU926" s="32"/>
      <c r="BV926" s="32"/>
      <c r="BW926" s="32"/>
      <c r="BX926" s="32"/>
      <c r="BY926" s="32"/>
      <c r="BZ926" s="32"/>
      <c r="CA926" s="32"/>
      <c r="CB926" s="32">
        <v>594000</v>
      </c>
      <c r="CC926" s="32"/>
      <c r="CD926" s="32">
        <v>594000</v>
      </c>
      <c r="CE926" s="32">
        <f t="shared" si="255"/>
        <v>627382.80000000005</v>
      </c>
      <c r="CF926" s="32"/>
      <c r="CG926" s="32"/>
      <c r="CH926" s="32"/>
      <c r="CI926" s="32"/>
      <c r="CJ926" s="32">
        <f t="shared" si="248"/>
        <v>1006356.700813056</v>
      </c>
      <c r="CK926" s="32">
        <f>+SMALL((K926,O926,S926,W926,AA926,AE926,AI926,AM926,AQ926,AU926,AY926,BC926,BG926,BK926,BO926,BS926,BW926,CA926,CE926,CI926),1)</f>
        <v>513313.2</v>
      </c>
      <c r="CL926" s="18"/>
      <c r="CM926" s="18">
        <f t="shared" si="249"/>
        <v>0</v>
      </c>
      <c r="CN926" s="35">
        <f t="shared" si="250"/>
        <v>0</v>
      </c>
      <c r="CO926" s="39">
        <f t="shared" si="251"/>
        <v>513313.2</v>
      </c>
    </row>
    <row r="927" spans="1:93" s="19" customFormat="1" ht="45">
      <c r="A927" s="17">
        <v>917</v>
      </c>
      <c r="B927" s="50" t="s">
        <v>775</v>
      </c>
      <c r="C927" s="69" t="s">
        <v>908</v>
      </c>
      <c r="D927" s="69" t="s">
        <v>1248</v>
      </c>
      <c r="E927" s="37">
        <v>1</v>
      </c>
      <c r="F927" s="37" t="str">
        <f>+VLOOKUP(B927,'[1]AMAREY NOVA MEDICAL S.A'!$D:$H,5,0)</f>
        <v>CTO 5656-2021 AMAREY NOVA MEDICAL S.A</v>
      </c>
      <c r="G927" s="34">
        <f>+VLOOKUP(B927,'[1]AMAREY NOVA MEDICAL S.A'!$D:$H,2,0)</f>
        <v>180000</v>
      </c>
      <c r="H927" s="32">
        <f>+VLOOKUP(B927,'[1]AMAREY NOVA MEDICAL S.A'!$D:$H,3,0)</f>
        <v>0</v>
      </c>
      <c r="I927" s="32">
        <f>+VLOOKUP(B927,'[1]AMAREY NOVA MEDICAL S.A'!$D:$H,4,0)</f>
        <v>180000</v>
      </c>
      <c r="J927" s="32">
        <f t="shared" si="245"/>
        <v>180000</v>
      </c>
      <c r="K927" s="32">
        <f t="shared" si="246"/>
        <v>190116</v>
      </c>
      <c r="L927" s="32">
        <v>360000</v>
      </c>
      <c r="M927" s="32"/>
      <c r="N927" s="32">
        <v>360000</v>
      </c>
      <c r="O927" s="32">
        <f t="shared" si="252"/>
        <v>380232</v>
      </c>
      <c r="P927" s="71">
        <v>244707</v>
      </c>
      <c r="Q927" s="71"/>
      <c r="R927" s="76">
        <v>244707</v>
      </c>
      <c r="S927" s="32">
        <f t="shared" si="253"/>
        <v>258410.592</v>
      </c>
      <c r="T927" s="32"/>
      <c r="U927" s="32"/>
      <c r="V927" s="32"/>
      <c r="W927" s="32"/>
      <c r="X927" s="32"/>
      <c r="Y927" s="32"/>
      <c r="Z927" s="32"/>
      <c r="AA927" s="32"/>
      <c r="AB927" s="32"/>
      <c r="AC927" s="32"/>
      <c r="AD927" s="32"/>
      <c r="AE927" s="32"/>
      <c r="AF927" s="32">
        <v>211140</v>
      </c>
      <c r="AG927" s="32"/>
      <c r="AH927" s="32">
        <v>211140</v>
      </c>
      <c r="AI927" s="32">
        <f t="shared" si="257"/>
        <v>223006.068</v>
      </c>
      <c r="AJ927" s="32">
        <v>522675</v>
      </c>
      <c r="AK927" s="32"/>
      <c r="AL927" s="32">
        <v>522675</v>
      </c>
      <c r="AM927" s="32">
        <f t="shared" si="254"/>
        <v>552049.33499999996</v>
      </c>
      <c r="AN927" s="32"/>
      <c r="AO927" s="32"/>
      <c r="AP927" s="32"/>
      <c r="AQ927" s="32"/>
      <c r="AR927" s="32">
        <v>165940.44667200005</v>
      </c>
      <c r="AS927" s="32"/>
      <c r="AT927" s="32">
        <v>165940.44667200005</v>
      </c>
      <c r="AU927" s="32">
        <f t="shared" si="247"/>
        <v>175266.29977496646</v>
      </c>
      <c r="AV927" s="32"/>
      <c r="AW927" s="32"/>
      <c r="AX927" s="32"/>
      <c r="AY927" s="32"/>
      <c r="AZ927" s="32"/>
      <c r="BA927" s="32"/>
      <c r="BB927" s="32"/>
      <c r="BC927" s="32"/>
      <c r="BD927" s="32"/>
      <c r="BE927" s="32"/>
      <c r="BF927" s="32"/>
      <c r="BG927" s="32"/>
      <c r="BH927" s="32"/>
      <c r="BI927" s="32"/>
      <c r="BJ927" s="32"/>
      <c r="BK927" s="32"/>
      <c r="BL927" s="32"/>
      <c r="BM927" s="32"/>
      <c r="BN927" s="32"/>
      <c r="BO927" s="32"/>
      <c r="BP927" s="32"/>
      <c r="BQ927" s="32"/>
      <c r="BR927" s="32"/>
      <c r="BS927" s="32"/>
      <c r="BT927" s="32"/>
      <c r="BU927" s="32"/>
      <c r="BV927" s="32"/>
      <c r="BW927" s="32"/>
      <c r="BX927" s="32"/>
      <c r="BY927" s="32"/>
      <c r="BZ927" s="32"/>
      <c r="CA927" s="32"/>
      <c r="CB927" s="32">
        <v>297000</v>
      </c>
      <c r="CC927" s="32"/>
      <c r="CD927" s="32">
        <v>297000</v>
      </c>
      <c r="CE927" s="32">
        <f t="shared" si="255"/>
        <v>313691.40000000002</v>
      </c>
      <c r="CF927" s="32"/>
      <c r="CG927" s="32"/>
      <c r="CH927" s="32"/>
      <c r="CI927" s="32"/>
      <c r="CJ927" s="32">
        <f t="shared" si="248"/>
        <v>298967.38496785233</v>
      </c>
      <c r="CK927" s="32">
        <f>+SMALL((K927,O927,S927,W927,AA927,AE927,AI927,AM927,AQ927,AU927,AY927,BC927,BG927,BK927,BO927,BS927,BW927,CA927,CE927,CI927),1)</f>
        <v>175266.29977496646</v>
      </c>
      <c r="CL927" s="18"/>
      <c r="CM927" s="18">
        <f t="shared" si="249"/>
        <v>14849.700225033535</v>
      </c>
      <c r="CN927" s="35">
        <f t="shared" si="250"/>
        <v>8.4726500440186384E-2</v>
      </c>
      <c r="CO927" s="39">
        <f t="shared" si="251"/>
        <v>175266.29977496646</v>
      </c>
    </row>
    <row r="928" spans="1:93" s="19" customFormat="1" ht="45">
      <c r="A928" s="17">
        <v>918</v>
      </c>
      <c r="B928" s="50" t="s">
        <v>362</v>
      </c>
      <c r="C928" s="69" t="s">
        <v>908</v>
      </c>
      <c r="D928" s="69" t="s">
        <v>1248</v>
      </c>
      <c r="E928" s="37">
        <v>1</v>
      </c>
      <c r="F928" s="37" t="str">
        <f>+VLOOKUP(B928,'[1]AMAREY NOVA MEDICAL S.A'!$D:$H,5,0)</f>
        <v>CTO 5656-2021 AMAREY NOVA MEDICAL S.A</v>
      </c>
      <c r="G928" s="34">
        <f>+VLOOKUP(B928,'[1]AMAREY NOVA MEDICAL S.A'!$D:$H,2,0)</f>
        <v>200000</v>
      </c>
      <c r="H928" s="32">
        <f>+VLOOKUP(B928,'[1]AMAREY NOVA MEDICAL S.A'!$D:$H,3,0)</f>
        <v>0</v>
      </c>
      <c r="I928" s="32">
        <f>+VLOOKUP(B928,'[1]AMAREY NOVA MEDICAL S.A'!$D:$H,4,0)</f>
        <v>200000</v>
      </c>
      <c r="J928" s="32">
        <f t="shared" si="245"/>
        <v>200000</v>
      </c>
      <c r="K928" s="32">
        <f t="shared" si="246"/>
        <v>211240</v>
      </c>
      <c r="L928" s="32">
        <v>488000</v>
      </c>
      <c r="M928" s="32"/>
      <c r="N928" s="32">
        <v>488000</v>
      </c>
      <c r="O928" s="32">
        <f t="shared" si="252"/>
        <v>515425.60000000003</v>
      </c>
      <c r="P928" s="71">
        <v>205093</v>
      </c>
      <c r="Q928" s="71"/>
      <c r="R928" s="76">
        <v>205093</v>
      </c>
      <c r="S928" s="32">
        <f t="shared" si="253"/>
        <v>216578.20800000001</v>
      </c>
      <c r="T928" s="32"/>
      <c r="U928" s="32"/>
      <c r="V928" s="32"/>
      <c r="W928" s="32"/>
      <c r="X928" s="32"/>
      <c r="Y928" s="32"/>
      <c r="Z928" s="32"/>
      <c r="AA928" s="32"/>
      <c r="AB928" s="32"/>
      <c r="AC928" s="32"/>
      <c r="AD928" s="32"/>
      <c r="AE928" s="32"/>
      <c r="AF928" s="32">
        <v>156492</v>
      </c>
      <c r="AG928" s="32"/>
      <c r="AH928" s="32">
        <v>156492</v>
      </c>
      <c r="AI928" s="32">
        <f t="shared" si="257"/>
        <v>165286.8504</v>
      </c>
      <c r="AJ928" s="32">
        <v>513820</v>
      </c>
      <c r="AK928" s="32"/>
      <c r="AL928" s="32">
        <v>513820</v>
      </c>
      <c r="AM928" s="32">
        <f t="shared" si="254"/>
        <v>542696.68400000001</v>
      </c>
      <c r="AN928" s="32"/>
      <c r="AO928" s="32"/>
      <c r="AP928" s="32"/>
      <c r="AQ928" s="32"/>
      <c r="AR928" s="32">
        <v>291688.47272083198</v>
      </c>
      <c r="AS928" s="32"/>
      <c r="AT928" s="32">
        <v>291688.47272083198</v>
      </c>
      <c r="AU928" s="32">
        <f t="shared" si="247"/>
        <v>308081.36488774273</v>
      </c>
      <c r="AV928" s="32"/>
      <c r="AW928" s="32"/>
      <c r="AX928" s="32"/>
      <c r="AY928" s="32"/>
      <c r="AZ928" s="32"/>
      <c r="BA928" s="32"/>
      <c r="BB928" s="32"/>
      <c r="BC928" s="32"/>
      <c r="BD928" s="32"/>
      <c r="BE928" s="32"/>
      <c r="BF928" s="32"/>
      <c r="BG928" s="32"/>
      <c r="BH928" s="32"/>
      <c r="BI928" s="32"/>
      <c r="BJ928" s="32"/>
      <c r="BK928" s="32"/>
      <c r="BL928" s="32"/>
      <c r="BM928" s="32"/>
      <c r="BN928" s="32"/>
      <c r="BO928" s="32"/>
      <c r="BP928" s="32"/>
      <c r="BQ928" s="32"/>
      <c r="BR928" s="32"/>
      <c r="BS928" s="32"/>
      <c r="BT928" s="32"/>
      <c r="BU928" s="32"/>
      <c r="BV928" s="32"/>
      <c r="BW928" s="32"/>
      <c r="BX928" s="32"/>
      <c r="BY928" s="32"/>
      <c r="BZ928" s="32"/>
      <c r="CA928" s="32"/>
      <c r="CB928" s="32">
        <v>237600.00000000003</v>
      </c>
      <c r="CC928" s="32"/>
      <c r="CD928" s="32">
        <v>237600.00000000003</v>
      </c>
      <c r="CE928" s="32">
        <f t="shared" si="255"/>
        <v>250953.12000000002</v>
      </c>
      <c r="CF928" s="32"/>
      <c r="CG928" s="32"/>
      <c r="CH928" s="32"/>
      <c r="CI928" s="32"/>
      <c r="CJ928" s="32">
        <f t="shared" si="248"/>
        <v>315751.68961253471</v>
      </c>
      <c r="CK928" s="32">
        <f>+SMALL((K928,O928,S928,W928,AA928,AE928,AI928,AM928,AQ928,AU928,AY928,BC928,BG928,BK928,BO928,BS928,BW928,CA928,CE928,CI928),1)</f>
        <v>165286.8504</v>
      </c>
      <c r="CL928" s="18"/>
      <c r="CM928" s="18">
        <f t="shared" si="249"/>
        <v>45953.149600000004</v>
      </c>
      <c r="CN928" s="35">
        <f t="shared" si="250"/>
        <v>0.2780206016920993</v>
      </c>
      <c r="CO928" s="39">
        <f t="shared" si="251"/>
        <v>165286.8504</v>
      </c>
    </row>
    <row r="929" spans="1:93" s="19" customFormat="1" ht="60">
      <c r="A929" s="17">
        <v>919</v>
      </c>
      <c r="B929" s="50" t="s">
        <v>776</v>
      </c>
      <c r="C929" s="69" t="s">
        <v>909</v>
      </c>
      <c r="D929" s="69" t="s">
        <v>1248</v>
      </c>
      <c r="E929" s="37">
        <v>1</v>
      </c>
      <c r="F929" s="37" t="str">
        <f>+VLOOKUP(B929,'[1]AMAREY NOVA MEDICAL S.A'!$D:$H,5,0)</f>
        <v>CTO 5664-2021 JOHNSON &amp; JOHNSON DE COLOMBIA S.A</v>
      </c>
      <c r="G929" s="34">
        <f>+VLOOKUP(B929,'[1]AMAREY NOVA MEDICAL S.A'!$D:$H,2,0)</f>
        <v>2200000</v>
      </c>
      <c r="H929" s="32">
        <f>+VLOOKUP(B929,'[1]AMAREY NOVA MEDICAL S.A'!$D:$H,3,0)</f>
        <v>0</v>
      </c>
      <c r="I929" s="32">
        <f>+VLOOKUP(B929,'[1]AMAREY NOVA MEDICAL S.A'!$D:$H,4,0)</f>
        <v>2200000</v>
      </c>
      <c r="J929" s="32">
        <f t="shared" si="245"/>
        <v>2200000</v>
      </c>
      <c r="K929" s="32">
        <f t="shared" si="246"/>
        <v>2323640</v>
      </c>
      <c r="L929" s="32"/>
      <c r="M929" s="32"/>
      <c r="N929" s="32"/>
      <c r="O929" s="32"/>
      <c r="P929" s="71"/>
      <c r="Q929" s="71"/>
      <c r="R929" s="76"/>
      <c r="S929" s="32"/>
      <c r="T929" s="32"/>
      <c r="U929" s="32"/>
      <c r="V929" s="32"/>
      <c r="W929" s="32"/>
      <c r="X929" s="32"/>
      <c r="Y929" s="32"/>
      <c r="Z929" s="32"/>
      <c r="AA929" s="32"/>
      <c r="AB929" s="32"/>
      <c r="AC929" s="32"/>
      <c r="AD929" s="32"/>
      <c r="AE929" s="32"/>
      <c r="AF929" s="32"/>
      <c r="AG929" s="32"/>
      <c r="AH929" s="32"/>
      <c r="AI929" s="32"/>
      <c r="AJ929" s="32">
        <v>2530000</v>
      </c>
      <c r="AK929" s="32"/>
      <c r="AL929" s="32">
        <v>2530000</v>
      </c>
      <c r="AM929" s="32">
        <f t="shared" si="254"/>
        <v>2672186</v>
      </c>
      <c r="AN929" s="32"/>
      <c r="AO929" s="32"/>
      <c r="AP929" s="32"/>
      <c r="AQ929" s="32"/>
      <c r="AR929" s="32"/>
      <c r="AS929" s="32"/>
      <c r="AT929" s="32"/>
      <c r="AU929" s="32"/>
      <c r="AV929" s="32"/>
      <c r="AW929" s="32"/>
      <c r="AX929" s="32"/>
      <c r="AY929" s="32"/>
      <c r="AZ929" s="32"/>
      <c r="BA929" s="32"/>
      <c r="BB929" s="32"/>
      <c r="BC929" s="32"/>
      <c r="BD929" s="32"/>
      <c r="BE929" s="32"/>
      <c r="BF929" s="32"/>
      <c r="BG929" s="32"/>
      <c r="BH929" s="32"/>
      <c r="BI929" s="32"/>
      <c r="BJ929" s="32"/>
      <c r="BK929" s="32"/>
      <c r="BL929" s="32"/>
      <c r="BM929" s="32"/>
      <c r="BN929" s="32"/>
      <c r="BO929" s="32"/>
      <c r="BP929" s="32"/>
      <c r="BQ929" s="32"/>
      <c r="BR929" s="32"/>
      <c r="BS929" s="32"/>
      <c r="BT929" s="32"/>
      <c r="BU929" s="32"/>
      <c r="BV929" s="32"/>
      <c r="BW929" s="32"/>
      <c r="BX929" s="32"/>
      <c r="BY929" s="32"/>
      <c r="BZ929" s="32"/>
      <c r="CA929" s="32"/>
      <c r="CB929" s="32"/>
      <c r="CC929" s="32"/>
      <c r="CD929" s="32"/>
      <c r="CE929" s="32"/>
      <c r="CF929" s="32"/>
      <c r="CG929" s="32"/>
      <c r="CH929" s="32"/>
      <c r="CI929" s="32"/>
      <c r="CJ929" s="32">
        <f t="shared" si="248"/>
        <v>2497913</v>
      </c>
      <c r="CK929" s="32">
        <f>+SMALL((K929,O929,S929,W929,AA929,AE929,AI929,AM929,AQ929,AU929,AY929,BC929,BG929,BK929,BO929,BS929,BW929,CA929,CE929,CI929),1)</f>
        <v>2323640</v>
      </c>
      <c r="CL929" s="18"/>
      <c r="CM929" s="18">
        <f t="shared" si="249"/>
        <v>0</v>
      </c>
      <c r="CN929" s="35">
        <f t="shared" si="250"/>
        <v>0</v>
      </c>
      <c r="CO929" s="39">
        <f t="shared" si="251"/>
        <v>2323640</v>
      </c>
    </row>
    <row r="930" spans="1:93" s="19" customFormat="1" ht="60">
      <c r="A930" s="17">
        <v>920</v>
      </c>
      <c r="B930" s="50" t="s">
        <v>777</v>
      </c>
      <c r="C930" s="69" t="s">
        <v>909</v>
      </c>
      <c r="D930" s="69" t="s">
        <v>1248</v>
      </c>
      <c r="E930" s="37">
        <v>1</v>
      </c>
      <c r="F930" s="37" t="str">
        <f>+VLOOKUP(B930,'[1]AMAREY NOVA MEDICAL S.A'!$D:$H,5,0)</f>
        <v>CTO 5664-2021 JOHNSON &amp; JOHNSON DE COLOMBIA S.A</v>
      </c>
      <c r="G930" s="34">
        <f>+VLOOKUP(B930,'[1]AMAREY NOVA MEDICAL S.A'!$D:$H,2,0)</f>
        <v>840000</v>
      </c>
      <c r="H930" s="32">
        <f>+VLOOKUP(B930,'[1]AMAREY NOVA MEDICAL S.A'!$D:$H,3,0)</f>
        <v>0</v>
      </c>
      <c r="I930" s="32">
        <f>+VLOOKUP(B930,'[1]AMAREY NOVA MEDICAL S.A'!$D:$H,4,0)</f>
        <v>840000</v>
      </c>
      <c r="J930" s="32">
        <f t="shared" si="245"/>
        <v>840000</v>
      </c>
      <c r="K930" s="32">
        <f t="shared" si="246"/>
        <v>887208</v>
      </c>
      <c r="L930" s="32"/>
      <c r="M930" s="32"/>
      <c r="N930" s="32"/>
      <c r="O930" s="32"/>
      <c r="P930" s="71"/>
      <c r="Q930" s="71"/>
      <c r="R930" s="76"/>
      <c r="S930" s="32"/>
      <c r="T930" s="32"/>
      <c r="U930" s="32"/>
      <c r="V930" s="32"/>
      <c r="W930" s="32"/>
      <c r="X930" s="32"/>
      <c r="Y930" s="32"/>
      <c r="Z930" s="32"/>
      <c r="AA930" s="32"/>
      <c r="AB930" s="32"/>
      <c r="AC930" s="32"/>
      <c r="AD930" s="32"/>
      <c r="AE930" s="32"/>
      <c r="AF930" s="32"/>
      <c r="AG930" s="32"/>
      <c r="AH930" s="32"/>
      <c r="AI930" s="32"/>
      <c r="AJ930" s="32">
        <v>966000</v>
      </c>
      <c r="AK930" s="32"/>
      <c r="AL930" s="32">
        <v>966000</v>
      </c>
      <c r="AM930" s="32">
        <f t="shared" si="254"/>
        <v>1020289.2000000001</v>
      </c>
      <c r="AN930" s="32"/>
      <c r="AO930" s="32"/>
      <c r="AP930" s="32"/>
      <c r="AQ930" s="32"/>
      <c r="AR930" s="32"/>
      <c r="AS930" s="32"/>
      <c r="AT930" s="32"/>
      <c r="AU930" s="32"/>
      <c r="AV930" s="32"/>
      <c r="AW930" s="32"/>
      <c r="AX930" s="32"/>
      <c r="AY930" s="32"/>
      <c r="AZ930" s="32"/>
      <c r="BA930" s="32"/>
      <c r="BB930" s="32"/>
      <c r="BC930" s="32"/>
      <c r="BD930" s="32"/>
      <c r="BE930" s="32"/>
      <c r="BF930" s="32"/>
      <c r="BG930" s="32"/>
      <c r="BH930" s="32"/>
      <c r="BI930" s="32"/>
      <c r="BJ930" s="32"/>
      <c r="BK930" s="32"/>
      <c r="BL930" s="32"/>
      <c r="BM930" s="32"/>
      <c r="BN930" s="32"/>
      <c r="BO930" s="32"/>
      <c r="BP930" s="32"/>
      <c r="BQ930" s="32"/>
      <c r="BR930" s="32"/>
      <c r="BS930" s="32"/>
      <c r="BT930" s="32"/>
      <c r="BU930" s="32"/>
      <c r="BV930" s="32"/>
      <c r="BW930" s="32"/>
      <c r="BX930" s="32"/>
      <c r="BY930" s="32"/>
      <c r="BZ930" s="32"/>
      <c r="CA930" s="32"/>
      <c r="CB930" s="32"/>
      <c r="CC930" s="32"/>
      <c r="CD930" s="32"/>
      <c r="CE930" s="32"/>
      <c r="CF930" s="32"/>
      <c r="CG930" s="32"/>
      <c r="CH930" s="32"/>
      <c r="CI930" s="32"/>
      <c r="CJ930" s="32">
        <f t="shared" si="248"/>
        <v>953748.60000000009</v>
      </c>
      <c r="CK930" s="32">
        <f>+SMALL((K930,O930,S930,W930,AA930,AE930,AI930,AM930,AQ930,AU930,AY930,BC930,BG930,BK930,BO930,BS930,BW930,CA930,CE930,CI930),1)</f>
        <v>887208</v>
      </c>
      <c r="CL930" s="18"/>
      <c r="CM930" s="18">
        <f t="shared" si="249"/>
        <v>0</v>
      </c>
      <c r="CN930" s="35">
        <f t="shared" si="250"/>
        <v>0</v>
      </c>
      <c r="CO930" s="39">
        <f t="shared" si="251"/>
        <v>887208</v>
      </c>
    </row>
    <row r="931" spans="1:93" s="19" customFormat="1" ht="60">
      <c r="A931" s="17">
        <v>921</v>
      </c>
      <c r="B931" s="50" t="s">
        <v>778</v>
      </c>
      <c r="C931" s="69" t="s">
        <v>909</v>
      </c>
      <c r="D931" s="69" t="s">
        <v>1248</v>
      </c>
      <c r="E931" s="37">
        <v>1</v>
      </c>
      <c r="F931" s="37" t="str">
        <f>+VLOOKUP(B931,'[1]AMAREY NOVA MEDICAL S.A'!$D:$H,5,0)</f>
        <v>CTO 5664-2021 JOHNSON &amp; JOHNSON DE COLOMBIA S.A</v>
      </c>
      <c r="G931" s="34">
        <f>+VLOOKUP(B931,'[1]AMAREY NOVA MEDICAL S.A'!$D:$H,2,0)</f>
        <v>454500</v>
      </c>
      <c r="H931" s="32">
        <f>+VLOOKUP(B931,'[1]AMAREY NOVA MEDICAL S.A'!$D:$H,3,0)</f>
        <v>0</v>
      </c>
      <c r="I931" s="32">
        <f>+VLOOKUP(B931,'[1]AMAREY NOVA MEDICAL S.A'!$D:$H,4,0)</f>
        <v>454500</v>
      </c>
      <c r="J931" s="32">
        <f t="shared" si="245"/>
        <v>454500</v>
      </c>
      <c r="K931" s="32">
        <f t="shared" si="246"/>
        <v>480042.9</v>
      </c>
      <c r="L931" s="32"/>
      <c r="M931" s="32"/>
      <c r="N931" s="32"/>
      <c r="O931" s="32"/>
      <c r="P931" s="71"/>
      <c r="Q931" s="71"/>
      <c r="R931" s="76"/>
      <c r="S931" s="32"/>
      <c r="T931" s="32"/>
      <c r="U931" s="32"/>
      <c r="V931" s="32"/>
      <c r="W931" s="32"/>
      <c r="X931" s="32"/>
      <c r="Y931" s="32"/>
      <c r="Z931" s="32"/>
      <c r="AA931" s="32"/>
      <c r="AB931" s="32"/>
      <c r="AC931" s="32"/>
      <c r="AD931" s="32"/>
      <c r="AE931" s="32"/>
      <c r="AF931" s="32"/>
      <c r="AG931" s="32"/>
      <c r="AH931" s="32"/>
      <c r="AI931" s="32"/>
      <c r="AJ931" s="32">
        <v>522675</v>
      </c>
      <c r="AK931" s="32"/>
      <c r="AL931" s="32">
        <v>522675</v>
      </c>
      <c r="AM931" s="32">
        <f t="shared" si="254"/>
        <v>552049.33499999996</v>
      </c>
      <c r="AN931" s="32"/>
      <c r="AO931" s="32"/>
      <c r="AP931" s="32"/>
      <c r="AQ931" s="32"/>
      <c r="AR931" s="32"/>
      <c r="AS931" s="32"/>
      <c r="AT931" s="32"/>
      <c r="AU931" s="32"/>
      <c r="AV931" s="32"/>
      <c r="AW931" s="32"/>
      <c r="AX931" s="32"/>
      <c r="AY931" s="32"/>
      <c r="AZ931" s="32"/>
      <c r="BA931" s="32"/>
      <c r="BB931" s="32"/>
      <c r="BC931" s="32"/>
      <c r="BD931" s="32"/>
      <c r="BE931" s="32"/>
      <c r="BF931" s="32"/>
      <c r="BG931" s="32"/>
      <c r="BH931" s="32"/>
      <c r="BI931" s="32"/>
      <c r="BJ931" s="32"/>
      <c r="BK931" s="32"/>
      <c r="BL931" s="32"/>
      <c r="BM931" s="32"/>
      <c r="BN931" s="32"/>
      <c r="BO931" s="32"/>
      <c r="BP931" s="32"/>
      <c r="BQ931" s="32"/>
      <c r="BR931" s="32"/>
      <c r="BS931" s="32"/>
      <c r="BT931" s="32"/>
      <c r="BU931" s="32"/>
      <c r="BV931" s="32"/>
      <c r="BW931" s="32"/>
      <c r="BX931" s="32"/>
      <c r="BY931" s="32"/>
      <c r="BZ931" s="32"/>
      <c r="CA931" s="32"/>
      <c r="CB931" s="32"/>
      <c r="CC931" s="32"/>
      <c r="CD931" s="32"/>
      <c r="CE931" s="32"/>
      <c r="CF931" s="32"/>
      <c r="CG931" s="32"/>
      <c r="CH931" s="32"/>
      <c r="CI931" s="32"/>
      <c r="CJ931" s="32">
        <f t="shared" si="248"/>
        <v>516046.11749999999</v>
      </c>
      <c r="CK931" s="32">
        <f>+SMALL((K931,O931,S931,W931,AA931,AE931,AI931,AM931,AQ931,AU931,AY931,BC931,BG931,BK931,BO931,BS931,BW931,CA931,CE931,CI931),1)</f>
        <v>480042.9</v>
      </c>
      <c r="CL931" s="18"/>
      <c r="CM931" s="18">
        <f t="shared" si="249"/>
        <v>0</v>
      </c>
      <c r="CN931" s="35">
        <f t="shared" si="250"/>
        <v>0</v>
      </c>
      <c r="CO931" s="39">
        <f t="shared" si="251"/>
        <v>480042.9</v>
      </c>
    </row>
    <row r="932" spans="1:93" s="19" customFormat="1" ht="60">
      <c r="A932" s="17">
        <v>922</v>
      </c>
      <c r="B932" s="50" t="s">
        <v>354</v>
      </c>
      <c r="C932" s="69" t="s">
        <v>909</v>
      </c>
      <c r="D932" s="69" t="s">
        <v>1248</v>
      </c>
      <c r="E932" s="37">
        <v>1</v>
      </c>
      <c r="F932" s="37" t="str">
        <f>+VLOOKUP(B932,'[1]AMAREY NOVA MEDICAL S.A'!$D:$H,5,0)</f>
        <v>CTO 5664-2021 JOHNSON &amp; JOHNSON DE COLOMBIA S.A</v>
      </c>
      <c r="G932" s="34">
        <f>+VLOOKUP(B932,'[1]AMAREY NOVA MEDICAL S.A'!$D:$H,2,0)</f>
        <v>2112100</v>
      </c>
      <c r="H932" s="32">
        <f>+VLOOKUP(B932,'[1]AMAREY NOVA MEDICAL S.A'!$D:$H,3,0)</f>
        <v>401299</v>
      </c>
      <c r="I932" s="32">
        <f>+VLOOKUP(B932,'[1]AMAREY NOVA MEDICAL S.A'!$D:$H,4,0)</f>
        <v>2513399</v>
      </c>
      <c r="J932" s="32">
        <f t="shared" si="245"/>
        <v>2513399</v>
      </c>
      <c r="K932" s="32">
        <f t="shared" si="246"/>
        <v>2654652.0238000001</v>
      </c>
      <c r="L932" s="32"/>
      <c r="M932" s="32"/>
      <c r="N932" s="32"/>
      <c r="O932" s="32"/>
      <c r="P932" s="71"/>
      <c r="Q932" s="71"/>
      <c r="R932" s="76"/>
      <c r="S932" s="32"/>
      <c r="T932" s="32"/>
      <c r="U932" s="32"/>
      <c r="V932" s="32"/>
      <c r="W932" s="32"/>
      <c r="X932" s="32"/>
      <c r="Y932" s="32"/>
      <c r="Z932" s="32"/>
      <c r="AA932" s="32"/>
      <c r="AB932" s="32"/>
      <c r="AC932" s="32"/>
      <c r="AD932" s="32"/>
      <c r="AE932" s="32"/>
      <c r="AF932" s="32"/>
      <c r="AG932" s="32"/>
      <c r="AH932" s="32"/>
      <c r="AI932" s="32"/>
      <c r="AJ932" s="32">
        <v>1428415</v>
      </c>
      <c r="AK932" s="32"/>
      <c r="AL932" s="32">
        <v>1428415</v>
      </c>
      <c r="AM932" s="32">
        <f t="shared" si="254"/>
        <v>1508691.923</v>
      </c>
      <c r="AN932" s="32"/>
      <c r="AO932" s="32"/>
      <c r="AP932" s="32"/>
      <c r="AQ932" s="32"/>
      <c r="AR932" s="32"/>
      <c r="AS932" s="32"/>
      <c r="AT932" s="32"/>
      <c r="AU932" s="32"/>
      <c r="AV932" s="32"/>
      <c r="AW932" s="32"/>
      <c r="AX932" s="32"/>
      <c r="AY932" s="32"/>
      <c r="AZ932" s="32"/>
      <c r="BA932" s="32"/>
      <c r="BB932" s="32"/>
      <c r="BC932" s="32"/>
      <c r="BD932" s="32"/>
      <c r="BE932" s="32"/>
      <c r="BF932" s="32"/>
      <c r="BG932" s="32"/>
      <c r="BH932" s="32"/>
      <c r="BI932" s="32"/>
      <c r="BJ932" s="32"/>
      <c r="BK932" s="32"/>
      <c r="BL932" s="32"/>
      <c r="BM932" s="32"/>
      <c r="BN932" s="32"/>
      <c r="BO932" s="32"/>
      <c r="BP932" s="32"/>
      <c r="BQ932" s="32"/>
      <c r="BR932" s="32"/>
      <c r="BS932" s="32"/>
      <c r="BT932" s="32"/>
      <c r="BU932" s="32"/>
      <c r="BV932" s="32"/>
      <c r="BW932" s="32"/>
      <c r="BX932" s="32"/>
      <c r="BY932" s="32"/>
      <c r="BZ932" s="32"/>
      <c r="CA932" s="32"/>
      <c r="CB932" s="32"/>
      <c r="CC932" s="32"/>
      <c r="CD932" s="32"/>
      <c r="CE932" s="32"/>
      <c r="CF932" s="32"/>
      <c r="CG932" s="32"/>
      <c r="CH932" s="32"/>
      <c r="CI932" s="32"/>
      <c r="CJ932" s="32">
        <f t="shared" si="248"/>
        <v>2081671.9734</v>
      </c>
      <c r="CK932" s="32">
        <f>+SMALL((K932,O932,S932,W932,AA932,AE932,AI932,AM932,AQ932,AU932,AY932,BC932,BG932,BK932,BO932,BS932,BW932,CA932,CE932,CI932),1)</f>
        <v>1508691.923</v>
      </c>
      <c r="CL932" s="18"/>
      <c r="CM932" s="18">
        <f t="shared" si="249"/>
        <v>1145960.1008000001</v>
      </c>
      <c r="CN932" s="35">
        <f t="shared" si="250"/>
        <v>0.75957197313105795</v>
      </c>
      <c r="CO932" s="39">
        <f t="shared" si="251"/>
        <v>1508691.923</v>
      </c>
    </row>
    <row r="933" spans="1:93" s="19" customFormat="1" ht="30">
      <c r="A933" s="17">
        <v>923</v>
      </c>
      <c r="B933" s="50" t="s">
        <v>533</v>
      </c>
      <c r="C933" s="69" t="s">
        <v>909</v>
      </c>
      <c r="D933" s="69" t="s">
        <v>1248</v>
      </c>
      <c r="E933" s="37">
        <v>1</v>
      </c>
      <c r="F933" s="37" t="str">
        <f>+VLOOKUP(B933,'[1]AMAREY NOVA MEDICAL S.A'!$D:$H,5,0)</f>
        <v xml:space="preserve">CTO 5660-2021 DISORTHO SA </v>
      </c>
      <c r="G933" s="34">
        <f>+VLOOKUP(B933,'[1]AMAREY NOVA MEDICAL S.A'!$D:$H,2,0)</f>
        <v>100000</v>
      </c>
      <c r="H933" s="32">
        <f>+VLOOKUP(B933,'[1]AMAREY NOVA MEDICAL S.A'!$D:$H,3,0)</f>
        <v>0</v>
      </c>
      <c r="I933" s="32">
        <f>+VLOOKUP(B933,'[1]AMAREY NOVA MEDICAL S.A'!$D:$H,4,0)</f>
        <v>100000</v>
      </c>
      <c r="J933" s="32">
        <f t="shared" si="245"/>
        <v>100000</v>
      </c>
      <c r="K933" s="32">
        <f t="shared" si="246"/>
        <v>105620</v>
      </c>
      <c r="L933" s="32"/>
      <c r="M933" s="32"/>
      <c r="N933" s="32"/>
      <c r="O933" s="32"/>
      <c r="P933" s="71"/>
      <c r="Q933" s="71"/>
      <c r="R933" s="76"/>
      <c r="S933" s="32"/>
      <c r="T933" s="32"/>
      <c r="U933" s="32"/>
      <c r="V933" s="32"/>
      <c r="W933" s="32"/>
      <c r="X933" s="32"/>
      <c r="Y933" s="32"/>
      <c r="Z933" s="32"/>
      <c r="AA933" s="32"/>
      <c r="AB933" s="32"/>
      <c r="AC933" s="32"/>
      <c r="AD933" s="32"/>
      <c r="AE933" s="32"/>
      <c r="AF933" s="32"/>
      <c r="AG933" s="32"/>
      <c r="AH933" s="32"/>
      <c r="AI933" s="32"/>
      <c r="AJ933" s="32">
        <v>513820</v>
      </c>
      <c r="AK933" s="32"/>
      <c r="AL933" s="32">
        <v>513820</v>
      </c>
      <c r="AM933" s="32">
        <f t="shared" si="254"/>
        <v>542696.68400000001</v>
      </c>
      <c r="AN933" s="32"/>
      <c r="AO933" s="32"/>
      <c r="AP933" s="32"/>
      <c r="AQ933" s="32"/>
      <c r="AR933" s="32"/>
      <c r="AS933" s="32"/>
      <c r="AT933" s="32"/>
      <c r="AU933" s="32"/>
      <c r="AV933" s="32"/>
      <c r="AW933" s="32"/>
      <c r="AX933" s="32"/>
      <c r="AY933" s="32"/>
      <c r="AZ933" s="32"/>
      <c r="BA933" s="32"/>
      <c r="BB933" s="32"/>
      <c r="BC933" s="32"/>
      <c r="BD933" s="32"/>
      <c r="BE933" s="32"/>
      <c r="BF933" s="32"/>
      <c r="BG933" s="32"/>
      <c r="BH933" s="32"/>
      <c r="BI933" s="32"/>
      <c r="BJ933" s="32"/>
      <c r="BK933" s="32"/>
      <c r="BL933" s="32"/>
      <c r="BM933" s="32"/>
      <c r="BN933" s="32"/>
      <c r="BO933" s="32"/>
      <c r="BP933" s="32"/>
      <c r="BQ933" s="32"/>
      <c r="BR933" s="32"/>
      <c r="BS933" s="32"/>
      <c r="BT933" s="32"/>
      <c r="BU933" s="32"/>
      <c r="BV933" s="32"/>
      <c r="BW933" s="32"/>
      <c r="BX933" s="32"/>
      <c r="BY933" s="32"/>
      <c r="BZ933" s="32"/>
      <c r="CA933" s="32"/>
      <c r="CB933" s="32"/>
      <c r="CC933" s="32"/>
      <c r="CD933" s="32"/>
      <c r="CE933" s="32"/>
      <c r="CF933" s="32"/>
      <c r="CG933" s="32"/>
      <c r="CH933" s="32"/>
      <c r="CI933" s="32"/>
      <c r="CJ933" s="32">
        <f t="shared" si="248"/>
        <v>324158.342</v>
      </c>
      <c r="CK933" s="32">
        <f>+SMALL((K933,O933,S933,W933,AA933,AE933,AI933,AM933,AQ933,AU933,AY933,BC933,BG933,BK933,BO933,BS933,BW933,CA933,CE933,CI933),1)</f>
        <v>105620</v>
      </c>
      <c r="CL933" s="18"/>
      <c r="CM933" s="18">
        <f t="shared" si="249"/>
        <v>0</v>
      </c>
      <c r="CN933" s="35">
        <f t="shared" si="250"/>
        <v>0</v>
      </c>
      <c r="CO933" s="39">
        <f t="shared" si="251"/>
        <v>105620</v>
      </c>
    </row>
    <row r="934" spans="1:93" s="19" customFormat="1" ht="45">
      <c r="A934" s="17">
        <v>924</v>
      </c>
      <c r="B934" s="50" t="s">
        <v>779</v>
      </c>
      <c r="C934" s="69" t="s">
        <v>910</v>
      </c>
      <c r="D934" s="69" t="s">
        <v>1248</v>
      </c>
      <c r="E934" s="37">
        <v>1</v>
      </c>
      <c r="F934" s="37" t="str">
        <f>+VLOOKUP(B934,'[1]AMAREY NOVA MEDICAL S.A'!$D:$H,5,0)</f>
        <v>CTO 5656-2021 AMAREY NOVA MEDICAL S.A</v>
      </c>
      <c r="G934" s="34">
        <f>+VLOOKUP(B934,'[1]AMAREY NOVA MEDICAL S.A'!$D:$H,2,0)</f>
        <v>1600000</v>
      </c>
      <c r="H934" s="32">
        <f>+VLOOKUP(B934,'[1]AMAREY NOVA MEDICAL S.A'!$D:$H,3,0)</f>
        <v>0</v>
      </c>
      <c r="I934" s="32">
        <f>+VLOOKUP(B934,'[1]AMAREY NOVA MEDICAL S.A'!$D:$H,4,0)</f>
        <v>1600000</v>
      </c>
      <c r="J934" s="32">
        <f t="shared" si="245"/>
        <v>1600000</v>
      </c>
      <c r="K934" s="32">
        <f t="shared" si="246"/>
        <v>1689920</v>
      </c>
      <c r="L934" s="32">
        <v>2593000</v>
      </c>
      <c r="M934" s="32"/>
      <c r="N934" s="32">
        <v>2593000</v>
      </c>
      <c r="O934" s="32">
        <f t="shared" si="252"/>
        <v>2738726.6</v>
      </c>
      <c r="P934" s="71">
        <v>3232742</v>
      </c>
      <c r="Q934" s="71"/>
      <c r="R934" s="76">
        <v>3232742</v>
      </c>
      <c r="S934" s="32">
        <f t="shared" si="253"/>
        <v>3413775.5520000001</v>
      </c>
      <c r="T934" s="32"/>
      <c r="U934" s="32"/>
      <c r="V934" s="32"/>
      <c r="W934" s="32"/>
      <c r="X934" s="32"/>
      <c r="Y934" s="32"/>
      <c r="Z934" s="32"/>
      <c r="AA934" s="32"/>
      <c r="AB934" s="32"/>
      <c r="AC934" s="32"/>
      <c r="AD934" s="32"/>
      <c r="AE934" s="32"/>
      <c r="AF934" s="32">
        <v>2049300</v>
      </c>
      <c r="AG934" s="32"/>
      <c r="AH934" s="32">
        <v>2049300</v>
      </c>
      <c r="AI934" s="32">
        <f t="shared" si="257"/>
        <v>2164470.66</v>
      </c>
      <c r="AJ934" s="32">
        <v>4715000</v>
      </c>
      <c r="AK934" s="32"/>
      <c r="AL934" s="32">
        <v>4715000</v>
      </c>
      <c r="AM934" s="32">
        <f t="shared" si="254"/>
        <v>4979983</v>
      </c>
      <c r="AN934" s="32"/>
      <c r="AO934" s="32"/>
      <c r="AP934" s="32"/>
      <c r="AQ934" s="32"/>
      <c r="AR934" s="32">
        <v>1127959.1977499998</v>
      </c>
      <c r="AS934" s="32"/>
      <c r="AT934" s="32">
        <v>1127959.1977499998</v>
      </c>
      <c r="AU934" s="32">
        <f t="shared" si="247"/>
        <v>1191350.5046635498</v>
      </c>
      <c r="AV934" s="32"/>
      <c r="AW934" s="32"/>
      <c r="AX934" s="32"/>
      <c r="AY934" s="32"/>
      <c r="AZ934" s="32"/>
      <c r="BA934" s="32"/>
      <c r="BB934" s="32"/>
      <c r="BC934" s="32"/>
      <c r="BD934" s="32"/>
      <c r="BE934" s="32"/>
      <c r="BF934" s="32"/>
      <c r="BG934" s="32"/>
      <c r="BH934" s="32"/>
      <c r="BI934" s="32"/>
      <c r="BJ934" s="32"/>
      <c r="BK934" s="32"/>
      <c r="BL934" s="32"/>
      <c r="BM934" s="32"/>
      <c r="BN934" s="32"/>
      <c r="BO934" s="32"/>
      <c r="BP934" s="32"/>
      <c r="BQ934" s="32"/>
      <c r="BR934" s="32"/>
      <c r="BS934" s="32"/>
      <c r="BT934" s="32"/>
      <c r="BU934" s="32"/>
      <c r="BV934" s="32"/>
      <c r="BW934" s="32"/>
      <c r="BX934" s="32"/>
      <c r="BY934" s="32"/>
      <c r="BZ934" s="32"/>
      <c r="CA934" s="32"/>
      <c r="CB934" s="32">
        <v>2732400</v>
      </c>
      <c r="CC934" s="32"/>
      <c r="CD934" s="32">
        <v>2732400</v>
      </c>
      <c r="CE934" s="32">
        <f t="shared" si="255"/>
        <v>2885960.88</v>
      </c>
      <c r="CF934" s="32"/>
      <c r="CG934" s="32"/>
      <c r="CH934" s="32"/>
      <c r="CI934" s="32"/>
      <c r="CJ934" s="32">
        <f t="shared" si="248"/>
        <v>2723455.3138090782</v>
      </c>
      <c r="CK934" s="32">
        <f>+SMALL((K934,O934,S934,W934,AA934,AE934,AI934,AM934,AQ934,AU934,AY934,BC934,BG934,BK934,BO934,BS934,BW934,CA934,CE934,CI934),1)</f>
        <v>1191350.5046635498</v>
      </c>
      <c r="CL934" s="18"/>
      <c r="CM934" s="18">
        <f t="shared" si="249"/>
        <v>498569.49533645017</v>
      </c>
      <c r="CN934" s="35">
        <f t="shared" si="250"/>
        <v>0.41849102626372037</v>
      </c>
      <c r="CO934" s="39">
        <f t="shared" si="251"/>
        <v>1191350.5046635498</v>
      </c>
    </row>
    <row r="935" spans="1:93" s="19" customFormat="1" ht="45">
      <c r="A935" s="17">
        <v>925</v>
      </c>
      <c r="B935" s="50" t="s">
        <v>360</v>
      </c>
      <c r="C935" s="69" t="s">
        <v>910</v>
      </c>
      <c r="D935" s="69" t="s">
        <v>1248</v>
      </c>
      <c r="E935" s="37">
        <v>1</v>
      </c>
      <c r="F935" s="37" t="str">
        <f>+VLOOKUP(B935,'[1]AMAREY NOVA MEDICAL S.A'!$D:$H,5,0)</f>
        <v>CTO 5656-2021 AMAREY NOVA MEDICAL S.A</v>
      </c>
      <c r="G935" s="34">
        <f>+VLOOKUP(B935,'[1]AMAREY NOVA MEDICAL S.A'!$D:$H,2,0)</f>
        <v>180000</v>
      </c>
      <c r="H935" s="32">
        <f>+VLOOKUP(B935,'[1]AMAREY NOVA MEDICAL S.A'!$D:$H,3,0)</f>
        <v>0</v>
      </c>
      <c r="I935" s="32">
        <f>+VLOOKUP(B935,'[1]AMAREY NOVA MEDICAL S.A'!$D:$H,4,0)</f>
        <v>180000</v>
      </c>
      <c r="J935" s="32">
        <f t="shared" si="245"/>
        <v>180000</v>
      </c>
      <c r="K935" s="32">
        <f t="shared" si="246"/>
        <v>190116</v>
      </c>
      <c r="L935" s="32">
        <v>360000</v>
      </c>
      <c r="M935" s="32"/>
      <c r="N935" s="32">
        <v>360000</v>
      </c>
      <c r="O935" s="32">
        <f t="shared" si="252"/>
        <v>380232</v>
      </c>
      <c r="P935" s="71">
        <v>244707</v>
      </c>
      <c r="Q935" s="71"/>
      <c r="R935" s="76">
        <v>244707</v>
      </c>
      <c r="S935" s="32">
        <f t="shared" si="253"/>
        <v>258410.592</v>
      </c>
      <c r="T935" s="32"/>
      <c r="U935" s="32"/>
      <c r="V935" s="32"/>
      <c r="W935" s="32"/>
      <c r="X935" s="32"/>
      <c r="Y935" s="32"/>
      <c r="Z935" s="32"/>
      <c r="AA935" s="32"/>
      <c r="AB935" s="32"/>
      <c r="AC935" s="32"/>
      <c r="AD935" s="32"/>
      <c r="AE935" s="32"/>
      <c r="AF935" s="32">
        <v>211140</v>
      </c>
      <c r="AG935" s="32"/>
      <c r="AH935" s="32">
        <v>211140</v>
      </c>
      <c r="AI935" s="32">
        <f t="shared" si="257"/>
        <v>223006.068</v>
      </c>
      <c r="AJ935" s="32">
        <v>442290</v>
      </c>
      <c r="AK935" s="32"/>
      <c r="AL935" s="32">
        <v>442290</v>
      </c>
      <c r="AM935" s="32">
        <f t="shared" si="254"/>
        <v>467146.69800000003</v>
      </c>
      <c r="AN935" s="32"/>
      <c r="AO935" s="32"/>
      <c r="AP935" s="32"/>
      <c r="AQ935" s="32"/>
      <c r="AR935" s="32">
        <v>195985.94400000002</v>
      </c>
      <c r="AS935" s="32"/>
      <c r="AT935" s="32">
        <v>195985.94400000002</v>
      </c>
      <c r="AU935" s="32">
        <f t="shared" si="247"/>
        <v>207000.35405280002</v>
      </c>
      <c r="AV935" s="32"/>
      <c r="AW935" s="32"/>
      <c r="AX935" s="32"/>
      <c r="AY935" s="32"/>
      <c r="AZ935" s="32"/>
      <c r="BA935" s="32"/>
      <c r="BB935" s="32"/>
      <c r="BC935" s="32"/>
      <c r="BD935" s="32"/>
      <c r="BE935" s="32"/>
      <c r="BF935" s="32"/>
      <c r="BG935" s="32"/>
      <c r="BH935" s="32"/>
      <c r="BI935" s="32"/>
      <c r="BJ935" s="32"/>
      <c r="BK935" s="32"/>
      <c r="BL935" s="32"/>
      <c r="BM935" s="32"/>
      <c r="BN935" s="32"/>
      <c r="BO935" s="32"/>
      <c r="BP935" s="32"/>
      <c r="BQ935" s="32"/>
      <c r="BR935" s="32"/>
      <c r="BS935" s="32"/>
      <c r="BT935" s="32"/>
      <c r="BU935" s="32"/>
      <c r="BV935" s="32"/>
      <c r="BW935" s="32"/>
      <c r="BX935" s="32"/>
      <c r="BY935" s="32"/>
      <c r="BZ935" s="32"/>
      <c r="CA935" s="32"/>
      <c r="CB935" s="32">
        <v>297000</v>
      </c>
      <c r="CC935" s="32"/>
      <c r="CD935" s="32">
        <v>297000</v>
      </c>
      <c r="CE935" s="32">
        <f t="shared" si="255"/>
        <v>313691.40000000002</v>
      </c>
      <c r="CF935" s="32"/>
      <c r="CG935" s="32"/>
      <c r="CH935" s="32"/>
      <c r="CI935" s="32"/>
      <c r="CJ935" s="32">
        <f t="shared" si="248"/>
        <v>291371.8731504</v>
      </c>
      <c r="CK935" s="32">
        <f>+SMALL((K935,O935,S935,W935,AA935,AE935,AI935,AM935,AQ935,AU935,AY935,BC935,BG935,BK935,BO935,BS935,BW935,CA935,CE935,CI935),1)</f>
        <v>190116</v>
      </c>
      <c r="CL935" s="18"/>
      <c r="CM935" s="18">
        <f t="shared" si="249"/>
        <v>0</v>
      </c>
      <c r="CN935" s="35">
        <f t="shared" si="250"/>
        <v>0</v>
      </c>
      <c r="CO935" s="39">
        <f t="shared" si="251"/>
        <v>190116</v>
      </c>
    </row>
    <row r="936" spans="1:93" s="19" customFormat="1" ht="45">
      <c r="A936" s="17">
        <v>926</v>
      </c>
      <c r="B936" s="50" t="s">
        <v>361</v>
      </c>
      <c r="C936" s="69" t="s">
        <v>910</v>
      </c>
      <c r="D936" s="69" t="s">
        <v>1248</v>
      </c>
      <c r="E936" s="37">
        <v>1</v>
      </c>
      <c r="F936" s="37" t="str">
        <f>+VLOOKUP(B936,'[1]AMAREY NOVA MEDICAL S.A'!$D:$H,5,0)</f>
        <v>CTO 5656-2021 AMAREY NOVA MEDICAL S.A</v>
      </c>
      <c r="G936" s="34">
        <f>+VLOOKUP(B936,'[1]AMAREY NOVA MEDICAL S.A'!$D:$H,2,0)</f>
        <v>180000</v>
      </c>
      <c r="H936" s="32">
        <f>+VLOOKUP(B936,'[1]AMAREY NOVA MEDICAL S.A'!$D:$H,3,0)</f>
        <v>0</v>
      </c>
      <c r="I936" s="32">
        <f>+VLOOKUP(B936,'[1]AMAREY NOVA MEDICAL S.A'!$D:$H,4,0)</f>
        <v>180000</v>
      </c>
      <c r="J936" s="32">
        <f t="shared" si="245"/>
        <v>180000</v>
      </c>
      <c r="K936" s="32">
        <f t="shared" si="246"/>
        <v>190116</v>
      </c>
      <c r="L936" s="32">
        <v>360000</v>
      </c>
      <c r="M936" s="32"/>
      <c r="N936" s="32">
        <v>360000</v>
      </c>
      <c r="O936" s="32">
        <f t="shared" si="252"/>
        <v>380232</v>
      </c>
      <c r="P936" s="71">
        <v>244707</v>
      </c>
      <c r="Q936" s="71"/>
      <c r="R936" s="76">
        <v>244707</v>
      </c>
      <c r="S936" s="32">
        <f t="shared" si="253"/>
        <v>258410.592</v>
      </c>
      <c r="T936" s="32"/>
      <c r="U936" s="32"/>
      <c r="V936" s="32"/>
      <c r="W936" s="32"/>
      <c r="X936" s="32"/>
      <c r="Y936" s="32"/>
      <c r="Z936" s="32"/>
      <c r="AA936" s="32"/>
      <c r="AB936" s="32"/>
      <c r="AC936" s="32"/>
      <c r="AD936" s="32"/>
      <c r="AE936" s="32"/>
      <c r="AF936" s="32">
        <v>298080</v>
      </c>
      <c r="AG936" s="32"/>
      <c r="AH936" s="32">
        <v>298080</v>
      </c>
      <c r="AI936" s="32">
        <f t="shared" si="257"/>
        <v>314832.09600000002</v>
      </c>
      <c r="AJ936" s="32">
        <v>442290</v>
      </c>
      <c r="AK936" s="32"/>
      <c r="AL936" s="32">
        <v>442290</v>
      </c>
      <c r="AM936" s="32">
        <f t="shared" si="254"/>
        <v>467146.69800000003</v>
      </c>
      <c r="AN936" s="32"/>
      <c r="AO936" s="32"/>
      <c r="AP936" s="32"/>
      <c r="AQ936" s="32"/>
      <c r="AR936" s="32">
        <v>195985.94400000002</v>
      </c>
      <c r="AS936" s="32"/>
      <c r="AT936" s="32">
        <v>195985.94400000002</v>
      </c>
      <c r="AU936" s="32">
        <f t="shared" si="247"/>
        <v>207000.35405280002</v>
      </c>
      <c r="AV936" s="32"/>
      <c r="AW936" s="32"/>
      <c r="AX936" s="32"/>
      <c r="AY936" s="32"/>
      <c r="AZ936" s="32"/>
      <c r="BA936" s="32"/>
      <c r="BB936" s="32"/>
      <c r="BC936" s="32"/>
      <c r="BD936" s="32"/>
      <c r="BE936" s="32"/>
      <c r="BF936" s="32"/>
      <c r="BG936" s="32"/>
      <c r="BH936" s="32"/>
      <c r="BI936" s="32"/>
      <c r="BJ936" s="32"/>
      <c r="BK936" s="32"/>
      <c r="BL936" s="32"/>
      <c r="BM936" s="32"/>
      <c r="BN936" s="32"/>
      <c r="BO936" s="32"/>
      <c r="BP936" s="32"/>
      <c r="BQ936" s="32"/>
      <c r="BR936" s="32"/>
      <c r="BS936" s="32"/>
      <c r="BT936" s="32"/>
      <c r="BU936" s="32"/>
      <c r="BV936" s="32"/>
      <c r="BW936" s="32"/>
      <c r="BX936" s="32"/>
      <c r="BY936" s="32"/>
      <c r="BZ936" s="32"/>
      <c r="CA936" s="32"/>
      <c r="CB936" s="32">
        <v>297000</v>
      </c>
      <c r="CC936" s="32"/>
      <c r="CD936" s="32">
        <v>297000</v>
      </c>
      <c r="CE936" s="32">
        <f t="shared" si="255"/>
        <v>313691.40000000002</v>
      </c>
      <c r="CF936" s="32"/>
      <c r="CG936" s="32"/>
      <c r="CH936" s="32"/>
      <c r="CI936" s="32"/>
      <c r="CJ936" s="32">
        <f t="shared" si="248"/>
        <v>304489.87715040002</v>
      </c>
      <c r="CK936" s="32">
        <f>+SMALL((K936,O936,S936,W936,AA936,AE936,AI936,AM936,AQ936,AU936,AY936,BC936,BG936,BK936,BO936,BS936,BW936,CA936,CE936,CI936),1)</f>
        <v>190116</v>
      </c>
      <c r="CL936" s="18"/>
      <c r="CM936" s="18">
        <f t="shared" si="249"/>
        <v>0</v>
      </c>
      <c r="CN936" s="35">
        <f t="shared" si="250"/>
        <v>0</v>
      </c>
      <c r="CO936" s="39">
        <f t="shared" si="251"/>
        <v>190116</v>
      </c>
    </row>
    <row r="937" spans="1:93" s="19" customFormat="1" ht="45">
      <c r="A937" s="17">
        <v>927</v>
      </c>
      <c r="B937" s="50" t="s">
        <v>362</v>
      </c>
      <c r="C937" s="69" t="s">
        <v>910</v>
      </c>
      <c r="D937" s="69" t="s">
        <v>1248</v>
      </c>
      <c r="E937" s="37">
        <v>1</v>
      </c>
      <c r="F937" s="37" t="str">
        <f>+VLOOKUP(B937,'[1]AMAREY NOVA MEDICAL S.A'!$D:$H,5,0)</f>
        <v>CTO 5656-2021 AMAREY NOVA MEDICAL S.A</v>
      </c>
      <c r="G937" s="34">
        <f>+VLOOKUP(B937,'[1]AMAREY NOVA MEDICAL S.A'!$D:$H,2,0)</f>
        <v>200000</v>
      </c>
      <c r="H937" s="32">
        <f>+VLOOKUP(B937,'[1]AMAREY NOVA MEDICAL S.A'!$D:$H,3,0)</f>
        <v>0</v>
      </c>
      <c r="I937" s="32">
        <f>+VLOOKUP(B937,'[1]AMAREY NOVA MEDICAL S.A'!$D:$H,4,0)</f>
        <v>200000</v>
      </c>
      <c r="J937" s="32">
        <f t="shared" si="245"/>
        <v>200000</v>
      </c>
      <c r="K937" s="32">
        <f t="shared" si="246"/>
        <v>211240</v>
      </c>
      <c r="L937" s="32">
        <v>465000</v>
      </c>
      <c r="M937" s="32"/>
      <c r="N937" s="32">
        <v>465000</v>
      </c>
      <c r="O937" s="32">
        <f t="shared" si="252"/>
        <v>491133</v>
      </c>
      <c r="P937" s="71">
        <v>256367</v>
      </c>
      <c r="Q937" s="71"/>
      <c r="R937" s="76">
        <v>256367</v>
      </c>
      <c r="S937" s="32">
        <f t="shared" si="253"/>
        <v>270723.55200000003</v>
      </c>
      <c r="T937" s="32"/>
      <c r="U937" s="32"/>
      <c r="V937" s="32"/>
      <c r="W937" s="32"/>
      <c r="X937" s="32"/>
      <c r="Y937" s="32"/>
      <c r="Z937" s="32"/>
      <c r="AA937" s="32"/>
      <c r="AB937" s="32"/>
      <c r="AC937" s="32"/>
      <c r="AD937" s="32"/>
      <c r="AE937" s="32"/>
      <c r="AF937" s="32">
        <v>149040</v>
      </c>
      <c r="AG937" s="32"/>
      <c r="AH937" s="32">
        <v>149040</v>
      </c>
      <c r="AI937" s="32">
        <f t="shared" si="257"/>
        <v>157416.04800000001</v>
      </c>
      <c r="AJ937" s="32">
        <v>545905</v>
      </c>
      <c r="AK937" s="32"/>
      <c r="AL937" s="32">
        <v>545905</v>
      </c>
      <c r="AM937" s="32">
        <f t="shared" si="254"/>
        <v>576584.86100000003</v>
      </c>
      <c r="AN937" s="32"/>
      <c r="AO937" s="32"/>
      <c r="AP937" s="32"/>
      <c r="AQ937" s="32"/>
      <c r="AR937" s="32">
        <v>177505.94862000001</v>
      </c>
      <c r="AS937" s="32"/>
      <c r="AT937" s="32">
        <v>177505.94862000001</v>
      </c>
      <c r="AU937" s="32">
        <f t="shared" si="247"/>
        <v>187481.78293244401</v>
      </c>
      <c r="AV937" s="32"/>
      <c r="AW937" s="32"/>
      <c r="AX937" s="32"/>
      <c r="AY937" s="32"/>
      <c r="AZ937" s="32"/>
      <c r="BA937" s="32"/>
      <c r="BB937" s="32"/>
      <c r="BC937" s="32"/>
      <c r="BD937" s="32"/>
      <c r="BE937" s="32"/>
      <c r="BF937" s="32"/>
      <c r="BG937" s="32"/>
      <c r="BH937" s="32"/>
      <c r="BI937" s="32"/>
      <c r="BJ937" s="32"/>
      <c r="BK937" s="32"/>
      <c r="BL937" s="32"/>
      <c r="BM937" s="32"/>
      <c r="BN937" s="32"/>
      <c r="BO937" s="32"/>
      <c r="BP937" s="32"/>
      <c r="BQ937" s="32"/>
      <c r="BR937" s="32"/>
      <c r="BS937" s="32"/>
      <c r="BT937" s="32"/>
      <c r="BU937" s="32"/>
      <c r="BV937" s="32"/>
      <c r="BW937" s="32"/>
      <c r="BX937" s="32"/>
      <c r="BY937" s="32"/>
      <c r="BZ937" s="32"/>
      <c r="CA937" s="32"/>
      <c r="CB937" s="32">
        <v>237600.00000000003</v>
      </c>
      <c r="CC937" s="32"/>
      <c r="CD937" s="32">
        <v>237600.00000000003</v>
      </c>
      <c r="CE937" s="32">
        <f t="shared" si="255"/>
        <v>250953.12000000002</v>
      </c>
      <c r="CF937" s="32"/>
      <c r="CG937" s="32"/>
      <c r="CH937" s="32"/>
      <c r="CI937" s="32"/>
      <c r="CJ937" s="32">
        <f t="shared" si="248"/>
        <v>306504.62341892062</v>
      </c>
      <c r="CK937" s="32">
        <f>+SMALL((K937,O937,S937,W937,AA937,AE937,AI937,AM937,AQ937,AU937,AY937,BC937,BG937,BK937,BO937,BS937,BW937,CA937,CE937,CI937),1)</f>
        <v>157416.04800000001</v>
      </c>
      <c r="CL937" s="18"/>
      <c r="CM937" s="18">
        <f t="shared" si="249"/>
        <v>53823.95199999999</v>
      </c>
      <c r="CN937" s="35">
        <f t="shared" si="250"/>
        <v>0.34192163177670415</v>
      </c>
      <c r="CO937" s="39">
        <f t="shared" si="251"/>
        <v>157416.04800000001</v>
      </c>
    </row>
    <row r="938" spans="1:93" s="19" customFormat="1" ht="45">
      <c r="A938" s="17">
        <v>928</v>
      </c>
      <c r="B938" s="50" t="s">
        <v>780</v>
      </c>
      <c r="C938" s="69" t="s">
        <v>911</v>
      </c>
      <c r="D938" s="69" t="s">
        <v>1248</v>
      </c>
      <c r="E938" s="37">
        <v>1</v>
      </c>
      <c r="F938" s="37" t="str">
        <f>+VLOOKUP(B938,'[1]AMAREY NOVA MEDICAL S.A'!$D:$H,5,0)</f>
        <v>CTO 5656-2021 AMAREY NOVA MEDICAL S.A</v>
      </c>
      <c r="G938" s="34">
        <f>+VLOOKUP(B938,'[1]AMAREY NOVA MEDICAL S.A'!$D:$H,2,0)</f>
        <v>1600000</v>
      </c>
      <c r="H938" s="32">
        <f>+VLOOKUP(B938,'[1]AMAREY NOVA MEDICAL S.A'!$D:$H,3,0)</f>
        <v>0</v>
      </c>
      <c r="I938" s="32">
        <f>+VLOOKUP(B938,'[1]AMAREY NOVA MEDICAL S.A'!$D:$H,4,0)</f>
        <v>1600000</v>
      </c>
      <c r="J938" s="32">
        <f t="shared" si="245"/>
        <v>1600000</v>
      </c>
      <c r="K938" s="32">
        <f t="shared" si="246"/>
        <v>1689920</v>
      </c>
      <c r="L938" s="32">
        <v>3137000</v>
      </c>
      <c r="M938" s="32"/>
      <c r="N938" s="32">
        <v>3137000</v>
      </c>
      <c r="O938" s="32">
        <f t="shared" si="252"/>
        <v>3313299.4</v>
      </c>
      <c r="P938" s="71"/>
      <c r="Q938" s="71"/>
      <c r="R938" s="76"/>
      <c r="S938" s="32"/>
      <c r="T938" s="32"/>
      <c r="U938" s="32"/>
      <c r="V938" s="32"/>
      <c r="W938" s="32"/>
      <c r="X938" s="32"/>
      <c r="Y938" s="32"/>
      <c r="Z938" s="32"/>
      <c r="AA938" s="32"/>
      <c r="AB938" s="32"/>
      <c r="AC938" s="32"/>
      <c r="AD938" s="32"/>
      <c r="AE938" s="32"/>
      <c r="AF938" s="32"/>
      <c r="AG938" s="32"/>
      <c r="AH938" s="32"/>
      <c r="AI938" s="32"/>
      <c r="AJ938" s="32">
        <v>4055935</v>
      </c>
      <c r="AK938" s="32"/>
      <c r="AL938" s="32">
        <v>4055935</v>
      </c>
      <c r="AM938" s="32">
        <f t="shared" si="254"/>
        <v>4283878.5470000003</v>
      </c>
      <c r="AN938" s="32"/>
      <c r="AO938" s="32"/>
      <c r="AP938" s="32"/>
      <c r="AQ938" s="32"/>
      <c r="AR938" s="32"/>
      <c r="AS938" s="32"/>
      <c r="AT938" s="32"/>
      <c r="AU938" s="32"/>
      <c r="AV938" s="32"/>
      <c r="AW938" s="32"/>
      <c r="AX938" s="32"/>
      <c r="AY938" s="32"/>
      <c r="AZ938" s="32"/>
      <c r="BA938" s="32"/>
      <c r="BB938" s="32"/>
      <c r="BC938" s="32"/>
      <c r="BD938" s="32"/>
      <c r="BE938" s="32"/>
      <c r="BF938" s="32"/>
      <c r="BG938" s="32"/>
      <c r="BH938" s="32"/>
      <c r="BI938" s="32"/>
      <c r="BJ938" s="32"/>
      <c r="BK938" s="32"/>
      <c r="BL938" s="32"/>
      <c r="BM938" s="32"/>
      <c r="BN938" s="32"/>
      <c r="BO938" s="32"/>
      <c r="BP938" s="32"/>
      <c r="BQ938" s="32"/>
      <c r="BR938" s="32"/>
      <c r="BS938" s="32"/>
      <c r="BT938" s="32"/>
      <c r="BU938" s="32"/>
      <c r="BV938" s="32"/>
      <c r="BW938" s="32"/>
      <c r="BX938" s="32"/>
      <c r="BY938" s="32"/>
      <c r="BZ938" s="32"/>
      <c r="CA938" s="32"/>
      <c r="CB938" s="32">
        <v>2732400</v>
      </c>
      <c r="CC938" s="32"/>
      <c r="CD938" s="32">
        <v>2732400</v>
      </c>
      <c r="CE938" s="32">
        <f t="shared" si="255"/>
        <v>2885960.88</v>
      </c>
      <c r="CF938" s="32"/>
      <c r="CG938" s="32"/>
      <c r="CH938" s="32"/>
      <c r="CI938" s="32"/>
      <c r="CJ938" s="32">
        <f t="shared" si="248"/>
        <v>3043264.7067499999</v>
      </c>
      <c r="CK938" s="32">
        <f>+SMALL((K938,O938,S938,W938,AA938,AE938,AI938,AM938,AQ938,AU938,AY938,BC938,BG938,BK938,BO938,BS938,BW938,CA938,CE938,CI938),1)</f>
        <v>1689920</v>
      </c>
      <c r="CL938" s="18"/>
      <c r="CM938" s="18">
        <f t="shared" si="249"/>
        <v>0</v>
      </c>
      <c r="CN938" s="35">
        <f t="shared" si="250"/>
        <v>0</v>
      </c>
      <c r="CO938" s="39">
        <f t="shared" si="251"/>
        <v>1689920</v>
      </c>
    </row>
    <row r="939" spans="1:93" s="19" customFormat="1" ht="45">
      <c r="A939" s="17">
        <v>929</v>
      </c>
      <c r="B939" s="50" t="s">
        <v>360</v>
      </c>
      <c r="C939" s="69" t="s">
        <v>911</v>
      </c>
      <c r="D939" s="69" t="s">
        <v>1248</v>
      </c>
      <c r="E939" s="37">
        <v>1</v>
      </c>
      <c r="F939" s="37" t="str">
        <f>+VLOOKUP(B939,'[1]AMAREY NOVA MEDICAL S.A'!$D:$H,5,0)</f>
        <v>CTO 5656-2021 AMAREY NOVA MEDICAL S.A</v>
      </c>
      <c r="G939" s="34">
        <f>+VLOOKUP(B939,'[1]AMAREY NOVA MEDICAL S.A'!$D:$H,2,0)</f>
        <v>180000</v>
      </c>
      <c r="H939" s="32">
        <f>+VLOOKUP(B939,'[1]AMAREY NOVA MEDICAL S.A'!$D:$H,3,0)</f>
        <v>0</v>
      </c>
      <c r="I939" s="32">
        <f>+VLOOKUP(B939,'[1]AMAREY NOVA MEDICAL S.A'!$D:$H,4,0)</f>
        <v>180000</v>
      </c>
      <c r="J939" s="32">
        <f t="shared" si="245"/>
        <v>180000</v>
      </c>
      <c r="K939" s="32">
        <f t="shared" si="246"/>
        <v>190116</v>
      </c>
      <c r="L939" s="32">
        <v>360000</v>
      </c>
      <c r="M939" s="32"/>
      <c r="N939" s="32">
        <v>360000</v>
      </c>
      <c r="O939" s="32">
        <f t="shared" si="252"/>
        <v>380232</v>
      </c>
      <c r="P939" s="71"/>
      <c r="Q939" s="71"/>
      <c r="R939" s="76"/>
      <c r="S939" s="32"/>
      <c r="T939" s="32"/>
      <c r="U939" s="32"/>
      <c r="V939" s="32"/>
      <c r="W939" s="32"/>
      <c r="X939" s="32"/>
      <c r="Y939" s="32"/>
      <c r="Z939" s="32"/>
      <c r="AA939" s="32"/>
      <c r="AB939" s="32"/>
      <c r="AC939" s="32"/>
      <c r="AD939" s="32"/>
      <c r="AE939" s="32"/>
      <c r="AF939" s="32"/>
      <c r="AG939" s="32"/>
      <c r="AH939" s="32"/>
      <c r="AI939" s="32"/>
      <c r="AJ939" s="32">
        <v>370530</v>
      </c>
      <c r="AK939" s="32"/>
      <c r="AL939" s="32">
        <v>370530</v>
      </c>
      <c r="AM939" s="32">
        <f t="shared" si="254"/>
        <v>391353.78600000002</v>
      </c>
      <c r="AN939" s="32"/>
      <c r="AO939" s="32"/>
      <c r="AP939" s="32"/>
      <c r="AQ939" s="32"/>
      <c r="AR939" s="32"/>
      <c r="AS939" s="32"/>
      <c r="AT939" s="32"/>
      <c r="AU939" s="32"/>
      <c r="AV939" s="32"/>
      <c r="AW939" s="32"/>
      <c r="AX939" s="32"/>
      <c r="AY939" s="32"/>
      <c r="AZ939" s="32"/>
      <c r="BA939" s="32"/>
      <c r="BB939" s="32"/>
      <c r="BC939" s="32"/>
      <c r="BD939" s="32"/>
      <c r="BE939" s="32"/>
      <c r="BF939" s="32"/>
      <c r="BG939" s="32"/>
      <c r="BH939" s="32"/>
      <c r="BI939" s="32"/>
      <c r="BJ939" s="32"/>
      <c r="BK939" s="32"/>
      <c r="BL939" s="32"/>
      <c r="BM939" s="32"/>
      <c r="BN939" s="32"/>
      <c r="BO939" s="32"/>
      <c r="BP939" s="32"/>
      <c r="BQ939" s="32"/>
      <c r="BR939" s="32"/>
      <c r="BS939" s="32"/>
      <c r="BT939" s="32"/>
      <c r="BU939" s="32"/>
      <c r="BV939" s="32"/>
      <c r="BW939" s="32"/>
      <c r="BX939" s="32"/>
      <c r="BY939" s="32"/>
      <c r="BZ939" s="32"/>
      <c r="CA939" s="32"/>
      <c r="CB939" s="32">
        <v>297000</v>
      </c>
      <c r="CC939" s="32"/>
      <c r="CD939" s="32">
        <v>297000</v>
      </c>
      <c r="CE939" s="32">
        <f t="shared" si="255"/>
        <v>313691.40000000002</v>
      </c>
      <c r="CF939" s="32"/>
      <c r="CG939" s="32"/>
      <c r="CH939" s="32"/>
      <c r="CI939" s="32"/>
      <c r="CJ939" s="32">
        <f t="shared" si="248"/>
        <v>318848.29650000005</v>
      </c>
      <c r="CK939" s="32">
        <f>+SMALL((K939,O939,S939,W939,AA939,AE939,AI939,AM939,AQ939,AU939,AY939,BC939,BG939,BK939,BO939,BS939,BW939,CA939,CE939,CI939),1)</f>
        <v>190116</v>
      </c>
      <c r="CL939" s="18"/>
      <c r="CM939" s="18">
        <f t="shared" si="249"/>
        <v>0</v>
      </c>
      <c r="CN939" s="35">
        <f t="shared" si="250"/>
        <v>0</v>
      </c>
      <c r="CO939" s="39">
        <f t="shared" si="251"/>
        <v>190116</v>
      </c>
    </row>
    <row r="940" spans="1:93" s="19" customFormat="1" ht="45">
      <c r="A940" s="17">
        <v>930</v>
      </c>
      <c r="B940" s="50" t="s">
        <v>361</v>
      </c>
      <c r="C940" s="69" t="s">
        <v>911</v>
      </c>
      <c r="D940" s="69" t="s">
        <v>1248</v>
      </c>
      <c r="E940" s="37">
        <v>1</v>
      </c>
      <c r="F940" s="37" t="str">
        <f>+VLOOKUP(B940,'[1]AMAREY NOVA MEDICAL S.A'!$D:$H,5,0)</f>
        <v>CTO 5656-2021 AMAREY NOVA MEDICAL S.A</v>
      </c>
      <c r="G940" s="34">
        <f>+VLOOKUP(B940,'[1]AMAREY NOVA MEDICAL S.A'!$D:$H,2,0)</f>
        <v>180000</v>
      </c>
      <c r="H940" s="32">
        <f>+VLOOKUP(B940,'[1]AMAREY NOVA MEDICAL S.A'!$D:$H,3,0)</f>
        <v>0</v>
      </c>
      <c r="I940" s="32">
        <f>+VLOOKUP(B940,'[1]AMAREY NOVA MEDICAL S.A'!$D:$H,4,0)</f>
        <v>180000</v>
      </c>
      <c r="J940" s="32">
        <f t="shared" si="245"/>
        <v>180000</v>
      </c>
      <c r="K940" s="32">
        <f t="shared" si="246"/>
        <v>190116</v>
      </c>
      <c r="L940" s="32">
        <v>360000</v>
      </c>
      <c r="M940" s="32"/>
      <c r="N940" s="32">
        <v>360000</v>
      </c>
      <c r="O940" s="32">
        <f t="shared" si="252"/>
        <v>380232</v>
      </c>
      <c r="P940" s="71"/>
      <c r="Q940" s="71"/>
      <c r="R940" s="76"/>
      <c r="S940" s="32"/>
      <c r="T940" s="32"/>
      <c r="U940" s="32"/>
      <c r="V940" s="32"/>
      <c r="W940" s="32"/>
      <c r="X940" s="32"/>
      <c r="Y940" s="32"/>
      <c r="Z940" s="32"/>
      <c r="AA940" s="32"/>
      <c r="AB940" s="32"/>
      <c r="AC940" s="32"/>
      <c r="AD940" s="32"/>
      <c r="AE940" s="32"/>
      <c r="AF940" s="32"/>
      <c r="AG940" s="32"/>
      <c r="AH940" s="32"/>
      <c r="AI940" s="32"/>
      <c r="AJ940" s="32">
        <v>442290</v>
      </c>
      <c r="AK940" s="32"/>
      <c r="AL940" s="32">
        <v>442290</v>
      </c>
      <c r="AM940" s="32">
        <f t="shared" si="254"/>
        <v>467146.69800000003</v>
      </c>
      <c r="AN940" s="32"/>
      <c r="AO940" s="32"/>
      <c r="AP940" s="32"/>
      <c r="AQ940" s="32"/>
      <c r="AR940" s="32"/>
      <c r="AS940" s="32"/>
      <c r="AT940" s="32"/>
      <c r="AU940" s="32"/>
      <c r="AV940" s="32"/>
      <c r="AW940" s="32"/>
      <c r="AX940" s="32"/>
      <c r="AY940" s="32"/>
      <c r="AZ940" s="32"/>
      <c r="BA940" s="32"/>
      <c r="BB940" s="32"/>
      <c r="BC940" s="32"/>
      <c r="BD940" s="32"/>
      <c r="BE940" s="32"/>
      <c r="BF940" s="32"/>
      <c r="BG940" s="32"/>
      <c r="BH940" s="32"/>
      <c r="BI940" s="32"/>
      <c r="BJ940" s="32"/>
      <c r="BK940" s="32"/>
      <c r="BL940" s="32"/>
      <c r="BM940" s="32"/>
      <c r="BN940" s="32"/>
      <c r="BO940" s="32"/>
      <c r="BP940" s="32"/>
      <c r="BQ940" s="32"/>
      <c r="BR940" s="32"/>
      <c r="BS940" s="32"/>
      <c r="BT940" s="32"/>
      <c r="BU940" s="32"/>
      <c r="BV940" s="32"/>
      <c r="BW940" s="32"/>
      <c r="BX940" s="32"/>
      <c r="BY940" s="32"/>
      <c r="BZ940" s="32"/>
      <c r="CA940" s="32"/>
      <c r="CB940" s="32">
        <v>297000</v>
      </c>
      <c r="CC940" s="32"/>
      <c r="CD940" s="32">
        <v>297000</v>
      </c>
      <c r="CE940" s="32">
        <f t="shared" si="255"/>
        <v>313691.40000000002</v>
      </c>
      <c r="CF940" s="32"/>
      <c r="CG940" s="32"/>
      <c r="CH940" s="32"/>
      <c r="CI940" s="32"/>
      <c r="CJ940" s="32">
        <f t="shared" si="248"/>
        <v>337796.52450000006</v>
      </c>
      <c r="CK940" s="32">
        <f>+SMALL((K940,O940,S940,W940,AA940,AE940,AI940,AM940,AQ940,AU940,AY940,BC940,BG940,BK940,BO940,BS940,BW940,CA940,CE940,CI940),1)</f>
        <v>190116</v>
      </c>
      <c r="CL940" s="18"/>
      <c r="CM940" s="18">
        <f t="shared" si="249"/>
        <v>0</v>
      </c>
      <c r="CN940" s="35">
        <f t="shared" si="250"/>
        <v>0</v>
      </c>
      <c r="CO940" s="39">
        <f t="shared" si="251"/>
        <v>190116</v>
      </c>
    </row>
    <row r="941" spans="1:93" s="19" customFormat="1" ht="45">
      <c r="A941" s="17">
        <v>931</v>
      </c>
      <c r="B941" s="50" t="s">
        <v>781</v>
      </c>
      <c r="C941" s="69" t="s">
        <v>911</v>
      </c>
      <c r="D941" s="69" t="s">
        <v>1248</v>
      </c>
      <c r="E941" s="37">
        <v>1</v>
      </c>
      <c r="F941" s="37" t="str">
        <f>+VLOOKUP(B941,'[1]AMAREY NOVA MEDICAL S.A'!$D:$H,5,0)</f>
        <v>CTO 5656-2021 AMAREY NOVA MEDICAL S.A</v>
      </c>
      <c r="G941" s="34">
        <f>+VLOOKUP(B941,'[1]AMAREY NOVA MEDICAL S.A'!$D:$H,2,0)</f>
        <v>180000</v>
      </c>
      <c r="H941" s="32">
        <f>+VLOOKUP(B941,'[1]AMAREY NOVA MEDICAL S.A'!$D:$H,3,0)</f>
        <v>0</v>
      </c>
      <c r="I941" s="32">
        <f>+VLOOKUP(B941,'[1]AMAREY NOVA MEDICAL S.A'!$D:$H,4,0)</f>
        <v>180000</v>
      </c>
      <c r="J941" s="32">
        <f t="shared" si="245"/>
        <v>180000</v>
      </c>
      <c r="K941" s="32">
        <f t="shared" si="246"/>
        <v>190116</v>
      </c>
      <c r="L941" s="32">
        <v>360000</v>
      </c>
      <c r="M941" s="32"/>
      <c r="N941" s="32">
        <v>360000</v>
      </c>
      <c r="O941" s="32">
        <f t="shared" si="252"/>
        <v>380232</v>
      </c>
      <c r="P941" s="71"/>
      <c r="Q941" s="71"/>
      <c r="R941" s="76"/>
      <c r="S941" s="32"/>
      <c r="T941" s="32"/>
      <c r="U941" s="32"/>
      <c r="V941" s="32"/>
      <c r="W941" s="32"/>
      <c r="X941" s="32"/>
      <c r="Y941" s="32"/>
      <c r="Z941" s="32"/>
      <c r="AA941" s="32"/>
      <c r="AB941" s="32"/>
      <c r="AC941" s="32"/>
      <c r="AD941" s="32"/>
      <c r="AE941" s="32"/>
      <c r="AF941" s="32"/>
      <c r="AG941" s="32"/>
      <c r="AH941" s="32"/>
      <c r="AI941" s="32"/>
      <c r="AJ941" s="32">
        <v>370530</v>
      </c>
      <c r="AK941" s="32"/>
      <c r="AL941" s="32">
        <v>370530</v>
      </c>
      <c r="AM941" s="32">
        <f t="shared" si="254"/>
        <v>391353.78600000002</v>
      </c>
      <c r="AN941" s="32"/>
      <c r="AO941" s="32"/>
      <c r="AP941" s="32"/>
      <c r="AQ941" s="32"/>
      <c r="AR941" s="32"/>
      <c r="AS941" s="32"/>
      <c r="AT941" s="32"/>
      <c r="AU941" s="32"/>
      <c r="AV941" s="32"/>
      <c r="AW941" s="32"/>
      <c r="AX941" s="32"/>
      <c r="AY941" s="32"/>
      <c r="AZ941" s="32"/>
      <c r="BA941" s="32"/>
      <c r="BB941" s="32"/>
      <c r="BC941" s="32"/>
      <c r="BD941" s="32"/>
      <c r="BE941" s="32"/>
      <c r="BF941" s="32"/>
      <c r="BG941" s="32"/>
      <c r="BH941" s="32"/>
      <c r="BI941" s="32"/>
      <c r="BJ941" s="32"/>
      <c r="BK941" s="32"/>
      <c r="BL941" s="32"/>
      <c r="BM941" s="32"/>
      <c r="BN941" s="32"/>
      <c r="BO941" s="32"/>
      <c r="BP941" s="32"/>
      <c r="BQ941" s="32"/>
      <c r="BR941" s="32"/>
      <c r="BS941" s="32"/>
      <c r="BT941" s="32"/>
      <c r="BU941" s="32"/>
      <c r="BV941" s="32"/>
      <c r="BW941" s="32"/>
      <c r="BX941" s="32"/>
      <c r="BY941" s="32"/>
      <c r="BZ941" s="32"/>
      <c r="CA941" s="32"/>
      <c r="CB941" s="32">
        <v>297000</v>
      </c>
      <c r="CC941" s="32"/>
      <c r="CD941" s="32">
        <v>297000</v>
      </c>
      <c r="CE941" s="32">
        <f t="shared" si="255"/>
        <v>313691.40000000002</v>
      </c>
      <c r="CF941" s="32"/>
      <c r="CG941" s="32"/>
      <c r="CH941" s="32"/>
      <c r="CI941" s="32"/>
      <c r="CJ941" s="32">
        <f t="shared" si="248"/>
        <v>318848.29650000005</v>
      </c>
      <c r="CK941" s="32">
        <f>+SMALL((K941,O941,S941,W941,AA941,AE941,AI941,AM941,AQ941,AU941,AY941,BC941,BG941,BK941,BO941,BS941,BW941,CA941,CE941,CI941),1)</f>
        <v>190116</v>
      </c>
      <c r="CL941" s="18"/>
      <c r="CM941" s="18">
        <f t="shared" si="249"/>
        <v>0</v>
      </c>
      <c r="CN941" s="35">
        <f t="shared" si="250"/>
        <v>0</v>
      </c>
      <c r="CO941" s="39">
        <f t="shared" si="251"/>
        <v>190116</v>
      </c>
    </row>
    <row r="942" spans="1:93" s="19" customFormat="1" ht="45">
      <c r="A942" s="17">
        <v>932</v>
      </c>
      <c r="B942" s="50" t="s">
        <v>362</v>
      </c>
      <c r="C942" s="69" t="s">
        <v>911</v>
      </c>
      <c r="D942" s="69" t="s">
        <v>1248</v>
      </c>
      <c r="E942" s="37">
        <v>1</v>
      </c>
      <c r="F942" s="37" t="str">
        <f>+VLOOKUP(B942,'[1]AMAREY NOVA MEDICAL S.A'!$D:$H,5,0)</f>
        <v>CTO 5656-2021 AMAREY NOVA MEDICAL S.A</v>
      </c>
      <c r="G942" s="34">
        <f>+VLOOKUP(B942,'[1]AMAREY NOVA MEDICAL S.A'!$D:$H,2,0)</f>
        <v>200000</v>
      </c>
      <c r="H942" s="32">
        <f>+VLOOKUP(B942,'[1]AMAREY NOVA MEDICAL S.A'!$D:$H,3,0)</f>
        <v>0</v>
      </c>
      <c r="I942" s="32">
        <f>+VLOOKUP(B942,'[1]AMAREY NOVA MEDICAL S.A'!$D:$H,4,0)</f>
        <v>200000</v>
      </c>
      <c r="J942" s="32">
        <f t="shared" si="245"/>
        <v>200000</v>
      </c>
      <c r="K942" s="32">
        <f t="shared" si="246"/>
        <v>211240</v>
      </c>
      <c r="L942" s="32">
        <v>465000</v>
      </c>
      <c r="M942" s="32"/>
      <c r="N942" s="32">
        <v>465000</v>
      </c>
      <c r="O942" s="32">
        <f t="shared" si="252"/>
        <v>491133</v>
      </c>
      <c r="P942" s="71"/>
      <c r="Q942" s="71"/>
      <c r="R942" s="76"/>
      <c r="S942" s="32"/>
      <c r="T942" s="32"/>
      <c r="U942" s="32"/>
      <c r="V942" s="32"/>
      <c r="W942" s="32"/>
      <c r="X942" s="32"/>
      <c r="Y942" s="32"/>
      <c r="Z942" s="32"/>
      <c r="AA942" s="32"/>
      <c r="AB942" s="32"/>
      <c r="AC942" s="32"/>
      <c r="AD942" s="32"/>
      <c r="AE942" s="32"/>
      <c r="AF942" s="32"/>
      <c r="AG942" s="32"/>
      <c r="AH942" s="32"/>
      <c r="AI942" s="32"/>
      <c r="AJ942" s="32">
        <v>545905</v>
      </c>
      <c r="AK942" s="32"/>
      <c r="AL942" s="32">
        <v>545905</v>
      </c>
      <c r="AM942" s="32">
        <f t="shared" si="254"/>
        <v>576584.86100000003</v>
      </c>
      <c r="AN942" s="32"/>
      <c r="AO942" s="32"/>
      <c r="AP942" s="32"/>
      <c r="AQ942" s="32"/>
      <c r="AR942" s="32"/>
      <c r="AS942" s="32"/>
      <c r="AT942" s="32"/>
      <c r="AU942" s="32"/>
      <c r="AV942" s="32"/>
      <c r="AW942" s="32"/>
      <c r="AX942" s="32"/>
      <c r="AY942" s="32"/>
      <c r="AZ942" s="32"/>
      <c r="BA942" s="32"/>
      <c r="BB942" s="32"/>
      <c r="BC942" s="32"/>
      <c r="BD942" s="32"/>
      <c r="BE942" s="32"/>
      <c r="BF942" s="32"/>
      <c r="BG942" s="32"/>
      <c r="BH942" s="32"/>
      <c r="BI942" s="32"/>
      <c r="BJ942" s="32"/>
      <c r="BK942" s="32"/>
      <c r="BL942" s="32"/>
      <c r="BM942" s="32"/>
      <c r="BN942" s="32"/>
      <c r="BO942" s="32"/>
      <c r="BP942" s="32"/>
      <c r="BQ942" s="32"/>
      <c r="BR942" s="32"/>
      <c r="BS942" s="32"/>
      <c r="BT942" s="32"/>
      <c r="BU942" s="32"/>
      <c r="BV942" s="32"/>
      <c r="BW942" s="32"/>
      <c r="BX942" s="32"/>
      <c r="BY942" s="32"/>
      <c r="BZ942" s="32"/>
      <c r="CA942" s="32"/>
      <c r="CB942" s="32">
        <v>237600.00000000003</v>
      </c>
      <c r="CC942" s="32"/>
      <c r="CD942" s="32">
        <v>237600.00000000003</v>
      </c>
      <c r="CE942" s="32">
        <f t="shared" si="255"/>
        <v>250953.12000000002</v>
      </c>
      <c r="CF942" s="32"/>
      <c r="CG942" s="32"/>
      <c r="CH942" s="32"/>
      <c r="CI942" s="32"/>
      <c r="CJ942" s="32">
        <f t="shared" si="248"/>
        <v>382477.74525000004</v>
      </c>
      <c r="CK942" s="32">
        <f>+SMALL((K942,O942,S942,W942,AA942,AE942,AI942,AM942,AQ942,AU942,AY942,BC942,BG942,BK942,BO942,BS942,BW942,CA942,CE942,CI942),1)</f>
        <v>211240</v>
      </c>
      <c r="CL942" s="18"/>
      <c r="CM942" s="18">
        <f t="shared" si="249"/>
        <v>0</v>
      </c>
      <c r="CN942" s="35">
        <f t="shared" si="250"/>
        <v>0</v>
      </c>
      <c r="CO942" s="39">
        <f t="shared" si="251"/>
        <v>211240</v>
      </c>
    </row>
    <row r="943" spans="1:93" s="19" customFormat="1" ht="30">
      <c r="A943" s="17">
        <v>933</v>
      </c>
      <c r="B943" s="50" t="s">
        <v>782</v>
      </c>
      <c r="C943" s="69" t="s">
        <v>912</v>
      </c>
      <c r="D943" s="69" t="s">
        <v>1248</v>
      </c>
      <c r="E943" s="37">
        <v>1</v>
      </c>
      <c r="F943" s="37"/>
      <c r="G943" s="34"/>
      <c r="H943" s="32"/>
      <c r="I943" s="32"/>
      <c r="J943" s="32"/>
      <c r="K943" s="32"/>
      <c r="L943" s="32">
        <v>2593000</v>
      </c>
      <c r="M943" s="32"/>
      <c r="N943" s="32">
        <v>2593000</v>
      </c>
      <c r="O943" s="32">
        <f t="shared" si="252"/>
        <v>2738726.6</v>
      </c>
      <c r="P943" s="71"/>
      <c r="Q943" s="71"/>
      <c r="R943" s="76"/>
      <c r="S943" s="32"/>
      <c r="T943" s="32"/>
      <c r="U943" s="32"/>
      <c r="V943" s="32"/>
      <c r="W943" s="32"/>
      <c r="X943" s="32"/>
      <c r="Y943" s="32"/>
      <c r="Z943" s="32"/>
      <c r="AA943" s="32"/>
      <c r="AB943" s="32"/>
      <c r="AC943" s="32"/>
      <c r="AD943" s="32"/>
      <c r="AE943" s="32"/>
      <c r="AF943" s="32"/>
      <c r="AG943" s="32"/>
      <c r="AH943" s="32"/>
      <c r="AI943" s="32"/>
      <c r="AJ943" s="32"/>
      <c r="AK943" s="32"/>
      <c r="AL943" s="32"/>
      <c r="AM943" s="32"/>
      <c r="AN943" s="32"/>
      <c r="AO943" s="32"/>
      <c r="AP943" s="32"/>
      <c r="AQ943" s="32"/>
      <c r="AR943" s="32">
        <v>1127959.1977499998</v>
      </c>
      <c r="AS943" s="32"/>
      <c r="AT943" s="32">
        <v>1127959.1977499998</v>
      </c>
      <c r="AU943" s="32">
        <f t="shared" si="247"/>
        <v>1191350.5046635498</v>
      </c>
      <c r="AV943" s="32"/>
      <c r="AW943" s="32"/>
      <c r="AX943" s="32"/>
      <c r="AY943" s="32"/>
      <c r="AZ943" s="32"/>
      <c r="BA943" s="32"/>
      <c r="BB943" s="32"/>
      <c r="BC943" s="32"/>
      <c r="BD943" s="32"/>
      <c r="BE943" s="32"/>
      <c r="BF943" s="32"/>
      <c r="BG943" s="32"/>
      <c r="BH943" s="32"/>
      <c r="BI943" s="32"/>
      <c r="BJ943" s="32"/>
      <c r="BK943" s="32"/>
      <c r="BL943" s="32"/>
      <c r="BM943" s="32"/>
      <c r="BN943" s="32"/>
      <c r="BO943" s="32"/>
      <c r="BP943" s="32"/>
      <c r="BQ943" s="32"/>
      <c r="BR943" s="32"/>
      <c r="BS943" s="32"/>
      <c r="BT943" s="32"/>
      <c r="BU943" s="32"/>
      <c r="BV943" s="32"/>
      <c r="BW943" s="32"/>
      <c r="BX943" s="32"/>
      <c r="BY943" s="32"/>
      <c r="BZ943" s="32"/>
      <c r="CA943" s="32"/>
      <c r="CB943" s="32">
        <v>2732400</v>
      </c>
      <c r="CC943" s="32"/>
      <c r="CD943" s="32">
        <v>2732400</v>
      </c>
      <c r="CE943" s="32">
        <f t="shared" si="255"/>
        <v>2885960.88</v>
      </c>
      <c r="CF943" s="32"/>
      <c r="CG943" s="32"/>
      <c r="CH943" s="32"/>
      <c r="CI943" s="32"/>
      <c r="CJ943" s="32">
        <f t="shared" si="248"/>
        <v>2272012.6615545168</v>
      </c>
      <c r="CK943" s="32">
        <f>+SMALL((K943,O943,S943,W943,AA943,AE943,AI943,AM943,AQ943,AU943,AY943,BC943,BG943,BK943,BO943,BS943,BW943,CA943,CE943,CI943),1)</f>
        <v>1191350.5046635498</v>
      </c>
      <c r="CL943" s="18"/>
      <c r="CM943" s="18"/>
      <c r="CN943" s="35"/>
      <c r="CO943" s="39">
        <f t="shared" si="251"/>
        <v>1191350.5046635498</v>
      </c>
    </row>
    <row r="944" spans="1:93" s="19" customFormat="1" ht="45">
      <c r="A944" s="17">
        <v>934</v>
      </c>
      <c r="B944" s="50" t="s">
        <v>360</v>
      </c>
      <c r="C944" s="69" t="s">
        <v>912</v>
      </c>
      <c r="D944" s="69" t="s">
        <v>1248</v>
      </c>
      <c r="E944" s="37">
        <v>1</v>
      </c>
      <c r="F944" s="37" t="str">
        <f>+VLOOKUP(B944,'[1]AMAREY NOVA MEDICAL S.A'!$D:$H,5,0)</f>
        <v>CTO 5656-2021 AMAREY NOVA MEDICAL S.A</v>
      </c>
      <c r="G944" s="34">
        <f>+VLOOKUP(B944,'[1]AMAREY NOVA MEDICAL S.A'!$D:$H,2,0)</f>
        <v>180000</v>
      </c>
      <c r="H944" s="32">
        <f>+VLOOKUP(B944,'[1]AMAREY NOVA MEDICAL S.A'!$D:$H,3,0)</f>
        <v>0</v>
      </c>
      <c r="I944" s="32">
        <f>+VLOOKUP(B944,'[1]AMAREY NOVA MEDICAL S.A'!$D:$H,4,0)</f>
        <v>180000</v>
      </c>
      <c r="J944" s="32">
        <f t="shared" si="245"/>
        <v>180000</v>
      </c>
      <c r="K944" s="32">
        <f t="shared" si="246"/>
        <v>190116</v>
      </c>
      <c r="L944" s="32">
        <v>360000</v>
      </c>
      <c r="M944" s="32"/>
      <c r="N944" s="32">
        <v>360000</v>
      </c>
      <c r="O944" s="32">
        <f t="shared" si="252"/>
        <v>380232</v>
      </c>
      <c r="P944" s="71"/>
      <c r="Q944" s="71"/>
      <c r="R944" s="76"/>
      <c r="S944" s="32"/>
      <c r="T944" s="32"/>
      <c r="U944" s="32"/>
      <c r="V944" s="32"/>
      <c r="W944" s="32"/>
      <c r="X944" s="32"/>
      <c r="Y944" s="32"/>
      <c r="Z944" s="32"/>
      <c r="AA944" s="32"/>
      <c r="AB944" s="32"/>
      <c r="AC944" s="32"/>
      <c r="AD944" s="32"/>
      <c r="AE944" s="32"/>
      <c r="AF944" s="32"/>
      <c r="AG944" s="32"/>
      <c r="AH944" s="32"/>
      <c r="AI944" s="32"/>
      <c r="AJ944" s="32"/>
      <c r="AK944" s="32"/>
      <c r="AL944" s="32"/>
      <c r="AM944" s="32"/>
      <c r="AN944" s="32"/>
      <c r="AO944" s="32"/>
      <c r="AP944" s="32"/>
      <c r="AQ944" s="32"/>
      <c r="AR944" s="32">
        <v>195985.94400000002</v>
      </c>
      <c r="AS944" s="32"/>
      <c r="AT944" s="32">
        <v>195985.94400000002</v>
      </c>
      <c r="AU944" s="32">
        <f t="shared" si="247"/>
        <v>207000.35405280002</v>
      </c>
      <c r="AV944" s="32"/>
      <c r="AW944" s="32"/>
      <c r="AX944" s="32"/>
      <c r="AY944" s="32"/>
      <c r="AZ944" s="32"/>
      <c r="BA944" s="32"/>
      <c r="BB944" s="32"/>
      <c r="BC944" s="32"/>
      <c r="BD944" s="32"/>
      <c r="BE944" s="32"/>
      <c r="BF944" s="32"/>
      <c r="BG944" s="32"/>
      <c r="BH944" s="32"/>
      <c r="BI944" s="32"/>
      <c r="BJ944" s="32"/>
      <c r="BK944" s="32"/>
      <c r="BL944" s="32"/>
      <c r="BM944" s="32"/>
      <c r="BN944" s="32"/>
      <c r="BO944" s="32"/>
      <c r="BP944" s="32"/>
      <c r="BQ944" s="32"/>
      <c r="BR944" s="32"/>
      <c r="BS944" s="32"/>
      <c r="BT944" s="32"/>
      <c r="BU944" s="32"/>
      <c r="BV944" s="32"/>
      <c r="BW944" s="32"/>
      <c r="BX944" s="32"/>
      <c r="BY944" s="32"/>
      <c r="BZ944" s="32"/>
      <c r="CA944" s="32"/>
      <c r="CB944" s="32">
        <v>297000</v>
      </c>
      <c r="CC944" s="32"/>
      <c r="CD944" s="32">
        <v>297000</v>
      </c>
      <c r="CE944" s="32">
        <f t="shared" si="255"/>
        <v>313691.40000000002</v>
      </c>
      <c r="CF944" s="32"/>
      <c r="CG944" s="32"/>
      <c r="CH944" s="32"/>
      <c r="CI944" s="32"/>
      <c r="CJ944" s="32">
        <f t="shared" si="248"/>
        <v>272759.93851320003</v>
      </c>
      <c r="CK944" s="32">
        <f>+SMALL((K944,O944,S944,W944,AA944,AE944,AI944,AM944,AQ944,AU944,AY944,BC944,BG944,BK944,BO944,BS944,BW944,CA944,CE944,CI944),1)</f>
        <v>190116</v>
      </c>
      <c r="CL944" s="18"/>
      <c r="CM944" s="18">
        <f t="shared" si="249"/>
        <v>0</v>
      </c>
      <c r="CN944" s="35">
        <f t="shared" si="250"/>
        <v>0</v>
      </c>
      <c r="CO944" s="39">
        <f t="shared" si="251"/>
        <v>190116</v>
      </c>
    </row>
    <row r="945" spans="1:93" s="19" customFormat="1" ht="45">
      <c r="A945" s="17">
        <v>935</v>
      </c>
      <c r="B945" s="50" t="s">
        <v>361</v>
      </c>
      <c r="C945" s="69" t="s">
        <v>912</v>
      </c>
      <c r="D945" s="69" t="s">
        <v>1248</v>
      </c>
      <c r="E945" s="37">
        <v>1</v>
      </c>
      <c r="F945" s="37" t="str">
        <f>+VLOOKUP(B945,'[1]AMAREY NOVA MEDICAL S.A'!$D:$H,5,0)</f>
        <v>CTO 5656-2021 AMAREY NOVA MEDICAL S.A</v>
      </c>
      <c r="G945" s="34">
        <f>+VLOOKUP(B945,'[1]AMAREY NOVA MEDICAL S.A'!$D:$H,2,0)</f>
        <v>180000</v>
      </c>
      <c r="H945" s="32">
        <f>+VLOOKUP(B945,'[1]AMAREY NOVA MEDICAL S.A'!$D:$H,3,0)</f>
        <v>0</v>
      </c>
      <c r="I945" s="32">
        <f>+VLOOKUP(B945,'[1]AMAREY NOVA MEDICAL S.A'!$D:$H,4,0)</f>
        <v>180000</v>
      </c>
      <c r="J945" s="32">
        <f t="shared" si="245"/>
        <v>180000</v>
      </c>
      <c r="K945" s="32">
        <f t="shared" si="246"/>
        <v>190116</v>
      </c>
      <c r="L945" s="32">
        <v>360000</v>
      </c>
      <c r="M945" s="32"/>
      <c r="N945" s="32">
        <v>360000</v>
      </c>
      <c r="O945" s="32">
        <f t="shared" si="252"/>
        <v>380232</v>
      </c>
      <c r="P945" s="71"/>
      <c r="Q945" s="71"/>
      <c r="R945" s="76"/>
      <c r="S945" s="32"/>
      <c r="T945" s="32"/>
      <c r="U945" s="32"/>
      <c r="V945" s="32"/>
      <c r="W945" s="32"/>
      <c r="X945" s="32"/>
      <c r="Y945" s="32"/>
      <c r="Z945" s="32"/>
      <c r="AA945" s="32"/>
      <c r="AB945" s="32"/>
      <c r="AC945" s="32"/>
      <c r="AD945" s="32"/>
      <c r="AE945" s="32"/>
      <c r="AF945" s="32"/>
      <c r="AG945" s="32"/>
      <c r="AH945" s="32"/>
      <c r="AI945" s="32"/>
      <c r="AJ945" s="32"/>
      <c r="AK945" s="32"/>
      <c r="AL945" s="32"/>
      <c r="AM945" s="32"/>
      <c r="AN945" s="32"/>
      <c r="AO945" s="32"/>
      <c r="AP945" s="32"/>
      <c r="AQ945" s="32"/>
      <c r="AR945" s="32">
        <v>195985.94400000002</v>
      </c>
      <c r="AS945" s="32"/>
      <c r="AT945" s="32">
        <v>195985.94400000002</v>
      </c>
      <c r="AU945" s="32">
        <f t="shared" si="247"/>
        <v>207000.35405280002</v>
      </c>
      <c r="AV945" s="32"/>
      <c r="AW945" s="32"/>
      <c r="AX945" s="32"/>
      <c r="AY945" s="32"/>
      <c r="AZ945" s="32"/>
      <c r="BA945" s="32"/>
      <c r="BB945" s="32"/>
      <c r="BC945" s="32"/>
      <c r="BD945" s="32"/>
      <c r="BE945" s="32"/>
      <c r="BF945" s="32"/>
      <c r="BG945" s="32"/>
      <c r="BH945" s="32"/>
      <c r="BI945" s="32"/>
      <c r="BJ945" s="32"/>
      <c r="BK945" s="32"/>
      <c r="BL945" s="32"/>
      <c r="BM945" s="32"/>
      <c r="BN945" s="32"/>
      <c r="BO945" s="32"/>
      <c r="BP945" s="32"/>
      <c r="BQ945" s="32"/>
      <c r="BR945" s="32"/>
      <c r="BS945" s="32"/>
      <c r="BT945" s="32"/>
      <c r="BU945" s="32"/>
      <c r="BV945" s="32"/>
      <c r="BW945" s="32"/>
      <c r="BX945" s="32"/>
      <c r="BY945" s="32"/>
      <c r="BZ945" s="32"/>
      <c r="CA945" s="32"/>
      <c r="CB945" s="32">
        <v>297000</v>
      </c>
      <c r="CC945" s="32"/>
      <c r="CD945" s="32">
        <v>297000</v>
      </c>
      <c r="CE945" s="32">
        <f t="shared" si="255"/>
        <v>313691.40000000002</v>
      </c>
      <c r="CF945" s="32"/>
      <c r="CG945" s="32"/>
      <c r="CH945" s="32"/>
      <c r="CI945" s="32"/>
      <c r="CJ945" s="32">
        <f t="shared" si="248"/>
        <v>272759.93851320003</v>
      </c>
      <c r="CK945" s="32">
        <f>+SMALL((K945,O945,S945,W945,AA945,AE945,AI945,AM945,AQ945,AU945,AY945,BC945,BG945,BK945,BO945,BS945,BW945,CA945,CE945,CI945),1)</f>
        <v>190116</v>
      </c>
      <c r="CL945" s="18"/>
      <c r="CM945" s="18">
        <f t="shared" si="249"/>
        <v>0</v>
      </c>
      <c r="CN945" s="35">
        <f t="shared" si="250"/>
        <v>0</v>
      </c>
      <c r="CO945" s="39">
        <f t="shared" si="251"/>
        <v>190116</v>
      </c>
    </row>
    <row r="946" spans="1:93" s="19" customFormat="1" ht="30">
      <c r="A946" s="17">
        <v>936</v>
      </c>
      <c r="B946" s="50" t="s">
        <v>783</v>
      </c>
      <c r="C946" s="69" t="s">
        <v>912</v>
      </c>
      <c r="D946" s="69" t="s">
        <v>1248</v>
      </c>
      <c r="E946" s="37">
        <v>1</v>
      </c>
      <c r="F946" s="37"/>
      <c r="G946" s="34"/>
      <c r="H946" s="32"/>
      <c r="I946" s="32"/>
      <c r="J946" s="32"/>
      <c r="K946" s="32"/>
      <c r="L946" s="32">
        <v>465000</v>
      </c>
      <c r="M946" s="32"/>
      <c r="N946" s="32">
        <v>465000</v>
      </c>
      <c r="O946" s="32">
        <f t="shared" si="252"/>
        <v>491133</v>
      </c>
      <c r="P946" s="71"/>
      <c r="Q946" s="71"/>
      <c r="R946" s="76"/>
      <c r="S946" s="32"/>
      <c r="T946" s="32"/>
      <c r="U946" s="32"/>
      <c r="V946" s="32"/>
      <c r="W946" s="32"/>
      <c r="X946" s="32"/>
      <c r="Y946" s="32"/>
      <c r="Z946" s="32"/>
      <c r="AA946" s="32"/>
      <c r="AB946" s="32"/>
      <c r="AC946" s="32"/>
      <c r="AD946" s="32"/>
      <c r="AE946" s="32"/>
      <c r="AF946" s="32"/>
      <c r="AG946" s="32"/>
      <c r="AH946" s="32"/>
      <c r="AI946" s="32"/>
      <c r="AJ946" s="32"/>
      <c r="AK946" s="32"/>
      <c r="AL946" s="32"/>
      <c r="AM946" s="32"/>
      <c r="AN946" s="32"/>
      <c r="AO946" s="32"/>
      <c r="AP946" s="32"/>
      <c r="AQ946" s="32"/>
      <c r="AR946" s="32">
        <v>177505.94862000001</v>
      </c>
      <c r="AS946" s="32"/>
      <c r="AT946" s="32">
        <v>177505.94862000001</v>
      </c>
      <c r="AU946" s="32">
        <f t="shared" si="247"/>
        <v>187481.78293244401</v>
      </c>
      <c r="AV946" s="32"/>
      <c r="AW946" s="32"/>
      <c r="AX946" s="32"/>
      <c r="AY946" s="32"/>
      <c r="AZ946" s="32"/>
      <c r="BA946" s="32"/>
      <c r="BB946" s="32"/>
      <c r="BC946" s="32"/>
      <c r="BD946" s="32"/>
      <c r="BE946" s="32"/>
      <c r="BF946" s="32"/>
      <c r="BG946" s="32"/>
      <c r="BH946" s="32"/>
      <c r="BI946" s="32"/>
      <c r="BJ946" s="32"/>
      <c r="BK946" s="32"/>
      <c r="BL946" s="32"/>
      <c r="BM946" s="32"/>
      <c r="BN946" s="32"/>
      <c r="BO946" s="32"/>
      <c r="BP946" s="32"/>
      <c r="BQ946" s="32"/>
      <c r="BR946" s="32"/>
      <c r="BS946" s="32"/>
      <c r="BT946" s="32"/>
      <c r="BU946" s="32"/>
      <c r="BV946" s="32"/>
      <c r="BW946" s="32"/>
      <c r="BX946" s="32"/>
      <c r="BY946" s="32"/>
      <c r="BZ946" s="32"/>
      <c r="CA946" s="32"/>
      <c r="CB946" s="32">
        <v>237600.00000000003</v>
      </c>
      <c r="CC946" s="32"/>
      <c r="CD946" s="32">
        <v>237600.00000000003</v>
      </c>
      <c r="CE946" s="32">
        <f t="shared" si="255"/>
        <v>250953.12000000002</v>
      </c>
      <c r="CF946" s="32"/>
      <c r="CG946" s="32"/>
      <c r="CH946" s="32"/>
      <c r="CI946" s="32"/>
      <c r="CJ946" s="32">
        <f t="shared" si="248"/>
        <v>309855.96764414798</v>
      </c>
      <c r="CK946" s="32">
        <f>+SMALL((K946,O946,S946,W946,AA946,AE946,AI946,AM946,AQ946,AU946,AY946,BC946,BG946,BK946,BO946,BS946,BW946,CA946,CE946,CI946),1)</f>
        <v>187481.78293244401</v>
      </c>
      <c r="CL946" s="18"/>
      <c r="CM946" s="18"/>
      <c r="CN946" s="35"/>
      <c r="CO946" s="39">
        <f t="shared" si="251"/>
        <v>187481.78293244401</v>
      </c>
    </row>
    <row r="947" spans="1:93" s="19" customFormat="1" ht="45">
      <c r="A947" s="17">
        <v>937</v>
      </c>
      <c r="B947" s="50" t="s">
        <v>784</v>
      </c>
      <c r="C947" s="69" t="s">
        <v>913</v>
      </c>
      <c r="D947" s="69" t="s">
        <v>1248</v>
      </c>
      <c r="E947" s="37">
        <v>1</v>
      </c>
      <c r="F947" s="37" t="str">
        <f>+VLOOKUP(B947,'[1]AMAREY NOVA MEDICAL S.A'!$D:$H,5,0)</f>
        <v>CTO 5656-2021 AMAREY NOVA MEDICAL S.A</v>
      </c>
      <c r="G947" s="34">
        <f>+VLOOKUP(B947,'[1]AMAREY NOVA MEDICAL S.A'!$D:$H,2,0)</f>
        <v>1339000</v>
      </c>
      <c r="H947" s="32">
        <f>+VLOOKUP(B947,'[1]AMAREY NOVA MEDICAL S.A'!$D:$H,3,0)</f>
        <v>0</v>
      </c>
      <c r="I947" s="32">
        <f>+VLOOKUP(B947,'[1]AMAREY NOVA MEDICAL S.A'!$D:$H,4,0)</f>
        <v>1339000</v>
      </c>
      <c r="J947" s="32">
        <f t="shared" si="245"/>
        <v>1339000</v>
      </c>
      <c r="K947" s="32">
        <f t="shared" si="246"/>
        <v>1414251.8</v>
      </c>
      <c r="L947" s="32">
        <v>2786000</v>
      </c>
      <c r="M947" s="32"/>
      <c r="N947" s="32">
        <v>2786000</v>
      </c>
      <c r="O947" s="32">
        <f t="shared" si="252"/>
        <v>2942573.2</v>
      </c>
      <c r="P947" s="71">
        <v>2824067</v>
      </c>
      <c r="Q947" s="71"/>
      <c r="R947" s="76">
        <v>2824067</v>
      </c>
      <c r="S947" s="32">
        <f t="shared" si="253"/>
        <v>2982214.7520000003</v>
      </c>
      <c r="T947" s="32"/>
      <c r="U947" s="32"/>
      <c r="V947" s="32"/>
      <c r="W947" s="32"/>
      <c r="X947" s="32"/>
      <c r="Y947" s="32"/>
      <c r="Z947" s="32"/>
      <c r="AA947" s="32"/>
      <c r="AB947" s="32"/>
      <c r="AC947" s="32"/>
      <c r="AD947" s="32"/>
      <c r="AE947" s="32"/>
      <c r="AF947" s="32">
        <v>1987200</v>
      </c>
      <c r="AG947" s="32"/>
      <c r="AH947" s="32">
        <v>1987200</v>
      </c>
      <c r="AI947" s="32">
        <f t="shared" si="257"/>
        <v>2098880.64</v>
      </c>
      <c r="AJ947" s="32">
        <v>3905400</v>
      </c>
      <c r="AK947" s="32"/>
      <c r="AL947" s="32">
        <v>3905400</v>
      </c>
      <c r="AM947" s="32">
        <f t="shared" si="254"/>
        <v>4124883.48</v>
      </c>
      <c r="AN947" s="32"/>
      <c r="AO947" s="32"/>
      <c r="AP947" s="32"/>
      <c r="AQ947" s="32"/>
      <c r="AR947" s="32"/>
      <c r="AS947" s="32"/>
      <c r="AT947" s="32"/>
      <c r="AU947" s="32"/>
      <c r="AV947" s="32"/>
      <c r="AW947" s="32"/>
      <c r="AX947" s="32"/>
      <c r="AY947" s="32"/>
      <c r="AZ947" s="32"/>
      <c r="BA947" s="32"/>
      <c r="BB947" s="32"/>
      <c r="BC947" s="32"/>
      <c r="BD947" s="32"/>
      <c r="BE947" s="32"/>
      <c r="BF947" s="32"/>
      <c r="BG947" s="32"/>
      <c r="BH947" s="32"/>
      <c r="BI947" s="32"/>
      <c r="BJ947" s="32"/>
      <c r="BK947" s="32"/>
      <c r="BL947" s="32"/>
      <c r="BM947" s="32"/>
      <c r="BN947" s="32"/>
      <c r="BO947" s="32"/>
      <c r="BP947" s="32"/>
      <c r="BQ947" s="32"/>
      <c r="BR947" s="32"/>
      <c r="BS947" s="32"/>
      <c r="BT947" s="32"/>
      <c r="BU947" s="32"/>
      <c r="BV947" s="32"/>
      <c r="BW947" s="32"/>
      <c r="BX947" s="32"/>
      <c r="BY947" s="32"/>
      <c r="BZ947" s="32"/>
      <c r="CA947" s="32"/>
      <c r="CB947" s="32">
        <v>2257200.0000000005</v>
      </c>
      <c r="CC947" s="32"/>
      <c r="CD947" s="32">
        <v>2257200.0000000005</v>
      </c>
      <c r="CE947" s="32">
        <f t="shared" si="255"/>
        <v>2384054.6400000006</v>
      </c>
      <c r="CF947" s="32"/>
      <c r="CG947" s="32"/>
      <c r="CH947" s="32"/>
      <c r="CI947" s="32"/>
      <c r="CJ947" s="32">
        <f t="shared" si="248"/>
        <v>2657809.7520000003</v>
      </c>
      <c r="CK947" s="32">
        <f>+SMALL((K947,O947,S947,W947,AA947,AE947,AI947,AM947,AQ947,AU947,AY947,BC947,BG947,BK947,BO947,BS947,BW947,CA947,CE947,CI947),1)</f>
        <v>1414251.8</v>
      </c>
      <c r="CL947" s="18"/>
      <c r="CM947" s="18">
        <f t="shared" si="249"/>
        <v>0</v>
      </c>
      <c r="CN947" s="35">
        <f t="shared" si="250"/>
        <v>0</v>
      </c>
      <c r="CO947" s="39">
        <f t="shared" si="251"/>
        <v>1414251.8</v>
      </c>
    </row>
    <row r="948" spans="1:93" s="19" customFormat="1" ht="45">
      <c r="A948" s="17">
        <v>938</v>
      </c>
      <c r="B948" s="50" t="s">
        <v>360</v>
      </c>
      <c r="C948" s="69" t="s">
        <v>913</v>
      </c>
      <c r="D948" s="69" t="s">
        <v>1248</v>
      </c>
      <c r="E948" s="37">
        <v>1</v>
      </c>
      <c r="F948" s="37" t="str">
        <f>+VLOOKUP(B948,'[1]AMAREY NOVA MEDICAL S.A'!$D:$H,5,0)</f>
        <v>CTO 5656-2021 AMAREY NOVA MEDICAL S.A</v>
      </c>
      <c r="G948" s="34">
        <f>+VLOOKUP(B948,'[1]AMAREY NOVA MEDICAL S.A'!$D:$H,2,0)</f>
        <v>180000</v>
      </c>
      <c r="H948" s="32">
        <f>+VLOOKUP(B948,'[1]AMAREY NOVA MEDICAL S.A'!$D:$H,3,0)</f>
        <v>0</v>
      </c>
      <c r="I948" s="32">
        <f>+VLOOKUP(B948,'[1]AMAREY NOVA MEDICAL S.A'!$D:$H,4,0)</f>
        <v>180000</v>
      </c>
      <c r="J948" s="32">
        <f t="shared" si="245"/>
        <v>180000</v>
      </c>
      <c r="K948" s="32">
        <f t="shared" si="246"/>
        <v>190116</v>
      </c>
      <c r="L948" s="32">
        <v>360000</v>
      </c>
      <c r="M948" s="32"/>
      <c r="N948" s="32">
        <v>360000</v>
      </c>
      <c r="O948" s="32">
        <f t="shared" si="252"/>
        <v>380232</v>
      </c>
      <c r="P948" s="71">
        <v>244707</v>
      </c>
      <c r="Q948" s="71"/>
      <c r="R948" s="76">
        <v>244707</v>
      </c>
      <c r="S948" s="32">
        <f t="shared" si="253"/>
        <v>258410.592</v>
      </c>
      <c r="T948" s="32"/>
      <c r="U948" s="32"/>
      <c r="V948" s="32"/>
      <c r="W948" s="32"/>
      <c r="X948" s="32"/>
      <c r="Y948" s="32"/>
      <c r="Z948" s="32"/>
      <c r="AA948" s="32"/>
      <c r="AB948" s="32"/>
      <c r="AC948" s="32"/>
      <c r="AD948" s="32"/>
      <c r="AE948" s="32"/>
      <c r="AF948" s="32">
        <v>211140</v>
      </c>
      <c r="AG948" s="32"/>
      <c r="AH948" s="32">
        <v>211140</v>
      </c>
      <c r="AI948" s="32">
        <f t="shared" si="257"/>
        <v>223006.068</v>
      </c>
      <c r="AJ948" s="32">
        <v>349485</v>
      </c>
      <c r="AK948" s="32"/>
      <c r="AL948" s="32">
        <v>349485</v>
      </c>
      <c r="AM948" s="32">
        <f t="shared" si="254"/>
        <v>369126.05700000003</v>
      </c>
      <c r="AN948" s="32"/>
      <c r="AO948" s="32"/>
      <c r="AP948" s="32"/>
      <c r="AQ948" s="32"/>
      <c r="AR948" s="32"/>
      <c r="AS948" s="32"/>
      <c r="AT948" s="32"/>
      <c r="AU948" s="32"/>
      <c r="AV948" s="32"/>
      <c r="AW948" s="32"/>
      <c r="AX948" s="32"/>
      <c r="AY948" s="32"/>
      <c r="AZ948" s="32"/>
      <c r="BA948" s="32"/>
      <c r="BB948" s="32"/>
      <c r="BC948" s="32"/>
      <c r="BD948" s="32"/>
      <c r="BE948" s="32"/>
      <c r="BF948" s="32"/>
      <c r="BG948" s="32"/>
      <c r="BH948" s="32"/>
      <c r="BI948" s="32"/>
      <c r="BJ948" s="32"/>
      <c r="BK948" s="32"/>
      <c r="BL948" s="32"/>
      <c r="BM948" s="32"/>
      <c r="BN948" s="32"/>
      <c r="BO948" s="32"/>
      <c r="BP948" s="32"/>
      <c r="BQ948" s="32"/>
      <c r="BR948" s="32"/>
      <c r="BS948" s="32"/>
      <c r="BT948" s="32"/>
      <c r="BU948" s="32"/>
      <c r="BV948" s="32"/>
      <c r="BW948" s="32"/>
      <c r="BX948" s="32"/>
      <c r="BY948" s="32"/>
      <c r="BZ948" s="32"/>
      <c r="CA948" s="32"/>
      <c r="CB948" s="32">
        <v>297000</v>
      </c>
      <c r="CC948" s="32"/>
      <c r="CD948" s="32">
        <v>297000</v>
      </c>
      <c r="CE948" s="32">
        <f t="shared" si="255"/>
        <v>313691.40000000002</v>
      </c>
      <c r="CF948" s="32"/>
      <c r="CG948" s="32"/>
      <c r="CH948" s="32"/>
      <c r="CI948" s="32"/>
      <c r="CJ948" s="32">
        <f t="shared" si="248"/>
        <v>289097.01949999999</v>
      </c>
      <c r="CK948" s="32">
        <f>+SMALL((K948,O948,S948,W948,AA948,AE948,AI948,AM948,AQ948,AU948,AY948,BC948,BG948,BK948,BO948,BS948,BW948,CA948,CE948,CI948),1)</f>
        <v>190116</v>
      </c>
      <c r="CL948" s="18"/>
      <c r="CM948" s="18">
        <f t="shared" si="249"/>
        <v>0</v>
      </c>
      <c r="CN948" s="35">
        <f t="shared" si="250"/>
        <v>0</v>
      </c>
      <c r="CO948" s="39">
        <f t="shared" si="251"/>
        <v>190116</v>
      </c>
    </row>
    <row r="949" spans="1:93" s="19" customFormat="1" ht="45">
      <c r="A949" s="17">
        <v>939</v>
      </c>
      <c r="B949" s="50" t="s">
        <v>361</v>
      </c>
      <c r="C949" s="69" t="s">
        <v>913</v>
      </c>
      <c r="D949" s="69" t="s">
        <v>1248</v>
      </c>
      <c r="E949" s="37">
        <v>1</v>
      </c>
      <c r="F949" s="37" t="str">
        <f>+VLOOKUP(B949,'[1]AMAREY NOVA MEDICAL S.A'!$D:$H,5,0)</f>
        <v>CTO 5656-2021 AMAREY NOVA MEDICAL S.A</v>
      </c>
      <c r="G949" s="34">
        <f>+VLOOKUP(B949,'[1]AMAREY NOVA MEDICAL S.A'!$D:$H,2,0)</f>
        <v>180000</v>
      </c>
      <c r="H949" s="32">
        <f>+VLOOKUP(B949,'[1]AMAREY NOVA MEDICAL S.A'!$D:$H,3,0)</f>
        <v>0</v>
      </c>
      <c r="I949" s="32">
        <f>+VLOOKUP(B949,'[1]AMAREY NOVA MEDICAL S.A'!$D:$H,4,0)</f>
        <v>180000</v>
      </c>
      <c r="J949" s="32">
        <f t="shared" si="245"/>
        <v>180000</v>
      </c>
      <c r="K949" s="32">
        <f t="shared" si="246"/>
        <v>190116</v>
      </c>
      <c r="L949" s="32">
        <v>360000</v>
      </c>
      <c r="M949" s="32"/>
      <c r="N949" s="32">
        <v>360000</v>
      </c>
      <c r="O949" s="32">
        <f t="shared" si="252"/>
        <v>380232</v>
      </c>
      <c r="P949" s="71">
        <v>244707</v>
      </c>
      <c r="Q949" s="71"/>
      <c r="R949" s="76">
        <v>244707</v>
      </c>
      <c r="S949" s="32">
        <f t="shared" si="253"/>
        <v>258410.592</v>
      </c>
      <c r="T949" s="32"/>
      <c r="U949" s="32"/>
      <c r="V949" s="32"/>
      <c r="W949" s="32"/>
      <c r="X949" s="32"/>
      <c r="Y949" s="32"/>
      <c r="Z949" s="32"/>
      <c r="AA949" s="32"/>
      <c r="AB949" s="32"/>
      <c r="AC949" s="32"/>
      <c r="AD949" s="32"/>
      <c r="AE949" s="32"/>
      <c r="AF949" s="32">
        <v>211140</v>
      </c>
      <c r="AG949" s="32"/>
      <c r="AH949" s="32">
        <v>211140</v>
      </c>
      <c r="AI949" s="32">
        <f t="shared" si="257"/>
        <v>223006.068</v>
      </c>
      <c r="AJ949" s="32">
        <v>349485</v>
      </c>
      <c r="AK949" s="32"/>
      <c r="AL949" s="32">
        <v>349485</v>
      </c>
      <c r="AM949" s="32">
        <f t="shared" si="254"/>
        <v>369126.05700000003</v>
      </c>
      <c r="AN949" s="32"/>
      <c r="AO949" s="32"/>
      <c r="AP949" s="32"/>
      <c r="AQ949" s="32"/>
      <c r="AR949" s="32"/>
      <c r="AS949" s="32"/>
      <c r="AT949" s="32"/>
      <c r="AU949" s="32"/>
      <c r="AV949" s="32"/>
      <c r="AW949" s="32"/>
      <c r="AX949" s="32"/>
      <c r="AY949" s="32"/>
      <c r="AZ949" s="32"/>
      <c r="BA949" s="32"/>
      <c r="BB949" s="32"/>
      <c r="BC949" s="32"/>
      <c r="BD949" s="32"/>
      <c r="BE949" s="32"/>
      <c r="BF949" s="32"/>
      <c r="BG949" s="32"/>
      <c r="BH949" s="32"/>
      <c r="BI949" s="32"/>
      <c r="BJ949" s="32"/>
      <c r="BK949" s="32"/>
      <c r="BL949" s="32"/>
      <c r="BM949" s="32"/>
      <c r="BN949" s="32"/>
      <c r="BO949" s="32"/>
      <c r="BP949" s="32"/>
      <c r="BQ949" s="32"/>
      <c r="BR949" s="32"/>
      <c r="BS949" s="32"/>
      <c r="BT949" s="32"/>
      <c r="BU949" s="32"/>
      <c r="BV949" s="32"/>
      <c r="BW949" s="32"/>
      <c r="BX949" s="32"/>
      <c r="BY949" s="32"/>
      <c r="BZ949" s="32"/>
      <c r="CA949" s="32"/>
      <c r="CB949" s="32">
        <v>297000</v>
      </c>
      <c r="CC949" s="32"/>
      <c r="CD949" s="32">
        <v>297000</v>
      </c>
      <c r="CE949" s="32">
        <f t="shared" si="255"/>
        <v>313691.40000000002</v>
      </c>
      <c r="CF949" s="32"/>
      <c r="CG949" s="32"/>
      <c r="CH949" s="32"/>
      <c r="CI949" s="32"/>
      <c r="CJ949" s="32">
        <f t="shared" si="248"/>
        <v>289097.01949999999</v>
      </c>
      <c r="CK949" s="32">
        <f>+SMALL((K949,O949,S949,W949,AA949,AE949,AI949,AM949,AQ949,AU949,AY949,BC949,BG949,BK949,BO949,BS949,BW949,CA949,CE949,CI949),1)</f>
        <v>190116</v>
      </c>
      <c r="CL949" s="18"/>
      <c r="CM949" s="18">
        <f t="shared" si="249"/>
        <v>0</v>
      </c>
      <c r="CN949" s="35">
        <f t="shared" si="250"/>
        <v>0</v>
      </c>
      <c r="CO949" s="39">
        <f t="shared" si="251"/>
        <v>190116</v>
      </c>
    </row>
    <row r="950" spans="1:93" s="19" customFormat="1" ht="45">
      <c r="A950" s="17">
        <v>940</v>
      </c>
      <c r="B950" s="50" t="s">
        <v>362</v>
      </c>
      <c r="C950" s="69" t="s">
        <v>913</v>
      </c>
      <c r="D950" s="69" t="s">
        <v>1248</v>
      </c>
      <c r="E950" s="37">
        <v>1</v>
      </c>
      <c r="F950" s="37" t="str">
        <f>+VLOOKUP(B950,'[1]AMAREY NOVA MEDICAL S.A'!$D:$H,5,0)</f>
        <v>CTO 5656-2021 AMAREY NOVA MEDICAL S.A</v>
      </c>
      <c r="G950" s="34">
        <f>+VLOOKUP(B950,'[1]AMAREY NOVA MEDICAL S.A'!$D:$H,2,0)</f>
        <v>200000</v>
      </c>
      <c r="H950" s="32">
        <f>+VLOOKUP(B950,'[1]AMAREY NOVA MEDICAL S.A'!$D:$H,3,0)</f>
        <v>0</v>
      </c>
      <c r="I950" s="32">
        <f>+VLOOKUP(B950,'[1]AMAREY NOVA MEDICAL S.A'!$D:$H,4,0)</f>
        <v>200000</v>
      </c>
      <c r="J950" s="32">
        <f t="shared" si="245"/>
        <v>200000</v>
      </c>
      <c r="K950" s="32">
        <f t="shared" si="246"/>
        <v>211240</v>
      </c>
      <c r="L950" s="32">
        <v>465000</v>
      </c>
      <c r="M950" s="32"/>
      <c r="N950" s="32">
        <v>465000</v>
      </c>
      <c r="O950" s="32">
        <f t="shared" si="252"/>
        <v>491133</v>
      </c>
      <c r="P950" s="71">
        <v>252653</v>
      </c>
      <c r="Q950" s="71"/>
      <c r="R950" s="76">
        <v>252653</v>
      </c>
      <c r="S950" s="32">
        <f t="shared" si="253"/>
        <v>266801.56800000003</v>
      </c>
      <c r="T950" s="32"/>
      <c r="U950" s="32"/>
      <c r="V950" s="32"/>
      <c r="W950" s="32"/>
      <c r="X950" s="32"/>
      <c r="Y950" s="32"/>
      <c r="Z950" s="32"/>
      <c r="AA950" s="32"/>
      <c r="AB950" s="32"/>
      <c r="AC950" s="32"/>
      <c r="AD950" s="32"/>
      <c r="AE950" s="32"/>
      <c r="AF950" s="32">
        <v>156492</v>
      </c>
      <c r="AG950" s="32"/>
      <c r="AH950" s="32">
        <v>156492</v>
      </c>
      <c r="AI950" s="32">
        <f t="shared" si="257"/>
        <v>165286.8504</v>
      </c>
      <c r="AJ950" s="32">
        <v>324070</v>
      </c>
      <c r="AK950" s="32"/>
      <c r="AL950" s="32">
        <v>324070</v>
      </c>
      <c r="AM950" s="32">
        <f t="shared" si="254"/>
        <v>342282.734</v>
      </c>
      <c r="AN950" s="32"/>
      <c r="AO950" s="32"/>
      <c r="AP950" s="32"/>
      <c r="AQ950" s="32"/>
      <c r="AR950" s="32"/>
      <c r="AS950" s="32"/>
      <c r="AT950" s="32"/>
      <c r="AU950" s="32"/>
      <c r="AV950" s="32"/>
      <c r="AW950" s="32"/>
      <c r="AX950" s="32"/>
      <c r="AY950" s="32"/>
      <c r="AZ950" s="32"/>
      <c r="BA950" s="32"/>
      <c r="BB950" s="32"/>
      <c r="BC950" s="32"/>
      <c r="BD950" s="32"/>
      <c r="BE950" s="32"/>
      <c r="BF950" s="32"/>
      <c r="BG950" s="32"/>
      <c r="BH950" s="32"/>
      <c r="BI950" s="32"/>
      <c r="BJ950" s="32"/>
      <c r="BK950" s="32"/>
      <c r="BL950" s="32"/>
      <c r="BM950" s="32"/>
      <c r="BN950" s="32"/>
      <c r="BO950" s="32"/>
      <c r="BP950" s="32"/>
      <c r="BQ950" s="32"/>
      <c r="BR950" s="32"/>
      <c r="BS950" s="32"/>
      <c r="BT950" s="32"/>
      <c r="BU950" s="32"/>
      <c r="BV950" s="32"/>
      <c r="BW950" s="32"/>
      <c r="BX950" s="32"/>
      <c r="BY950" s="32"/>
      <c r="BZ950" s="32"/>
      <c r="CA950" s="32"/>
      <c r="CB950" s="32">
        <v>237600.00000000003</v>
      </c>
      <c r="CC950" s="32"/>
      <c r="CD950" s="32">
        <v>237600.00000000003</v>
      </c>
      <c r="CE950" s="32">
        <f t="shared" si="255"/>
        <v>250953.12000000002</v>
      </c>
      <c r="CF950" s="32"/>
      <c r="CG950" s="32"/>
      <c r="CH950" s="32"/>
      <c r="CI950" s="32"/>
      <c r="CJ950" s="32">
        <f t="shared" si="248"/>
        <v>287949.5454</v>
      </c>
      <c r="CK950" s="32">
        <f>+SMALL((K950,O950,S950,W950,AA950,AE950,AI950,AM950,AQ950,AU950,AY950,BC950,BG950,BK950,BO950,BS950,BW950,CA950,CE950,CI950),1)</f>
        <v>165286.8504</v>
      </c>
      <c r="CL950" s="18"/>
      <c r="CM950" s="18">
        <f t="shared" si="249"/>
        <v>45953.149600000004</v>
      </c>
      <c r="CN950" s="35">
        <f t="shared" si="250"/>
        <v>0.2780206016920993</v>
      </c>
      <c r="CO950" s="39">
        <f t="shared" si="251"/>
        <v>165286.8504</v>
      </c>
    </row>
    <row r="951" spans="1:93" s="19" customFormat="1" ht="60">
      <c r="A951" s="17">
        <v>941</v>
      </c>
      <c r="B951" s="49" t="s">
        <v>785</v>
      </c>
      <c r="C951" s="69" t="s">
        <v>914</v>
      </c>
      <c r="D951" s="69" t="s">
        <v>1248</v>
      </c>
      <c r="E951" s="37">
        <v>1</v>
      </c>
      <c r="F951" s="37" t="str">
        <f>+VLOOKUP(B951,'[1]AMAREY NOVA MEDICAL S.A'!$D:$H,5,0)</f>
        <v>CTO 5664-2021 JOHNSON &amp; JOHNSON DE COLOMBIA S.A</v>
      </c>
      <c r="G951" s="34">
        <f>+VLOOKUP(B951,'[1]AMAREY NOVA MEDICAL S.A'!$D:$H,2,0)</f>
        <v>6215800</v>
      </c>
      <c r="H951" s="32">
        <f>+VLOOKUP(B951,'[1]AMAREY NOVA MEDICAL S.A'!$D:$H,3,0)</f>
        <v>0</v>
      </c>
      <c r="I951" s="32">
        <f>+VLOOKUP(B951,'[1]AMAREY NOVA MEDICAL S.A'!$D:$H,4,0)</f>
        <v>6215800</v>
      </c>
      <c r="J951" s="32">
        <f t="shared" si="245"/>
        <v>6215800</v>
      </c>
      <c r="K951" s="32">
        <f t="shared" si="246"/>
        <v>6565127.96</v>
      </c>
      <c r="L951" s="32"/>
      <c r="M951" s="32"/>
      <c r="N951" s="32"/>
      <c r="O951" s="32"/>
      <c r="P951" s="71"/>
      <c r="Q951" s="71"/>
      <c r="R951" s="76"/>
      <c r="S951" s="32"/>
      <c r="T951" s="32"/>
      <c r="U951" s="32"/>
      <c r="V951" s="32"/>
      <c r="W951" s="32"/>
      <c r="X951" s="32"/>
      <c r="Y951" s="32"/>
      <c r="Z951" s="32"/>
      <c r="AA951" s="32"/>
      <c r="AB951" s="32"/>
      <c r="AC951" s="32"/>
      <c r="AD951" s="32"/>
      <c r="AE951" s="32"/>
      <c r="AF951" s="32"/>
      <c r="AG951" s="32"/>
      <c r="AH951" s="32"/>
      <c r="AI951" s="32"/>
      <c r="AJ951" s="32">
        <v>7148170</v>
      </c>
      <c r="AK951" s="32"/>
      <c r="AL951" s="32">
        <v>7148170</v>
      </c>
      <c r="AM951" s="32">
        <f t="shared" si="254"/>
        <v>7549897.1540000001</v>
      </c>
      <c r="AN951" s="32"/>
      <c r="AO951" s="32"/>
      <c r="AP951" s="32"/>
      <c r="AQ951" s="32"/>
      <c r="AR951" s="32"/>
      <c r="AS951" s="32"/>
      <c r="AT951" s="32"/>
      <c r="AU951" s="32"/>
      <c r="AV951" s="32"/>
      <c r="AW951" s="32"/>
      <c r="AX951" s="32"/>
      <c r="AY951" s="32"/>
      <c r="AZ951" s="32"/>
      <c r="BA951" s="32"/>
      <c r="BB951" s="32"/>
      <c r="BC951" s="32"/>
      <c r="BD951" s="32"/>
      <c r="BE951" s="32"/>
      <c r="BF951" s="32"/>
      <c r="BG951" s="32"/>
      <c r="BH951" s="32"/>
      <c r="BI951" s="32"/>
      <c r="BJ951" s="32"/>
      <c r="BK951" s="32"/>
      <c r="BL951" s="32"/>
      <c r="BM951" s="32"/>
      <c r="BN951" s="32"/>
      <c r="BO951" s="32"/>
      <c r="BP951" s="32"/>
      <c r="BQ951" s="32"/>
      <c r="BR951" s="32"/>
      <c r="BS951" s="32"/>
      <c r="BT951" s="32"/>
      <c r="BU951" s="32"/>
      <c r="BV951" s="32"/>
      <c r="BW951" s="32"/>
      <c r="BX951" s="32"/>
      <c r="BY951" s="32"/>
      <c r="BZ951" s="32"/>
      <c r="CA951" s="32"/>
      <c r="CB951" s="32"/>
      <c r="CC951" s="32"/>
      <c r="CD951" s="32"/>
      <c r="CE951" s="32"/>
      <c r="CF951" s="32"/>
      <c r="CG951" s="32"/>
      <c r="CH951" s="32"/>
      <c r="CI951" s="32"/>
      <c r="CJ951" s="32">
        <f t="shared" si="248"/>
        <v>7057512.557</v>
      </c>
      <c r="CK951" s="32">
        <f>+SMALL((K951,O951,S951,W951,AA951,AE951,AI951,AM951,AQ951,AU951,AY951,BC951,BG951,BK951,BO951,BS951,BW951,CA951,CE951,CI951),1)</f>
        <v>6565127.96</v>
      </c>
      <c r="CL951" s="18"/>
      <c r="CM951" s="18">
        <f t="shared" si="249"/>
        <v>0</v>
      </c>
      <c r="CN951" s="35">
        <f t="shared" si="250"/>
        <v>0</v>
      </c>
      <c r="CO951" s="39">
        <f t="shared" si="251"/>
        <v>6565127.96</v>
      </c>
    </row>
    <row r="952" spans="1:93" s="19" customFormat="1" ht="60">
      <c r="A952" s="17">
        <v>942</v>
      </c>
      <c r="B952" s="50" t="s">
        <v>786</v>
      </c>
      <c r="C952" s="69" t="s">
        <v>915</v>
      </c>
      <c r="D952" s="69" t="s">
        <v>1248</v>
      </c>
      <c r="E952" s="37">
        <v>1</v>
      </c>
      <c r="F952" s="37" t="str">
        <f>+VLOOKUP(B952,'[1]AMAREY NOVA MEDICAL S.A'!$D:$H,5,0)</f>
        <v>CTO 5669-2021 PROMED QUIRURGICOS E.U</v>
      </c>
      <c r="G952" s="34">
        <f>+VLOOKUP(B952,'[1]AMAREY NOVA MEDICAL S.A'!$D:$H,2,0)</f>
        <v>946361</v>
      </c>
      <c r="H952" s="32">
        <f>+VLOOKUP(B952,'[1]AMAREY NOVA MEDICAL S.A'!$D:$H,3,0)</f>
        <v>0</v>
      </c>
      <c r="I952" s="32">
        <f>+VLOOKUP(B952,'[1]AMAREY NOVA MEDICAL S.A'!$D:$H,4,0)</f>
        <v>946361</v>
      </c>
      <c r="J952" s="32">
        <f t="shared" si="245"/>
        <v>946361</v>
      </c>
      <c r="K952" s="32">
        <f t="shared" si="246"/>
        <v>999546.48820000002</v>
      </c>
      <c r="L952" s="32"/>
      <c r="M952" s="32"/>
      <c r="N952" s="32"/>
      <c r="O952" s="32"/>
      <c r="P952" s="71">
        <v>2740613</v>
      </c>
      <c r="Q952" s="71"/>
      <c r="R952" s="76">
        <v>2740613</v>
      </c>
      <c r="S952" s="32">
        <f t="shared" si="253"/>
        <v>2894087.3280000002</v>
      </c>
      <c r="T952" s="32"/>
      <c r="U952" s="32"/>
      <c r="V952" s="32"/>
      <c r="W952" s="32"/>
      <c r="X952" s="32"/>
      <c r="Y952" s="32"/>
      <c r="Z952" s="32"/>
      <c r="AA952" s="32"/>
      <c r="AB952" s="32"/>
      <c r="AC952" s="32"/>
      <c r="AD952" s="32"/>
      <c r="AE952" s="32"/>
      <c r="AF952" s="32">
        <v>2608200</v>
      </c>
      <c r="AG952" s="32"/>
      <c r="AH952" s="32">
        <v>2608200</v>
      </c>
      <c r="AI952" s="32">
        <f t="shared" si="257"/>
        <v>2754780.84</v>
      </c>
      <c r="AJ952" s="32">
        <v>3804315</v>
      </c>
      <c r="AK952" s="32"/>
      <c r="AL952" s="32">
        <v>3804315</v>
      </c>
      <c r="AM952" s="32">
        <f t="shared" si="254"/>
        <v>4018117.503</v>
      </c>
      <c r="AN952" s="32"/>
      <c r="AO952" s="32"/>
      <c r="AP952" s="32"/>
      <c r="AQ952" s="32"/>
      <c r="AR952" s="32"/>
      <c r="AS952" s="32"/>
      <c r="AT952" s="32"/>
      <c r="AU952" s="32"/>
      <c r="AV952" s="32"/>
      <c r="AW952" s="32"/>
      <c r="AX952" s="32"/>
      <c r="AY952" s="32"/>
      <c r="AZ952" s="32"/>
      <c r="BA952" s="32"/>
      <c r="BB952" s="32"/>
      <c r="BC952" s="32"/>
      <c r="BD952" s="32"/>
      <c r="BE952" s="32"/>
      <c r="BF952" s="32"/>
      <c r="BG952" s="32"/>
      <c r="BH952" s="32"/>
      <c r="BI952" s="32"/>
      <c r="BJ952" s="32"/>
      <c r="BK952" s="32"/>
      <c r="BL952" s="32"/>
      <c r="BM952" s="32"/>
      <c r="BN952" s="32"/>
      <c r="BO952" s="32"/>
      <c r="BP952" s="32"/>
      <c r="BQ952" s="32"/>
      <c r="BR952" s="32"/>
      <c r="BS952" s="32"/>
      <c r="BT952" s="32"/>
      <c r="BU952" s="32"/>
      <c r="BV952" s="32"/>
      <c r="BW952" s="32"/>
      <c r="BX952" s="32"/>
      <c r="BY952" s="32"/>
      <c r="BZ952" s="32"/>
      <c r="CA952" s="32"/>
      <c r="CB952" s="32">
        <v>2376000</v>
      </c>
      <c r="CC952" s="32"/>
      <c r="CD952" s="32">
        <v>2376000</v>
      </c>
      <c r="CE952" s="32">
        <f t="shared" si="255"/>
        <v>2509531.2000000002</v>
      </c>
      <c r="CF952" s="32"/>
      <c r="CG952" s="32"/>
      <c r="CH952" s="32"/>
      <c r="CI952" s="32"/>
      <c r="CJ952" s="32">
        <f t="shared" si="248"/>
        <v>2635212.67184</v>
      </c>
      <c r="CK952" s="32">
        <f>+SMALL((K952,O952,S952,W952,AA952,AE952,AI952,AM952,AQ952,AU952,AY952,BC952,BG952,BK952,BO952,BS952,BW952,CA952,CE952,CI952),1)</f>
        <v>999546.48820000002</v>
      </c>
      <c r="CL952" s="18"/>
      <c r="CM952" s="18">
        <f t="shared" si="249"/>
        <v>0</v>
      </c>
      <c r="CN952" s="35">
        <f t="shared" si="250"/>
        <v>0</v>
      </c>
      <c r="CO952" s="39">
        <f t="shared" si="251"/>
        <v>999546.48820000002</v>
      </c>
    </row>
    <row r="953" spans="1:93" s="19" customFormat="1" ht="45">
      <c r="A953" s="17">
        <v>943</v>
      </c>
      <c r="B953" s="50" t="s">
        <v>339</v>
      </c>
      <c r="C953" s="69" t="s">
        <v>915</v>
      </c>
      <c r="D953" s="69" t="s">
        <v>1248</v>
      </c>
      <c r="E953" s="37">
        <v>1</v>
      </c>
      <c r="F953" s="37" t="str">
        <f>+VLOOKUP(B953,'[1]AMAREY NOVA MEDICAL S.A'!$D:$H,5,0)</f>
        <v>CTO 5656-2021 AMAREY NOVA MEDICAL S.A</v>
      </c>
      <c r="G953" s="34">
        <f>+VLOOKUP(B953,'[1]AMAREY NOVA MEDICAL S.A'!$D:$H,2,0)</f>
        <v>50000</v>
      </c>
      <c r="H953" s="32">
        <f>+VLOOKUP(B953,'[1]AMAREY NOVA MEDICAL S.A'!$D:$H,3,0)</f>
        <v>0</v>
      </c>
      <c r="I953" s="32">
        <f>+VLOOKUP(B953,'[1]AMAREY NOVA MEDICAL S.A'!$D:$H,4,0)</f>
        <v>50000</v>
      </c>
      <c r="J953" s="32">
        <f t="shared" si="245"/>
        <v>50000</v>
      </c>
      <c r="K953" s="32">
        <f t="shared" si="246"/>
        <v>52810</v>
      </c>
      <c r="L953" s="32"/>
      <c r="M953" s="32"/>
      <c r="N953" s="32"/>
      <c r="O953" s="32"/>
      <c r="P953" s="71">
        <v>125316</v>
      </c>
      <c r="Q953" s="71"/>
      <c r="R953" s="76">
        <v>125316</v>
      </c>
      <c r="S953" s="32">
        <f t="shared" si="253"/>
        <v>132333.696</v>
      </c>
      <c r="T953" s="32"/>
      <c r="U953" s="32"/>
      <c r="V953" s="32"/>
      <c r="W953" s="32"/>
      <c r="X953" s="32"/>
      <c r="Y953" s="32"/>
      <c r="Z953" s="32"/>
      <c r="AA953" s="32"/>
      <c r="AB953" s="32"/>
      <c r="AC953" s="32"/>
      <c r="AD953" s="32"/>
      <c r="AE953" s="32"/>
      <c r="AF953" s="32">
        <v>111780</v>
      </c>
      <c r="AG953" s="32"/>
      <c r="AH953" s="32">
        <v>111780</v>
      </c>
      <c r="AI953" s="32">
        <f t="shared" si="257"/>
        <v>118062.03600000001</v>
      </c>
      <c r="AJ953" s="32">
        <v>95450</v>
      </c>
      <c r="AK953" s="32"/>
      <c r="AL953" s="32">
        <v>95450</v>
      </c>
      <c r="AM953" s="32">
        <f t="shared" si="254"/>
        <v>100814.29000000001</v>
      </c>
      <c r="AN953" s="32"/>
      <c r="AO953" s="32"/>
      <c r="AP953" s="32"/>
      <c r="AQ953" s="32"/>
      <c r="AR953" s="32"/>
      <c r="AS953" s="32"/>
      <c r="AT953" s="32"/>
      <c r="AU953" s="32"/>
      <c r="AV953" s="32"/>
      <c r="AW953" s="32"/>
      <c r="AX953" s="32"/>
      <c r="AY953" s="32"/>
      <c r="AZ953" s="32"/>
      <c r="BA953" s="32"/>
      <c r="BB953" s="32"/>
      <c r="BC953" s="32"/>
      <c r="BD953" s="32"/>
      <c r="BE953" s="32"/>
      <c r="BF953" s="32"/>
      <c r="BG953" s="32"/>
      <c r="BH953" s="32"/>
      <c r="BI953" s="32"/>
      <c r="BJ953" s="32"/>
      <c r="BK953" s="32"/>
      <c r="BL953" s="32"/>
      <c r="BM953" s="32"/>
      <c r="BN953" s="32"/>
      <c r="BO953" s="32"/>
      <c r="BP953" s="32"/>
      <c r="BQ953" s="32"/>
      <c r="BR953" s="32"/>
      <c r="BS953" s="32"/>
      <c r="BT953" s="32"/>
      <c r="BU953" s="32"/>
      <c r="BV953" s="32"/>
      <c r="BW953" s="32"/>
      <c r="BX953" s="32"/>
      <c r="BY953" s="32"/>
      <c r="BZ953" s="32"/>
      <c r="CA953" s="32"/>
      <c r="CB953" s="32">
        <v>213840.00000000003</v>
      </c>
      <c r="CC953" s="32"/>
      <c r="CD953" s="32">
        <v>213840.00000000003</v>
      </c>
      <c r="CE953" s="32">
        <f t="shared" si="255"/>
        <v>225857.80800000005</v>
      </c>
      <c r="CF953" s="32"/>
      <c r="CG953" s="32"/>
      <c r="CH953" s="32"/>
      <c r="CI953" s="32"/>
      <c r="CJ953" s="32">
        <f t="shared" si="248"/>
        <v>125975.56600000002</v>
      </c>
      <c r="CK953" s="32">
        <f>+SMALL((K953,O953,S953,W953,AA953,AE953,AI953,AM953,AQ953,AU953,AY953,BC953,BG953,BK953,BO953,BS953,BW953,CA953,CE953,CI953),1)</f>
        <v>52810</v>
      </c>
      <c r="CL953" s="18"/>
      <c r="CM953" s="18">
        <f t="shared" si="249"/>
        <v>0</v>
      </c>
      <c r="CN953" s="35">
        <f t="shared" si="250"/>
        <v>0</v>
      </c>
      <c r="CO953" s="39">
        <f t="shared" si="251"/>
        <v>52810</v>
      </c>
    </row>
    <row r="954" spans="1:93" s="19" customFormat="1" ht="45">
      <c r="A954" s="17">
        <v>944</v>
      </c>
      <c r="B954" s="50" t="s">
        <v>574</v>
      </c>
      <c r="C954" s="69" t="s">
        <v>915</v>
      </c>
      <c r="D954" s="69" t="s">
        <v>1248</v>
      </c>
      <c r="E954" s="37">
        <v>1</v>
      </c>
      <c r="F954" s="37" t="str">
        <f>+VLOOKUP(B954,'[1]AMAREY NOVA MEDICAL S.A'!$D:$H,5,0)</f>
        <v>CTO 5656-2021 AMAREY NOVA MEDICAL S.A</v>
      </c>
      <c r="G954" s="34">
        <f>+VLOOKUP(B954,'[1]AMAREY NOVA MEDICAL S.A'!$D:$H,2,0)</f>
        <v>50000</v>
      </c>
      <c r="H954" s="32">
        <f>+VLOOKUP(B954,'[1]AMAREY NOVA MEDICAL S.A'!$D:$H,3,0)</f>
        <v>0</v>
      </c>
      <c r="I954" s="32">
        <f>+VLOOKUP(B954,'[1]AMAREY NOVA MEDICAL S.A'!$D:$H,4,0)</f>
        <v>50000</v>
      </c>
      <c r="J954" s="32">
        <f t="shared" si="245"/>
        <v>50000</v>
      </c>
      <c r="K954" s="32">
        <f t="shared" si="246"/>
        <v>52810</v>
      </c>
      <c r="L954" s="32"/>
      <c r="M954" s="32"/>
      <c r="N954" s="32"/>
      <c r="O954" s="32"/>
      <c r="P954" s="71">
        <v>242231</v>
      </c>
      <c r="Q954" s="71"/>
      <c r="R954" s="76">
        <v>242231</v>
      </c>
      <c r="S954" s="32">
        <f t="shared" si="253"/>
        <v>255795.93600000002</v>
      </c>
      <c r="T954" s="32"/>
      <c r="U954" s="32"/>
      <c r="V954" s="32"/>
      <c r="W954" s="32"/>
      <c r="X954" s="32"/>
      <c r="Y954" s="32"/>
      <c r="Z954" s="32"/>
      <c r="AA954" s="32"/>
      <c r="AB954" s="32"/>
      <c r="AC954" s="32"/>
      <c r="AD954" s="32"/>
      <c r="AE954" s="32"/>
      <c r="AF954" s="32">
        <v>288144</v>
      </c>
      <c r="AG954" s="32"/>
      <c r="AH954" s="32">
        <v>288144</v>
      </c>
      <c r="AI954" s="32">
        <f t="shared" si="257"/>
        <v>304337.69280000002</v>
      </c>
      <c r="AJ954" s="32">
        <v>411125</v>
      </c>
      <c r="AK954" s="32"/>
      <c r="AL954" s="32">
        <v>411125</v>
      </c>
      <c r="AM954" s="32">
        <f t="shared" si="254"/>
        <v>434230.22500000003</v>
      </c>
      <c r="AN954" s="32"/>
      <c r="AO954" s="32"/>
      <c r="AP954" s="32"/>
      <c r="AQ954" s="32"/>
      <c r="AR954" s="32"/>
      <c r="AS954" s="32"/>
      <c r="AT954" s="32"/>
      <c r="AU954" s="32"/>
      <c r="AV954" s="32"/>
      <c r="AW954" s="32"/>
      <c r="AX954" s="32"/>
      <c r="AY954" s="32"/>
      <c r="AZ954" s="32"/>
      <c r="BA954" s="32"/>
      <c r="BB954" s="32"/>
      <c r="BC954" s="32"/>
      <c r="BD954" s="32"/>
      <c r="BE954" s="32"/>
      <c r="BF954" s="32"/>
      <c r="BG954" s="32"/>
      <c r="BH954" s="32"/>
      <c r="BI954" s="32"/>
      <c r="BJ954" s="32"/>
      <c r="BK954" s="32"/>
      <c r="BL954" s="32"/>
      <c r="BM954" s="32"/>
      <c r="BN954" s="32"/>
      <c r="BO954" s="32"/>
      <c r="BP954" s="32"/>
      <c r="BQ954" s="32"/>
      <c r="BR954" s="32"/>
      <c r="BS954" s="32"/>
      <c r="BT954" s="32"/>
      <c r="BU954" s="32"/>
      <c r="BV954" s="32"/>
      <c r="BW954" s="32"/>
      <c r="BX954" s="32"/>
      <c r="BY954" s="32"/>
      <c r="BZ954" s="32"/>
      <c r="CA954" s="32"/>
      <c r="CB954" s="32">
        <v>261360.00000000003</v>
      </c>
      <c r="CC954" s="32"/>
      <c r="CD954" s="32">
        <v>261360.00000000003</v>
      </c>
      <c r="CE954" s="32">
        <f t="shared" si="255"/>
        <v>276048.43200000003</v>
      </c>
      <c r="CF954" s="32"/>
      <c r="CG954" s="32"/>
      <c r="CH954" s="32"/>
      <c r="CI954" s="32"/>
      <c r="CJ954" s="32">
        <f t="shared" si="248"/>
        <v>264644.45716000005</v>
      </c>
      <c r="CK954" s="32">
        <f>+SMALL((K954,O954,S954,W954,AA954,AE954,AI954,AM954,AQ954,AU954,AY954,BC954,BG954,BK954,BO954,BS954,BW954,CA954,CE954,CI954),1)</f>
        <v>52810</v>
      </c>
      <c r="CL954" s="18"/>
      <c r="CM954" s="18">
        <f t="shared" si="249"/>
        <v>0</v>
      </c>
      <c r="CN954" s="35">
        <f t="shared" si="250"/>
        <v>0</v>
      </c>
      <c r="CO954" s="39">
        <f t="shared" si="251"/>
        <v>52810</v>
      </c>
    </row>
    <row r="955" spans="1:93" s="19" customFormat="1" ht="45">
      <c r="A955" s="17">
        <v>945</v>
      </c>
      <c r="B955" s="50" t="s">
        <v>787</v>
      </c>
      <c r="C955" s="69" t="s">
        <v>916</v>
      </c>
      <c r="D955" s="69" t="s">
        <v>1248</v>
      </c>
      <c r="E955" s="37">
        <v>1</v>
      </c>
      <c r="F955" s="37" t="str">
        <f>+VLOOKUP(B955,'[1]AMAREY NOVA MEDICAL S.A'!$D:$H,5,0)</f>
        <v>CTO 5656-2021 AMAREY NOVA MEDICAL S.A</v>
      </c>
      <c r="G955" s="34">
        <f>+VLOOKUP(B955,'[1]AMAREY NOVA MEDICAL S.A'!$D:$H,2,0)</f>
        <v>1588000</v>
      </c>
      <c r="H955" s="32">
        <f>+VLOOKUP(B955,'[1]AMAREY NOVA MEDICAL S.A'!$D:$H,3,0)</f>
        <v>0</v>
      </c>
      <c r="I955" s="32">
        <f>+VLOOKUP(B955,'[1]AMAREY NOVA MEDICAL S.A'!$D:$H,4,0)</f>
        <v>1588000</v>
      </c>
      <c r="J955" s="32">
        <f t="shared" si="245"/>
        <v>1588000</v>
      </c>
      <c r="K955" s="32">
        <f t="shared" si="246"/>
        <v>1677245.6</v>
      </c>
      <c r="L955" s="32">
        <v>2567000</v>
      </c>
      <c r="M955" s="32"/>
      <c r="N955" s="32">
        <v>2567000</v>
      </c>
      <c r="O955" s="32">
        <f t="shared" si="252"/>
        <v>2711265.4</v>
      </c>
      <c r="P955" s="71">
        <v>7431249</v>
      </c>
      <c r="Q955" s="71"/>
      <c r="R955" s="76">
        <v>7431249</v>
      </c>
      <c r="S955" s="32">
        <f t="shared" si="253"/>
        <v>7847398.9440000001</v>
      </c>
      <c r="T955" s="32"/>
      <c r="U955" s="32"/>
      <c r="V955" s="32"/>
      <c r="W955" s="32"/>
      <c r="X955" s="32">
        <v>1839692</v>
      </c>
      <c r="Y955" s="32"/>
      <c r="Z955" s="32">
        <v>1839692</v>
      </c>
      <c r="AA955" s="32">
        <f t="shared" ref="AA955:AA969" si="258">+Z955*1.0562</f>
        <v>1943082.6904</v>
      </c>
      <c r="AB955" s="32"/>
      <c r="AC955" s="32"/>
      <c r="AD955" s="32"/>
      <c r="AE955" s="32"/>
      <c r="AF955" s="32">
        <v>2347380</v>
      </c>
      <c r="AG955" s="32"/>
      <c r="AH955" s="32">
        <v>2347380</v>
      </c>
      <c r="AI955" s="32">
        <f t="shared" si="257"/>
        <v>2479302.7560000001</v>
      </c>
      <c r="AJ955" s="32">
        <v>4600000</v>
      </c>
      <c r="AK955" s="32"/>
      <c r="AL955" s="32">
        <v>4600000</v>
      </c>
      <c r="AM955" s="32">
        <f t="shared" si="254"/>
        <v>4858520</v>
      </c>
      <c r="AN955" s="32"/>
      <c r="AO955" s="32"/>
      <c r="AP955" s="32"/>
      <c r="AQ955" s="32"/>
      <c r="AR955" s="32"/>
      <c r="AS955" s="32"/>
      <c r="AT955" s="32"/>
      <c r="AU955" s="32"/>
      <c r="AV955" s="32"/>
      <c r="AW955" s="32"/>
      <c r="AX955" s="32"/>
      <c r="AY955" s="32"/>
      <c r="AZ955" s="32"/>
      <c r="BA955" s="32"/>
      <c r="BB955" s="32"/>
      <c r="BC955" s="32"/>
      <c r="BD955" s="32"/>
      <c r="BE955" s="32"/>
      <c r="BF955" s="32"/>
      <c r="BG955" s="32"/>
      <c r="BH955" s="32"/>
      <c r="BI955" s="32"/>
      <c r="BJ955" s="32"/>
      <c r="BK955" s="32"/>
      <c r="BL955" s="32"/>
      <c r="BM955" s="32"/>
      <c r="BN955" s="32"/>
      <c r="BO955" s="32"/>
      <c r="BP955" s="32"/>
      <c r="BQ955" s="32"/>
      <c r="BR955" s="32"/>
      <c r="BS955" s="32"/>
      <c r="BT955" s="32"/>
      <c r="BU955" s="32"/>
      <c r="BV955" s="32"/>
      <c r="BW955" s="32"/>
      <c r="BX955" s="32"/>
      <c r="BY955" s="32"/>
      <c r="BZ955" s="32"/>
      <c r="CA955" s="32"/>
      <c r="CB955" s="32">
        <v>2376000</v>
      </c>
      <c r="CC955" s="32"/>
      <c r="CD955" s="32">
        <v>2376000</v>
      </c>
      <c r="CE955" s="32">
        <f t="shared" si="255"/>
        <v>2509531.2000000002</v>
      </c>
      <c r="CF955" s="32"/>
      <c r="CG955" s="32"/>
      <c r="CH955" s="32"/>
      <c r="CI955" s="32"/>
      <c r="CJ955" s="32">
        <f t="shared" si="248"/>
        <v>3432335.2272000001</v>
      </c>
      <c r="CK955" s="32">
        <f>+SMALL((K955,O955,S955,W955,AA955,AE955,AI955,AM955,AQ955,AU955,AY955,BC955,BG955,BK955,BO955,BS955,BW955,CA955,CE955,CI955),1)</f>
        <v>1677245.6</v>
      </c>
      <c r="CL955" s="18"/>
      <c r="CM955" s="18">
        <f t="shared" si="249"/>
        <v>0</v>
      </c>
      <c r="CN955" s="35">
        <f t="shared" si="250"/>
        <v>0</v>
      </c>
      <c r="CO955" s="39">
        <f t="shared" si="251"/>
        <v>1677245.6</v>
      </c>
    </row>
    <row r="956" spans="1:93" s="19" customFormat="1" ht="45">
      <c r="A956" s="17">
        <v>946</v>
      </c>
      <c r="B956" s="50" t="s">
        <v>421</v>
      </c>
      <c r="C956" s="69" t="s">
        <v>916</v>
      </c>
      <c r="D956" s="69" t="s">
        <v>1248</v>
      </c>
      <c r="E956" s="37">
        <v>1</v>
      </c>
      <c r="F956" s="37" t="str">
        <f>+VLOOKUP(B956,'[1]AMAREY NOVA MEDICAL S.A'!$D:$H,5,0)</f>
        <v>CTO 5656-2021 AMAREY NOVA MEDICAL S.A</v>
      </c>
      <c r="G956" s="34">
        <f>+VLOOKUP(B956,'[1]AMAREY NOVA MEDICAL S.A'!$D:$H,2,0)</f>
        <v>50000</v>
      </c>
      <c r="H956" s="32">
        <f>+VLOOKUP(B956,'[1]AMAREY NOVA MEDICAL S.A'!$D:$H,3,0)</f>
        <v>0</v>
      </c>
      <c r="I956" s="32">
        <f>+VLOOKUP(B956,'[1]AMAREY NOVA MEDICAL S.A'!$D:$H,4,0)</f>
        <v>50000</v>
      </c>
      <c r="J956" s="32">
        <f t="shared" si="245"/>
        <v>50000</v>
      </c>
      <c r="K956" s="32">
        <f t="shared" si="246"/>
        <v>52810</v>
      </c>
      <c r="L956" s="32">
        <v>86000</v>
      </c>
      <c r="M956" s="32"/>
      <c r="N956" s="32">
        <v>86000</v>
      </c>
      <c r="O956" s="32">
        <f t="shared" si="252"/>
        <v>90833.2</v>
      </c>
      <c r="P956" s="71">
        <v>744505</v>
      </c>
      <c r="Q956" s="71"/>
      <c r="R956" s="76">
        <v>744505</v>
      </c>
      <c r="S956" s="32">
        <f t="shared" si="253"/>
        <v>786197.28</v>
      </c>
      <c r="T956" s="32"/>
      <c r="U956" s="32"/>
      <c r="V956" s="32"/>
      <c r="W956" s="32"/>
      <c r="X956" s="32">
        <v>124379</v>
      </c>
      <c r="Y956" s="32"/>
      <c r="Z956" s="32">
        <v>124379</v>
      </c>
      <c r="AA956" s="32">
        <f t="shared" si="258"/>
        <v>131369.0998</v>
      </c>
      <c r="AB956" s="32"/>
      <c r="AC956" s="32"/>
      <c r="AD956" s="32"/>
      <c r="AE956" s="32"/>
      <c r="AF956" s="32">
        <v>111780</v>
      </c>
      <c r="AG956" s="32"/>
      <c r="AH956" s="32">
        <v>111780</v>
      </c>
      <c r="AI956" s="32">
        <f t="shared" si="257"/>
        <v>118062.03600000001</v>
      </c>
      <c r="AJ956" s="32">
        <v>339135</v>
      </c>
      <c r="AK956" s="32"/>
      <c r="AL956" s="32">
        <v>339135</v>
      </c>
      <c r="AM956" s="32">
        <f t="shared" si="254"/>
        <v>358194.38699999999</v>
      </c>
      <c r="AN956" s="32"/>
      <c r="AO956" s="32"/>
      <c r="AP956" s="32"/>
      <c r="AQ956" s="32"/>
      <c r="AR956" s="32"/>
      <c r="AS956" s="32"/>
      <c r="AT956" s="32"/>
      <c r="AU956" s="32"/>
      <c r="AV956" s="32"/>
      <c r="AW956" s="32"/>
      <c r="AX956" s="32"/>
      <c r="AY956" s="32"/>
      <c r="AZ956" s="32"/>
      <c r="BA956" s="32"/>
      <c r="BB956" s="32"/>
      <c r="BC956" s="32"/>
      <c r="BD956" s="32"/>
      <c r="BE956" s="32"/>
      <c r="BF956" s="32"/>
      <c r="BG956" s="32"/>
      <c r="BH956" s="32"/>
      <c r="BI956" s="32"/>
      <c r="BJ956" s="32"/>
      <c r="BK956" s="32"/>
      <c r="BL956" s="32"/>
      <c r="BM956" s="32"/>
      <c r="BN956" s="32"/>
      <c r="BO956" s="32"/>
      <c r="BP956" s="32"/>
      <c r="BQ956" s="32"/>
      <c r="BR956" s="32"/>
      <c r="BS956" s="32"/>
      <c r="BT956" s="32"/>
      <c r="BU956" s="32"/>
      <c r="BV956" s="32"/>
      <c r="BW956" s="32"/>
      <c r="BX956" s="32"/>
      <c r="BY956" s="32"/>
      <c r="BZ956" s="32"/>
      <c r="CA956" s="32"/>
      <c r="CB956" s="32">
        <v>213840.00000000003</v>
      </c>
      <c r="CC956" s="32"/>
      <c r="CD956" s="32">
        <v>213840.00000000003</v>
      </c>
      <c r="CE956" s="32">
        <f t="shared" si="255"/>
        <v>225857.80800000005</v>
      </c>
      <c r="CF956" s="32"/>
      <c r="CG956" s="32"/>
      <c r="CH956" s="32"/>
      <c r="CI956" s="32"/>
      <c r="CJ956" s="32">
        <f t="shared" si="248"/>
        <v>251903.40154285711</v>
      </c>
      <c r="CK956" s="32">
        <f>+SMALL((K956,O956,S956,W956,AA956,AE956,AI956,AM956,AQ956,AU956,AY956,BC956,BG956,BK956,BO956,BS956,BW956,CA956,CE956,CI956),1)</f>
        <v>52810</v>
      </c>
      <c r="CL956" s="18"/>
      <c r="CM956" s="18">
        <f t="shared" si="249"/>
        <v>0</v>
      </c>
      <c r="CN956" s="35">
        <f t="shared" si="250"/>
        <v>0</v>
      </c>
      <c r="CO956" s="39">
        <f t="shared" si="251"/>
        <v>52810</v>
      </c>
    </row>
    <row r="957" spans="1:93" s="19" customFormat="1" ht="45">
      <c r="A957" s="17">
        <v>947</v>
      </c>
      <c r="B957" s="50" t="s">
        <v>574</v>
      </c>
      <c r="C957" s="69" t="s">
        <v>916</v>
      </c>
      <c r="D957" s="69" t="s">
        <v>1248</v>
      </c>
      <c r="E957" s="37">
        <v>1</v>
      </c>
      <c r="F957" s="37" t="str">
        <f>+VLOOKUP(B957,'[1]AMAREY NOVA MEDICAL S.A'!$D:$H,5,0)</f>
        <v>CTO 5656-2021 AMAREY NOVA MEDICAL S.A</v>
      </c>
      <c r="G957" s="34">
        <f>+VLOOKUP(B957,'[1]AMAREY NOVA MEDICAL S.A'!$D:$H,2,0)</f>
        <v>50000</v>
      </c>
      <c r="H957" s="32">
        <f>+VLOOKUP(B957,'[1]AMAREY NOVA MEDICAL S.A'!$D:$H,3,0)</f>
        <v>0</v>
      </c>
      <c r="I957" s="32">
        <f>+VLOOKUP(B957,'[1]AMAREY NOVA MEDICAL S.A'!$D:$H,4,0)</f>
        <v>50000</v>
      </c>
      <c r="J957" s="32">
        <f t="shared" si="245"/>
        <v>50000</v>
      </c>
      <c r="K957" s="32">
        <f t="shared" si="246"/>
        <v>52810</v>
      </c>
      <c r="L957" s="32">
        <v>271000</v>
      </c>
      <c r="M957" s="32"/>
      <c r="N957" s="32">
        <v>271000</v>
      </c>
      <c r="O957" s="32">
        <f t="shared" si="252"/>
        <v>286230.2</v>
      </c>
      <c r="P957" s="71">
        <v>734505</v>
      </c>
      <c r="Q957" s="71"/>
      <c r="R957" s="76">
        <v>734505</v>
      </c>
      <c r="S957" s="32">
        <f t="shared" si="253"/>
        <v>775637.28</v>
      </c>
      <c r="T957" s="32"/>
      <c r="U957" s="32"/>
      <c r="V957" s="32"/>
      <c r="W957" s="32"/>
      <c r="X957" s="32">
        <v>378087</v>
      </c>
      <c r="Y957" s="32"/>
      <c r="Z957" s="32">
        <v>378087</v>
      </c>
      <c r="AA957" s="32">
        <f t="shared" si="258"/>
        <v>399335.48940000002</v>
      </c>
      <c r="AB957" s="32"/>
      <c r="AC957" s="32"/>
      <c r="AD957" s="32"/>
      <c r="AE957" s="32"/>
      <c r="AF957" s="32">
        <v>288144</v>
      </c>
      <c r="AG957" s="32"/>
      <c r="AH957" s="32">
        <v>288144</v>
      </c>
      <c r="AI957" s="32">
        <f t="shared" si="257"/>
        <v>304337.69280000002</v>
      </c>
      <c r="AJ957" s="32">
        <v>384388</v>
      </c>
      <c r="AK957" s="32"/>
      <c r="AL957" s="32">
        <v>384388</v>
      </c>
      <c r="AM957" s="32">
        <f t="shared" si="254"/>
        <v>405990.60560000001</v>
      </c>
      <c r="AN957" s="32"/>
      <c r="AO957" s="32"/>
      <c r="AP957" s="32"/>
      <c r="AQ957" s="32"/>
      <c r="AR957" s="32"/>
      <c r="AS957" s="32"/>
      <c r="AT957" s="32"/>
      <c r="AU957" s="32"/>
      <c r="AV957" s="32"/>
      <c r="AW957" s="32"/>
      <c r="AX957" s="32"/>
      <c r="AY957" s="32"/>
      <c r="AZ957" s="32"/>
      <c r="BA957" s="32"/>
      <c r="BB957" s="32"/>
      <c r="BC957" s="32"/>
      <c r="BD957" s="32"/>
      <c r="BE957" s="32"/>
      <c r="BF957" s="32"/>
      <c r="BG957" s="32"/>
      <c r="BH957" s="32"/>
      <c r="BI957" s="32"/>
      <c r="BJ957" s="32"/>
      <c r="BK957" s="32"/>
      <c r="BL957" s="32"/>
      <c r="BM957" s="32"/>
      <c r="BN957" s="32"/>
      <c r="BO957" s="32"/>
      <c r="BP957" s="32"/>
      <c r="BQ957" s="32"/>
      <c r="BR957" s="32"/>
      <c r="BS957" s="32"/>
      <c r="BT957" s="32"/>
      <c r="BU957" s="32"/>
      <c r="BV957" s="32"/>
      <c r="BW957" s="32"/>
      <c r="BX957" s="32"/>
      <c r="BY957" s="32"/>
      <c r="BZ957" s="32"/>
      <c r="CA957" s="32"/>
      <c r="CB957" s="32">
        <v>261360.00000000003</v>
      </c>
      <c r="CC957" s="32"/>
      <c r="CD957" s="32">
        <v>261360.00000000003</v>
      </c>
      <c r="CE957" s="32">
        <f t="shared" si="255"/>
        <v>276048.43200000003</v>
      </c>
      <c r="CF957" s="32"/>
      <c r="CG957" s="32"/>
      <c r="CH957" s="32"/>
      <c r="CI957" s="32"/>
      <c r="CJ957" s="32">
        <f t="shared" si="248"/>
        <v>357198.52854285715</v>
      </c>
      <c r="CK957" s="32">
        <f>+SMALL((K957,O957,S957,W957,AA957,AE957,AI957,AM957,AQ957,AU957,AY957,BC957,BG957,BK957,BO957,BS957,BW957,CA957,CE957,CI957),1)</f>
        <v>52810</v>
      </c>
      <c r="CL957" s="18"/>
      <c r="CM957" s="18">
        <f t="shared" si="249"/>
        <v>0</v>
      </c>
      <c r="CN957" s="35">
        <f t="shared" si="250"/>
        <v>0</v>
      </c>
      <c r="CO957" s="39">
        <f t="shared" si="251"/>
        <v>52810</v>
      </c>
    </row>
    <row r="958" spans="1:93" s="19" customFormat="1" ht="45">
      <c r="A958" s="17">
        <v>948</v>
      </c>
      <c r="B958" s="50" t="s">
        <v>788</v>
      </c>
      <c r="C958" s="69" t="s">
        <v>916</v>
      </c>
      <c r="D958" s="69" t="s">
        <v>1248</v>
      </c>
      <c r="E958" s="37">
        <v>1</v>
      </c>
      <c r="F958" s="37" t="str">
        <f>+VLOOKUP(B958,'[1]AMAREY NOVA MEDICAL S.A'!$D:$H,5,0)</f>
        <v>CTO 5656-2021 AMAREY NOVA MEDICAL S.A</v>
      </c>
      <c r="G958" s="34">
        <f>+VLOOKUP(B958,'[1]AMAREY NOVA MEDICAL S.A'!$D:$H,2,0)</f>
        <v>0</v>
      </c>
      <c r="H958" s="32">
        <f>+VLOOKUP(B958,'[1]AMAREY NOVA MEDICAL S.A'!$D:$H,3,0)</f>
        <v>0</v>
      </c>
      <c r="I958" s="32">
        <f>+VLOOKUP(B958,'[1]AMAREY NOVA MEDICAL S.A'!$D:$H,4,0)</f>
        <v>0</v>
      </c>
      <c r="J958" s="32">
        <f t="shared" si="245"/>
        <v>0</v>
      </c>
      <c r="K958" s="32">
        <f t="shared" si="246"/>
        <v>0</v>
      </c>
      <c r="L958" s="32"/>
      <c r="M958" s="32"/>
      <c r="N958" s="32"/>
      <c r="O958" s="32"/>
      <c r="P958" s="71">
        <v>732016</v>
      </c>
      <c r="Q958" s="71"/>
      <c r="R958" s="76">
        <v>732016</v>
      </c>
      <c r="S958" s="32">
        <f t="shared" si="253"/>
        <v>773008.89600000007</v>
      </c>
      <c r="T958" s="32"/>
      <c r="U958" s="32"/>
      <c r="V958" s="32"/>
      <c r="W958" s="32"/>
      <c r="X958" s="32">
        <v>285267</v>
      </c>
      <c r="Y958" s="32"/>
      <c r="Z958" s="32">
        <v>285267</v>
      </c>
      <c r="AA958" s="32">
        <f t="shared" si="258"/>
        <v>301299.00540000002</v>
      </c>
      <c r="AB958" s="32"/>
      <c r="AC958" s="32"/>
      <c r="AD958" s="32"/>
      <c r="AE958" s="32"/>
      <c r="AF958" s="32">
        <v>142830</v>
      </c>
      <c r="AG958" s="32"/>
      <c r="AH958" s="32">
        <v>142830</v>
      </c>
      <c r="AI958" s="32">
        <f t="shared" si="257"/>
        <v>150857.046</v>
      </c>
      <c r="AJ958" s="32">
        <v>442750</v>
      </c>
      <c r="AK958" s="32"/>
      <c r="AL958" s="32">
        <v>442750</v>
      </c>
      <c r="AM958" s="32">
        <f t="shared" si="254"/>
        <v>467632.55</v>
      </c>
      <c r="AN958" s="32"/>
      <c r="AO958" s="32"/>
      <c r="AP958" s="32"/>
      <c r="AQ958" s="32"/>
      <c r="AR958" s="32"/>
      <c r="AS958" s="32"/>
      <c r="AT958" s="32"/>
      <c r="AU958" s="32"/>
      <c r="AV958" s="32"/>
      <c r="AW958" s="32"/>
      <c r="AX958" s="32"/>
      <c r="AY958" s="32"/>
      <c r="AZ958" s="32"/>
      <c r="BA958" s="32"/>
      <c r="BB958" s="32"/>
      <c r="BC958" s="32"/>
      <c r="BD958" s="32"/>
      <c r="BE958" s="32"/>
      <c r="BF958" s="32"/>
      <c r="BG958" s="32"/>
      <c r="BH958" s="32"/>
      <c r="BI958" s="32"/>
      <c r="BJ958" s="32"/>
      <c r="BK958" s="32"/>
      <c r="BL958" s="32"/>
      <c r="BM958" s="32"/>
      <c r="BN958" s="32"/>
      <c r="BO958" s="32"/>
      <c r="BP958" s="32"/>
      <c r="BQ958" s="32"/>
      <c r="BR958" s="32"/>
      <c r="BS958" s="32"/>
      <c r="BT958" s="32"/>
      <c r="BU958" s="32"/>
      <c r="BV958" s="32"/>
      <c r="BW958" s="32"/>
      <c r="BX958" s="32"/>
      <c r="BY958" s="32"/>
      <c r="BZ958" s="32"/>
      <c r="CA958" s="32"/>
      <c r="CB958" s="32">
        <v>213840.00000000003</v>
      </c>
      <c r="CC958" s="32"/>
      <c r="CD958" s="32">
        <v>213840.00000000003</v>
      </c>
      <c r="CE958" s="32">
        <f t="shared" si="255"/>
        <v>225857.80800000005</v>
      </c>
      <c r="CF958" s="32"/>
      <c r="CG958" s="32"/>
      <c r="CH958" s="32"/>
      <c r="CI958" s="32"/>
      <c r="CJ958" s="32">
        <f t="shared" si="248"/>
        <v>319775.88423333335</v>
      </c>
      <c r="CK958" s="32">
        <f>+SMALL((K958,O958,S958,W958,AA958,AE958,AI958,AM958,AQ958,AU958,AY958,BC958,BG958,BK958,BO958,BS958,BW958,CA958,CE958,CI958),1)</f>
        <v>0</v>
      </c>
      <c r="CL958" s="18"/>
      <c r="CM958" s="18"/>
      <c r="CN958" s="35"/>
      <c r="CO958" s="39">
        <f t="shared" si="251"/>
        <v>0</v>
      </c>
    </row>
    <row r="959" spans="1:93" s="19" customFormat="1" ht="45">
      <c r="A959" s="17">
        <v>949</v>
      </c>
      <c r="B959" s="50" t="s">
        <v>789</v>
      </c>
      <c r="C959" s="69" t="s">
        <v>916</v>
      </c>
      <c r="D959" s="69" t="s">
        <v>1248</v>
      </c>
      <c r="E959" s="37">
        <v>1</v>
      </c>
      <c r="F959" s="37" t="str">
        <f>+VLOOKUP(B959,'[1]AMAREY NOVA MEDICAL S.A'!$D:$H,5,0)</f>
        <v>CTO 5656-2021 AMAREY NOVA MEDICAL S.A</v>
      </c>
      <c r="G959" s="34">
        <f>+VLOOKUP(B959,'[1]AMAREY NOVA MEDICAL S.A'!$D:$H,2,0)</f>
        <v>31000</v>
      </c>
      <c r="H959" s="32">
        <f>+VLOOKUP(B959,'[1]AMAREY NOVA MEDICAL S.A'!$D:$H,3,0)</f>
        <v>0</v>
      </c>
      <c r="I959" s="32">
        <f>+VLOOKUP(B959,'[1]AMAREY NOVA MEDICAL S.A'!$D:$H,4,0)</f>
        <v>31000</v>
      </c>
      <c r="J959" s="32">
        <f t="shared" si="245"/>
        <v>31000</v>
      </c>
      <c r="K959" s="32">
        <f t="shared" si="246"/>
        <v>32742.2</v>
      </c>
      <c r="L959" s="32">
        <v>36000</v>
      </c>
      <c r="M959" s="32"/>
      <c r="N959" s="32">
        <v>36000</v>
      </c>
      <c r="O959" s="32">
        <f t="shared" si="252"/>
        <v>38023.200000000004</v>
      </c>
      <c r="P959" s="71">
        <v>41019</v>
      </c>
      <c r="Q959" s="71"/>
      <c r="R959" s="76">
        <v>41019</v>
      </c>
      <c r="S959" s="32">
        <f t="shared" si="253"/>
        <v>43316.063999999998</v>
      </c>
      <c r="T959" s="32"/>
      <c r="U959" s="32"/>
      <c r="V959" s="32"/>
      <c r="W959" s="32"/>
      <c r="X959" s="32">
        <v>53217</v>
      </c>
      <c r="Y959" s="32"/>
      <c r="Z959" s="32">
        <v>53217</v>
      </c>
      <c r="AA959" s="32">
        <f t="shared" si="258"/>
        <v>56207.795400000003</v>
      </c>
      <c r="AB959" s="32"/>
      <c r="AC959" s="32"/>
      <c r="AD959" s="32"/>
      <c r="AE959" s="32"/>
      <c r="AF959" s="32"/>
      <c r="AG959" s="32"/>
      <c r="AH959" s="32"/>
      <c r="AI959" s="32"/>
      <c r="AJ959" s="32">
        <v>81800</v>
      </c>
      <c r="AK959" s="32">
        <f>+AJ959*19%</f>
        <v>15542</v>
      </c>
      <c r="AL959" s="32">
        <v>97342</v>
      </c>
      <c r="AM959" s="32">
        <f t="shared" si="254"/>
        <v>102812.6204</v>
      </c>
      <c r="AN959" s="32"/>
      <c r="AO959" s="32"/>
      <c r="AP959" s="32"/>
      <c r="AQ959" s="32"/>
      <c r="AR959" s="32"/>
      <c r="AS959" s="32"/>
      <c r="AT959" s="32"/>
      <c r="AU959" s="32"/>
      <c r="AV959" s="32"/>
      <c r="AW959" s="32"/>
      <c r="AX959" s="32"/>
      <c r="AY959" s="32"/>
      <c r="AZ959" s="32"/>
      <c r="BA959" s="32"/>
      <c r="BB959" s="32"/>
      <c r="BC959" s="32"/>
      <c r="BD959" s="32"/>
      <c r="BE959" s="32"/>
      <c r="BF959" s="32"/>
      <c r="BG959" s="32"/>
      <c r="BH959" s="32"/>
      <c r="BI959" s="32"/>
      <c r="BJ959" s="32"/>
      <c r="BK959" s="32"/>
      <c r="BL959" s="32"/>
      <c r="BM959" s="32"/>
      <c r="BN959" s="32"/>
      <c r="BO959" s="32"/>
      <c r="BP959" s="32"/>
      <c r="BQ959" s="32"/>
      <c r="BR959" s="32"/>
      <c r="BS959" s="32"/>
      <c r="BT959" s="32"/>
      <c r="BU959" s="32"/>
      <c r="BV959" s="32"/>
      <c r="BW959" s="32"/>
      <c r="BX959" s="32"/>
      <c r="BY959" s="32"/>
      <c r="BZ959" s="32"/>
      <c r="CA959" s="32"/>
      <c r="CB959" s="32">
        <v>22572</v>
      </c>
      <c r="CC959" s="32">
        <v>4288.68</v>
      </c>
      <c r="CD959" s="32">
        <v>26860.68</v>
      </c>
      <c r="CE959" s="32">
        <f t="shared" si="255"/>
        <v>28370.250216</v>
      </c>
      <c r="CF959" s="32"/>
      <c r="CG959" s="32"/>
      <c r="CH959" s="32"/>
      <c r="CI959" s="32"/>
      <c r="CJ959" s="32">
        <f t="shared" si="248"/>
        <v>50245.355002666671</v>
      </c>
      <c r="CK959" s="32">
        <f>+SMALL((K959,O959,S959,W959,AA959,AE959,AI959,AM959,AQ959,AU959,AY959,BC959,BG959,BK959,BO959,BS959,BW959,CA959,CE959,CI959),1)</f>
        <v>28370.250216</v>
      </c>
      <c r="CL959" s="18"/>
      <c r="CM959" s="18">
        <f t="shared" si="249"/>
        <v>4371.9497840000004</v>
      </c>
      <c r="CN959" s="35">
        <f t="shared" si="250"/>
        <v>0.15410332128598384</v>
      </c>
      <c r="CO959" s="39">
        <f t="shared" si="251"/>
        <v>28370.250216</v>
      </c>
    </row>
    <row r="960" spans="1:93" s="19" customFormat="1" ht="45">
      <c r="A960" s="17">
        <v>950</v>
      </c>
      <c r="B960" s="50" t="s">
        <v>790</v>
      </c>
      <c r="C960" s="69" t="s">
        <v>917</v>
      </c>
      <c r="D960" s="69" t="s">
        <v>1248</v>
      </c>
      <c r="E960" s="37">
        <v>1</v>
      </c>
      <c r="F960" s="37" t="str">
        <f>+VLOOKUP(B960,'[1]AMAREY NOVA MEDICAL S.A'!$D:$H,5,0)</f>
        <v>CTO 5656-2021 AMAREY NOVA MEDICAL S.A</v>
      </c>
      <c r="G960" s="34">
        <f>+VLOOKUP(B960,'[1]AMAREY NOVA MEDICAL S.A'!$D:$H,2,0)</f>
        <v>1588000</v>
      </c>
      <c r="H960" s="32">
        <f>+VLOOKUP(B960,'[1]AMAREY NOVA MEDICAL S.A'!$D:$H,3,0)</f>
        <v>0</v>
      </c>
      <c r="I960" s="32">
        <f>+VLOOKUP(B960,'[1]AMAREY NOVA MEDICAL S.A'!$D:$H,4,0)</f>
        <v>1588000</v>
      </c>
      <c r="J960" s="32">
        <f t="shared" si="245"/>
        <v>1588000</v>
      </c>
      <c r="K960" s="32">
        <f t="shared" si="246"/>
        <v>1677245.6</v>
      </c>
      <c r="L960" s="32">
        <v>2567000</v>
      </c>
      <c r="M960" s="32"/>
      <c r="N960" s="32">
        <v>2567000</v>
      </c>
      <c r="O960" s="32">
        <f t="shared" si="252"/>
        <v>2711265.4</v>
      </c>
      <c r="P960" s="71">
        <v>7431249</v>
      </c>
      <c r="Q960" s="71"/>
      <c r="R960" s="76">
        <v>7431249</v>
      </c>
      <c r="S960" s="32">
        <f t="shared" si="253"/>
        <v>7847398.9440000001</v>
      </c>
      <c r="T960" s="32"/>
      <c r="U960" s="32"/>
      <c r="V960" s="32"/>
      <c r="W960" s="32"/>
      <c r="X960" s="32">
        <v>1839692</v>
      </c>
      <c r="Y960" s="32"/>
      <c r="Z960" s="32">
        <v>1839692</v>
      </c>
      <c r="AA960" s="32">
        <f t="shared" si="258"/>
        <v>1943082.6904</v>
      </c>
      <c r="AB960" s="32"/>
      <c r="AC960" s="32"/>
      <c r="AD960" s="32"/>
      <c r="AE960" s="32"/>
      <c r="AF960" s="32">
        <v>2477790</v>
      </c>
      <c r="AG960" s="32"/>
      <c r="AH960" s="32">
        <v>2477790</v>
      </c>
      <c r="AI960" s="32">
        <f t="shared" si="257"/>
        <v>2617041.798</v>
      </c>
      <c r="AJ960" s="32">
        <v>4312500</v>
      </c>
      <c r="AK960" s="32"/>
      <c r="AL960" s="32">
        <v>4312500</v>
      </c>
      <c r="AM960" s="32">
        <f t="shared" si="254"/>
        <v>4554862.5</v>
      </c>
      <c r="AN960" s="32"/>
      <c r="AO960" s="32"/>
      <c r="AP960" s="32"/>
      <c r="AQ960" s="32"/>
      <c r="AR960" s="32">
        <v>2039945.9850000001</v>
      </c>
      <c r="AS960" s="32"/>
      <c r="AT960" s="32">
        <v>2039945.9850000001</v>
      </c>
      <c r="AU960" s="32">
        <f t="shared" si="247"/>
        <v>2154590.9493570002</v>
      </c>
      <c r="AV960" s="32"/>
      <c r="AW960" s="32"/>
      <c r="AX960" s="32"/>
      <c r="AY960" s="32"/>
      <c r="AZ960" s="32"/>
      <c r="BA960" s="32"/>
      <c r="BB960" s="32"/>
      <c r="BC960" s="32"/>
      <c r="BD960" s="32"/>
      <c r="BE960" s="32"/>
      <c r="BF960" s="32"/>
      <c r="BG960" s="32"/>
      <c r="BH960" s="32"/>
      <c r="BI960" s="32"/>
      <c r="BJ960" s="32"/>
      <c r="BK960" s="32"/>
      <c r="BL960" s="32"/>
      <c r="BM960" s="32"/>
      <c r="BN960" s="32"/>
      <c r="BO960" s="32"/>
      <c r="BP960" s="32"/>
      <c r="BQ960" s="32"/>
      <c r="BR960" s="32"/>
      <c r="BS960" s="32"/>
      <c r="BT960" s="32"/>
      <c r="BU960" s="32"/>
      <c r="BV960" s="32"/>
      <c r="BW960" s="32"/>
      <c r="BX960" s="32"/>
      <c r="BY960" s="32"/>
      <c r="BZ960" s="32"/>
      <c r="CA960" s="32"/>
      <c r="CB960" s="32">
        <v>2269080</v>
      </c>
      <c r="CC960" s="32"/>
      <c r="CD960" s="32">
        <v>2269080</v>
      </c>
      <c r="CE960" s="32">
        <f t="shared" si="255"/>
        <v>2396602.2960000001</v>
      </c>
      <c r="CF960" s="32"/>
      <c r="CG960" s="32"/>
      <c r="CH960" s="32"/>
      <c r="CI960" s="32"/>
      <c r="CJ960" s="32">
        <f t="shared" si="248"/>
        <v>3237761.2722196248</v>
      </c>
      <c r="CK960" s="32">
        <f>+SMALL((K960,O960,S960,W960,AA960,AE960,AI960,AM960,AQ960,AU960,AY960,BC960,BG960,BK960,BO960,BS960,BW960,CA960,CE960,CI960),1)</f>
        <v>1677245.6</v>
      </c>
      <c r="CL960" s="18"/>
      <c r="CM960" s="18">
        <f t="shared" si="249"/>
        <v>0</v>
      </c>
      <c r="CN960" s="35">
        <f t="shared" si="250"/>
        <v>0</v>
      </c>
      <c r="CO960" s="39">
        <f t="shared" si="251"/>
        <v>1677245.6</v>
      </c>
    </row>
    <row r="961" spans="1:93" s="19" customFormat="1" ht="45">
      <c r="A961" s="17">
        <v>951</v>
      </c>
      <c r="B961" s="50" t="s">
        <v>421</v>
      </c>
      <c r="C961" s="69" t="s">
        <v>917</v>
      </c>
      <c r="D961" s="69" t="s">
        <v>1248</v>
      </c>
      <c r="E961" s="37">
        <v>1</v>
      </c>
      <c r="F961" s="37" t="str">
        <f>+VLOOKUP(B961,'[1]AMAREY NOVA MEDICAL S.A'!$D:$H,5,0)</f>
        <v>CTO 5656-2021 AMAREY NOVA MEDICAL S.A</v>
      </c>
      <c r="G961" s="34">
        <f>+VLOOKUP(B961,'[1]AMAREY NOVA MEDICAL S.A'!$D:$H,2,0)</f>
        <v>50000</v>
      </c>
      <c r="H961" s="32">
        <f>+VLOOKUP(B961,'[1]AMAREY NOVA MEDICAL S.A'!$D:$H,3,0)</f>
        <v>0</v>
      </c>
      <c r="I961" s="32">
        <f>+VLOOKUP(B961,'[1]AMAREY NOVA MEDICAL S.A'!$D:$H,4,0)</f>
        <v>50000</v>
      </c>
      <c r="J961" s="32">
        <f t="shared" si="245"/>
        <v>50000</v>
      </c>
      <c r="K961" s="32">
        <f t="shared" si="246"/>
        <v>52810</v>
      </c>
      <c r="L961" s="32">
        <v>86000</v>
      </c>
      <c r="M961" s="32"/>
      <c r="N961" s="32">
        <v>86000</v>
      </c>
      <c r="O961" s="32">
        <f t="shared" si="252"/>
        <v>90833.2</v>
      </c>
      <c r="P961" s="71">
        <v>744505</v>
      </c>
      <c r="Q961" s="71"/>
      <c r="R961" s="76">
        <v>744505</v>
      </c>
      <c r="S961" s="32">
        <f t="shared" si="253"/>
        <v>786197.28</v>
      </c>
      <c r="T961" s="32"/>
      <c r="U961" s="32"/>
      <c r="V961" s="32"/>
      <c r="W961" s="32"/>
      <c r="X961" s="32">
        <v>124379</v>
      </c>
      <c r="Y961" s="32"/>
      <c r="Z961" s="32">
        <v>124379</v>
      </c>
      <c r="AA961" s="32">
        <f t="shared" si="258"/>
        <v>131369.0998</v>
      </c>
      <c r="AB961" s="32"/>
      <c r="AC961" s="32"/>
      <c r="AD961" s="32"/>
      <c r="AE961" s="32"/>
      <c r="AF961" s="32">
        <v>111780</v>
      </c>
      <c r="AG961" s="32"/>
      <c r="AH961" s="32">
        <v>111780</v>
      </c>
      <c r="AI961" s="32">
        <f t="shared" si="257"/>
        <v>118062.03600000001</v>
      </c>
      <c r="AJ961" s="32">
        <v>339135</v>
      </c>
      <c r="AK961" s="32"/>
      <c r="AL961" s="32">
        <v>339135</v>
      </c>
      <c r="AM961" s="32">
        <f t="shared" si="254"/>
        <v>358194.38699999999</v>
      </c>
      <c r="AN961" s="32"/>
      <c r="AO961" s="32"/>
      <c r="AP961" s="32"/>
      <c r="AQ961" s="32"/>
      <c r="AR961" s="32">
        <v>51453.344250000009</v>
      </c>
      <c r="AS961" s="32"/>
      <c r="AT961" s="32">
        <v>51453.344250000009</v>
      </c>
      <c r="AU961" s="32">
        <f t="shared" si="247"/>
        <v>54345.022196850012</v>
      </c>
      <c r="AV961" s="32"/>
      <c r="AW961" s="32"/>
      <c r="AX961" s="32"/>
      <c r="AY961" s="32"/>
      <c r="AZ961" s="32"/>
      <c r="BA961" s="32"/>
      <c r="BB961" s="32"/>
      <c r="BC961" s="32"/>
      <c r="BD961" s="32"/>
      <c r="BE961" s="32"/>
      <c r="BF961" s="32"/>
      <c r="BG961" s="32"/>
      <c r="BH961" s="32"/>
      <c r="BI961" s="32"/>
      <c r="BJ961" s="32"/>
      <c r="BK961" s="32"/>
      <c r="BL961" s="32"/>
      <c r="BM961" s="32"/>
      <c r="BN961" s="32"/>
      <c r="BO961" s="32"/>
      <c r="BP961" s="32"/>
      <c r="BQ961" s="32"/>
      <c r="BR961" s="32"/>
      <c r="BS961" s="32"/>
      <c r="BT961" s="32"/>
      <c r="BU961" s="32"/>
      <c r="BV961" s="32"/>
      <c r="BW961" s="32"/>
      <c r="BX961" s="32"/>
      <c r="BY961" s="32"/>
      <c r="BZ961" s="32"/>
      <c r="CA961" s="32"/>
      <c r="CB961" s="32">
        <v>237600.00000000003</v>
      </c>
      <c r="CC961" s="32"/>
      <c r="CD961" s="32">
        <v>237600.00000000003</v>
      </c>
      <c r="CE961" s="32">
        <f t="shared" si="255"/>
        <v>250953.12000000002</v>
      </c>
      <c r="CF961" s="32"/>
      <c r="CG961" s="32"/>
      <c r="CH961" s="32"/>
      <c r="CI961" s="32"/>
      <c r="CJ961" s="32">
        <f t="shared" si="248"/>
        <v>230345.51812460626</v>
      </c>
      <c r="CK961" s="32">
        <f>+SMALL((K961,O961,S961,W961,AA961,AE961,AI961,AM961,AQ961,AU961,AY961,BC961,BG961,BK961,BO961,BS961,BW961,CA961,CE961,CI961),1)</f>
        <v>52810</v>
      </c>
      <c r="CL961" s="18"/>
      <c r="CM961" s="18">
        <f t="shared" si="249"/>
        <v>0</v>
      </c>
      <c r="CN961" s="35">
        <f t="shared" si="250"/>
        <v>0</v>
      </c>
      <c r="CO961" s="39">
        <f t="shared" si="251"/>
        <v>52810</v>
      </c>
    </row>
    <row r="962" spans="1:93" s="19" customFormat="1" ht="45">
      <c r="A962" s="17">
        <v>952</v>
      </c>
      <c r="B962" s="50" t="s">
        <v>574</v>
      </c>
      <c r="C962" s="69" t="s">
        <v>917</v>
      </c>
      <c r="D962" s="69" t="s">
        <v>1248</v>
      </c>
      <c r="E962" s="37">
        <v>1</v>
      </c>
      <c r="F962" s="37" t="str">
        <f>+VLOOKUP(B962,'[1]AMAREY NOVA MEDICAL S.A'!$D:$H,5,0)</f>
        <v>CTO 5656-2021 AMAREY NOVA MEDICAL S.A</v>
      </c>
      <c r="G962" s="34">
        <f>+VLOOKUP(B962,'[1]AMAREY NOVA MEDICAL S.A'!$D:$H,2,0)</f>
        <v>50000</v>
      </c>
      <c r="H962" s="32">
        <f>+VLOOKUP(B962,'[1]AMAREY NOVA MEDICAL S.A'!$D:$H,3,0)</f>
        <v>0</v>
      </c>
      <c r="I962" s="32">
        <f>+VLOOKUP(B962,'[1]AMAREY NOVA MEDICAL S.A'!$D:$H,4,0)</f>
        <v>50000</v>
      </c>
      <c r="J962" s="32">
        <f t="shared" si="245"/>
        <v>50000</v>
      </c>
      <c r="K962" s="32">
        <f t="shared" si="246"/>
        <v>52810</v>
      </c>
      <c r="L962" s="32">
        <v>271000</v>
      </c>
      <c r="M962" s="32"/>
      <c r="N962" s="32">
        <v>271000</v>
      </c>
      <c r="O962" s="32">
        <f t="shared" si="252"/>
        <v>286230.2</v>
      </c>
      <c r="P962" s="71">
        <v>734505</v>
      </c>
      <c r="Q962" s="71"/>
      <c r="R962" s="76">
        <v>734505</v>
      </c>
      <c r="S962" s="32">
        <f t="shared" si="253"/>
        <v>775637.28</v>
      </c>
      <c r="T962" s="32"/>
      <c r="U962" s="32"/>
      <c r="V962" s="32"/>
      <c r="W962" s="32"/>
      <c r="X962" s="32">
        <v>378087</v>
      </c>
      <c r="Y962" s="32"/>
      <c r="Z962" s="32">
        <v>378087</v>
      </c>
      <c r="AA962" s="32">
        <f t="shared" si="258"/>
        <v>399335.48940000002</v>
      </c>
      <c r="AB962" s="32"/>
      <c r="AC962" s="32"/>
      <c r="AD962" s="32"/>
      <c r="AE962" s="32"/>
      <c r="AF962" s="32">
        <v>288144</v>
      </c>
      <c r="AG962" s="32"/>
      <c r="AH962" s="32">
        <v>288144</v>
      </c>
      <c r="AI962" s="32">
        <f t="shared" si="257"/>
        <v>304337.69280000002</v>
      </c>
      <c r="AJ962" s="32">
        <v>384388</v>
      </c>
      <c r="AK962" s="32"/>
      <c r="AL962" s="32">
        <v>384388</v>
      </c>
      <c r="AM962" s="32">
        <f t="shared" si="254"/>
        <v>405990.60560000001</v>
      </c>
      <c r="AN962" s="32"/>
      <c r="AO962" s="32"/>
      <c r="AP962" s="32"/>
      <c r="AQ962" s="32"/>
      <c r="AR962" s="32">
        <v>128218.86000000002</v>
      </c>
      <c r="AS962" s="32"/>
      <c r="AT962" s="32">
        <v>128218.86000000002</v>
      </c>
      <c r="AU962" s="32">
        <f t="shared" si="247"/>
        <v>135424.75993200002</v>
      </c>
      <c r="AV962" s="32"/>
      <c r="AW962" s="32"/>
      <c r="AX962" s="32"/>
      <c r="AY962" s="32"/>
      <c r="AZ962" s="32"/>
      <c r="BA962" s="32"/>
      <c r="BB962" s="32"/>
      <c r="BC962" s="32"/>
      <c r="BD962" s="32"/>
      <c r="BE962" s="32"/>
      <c r="BF962" s="32"/>
      <c r="BG962" s="32"/>
      <c r="BH962" s="32"/>
      <c r="BI962" s="32"/>
      <c r="BJ962" s="32"/>
      <c r="BK962" s="32"/>
      <c r="BL962" s="32"/>
      <c r="BM962" s="32"/>
      <c r="BN962" s="32"/>
      <c r="BO962" s="32"/>
      <c r="BP962" s="32"/>
      <c r="BQ962" s="32"/>
      <c r="BR962" s="32"/>
      <c r="BS962" s="32"/>
      <c r="BT962" s="32"/>
      <c r="BU962" s="32"/>
      <c r="BV962" s="32"/>
      <c r="BW962" s="32"/>
      <c r="BX962" s="32"/>
      <c r="BY962" s="32"/>
      <c r="BZ962" s="32"/>
      <c r="CA962" s="32"/>
      <c r="CB962" s="32">
        <v>261360.00000000003</v>
      </c>
      <c r="CC962" s="32"/>
      <c r="CD962" s="32">
        <v>261360.00000000003</v>
      </c>
      <c r="CE962" s="32">
        <f t="shared" si="255"/>
        <v>276048.43200000003</v>
      </c>
      <c r="CF962" s="32"/>
      <c r="CG962" s="32"/>
      <c r="CH962" s="32"/>
      <c r="CI962" s="32"/>
      <c r="CJ962" s="32">
        <f t="shared" si="248"/>
        <v>329476.80746650003</v>
      </c>
      <c r="CK962" s="32">
        <f>+SMALL((K962,O962,S962,W962,AA962,AE962,AI962,AM962,AQ962,AU962,AY962,BC962,BG962,BK962,BO962,BS962,BW962,CA962,CE962,CI962),1)</f>
        <v>52810</v>
      </c>
      <c r="CL962" s="18"/>
      <c r="CM962" s="18">
        <f t="shared" si="249"/>
        <v>0</v>
      </c>
      <c r="CN962" s="35">
        <f t="shared" si="250"/>
        <v>0</v>
      </c>
      <c r="CO962" s="39">
        <f t="shared" si="251"/>
        <v>52810</v>
      </c>
    </row>
    <row r="963" spans="1:93" s="19" customFormat="1" ht="45">
      <c r="A963" s="17">
        <v>953</v>
      </c>
      <c r="B963" s="50" t="s">
        <v>788</v>
      </c>
      <c r="C963" s="69" t="s">
        <v>917</v>
      </c>
      <c r="D963" s="69" t="s">
        <v>1248</v>
      </c>
      <c r="E963" s="37">
        <v>1</v>
      </c>
      <c r="F963" s="37" t="str">
        <f>+VLOOKUP(B963,'[1]AMAREY NOVA MEDICAL S.A'!$D:$H,5,0)</f>
        <v>CTO 5656-2021 AMAREY NOVA MEDICAL S.A</v>
      </c>
      <c r="G963" s="34">
        <f>+VLOOKUP(B963,'[1]AMAREY NOVA MEDICAL S.A'!$D:$H,2,0)</f>
        <v>0</v>
      </c>
      <c r="H963" s="32">
        <f>+VLOOKUP(B963,'[1]AMAREY NOVA MEDICAL S.A'!$D:$H,3,0)</f>
        <v>0</v>
      </c>
      <c r="I963" s="32">
        <f>+VLOOKUP(B963,'[1]AMAREY NOVA MEDICAL S.A'!$D:$H,4,0)</f>
        <v>0</v>
      </c>
      <c r="J963" s="32">
        <f t="shared" si="245"/>
        <v>0</v>
      </c>
      <c r="K963" s="32">
        <f t="shared" si="246"/>
        <v>0</v>
      </c>
      <c r="L963" s="32"/>
      <c r="M963" s="32"/>
      <c r="N963" s="32"/>
      <c r="O963" s="32"/>
      <c r="P963" s="71">
        <v>732016</v>
      </c>
      <c r="Q963" s="71"/>
      <c r="R963" s="76">
        <v>732016</v>
      </c>
      <c r="S963" s="32">
        <f t="shared" si="253"/>
        <v>773008.89600000007</v>
      </c>
      <c r="T963" s="32"/>
      <c r="U963" s="32"/>
      <c r="V963" s="32"/>
      <c r="W963" s="32"/>
      <c r="X963" s="32">
        <v>285267</v>
      </c>
      <c r="Y963" s="32"/>
      <c r="Z963" s="32">
        <v>285267</v>
      </c>
      <c r="AA963" s="32">
        <f t="shared" si="258"/>
        <v>301299.00540000002</v>
      </c>
      <c r="AB963" s="32"/>
      <c r="AC963" s="32"/>
      <c r="AD963" s="32"/>
      <c r="AE963" s="32"/>
      <c r="AF963" s="32">
        <v>142830</v>
      </c>
      <c r="AG963" s="32"/>
      <c r="AH963" s="32">
        <v>142830</v>
      </c>
      <c r="AI963" s="32">
        <f t="shared" si="257"/>
        <v>150857.046</v>
      </c>
      <c r="AJ963" s="32">
        <v>442750</v>
      </c>
      <c r="AK963" s="32"/>
      <c r="AL963" s="32">
        <v>442750</v>
      </c>
      <c r="AM963" s="32">
        <f t="shared" si="254"/>
        <v>467632.55</v>
      </c>
      <c r="AN963" s="32"/>
      <c r="AO963" s="32"/>
      <c r="AP963" s="32"/>
      <c r="AQ963" s="32"/>
      <c r="AR963" s="32"/>
      <c r="AS963" s="32"/>
      <c r="AT963" s="32"/>
      <c r="AU963" s="32"/>
      <c r="AV963" s="32"/>
      <c r="AW963" s="32"/>
      <c r="AX963" s="32"/>
      <c r="AY963" s="32"/>
      <c r="AZ963" s="32"/>
      <c r="BA963" s="32"/>
      <c r="BB963" s="32"/>
      <c r="BC963" s="32"/>
      <c r="BD963" s="32"/>
      <c r="BE963" s="32"/>
      <c r="BF963" s="32"/>
      <c r="BG963" s="32"/>
      <c r="BH963" s="32"/>
      <c r="BI963" s="32"/>
      <c r="BJ963" s="32"/>
      <c r="BK963" s="32"/>
      <c r="BL963" s="32"/>
      <c r="BM963" s="32"/>
      <c r="BN963" s="32"/>
      <c r="BO963" s="32"/>
      <c r="BP963" s="32"/>
      <c r="BQ963" s="32"/>
      <c r="BR963" s="32"/>
      <c r="BS963" s="32"/>
      <c r="BT963" s="32"/>
      <c r="BU963" s="32"/>
      <c r="BV963" s="32"/>
      <c r="BW963" s="32"/>
      <c r="BX963" s="32"/>
      <c r="BY963" s="32"/>
      <c r="BZ963" s="32"/>
      <c r="CA963" s="32"/>
      <c r="CB963" s="32">
        <v>297000</v>
      </c>
      <c r="CC963" s="32"/>
      <c r="CD963" s="32">
        <v>297000</v>
      </c>
      <c r="CE963" s="32">
        <f t="shared" si="255"/>
        <v>313691.40000000002</v>
      </c>
      <c r="CF963" s="32"/>
      <c r="CG963" s="32"/>
      <c r="CH963" s="32"/>
      <c r="CI963" s="32"/>
      <c r="CJ963" s="32">
        <f t="shared" si="248"/>
        <v>334414.81623333337</v>
      </c>
      <c r="CK963" s="32">
        <f>+SMALL((K963,O963,S963,W963,AA963,AE963,AI963,AM963,AQ963,AU963,AY963,BC963,BG963,BK963,BO963,BS963,BW963,CA963,CE963,CI963),1)</f>
        <v>0</v>
      </c>
      <c r="CL963" s="18"/>
      <c r="CM963" s="18"/>
      <c r="CN963" s="35"/>
      <c r="CO963" s="39">
        <f t="shared" si="251"/>
        <v>0</v>
      </c>
    </row>
    <row r="964" spans="1:93" s="19" customFormat="1" ht="45">
      <c r="A964" s="17">
        <v>954</v>
      </c>
      <c r="B964" s="50" t="s">
        <v>789</v>
      </c>
      <c r="C964" s="69" t="s">
        <v>917</v>
      </c>
      <c r="D964" s="69" t="s">
        <v>1248</v>
      </c>
      <c r="E964" s="37">
        <v>1</v>
      </c>
      <c r="F964" s="37" t="str">
        <f>+VLOOKUP(B964,'[1]AMAREY NOVA MEDICAL S.A'!$D:$H,5,0)</f>
        <v>CTO 5656-2021 AMAREY NOVA MEDICAL S.A</v>
      </c>
      <c r="G964" s="34">
        <f>+VLOOKUP(B964,'[1]AMAREY NOVA MEDICAL S.A'!$D:$H,2,0)</f>
        <v>31000</v>
      </c>
      <c r="H964" s="32">
        <f>+VLOOKUP(B964,'[1]AMAREY NOVA MEDICAL S.A'!$D:$H,3,0)</f>
        <v>0</v>
      </c>
      <c r="I964" s="32">
        <f>+VLOOKUP(B964,'[1]AMAREY NOVA MEDICAL S.A'!$D:$H,4,0)</f>
        <v>31000</v>
      </c>
      <c r="J964" s="32">
        <f t="shared" si="245"/>
        <v>31000</v>
      </c>
      <c r="K964" s="32">
        <f t="shared" si="246"/>
        <v>32742.2</v>
      </c>
      <c r="L964" s="32">
        <v>36000</v>
      </c>
      <c r="M964" s="32"/>
      <c r="N964" s="32">
        <v>36000</v>
      </c>
      <c r="O964" s="32">
        <f t="shared" si="252"/>
        <v>38023.200000000004</v>
      </c>
      <c r="P964" s="71">
        <v>41019</v>
      </c>
      <c r="Q964" s="71"/>
      <c r="R964" s="76">
        <v>41019</v>
      </c>
      <c r="S964" s="32">
        <f t="shared" si="253"/>
        <v>43316.063999999998</v>
      </c>
      <c r="T964" s="32"/>
      <c r="U964" s="32"/>
      <c r="V964" s="32"/>
      <c r="W964" s="32"/>
      <c r="X964" s="32">
        <v>53217</v>
      </c>
      <c r="Y964" s="32"/>
      <c r="Z964" s="32">
        <v>53217</v>
      </c>
      <c r="AA964" s="32">
        <f t="shared" si="258"/>
        <v>56207.795400000003</v>
      </c>
      <c r="AB964" s="32"/>
      <c r="AC964" s="32"/>
      <c r="AD964" s="32"/>
      <c r="AE964" s="32"/>
      <c r="AF964" s="32"/>
      <c r="AG964" s="32"/>
      <c r="AH964" s="32"/>
      <c r="AI964" s="32"/>
      <c r="AJ964" s="32">
        <v>81800</v>
      </c>
      <c r="AK964" s="32">
        <f>+AJ964*19%</f>
        <v>15542</v>
      </c>
      <c r="AL964" s="32">
        <v>97342</v>
      </c>
      <c r="AM964" s="32">
        <f t="shared" si="254"/>
        <v>102812.6204</v>
      </c>
      <c r="AN964" s="32"/>
      <c r="AO964" s="32"/>
      <c r="AP964" s="32"/>
      <c r="AQ964" s="32"/>
      <c r="AR964" s="32">
        <v>16131.443212499998</v>
      </c>
      <c r="AS964" s="32"/>
      <c r="AT964" s="32">
        <v>16131.443212499998</v>
      </c>
      <c r="AU964" s="32">
        <f t="shared" si="247"/>
        <v>17038.030321042497</v>
      </c>
      <c r="AV964" s="32"/>
      <c r="AW964" s="32"/>
      <c r="AX964" s="32"/>
      <c r="AY964" s="32"/>
      <c r="AZ964" s="32"/>
      <c r="BA964" s="32"/>
      <c r="BB964" s="32"/>
      <c r="BC964" s="32"/>
      <c r="BD964" s="32"/>
      <c r="BE964" s="32"/>
      <c r="BF964" s="32"/>
      <c r="BG964" s="32"/>
      <c r="BH964" s="32"/>
      <c r="BI964" s="32"/>
      <c r="BJ964" s="32"/>
      <c r="BK964" s="32"/>
      <c r="BL964" s="32"/>
      <c r="BM964" s="32"/>
      <c r="BN964" s="32"/>
      <c r="BO964" s="32"/>
      <c r="BP964" s="32"/>
      <c r="BQ964" s="32"/>
      <c r="BR964" s="32"/>
      <c r="BS964" s="32"/>
      <c r="BT964" s="32"/>
      <c r="BU964" s="32"/>
      <c r="BV964" s="32"/>
      <c r="BW964" s="32"/>
      <c r="BX964" s="32"/>
      <c r="BY964" s="32"/>
      <c r="BZ964" s="32"/>
      <c r="CA964" s="32"/>
      <c r="CB964" s="32">
        <v>22572</v>
      </c>
      <c r="CC964" s="32">
        <v>4288.68</v>
      </c>
      <c r="CD964" s="32">
        <v>26860.68</v>
      </c>
      <c r="CE964" s="32">
        <f t="shared" si="255"/>
        <v>28370.250216</v>
      </c>
      <c r="CF964" s="32"/>
      <c r="CG964" s="32"/>
      <c r="CH964" s="32"/>
      <c r="CI964" s="32"/>
      <c r="CJ964" s="32">
        <f t="shared" si="248"/>
        <v>45501.451476720358</v>
      </c>
      <c r="CK964" s="32">
        <f>+SMALL((K964,O964,S964,W964,AA964,AE964,AI964,AM964,AQ964,AU964,AY964,BC964,BG964,BK964,BO964,BS964,BW964,CA964,CE964,CI964),1)</f>
        <v>17038.030321042497</v>
      </c>
      <c r="CL964" s="18"/>
      <c r="CM964" s="18">
        <f t="shared" si="249"/>
        <v>15704.169678957503</v>
      </c>
      <c r="CN964" s="35">
        <f t="shared" si="250"/>
        <v>0.92171274396444558</v>
      </c>
      <c r="CO964" s="39">
        <f t="shared" si="251"/>
        <v>17038.030321042497</v>
      </c>
    </row>
    <row r="965" spans="1:93" s="19" customFormat="1" ht="45">
      <c r="A965" s="17">
        <v>955</v>
      </c>
      <c r="B965" s="50" t="s">
        <v>791</v>
      </c>
      <c r="C965" s="69" t="s">
        <v>918</v>
      </c>
      <c r="D965" s="69" t="s">
        <v>1248</v>
      </c>
      <c r="E965" s="37">
        <v>1</v>
      </c>
      <c r="F965" s="37" t="str">
        <f>+VLOOKUP(B965,'[1]AMAREY NOVA MEDICAL S.A'!$D:$H,5,0)</f>
        <v>CTO 5656-2021 AMAREY NOVA MEDICAL S.A</v>
      </c>
      <c r="G965" s="34">
        <f>+VLOOKUP(B965,'[1]AMAREY NOVA MEDICAL S.A'!$D:$H,2,0)</f>
        <v>1600000</v>
      </c>
      <c r="H965" s="32">
        <f>+VLOOKUP(B965,'[1]AMAREY NOVA MEDICAL S.A'!$D:$H,3,0)</f>
        <v>0</v>
      </c>
      <c r="I965" s="32">
        <f>+VLOOKUP(B965,'[1]AMAREY NOVA MEDICAL S.A'!$D:$H,4,0)</f>
        <v>1600000</v>
      </c>
      <c r="J965" s="32">
        <f t="shared" si="245"/>
        <v>1600000</v>
      </c>
      <c r="K965" s="32">
        <f t="shared" si="246"/>
        <v>1689920</v>
      </c>
      <c r="L965" s="32"/>
      <c r="M965" s="32"/>
      <c r="N965" s="32"/>
      <c r="O965" s="32"/>
      <c r="P965" s="71">
        <v>3255144</v>
      </c>
      <c r="Q965" s="71"/>
      <c r="R965" s="76">
        <v>3255144</v>
      </c>
      <c r="S965" s="32">
        <f t="shared" si="253"/>
        <v>3437432.0640000002</v>
      </c>
      <c r="T965" s="32"/>
      <c r="U965" s="32"/>
      <c r="V965" s="32"/>
      <c r="W965" s="32"/>
      <c r="X965" s="32">
        <v>1236981</v>
      </c>
      <c r="Y965" s="32"/>
      <c r="Z965" s="32">
        <v>1236981</v>
      </c>
      <c r="AA965" s="32">
        <f t="shared" si="258"/>
        <v>1306499.3322000001</v>
      </c>
      <c r="AB965" s="32"/>
      <c r="AC965" s="32"/>
      <c r="AD965" s="32"/>
      <c r="AE965" s="32"/>
      <c r="AF965" s="32">
        <v>1825740</v>
      </c>
      <c r="AG965" s="32"/>
      <c r="AH965" s="32">
        <v>1825740</v>
      </c>
      <c r="AI965" s="32">
        <f t="shared" si="257"/>
        <v>1928346.588</v>
      </c>
      <c r="AJ965" s="32">
        <v>3013000</v>
      </c>
      <c r="AK965" s="32"/>
      <c r="AL965" s="32">
        <v>3013000</v>
      </c>
      <c r="AM965" s="32">
        <f t="shared" si="254"/>
        <v>3182330.6</v>
      </c>
      <c r="AN965" s="32"/>
      <c r="AO965" s="32"/>
      <c r="AP965" s="32"/>
      <c r="AQ965" s="32"/>
      <c r="AR965" s="32"/>
      <c r="AS965" s="32"/>
      <c r="AT965" s="32"/>
      <c r="AU965" s="32"/>
      <c r="AV965" s="32"/>
      <c r="AW965" s="32"/>
      <c r="AX965" s="32"/>
      <c r="AY965" s="32"/>
      <c r="AZ965" s="32"/>
      <c r="BA965" s="32"/>
      <c r="BB965" s="32"/>
      <c r="BC965" s="32"/>
      <c r="BD965" s="32"/>
      <c r="BE965" s="32"/>
      <c r="BF965" s="32"/>
      <c r="BG965" s="32"/>
      <c r="BH965" s="32"/>
      <c r="BI965" s="32"/>
      <c r="BJ965" s="32"/>
      <c r="BK965" s="32"/>
      <c r="BL965" s="32"/>
      <c r="BM965" s="32"/>
      <c r="BN965" s="32"/>
      <c r="BO965" s="32"/>
      <c r="BP965" s="32"/>
      <c r="BQ965" s="32"/>
      <c r="BR965" s="32"/>
      <c r="BS965" s="32"/>
      <c r="BT965" s="32"/>
      <c r="BU965" s="32"/>
      <c r="BV965" s="32"/>
      <c r="BW965" s="32"/>
      <c r="BX965" s="32"/>
      <c r="BY965" s="32"/>
      <c r="BZ965" s="32"/>
      <c r="CA965" s="32"/>
      <c r="CB965" s="32">
        <v>2376000</v>
      </c>
      <c r="CC965" s="32"/>
      <c r="CD965" s="32">
        <v>2376000</v>
      </c>
      <c r="CE965" s="32">
        <f t="shared" si="255"/>
        <v>2509531.2000000002</v>
      </c>
      <c r="CF965" s="32"/>
      <c r="CG965" s="32"/>
      <c r="CH965" s="32"/>
      <c r="CI965" s="32"/>
      <c r="CJ965" s="32">
        <f t="shared" si="248"/>
        <v>2342343.2973666671</v>
      </c>
      <c r="CK965" s="32">
        <f>+SMALL((K965,O965,S965,W965,AA965,AE965,AI965,AM965,AQ965,AU965,AY965,BC965,BG965,BK965,BO965,BS965,BW965,CA965,CE965,CI965),1)</f>
        <v>1306499.3322000001</v>
      </c>
      <c r="CL965" s="18"/>
      <c r="CM965" s="18">
        <f t="shared" si="249"/>
        <v>383420.66779999994</v>
      </c>
      <c r="CN965" s="35">
        <f t="shared" si="250"/>
        <v>0.29347176714921241</v>
      </c>
      <c r="CO965" s="39">
        <f t="shared" si="251"/>
        <v>1306499.3322000001</v>
      </c>
    </row>
    <row r="966" spans="1:93" s="19" customFormat="1" ht="45">
      <c r="A966" s="17">
        <v>956</v>
      </c>
      <c r="B966" s="50" t="s">
        <v>792</v>
      </c>
      <c r="C966" s="69" t="s">
        <v>918</v>
      </c>
      <c r="D966" s="69" t="s">
        <v>1248</v>
      </c>
      <c r="E966" s="37">
        <v>1</v>
      </c>
      <c r="F966" s="37" t="str">
        <f>+VLOOKUP(B966,'[1]AMAREY NOVA MEDICAL S.A'!$D:$H,5,0)</f>
        <v>CTO 5656-2021 AMAREY NOVA MEDICAL S.A</v>
      </c>
      <c r="G966" s="34">
        <f>+VLOOKUP(B966,'[1]AMAREY NOVA MEDICAL S.A'!$D:$H,2,0)</f>
        <v>142000</v>
      </c>
      <c r="H966" s="32">
        <f>+VLOOKUP(B966,'[1]AMAREY NOVA MEDICAL S.A'!$D:$H,3,0)</f>
        <v>0</v>
      </c>
      <c r="I966" s="32">
        <f>+VLOOKUP(B966,'[1]AMAREY NOVA MEDICAL S.A'!$D:$H,4,0)</f>
        <v>142000</v>
      </c>
      <c r="J966" s="32">
        <f t="shared" ref="J966:J1029" si="259">+I966*E966</f>
        <v>142000</v>
      </c>
      <c r="K966" s="32">
        <f t="shared" ref="K966:K1029" si="260">+J966*1.0562</f>
        <v>149980.4</v>
      </c>
      <c r="L966" s="32">
        <v>2798000</v>
      </c>
      <c r="M966" s="32"/>
      <c r="N966" s="32">
        <v>2798000</v>
      </c>
      <c r="O966" s="32">
        <f t="shared" si="252"/>
        <v>2955247.6</v>
      </c>
      <c r="P966" s="71">
        <v>744505</v>
      </c>
      <c r="Q966" s="71"/>
      <c r="R966" s="76">
        <v>744505</v>
      </c>
      <c r="S966" s="32">
        <f t="shared" si="253"/>
        <v>786197.28</v>
      </c>
      <c r="T966" s="32"/>
      <c r="U966" s="32"/>
      <c r="V966" s="32"/>
      <c r="W966" s="32"/>
      <c r="X966" s="32">
        <v>124379</v>
      </c>
      <c r="Y966" s="32"/>
      <c r="Z966" s="32">
        <v>124379</v>
      </c>
      <c r="AA966" s="32">
        <f t="shared" si="258"/>
        <v>131369.0998</v>
      </c>
      <c r="AB966" s="32"/>
      <c r="AC966" s="32"/>
      <c r="AD966" s="32"/>
      <c r="AE966" s="32"/>
      <c r="AF966" s="32">
        <v>111780</v>
      </c>
      <c r="AG966" s="32"/>
      <c r="AH966" s="32">
        <v>111780</v>
      </c>
      <c r="AI966" s="32">
        <f t="shared" si="257"/>
        <v>118062.03600000001</v>
      </c>
      <c r="AJ966" s="32">
        <v>339135</v>
      </c>
      <c r="AK966" s="32"/>
      <c r="AL966" s="32">
        <v>339135</v>
      </c>
      <c r="AM966" s="32">
        <f t="shared" si="254"/>
        <v>358194.38699999999</v>
      </c>
      <c r="AN966" s="32"/>
      <c r="AO966" s="32"/>
      <c r="AP966" s="32"/>
      <c r="AQ966" s="32"/>
      <c r="AR966" s="32"/>
      <c r="AS966" s="32"/>
      <c r="AT966" s="32"/>
      <c r="AU966" s="32"/>
      <c r="AV966" s="32"/>
      <c r="AW966" s="32"/>
      <c r="AX966" s="32"/>
      <c r="AY966" s="32"/>
      <c r="AZ966" s="32"/>
      <c r="BA966" s="32"/>
      <c r="BB966" s="32"/>
      <c r="BC966" s="32"/>
      <c r="BD966" s="32"/>
      <c r="BE966" s="32"/>
      <c r="BF966" s="32"/>
      <c r="BG966" s="32"/>
      <c r="BH966" s="32"/>
      <c r="BI966" s="32"/>
      <c r="BJ966" s="32"/>
      <c r="BK966" s="32"/>
      <c r="BL966" s="32"/>
      <c r="BM966" s="32"/>
      <c r="BN966" s="32"/>
      <c r="BO966" s="32"/>
      <c r="BP966" s="32"/>
      <c r="BQ966" s="32"/>
      <c r="BR966" s="32"/>
      <c r="BS966" s="32"/>
      <c r="BT966" s="32"/>
      <c r="BU966" s="32"/>
      <c r="BV966" s="32"/>
      <c r="BW966" s="32"/>
      <c r="BX966" s="32"/>
      <c r="BY966" s="32"/>
      <c r="BZ966" s="32"/>
      <c r="CA966" s="32"/>
      <c r="CB966" s="32">
        <v>213840.00000000003</v>
      </c>
      <c r="CC966" s="32"/>
      <c r="CD966" s="32">
        <v>213840.00000000003</v>
      </c>
      <c r="CE966" s="32">
        <f t="shared" si="255"/>
        <v>225857.80800000005</v>
      </c>
      <c r="CF966" s="32"/>
      <c r="CG966" s="32"/>
      <c r="CH966" s="32"/>
      <c r="CI966" s="32"/>
      <c r="CJ966" s="32">
        <f t="shared" si="248"/>
        <v>674986.94440000004</v>
      </c>
      <c r="CK966" s="32">
        <f>+SMALL((K966,O966,S966,W966,AA966,AE966,AI966,AM966,AQ966,AU966,AY966,BC966,BG966,BK966,BO966,BS966,BW966,CA966,CE966,CI966),1)</f>
        <v>118062.03600000001</v>
      </c>
      <c r="CL966" s="18"/>
      <c r="CM966" s="18">
        <f t="shared" si="249"/>
        <v>31918.363999999987</v>
      </c>
      <c r="CN966" s="35">
        <f t="shared" si="250"/>
        <v>0.27035247808194657</v>
      </c>
      <c r="CO966" s="39">
        <f t="shared" si="251"/>
        <v>118062.03600000001</v>
      </c>
    </row>
    <row r="967" spans="1:93" s="19" customFormat="1" ht="45">
      <c r="A967" s="17">
        <v>957</v>
      </c>
      <c r="B967" s="50" t="s">
        <v>574</v>
      </c>
      <c r="C967" s="69" t="s">
        <v>918</v>
      </c>
      <c r="D967" s="69" t="s">
        <v>1248</v>
      </c>
      <c r="E967" s="37">
        <v>1</v>
      </c>
      <c r="F967" s="37" t="str">
        <f>+VLOOKUP(B967,'[1]AMAREY NOVA MEDICAL S.A'!$D:$H,5,0)</f>
        <v>CTO 5656-2021 AMAREY NOVA MEDICAL S.A</v>
      </c>
      <c r="G967" s="34">
        <f>+VLOOKUP(B967,'[1]AMAREY NOVA MEDICAL S.A'!$D:$H,2,0)</f>
        <v>50000</v>
      </c>
      <c r="H967" s="32">
        <f>+VLOOKUP(B967,'[1]AMAREY NOVA MEDICAL S.A'!$D:$H,3,0)</f>
        <v>0</v>
      </c>
      <c r="I967" s="32">
        <f>+VLOOKUP(B967,'[1]AMAREY NOVA MEDICAL S.A'!$D:$H,4,0)</f>
        <v>50000</v>
      </c>
      <c r="J967" s="32">
        <f t="shared" si="259"/>
        <v>50000</v>
      </c>
      <c r="K967" s="32">
        <f t="shared" si="260"/>
        <v>52810</v>
      </c>
      <c r="L967" s="32">
        <v>271000</v>
      </c>
      <c r="M967" s="32"/>
      <c r="N967" s="32">
        <v>271000</v>
      </c>
      <c r="O967" s="32">
        <f t="shared" si="252"/>
        <v>286230.2</v>
      </c>
      <c r="P967" s="71">
        <v>734505</v>
      </c>
      <c r="Q967" s="71"/>
      <c r="R967" s="76">
        <v>734505</v>
      </c>
      <c r="S967" s="32">
        <f t="shared" si="253"/>
        <v>775637.28</v>
      </c>
      <c r="T967" s="32"/>
      <c r="U967" s="32"/>
      <c r="V967" s="32"/>
      <c r="W967" s="32"/>
      <c r="X967" s="32">
        <v>378087</v>
      </c>
      <c r="Y967" s="32"/>
      <c r="Z967" s="32">
        <v>378087</v>
      </c>
      <c r="AA967" s="32">
        <f t="shared" si="258"/>
        <v>399335.48940000002</v>
      </c>
      <c r="AB967" s="32"/>
      <c r="AC967" s="32"/>
      <c r="AD967" s="32"/>
      <c r="AE967" s="32"/>
      <c r="AF967" s="32">
        <v>288144</v>
      </c>
      <c r="AG967" s="32"/>
      <c r="AH967" s="32">
        <v>288144</v>
      </c>
      <c r="AI967" s="32">
        <f t="shared" si="257"/>
        <v>304337.69280000002</v>
      </c>
      <c r="AJ967" s="32">
        <v>384388</v>
      </c>
      <c r="AK967" s="32"/>
      <c r="AL967" s="32">
        <v>384388</v>
      </c>
      <c r="AM967" s="32">
        <f t="shared" si="254"/>
        <v>405990.60560000001</v>
      </c>
      <c r="AN967" s="32"/>
      <c r="AO967" s="32"/>
      <c r="AP967" s="32"/>
      <c r="AQ967" s="32"/>
      <c r="AR967" s="32"/>
      <c r="AS967" s="32"/>
      <c r="AT967" s="32"/>
      <c r="AU967" s="32"/>
      <c r="AV967" s="32"/>
      <c r="AW967" s="32"/>
      <c r="AX967" s="32"/>
      <c r="AY967" s="32"/>
      <c r="AZ967" s="32"/>
      <c r="BA967" s="32"/>
      <c r="BB967" s="32"/>
      <c r="BC967" s="32"/>
      <c r="BD967" s="32"/>
      <c r="BE967" s="32"/>
      <c r="BF967" s="32"/>
      <c r="BG967" s="32"/>
      <c r="BH967" s="32"/>
      <c r="BI967" s="32"/>
      <c r="BJ967" s="32"/>
      <c r="BK967" s="32"/>
      <c r="BL967" s="32"/>
      <c r="BM967" s="32"/>
      <c r="BN967" s="32"/>
      <c r="BO967" s="32"/>
      <c r="BP967" s="32"/>
      <c r="BQ967" s="32"/>
      <c r="BR967" s="32"/>
      <c r="BS967" s="32"/>
      <c r="BT967" s="32"/>
      <c r="BU967" s="32"/>
      <c r="BV967" s="32"/>
      <c r="BW967" s="32"/>
      <c r="BX967" s="32"/>
      <c r="BY967" s="32"/>
      <c r="BZ967" s="32"/>
      <c r="CA967" s="32"/>
      <c r="CB967" s="32">
        <v>261360.00000000003</v>
      </c>
      <c r="CC967" s="32"/>
      <c r="CD967" s="32">
        <v>261360.00000000003</v>
      </c>
      <c r="CE967" s="32">
        <f t="shared" si="255"/>
        <v>276048.43200000003</v>
      </c>
      <c r="CF967" s="32"/>
      <c r="CG967" s="32"/>
      <c r="CH967" s="32"/>
      <c r="CI967" s="32"/>
      <c r="CJ967" s="32">
        <f t="shared" si="248"/>
        <v>357198.52854285715</v>
      </c>
      <c r="CK967" s="32">
        <f>+SMALL((K967,O967,S967,W967,AA967,AE967,AI967,AM967,AQ967,AU967,AY967,BC967,BG967,BK967,BO967,BS967,BW967,CA967,CE967,CI967),1)</f>
        <v>52810</v>
      </c>
      <c r="CL967" s="18"/>
      <c r="CM967" s="18">
        <f t="shared" si="249"/>
        <v>0</v>
      </c>
      <c r="CN967" s="35">
        <f t="shared" si="250"/>
        <v>0</v>
      </c>
      <c r="CO967" s="39">
        <f t="shared" si="251"/>
        <v>52810</v>
      </c>
    </row>
    <row r="968" spans="1:93" s="19" customFormat="1" ht="45">
      <c r="A968" s="17">
        <v>958</v>
      </c>
      <c r="B968" s="50" t="s">
        <v>788</v>
      </c>
      <c r="C968" s="69" t="s">
        <v>918</v>
      </c>
      <c r="D968" s="69" t="s">
        <v>1248</v>
      </c>
      <c r="E968" s="37">
        <v>1</v>
      </c>
      <c r="F968" s="37" t="str">
        <f>+VLOOKUP(B968,'[1]AMAREY NOVA MEDICAL S.A'!$D:$H,5,0)</f>
        <v>CTO 5656-2021 AMAREY NOVA MEDICAL S.A</v>
      </c>
      <c r="G968" s="34">
        <f>+VLOOKUP(B968,'[1]AMAREY NOVA MEDICAL S.A'!$D:$H,2,0)</f>
        <v>0</v>
      </c>
      <c r="H968" s="32">
        <f>+VLOOKUP(B968,'[1]AMAREY NOVA MEDICAL S.A'!$D:$H,3,0)</f>
        <v>0</v>
      </c>
      <c r="I968" s="32">
        <f>+VLOOKUP(B968,'[1]AMAREY NOVA MEDICAL S.A'!$D:$H,4,0)</f>
        <v>0</v>
      </c>
      <c r="J968" s="32">
        <f t="shared" si="259"/>
        <v>0</v>
      </c>
      <c r="K968" s="32">
        <f t="shared" si="260"/>
        <v>0</v>
      </c>
      <c r="L968" s="32">
        <v>271000</v>
      </c>
      <c r="M968" s="32"/>
      <c r="N968" s="32">
        <v>271000</v>
      </c>
      <c r="O968" s="32">
        <f t="shared" si="252"/>
        <v>286230.2</v>
      </c>
      <c r="P968" s="71">
        <v>732016</v>
      </c>
      <c r="Q968" s="71"/>
      <c r="R968" s="76">
        <v>732016</v>
      </c>
      <c r="S968" s="32">
        <f t="shared" si="253"/>
        <v>773008.89600000007</v>
      </c>
      <c r="T968" s="32"/>
      <c r="U968" s="32"/>
      <c r="V968" s="32"/>
      <c r="W968" s="32"/>
      <c r="X968" s="32">
        <v>285267</v>
      </c>
      <c r="Y968" s="32"/>
      <c r="Z968" s="32">
        <v>285267</v>
      </c>
      <c r="AA968" s="32">
        <f t="shared" si="258"/>
        <v>301299.00540000002</v>
      </c>
      <c r="AB968" s="32"/>
      <c r="AC968" s="32"/>
      <c r="AD968" s="32"/>
      <c r="AE968" s="32"/>
      <c r="AF968" s="32">
        <v>142830</v>
      </c>
      <c r="AG968" s="32"/>
      <c r="AH968" s="32">
        <v>142830</v>
      </c>
      <c r="AI968" s="32">
        <f t="shared" si="257"/>
        <v>150857.046</v>
      </c>
      <c r="AJ968" s="32">
        <v>442750</v>
      </c>
      <c r="AK968" s="32"/>
      <c r="AL968" s="32">
        <v>442750</v>
      </c>
      <c r="AM968" s="32">
        <f t="shared" si="254"/>
        <v>467632.55</v>
      </c>
      <c r="AN968" s="32"/>
      <c r="AO968" s="32"/>
      <c r="AP968" s="32"/>
      <c r="AQ968" s="32"/>
      <c r="AR968" s="32"/>
      <c r="AS968" s="32"/>
      <c r="AT968" s="32"/>
      <c r="AU968" s="32"/>
      <c r="AV968" s="32"/>
      <c r="AW968" s="32"/>
      <c r="AX968" s="32"/>
      <c r="AY968" s="32"/>
      <c r="AZ968" s="32"/>
      <c r="BA968" s="32"/>
      <c r="BB968" s="32"/>
      <c r="BC968" s="32"/>
      <c r="BD968" s="32"/>
      <c r="BE968" s="32"/>
      <c r="BF968" s="32"/>
      <c r="BG968" s="32"/>
      <c r="BH968" s="32"/>
      <c r="BI968" s="32"/>
      <c r="BJ968" s="32"/>
      <c r="BK968" s="32"/>
      <c r="BL968" s="32"/>
      <c r="BM968" s="32"/>
      <c r="BN968" s="32"/>
      <c r="BO968" s="32"/>
      <c r="BP968" s="32"/>
      <c r="BQ968" s="32"/>
      <c r="BR968" s="32"/>
      <c r="BS968" s="32"/>
      <c r="BT968" s="32"/>
      <c r="BU968" s="32"/>
      <c r="BV968" s="32"/>
      <c r="BW968" s="32"/>
      <c r="BX968" s="32"/>
      <c r="BY968" s="32"/>
      <c r="BZ968" s="32"/>
      <c r="CA968" s="32"/>
      <c r="CB968" s="32">
        <v>213840.00000000003</v>
      </c>
      <c r="CC968" s="32"/>
      <c r="CD968" s="32">
        <v>213840.00000000003</v>
      </c>
      <c r="CE968" s="32">
        <f t="shared" si="255"/>
        <v>225857.80800000005</v>
      </c>
      <c r="CF968" s="32"/>
      <c r="CG968" s="32"/>
      <c r="CH968" s="32"/>
      <c r="CI968" s="32"/>
      <c r="CJ968" s="32">
        <f t="shared" si="248"/>
        <v>314983.64362857147</v>
      </c>
      <c r="CK968" s="32">
        <f>+SMALL((K968,O968,S968,W968,AA968,AE968,AI968,AM968,AQ968,AU968,AY968,BC968,BG968,BK968,BO968,BS968,BW968,CA968,CE968,CI968),1)</f>
        <v>0</v>
      </c>
      <c r="CL968" s="18"/>
      <c r="CM968" s="18"/>
      <c r="CN968" s="35"/>
      <c r="CO968" s="39">
        <f t="shared" si="251"/>
        <v>0</v>
      </c>
    </row>
    <row r="969" spans="1:93" s="19" customFormat="1" ht="45">
      <c r="A969" s="17">
        <v>959</v>
      </c>
      <c r="B969" s="50" t="s">
        <v>789</v>
      </c>
      <c r="C969" s="69" t="s">
        <v>918</v>
      </c>
      <c r="D969" s="69" t="s">
        <v>1248</v>
      </c>
      <c r="E969" s="37">
        <v>1</v>
      </c>
      <c r="F969" s="37" t="str">
        <f>+VLOOKUP(B969,'[1]AMAREY NOVA MEDICAL S.A'!$D:$H,5,0)</f>
        <v>CTO 5656-2021 AMAREY NOVA MEDICAL S.A</v>
      </c>
      <c r="G969" s="34">
        <f>+VLOOKUP(B969,'[1]AMAREY NOVA MEDICAL S.A'!$D:$H,2,0)</f>
        <v>31000</v>
      </c>
      <c r="H969" s="32">
        <f>+VLOOKUP(B969,'[1]AMAREY NOVA MEDICAL S.A'!$D:$H,3,0)</f>
        <v>0</v>
      </c>
      <c r="I969" s="32">
        <f>+VLOOKUP(B969,'[1]AMAREY NOVA MEDICAL S.A'!$D:$H,4,0)</f>
        <v>31000</v>
      </c>
      <c r="J969" s="32">
        <f t="shared" si="259"/>
        <v>31000</v>
      </c>
      <c r="K969" s="32">
        <f t="shared" si="260"/>
        <v>32742.2</v>
      </c>
      <c r="L969" s="32">
        <v>36000</v>
      </c>
      <c r="M969" s="32"/>
      <c r="N969" s="32">
        <v>36000</v>
      </c>
      <c r="O969" s="32">
        <f t="shared" si="252"/>
        <v>38023.200000000004</v>
      </c>
      <c r="P969" s="71">
        <v>41019</v>
      </c>
      <c r="Q969" s="71"/>
      <c r="R969" s="76">
        <v>41019</v>
      </c>
      <c r="S969" s="32">
        <f t="shared" si="253"/>
        <v>43316.063999999998</v>
      </c>
      <c r="T969" s="32"/>
      <c r="U969" s="32"/>
      <c r="V969" s="32"/>
      <c r="W969" s="32"/>
      <c r="X969" s="32">
        <v>53217</v>
      </c>
      <c r="Y969" s="32"/>
      <c r="Z969" s="32">
        <v>53217</v>
      </c>
      <c r="AA969" s="32">
        <f t="shared" si="258"/>
        <v>56207.795400000003</v>
      </c>
      <c r="AB969" s="32"/>
      <c r="AC969" s="32"/>
      <c r="AD969" s="32"/>
      <c r="AE969" s="32"/>
      <c r="AF969" s="32"/>
      <c r="AG969" s="32"/>
      <c r="AH969" s="32"/>
      <c r="AI969" s="32"/>
      <c r="AJ969" s="32">
        <v>81800</v>
      </c>
      <c r="AK969" s="32">
        <f>+AJ969*19%</f>
        <v>15542</v>
      </c>
      <c r="AL969" s="32">
        <v>97342</v>
      </c>
      <c r="AM969" s="32">
        <f t="shared" si="254"/>
        <v>102812.6204</v>
      </c>
      <c r="AN969" s="32"/>
      <c r="AO969" s="32"/>
      <c r="AP969" s="32"/>
      <c r="AQ969" s="32"/>
      <c r="AR969" s="32"/>
      <c r="AS969" s="32"/>
      <c r="AT969" s="32"/>
      <c r="AU969" s="32"/>
      <c r="AV969" s="32"/>
      <c r="AW969" s="32"/>
      <c r="AX969" s="32"/>
      <c r="AY969" s="32"/>
      <c r="AZ969" s="32"/>
      <c r="BA969" s="32"/>
      <c r="BB969" s="32"/>
      <c r="BC969" s="32"/>
      <c r="BD969" s="32"/>
      <c r="BE969" s="32"/>
      <c r="BF969" s="32"/>
      <c r="BG969" s="32"/>
      <c r="BH969" s="32"/>
      <c r="BI969" s="32"/>
      <c r="BJ969" s="32"/>
      <c r="BK969" s="32"/>
      <c r="BL969" s="32"/>
      <c r="BM969" s="32"/>
      <c r="BN969" s="32"/>
      <c r="BO969" s="32"/>
      <c r="BP969" s="32"/>
      <c r="BQ969" s="32"/>
      <c r="BR969" s="32"/>
      <c r="BS969" s="32"/>
      <c r="BT969" s="32"/>
      <c r="BU969" s="32"/>
      <c r="BV969" s="32"/>
      <c r="BW969" s="32"/>
      <c r="BX969" s="32"/>
      <c r="BY969" s="32"/>
      <c r="BZ969" s="32"/>
      <c r="CA969" s="32"/>
      <c r="CB969" s="32">
        <v>58536</v>
      </c>
      <c r="CC969" s="32">
        <v>11121.84</v>
      </c>
      <c r="CD969" s="32">
        <v>69657.84</v>
      </c>
      <c r="CE969" s="32">
        <f t="shared" si="255"/>
        <v>73572.610608000003</v>
      </c>
      <c r="CF969" s="32"/>
      <c r="CG969" s="32"/>
      <c r="CH969" s="32"/>
      <c r="CI969" s="32"/>
      <c r="CJ969" s="32">
        <f t="shared" si="248"/>
        <v>57779.081734666666</v>
      </c>
      <c r="CK969" s="32">
        <f>+SMALL((K969,O969,S969,W969,AA969,AE969,AI969,AM969,AQ969,AU969,AY969,BC969,BG969,BK969,BO969,BS969,BW969,CA969,CE969,CI969),1)</f>
        <v>32742.2</v>
      </c>
      <c r="CL969" s="18"/>
      <c r="CM969" s="18">
        <f t="shared" si="249"/>
        <v>0</v>
      </c>
      <c r="CN969" s="35">
        <f t="shared" si="250"/>
        <v>0</v>
      </c>
      <c r="CO969" s="39">
        <f t="shared" si="251"/>
        <v>32742.2</v>
      </c>
    </row>
    <row r="970" spans="1:93" s="19" customFormat="1" ht="60">
      <c r="A970" s="17">
        <v>960</v>
      </c>
      <c r="B970" s="50" t="s">
        <v>793</v>
      </c>
      <c r="C970" s="69" t="s">
        <v>919</v>
      </c>
      <c r="D970" s="69" t="s">
        <v>1248</v>
      </c>
      <c r="E970" s="37">
        <v>1</v>
      </c>
      <c r="F970" s="37" t="str">
        <f>+VLOOKUP(B970,'[1]AMAREY NOVA MEDICAL S.A'!$D:$H,5,0)</f>
        <v>CTO 5669-2021 PROMED QUIRURGICOS E.U</v>
      </c>
      <c r="G970" s="34">
        <f>+VLOOKUP(B970,'[1]AMAREY NOVA MEDICAL S.A'!$D:$H,2,0)</f>
        <v>1453470</v>
      </c>
      <c r="H970" s="32">
        <f>+VLOOKUP(B970,'[1]AMAREY NOVA MEDICAL S.A'!$D:$H,3,0)</f>
        <v>0</v>
      </c>
      <c r="I970" s="32">
        <f>+VLOOKUP(B970,'[1]AMAREY NOVA MEDICAL S.A'!$D:$H,4,0)</f>
        <v>1453470</v>
      </c>
      <c r="J970" s="32">
        <f t="shared" si="259"/>
        <v>1453470</v>
      </c>
      <c r="K970" s="32">
        <f t="shared" si="260"/>
        <v>1535155.014</v>
      </c>
      <c r="L970" s="32">
        <v>3554000</v>
      </c>
      <c r="M970" s="32"/>
      <c r="N970" s="32">
        <v>3554000</v>
      </c>
      <c r="O970" s="32">
        <f t="shared" si="252"/>
        <v>3753734.8000000003</v>
      </c>
      <c r="P970" s="71">
        <v>2740613</v>
      </c>
      <c r="Q970" s="71"/>
      <c r="R970" s="76">
        <v>2740613</v>
      </c>
      <c r="S970" s="32">
        <f t="shared" si="253"/>
        <v>2894087.3280000002</v>
      </c>
      <c r="T970" s="32"/>
      <c r="U970" s="32"/>
      <c r="V970" s="32"/>
      <c r="W970" s="32"/>
      <c r="X970" s="32"/>
      <c r="Y970" s="32"/>
      <c r="Z970" s="32"/>
      <c r="AA970" s="32"/>
      <c r="AB970" s="32"/>
      <c r="AC970" s="32"/>
      <c r="AD970" s="32"/>
      <c r="AE970" s="32"/>
      <c r="AF970" s="32"/>
      <c r="AG970" s="32"/>
      <c r="AH970" s="32"/>
      <c r="AI970" s="32"/>
      <c r="AJ970" s="32">
        <v>3804315</v>
      </c>
      <c r="AK970" s="32"/>
      <c r="AL970" s="32">
        <v>3804315</v>
      </c>
      <c r="AM970" s="32">
        <f t="shared" si="254"/>
        <v>4018117.503</v>
      </c>
      <c r="AN970" s="32"/>
      <c r="AO970" s="32"/>
      <c r="AP970" s="32"/>
      <c r="AQ970" s="32"/>
      <c r="AR970" s="32"/>
      <c r="AS970" s="32"/>
      <c r="AT970" s="32"/>
      <c r="AU970" s="32"/>
      <c r="AV970" s="32"/>
      <c r="AW970" s="32"/>
      <c r="AX970" s="32"/>
      <c r="AY970" s="32"/>
      <c r="AZ970" s="32"/>
      <c r="BA970" s="32"/>
      <c r="BB970" s="32"/>
      <c r="BC970" s="32"/>
      <c r="BD970" s="32"/>
      <c r="BE970" s="32"/>
      <c r="BF970" s="32"/>
      <c r="BG970" s="32"/>
      <c r="BH970" s="32"/>
      <c r="BI970" s="32"/>
      <c r="BJ970" s="32"/>
      <c r="BK970" s="32"/>
      <c r="BL970" s="32"/>
      <c r="BM970" s="32"/>
      <c r="BN970" s="32"/>
      <c r="BO970" s="32"/>
      <c r="BP970" s="32"/>
      <c r="BQ970" s="32"/>
      <c r="BR970" s="32"/>
      <c r="BS970" s="32"/>
      <c r="BT970" s="32"/>
      <c r="BU970" s="32"/>
      <c r="BV970" s="32"/>
      <c r="BW970" s="32"/>
      <c r="BX970" s="32"/>
      <c r="BY970" s="32"/>
      <c r="BZ970" s="32"/>
      <c r="CA970" s="32"/>
      <c r="CB970" s="32"/>
      <c r="CC970" s="32"/>
      <c r="CD970" s="32"/>
      <c r="CE970" s="32"/>
      <c r="CF970" s="32"/>
      <c r="CG970" s="32"/>
      <c r="CH970" s="32"/>
      <c r="CI970" s="32"/>
      <c r="CJ970" s="32">
        <f t="shared" si="248"/>
        <v>3050273.6612500004</v>
      </c>
      <c r="CK970" s="32">
        <f>+SMALL((K970,O970,S970,W970,AA970,AE970,AI970,AM970,AQ970,AU970,AY970,BC970,BG970,BK970,BO970,BS970,BW970,CA970,CE970,CI970),1)</f>
        <v>1535155.014</v>
      </c>
      <c r="CL970" s="18"/>
      <c r="CM970" s="18">
        <f t="shared" si="249"/>
        <v>0</v>
      </c>
      <c r="CN970" s="35">
        <f t="shared" si="250"/>
        <v>0</v>
      </c>
      <c r="CO970" s="39">
        <f t="shared" si="251"/>
        <v>1535155.014</v>
      </c>
    </row>
    <row r="971" spans="1:93" s="19" customFormat="1" ht="60">
      <c r="A971" s="17">
        <v>961</v>
      </c>
      <c r="B971" s="50" t="s">
        <v>794</v>
      </c>
      <c r="C971" s="69" t="s">
        <v>919</v>
      </c>
      <c r="D971" s="69" t="s">
        <v>1248</v>
      </c>
      <c r="E971" s="37">
        <v>1</v>
      </c>
      <c r="F971" s="37" t="str">
        <f>+VLOOKUP(B971,'[1]AMAREY NOVA MEDICAL S.A'!$D:$H,5,0)</f>
        <v>CTO 5669-2021 PROMED QUIRURGICOS E.U</v>
      </c>
      <c r="G971" s="34">
        <f>+VLOOKUP(B971,'[1]AMAREY NOVA MEDICAL S.A'!$D:$H,2,0)</f>
        <v>85709</v>
      </c>
      <c r="H971" s="32">
        <f>+VLOOKUP(B971,'[1]AMAREY NOVA MEDICAL S.A'!$D:$H,3,0)</f>
        <v>0</v>
      </c>
      <c r="I971" s="32">
        <f>+VLOOKUP(B971,'[1]AMAREY NOVA MEDICAL S.A'!$D:$H,4,0)</f>
        <v>85709</v>
      </c>
      <c r="J971" s="32">
        <f t="shared" si="259"/>
        <v>85709</v>
      </c>
      <c r="K971" s="32">
        <f t="shared" si="260"/>
        <v>90525.845799999996</v>
      </c>
      <c r="L971" s="32">
        <v>170000</v>
      </c>
      <c r="M971" s="32"/>
      <c r="N971" s="32">
        <v>170000</v>
      </c>
      <c r="O971" s="32">
        <f t="shared" si="252"/>
        <v>179554</v>
      </c>
      <c r="P971" s="71">
        <v>125316</v>
      </c>
      <c r="Q971" s="71"/>
      <c r="R971" s="76">
        <v>125316</v>
      </c>
      <c r="S971" s="32">
        <f t="shared" si="253"/>
        <v>132333.696</v>
      </c>
      <c r="T971" s="32"/>
      <c r="U971" s="32"/>
      <c r="V971" s="32"/>
      <c r="W971" s="32"/>
      <c r="X971" s="32"/>
      <c r="Y971" s="32"/>
      <c r="Z971" s="32"/>
      <c r="AA971" s="32"/>
      <c r="AB971" s="32"/>
      <c r="AC971" s="32"/>
      <c r="AD971" s="32"/>
      <c r="AE971" s="32"/>
      <c r="AF971" s="32"/>
      <c r="AG971" s="32"/>
      <c r="AH971" s="32"/>
      <c r="AI971" s="32"/>
      <c r="AJ971" s="32">
        <v>411125</v>
      </c>
      <c r="AK971" s="32"/>
      <c r="AL971" s="32">
        <v>411125</v>
      </c>
      <c r="AM971" s="32">
        <f t="shared" si="254"/>
        <v>434230.22500000003</v>
      </c>
      <c r="AN971" s="32"/>
      <c r="AO971" s="32"/>
      <c r="AP971" s="32"/>
      <c r="AQ971" s="32"/>
      <c r="AR971" s="32"/>
      <c r="AS971" s="32"/>
      <c r="AT971" s="32"/>
      <c r="AU971" s="32"/>
      <c r="AV971" s="32"/>
      <c r="AW971" s="32"/>
      <c r="AX971" s="32"/>
      <c r="AY971" s="32"/>
      <c r="AZ971" s="32"/>
      <c r="BA971" s="32"/>
      <c r="BB971" s="32"/>
      <c r="BC971" s="32"/>
      <c r="BD971" s="32"/>
      <c r="BE971" s="32"/>
      <c r="BF971" s="32"/>
      <c r="BG971" s="32"/>
      <c r="BH971" s="32"/>
      <c r="BI971" s="32"/>
      <c r="BJ971" s="32"/>
      <c r="BK971" s="32"/>
      <c r="BL971" s="32"/>
      <c r="BM971" s="32"/>
      <c r="BN971" s="32"/>
      <c r="BO971" s="32"/>
      <c r="BP971" s="32"/>
      <c r="BQ971" s="32"/>
      <c r="BR971" s="32"/>
      <c r="BS971" s="32"/>
      <c r="BT971" s="32"/>
      <c r="BU971" s="32"/>
      <c r="BV971" s="32"/>
      <c r="BW971" s="32"/>
      <c r="BX971" s="32"/>
      <c r="BY971" s="32"/>
      <c r="BZ971" s="32"/>
      <c r="CA971" s="32"/>
      <c r="CB971" s="32"/>
      <c r="CC971" s="32"/>
      <c r="CD971" s="32"/>
      <c r="CE971" s="32"/>
      <c r="CF971" s="32"/>
      <c r="CG971" s="32"/>
      <c r="CH971" s="32"/>
      <c r="CI971" s="32"/>
      <c r="CJ971" s="32">
        <f t="shared" si="248"/>
        <v>209160.94170000002</v>
      </c>
      <c r="CK971" s="32">
        <f>+SMALL((K971,O971,S971,W971,AA971,AE971,AI971,AM971,AQ971,AU971,AY971,BC971,BG971,BK971,BO971,BS971,BW971,CA971,CE971,CI971),1)</f>
        <v>90525.845799999996</v>
      </c>
      <c r="CL971" s="18"/>
      <c r="CM971" s="18">
        <f t="shared" si="249"/>
        <v>0</v>
      </c>
      <c r="CN971" s="35">
        <f t="shared" si="250"/>
        <v>0</v>
      </c>
      <c r="CO971" s="39">
        <f t="shared" si="251"/>
        <v>90525.845799999996</v>
      </c>
    </row>
    <row r="972" spans="1:93" s="19" customFormat="1" ht="60">
      <c r="A972" s="17">
        <v>962</v>
      </c>
      <c r="B972" s="50" t="s">
        <v>795</v>
      </c>
      <c r="C972" s="69" t="s">
        <v>919</v>
      </c>
      <c r="D972" s="69" t="s">
        <v>1248</v>
      </c>
      <c r="E972" s="37">
        <v>1</v>
      </c>
      <c r="F972" s="37" t="str">
        <f>+VLOOKUP(B972,'[1]AMAREY NOVA MEDICAL S.A'!$D:$H,5,0)</f>
        <v>CTO 5669-2021 PROMED QUIRURGICOS E.U</v>
      </c>
      <c r="G972" s="34">
        <f>+VLOOKUP(B972,'[1]AMAREY NOVA MEDICAL S.A'!$D:$H,2,0)</f>
        <v>194452</v>
      </c>
      <c r="H972" s="32">
        <f>+VLOOKUP(B972,'[1]AMAREY NOVA MEDICAL S.A'!$D:$H,3,0)</f>
        <v>0</v>
      </c>
      <c r="I972" s="32">
        <f>+VLOOKUP(B972,'[1]AMAREY NOVA MEDICAL S.A'!$D:$H,4,0)</f>
        <v>194452</v>
      </c>
      <c r="J972" s="32">
        <f t="shared" si="259"/>
        <v>194452</v>
      </c>
      <c r="K972" s="32">
        <f t="shared" si="260"/>
        <v>205380.20240000001</v>
      </c>
      <c r="L972" s="32">
        <v>263000</v>
      </c>
      <c r="M972" s="32"/>
      <c r="N972" s="32">
        <v>263000</v>
      </c>
      <c r="O972" s="32">
        <f t="shared" ref="O972:O1030" si="261">+N972*1.0562</f>
        <v>277780.60000000003</v>
      </c>
      <c r="P972" s="71">
        <v>242231</v>
      </c>
      <c r="Q972" s="71"/>
      <c r="R972" s="76">
        <v>242231</v>
      </c>
      <c r="S972" s="32">
        <f t="shared" ref="S972:S1035" si="262">+R972*1.056</f>
        <v>255795.93600000002</v>
      </c>
      <c r="T972" s="32"/>
      <c r="U972" s="32"/>
      <c r="V972" s="32"/>
      <c r="W972" s="32"/>
      <c r="X972" s="32"/>
      <c r="Y972" s="32"/>
      <c r="Z972" s="32"/>
      <c r="AA972" s="32"/>
      <c r="AB972" s="32"/>
      <c r="AC972" s="32"/>
      <c r="AD972" s="32"/>
      <c r="AE972" s="32"/>
      <c r="AF972" s="32"/>
      <c r="AG972" s="32"/>
      <c r="AH972" s="32"/>
      <c r="AI972" s="32"/>
      <c r="AJ972" s="32">
        <v>384388</v>
      </c>
      <c r="AK972" s="32"/>
      <c r="AL972" s="32">
        <v>384388</v>
      </c>
      <c r="AM972" s="32">
        <f t="shared" ref="AM972:AM1035" si="263">+AL972*1.0562</f>
        <v>405990.60560000001</v>
      </c>
      <c r="AN972" s="32"/>
      <c r="AO972" s="32"/>
      <c r="AP972" s="32"/>
      <c r="AQ972" s="32"/>
      <c r="AR972" s="32"/>
      <c r="AS972" s="32"/>
      <c r="AT972" s="32"/>
      <c r="AU972" s="32"/>
      <c r="AV972" s="32"/>
      <c r="AW972" s="32"/>
      <c r="AX972" s="32"/>
      <c r="AY972" s="32"/>
      <c r="AZ972" s="32"/>
      <c r="BA972" s="32"/>
      <c r="BB972" s="32"/>
      <c r="BC972" s="32"/>
      <c r="BD972" s="32"/>
      <c r="BE972" s="32"/>
      <c r="BF972" s="32"/>
      <c r="BG972" s="32"/>
      <c r="BH972" s="32"/>
      <c r="BI972" s="32"/>
      <c r="BJ972" s="32"/>
      <c r="BK972" s="32"/>
      <c r="BL972" s="32"/>
      <c r="BM972" s="32"/>
      <c r="BN972" s="32"/>
      <c r="BO972" s="32"/>
      <c r="BP972" s="32"/>
      <c r="BQ972" s="32"/>
      <c r="BR972" s="32"/>
      <c r="BS972" s="32"/>
      <c r="BT972" s="32"/>
      <c r="BU972" s="32"/>
      <c r="BV972" s="32"/>
      <c r="BW972" s="32"/>
      <c r="BX972" s="32"/>
      <c r="BY972" s="32"/>
      <c r="BZ972" s="32"/>
      <c r="CA972" s="32"/>
      <c r="CB972" s="32"/>
      <c r="CC972" s="32"/>
      <c r="CD972" s="32"/>
      <c r="CE972" s="32"/>
      <c r="CF972" s="32"/>
      <c r="CG972" s="32"/>
      <c r="CH972" s="32"/>
      <c r="CI972" s="32"/>
      <c r="CJ972" s="32">
        <f t="shared" ref="CJ972:CJ1035" si="264">+AVERAGE(K972,O972,S972,W972,AA972,AE972,AI972,AM972,AQ972,AU972,AY972,BC972,BG972,BK972,BO972,BS972,BW972,CA972,CE972,CI972)</f>
        <v>286236.83600000001</v>
      </c>
      <c r="CK972" s="32">
        <f>+SMALL((K972,O972,S972,W972,AA972,AE972,AI972,AM972,AQ972,AU972,AY972,BC972,BG972,BK972,BO972,BS972,BW972,CA972,CE972,CI972),1)</f>
        <v>205380.20240000001</v>
      </c>
      <c r="CL972" s="18"/>
      <c r="CM972" s="18">
        <f t="shared" ref="CM972:CM1035" si="265">+K972-CK972</f>
        <v>0</v>
      </c>
      <c r="CN972" s="35">
        <f t="shared" ref="CN972:CN1035" si="266">+((K972-CK972)/CK972)</f>
        <v>0</v>
      </c>
      <c r="CO972" s="39">
        <f t="shared" ref="CO972:CO1035" si="267">+CK972</f>
        <v>205380.20240000001</v>
      </c>
    </row>
    <row r="973" spans="1:93" s="19" customFormat="1" ht="60">
      <c r="A973" s="17">
        <v>963</v>
      </c>
      <c r="B973" s="50" t="s">
        <v>796</v>
      </c>
      <c r="C973" s="69" t="s">
        <v>920</v>
      </c>
      <c r="D973" s="69" t="s">
        <v>1248</v>
      </c>
      <c r="E973" s="37">
        <v>1</v>
      </c>
      <c r="F973" s="37" t="str">
        <f>+VLOOKUP(B973,'[1]AMAREY NOVA MEDICAL S.A'!$D:$H,5,0)</f>
        <v>CTO 5666-2021 LOGISTICA PARA DISPOSITIVOS MEDICOS S.A.S</v>
      </c>
      <c r="G973" s="34">
        <f>+VLOOKUP(B973,'[1]AMAREY NOVA MEDICAL S.A'!$D:$H,2,0)</f>
        <v>1485656</v>
      </c>
      <c r="H973" s="32">
        <f>+VLOOKUP(B973,'[1]AMAREY NOVA MEDICAL S.A'!$D:$H,3,0)</f>
        <v>0</v>
      </c>
      <c r="I973" s="32">
        <f>+VLOOKUP(B973,'[1]AMAREY NOVA MEDICAL S.A'!$D:$H,4,0)</f>
        <v>1485656</v>
      </c>
      <c r="J973" s="32">
        <f t="shared" si="259"/>
        <v>1485656</v>
      </c>
      <c r="K973" s="32">
        <f t="shared" si="260"/>
        <v>1569149.8672</v>
      </c>
      <c r="L973" s="32"/>
      <c r="M973" s="32"/>
      <c r="N973" s="32"/>
      <c r="O973" s="32"/>
      <c r="P973" s="71">
        <v>2740613</v>
      </c>
      <c r="Q973" s="71"/>
      <c r="R973" s="76">
        <v>2740613</v>
      </c>
      <c r="S973" s="32">
        <f t="shared" si="262"/>
        <v>2894087.3280000002</v>
      </c>
      <c r="T973" s="32"/>
      <c r="U973" s="32"/>
      <c r="V973" s="32"/>
      <c r="W973" s="32"/>
      <c r="X973" s="32">
        <v>3329763</v>
      </c>
      <c r="Y973" s="32"/>
      <c r="Z973" s="32">
        <v>3329763</v>
      </c>
      <c r="AA973" s="32">
        <f t="shared" ref="AA973:AA1031" si="268">+Z973*1.0562</f>
        <v>3516895.6806000001</v>
      </c>
      <c r="AB973" s="32"/>
      <c r="AC973" s="32"/>
      <c r="AD973" s="32"/>
      <c r="AE973" s="32"/>
      <c r="AF973" s="32">
        <v>2347380</v>
      </c>
      <c r="AG973" s="32"/>
      <c r="AH973" s="32">
        <v>2347380</v>
      </c>
      <c r="AI973" s="32">
        <f t="shared" ref="AI973:AI995" si="269">+AH973*1.0562</f>
        <v>2479302.7560000001</v>
      </c>
      <c r="AJ973" s="32">
        <v>3240585</v>
      </c>
      <c r="AK973" s="32"/>
      <c r="AL973" s="32">
        <v>3240585</v>
      </c>
      <c r="AM973" s="32">
        <f t="shared" si="263"/>
        <v>3422705.8769999999</v>
      </c>
      <c r="AN973" s="32"/>
      <c r="AO973" s="32"/>
      <c r="AP973" s="32"/>
      <c r="AQ973" s="32"/>
      <c r="AR973" s="32">
        <v>1634221.05</v>
      </c>
      <c r="AS973" s="32"/>
      <c r="AT973" s="32">
        <v>1634221.05</v>
      </c>
      <c r="AU973" s="32">
        <f t="shared" ref="AU973:AU1035" si="270">+AT973*1.0562</f>
        <v>1726064.2730100001</v>
      </c>
      <c r="AV973" s="32"/>
      <c r="AW973" s="32"/>
      <c r="AX973" s="32"/>
      <c r="AY973" s="32"/>
      <c r="AZ973" s="32"/>
      <c r="BA973" s="32"/>
      <c r="BB973" s="32"/>
      <c r="BC973" s="32"/>
      <c r="BD973" s="32"/>
      <c r="BE973" s="32"/>
      <c r="BF973" s="32"/>
      <c r="BG973" s="32"/>
      <c r="BH973" s="32"/>
      <c r="BI973" s="32"/>
      <c r="BJ973" s="32"/>
      <c r="BK973" s="32"/>
      <c r="BL973" s="32"/>
      <c r="BM973" s="32"/>
      <c r="BN973" s="32"/>
      <c r="BO973" s="32"/>
      <c r="BP973" s="32"/>
      <c r="BQ973" s="32"/>
      <c r="BR973" s="32"/>
      <c r="BS973" s="32"/>
      <c r="BT973" s="32"/>
      <c r="BU973" s="32"/>
      <c r="BV973" s="32"/>
      <c r="BW973" s="32"/>
      <c r="BX973" s="32"/>
      <c r="BY973" s="32"/>
      <c r="BZ973" s="32"/>
      <c r="CA973" s="32"/>
      <c r="CB973" s="32">
        <v>2138400.0000000005</v>
      </c>
      <c r="CC973" s="32"/>
      <c r="CD973" s="32">
        <v>2138400.0000000005</v>
      </c>
      <c r="CE973" s="32">
        <f t="shared" ref="CE973:CE997" si="271">+CD973*1.0562</f>
        <v>2258578.0800000005</v>
      </c>
      <c r="CF973" s="32"/>
      <c r="CG973" s="32"/>
      <c r="CH973" s="32"/>
      <c r="CI973" s="32"/>
      <c r="CJ973" s="32">
        <f t="shared" si="264"/>
        <v>2552397.694544286</v>
      </c>
      <c r="CK973" s="32">
        <f>+SMALL((K973,O973,S973,W973,AA973,AE973,AI973,AM973,AQ973,AU973,AY973,BC973,BG973,BK973,BO973,BS973,BW973,CA973,CE973,CI973),1)</f>
        <v>1569149.8672</v>
      </c>
      <c r="CL973" s="18"/>
      <c r="CM973" s="18">
        <f t="shared" si="265"/>
        <v>0</v>
      </c>
      <c r="CN973" s="35">
        <f t="shared" si="266"/>
        <v>0</v>
      </c>
      <c r="CO973" s="39">
        <f t="shared" si="267"/>
        <v>1569149.8672</v>
      </c>
    </row>
    <row r="974" spans="1:93" s="19" customFormat="1" ht="45">
      <c r="A974" s="17">
        <v>964</v>
      </c>
      <c r="B974" s="50" t="s">
        <v>584</v>
      </c>
      <c r="C974" s="69" t="s">
        <v>920</v>
      </c>
      <c r="D974" s="69" t="s">
        <v>1248</v>
      </c>
      <c r="E974" s="37">
        <v>1</v>
      </c>
      <c r="F974" s="37" t="str">
        <f>+VLOOKUP(B974,'[1]AMAREY NOVA MEDICAL S.A'!$D:$H,5,0)</f>
        <v>CTO 5656-2021 AMAREY NOVA MEDICAL S.A</v>
      </c>
      <c r="G974" s="34">
        <f>+VLOOKUP(B974,'[1]AMAREY NOVA MEDICAL S.A'!$D:$H,2,0)</f>
        <v>50000</v>
      </c>
      <c r="H974" s="32">
        <f>+VLOOKUP(B974,'[1]AMAREY NOVA MEDICAL S.A'!$D:$H,3,0)</f>
        <v>0</v>
      </c>
      <c r="I974" s="32">
        <f>+VLOOKUP(B974,'[1]AMAREY NOVA MEDICAL S.A'!$D:$H,4,0)</f>
        <v>50000</v>
      </c>
      <c r="J974" s="32">
        <f t="shared" si="259"/>
        <v>50000</v>
      </c>
      <c r="K974" s="32">
        <f t="shared" si="260"/>
        <v>52810</v>
      </c>
      <c r="L974" s="32"/>
      <c r="M974" s="32"/>
      <c r="N974" s="32"/>
      <c r="O974" s="32"/>
      <c r="P974" s="71">
        <v>125316</v>
      </c>
      <c r="Q974" s="71"/>
      <c r="R974" s="76">
        <v>125316</v>
      </c>
      <c r="S974" s="32">
        <f t="shared" si="262"/>
        <v>132333.696</v>
      </c>
      <c r="T974" s="32"/>
      <c r="U974" s="32"/>
      <c r="V974" s="32"/>
      <c r="W974" s="32"/>
      <c r="X974" s="32">
        <v>155319</v>
      </c>
      <c r="Y974" s="32"/>
      <c r="Z974" s="32">
        <v>155319</v>
      </c>
      <c r="AA974" s="32">
        <f t="shared" si="268"/>
        <v>164047.9278</v>
      </c>
      <c r="AB974" s="32"/>
      <c r="AC974" s="32"/>
      <c r="AD974" s="32"/>
      <c r="AE974" s="32"/>
      <c r="AF974" s="32">
        <v>111780</v>
      </c>
      <c r="AG974" s="32"/>
      <c r="AH974" s="32">
        <v>111780</v>
      </c>
      <c r="AI974" s="32">
        <f t="shared" si="269"/>
        <v>118062.03600000001</v>
      </c>
      <c r="AJ974" s="32">
        <v>126040</v>
      </c>
      <c r="AK974" s="32"/>
      <c r="AL974" s="32">
        <v>126040</v>
      </c>
      <c r="AM974" s="32">
        <f t="shared" si="263"/>
        <v>133123.448</v>
      </c>
      <c r="AN974" s="32"/>
      <c r="AO974" s="32"/>
      <c r="AP974" s="32"/>
      <c r="AQ974" s="32"/>
      <c r="AR974" s="32">
        <v>66822.524999999994</v>
      </c>
      <c r="AS974" s="32"/>
      <c r="AT974" s="32">
        <v>66822.524999999994</v>
      </c>
      <c r="AU974" s="32">
        <f t="shared" si="270"/>
        <v>70577.950904999991</v>
      </c>
      <c r="AV974" s="32"/>
      <c r="AW974" s="32"/>
      <c r="AX974" s="32"/>
      <c r="AY974" s="32"/>
      <c r="AZ974" s="32"/>
      <c r="BA974" s="32"/>
      <c r="BB974" s="32"/>
      <c r="BC974" s="32"/>
      <c r="BD974" s="32"/>
      <c r="BE974" s="32"/>
      <c r="BF974" s="32"/>
      <c r="BG974" s="32"/>
      <c r="BH974" s="32"/>
      <c r="BI974" s="32"/>
      <c r="BJ974" s="32"/>
      <c r="BK974" s="32"/>
      <c r="BL974" s="32"/>
      <c r="BM974" s="32"/>
      <c r="BN974" s="32"/>
      <c r="BO974" s="32"/>
      <c r="BP974" s="32"/>
      <c r="BQ974" s="32"/>
      <c r="BR974" s="32"/>
      <c r="BS974" s="32"/>
      <c r="BT974" s="32"/>
      <c r="BU974" s="32"/>
      <c r="BV974" s="32"/>
      <c r="BW974" s="32"/>
      <c r="BX974" s="32"/>
      <c r="BY974" s="32"/>
      <c r="BZ974" s="32"/>
      <c r="CA974" s="32"/>
      <c r="CB974" s="32">
        <v>262666.80000000005</v>
      </c>
      <c r="CC974" s="32"/>
      <c r="CD974" s="32">
        <v>262666.80000000005</v>
      </c>
      <c r="CE974" s="32">
        <f t="shared" si="271"/>
        <v>277428.67416000005</v>
      </c>
      <c r="CF974" s="32"/>
      <c r="CG974" s="32"/>
      <c r="CH974" s="32"/>
      <c r="CI974" s="32"/>
      <c r="CJ974" s="32">
        <f t="shared" si="264"/>
        <v>135483.39040928573</v>
      </c>
      <c r="CK974" s="32">
        <f>+SMALL((K974,O974,S974,W974,AA974,AE974,AI974,AM974,AQ974,AU974,AY974,BC974,BG974,BK974,BO974,BS974,BW974,CA974,CE974,CI974),1)</f>
        <v>52810</v>
      </c>
      <c r="CL974" s="18"/>
      <c r="CM974" s="18">
        <f t="shared" si="265"/>
        <v>0</v>
      </c>
      <c r="CN974" s="35">
        <f t="shared" si="266"/>
        <v>0</v>
      </c>
      <c r="CO974" s="39">
        <f t="shared" si="267"/>
        <v>52810</v>
      </c>
    </row>
    <row r="975" spans="1:93" s="19" customFormat="1" ht="45">
      <c r="A975" s="17">
        <v>965</v>
      </c>
      <c r="B975" s="50" t="s">
        <v>574</v>
      </c>
      <c r="C975" s="69" t="s">
        <v>920</v>
      </c>
      <c r="D975" s="69" t="s">
        <v>1248</v>
      </c>
      <c r="E975" s="37">
        <v>1</v>
      </c>
      <c r="F975" s="37" t="str">
        <f>+VLOOKUP(B975,'[1]AMAREY NOVA MEDICAL S.A'!$D:$H,5,0)</f>
        <v>CTO 5656-2021 AMAREY NOVA MEDICAL S.A</v>
      </c>
      <c r="G975" s="34">
        <f>+VLOOKUP(B975,'[1]AMAREY NOVA MEDICAL S.A'!$D:$H,2,0)</f>
        <v>50000</v>
      </c>
      <c r="H975" s="32">
        <f>+VLOOKUP(B975,'[1]AMAREY NOVA MEDICAL S.A'!$D:$H,3,0)</f>
        <v>0</v>
      </c>
      <c r="I975" s="32">
        <f>+VLOOKUP(B975,'[1]AMAREY NOVA MEDICAL S.A'!$D:$H,4,0)</f>
        <v>50000</v>
      </c>
      <c r="J975" s="32">
        <f t="shared" si="259"/>
        <v>50000</v>
      </c>
      <c r="K975" s="32">
        <f t="shared" si="260"/>
        <v>52810</v>
      </c>
      <c r="L975" s="32"/>
      <c r="M975" s="32"/>
      <c r="N975" s="32"/>
      <c r="O975" s="32"/>
      <c r="P975" s="71">
        <v>242231</v>
      </c>
      <c r="Q975" s="71"/>
      <c r="R975" s="76">
        <v>242231</v>
      </c>
      <c r="S975" s="32">
        <f t="shared" si="262"/>
        <v>255795.93600000002</v>
      </c>
      <c r="T975" s="32"/>
      <c r="U975" s="32"/>
      <c r="V975" s="32"/>
      <c r="W975" s="32"/>
      <c r="X975" s="32">
        <v>327964</v>
      </c>
      <c r="Y975" s="32"/>
      <c r="Z975" s="32">
        <v>327964</v>
      </c>
      <c r="AA975" s="32">
        <f t="shared" si="268"/>
        <v>346395.57679999998</v>
      </c>
      <c r="AB975" s="32"/>
      <c r="AC975" s="32"/>
      <c r="AD975" s="32"/>
      <c r="AE975" s="32"/>
      <c r="AF975" s="32">
        <v>288144</v>
      </c>
      <c r="AG975" s="32"/>
      <c r="AH975" s="32">
        <v>288144</v>
      </c>
      <c r="AI975" s="32">
        <f t="shared" si="269"/>
        <v>304337.69280000002</v>
      </c>
      <c r="AJ975" s="32">
        <v>575575</v>
      </c>
      <c r="AK975" s="32"/>
      <c r="AL975" s="32">
        <v>575575</v>
      </c>
      <c r="AM975" s="32">
        <f t="shared" si="263"/>
        <v>607922.31500000006</v>
      </c>
      <c r="AN975" s="32"/>
      <c r="AO975" s="32"/>
      <c r="AP975" s="32"/>
      <c r="AQ975" s="32"/>
      <c r="AR975" s="32">
        <v>181174.45499999999</v>
      </c>
      <c r="AS975" s="32"/>
      <c r="AT975" s="32">
        <v>181174.45499999999</v>
      </c>
      <c r="AU975" s="32">
        <f t="shared" si="270"/>
        <v>191356.459371</v>
      </c>
      <c r="AV975" s="32"/>
      <c r="AW975" s="32"/>
      <c r="AX975" s="32"/>
      <c r="AY975" s="32"/>
      <c r="AZ975" s="32"/>
      <c r="BA975" s="32"/>
      <c r="BB975" s="32"/>
      <c r="BC975" s="32"/>
      <c r="BD975" s="32"/>
      <c r="BE975" s="32"/>
      <c r="BF975" s="32"/>
      <c r="BG975" s="32"/>
      <c r="BH975" s="32"/>
      <c r="BI975" s="32"/>
      <c r="BJ975" s="32"/>
      <c r="BK975" s="32"/>
      <c r="BL975" s="32"/>
      <c r="BM975" s="32"/>
      <c r="BN975" s="32"/>
      <c r="BO975" s="32"/>
      <c r="BP975" s="32"/>
      <c r="BQ975" s="32"/>
      <c r="BR975" s="32"/>
      <c r="BS975" s="32"/>
      <c r="BT975" s="32"/>
      <c r="BU975" s="32"/>
      <c r="BV975" s="32"/>
      <c r="BW975" s="32"/>
      <c r="BX975" s="32"/>
      <c r="BY975" s="32"/>
      <c r="BZ975" s="32"/>
      <c r="CA975" s="32"/>
      <c r="CB975" s="32">
        <v>178200</v>
      </c>
      <c r="CC975" s="32"/>
      <c r="CD975" s="32">
        <v>178200</v>
      </c>
      <c r="CE975" s="32">
        <f t="shared" si="271"/>
        <v>188214.84</v>
      </c>
      <c r="CF975" s="32"/>
      <c r="CG975" s="32"/>
      <c r="CH975" s="32"/>
      <c r="CI975" s="32"/>
      <c r="CJ975" s="32">
        <f t="shared" si="264"/>
        <v>278118.97428157146</v>
      </c>
      <c r="CK975" s="32">
        <f>+SMALL((K975,O975,S975,W975,AA975,AE975,AI975,AM975,AQ975,AU975,AY975,BC975,BG975,BK975,BO975,BS975,BW975,CA975,CE975,CI975),1)</f>
        <v>52810</v>
      </c>
      <c r="CL975" s="18"/>
      <c r="CM975" s="18">
        <f t="shared" si="265"/>
        <v>0</v>
      </c>
      <c r="CN975" s="35">
        <f t="shared" si="266"/>
        <v>0</v>
      </c>
      <c r="CO975" s="39">
        <f t="shared" si="267"/>
        <v>52810</v>
      </c>
    </row>
    <row r="976" spans="1:93" s="19" customFormat="1" ht="60">
      <c r="A976" s="17">
        <v>966</v>
      </c>
      <c r="B976" s="50" t="s">
        <v>797</v>
      </c>
      <c r="C976" s="69" t="s">
        <v>920</v>
      </c>
      <c r="D976" s="69" t="s">
        <v>1248</v>
      </c>
      <c r="E976" s="37">
        <v>1</v>
      </c>
      <c r="F976" s="37" t="str">
        <f>+VLOOKUP(B976,'[1]AMAREY NOVA MEDICAL S.A'!$D:$H,5,0)</f>
        <v>CTO 5666-2021 LOGISTICA PARA DISPOSITIVOS MEDICOS S.A.S</v>
      </c>
      <c r="G976" s="34">
        <f>+VLOOKUP(B976,'[1]AMAREY NOVA MEDICAL S.A'!$D:$H,2,0)</f>
        <v>0</v>
      </c>
      <c r="H976" s="32">
        <f>+VLOOKUP(B976,'[1]AMAREY NOVA MEDICAL S.A'!$D:$H,3,0)</f>
        <v>0</v>
      </c>
      <c r="I976" s="32">
        <f>+VLOOKUP(B976,'[1]AMAREY NOVA MEDICAL S.A'!$D:$H,4,0)</f>
        <v>0</v>
      </c>
      <c r="J976" s="32">
        <f t="shared" si="259"/>
        <v>0</v>
      </c>
      <c r="K976" s="32">
        <f t="shared" si="260"/>
        <v>0</v>
      </c>
      <c r="L976" s="32"/>
      <c r="M976" s="32"/>
      <c r="N976" s="32"/>
      <c r="O976" s="32"/>
      <c r="P976" s="71"/>
      <c r="Q976" s="71"/>
      <c r="R976" s="76"/>
      <c r="S976" s="32"/>
      <c r="T976" s="32"/>
      <c r="U976" s="32"/>
      <c r="V976" s="32"/>
      <c r="W976" s="32"/>
      <c r="X976" s="32"/>
      <c r="Y976" s="32"/>
      <c r="Z976" s="32"/>
      <c r="AA976" s="32"/>
      <c r="AB976" s="32"/>
      <c r="AC976" s="32"/>
      <c r="AD976" s="32"/>
      <c r="AE976" s="32"/>
      <c r="AF976" s="32"/>
      <c r="AG976" s="32"/>
      <c r="AH976" s="32"/>
      <c r="AI976" s="32"/>
      <c r="AJ976" s="32">
        <v>462530</v>
      </c>
      <c r="AK976" s="32"/>
      <c r="AL976" s="32">
        <v>462530</v>
      </c>
      <c r="AM976" s="32">
        <f t="shared" si="263"/>
        <v>488524.18599999999</v>
      </c>
      <c r="AN976" s="32"/>
      <c r="AO976" s="32"/>
      <c r="AP976" s="32"/>
      <c r="AQ976" s="32"/>
      <c r="AR976" s="32"/>
      <c r="AS976" s="32"/>
      <c r="AT976" s="32"/>
      <c r="AU976" s="32"/>
      <c r="AV976" s="32"/>
      <c r="AW976" s="32"/>
      <c r="AX976" s="32"/>
      <c r="AY976" s="32"/>
      <c r="AZ976" s="32"/>
      <c r="BA976" s="32"/>
      <c r="BB976" s="32"/>
      <c r="BC976" s="32"/>
      <c r="BD976" s="32"/>
      <c r="BE976" s="32"/>
      <c r="BF976" s="32"/>
      <c r="BG976" s="32"/>
      <c r="BH976" s="32"/>
      <c r="BI976" s="32"/>
      <c r="BJ976" s="32"/>
      <c r="BK976" s="32"/>
      <c r="BL976" s="32"/>
      <c r="BM976" s="32"/>
      <c r="BN976" s="32"/>
      <c r="BO976" s="32"/>
      <c r="BP976" s="32"/>
      <c r="BQ976" s="32"/>
      <c r="BR976" s="32"/>
      <c r="BS976" s="32"/>
      <c r="BT976" s="32"/>
      <c r="BU976" s="32"/>
      <c r="BV976" s="32"/>
      <c r="BW976" s="32"/>
      <c r="BX976" s="32"/>
      <c r="BY976" s="32"/>
      <c r="BZ976" s="32"/>
      <c r="CA976" s="32"/>
      <c r="CB976" s="32">
        <v>237600.00000000003</v>
      </c>
      <c r="CC976" s="32"/>
      <c r="CD976" s="32">
        <v>237600.00000000003</v>
      </c>
      <c r="CE976" s="32">
        <f t="shared" si="271"/>
        <v>250953.12000000002</v>
      </c>
      <c r="CF976" s="32"/>
      <c r="CG976" s="32"/>
      <c r="CH976" s="32"/>
      <c r="CI976" s="32"/>
      <c r="CJ976" s="32">
        <f t="shared" si="264"/>
        <v>246492.43533333333</v>
      </c>
      <c r="CK976" s="32">
        <f>+SMALL((K976,O976,S976,W976,AA976,AE976,AI976,AM976,AQ976,AU976,AY976,BC976,BG976,BK976,BO976,BS976,BW976,CA976,CE976,CI976),1)</f>
        <v>0</v>
      </c>
      <c r="CL976" s="18"/>
      <c r="CM976" s="18"/>
      <c r="CN976" s="35"/>
      <c r="CO976" s="39">
        <f t="shared" si="267"/>
        <v>0</v>
      </c>
    </row>
    <row r="977" spans="1:93" s="19" customFormat="1" ht="60">
      <c r="A977" s="17">
        <v>967</v>
      </c>
      <c r="B977" s="50" t="s">
        <v>798</v>
      </c>
      <c r="C977" s="69" t="s">
        <v>920</v>
      </c>
      <c r="D977" s="69" t="s">
        <v>1248</v>
      </c>
      <c r="E977" s="37">
        <v>1</v>
      </c>
      <c r="F977" s="37" t="str">
        <f>+VLOOKUP(B977,'[1]AMAREY NOVA MEDICAL S.A'!$D:$H,5,0)</f>
        <v>CTO 5665-2021 LA INSTRUMENTADORA S.A.S</v>
      </c>
      <c r="G977" s="34">
        <f>+VLOOKUP(B977,'[1]AMAREY NOVA MEDICAL S.A'!$D:$H,2,0)</f>
        <v>61600</v>
      </c>
      <c r="H977" s="32">
        <f>+VLOOKUP(B977,'[1]AMAREY NOVA MEDICAL S.A'!$D:$H,3,0)</f>
        <v>0</v>
      </c>
      <c r="I977" s="32">
        <f>+VLOOKUP(B977,'[1]AMAREY NOVA MEDICAL S.A'!$D:$H,4,0)</f>
        <v>61600</v>
      </c>
      <c r="J977" s="32">
        <f t="shared" si="259"/>
        <v>61600</v>
      </c>
      <c r="K977" s="32">
        <f t="shared" si="260"/>
        <v>65061.919999999998</v>
      </c>
      <c r="L977" s="32">
        <v>36000</v>
      </c>
      <c r="M977" s="32"/>
      <c r="N977" s="32">
        <v>36000</v>
      </c>
      <c r="O977" s="32">
        <f t="shared" si="261"/>
        <v>38023.200000000004</v>
      </c>
      <c r="P977" s="71">
        <v>41019</v>
      </c>
      <c r="Q977" s="71"/>
      <c r="R977" s="76">
        <v>41019</v>
      </c>
      <c r="S977" s="32">
        <f t="shared" si="262"/>
        <v>43316.063999999998</v>
      </c>
      <c r="T977" s="32"/>
      <c r="U977" s="32"/>
      <c r="V977" s="32"/>
      <c r="W977" s="32"/>
      <c r="X977" s="32"/>
      <c r="Y977" s="32"/>
      <c r="Z977" s="32"/>
      <c r="AA977" s="32"/>
      <c r="AB977" s="32"/>
      <c r="AC977" s="32"/>
      <c r="AD977" s="32"/>
      <c r="AE977" s="32"/>
      <c r="AF977" s="32"/>
      <c r="AG977" s="32"/>
      <c r="AH977" s="32"/>
      <c r="AI977" s="32"/>
      <c r="AJ977" s="32">
        <v>94070</v>
      </c>
      <c r="AK977" s="32">
        <f>+AJ977*195</f>
        <v>18343650</v>
      </c>
      <c r="AL977" s="32">
        <v>111943.29999999999</v>
      </c>
      <c r="AM977" s="32">
        <f t="shared" si="263"/>
        <v>118234.51345999999</v>
      </c>
      <c r="AN977" s="32"/>
      <c r="AO977" s="32"/>
      <c r="AP977" s="32"/>
      <c r="AQ977" s="32"/>
      <c r="AR977" s="32">
        <v>16131.443212499998</v>
      </c>
      <c r="AS977" s="32"/>
      <c r="AT977" s="32">
        <v>16131.443212499998</v>
      </c>
      <c r="AU977" s="32">
        <f t="shared" si="270"/>
        <v>17038.030321042497</v>
      </c>
      <c r="AV977" s="32"/>
      <c r="AW977" s="32"/>
      <c r="AX977" s="32"/>
      <c r="AY977" s="32"/>
      <c r="AZ977" s="32"/>
      <c r="BA977" s="32"/>
      <c r="BB977" s="32"/>
      <c r="BC977" s="32"/>
      <c r="BD977" s="32"/>
      <c r="BE977" s="32"/>
      <c r="BF977" s="32"/>
      <c r="BG977" s="32"/>
      <c r="BH977" s="32"/>
      <c r="BI977" s="32"/>
      <c r="BJ977" s="32"/>
      <c r="BK977" s="32"/>
      <c r="BL977" s="32"/>
      <c r="BM977" s="32"/>
      <c r="BN977" s="32"/>
      <c r="BO977" s="32"/>
      <c r="BP977" s="32"/>
      <c r="BQ977" s="32"/>
      <c r="BR977" s="32"/>
      <c r="BS977" s="32"/>
      <c r="BT977" s="32"/>
      <c r="BU977" s="32"/>
      <c r="BV977" s="32"/>
      <c r="BW977" s="32"/>
      <c r="BX977" s="32"/>
      <c r="BY977" s="32"/>
      <c r="BZ977" s="32"/>
      <c r="CA977" s="32"/>
      <c r="CB977" s="32">
        <v>24948</v>
      </c>
      <c r="CC977" s="32">
        <v>4740.12</v>
      </c>
      <c r="CD977" s="32">
        <v>29688.12</v>
      </c>
      <c r="CE977" s="32">
        <f t="shared" si="271"/>
        <v>31356.592344000001</v>
      </c>
      <c r="CF977" s="32"/>
      <c r="CG977" s="32"/>
      <c r="CH977" s="32"/>
      <c r="CI977" s="32"/>
      <c r="CJ977" s="32">
        <f t="shared" si="264"/>
        <v>52171.720020840417</v>
      </c>
      <c r="CK977" s="32">
        <f>+SMALL((K977,O977,S977,W977,AA977,AE977,AI977,AM977,AQ977,AU977,AY977,BC977,BG977,BK977,BO977,BS977,BW977,CA977,CE977,CI977),1)</f>
        <v>17038.030321042497</v>
      </c>
      <c r="CL977" s="18"/>
      <c r="CM977" s="18">
        <f t="shared" si="265"/>
        <v>48023.889678957501</v>
      </c>
      <c r="CN977" s="35">
        <f t="shared" si="266"/>
        <v>2.8186291944583819</v>
      </c>
      <c r="CO977" s="39">
        <f t="shared" si="267"/>
        <v>17038.030321042497</v>
      </c>
    </row>
    <row r="978" spans="1:93" s="19" customFormat="1" ht="60">
      <c r="A978" s="17">
        <v>968</v>
      </c>
      <c r="B978" s="50" t="s">
        <v>799</v>
      </c>
      <c r="C978" s="69" t="s">
        <v>921</v>
      </c>
      <c r="D978" s="69" t="s">
        <v>1248</v>
      </c>
      <c r="E978" s="37">
        <v>1</v>
      </c>
      <c r="F978" s="37" t="str">
        <f>+VLOOKUP(B978,'[1]AMAREY NOVA MEDICAL S.A'!$D:$H,5,0)</f>
        <v>CTO 5666-2021 LOGISTICA PARA DISPOSITIVOS MEDICOS S.A.S</v>
      </c>
      <c r="G978" s="34">
        <f>+VLOOKUP(B978,'[1]AMAREY NOVA MEDICAL S.A'!$D:$H,2,0)</f>
        <v>1661172</v>
      </c>
      <c r="H978" s="32">
        <f>+VLOOKUP(B978,'[1]AMAREY NOVA MEDICAL S.A'!$D:$H,3,0)</f>
        <v>0</v>
      </c>
      <c r="I978" s="32">
        <f>+VLOOKUP(B978,'[1]AMAREY NOVA MEDICAL S.A'!$D:$H,4,0)</f>
        <v>1661172</v>
      </c>
      <c r="J978" s="32">
        <f t="shared" si="259"/>
        <v>1661172</v>
      </c>
      <c r="K978" s="32">
        <f t="shared" si="260"/>
        <v>1754529.8663999999</v>
      </c>
      <c r="L978" s="32"/>
      <c r="M978" s="32"/>
      <c r="N978" s="32"/>
      <c r="O978" s="32"/>
      <c r="P978" s="71"/>
      <c r="Q978" s="71"/>
      <c r="R978" s="76"/>
      <c r="S978" s="32"/>
      <c r="T978" s="32"/>
      <c r="U978" s="32"/>
      <c r="V978" s="32"/>
      <c r="W978" s="32"/>
      <c r="X978" s="32"/>
      <c r="Y978" s="32"/>
      <c r="Z978" s="32"/>
      <c r="AA978" s="32"/>
      <c r="AB978" s="32"/>
      <c r="AC978" s="32"/>
      <c r="AD978" s="32"/>
      <c r="AE978" s="32"/>
      <c r="AF978" s="32">
        <v>2477790</v>
      </c>
      <c r="AG978" s="32"/>
      <c r="AH978" s="32">
        <v>2477790</v>
      </c>
      <c r="AI978" s="32">
        <f t="shared" si="269"/>
        <v>2617041.798</v>
      </c>
      <c r="AJ978" s="32">
        <v>4140000</v>
      </c>
      <c r="AK978" s="32"/>
      <c r="AL978" s="32">
        <v>4140000</v>
      </c>
      <c r="AM978" s="32">
        <f t="shared" si="263"/>
        <v>4372668</v>
      </c>
      <c r="AN978" s="32"/>
      <c r="AO978" s="32"/>
      <c r="AP978" s="32"/>
      <c r="AQ978" s="32"/>
      <c r="AR978" s="32">
        <v>1827289.277542575</v>
      </c>
      <c r="AS978" s="32"/>
      <c r="AT978" s="32">
        <v>1827289.277542575</v>
      </c>
      <c r="AU978" s="32">
        <f t="shared" si="270"/>
        <v>1929982.9349404678</v>
      </c>
      <c r="AV978" s="32"/>
      <c r="AW978" s="32"/>
      <c r="AX978" s="32"/>
      <c r="AY978" s="32"/>
      <c r="AZ978" s="32"/>
      <c r="BA978" s="32"/>
      <c r="BB978" s="32"/>
      <c r="BC978" s="32"/>
      <c r="BD978" s="32"/>
      <c r="BE978" s="32"/>
      <c r="BF978" s="32"/>
      <c r="BG978" s="32"/>
      <c r="BH978" s="32"/>
      <c r="BI978" s="32"/>
      <c r="BJ978" s="32"/>
      <c r="BK978" s="32"/>
      <c r="BL978" s="32"/>
      <c r="BM978" s="32"/>
      <c r="BN978" s="32"/>
      <c r="BO978" s="32"/>
      <c r="BP978" s="32"/>
      <c r="BQ978" s="32"/>
      <c r="BR978" s="32"/>
      <c r="BS978" s="32"/>
      <c r="BT978" s="32"/>
      <c r="BU978" s="32"/>
      <c r="BV978" s="32"/>
      <c r="BW978" s="32"/>
      <c r="BX978" s="32"/>
      <c r="BY978" s="32"/>
      <c r="BZ978" s="32"/>
      <c r="CA978" s="32"/>
      <c r="CB978" s="32"/>
      <c r="CC978" s="32"/>
      <c r="CD978" s="32"/>
      <c r="CE978" s="32"/>
      <c r="CF978" s="32"/>
      <c r="CG978" s="32"/>
      <c r="CH978" s="32"/>
      <c r="CI978" s="32"/>
      <c r="CJ978" s="32">
        <f t="shared" si="264"/>
        <v>2668555.6498351172</v>
      </c>
      <c r="CK978" s="32">
        <f>+SMALL((K978,O978,S978,W978,AA978,AE978,AI978,AM978,AQ978,AU978,AY978,BC978,BG978,BK978,BO978,BS978,BW978,CA978,CE978,CI978),1)</f>
        <v>1754529.8663999999</v>
      </c>
      <c r="CL978" s="18"/>
      <c r="CM978" s="18">
        <f t="shared" si="265"/>
        <v>0</v>
      </c>
      <c r="CN978" s="35">
        <f t="shared" si="266"/>
        <v>0</v>
      </c>
      <c r="CO978" s="39">
        <f t="shared" si="267"/>
        <v>1754529.8663999999</v>
      </c>
    </row>
    <row r="979" spans="1:93" s="19" customFormat="1" ht="60">
      <c r="A979" s="17">
        <v>969</v>
      </c>
      <c r="B979" s="50" t="s">
        <v>743</v>
      </c>
      <c r="C979" s="69" t="s">
        <v>921</v>
      </c>
      <c r="D979" s="69" t="s">
        <v>1248</v>
      </c>
      <c r="E979" s="37">
        <v>1</v>
      </c>
      <c r="F979" s="37" t="str">
        <f>+VLOOKUP(B979,'[1]AMAREY NOVA MEDICAL S.A'!$D:$H,5,0)</f>
        <v>CTO 5661-2021 EDM EQUIPOS Y DISPOSITIVOS MEDICOS SAS</v>
      </c>
      <c r="G979" s="34">
        <f>+VLOOKUP(B979,'[1]AMAREY NOVA MEDICAL S.A'!$D:$H,2,0)</f>
        <v>414302</v>
      </c>
      <c r="H979" s="32">
        <f>+VLOOKUP(B979,'[1]AMAREY NOVA MEDICAL S.A'!$D:$H,3,0)</f>
        <v>0</v>
      </c>
      <c r="I979" s="32">
        <f>+VLOOKUP(B979,'[1]AMAREY NOVA MEDICAL S.A'!$D:$H,4,0)</f>
        <v>414302</v>
      </c>
      <c r="J979" s="32">
        <f t="shared" si="259"/>
        <v>414302</v>
      </c>
      <c r="K979" s="32">
        <f t="shared" si="260"/>
        <v>437585.77240000002</v>
      </c>
      <c r="L979" s="32"/>
      <c r="M979" s="32"/>
      <c r="N979" s="32"/>
      <c r="O979" s="32"/>
      <c r="P979" s="71"/>
      <c r="Q979" s="71"/>
      <c r="R979" s="76"/>
      <c r="S979" s="32"/>
      <c r="T979" s="32"/>
      <c r="U979" s="32"/>
      <c r="V979" s="32"/>
      <c r="W979" s="32"/>
      <c r="X979" s="32"/>
      <c r="Y979" s="32"/>
      <c r="Z979" s="32"/>
      <c r="AA979" s="32"/>
      <c r="AB979" s="32"/>
      <c r="AC979" s="32"/>
      <c r="AD979" s="32"/>
      <c r="AE979" s="32"/>
      <c r="AF979" s="32">
        <v>279450</v>
      </c>
      <c r="AG979" s="32"/>
      <c r="AH979" s="32">
        <v>279450</v>
      </c>
      <c r="AI979" s="32">
        <f t="shared" si="269"/>
        <v>295155.09000000003</v>
      </c>
      <c r="AJ979" s="32">
        <v>174225</v>
      </c>
      <c r="AK979" s="32"/>
      <c r="AL979" s="32">
        <v>174225</v>
      </c>
      <c r="AM979" s="32">
        <f t="shared" si="263"/>
        <v>184016.44500000001</v>
      </c>
      <c r="AN979" s="32"/>
      <c r="AO979" s="32"/>
      <c r="AP979" s="32"/>
      <c r="AQ979" s="32"/>
      <c r="AR979" s="32">
        <v>181174.45499999999</v>
      </c>
      <c r="AS979" s="32"/>
      <c r="AT979" s="32">
        <v>181174.45499999999</v>
      </c>
      <c r="AU979" s="32">
        <f t="shared" si="270"/>
        <v>191356.459371</v>
      </c>
      <c r="AV979" s="32"/>
      <c r="AW979" s="32"/>
      <c r="AX979" s="32"/>
      <c r="AY979" s="32"/>
      <c r="AZ979" s="32"/>
      <c r="BA979" s="32"/>
      <c r="BB979" s="32"/>
      <c r="BC979" s="32"/>
      <c r="BD979" s="32"/>
      <c r="BE979" s="32"/>
      <c r="BF979" s="32"/>
      <c r="BG979" s="32"/>
      <c r="BH979" s="32"/>
      <c r="BI979" s="32"/>
      <c r="BJ979" s="32"/>
      <c r="BK979" s="32"/>
      <c r="BL979" s="32"/>
      <c r="BM979" s="32"/>
      <c r="BN979" s="32"/>
      <c r="BO979" s="32"/>
      <c r="BP979" s="32"/>
      <c r="BQ979" s="32"/>
      <c r="BR979" s="32"/>
      <c r="BS979" s="32"/>
      <c r="BT979" s="32"/>
      <c r="BU979" s="32"/>
      <c r="BV979" s="32"/>
      <c r="BW979" s="32"/>
      <c r="BX979" s="32"/>
      <c r="BY979" s="32"/>
      <c r="BZ979" s="32"/>
      <c r="CA979" s="32"/>
      <c r="CB979" s="32"/>
      <c r="CC979" s="32"/>
      <c r="CD979" s="32"/>
      <c r="CE979" s="32"/>
      <c r="CF979" s="32"/>
      <c r="CG979" s="32"/>
      <c r="CH979" s="32"/>
      <c r="CI979" s="32"/>
      <c r="CJ979" s="32">
        <f t="shared" si="264"/>
        <v>277028.44169275003</v>
      </c>
      <c r="CK979" s="32">
        <f>+SMALL((K979,O979,S979,W979,AA979,AE979,AI979,AM979,AQ979,AU979,AY979,BC979,BG979,BK979,BO979,BS979,BW979,CA979,CE979,CI979),1)</f>
        <v>184016.44500000001</v>
      </c>
      <c r="CL979" s="18"/>
      <c r="CM979" s="18">
        <f t="shared" si="265"/>
        <v>253569.32740000001</v>
      </c>
      <c r="CN979" s="35">
        <f t="shared" si="266"/>
        <v>1.3779710144927537</v>
      </c>
      <c r="CO979" s="39">
        <f t="shared" si="267"/>
        <v>184016.44500000001</v>
      </c>
    </row>
    <row r="980" spans="1:93" s="19" customFormat="1" ht="60">
      <c r="A980" s="17">
        <v>970</v>
      </c>
      <c r="B980" s="50" t="s">
        <v>744</v>
      </c>
      <c r="C980" s="69" t="s">
        <v>921</v>
      </c>
      <c r="D980" s="69" t="s">
        <v>1248</v>
      </c>
      <c r="E980" s="37">
        <v>1</v>
      </c>
      <c r="F980" s="37" t="str">
        <f>+VLOOKUP(B980,'[1]AMAREY NOVA MEDICAL S.A'!$D:$H,5,0)</f>
        <v>CTO 5661-2021 EDM EQUIPOS Y DISPOSITIVOS MEDICOS SAS</v>
      </c>
      <c r="G980" s="34">
        <f>+VLOOKUP(B980,'[1]AMAREY NOVA MEDICAL S.A'!$D:$H,2,0)</f>
        <v>49868</v>
      </c>
      <c r="H980" s="32">
        <f>+VLOOKUP(B980,'[1]AMAREY NOVA MEDICAL S.A'!$D:$H,3,0)</f>
        <v>0</v>
      </c>
      <c r="I980" s="32">
        <f>+VLOOKUP(B980,'[1]AMAREY NOVA MEDICAL S.A'!$D:$H,4,0)</f>
        <v>49868</v>
      </c>
      <c r="J980" s="32">
        <f t="shared" si="259"/>
        <v>49868</v>
      </c>
      <c r="K980" s="32">
        <f t="shared" si="260"/>
        <v>52670.581600000005</v>
      </c>
      <c r="L980" s="32"/>
      <c r="M980" s="32"/>
      <c r="N980" s="32"/>
      <c r="O980" s="32"/>
      <c r="P980" s="71"/>
      <c r="Q980" s="71"/>
      <c r="R980" s="76"/>
      <c r="S980" s="32"/>
      <c r="T980" s="32"/>
      <c r="U980" s="32"/>
      <c r="V980" s="32"/>
      <c r="W980" s="32"/>
      <c r="X980" s="32"/>
      <c r="Y980" s="32"/>
      <c r="Z980" s="32"/>
      <c r="AA980" s="32"/>
      <c r="AB980" s="32"/>
      <c r="AC980" s="32"/>
      <c r="AD980" s="32"/>
      <c r="AE980" s="32"/>
      <c r="AF980" s="32">
        <v>111780</v>
      </c>
      <c r="AG980" s="32"/>
      <c r="AH980" s="32">
        <v>111780</v>
      </c>
      <c r="AI980" s="32">
        <f t="shared" si="269"/>
        <v>118062.03600000001</v>
      </c>
      <c r="AJ980" s="32">
        <v>174225</v>
      </c>
      <c r="AK980" s="32"/>
      <c r="AL980" s="32">
        <v>174225</v>
      </c>
      <c r="AM980" s="32">
        <f t="shared" si="263"/>
        <v>184016.44500000001</v>
      </c>
      <c r="AN980" s="32"/>
      <c r="AO980" s="32"/>
      <c r="AP980" s="32"/>
      <c r="AQ980" s="32"/>
      <c r="AR980" s="32">
        <v>66822.524999999994</v>
      </c>
      <c r="AS980" s="32"/>
      <c r="AT980" s="32">
        <v>66822.524999999994</v>
      </c>
      <c r="AU980" s="32">
        <f t="shared" si="270"/>
        <v>70577.950904999991</v>
      </c>
      <c r="AV980" s="32"/>
      <c r="AW980" s="32"/>
      <c r="AX980" s="32"/>
      <c r="AY980" s="32"/>
      <c r="AZ980" s="32"/>
      <c r="BA980" s="32"/>
      <c r="BB980" s="32"/>
      <c r="BC980" s="32"/>
      <c r="BD980" s="32"/>
      <c r="BE980" s="32"/>
      <c r="BF980" s="32"/>
      <c r="BG980" s="32"/>
      <c r="BH980" s="32"/>
      <c r="BI980" s="32"/>
      <c r="BJ980" s="32"/>
      <c r="BK980" s="32"/>
      <c r="BL980" s="32"/>
      <c r="BM980" s="32"/>
      <c r="BN980" s="32"/>
      <c r="BO980" s="32"/>
      <c r="BP980" s="32"/>
      <c r="BQ980" s="32"/>
      <c r="BR980" s="32"/>
      <c r="BS980" s="32"/>
      <c r="BT980" s="32"/>
      <c r="BU980" s="32"/>
      <c r="BV980" s="32"/>
      <c r="BW980" s="32"/>
      <c r="BX980" s="32"/>
      <c r="BY980" s="32"/>
      <c r="BZ980" s="32"/>
      <c r="CA980" s="32"/>
      <c r="CB980" s="32"/>
      <c r="CC980" s="32"/>
      <c r="CD980" s="32"/>
      <c r="CE980" s="32"/>
      <c r="CF980" s="32"/>
      <c r="CG980" s="32"/>
      <c r="CH980" s="32"/>
      <c r="CI980" s="32"/>
      <c r="CJ980" s="32">
        <f t="shared" si="264"/>
        <v>106331.75337625</v>
      </c>
      <c r="CK980" s="32">
        <f>+SMALL((K980,O980,S980,W980,AA980,AE980,AI980,AM980,AQ980,AU980,AY980,BC980,BG980,BK980,BO980,BS980,BW980,CA980,CE980,CI980),1)</f>
        <v>52670.581600000005</v>
      </c>
      <c r="CL980" s="18"/>
      <c r="CM980" s="18">
        <f t="shared" si="265"/>
        <v>0</v>
      </c>
      <c r="CN980" s="35">
        <f t="shared" si="266"/>
        <v>0</v>
      </c>
      <c r="CO980" s="39">
        <f t="shared" si="267"/>
        <v>52670.581600000005</v>
      </c>
    </row>
    <row r="981" spans="1:93" s="19" customFormat="1" ht="45">
      <c r="A981" s="17">
        <v>971</v>
      </c>
      <c r="B981" s="50" t="s">
        <v>340</v>
      </c>
      <c r="C981" s="69" t="s">
        <v>921</v>
      </c>
      <c r="D981" s="69" t="s">
        <v>1248</v>
      </c>
      <c r="E981" s="37">
        <v>1</v>
      </c>
      <c r="F981" s="37" t="str">
        <f>+VLOOKUP(B981,'[1]AMAREY NOVA MEDICAL S.A'!$D:$H,5,0)</f>
        <v>CTO 5656-2021 AMAREY NOVA MEDICAL S.A</v>
      </c>
      <c r="G981" s="34">
        <f>+VLOOKUP(B981,'[1]AMAREY NOVA MEDICAL S.A'!$D:$H,2,0)</f>
        <v>31000</v>
      </c>
      <c r="H981" s="32">
        <f>+VLOOKUP(B981,'[1]AMAREY NOVA MEDICAL S.A'!$D:$H,3,0)</f>
        <v>0</v>
      </c>
      <c r="I981" s="32">
        <f>+VLOOKUP(B981,'[1]AMAREY NOVA MEDICAL S.A'!$D:$H,4,0)</f>
        <v>31000</v>
      </c>
      <c r="J981" s="32">
        <f t="shared" si="259"/>
        <v>31000</v>
      </c>
      <c r="K981" s="32">
        <f t="shared" si="260"/>
        <v>32742.2</v>
      </c>
      <c r="L981" s="32">
        <v>36000</v>
      </c>
      <c r="M981" s="32"/>
      <c r="N981" s="32">
        <v>36000</v>
      </c>
      <c r="O981" s="32">
        <f t="shared" si="261"/>
        <v>38023.200000000004</v>
      </c>
      <c r="P981" s="71"/>
      <c r="Q981" s="71"/>
      <c r="R981" s="76"/>
      <c r="S981" s="32"/>
      <c r="T981" s="32"/>
      <c r="U981" s="32"/>
      <c r="V981" s="32"/>
      <c r="W981" s="32"/>
      <c r="X981" s="32"/>
      <c r="Y981" s="32"/>
      <c r="Z981" s="32"/>
      <c r="AA981" s="32"/>
      <c r="AB981" s="32"/>
      <c r="AC981" s="32"/>
      <c r="AD981" s="32"/>
      <c r="AE981" s="32"/>
      <c r="AF981" s="32"/>
      <c r="AG981" s="32"/>
      <c r="AH981" s="32"/>
      <c r="AI981" s="32"/>
      <c r="AJ981" s="32">
        <v>81800</v>
      </c>
      <c r="AK981" s="32">
        <f>+AJ981*19%</f>
        <v>15542</v>
      </c>
      <c r="AL981" s="32">
        <v>97342</v>
      </c>
      <c r="AM981" s="32">
        <f t="shared" si="263"/>
        <v>102812.6204</v>
      </c>
      <c r="AN981" s="32"/>
      <c r="AO981" s="32"/>
      <c r="AP981" s="32"/>
      <c r="AQ981" s="32"/>
      <c r="AR981" s="32">
        <v>16131.443212499998</v>
      </c>
      <c r="AS981" s="32"/>
      <c r="AT981" s="32">
        <v>16131.443212499998</v>
      </c>
      <c r="AU981" s="32">
        <f t="shared" si="270"/>
        <v>17038.030321042497</v>
      </c>
      <c r="AV981" s="32"/>
      <c r="AW981" s="32"/>
      <c r="AX981" s="32"/>
      <c r="AY981" s="32"/>
      <c r="AZ981" s="32"/>
      <c r="BA981" s="32"/>
      <c r="BB981" s="32"/>
      <c r="BC981" s="32"/>
      <c r="BD981" s="32"/>
      <c r="BE981" s="32"/>
      <c r="BF981" s="32"/>
      <c r="BG981" s="32"/>
      <c r="BH981" s="32"/>
      <c r="BI981" s="32"/>
      <c r="BJ981" s="32"/>
      <c r="BK981" s="32"/>
      <c r="BL981" s="32"/>
      <c r="BM981" s="32"/>
      <c r="BN981" s="32"/>
      <c r="BO981" s="32"/>
      <c r="BP981" s="32"/>
      <c r="BQ981" s="32"/>
      <c r="BR981" s="32"/>
      <c r="BS981" s="32"/>
      <c r="BT981" s="32"/>
      <c r="BU981" s="32"/>
      <c r="BV981" s="32"/>
      <c r="BW981" s="32"/>
      <c r="BX981" s="32"/>
      <c r="BY981" s="32"/>
      <c r="BZ981" s="32"/>
      <c r="CA981" s="32"/>
      <c r="CB981" s="32"/>
      <c r="CC981" s="32"/>
      <c r="CD981" s="32"/>
      <c r="CE981" s="32"/>
      <c r="CF981" s="32"/>
      <c r="CG981" s="32"/>
      <c r="CH981" s="32"/>
      <c r="CI981" s="32"/>
      <c r="CJ981" s="32">
        <f t="shared" si="264"/>
        <v>47654.012680260625</v>
      </c>
      <c r="CK981" s="32">
        <f>+SMALL((K981,O981,S981,W981,AA981,AE981,AI981,AM981,AQ981,AU981,AY981,BC981,BG981,BK981,BO981,BS981,BW981,CA981,CE981,CI981),1)</f>
        <v>17038.030321042497</v>
      </c>
      <c r="CL981" s="18"/>
      <c r="CM981" s="18">
        <f t="shared" si="265"/>
        <v>15704.169678957503</v>
      </c>
      <c r="CN981" s="35">
        <f t="shared" si="266"/>
        <v>0.92171274396444558</v>
      </c>
      <c r="CO981" s="39">
        <f t="shared" si="267"/>
        <v>17038.030321042497</v>
      </c>
    </row>
    <row r="982" spans="1:93" s="19" customFormat="1" ht="60">
      <c r="A982" s="17">
        <v>972</v>
      </c>
      <c r="B982" s="50" t="s">
        <v>800</v>
      </c>
      <c r="C982" s="69" t="s">
        <v>922</v>
      </c>
      <c r="D982" s="69" t="s">
        <v>1248</v>
      </c>
      <c r="E982" s="37">
        <v>1</v>
      </c>
      <c r="F982" s="37" t="str">
        <f>+VLOOKUP(B982,'[1]AMAREY NOVA MEDICAL S.A'!$D:$H,5,0)</f>
        <v>CTO 5661-2021 EDM EQUIPOS Y DISPOSITIVOS MEDICOS SAS</v>
      </c>
      <c r="G982" s="34">
        <f>+VLOOKUP(B982,'[1]AMAREY NOVA MEDICAL S.A'!$D:$H,2,0)</f>
        <v>2922642</v>
      </c>
      <c r="H982" s="32">
        <f>+VLOOKUP(B982,'[1]AMAREY NOVA MEDICAL S.A'!$D:$H,3,0)</f>
        <v>0</v>
      </c>
      <c r="I982" s="32">
        <f>+VLOOKUP(B982,'[1]AMAREY NOVA MEDICAL S.A'!$D:$H,4,0)</f>
        <v>2922642</v>
      </c>
      <c r="J982" s="32">
        <f t="shared" si="259"/>
        <v>2922642</v>
      </c>
      <c r="K982" s="32">
        <f t="shared" si="260"/>
        <v>3086894.4804000002</v>
      </c>
      <c r="L982" s="32"/>
      <c r="M982" s="32"/>
      <c r="N982" s="32"/>
      <c r="O982" s="32"/>
      <c r="P982" s="71"/>
      <c r="Q982" s="71"/>
      <c r="R982" s="76"/>
      <c r="S982" s="32"/>
      <c r="T982" s="32"/>
      <c r="U982" s="32"/>
      <c r="V982" s="32"/>
      <c r="W982" s="32"/>
      <c r="X982" s="32"/>
      <c r="Y982" s="32"/>
      <c r="Z982" s="32"/>
      <c r="AA982" s="32"/>
      <c r="AB982" s="32"/>
      <c r="AC982" s="32"/>
      <c r="AD982" s="32"/>
      <c r="AE982" s="32"/>
      <c r="AF982" s="32"/>
      <c r="AG982" s="32"/>
      <c r="AH982" s="32"/>
      <c r="AI982" s="32"/>
      <c r="AJ982" s="32">
        <v>4013730</v>
      </c>
      <c r="AK982" s="32"/>
      <c r="AL982" s="32">
        <v>4013730</v>
      </c>
      <c r="AM982" s="32">
        <f t="shared" si="263"/>
        <v>4239301.6260000002</v>
      </c>
      <c r="AN982" s="32"/>
      <c r="AO982" s="32"/>
      <c r="AP982" s="32"/>
      <c r="AQ982" s="32"/>
      <c r="AR982" s="32"/>
      <c r="AS982" s="32"/>
      <c r="AT982" s="32"/>
      <c r="AU982" s="32"/>
      <c r="AV982" s="32"/>
      <c r="AW982" s="32"/>
      <c r="AX982" s="32"/>
      <c r="AY982" s="32"/>
      <c r="AZ982" s="32"/>
      <c r="BA982" s="32"/>
      <c r="BB982" s="32"/>
      <c r="BC982" s="32"/>
      <c r="BD982" s="32"/>
      <c r="BE982" s="32"/>
      <c r="BF982" s="32"/>
      <c r="BG982" s="32"/>
      <c r="BH982" s="32"/>
      <c r="BI982" s="32"/>
      <c r="BJ982" s="32"/>
      <c r="BK982" s="32"/>
      <c r="BL982" s="32"/>
      <c r="BM982" s="32"/>
      <c r="BN982" s="32"/>
      <c r="BO982" s="32"/>
      <c r="BP982" s="32"/>
      <c r="BQ982" s="32"/>
      <c r="BR982" s="32"/>
      <c r="BS982" s="32"/>
      <c r="BT982" s="32"/>
      <c r="BU982" s="32"/>
      <c r="BV982" s="32"/>
      <c r="BW982" s="32"/>
      <c r="BX982" s="32"/>
      <c r="BY982" s="32"/>
      <c r="BZ982" s="32"/>
      <c r="CA982" s="32"/>
      <c r="CB982" s="32"/>
      <c r="CC982" s="32"/>
      <c r="CD982" s="32"/>
      <c r="CE982" s="32"/>
      <c r="CF982" s="32"/>
      <c r="CG982" s="32"/>
      <c r="CH982" s="32"/>
      <c r="CI982" s="32"/>
      <c r="CJ982" s="32">
        <f t="shared" si="264"/>
        <v>3663098.0532</v>
      </c>
      <c r="CK982" s="32">
        <f>+SMALL((K982,O982,S982,W982,AA982,AE982,AI982,AM982,AQ982,AU982,AY982,BC982,BG982,BK982,BO982,BS982,BW982,CA982,CE982,CI982),1)</f>
        <v>3086894.4804000002</v>
      </c>
      <c r="CL982" s="18"/>
      <c r="CM982" s="18">
        <f t="shared" si="265"/>
        <v>0</v>
      </c>
      <c r="CN982" s="35">
        <f t="shared" si="266"/>
        <v>0</v>
      </c>
      <c r="CO982" s="39">
        <f t="shared" si="267"/>
        <v>3086894.4804000002</v>
      </c>
    </row>
    <row r="983" spans="1:93" s="19" customFormat="1" ht="60">
      <c r="A983" s="17">
        <v>973</v>
      </c>
      <c r="B983" s="50" t="s">
        <v>743</v>
      </c>
      <c r="C983" s="69" t="s">
        <v>922</v>
      </c>
      <c r="D983" s="69" t="s">
        <v>1248</v>
      </c>
      <c r="E983" s="37">
        <v>1</v>
      </c>
      <c r="F983" s="37" t="str">
        <f>+VLOOKUP(B983,'[1]AMAREY NOVA MEDICAL S.A'!$D:$H,5,0)</f>
        <v>CTO 5661-2021 EDM EQUIPOS Y DISPOSITIVOS MEDICOS SAS</v>
      </c>
      <c r="G983" s="34">
        <f>+VLOOKUP(B983,'[1]AMAREY NOVA MEDICAL S.A'!$D:$H,2,0)</f>
        <v>414302</v>
      </c>
      <c r="H983" s="32">
        <f>+VLOOKUP(B983,'[1]AMAREY NOVA MEDICAL S.A'!$D:$H,3,0)</f>
        <v>0</v>
      </c>
      <c r="I983" s="32">
        <f>+VLOOKUP(B983,'[1]AMAREY NOVA MEDICAL S.A'!$D:$H,4,0)</f>
        <v>414302</v>
      </c>
      <c r="J983" s="32">
        <f t="shared" si="259"/>
        <v>414302</v>
      </c>
      <c r="K983" s="32">
        <f t="shared" si="260"/>
        <v>437585.77240000002</v>
      </c>
      <c r="L983" s="32"/>
      <c r="M983" s="32"/>
      <c r="N983" s="32"/>
      <c r="O983" s="32"/>
      <c r="P983" s="71"/>
      <c r="Q983" s="71"/>
      <c r="R983" s="76"/>
      <c r="S983" s="32"/>
      <c r="T983" s="32"/>
      <c r="U983" s="32"/>
      <c r="V983" s="32"/>
      <c r="W983" s="32"/>
      <c r="X983" s="32"/>
      <c r="Y983" s="32"/>
      <c r="Z983" s="32"/>
      <c r="AA983" s="32"/>
      <c r="AB983" s="32"/>
      <c r="AC983" s="32"/>
      <c r="AD983" s="32"/>
      <c r="AE983" s="32"/>
      <c r="AF983" s="32"/>
      <c r="AG983" s="32"/>
      <c r="AH983" s="32"/>
      <c r="AI983" s="32"/>
      <c r="AJ983" s="32">
        <v>174225</v>
      </c>
      <c r="AK983" s="32"/>
      <c r="AL983" s="32">
        <v>174225</v>
      </c>
      <c r="AM983" s="32">
        <f t="shared" si="263"/>
        <v>184016.44500000001</v>
      </c>
      <c r="AN983" s="32"/>
      <c r="AO983" s="32"/>
      <c r="AP983" s="32"/>
      <c r="AQ983" s="32"/>
      <c r="AR983" s="32"/>
      <c r="AS983" s="32"/>
      <c r="AT983" s="32"/>
      <c r="AU983" s="32"/>
      <c r="AV983" s="32"/>
      <c r="AW983" s="32"/>
      <c r="AX983" s="32"/>
      <c r="AY983" s="32"/>
      <c r="AZ983" s="32"/>
      <c r="BA983" s="32"/>
      <c r="BB983" s="32"/>
      <c r="BC983" s="32"/>
      <c r="BD983" s="32"/>
      <c r="BE983" s="32"/>
      <c r="BF983" s="32"/>
      <c r="BG983" s="32"/>
      <c r="BH983" s="32"/>
      <c r="BI983" s="32"/>
      <c r="BJ983" s="32"/>
      <c r="BK983" s="32"/>
      <c r="BL983" s="32"/>
      <c r="BM983" s="32"/>
      <c r="BN983" s="32"/>
      <c r="BO983" s="32"/>
      <c r="BP983" s="32"/>
      <c r="BQ983" s="32"/>
      <c r="BR983" s="32"/>
      <c r="BS983" s="32"/>
      <c r="BT983" s="32"/>
      <c r="BU983" s="32"/>
      <c r="BV983" s="32"/>
      <c r="BW983" s="32"/>
      <c r="BX983" s="32"/>
      <c r="BY983" s="32"/>
      <c r="BZ983" s="32"/>
      <c r="CA983" s="32"/>
      <c r="CB983" s="32"/>
      <c r="CC983" s="32"/>
      <c r="CD983" s="32"/>
      <c r="CE983" s="32"/>
      <c r="CF983" s="32"/>
      <c r="CG983" s="32"/>
      <c r="CH983" s="32"/>
      <c r="CI983" s="32"/>
      <c r="CJ983" s="32">
        <f t="shared" si="264"/>
        <v>310801.10869999998</v>
      </c>
      <c r="CK983" s="32">
        <f>+SMALL((K983,O983,S983,W983,AA983,AE983,AI983,AM983,AQ983,AU983,AY983,BC983,BG983,BK983,BO983,BS983,BW983,CA983,CE983,CI983),1)</f>
        <v>184016.44500000001</v>
      </c>
      <c r="CL983" s="18"/>
      <c r="CM983" s="18">
        <f t="shared" si="265"/>
        <v>253569.32740000001</v>
      </c>
      <c r="CN983" s="35">
        <f t="shared" si="266"/>
        <v>1.3779710144927537</v>
      </c>
      <c r="CO983" s="39">
        <f t="shared" si="267"/>
        <v>184016.44500000001</v>
      </c>
    </row>
    <row r="984" spans="1:93" s="19" customFormat="1" ht="60">
      <c r="A984" s="17">
        <v>974</v>
      </c>
      <c r="B984" s="50" t="s">
        <v>744</v>
      </c>
      <c r="C984" s="69" t="s">
        <v>922</v>
      </c>
      <c r="D984" s="69" t="s">
        <v>1248</v>
      </c>
      <c r="E984" s="37">
        <v>1</v>
      </c>
      <c r="F984" s="37" t="str">
        <f>+VLOOKUP(B984,'[1]AMAREY NOVA MEDICAL S.A'!$D:$H,5,0)</f>
        <v>CTO 5661-2021 EDM EQUIPOS Y DISPOSITIVOS MEDICOS SAS</v>
      </c>
      <c r="G984" s="34">
        <f>+VLOOKUP(B984,'[1]AMAREY NOVA MEDICAL S.A'!$D:$H,2,0)</f>
        <v>49868</v>
      </c>
      <c r="H984" s="32">
        <f>+VLOOKUP(B984,'[1]AMAREY NOVA MEDICAL S.A'!$D:$H,3,0)</f>
        <v>0</v>
      </c>
      <c r="I984" s="32">
        <f>+VLOOKUP(B984,'[1]AMAREY NOVA MEDICAL S.A'!$D:$H,4,0)</f>
        <v>49868</v>
      </c>
      <c r="J984" s="32">
        <f t="shared" si="259"/>
        <v>49868</v>
      </c>
      <c r="K984" s="32">
        <f t="shared" si="260"/>
        <v>52670.581600000005</v>
      </c>
      <c r="L984" s="32"/>
      <c r="M984" s="32"/>
      <c r="N984" s="32"/>
      <c r="O984" s="32"/>
      <c r="P984" s="71"/>
      <c r="Q984" s="71"/>
      <c r="R984" s="76"/>
      <c r="S984" s="32"/>
      <c r="T984" s="32"/>
      <c r="U984" s="32"/>
      <c r="V984" s="32"/>
      <c r="W984" s="32"/>
      <c r="X984" s="32"/>
      <c r="Y984" s="32"/>
      <c r="Z984" s="32"/>
      <c r="AA984" s="32"/>
      <c r="AB984" s="32"/>
      <c r="AC984" s="32"/>
      <c r="AD984" s="32"/>
      <c r="AE984" s="32"/>
      <c r="AF984" s="32"/>
      <c r="AG984" s="32"/>
      <c r="AH984" s="32"/>
      <c r="AI984" s="32"/>
      <c r="AJ984" s="32">
        <v>174225</v>
      </c>
      <c r="AK984" s="32"/>
      <c r="AL984" s="32">
        <v>174225</v>
      </c>
      <c r="AM984" s="32">
        <f t="shared" si="263"/>
        <v>184016.44500000001</v>
      </c>
      <c r="AN984" s="32"/>
      <c r="AO984" s="32"/>
      <c r="AP984" s="32"/>
      <c r="AQ984" s="32"/>
      <c r="AR984" s="32"/>
      <c r="AS984" s="32"/>
      <c r="AT984" s="32"/>
      <c r="AU984" s="32"/>
      <c r="AV984" s="32"/>
      <c r="AW984" s="32"/>
      <c r="AX984" s="32"/>
      <c r="AY984" s="32"/>
      <c r="AZ984" s="32"/>
      <c r="BA984" s="32"/>
      <c r="BB984" s="32"/>
      <c r="BC984" s="32"/>
      <c r="BD984" s="32"/>
      <c r="BE984" s="32"/>
      <c r="BF984" s="32"/>
      <c r="BG984" s="32"/>
      <c r="BH984" s="32"/>
      <c r="BI984" s="32"/>
      <c r="BJ984" s="32"/>
      <c r="BK984" s="32"/>
      <c r="BL984" s="32"/>
      <c r="BM984" s="32"/>
      <c r="BN984" s="32"/>
      <c r="BO984" s="32"/>
      <c r="BP984" s="32"/>
      <c r="BQ984" s="32"/>
      <c r="BR984" s="32"/>
      <c r="BS984" s="32"/>
      <c r="BT984" s="32"/>
      <c r="BU984" s="32"/>
      <c r="BV984" s="32"/>
      <c r="BW984" s="32"/>
      <c r="BX984" s="32"/>
      <c r="BY984" s="32"/>
      <c r="BZ984" s="32"/>
      <c r="CA984" s="32"/>
      <c r="CB984" s="32"/>
      <c r="CC984" s="32"/>
      <c r="CD984" s="32"/>
      <c r="CE984" s="32"/>
      <c r="CF984" s="32"/>
      <c r="CG984" s="32"/>
      <c r="CH984" s="32"/>
      <c r="CI984" s="32"/>
      <c r="CJ984" s="32">
        <f t="shared" si="264"/>
        <v>118343.51330000001</v>
      </c>
      <c r="CK984" s="32">
        <f>+SMALL((K984,O984,S984,W984,AA984,AE984,AI984,AM984,AQ984,AU984,AY984,BC984,BG984,BK984,BO984,BS984,BW984,CA984,CE984,CI984),1)</f>
        <v>52670.581600000005</v>
      </c>
      <c r="CL984" s="18"/>
      <c r="CM984" s="18">
        <f t="shared" si="265"/>
        <v>0</v>
      </c>
      <c r="CN984" s="35">
        <f t="shared" si="266"/>
        <v>0</v>
      </c>
      <c r="CO984" s="39">
        <f t="shared" si="267"/>
        <v>52670.581600000005</v>
      </c>
    </row>
    <row r="985" spans="1:93" s="19" customFormat="1" ht="45">
      <c r="A985" s="17">
        <v>975</v>
      </c>
      <c r="B985" s="50" t="s">
        <v>340</v>
      </c>
      <c r="C985" s="69" t="s">
        <v>922</v>
      </c>
      <c r="D985" s="69" t="s">
        <v>1248</v>
      </c>
      <c r="E985" s="37">
        <v>1</v>
      </c>
      <c r="F985" s="37" t="str">
        <f>+VLOOKUP(B985,'[1]AMAREY NOVA MEDICAL S.A'!$D:$H,5,0)</f>
        <v>CTO 5656-2021 AMAREY NOVA MEDICAL S.A</v>
      </c>
      <c r="G985" s="34">
        <f>+VLOOKUP(B985,'[1]AMAREY NOVA MEDICAL S.A'!$D:$H,2,0)</f>
        <v>31000</v>
      </c>
      <c r="H985" s="32">
        <f>+VLOOKUP(B985,'[1]AMAREY NOVA MEDICAL S.A'!$D:$H,3,0)</f>
        <v>0</v>
      </c>
      <c r="I985" s="32">
        <f>+VLOOKUP(B985,'[1]AMAREY NOVA MEDICAL S.A'!$D:$H,4,0)</f>
        <v>31000</v>
      </c>
      <c r="J985" s="32">
        <f t="shared" si="259"/>
        <v>31000</v>
      </c>
      <c r="K985" s="32">
        <f t="shared" si="260"/>
        <v>32742.2</v>
      </c>
      <c r="L985" s="32">
        <v>36000</v>
      </c>
      <c r="M985" s="32"/>
      <c r="N985" s="32">
        <v>36000</v>
      </c>
      <c r="O985" s="32">
        <f t="shared" si="261"/>
        <v>38023.200000000004</v>
      </c>
      <c r="P985" s="71"/>
      <c r="Q985" s="71"/>
      <c r="R985" s="76"/>
      <c r="S985" s="32"/>
      <c r="T985" s="32"/>
      <c r="U985" s="32"/>
      <c r="V985" s="32"/>
      <c r="W985" s="32"/>
      <c r="X985" s="32"/>
      <c r="Y985" s="32"/>
      <c r="Z985" s="32"/>
      <c r="AA985" s="32"/>
      <c r="AB985" s="32"/>
      <c r="AC985" s="32"/>
      <c r="AD985" s="32"/>
      <c r="AE985" s="32"/>
      <c r="AF985" s="32"/>
      <c r="AG985" s="32"/>
      <c r="AH985" s="32"/>
      <c r="AI985" s="32"/>
      <c r="AJ985" s="32">
        <v>81800</v>
      </c>
      <c r="AK985" s="32">
        <f>+AJ985*19%</f>
        <v>15542</v>
      </c>
      <c r="AL985" s="32">
        <v>97342</v>
      </c>
      <c r="AM985" s="32">
        <f t="shared" si="263"/>
        <v>102812.6204</v>
      </c>
      <c r="AN985" s="32"/>
      <c r="AO985" s="32"/>
      <c r="AP985" s="32"/>
      <c r="AQ985" s="32"/>
      <c r="AR985" s="32"/>
      <c r="AS985" s="32"/>
      <c r="AT985" s="32"/>
      <c r="AU985" s="32"/>
      <c r="AV985" s="32"/>
      <c r="AW985" s="32"/>
      <c r="AX985" s="32"/>
      <c r="AY985" s="32"/>
      <c r="AZ985" s="32"/>
      <c r="BA985" s="32"/>
      <c r="BB985" s="32"/>
      <c r="BC985" s="32"/>
      <c r="BD985" s="32"/>
      <c r="BE985" s="32"/>
      <c r="BF985" s="32"/>
      <c r="BG985" s="32"/>
      <c r="BH985" s="32"/>
      <c r="BI985" s="32"/>
      <c r="BJ985" s="32"/>
      <c r="BK985" s="32"/>
      <c r="BL985" s="32"/>
      <c r="BM985" s="32"/>
      <c r="BN985" s="32"/>
      <c r="BO985" s="32"/>
      <c r="BP985" s="32"/>
      <c r="BQ985" s="32"/>
      <c r="BR985" s="32"/>
      <c r="BS985" s="32"/>
      <c r="BT985" s="32"/>
      <c r="BU985" s="32"/>
      <c r="BV985" s="32"/>
      <c r="BW985" s="32"/>
      <c r="BX985" s="32"/>
      <c r="BY985" s="32"/>
      <c r="BZ985" s="32"/>
      <c r="CA985" s="32"/>
      <c r="CB985" s="32"/>
      <c r="CC985" s="32"/>
      <c r="CD985" s="32"/>
      <c r="CE985" s="32"/>
      <c r="CF985" s="32"/>
      <c r="CG985" s="32"/>
      <c r="CH985" s="32"/>
      <c r="CI985" s="32"/>
      <c r="CJ985" s="32">
        <f t="shared" si="264"/>
        <v>57859.340133333339</v>
      </c>
      <c r="CK985" s="32">
        <f>+SMALL((K985,O985,S985,W985,AA985,AE985,AI985,AM985,AQ985,AU985,AY985,BC985,BG985,BK985,BO985,BS985,BW985,CA985,CE985,CI985),1)</f>
        <v>32742.2</v>
      </c>
      <c r="CL985" s="18"/>
      <c r="CM985" s="18">
        <f t="shared" si="265"/>
        <v>0</v>
      </c>
      <c r="CN985" s="35">
        <f t="shared" si="266"/>
        <v>0</v>
      </c>
      <c r="CO985" s="39">
        <f t="shared" si="267"/>
        <v>32742.2</v>
      </c>
    </row>
    <row r="986" spans="1:93" s="19" customFormat="1" ht="60">
      <c r="A986" s="17">
        <v>976</v>
      </c>
      <c r="B986" s="50" t="s">
        <v>801</v>
      </c>
      <c r="C986" s="69" t="s">
        <v>923</v>
      </c>
      <c r="D986" s="69" t="s">
        <v>1248</v>
      </c>
      <c r="E986" s="37">
        <v>1</v>
      </c>
      <c r="F986" s="37" t="str">
        <f>+VLOOKUP(B986,'[1]AMAREY NOVA MEDICAL S.A'!$D:$H,5,0)</f>
        <v>CTO 5664-2021 JOHNSON &amp; JOHNSON DE COLOMBIA S.A</v>
      </c>
      <c r="G986" s="34">
        <f>+VLOOKUP(B986,'[1]AMAREY NOVA MEDICAL S.A'!$D:$H,2,0)</f>
        <v>1990700</v>
      </c>
      <c r="H986" s="32">
        <f>+VLOOKUP(B986,'[1]AMAREY NOVA MEDICAL S.A'!$D:$H,3,0)</f>
        <v>0</v>
      </c>
      <c r="I986" s="32">
        <f>+VLOOKUP(B986,'[1]AMAREY NOVA MEDICAL S.A'!$D:$H,4,0)</f>
        <v>1990700</v>
      </c>
      <c r="J986" s="32">
        <f t="shared" si="259"/>
        <v>1990700</v>
      </c>
      <c r="K986" s="32">
        <f t="shared" si="260"/>
        <v>2102577.34</v>
      </c>
      <c r="L986" s="32"/>
      <c r="M986" s="32"/>
      <c r="N986" s="32"/>
      <c r="O986" s="32"/>
      <c r="P986" s="71"/>
      <c r="Q986" s="71"/>
      <c r="R986" s="76"/>
      <c r="S986" s="32"/>
      <c r="T986" s="32"/>
      <c r="U986" s="32"/>
      <c r="V986" s="32"/>
      <c r="W986" s="32"/>
      <c r="X986" s="32"/>
      <c r="Y986" s="32"/>
      <c r="Z986" s="32"/>
      <c r="AA986" s="32"/>
      <c r="AB986" s="32"/>
      <c r="AC986" s="32"/>
      <c r="AD986" s="32"/>
      <c r="AE986" s="32"/>
      <c r="AF986" s="32"/>
      <c r="AG986" s="32"/>
      <c r="AH986" s="32"/>
      <c r="AI986" s="32"/>
      <c r="AJ986" s="32">
        <v>2289305</v>
      </c>
      <c r="AK986" s="32"/>
      <c r="AL986" s="32">
        <v>2289305</v>
      </c>
      <c r="AM986" s="32">
        <f t="shared" si="263"/>
        <v>2417963.9410000001</v>
      </c>
      <c r="AN986" s="32"/>
      <c r="AO986" s="32"/>
      <c r="AP986" s="32"/>
      <c r="AQ986" s="32"/>
      <c r="AR986" s="32"/>
      <c r="AS986" s="32"/>
      <c r="AT986" s="32"/>
      <c r="AU986" s="32"/>
      <c r="AV986" s="32"/>
      <c r="AW986" s="32"/>
      <c r="AX986" s="32"/>
      <c r="AY986" s="32"/>
      <c r="AZ986" s="32"/>
      <c r="BA986" s="32"/>
      <c r="BB986" s="32"/>
      <c r="BC986" s="32"/>
      <c r="BD986" s="32"/>
      <c r="BE986" s="32"/>
      <c r="BF986" s="32"/>
      <c r="BG986" s="32"/>
      <c r="BH986" s="32"/>
      <c r="BI986" s="32"/>
      <c r="BJ986" s="32"/>
      <c r="BK986" s="32"/>
      <c r="BL986" s="32"/>
      <c r="BM986" s="32"/>
      <c r="BN986" s="32"/>
      <c r="BO986" s="32"/>
      <c r="BP986" s="32"/>
      <c r="BQ986" s="32"/>
      <c r="BR986" s="32"/>
      <c r="BS986" s="32"/>
      <c r="BT986" s="32"/>
      <c r="BU986" s="32"/>
      <c r="BV986" s="32"/>
      <c r="BW986" s="32"/>
      <c r="BX986" s="32"/>
      <c r="BY986" s="32"/>
      <c r="BZ986" s="32"/>
      <c r="CA986" s="32"/>
      <c r="CB986" s="32"/>
      <c r="CC986" s="32"/>
      <c r="CD986" s="32"/>
      <c r="CE986" s="32"/>
      <c r="CF986" s="32"/>
      <c r="CG986" s="32"/>
      <c r="CH986" s="32"/>
      <c r="CI986" s="32"/>
      <c r="CJ986" s="32">
        <f t="shared" si="264"/>
        <v>2260270.6404999997</v>
      </c>
      <c r="CK986" s="32">
        <f>+SMALL((K986,O986,S986,W986,AA986,AE986,AI986,AM986,AQ986,AU986,AY986,BC986,BG986,BK986,BO986,BS986,BW986,CA986,CE986,CI986),1)</f>
        <v>2102577.34</v>
      </c>
      <c r="CL986" s="18"/>
      <c r="CM986" s="18">
        <f t="shared" si="265"/>
        <v>0</v>
      </c>
      <c r="CN986" s="35">
        <f t="shared" si="266"/>
        <v>0</v>
      </c>
      <c r="CO986" s="39">
        <f t="shared" si="267"/>
        <v>2102577.34</v>
      </c>
    </row>
    <row r="987" spans="1:93" s="19" customFormat="1" ht="60">
      <c r="A987" s="17">
        <v>977</v>
      </c>
      <c r="B987" s="50" t="s">
        <v>802</v>
      </c>
      <c r="C987" s="69" t="s">
        <v>923</v>
      </c>
      <c r="D987" s="69" t="s">
        <v>1248</v>
      </c>
      <c r="E987" s="37">
        <v>1</v>
      </c>
      <c r="F987" s="37" t="str">
        <f>+VLOOKUP(B987,'[1]AMAREY NOVA MEDICAL S.A'!$D:$H,5,0)</f>
        <v>CTO 5664-2021 JOHNSON &amp; JOHNSON DE COLOMBIA S.A</v>
      </c>
      <c r="G987" s="34">
        <f>+VLOOKUP(B987,'[1]AMAREY NOVA MEDICAL S.A'!$D:$H,2,0)</f>
        <v>357500</v>
      </c>
      <c r="H987" s="32">
        <f>+VLOOKUP(B987,'[1]AMAREY NOVA MEDICAL S.A'!$D:$H,3,0)</f>
        <v>0</v>
      </c>
      <c r="I987" s="32">
        <f>+VLOOKUP(B987,'[1]AMAREY NOVA MEDICAL S.A'!$D:$H,4,0)</f>
        <v>357500</v>
      </c>
      <c r="J987" s="32">
        <f t="shared" si="259"/>
        <v>357500</v>
      </c>
      <c r="K987" s="32">
        <f t="shared" si="260"/>
        <v>377591.5</v>
      </c>
      <c r="L987" s="32"/>
      <c r="M987" s="32"/>
      <c r="N987" s="32"/>
      <c r="O987" s="32"/>
      <c r="P987" s="71"/>
      <c r="Q987" s="71"/>
      <c r="R987" s="76"/>
      <c r="S987" s="32"/>
      <c r="T987" s="32"/>
      <c r="U987" s="32"/>
      <c r="V987" s="32"/>
      <c r="W987" s="32"/>
      <c r="X987" s="32"/>
      <c r="Y987" s="32"/>
      <c r="Z987" s="32"/>
      <c r="AA987" s="32"/>
      <c r="AB987" s="32"/>
      <c r="AC987" s="32"/>
      <c r="AD987" s="32"/>
      <c r="AE987" s="32"/>
      <c r="AF987" s="32"/>
      <c r="AG987" s="32"/>
      <c r="AH987" s="32"/>
      <c r="AI987" s="32"/>
      <c r="AJ987" s="32">
        <v>411125</v>
      </c>
      <c r="AK987" s="32"/>
      <c r="AL987" s="32">
        <v>411125</v>
      </c>
      <c r="AM987" s="32">
        <f t="shared" si="263"/>
        <v>434230.22500000003</v>
      </c>
      <c r="AN987" s="32"/>
      <c r="AO987" s="32"/>
      <c r="AP987" s="32"/>
      <c r="AQ987" s="32"/>
      <c r="AR987" s="32"/>
      <c r="AS987" s="32"/>
      <c r="AT987" s="32"/>
      <c r="AU987" s="32"/>
      <c r="AV987" s="32"/>
      <c r="AW987" s="32"/>
      <c r="AX987" s="32"/>
      <c r="AY987" s="32"/>
      <c r="AZ987" s="32"/>
      <c r="BA987" s="32"/>
      <c r="BB987" s="32"/>
      <c r="BC987" s="32"/>
      <c r="BD987" s="32"/>
      <c r="BE987" s="32"/>
      <c r="BF987" s="32"/>
      <c r="BG987" s="32"/>
      <c r="BH987" s="32"/>
      <c r="BI987" s="32"/>
      <c r="BJ987" s="32"/>
      <c r="BK987" s="32"/>
      <c r="BL987" s="32"/>
      <c r="BM987" s="32"/>
      <c r="BN987" s="32"/>
      <c r="BO987" s="32"/>
      <c r="BP987" s="32"/>
      <c r="BQ987" s="32"/>
      <c r="BR987" s="32"/>
      <c r="BS987" s="32"/>
      <c r="BT987" s="32"/>
      <c r="BU987" s="32"/>
      <c r="BV987" s="32"/>
      <c r="BW987" s="32"/>
      <c r="BX987" s="32"/>
      <c r="BY987" s="32"/>
      <c r="BZ987" s="32"/>
      <c r="CA987" s="32"/>
      <c r="CB987" s="32"/>
      <c r="CC987" s="32"/>
      <c r="CD987" s="32"/>
      <c r="CE987" s="32"/>
      <c r="CF987" s="32"/>
      <c r="CG987" s="32"/>
      <c r="CH987" s="32"/>
      <c r="CI987" s="32"/>
      <c r="CJ987" s="32">
        <f t="shared" si="264"/>
        <v>405910.86250000005</v>
      </c>
      <c r="CK987" s="32">
        <f>+SMALL((K987,O987,S987,W987,AA987,AE987,AI987,AM987,AQ987,AU987,AY987,BC987,BG987,BK987,BO987,BS987,BW987,CA987,CE987,CI987),1)</f>
        <v>377591.5</v>
      </c>
      <c r="CL987" s="18"/>
      <c r="CM987" s="18">
        <f t="shared" si="265"/>
        <v>0</v>
      </c>
      <c r="CN987" s="35">
        <f t="shared" si="266"/>
        <v>0</v>
      </c>
      <c r="CO987" s="39">
        <f t="shared" si="267"/>
        <v>377591.5</v>
      </c>
    </row>
    <row r="988" spans="1:93" s="19" customFormat="1" ht="60">
      <c r="A988" s="17">
        <v>978</v>
      </c>
      <c r="B988" s="50" t="s">
        <v>803</v>
      </c>
      <c r="C988" s="69" t="s">
        <v>924</v>
      </c>
      <c r="D988" s="69" t="s">
        <v>1248</v>
      </c>
      <c r="E988" s="37">
        <v>1</v>
      </c>
      <c r="F988" s="37" t="str">
        <f>+VLOOKUP(B988,'[1]AMAREY NOVA MEDICAL S.A'!$D:$H,5,0)</f>
        <v>CTO 5671-2021 SMITH &amp; NEPHEW COLOMBIA S.A.S</v>
      </c>
      <c r="G988" s="34">
        <f>+VLOOKUP(B988,'[1]AMAREY NOVA MEDICAL S.A'!$D:$H,2,0)</f>
        <v>2420000</v>
      </c>
      <c r="H988" s="32">
        <f>+VLOOKUP(B988,'[1]AMAREY NOVA MEDICAL S.A'!$D:$H,3,0)</f>
        <v>0</v>
      </c>
      <c r="I988" s="32">
        <f>+VLOOKUP(B988,'[1]AMAREY NOVA MEDICAL S.A'!$D:$H,4,0)</f>
        <v>2420000</v>
      </c>
      <c r="J988" s="32">
        <f t="shared" si="259"/>
        <v>2420000</v>
      </c>
      <c r="K988" s="32">
        <f t="shared" si="260"/>
        <v>2556004</v>
      </c>
      <c r="L988" s="32"/>
      <c r="M988" s="32"/>
      <c r="N988" s="32"/>
      <c r="O988" s="32"/>
      <c r="P988" s="71">
        <v>3860843</v>
      </c>
      <c r="Q988" s="71"/>
      <c r="R988" s="76">
        <v>3860843</v>
      </c>
      <c r="S988" s="32">
        <f t="shared" si="262"/>
        <v>4077050.2080000001</v>
      </c>
      <c r="T988" s="32"/>
      <c r="U988" s="32"/>
      <c r="V988" s="32"/>
      <c r="W988" s="32"/>
      <c r="X988" s="32"/>
      <c r="Y988" s="32"/>
      <c r="Z988" s="32"/>
      <c r="AA988" s="32"/>
      <c r="AB988" s="32"/>
      <c r="AC988" s="32"/>
      <c r="AD988" s="32"/>
      <c r="AE988" s="32"/>
      <c r="AF988" s="32"/>
      <c r="AG988" s="32"/>
      <c r="AH988" s="32"/>
      <c r="AI988" s="32"/>
      <c r="AJ988" s="32">
        <v>5244000</v>
      </c>
      <c r="AK988" s="32"/>
      <c r="AL988" s="32">
        <v>5244000</v>
      </c>
      <c r="AM988" s="32">
        <f t="shared" si="263"/>
        <v>5538712.7999999998</v>
      </c>
      <c r="AN988" s="32"/>
      <c r="AO988" s="32"/>
      <c r="AP988" s="32"/>
      <c r="AQ988" s="32"/>
      <c r="AR988" s="32"/>
      <c r="AS988" s="32"/>
      <c r="AT988" s="32"/>
      <c r="AU988" s="32"/>
      <c r="AV988" s="32"/>
      <c r="AW988" s="32"/>
      <c r="AX988" s="32"/>
      <c r="AY988" s="32"/>
      <c r="AZ988" s="32"/>
      <c r="BA988" s="32"/>
      <c r="BB988" s="32"/>
      <c r="BC988" s="32"/>
      <c r="BD988" s="32"/>
      <c r="BE988" s="32"/>
      <c r="BF988" s="32"/>
      <c r="BG988" s="32"/>
      <c r="BH988" s="32"/>
      <c r="BI988" s="32"/>
      <c r="BJ988" s="32"/>
      <c r="BK988" s="32"/>
      <c r="BL988" s="32"/>
      <c r="BM988" s="32"/>
      <c r="BN988" s="32"/>
      <c r="BO988" s="32"/>
      <c r="BP988" s="32"/>
      <c r="BQ988" s="32"/>
      <c r="BR988" s="32"/>
      <c r="BS988" s="32"/>
      <c r="BT988" s="32"/>
      <c r="BU988" s="32"/>
      <c r="BV988" s="32"/>
      <c r="BW988" s="32"/>
      <c r="BX988" s="32"/>
      <c r="BY988" s="32"/>
      <c r="BZ988" s="32"/>
      <c r="CA988" s="32"/>
      <c r="CB988" s="32">
        <v>2613600</v>
      </c>
      <c r="CC988" s="32"/>
      <c r="CD988" s="32">
        <v>2613600</v>
      </c>
      <c r="CE988" s="32">
        <f t="shared" si="271"/>
        <v>2760484.3200000003</v>
      </c>
      <c r="CF988" s="32"/>
      <c r="CG988" s="32"/>
      <c r="CH988" s="32"/>
      <c r="CI988" s="32"/>
      <c r="CJ988" s="32">
        <f t="shared" si="264"/>
        <v>3733062.8320000004</v>
      </c>
      <c r="CK988" s="32">
        <f>+SMALL((K988,O988,S988,W988,AA988,AE988,AI988,AM988,AQ988,AU988,AY988,BC988,BG988,BK988,BO988,BS988,BW988,CA988,CE988,CI988),1)</f>
        <v>2556004</v>
      </c>
      <c r="CL988" s="18"/>
      <c r="CM988" s="18">
        <f t="shared" si="265"/>
        <v>0</v>
      </c>
      <c r="CN988" s="35">
        <f t="shared" si="266"/>
        <v>0</v>
      </c>
      <c r="CO988" s="39">
        <f t="shared" si="267"/>
        <v>2556004</v>
      </c>
    </row>
    <row r="989" spans="1:93" s="19" customFormat="1" ht="45">
      <c r="A989" s="17">
        <v>979</v>
      </c>
      <c r="B989" s="50" t="s">
        <v>578</v>
      </c>
      <c r="C989" s="69" t="s">
        <v>924</v>
      </c>
      <c r="D989" s="69" t="s">
        <v>1248</v>
      </c>
      <c r="E989" s="37">
        <v>1</v>
      </c>
      <c r="F989" s="37" t="str">
        <f>+VLOOKUP(B989,'[1]AMAREY NOVA MEDICAL S.A'!$D:$H,5,0)</f>
        <v>CTO 5656-2021 AMAREY NOVA MEDICAL S.A</v>
      </c>
      <c r="G989" s="34">
        <f>+VLOOKUP(B989,'[1]AMAREY NOVA MEDICAL S.A'!$D:$H,2,0)</f>
        <v>50000</v>
      </c>
      <c r="H989" s="32">
        <f>+VLOOKUP(B989,'[1]AMAREY NOVA MEDICAL S.A'!$D:$H,3,0)</f>
        <v>0</v>
      </c>
      <c r="I989" s="32">
        <f>+VLOOKUP(B989,'[1]AMAREY NOVA MEDICAL S.A'!$D:$H,4,0)</f>
        <v>50000</v>
      </c>
      <c r="J989" s="32">
        <f t="shared" si="259"/>
        <v>50000</v>
      </c>
      <c r="K989" s="32">
        <f t="shared" si="260"/>
        <v>52810</v>
      </c>
      <c r="L989" s="32"/>
      <c r="M989" s="32"/>
      <c r="N989" s="32"/>
      <c r="O989" s="32"/>
      <c r="P989" s="71">
        <v>125316</v>
      </c>
      <c r="Q989" s="71"/>
      <c r="R989" s="76">
        <v>125316</v>
      </c>
      <c r="S989" s="32">
        <f t="shared" si="262"/>
        <v>132333.696</v>
      </c>
      <c r="T989" s="32"/>
      <c r="U989" s="32"/>
      <c r="V989" s="32"/>
      <c r="W989" s="32"/>
      <c r="X989" s="32"/>
      <c r="Y989" s="32"/>
      <c r="Z989" s="32"/>
      <c r="AA989" s="32"/>
      <c r="AB989" s="32"/>
      <c r="AC989" s="32"/>
      <c r="AD989" s="32"/>
      <c r="AE989" s="32"/>
      <c r="AF989" s="32"/>
      <c r="AG989" s="32"/>
      <c r="AH989" s="32"/>
      <c r="AI989" s="32"/>
      <c r="AJ989" s="32">
        <v>126040</v>
      </c>
      <c r="AK989" s="32"/>
      <c r="AL989" s="32">
        <v>126040</v>
      </c>
      <c r="AM989" s="32">
        <f t="shared" si="263"/>
        <v>133123.448</v>
      </c>
      <c r="AN989" s="32"/>
      <c r="AO989" s="32"/>
      <c r="AP989" s="32"/>
      <c r="AQ989" s="32"/>
      <c r="AR989" s="32"/>
      <c r="AS989" s="32"/>
      <c r="AT989" s="32"/>
      <c r="AU989" s="32"/>
      <c r="AV989" s="32"/>
      <c r="AW989" s="32"/>
      <c r="AX989" s="32"/>
      <c r="AY989" s="32"/>
      <c r="AZ989" s="32"/>
      <c r="BA989" s="32"/>
      <c r="BB989" s="32"/>
      <c r="BC989" s="32"/>
      <c r="BD989" s="32"/>
      <c r="BE989" s="32"/>
      <c r="BF989" s="32"/>
      <c r="BG989" s="32"/>
      <c r="BH989" s="32"/>
      <c r="BI989" s="32"/>
      <c r="BJ989" s="32"/>
      <c r="BK989" s="32"/>
      <c r="BL989" s="32"/>
      <c r="BM989" s="32"/>
      <c r="BN989" s="32"/>
      <c r="BO989" s="32"/>
      <c r="BP989" s="32"/>
      <c r="BQ989" s="32"/>
      <c r="BR989" s="32"/>
      <c r="BS989" s="32"/>
      <c r="BT989" s="32"/>
      <c r="BU989" s="32"/>
      <c r="BV989" s="32"/>
      <c r="BW989" s="32"/>
      <c r="BX989" s="32"/>
      <c r="BY989" s="32"/>
      <c r="BZ989" s="32"/>
      <c r="CA989" s="32"/>
      <c r="CB989" s="32">
        <v>262666.80000000005</v>
      </c>
      <c r="CC989" s="32"/>
      <c r="CD989" s="32">
        <v>262666.80000000005</v>
      </c>
      <c r="CE989" s="32">
        <f t="shared" si="271"/>
        <v>277428.67416000005</v>
      </c>
      <c r="CF989" s="32"/>
      <c r="CG989" s="32"/>
      <c r="CH989" s="32"/>
      <c r="CI989" s="32"/>
      <c r="CJ989" s="32">
        <f t="shared" si="264"/>
        <v>148923.95454000001</v>
      </c>
      <c r="CK989" s="32">
        <f>+SMALL((K989,O989,S989,W989,AA989,AE989,AI989,AM989,AQ989,AU989,AY989,BC989,BG989,BK989,BO989,BS989,BW989,CA989,CE989,CI989),1)</f>
        <v>52810</v>
      </c>
      <c r="CL989" s="18"/>
      <c r="CM989" s="18">
        <f t="shared" si="265"/>
        <v>0</v>
      </c>
      <c r="CN989" s="35">
        <f t="shared" si="266"/>
        <v>0</v>
      </c>
      <c r="CO989" s="39">
        <f t="shared" si="267"/>
        <v>52810</v>
      </c>
    </row>
    <row r="990" spans="1:93" s="19" customFormat="1" ht="60">
      <c r="A990" s="17">
        <v>980</v>
      </c>
      <c r="B990" s="50" t="s">
        <v>804</v>
      </c>
      <c r="C990" s="69" t="s">
        <v>924</v>
      </c>
      <c r="D990" s="69" t="s">
        <v>1248</v>
      </c>
      <c r="E990" s="37">
        <v>1</v>
      </c>
      <c r="F990" s="37" t="str">
        <f>+VLOOKUP(B990,'[1]AMAREY NOVA MEDICAL S.A'!$D:$H,5,0)</f>
        <v>CTO 5666-2021 LOGISTICA PARA DISPOSITIVOS MEDICOS S.A.S</v>
      </c>
      <c r="G990" s="34">
        <f>+VLOOKUP(B990,'[1]AMAREY NOVA MEDICAL S.A'!$D:$H,2,0)</f>
        <v>164704</v>
      </c>
      <c r="H990" s="32">
        <f>+VLOOKUP(B990,'[1]AMAREY NOVA MEDICAL S.A'!$D:$H,3,0)</f>
        <v>0</v>
      </c>
      <c r="I990" s="32">
        <f>+VLOOKUP(B990,'[1]AMAREY NOVA MEDICAL S.A'!$D:$H,4,0)</f>
        <v>164704</v>
      </c>
      <c r="J990" s="32">
        <f t="shared" si="259"/>
        <v>164704</v>
      </c>
      <c r="K990" s="32">
        <f t="shared" si="260"/>
        <v>173960.36480000001</v>
      </c>
      <c r="L990" s="32"/>
      <c r="M990" s="32"/>
      <c r="N990" s="32"/>
      <c r="O990" s="32"/>
      <c r="P990" s="71">
        <v>242231</v>
      </c>
      <c r="Q990" s="71"/>
      <c r="R990" s="76">
        <v>242231</v>
      </c>
      <c r="S990" s="32">
        <f t="shared" si="262"/>
        <v>255795.93600000002</v>
      </c>
      <c r="T990" s="32"/>
      <c r="U990" s="32"/>
      <c r="V990" s="32"/>
      <c r="W990" s="32"/>
      <c r="X990" s="32"/>
      <c r="Y990" s="32"/>
      <c r="Z990" s="32"/>
      <c r="AA990" s="32"/>
      <c r="AB990" s="32"/>
      <c r="AC990" s="32"/>
      <c r="AD990" s="32"/>
      <c r="AE990" s="32"/>
      <c r="AF990" s="32"/>
      <c r="AG990" s="32"/>
      <c r="AH990" s="32"/>
      <c r="AI990" s="32"/>
      <c r="AJ990" s="32">
        <v>575575</v>
      </c>
      <c r="AK990" s="32"/>
      <c r="AL990" s="32">
        <v>575575</v>
      </c>
      <c r="AM990" s="32">
        <f t="shared" si="263"/>
        <v>607922.31500000006</v>
      </c>
      <c r="AN990" s="32"/>
      <c r="AO990" s="32"/>
      <c r="AP990" s="32"/>
      <c r="AQ990" s="32"/>
      <c r="AR990" s="32"/>
      <c r="AS990" s="32"/>
      <c r="AT990" s="32"/>
      <c r="AU990" s="32"/>
      <c r="AV990" s="32"/>
      <c r="AW990" s="32"/>
      <c r="AX990" s="32"/>
      <c r="AY990" s="32"/>
      <c r="AZ990" s="32"/>
      <c r="BA990" s="32"/>
      <c r="BB990" s="32"/>
      <c r="BC990" s="32"/>
      <c r="BD990" s="32"/>
      <c r="BE990" s="32"/>
      <c r="BF990" s="32"/>
      <c r="BG990" s="32"/>
      <c r="BH990" s="32"/>
      <c r="BI990" s="32"/>
      <c r="BJ990" s="32"/>
      <c r="BK990" s="32"/>
      <c r="BL990" s="32"/>
      <c r="BM990" s="32"/>
      <c r="BN990" s="32"/>
      <c r="BO990" s="32"/>
      <c r="BP990" s="32"/>
      <c r="BQ990" s="32"/>
      <c r="BR990" s="32"/>
      <c r="BS990" s="32"/>
      <c r="BT990" s="32"/>
      <c r="BU990" s="32"/>
      <c r="BV990" s="32"/>
      <c r="BW990" s="32"/>
      <c r="BX990" s="32"/>
      <c r="BY990" s="32"/>
      <c r="BZ990" s="32"/>
      <c r="CA990" s="32"/>
      <c r="CB990" s="32">
        <v>178200</v>
      </c>
      <c r="CC990" s="32"/>
      <c r="CD990" s="32">
        <v>178200</v>
      </c>
      <c r="CE990" s="32">
        <f t="shared" si="271"/>
        <v>188214.84</v>
      </c>
      <c r="CF990" s="32"/>
      <c r="CG990" s="32"/>
      <c r="CH990" s="32"/>
      <c r="CI990" s="32"/>
      <c r="CJ990" s="32">
        <f t="shared" si="264"/>
        <v>306473.36395000003</v>
      </c>
      <c r="CK990" s="32">
        <f>+SMALL((K990,O990,S990,W990,AA990,AE990,AI990,AM990,AQ990,AU990,AY990,BC990,BG990,BK990,BO990,BS990,BW990,CA990,CE990,CI990),1)</f>
        <v>173960.36480000001</v>
      </c>
      <c r="CL990" s="18"/>
      <c r="CM990" s="18">
        <f t="shared" si="265"/>
        <v>0</v>
      </c>
      <c r="CN990" s="35">
        <f t="shared" si="266"/>
        <v>0</v>
      </c>
      <c r="CO990" s="39">
        <f t="shared" si="267"/>
        <v>173960.36480000001</v>
      </c>
    </row>
    <row r="991" spans="1:93" s="19" customFormat="1" ht="60">
      <c r="A991" s="17">
        <v>981</v>
      </c>
      <c r="B991" s="50" t="s">
        <v>805</v>
      </c>
      <c r="C991" s="69" t="s">
        <v>924</v>
      </c>
      <c r="D991" s="69" t="s">
        <v>1248</v>
      </c>
      <c r="E991" s="37">
        <v>1</v>
      </c>
      <c r="F991" s="37" t="str">
        <f>+VLOOKUP(B991,'[1]AMAREY NOVA MEDICAL S.A'!$D:$H,5,0)</f>
        <v>CTO 5666-2021 LOGISTICA PARA DISPOSITIVOS MEDICOS S.A.S</v>
      </c>
      <c r="G991" s="34">
        <f>+VLOOKUP(B991,'[1]AMAREY NOVA MEDICAL S.A'!$D:$H,2,0)</f>
        <v>0</v>
      </c>
      <c r="H991" s="32">
        <f>+VLOOKUP(B991,'[1]AMAREY NOVA MEDICAL S.A'!$D:$H,3,0)</f>
        <v>0</v>
      </c>
      <c r="I991" s="32">
        <f>+VLOOKUP(B991,'[1]AMAREY NOVA MEDICAL S.A'!$D:$H,4,0)</f>
        <v>0</v>
      </c>
      <c r="J991" s="32">
        <f t="shared" si="259"/>
        <v>0</v>
      </c>
      <c r="K991" s="32">
        <f t="shared" si="260"/>
        <v>0</v>
      </c>
      <c r="L991" s="32">
        <v>728000</v>
      </c>
      <c r="M991" s="32"/>
      <c r="N991" s="32">
        <v>728000</v>
      </c>
      <c r="O991" s="32">
        <f t="shared" si="261"/>
        <v>768913.6</v>
      </c>
      <c r="P991" s="71">
        <v>353763</v>
      </c>
      <c r="Q991" s="71"/>
      <c r="R991" s="76">
        <v>353763</v>
      </c>
      <c r="S991" s="32">
        <f t="shared" si="262"/>
        <v>373573.728</v>
      </c>
      <c r="T991" s="32"/>
      <c r="U991" s="32"/>
      <c r="V991" s="32"/>
      <c r="W991" s="32"/>
      <c r="X991" s="32">
        <v>550176</v>
      </c>
      <c r="Y991" s="32"/>
      <c r="Z991" s="32">
        <v>550176</v>
      </c>
      <c r="AA991" s="32">
        <f t="shared" si="268"/>
        <v>581095.89120000007</v>
      </c>
      <c r="AB991" s="32"/>
      <c r="AC991" s="32"/>
      <c r="AD991" s="32"/>
      <c r="AE991" s="32"/>
      <c r="AF991" s="32"/>
      <c r="AG991" s="32"/>
      <c r="AH991" s="32"/>
      <c r="AI991" s="32"/>
      <c r="AJ991" s="32">
        <v>632500</v>
      </c>
      <c r="AK991" s="32"/>
      <c r="AL991" s="32">
        <v>632500</v>
      </c>
      <c r="AM991" s="32">
        <f t="shared" si="263"/>
        <v>668046.5</v>
      </c>
      <c r="AN991" s="32"/>
      <c r="AO991" s="32"/>
      <c r="AP991" s="32"/>
      <c r="AQ991" s="32"/>
      <c r="AR991" s="32"/>
      <c r="AS991" s="32"/>
      <c r="AT991" s="32"/>
      <c r="AU991" s="32"/>
      <c r="AV991" s="32"/>
      <c r="AW991" s="32"/>
      <c r="AX991" s="32"/>
      <c r="AY991" s="32"/>
      <c r="AZ991" s="32"/>
      <c r="BA991" s="32"/>
      <c r="BB991" s="32"/>
      <c r="BC991" s="32"/>
      <c r="BD991" s="32"/>
      <c r="BE991" s="32"/>
      <c r="BF991" s="32"/>
      <c r="BG991" s="32"/>
      <c r="BH991" s="32"/>
      <c r="BI991" s="32"/>
      <c r="BJ991" s="32"/>
      <c r="BK991" s="32"/>
      <c r="BL991" s="32"/>
      <c r="BM991" s="32"/>
      <c r="BN991" s="32"/>
      <c r="BO991" s="32"/>
      <c r="BP991" s="32"/>
      <c r="BQ991" s="32"/>
      <c r="BR991" s="32"/>
      <c r="BS991" s="32"/>
      <c r="BT991" s="32"/>
      <c r="BU991" s="32"/>
      <c r="BV991" s="32"/>
      <c r="BW991" s="32"/>
      <c r="BX991" s="32"/>
      <c r="BY991" s="32"/>
      <c r="BZ991" s="32"/>
      <c r="CA991" s="32"/>
      <c r="CB991" s="32">
        <v>368280</v>
      </c>
      <c r="CC991" s="32"/>
      <c r="CD991" s="32">
        <v>368280</v>
      </c>
      <c r="CE991" s="32">
        <f t="shared" si="271"/>
        <v>388977.33600000001</v>
      </c>
      <c r="CF991" s="32"/>
      <c r="CG991" s="32"/>
      <c r="CH991" s="32"/>
      <c r="CI991" s="32"/>
      <c r="CJ991" s="32">
        <f t="shared" si="264"/>
        <v>463434.50920000003</v>
      </c>
      <c r="CK991" s="32">
        <f>+SMALL((K991,O991,S991,W991,AA991,AE991,AI991,AM991,AQ991,AU991,AY991,BC991,BG991,BK991,BO991,BS991,BW991,CA991,CE991,CI991),1)</f>
        <v>0</v>
      </c>
      <c r="CL991" s="18"/>
      <c r="CM991" s="18"/>
      <c r="CN991" s="35"/>
      <c r="CO991" s="39">
        <f t="shared" si="267"/>
        <v>0</v>
      </c>
    </row>
    <row r="992" spans="1:93" s="19" customFormat="1" ht="45">
      <c r="A992" s="17">
        <v>982</v>
      </c>
      <c r="B992" s="50" t="s">
        <v>340</v>
      </c>
      <c r="C992" s="69" t="s">
        <v>924</v>
      </c>
      <c r="D992" s="69" t="s">
        <v>1248</v>
      </c>
      <c r="E992" s="37">
        <v>1</v>
      </c>
      <c r="F992" s="37" t="str">
        <f>+VLOOKUP(B992,'[1]AMAREY NOVA MEDICAL S.A'!$D:$H,5,0)</f>
        <v>CTO 5656-2021 AMAREY NOVA MEDICAL S.A</v>
      </c>
      <c r="G992" s="34">
        <f>+VLOOKUP(B992,'[1]AMAREY NOVA MEDICAL S.A'!$D:$H,2,0)</f>
        <v>31000</v>
      </c>
      <c r="H992" s="32">
        <f>+VLOOKUP(B992,'[1]AMAREY NOVA MEDICAL S.A'!$D:$H,3,0)</f>
        <v>0</v>
      </c>
      <c r="I992" s="32">
        <f>+VLOOKUP(B992,'[1]AMAREY NOVA MEDICAL S.A'!$D:$H,4,0)</f>
        <v>31000</v>
      </c>
      <c r="J992" s="32">
        <f t="shared" si="259"/>
        <v>31000</v>
      </c>
      <c r="K992" s="32">
        <f t="shared" si="260"/>
        <v>32742.2</v>
      </c>
      <c r="L992" s="32">
        <v>42000</v>
      </c>
      <c r="M992" s="32"/>
      <c r="N992" s="32">
        <v>42000</v>
      </c>
      <c r="O992" s="32">
        <f t="shared" si="261"/>
        <v>44360.4</v>
      </c>
      <c r="P992" s="71">
        <v>41019</v>
      </c>
      <c r="Q992" s="71"/>
      <c r="R992" s="76">
        <v>41019</v>
      </c>
      <c r="S992" s="32">
        <f t="shared" si="262"/>
        <v>43316.063999999998</v>
      </c>
      <c r="T992" s="32"/>
      <c r="U992" s="32"/>
      <c r="V992" s="32"/>
      <c r="W992" s="32"/>
      <c r="X992" s="32">
        <v>80475</v>
      </c>
      <c r="Y992" s="32"/>
      <c r="Z992" s="32">
        <v>80475</v>
      </c>
      <c r="AA992" s="32">
        <f t="shared" si="268"/>
        <v>84997.695000000007</v>
      </c>
      <c r="AB992" s="32"/>
      <c r="AC992" s="32"/>
      <c r="AD992" s="32"/>
      <c r="AE992" s="32"/>
      <c r="AF992" s="32"/>
      <c r="AG992" s="32"/>
      <c r="AH992" s="32"/>
      <c r="AI992" s="32"/>
      <c r="AJ992" s="32">
        <v>191475</v>
      </c>
      <c r="AK992" s="32">
        <f>+AJ992*19%</f>
        <v>36380.25</v>
      </c>
      <c r="AL992" s="32">
        <v>227855.25</v>
      </c>
      <c r="AM992" s="32">
        <f t="shared" si="263"/>
        <v>240660.71505</v>
      </c>
      <c r="AN992" s="32"/>
      <c r="AO992" s="32"/>
      <c r="AP992" s="32"/>
      <c r="AQ992" s="32"/>
      <c r="AR992" s="32"/>
      <c r="AS992" s="32"/>
      <c r="AT992" s="32"/>
      <c r="AU992" s="32"/>
      <c r="AV992" s="32"/>
      <c r="AW992" s="32"/>
      <c r="AX992" s="32"/>
      <c r="AY992" s="32"/>
      <c r="AZ992" s="32"/>
      <c r="BA992" s="32"/>
      <c r="BB992" s="32"/>
      <c r="BC992" s="32"/>
      <c r="BD992" s="32"/>
      <c r="BE992" s="32"/>
      <c r="BF992" s="32"/>
      <c r="BG992" s="32"/>
      <c r="BH992" s="32"/>
      <c r="BI992" s="32"/>
      <c r="BJ992" s="32"/>
      <c r="BK992" s="32"/>
      <c r="BL992" s="32"/>
      <c r="BM992" s="32"/>
      <c r="BN992" s="32"/>
      <c r="BO992" s="32"/>
      <c r="BP992" s="32"/>
      <c r="BQ992" s="32"/>
      <c r="BR992" s="32"/>
      <c r="BS992" s="32"/>
      <c r="BT992" s="32"/>
      <c r="BU992" s="32"/>
      <c r="BV992" s="32"/>
      <c r="BW992" s="32"/>
      <c r="BX992" s="32"/>
      <c r="BY992" s="32"/>
      <c r="BZ992" s="32"/>
      <c r="CA992" s="32"/>
      <c r="CB992" s="32">
        <v>83376</v>
      </c>
      <c r="CC992" s="32">
        <v>15841.44</v>
      </c>
      <c r="CD992" s="32">
        <v>99217.44</v>
      </c>
      <c r="CE992" s="32">
        <f t="shared" si="271"/>
        <v>104793.46012800001</v>
      </c>
      <c r="CF992" s="32"/>
      <c r="CG992" s="32"/>
      <c r="CH992" s="32"/>
      <c r="CI992" s="32"/>
      <c r="CJ992" s="32">
        <f t="shared" si="264"/>
        <v>91811.755696333319</v>
      </c>
      <c r="CK992" s="32">
        <f>+SMALL((K992,O992,S992,W992,AA992,AE992,AI992,AM992,AQ992,AU992,AY992,BC992,BG992,BK992,BO992,BS992,BW992,CA992,CE992,CI992),1)</f>
        <v>32742.2</v>
      </c>
      <c r="CL992" s="18"/>
      <c r="CM992" s="18">
        <f t="shared" si="265"/>
        <v>0</v>
      </c>
      <c r="CN992" s="35">
        <f t="shared" si="266"/>
        <v>0</v>
      </c>
      <c r="CO992" s="39">
        <f t="shared" si="267"/>
        <v>32742.2</v>
      </c>
    </row>
    <row r="993" spans="1:93" s="19" customFormat="1" ht="60">
      <c r="A993" s="17">
        <v>983</v>
      </c>
      <c r="B993" s="50" t="s">
        <v>806</v>
      </c>
      <c r="C993" s="69" t="s">
        <v>925</v>
      </c>
      <c r="D993" s="69" t="s">
        <v>1248</v>
      </c>
      <c r="E993" s="37">
        <v>1</v>
      </c>
      <c r="F993" s="37" t="str">
        <f>+VLOOKUP(B993,'[1]AMAREY NOVA MEDICAL S.A'!$D:$H,5,0)</f>
        <v>CTO 5666-2021 LOGISTICA PARA DISPOSITIVOS MEDICOS S.A.S</v>
      </c>
      <c r="G993" s="34">
        <f>+VLOOKUP(B993,'[1]AMAREY NOVA MEDICAL S.A'!$D:$H,2,0)</f>
        <v>2688376</v>
      </c>
      <c r="H993" s="32">
        <f>+VLOOKUP(B993,'[1]AMAREY NOVA MEDICAL S.A'!$D:$H,3,0)</f>
        <v>0</v>
      </c>
      <c r="I993" s="32">
        <f>+VLOOKUP(B993,'[1]AMAREY NOVA MEDICAL S.A'!$D:$H,4,0)</f>
        <v>2688376</v>
      </c>
      <c r="J993" s="32">
        <f t="shared" si="259"/>
        <v>2688376</v>
      </c>
      <c r="K993" s="32">
        <f t="shared" si="260"/>
        <v>2839462.7312000003</v>
      </c>
      <c r="L993" s="32">
        <v>4213000</v>
      </c>
      <c r="M993" s="32"/>
      <c r="N993" s="32">
        <v>4213000</v>
      </c>
      <c r="O993" s="32">
        <f t="shared" si="261"/>
        <v>4449770.6000000006</v>
      </c>
      <c r="P993" s="71"/>
      <c r="Q993" s="71"/>
      <c r="R993" s="76"/>
      <c r="S993" s="32"/>
      <c r="T993" s="32"/>
      <c r="U993" s="32"/>
      <c r="V993" s="32"/>
      <c r="W993" s="32"/>
      <c r="X993" s="32">
        <v>3481988</v>
      </c>
      <c r="Y993" s="32"/>
      <c r="Z993" s="32">
        <v>3481988</v>
      </c>
      <c r="AA993" s="32">
        <f t="shared" si="268"/>
        <v>3677675.7256</v>
      </c>
      <c r="AB993" s="32"/>
      <c r="AC993" s="32"/>
      <c r="AD993" s="32"/>
      <c r="AE993" s="32"/>
      <c r="AF993" s="32">
        <v>2856600</v>
      </c>
      <c r="AG993" s="32"/>
      <c r="AH993" s="32">
        <v>2856600</v>
      </c>
      <c r="AI993" s="32">
        <f t="shared" si="269"/>
        <v>3017140.92</v>
      </c>
      <c r="AJ993" s="32">
        <v>6785000</v>
      </c>
      <c r="AK993" s="32"/>
      <c r="AL993" s="32">
        <v>6785000</v>
      </c>
      <c r="AM993" s="32">
        <f t="shared" si="263"/>
        <v>7166317</v>
      </c>
      <c r="AN993" s="32"/>
      <c r="AO993" s="32"/>
      <c r="AP993" s="32"/>
      <c r="AQ993" s="32"/>
      <c r="AR993" s="32">
        <v>3046825.7820000001</v>
      </c>
      <c r="AS993" s="32"/>
      <c r="AT993" s="32">
        <v>3046825.7820000001</v>
      </c>
      <c r="AU993" s="32">
        <f t="shared" si="270"/>
        <v>3218057.3909484004</v>
      </c>
      <c r="AV993" s="32"/>
      <c r="AW993" s="32"/>
      <c r="AX993" s="32"/>
      <c r="AY993" s="32"/>
      <c r="AZ993" s="32"/>
      <c r="BA993" s="32"/>
      <c r="BB993" s="32"/>
      <c r="BC993" s="32"/>
      <c r="BD993" s="32"/>
      <c r="BE993" s="32"/>
      <c r="BF993" s="32"/>
      <c r="BG993" s="32"/>
      <c r="BH993" s="32"/>
      <c r="BI993" s="32"/>
      <c r="BJ993" s="32"/>
      <c r="BK993" s="32"/>
      <c r="BL993" s="32"/>
      <c r="BM993" s="32"/>
      <c r="BN993" s="32"/>
      <c r="BO993" s="32"/>
      <c r="BP993" s="32"/>
      <c r="BQ993" s="32"/>
      <c r="BR993" s="32"/>
      <c r="BS993" s="32"/>
      <c r="BT993" s="32"/>
      <c r="BU993" s="32"/>
      <c r="BV993" s="32"/>
      <c r="BW993" s="32"/>
      <c r="BX993" s="32"/>
      <c r="BY993" s="32"/>
      <c r="BZ993" s="32"/>
      <c r="CA993" s="32"/>
      <c r="CB993" s="32">
        <v>2613600</v>
      </c>
      <c r="CC993" s="32"/>
      <c r="CD993" s="32">
        <v>2613600</v>
      </c>
      <c r="CE993" s="32">
        <f t="shared" si="271"/>
        <v>2760484.3200000003</v>
      </c>
      <c r="CF993" s="32"/>
      <c r="CG993" s="32"/>
      <c r="CH993" s="32"/>
      <c r="CI993" s="32"/>
      <c r="CJ993" s="32">
        <f t="shared" si="264"/>
        <v>3875558.3839640575</v>
      </c>
      <c r="CK993" s="32">
        <f>+SMALL((K993,O993,S993,W993,AA993,AE993,AI993,AM993,AQ993,AU993,AY993,BC993,BG993,BK993,BO993,BS993,BW993,CA993,CE993,CI993),1)</f>
        <v>2760484.3200000003</v>
      </c>
      <c r="CL993" s="18"/>
      <c r="CM993" s="18">
        <f t="shared" si="265"/>
        <v>78978.411199999973</v>
      </c>
      <c r="CN993" s="35">
        <f t="shared" si="266"/>
        <v>2.8610345883073145E-2</v>
      </c>
      <c r="CO993" s="39">
        <f t="shared" si="267"/>
        <v>2760484.3200000003</v>
      </c>
    </row>
    <row r="994" spans="1:93" s="19" customFormat="1" ht="45">
      <c r="A994" s="17">
        <v>984</v>
      </c>
      <c r="B994" s="50" t="s">
        <v>578</v>
      </c>
      <c r="C994" s="69" t="s">
        <v>925</v>
      </c>
      <c r="D994" s="69" t="s">
        <v>1248</v>
      </c>
      <c r="E994" s="37">
        <v>1</v>
      </c>
      <c r="F994" s="37" t="str">
        <f>+VLOOKUP(B994,'[1]AMAREY NOVA MEDICAL S.A'!$D:$H,5,0)</f>
        <v>CTO 5656-2021 AMAREY NOVA MEDICAL S.A</v>
      </c>
      <c r="G994" s="34">
        <f>+VLOOKUP(B994,'[1]AMAREY NOVA MEDICAL S.A'!$D:$H,2,0)</f>
        <v>50000</v>
      </c>
      <c r="H994" s="32">
        <f>+VLOOKUP(B994,'[1]AMAREY NOVA MEDICAL S.A'!$D:$H,3,0)</f>
        <v>0</v>
      </c>
      <c r="I994" s="32">
        <f>+VLOOKUP(B994,'[1]AMAREY NOVA MEDICAL S.A'!$D:$H,4,0)</f>
        <v>50000</v>
      </c>
      <c r="J994" s="32">
        <f t="shared" si="259"/>
        <v>50000</v>
      </c>
      <c r="K994" s="32">
        <f t="shared" si="260"/>
        <v>52810</v>
      </c>
      <c r="L994" s="32">
        <v>86000</v>
      </c>
      <c r="M994" s="32"/>
      <c r="N994" s="32">
        <v>86000</v>
      </c>
      <c r="O994" s="32">
        <f t="shared" si="261"/>
        <v>90833.2</v>
      </c>
      <c r="P994" s="71"/>
      <c r="Q994" s="71"/>
      <c r="R994" s="76"/>
      <c r="S994" s="32"/>
      <c r="T994" s="32"/>
      <c r="U994" s="32"/>
      <c r="V994" s="32"/>
      <c r="W994" s="32"/>
      <c r="X994" s="32">
        <v>155319</v>
      </c>
      <c r="Y994" s="32"/>
      <c r="Z994" s="32">
        <v>155319</v>
      </c>
      <c r="AA994" s="32">
        <f t="shared" si="268"/>
        <v>164047.9278</v>
      </c>
      <c r="AB994" s="32"/>
      <c r="AC994" s="32"/>
      <c r="AD994" s="32"/>
      <c r="AE994" s="32"/>
      <c r="AF994" s="32">
        <v>111780</v>
      </c>
      <c r="AG994" s="32"/>
      <c r="AH994" s="32">
        <v>111780</v>
      </c>
      <c r="AI994" s="32">
        <f t="shared" si="269"/>
        <v>118062.03600000001</v>
      </c>
      <c r="AJ994" s="32">
        <v>126040</v>
      </c>
      <c r="AK994" s="32"/>
      <c r="AL994" s="32">
        <v>126040</v>
      </c>
      <c r="AM994" s="32">
        <f t="shared" si="263"/>
        <v>133123.448</v>
      </c>
      <c r="AN994" s="32"/>
      <c r="AO994" s="32"/>
      <c r="AP994" s="32"/>
      <c r="AQ994" s="32"/>
      <c r="AR994" s="32">
        <v>66822.524999999994</v>
      </c>
      <c r="AS994" s="32"/>
      <c r="AT994" s="32">
        <v>66822.524999999994</v>
      </c>
      <c r="AU994" s="32">
        <f t="shared" si="270"/>
        <v>70577.950904999991</v>
      </c>
      <c r="AV994" s="32"/>
      <c r="AW994" s="32"/>
      <c r="AX994" s="32"/>
      <c r="AY994" s="32"/>
      <c r="AZ994" s="32"/>
      <c r="BA994" s="32"/>
      <c r="BB994" s="32"/>
      <c r="BC994" s="32"/>
      <c r="BD994" s="32"/>
      <c r="BE994" s="32"/>
      <c r="BF994" s="32"/>
      <c r="BG994" s="32"/>
      <c r="BH994" s="32"/>
      <c r="BI994" s="32"/>
      <c r="BJ994" s="32"/>
      <c r="BK994" s="32"/>
      <c r="BL994" s="32"/>
      <c r="BM994" s="32"/>
      <c r="BN994" s="32"/>
      <c r="BO994" s="32"/>
      <c r="BP994" s="32"/>
      <c r="BQ994" s="32"/>
      <c r="BR994" s="32"/>
      <c r="BS994" s="32"/>
      <c r="BT994" s="32"/>
      <c r="BU994" s="32"/>
      <c r="BV994" s="32"/>
      <c r="BW994" s="32"/>
      <c r="BX994" s="32"/>
      <c r="BY994" s="32"/>
      <c r="BZ994" s="32"/>
      <c r="CA994" s="32"/>
      <c r="CB994" s="32">
        <v>262666.80000000005</v>
      </c>
      <c r="CC994" s="32"/>
      <c r="CD994" s="32">
        <v>262666.80000000005</v>
      </c>
      <c r="CE994" s="32">
        <f t="shared" si="271"/>
        <v>277428.67416000005</v>
      </c>
      <c r="CF994" s="32"/>
      <c r="CG994" s="32"/>
      <c r="CH994" s="32"/>
      <c r="CI994" s="32"/>
      <c r="CJ994" s="32">
        <f t="shared" si="264"/>
        <v>129554.74812357144</v>
      </c>
      <c r="CK994" s="32">
        <f>+SMALL((K994,O994,S994,W994,AA994,AE994,AI994,AM994,AQ994,AU994,AY994,BC994,BG994,BK994,BO994,BS994,BW994,CA994,CE994,CI994),1)</f>
        <v>52810</v>
      </c>
      <c r="CL994" s="18"/>
      <c r="CM994" s="18">
        <f t="shared" si="265"/>
        <v>0</v>
      </c>
      <c r="CN994" s="35">
        <f t="shared" si="266"/>
        <v>0</v>
      </c>
      <c r="CO994" s="39">
        <f t="shared" si="267"/>
        <v>52810</v>
      </c>
    </row>
    <row r="995" spans="1:93" s="19" customFormat="1" ht="60">
      <c r="A995" s="17">
        <v>985</v>
      </c>
      <c r="B995" s="50" t="s">
        <v>804</v>
      </c>
      <c r="C995" s="69" t="s">
        <v>925</v>
      </c>
      <c r="D995" s="69" t="s">
        <v>1248</v>
      </c>
      <c r="E995" s="37">
        <v>1</v>
      </c>
      <c r="F995" s="37" t="str">
        <f>+VLOOKUP(B995,'[1]AMAREY NOVA MEDICAL S.A'!$D:$H,5,0)</f>
        <v>CTO 5666-2021 LOGISTICA PARA DISPOSITIVOS MEDICOS S.A.S</v>
      </c>
      <c r="G995" s="34">
        <f>+VLOOKUP(B995,'[1]AMAREY NOVA MEDICAL S.A'!$D:$H,2,0)</f>
        <v>164704</v>
      </c>
      <c r="H995" s="32">
        <f>+VLOOKUP(B995,'[1]AMAREY NOVA MEDICAL S.A'!$D:$H,3,0)</f>
        <v>0</v>
      </c>
      <c r="I995" s="32">
        <f>+VLOOKUP(B995,'[1]AMAREY NOVA MEDICAL S.A'!$D:$H,4,0)</f>
        <v>164704</v>
      </c>
      <c r="J995" s="32">
        <f t="shared" si="259"/>
        <v>164704</v>
      </c>
      <c r="K995" s="32">
        <f t="shared" si="260"/>
        <v>173960.36480000001</v>
      </c>
      <c r="L995" s="32">
        <v>368000</v>
      </c>
      <c r="M995" s="32"/>
      <c r="N995" s="32">
        <v>368000</v>
      </c>
      <c r="O995" s="32">
        <f t="shared" si="261"/>
        <v>388681.60000000003</v>
      </c>
      <c r="P995" s="71"/>
      <c r="Q995" s="71"/>
      <c r="R995" s="76"/>
      <c r="S995" s="32"/>
      <c r="T995" s="32"/>
      <c r="U995" s="32"/>
      <c r="V995" s="32"/>
      <c r="W995" s="32"/>
      <c r="X995" s="32">
        <v>359523</v>
      </c>
      <c r="Y995" s="32"/>
      <c r="Z995" s="32">
        <v>359523</v>
      </c>
      <c r="AA995" s="32">
        <f t="shared" si="268"/>
        <v>379728.19260000001</v>
      </c>
      <c r="AB995" s="32"/>
      <c r="AC995" s="32"/>
      <c r="AD995" s="32"/>
      <c r="AE995" s="32"/>
      <c r="AF995" s="32">
        <v>279450</v>
      </c>
      <c r="AG995" s="32"/>
      <c r="AH995" s="32">
        <v>279450</v>
      </c>
      <c r="AI995" s="32">
        <f t="shared" si="269"/>
        <v>295155.09000000003</v>
      </c>
      <c r="AJ995" s="32">
        <v>575575</v>
      </c>
      <c r="AK995" s="32"/>
      <c r="AL995" s="32">
        <v>575575</v>
      </c>
      <c r="AM995" s="32">
        <f t="shared" si="263"/>
        <v>607922.31500000006</v>
      </c>
      <c r="AN995" s="32"/>
      <c r="AO995" s="32"/>
      <c r="AP995" s="32"/>
      <c r="AQ995" s="32"/>
      <c r="AR995" s="32">
        <v>181174.45499999999</v>
      </c>
      <c r="AS995" s="32"/>
      <c r="AT995" s="32">
        <v>181174.45499999999</v>
      </c>
      <c r="AU995" s="32">
        <f t="shared" si="270"/>
        <v>191356.459371</v>
      </c>
      <c r="AV995" s="32"/>
      <c r="AW995" s="32"/>
      <c r="AX995" s="32"/>
      <c r="AY995" s="32"/>
      <c r="AZ995" s="32"/>
      <c r="BA995" s="32"/>
      <c r="BB995" s="32"/>
      <c r="BC995" s="32"/>
      <c r="BD995" s="32"/>
      <c r="BE995" s="32"/>
      <c r="BF995" s="32"/>
      <c r="BG995" s="32"/>
      <c r="BH995" s="32"/>
      <c r="BI995" s="32"/>
      <c r="BJ995" s="32"/>
      <c r="BK995" s="32"/>
      <c r="BL995" s="32"/>
      <c r="BM995" s="32"/>
      <c r="BN995" s="32"/>
      <c r="BO995" s="32"/>
      <c r="BP995" s="32"/>
      <c r="BQ995" s="32"/>
      <c r="BR995" s="32"/>
      <c r="BS995" s="32"/>
      <c r="BT995" s="32"/>
      <c r="BU995" s="32"/>
      <c r="BV995" s="32"/>
      <c r="BW995" s="32"/>
      <c r="BX995" s="32"/>
      <c r="BY995" s="32"/>
      <c r="BZ995" s="32"/>
      <c r="CA995" s="32"/>
      <c r="CB995" s="32">
        <v>178200</v>
      </c>
      <c r="CC995" s="32"/>
      <c r="CD995" s="32">
        <v>178200</v>
      </c>
      <c r="CE995" s="32">
        <f t="shared" si="271"/>
        <v>188214.84</v>
      </c>
      <c r="CF995" s="32"/>
      <c r="CG995" s="32"/>
      <c r="CH995" s="32"/>
      <c r="CI995" s="32"/>
      <c r="CJ995" s="32">
        <f t="shared" si="264"/>
        <v>317859.83739585715</v>
      </c>
      <c r="CK995" s="32">
        <f>+SMALL((K995,O995,S995,W995,AA995,AE995,AI995,AM995,AQ995,AU995,AY995,BC995,BG995,BK995,BO995,BS995,BW995,CA995,CE995,CI995),1)</f>
        <v>173960.36480000001</v>
      </c>
      <c r="CL995" s="18"/>
      <c r="CM995" s="18">
        <f t="shared" si="265"/>
        <v>0</v>
      </c>
      <c r="CN995" s="35">
        <f t="shared" si="266"/>
        <v>0</v>
      </c>
      <c r="CO995" s="39">
        <f t="shared" si="267"/>
        <v>173960.36480000001</v>
      </c>
    </row>
    <row r="996" spans="1:93" s="19" customFormat="1" ht="60">
      <c r="A996" s="17">
        <v>986</v>
      </c>
      <c r="B996" s="50" t="s">
        <v>805</v>
      </c>
      <c r="C996" s="69" t="s">
        <v>925</v>
      </c>
      <c r="D996" s="69" t="s">
        <v>1248</v>
      </c>
      <c r="E996" s="37">
        <v>1</v>
      </c>
      <c r="F996" s="37" t="str">
        <f>+VLOOKUP(B996,'[1]AMAREY NOVA MEDICAL S.A'!$D:$H,5,0)</f>
        <v>CTO 5666-2021 LOGISTICA PARA DISPOSITIVOS MEDICOS S.A.S</v>
      </c>
      <c r="G996" s="34">
        <f>+VLOOKUP(B996,'[1]AMAREY NOVA MEDICAL S.A'!$D:$H,2,0)</f>
        <v>0</v>
      </c>
      <c r="H996" s="32">
        <f>+VLOOKUP(B996,'[1]AMAREY NOVA MEDICAL S.A'!$D:$H,3,0)</f>
        <v>0</v>
      </c>
      <c r="I996" s="32">
        <f>+VLOOKUP(B996,'[1]AMAREY NOVA MEDICAL S.A'!$D:$H,4,0)</f>
        <v>0</v>
      </c>
      <c r="J996" s="32">
        <f t="shared" si="259"/>
        <v>0</v>
      </c>
      <c r="K996" s="32">
        <f t="shared" si="260"/>
        <v>0</v>
      </c>
      <c r="L996" s="32">
        <v>728000</v>
      </c>
      <c r="M996" s="32"/>
      <c r="N996" s="32">
        <v>728000</v>
      </c>
      <c r="O996" s="32">
        <f t="shared" si="261"/>
        <v>768913.6</v>
      </c>
      <c r="P996" s="71"/>
      <c r="Q996" s="71"/>
      <c r="R996" s="76"/>
      <c r="S996" s="32"/>
      <c r="T996" s="32"/>
      <c r="U996" s="32"/>
      <c r="V996" s="32"/>
      <c r="W996" s="32"/>
      <c r="X996" s="32">
        <v>550176</v>
      </c>
      <c r="Y996" s="32"/>
      <c r="Z996" s="32">
        <v>550176</v>
      </c>
      <c r="AA996" s="32">
        <f t="shared" si="268"/>
        <v>581095.89120000007</v>
      </c>
      <c r="AB996" s="32"/>
      <c r="AC996" s="32"/>
      <c r="AD996" s="32"/>
      <c r="AE996" s="32"/>
      <c r="AF996" s="32"/>
      <c r="AG996" s="32"/>
      <c r="AH996" s="32"/>
      <c r="AI996" s="32"/>
      <c r="AJ996" s="32">
        <v>626865</v>
      </c>
      <c r="AK996" s="32"/>
      <c r="AL996" s="32">
        <v>626865</v>
      </c>
      <c r="AM996" s="32">
        <f t="shared" si="263"/>
        <v>662094.81299999997</v>
      </c>
      <c r="AN996" s="32"/>
      <c r="AO996" s="32"/>
      <c r="AP996" s="32"/>
      <c r="AQ996" s="32"/>
      <c r="AR996" s="32"/>
      <c r="AS996" s="32"/>
      <c r="AT996" s="32"/>
      <c r="AU996" s="32"/>
      <c r="AV996" s="32"/>
      <c r="AW996" s="32"/>
      <c r="AX996" s="32"/>
      <c r="AY996" s="32"/>
      <c r="AZ996" s="32"/>
      <c r="BA996" s="32"/>
      <c r="BB996" s="32"/>
      <c r="BC996" s="32"/>
      <c r="BD996" s="32"/>
      <c r="BE996" s="32"/>
      <c r="BF996" s="32"/>
      <c r="BG996" s="32"/>
      <c r="BH996" s="32"/>
      <c r="BI996" s="32"/>
      <c r="BJ996" s="32"/>
      <c r="BK996" s="32"/>
      <c r="BL996" s="32"/>
      <c r="BM996" s="32"/>
      <c r="BN996" s="32"/>
      <c r="BO996" s="32"/>
      <c r="BP996" s="32"/>
      <c r="BQ996" s="32"/>
      <c r="BR996" s="32"/>
      <c r="BS996" s="32"/>
      <c r="BT996" s="32"/>
      <c r="BU996" s="32"/>
      <c r="BV996" s="32"/>
      <c r="BW996" s="32"/>
      <c r="BX996" s="32"/>
      <c r="BY996" s="32"/>
      <c r="BZ996" s="32"/>
      <c r="CA996" s="32"/>
      <c r="CB996" s="32">
        <v>368280</v>
      </c>
      <c r="CC996" s="32"/>
      <c r="CD996" s="32">
        <v>368280</v>
      </c>
      <c r="CE996" s="32">
        <f t="shared" si="271"/>
        <v>388977.33600000001</v>
      </c>
      <c r="CF996" s="32"/>
      <c r="CG996" s="32"/>
      <c r="CH996" s="32"/>
      <c r="CI996" s="32"/>
      <c r="CJ996" s="32">
        <f t="shared" si="264"/>
        <v>480216.32804000005</v>
      </c>
      <c r="CK996" s="32">
        <f>+SMALL((K996,O996,S996,W996,AA996,AE996,AI996,AM996,AQ996,AU996,AY996,BC996,BG996,BK996,BO996,BS996,BW996,CA996,CE996,CI996),1)</f>
        <v>0</v>
      </c>
      <c r="CL996" s="18"/>
      <c r="CM996" s="18"/>
      <c r="CN996" s="35"/>
      <c r="CO996" s="39">
        <f t="shared" si="267"/>
        <v>0</v>
      </c>
    </row>
    <row r="997" spans="1:93" s="19" customFormat="1" ht="45">
      <c r="A997" s="17">
        <v>987</v>
      </c>
      <c r="B997" s="50" t="s">
        <v>340</v>
      </c>
      <c r="C997" s="69" t="s">
        <v>925</v>
      </c>
      <c r="D997" s="69" t="s">
        <v>1248</v>
      </c>
      <c r="E997" s="37">
        <v>1</v>
      </c>
      <c r="F997" s="37" t="str">
        <f>+VLOOKUP(B997,'[1]AMAREY NOVA MEDICAL S.A'!$D:$H,5,0)</f>
        <v>CTO 5656-2021 AMAREY NOVA MEDICAL S.A</v>
      </c>
      <c r="G997" s="34">
        <f>+VLOOKUP(B997,'[1]AMAREY NOVA MEDICAL S.A'!$D:$H,2,0)</f>
        <v>31000</v>
      </c>
      <c r="H997" s="32">
        <f>+VLOOKUP(B997,'[1]AMAREY NOVA MEDICAL S.A'!$D:$H,3,0)</f>
        <v>0</v>
      </c>
      <c r="I997" s="32">
        <f>+VLOOKUP(B997,'[1]AMAREY NOVA MEDICAL S.A'!$D:$H,4,0)</f>
        <v>31000</v>
      </c>
      <c r="J997" s="32">
        <f t="shared" si="259"/>
        <v>31000</v>
      </c>
      <c r="K997" s="32">
        <f t="shared" si="260"/>
        <v>32742.2</v>
      </c>
      <c r="L997" s="32">
        <v>42000</v>
      </c>
      <c r="M997" s="32"/>
      <c r="N997" s="32">
        <v>42000</v>
      </c>
      <c r="O997" s="32">
        <f t="shared" si="261"/>
        <v>44360.4</v>
      </c>
      <c r="P997" s="71"/>
      <c r="Q997" s="71"/>
      <c r="R997" s="76"/>
      <c r="S997" s="32"/>
      <c r="T997" s="32"/>
      <c r="U997" s="32"/>
      <c r="V997" s="32"/>
      <c r="W997" s="32"/>
      <c r="X997" s="32">
        <v>80475</v>
      </c>
      <c r="Y997" s="32"/>
      <c r="Z997" s="32">
        <v>80475</v>
      </c>
      <c r="AA997" s="32">
        <f t="shared" si="268"/>
        <v>84997.695000000007</v>
      </c>
      <c r="AB997" s="32"/>
      <c r="AC997" s="32"/>
      <c r="AD997" s="32"/>
      <c r="AE997" s="32"/>
      <c r="AF997" s="32"/>
      <c r="AG997" s="32"/>
      <c r="AH997" s="32"/>
      <c r="AI997" s="32"/>
      <c r="AJ997" s="32">
        <v>191475</v>
      </c>
      <c r="AK997" s="32">
        <f>+AJ997*19%</f>
        <v>36380.25</v>
      </c>
      <c r="AL997" s="32">
        <v>227855.25</v>
      </c>
      <c r="AM997" s="32">
        <f t="shared" si="263"/>
        <v>240660.71505</v>
      </c>
      <c r="AN997" s="32"/>
      <c r="AO997" s="32"/>
      <c r="AP997" s="32"/>
      <c r="AQ997" s="32"/>
      <c r="AR997" s="32">
        <v>16131.443212499998</v>
      </c>
      <c r="AS997" s="32"/>
      <c r="AT997" s="32">
        <v>16131.443212499998</v>
      </c>
      <c r="AU997" s="32">
        <f t="shared" si="270"/>
        <v>17038.030321042497</v>
      </c>
      <c r="AV997" s="32"/>
      <c r="AW997" s="32"/>
      <c r="AX997" s="32"/>
      <c r="AY997" s="32"/>
      <c r="AZ997" s="32"/>
      <c r="BA997" s="32"/>
      <c r="BB997" s="32"/>
      <c r="BC997" s="32"/>
      <c r="BD997" s="32"/>
      <c r="BE997" s="32"/>
      <c r="BF997" s="32"/>
      <c r="BG997" s="32"/>
      <c r="BH997" s="32"/>
      <c r="BI997" s="32"/>
      <c r="BJ997" s="32"/>
      <c r="BK997" s="32"/>
      <c r="BL997" s="32"/>
      <c r="BM997" s="32"/>
      <c r="BN997" s="32"/>
      <c r="BO997" s="32"/>
      <c r="BP997" s="32"/>
      <c r="BQ997" s="32"/>
      <c r="BR997" s="32"/>
      <c r="BS997" s="32"/>
      <c r="BT997" s="32"/>
      <c r="BU997" s="32"/>
      <c r="BV997" s="32"/>
      <c r="BW997" s="32"/>
      <c r="BX997" s="32"/>
      <c r="BY997" s="32"/>
      <c r="BZ997" s="32"/>
      <c r="CA997" s="32"/>
      <c r="CB997" s="32">
        <v>83376</v>
      </c>
      <c r="CC997" s="32">
        <v>15841.44</v>
      </c>
      <c r="CD997" s="32">
        <v>99217.44</v>
      </c>
      <c r="CE997" s="32">
        <f t="shared" si="271"/>
        <v>104793.46012800001</v>
      </c>
      <c r="CF997" s="32"/>
      <c r="CG997" s="32"/>
      <c r="CH997" s="32"/>
      <c r="CI997" s="32"/>
      <c r="CJ997" s="32">
        <f t="shared" si="264"/>
        <v>87432.083416507099</v>
      </c>
      <c r="CK997" s="32">
        <f>+SMALL((K997,O997,S997,W997,AA997,AE997,AI997,AM997,AQ997,AU997,AY997,BC997,BG997,BK997,BO997,BS997,BW997,CA997,CE997,CI997),1)</f>
        <v>17038.030321042497</v>
      </c>
      <c r="CL997" s="18"/>
      <c r="CM997" s="18">
        <f t="shared" si="265"/>
        <v>15704.169678957503</v>
      </c>
      <c r="CN997" s="35">
        <f t="shared" si="266"/>
        <v>0.92171274396444558</v>
      </c>
      <c r="CO997" s="39">
        <f t="shared" si="267"/>
        <v>17038.030321042497</v>
      </c>
    </row>
    <row r="998" spans="1:93" s="19" customFormat="1" ht="60">
      <c r="A998" s="17">
        <v>988</v>
      </c>
      <c r="B998" s="50" t="s">
        <v>807</v>
      </c>
      <c r="C998" s="69" t="s">
        <v>926</v>
      </c>
      <c r="D998" s="69" t="s">
        <v>1248</v>
      </c>
      <c r="E998" s="37">
        <v>1</v>
      </c>
      <c r="F998" s="37" t="str">
        <f>+VLOOKUP(B998,'[1]AMAREY NOVA MEDICAL S.A'!$D:$H,5,0)</f>
        <v>CTO 5669-2021 PROMED QUIRURGICOS E.U</v>
      </c>
      <c r="G998" s="34">
        <f>+VLOOKUP(B998,'[1]AMAREY NOVA MEDICAL S.A'!$D:$H,2,0)</f>
        <v>2305107</v>
      </c>
      <c r="H998" s="32">
        <f>+VLOOKUP(B998,'[1]AMAREY NOVA MEDICAL S.A'!$D:$H,3,0)</f>
        <v>0</v>
      </c>
      <c r="I998" s="32">
        <f>+VLOOKUP(B998,'[1]AMAREY NOVA MEDICAL S.A'!$D:$H,4,0)</f>
        <v>2305107</v>
      </c>
      <c r="J998" s="32">
        <f t="shared" si="259"/>
        <v>2305107</v>
      </c>
      <c r="K998" s="32">
        <f t="shared" si="260"/>
        <v>2434654.0134000001</v>
      </c>
      <c r="L998" s="32"/>
      <c r="M998" s="32"/>
      <c r="N998" s="32"/>
      <c r="O998" s="32"/>
      <c r="P998" s="71"/>
      <c r="Q998" s="71"/>
      <c r="R998" s="76"/>
      <c r="S998" s="32"/>
      <c r="T998" s="32"/>
      <c r="U998" s="32"/>
      <c r="V998" s="32"/>
      <c r="W998" s="32"/>
      <c r="X998" s="32">
        <v>3329763</v>
      </c>
      <c r="Y998" s="32"/>
      <c r="Z998" s="32">
        <v>3329763</v>
      </c>
      <c r="AA998" s="32">
        <f t="shared" si="268"/>
        <v>3516895.6806000001</v>
      </c>
      <c r="AB998" s="32"/>
      <c r="AC998" s="32"/>
      <c r="AD998" s="32"/>
      <c r="AE998" s="32"/>
      <c r="AF998" s="32"/>
      <c r="AG998" s="32"/>
      <c r="AH998" s="32"/>
      <c r="AI998" s="32"/>
      <c r="AJ998" s="32">
        <v>6785000</v>
      </c>
      <c r="AK998" s="32"/>
      <c r="AL998" s="32">
        <v>6785000</v>
      </c>
      <c r="AM998" s="32">
        <f t="shared" si="263"/>
        <v>7166317</v>
      </c>
      <c r="AN998" s="32"/>
      <c r="AO998" s="32"/>
      <c r="AP998" s="32"/>
      <c r="AQ998" s="32"/>
      <c r="AR998" s="32"/>
      <c r="AS998" s="32"/>
      <c r="AT998" s="32"/>
      <c r="AU998" s="32"/>
      <c r="AV998" s="32"/>
      <c r="AW998" s="32"/>
      <c r="AX998" s="32"/>
      <c r="AY998" s="32"/>
      <c r="AZ998" s="32"/>
      <c r="BA998" s="32"/>
      <c r="BB998" s="32"/>
      <c r="BC998" s="32"/>
      <c r="BD998" s="32"/>
      <c r="BE998" s="32"/>
      <c r="BF998" s="32"/>
      <c r="BG998" s="32"/>
      <c r="BH998" s="32"/>
      <c r="BI998" s="32"/>
      <c r="BJ998" s="32"/>
      <c r="BK998" s="32"/>
      <c r="BL998" s="32"/>
      <c r="BM998" s="32"/>
      <c r="BN998" s="32"/>
      <c r="BO998" s="32"/>
      <c r="BP998" s="32"/>
      <c r="BQ998" s="32"/>
      <c r="BR998" s="32"/>
      <c r="BS998" s="32"/>
      <c r="BT998" s="32"/>
      <c r="BU998" s="32"/>
      <c r="BV998" s="32"/>
      <c r="BW998" s="32"/>
      <c r="BX998" s="32"/>
      <c r="BY998" s="32"/>
      <c r="BZ998" s="32"/>
      <c r="CA998" s="32"/>
      <c r="CB998" s="32"/>
      <c r="CC998" s="32"/>
      <c r="CD998" s="32"/>
      <c r="CE998" s="32"/>
      <c r="CF998" s="32"/>
      <c r="CG998" s="32"/>
      <c r="CH998" s="32"/>
      <c r="CI998" s="32"/>
      <c r="CJ998" s="32">
        <f t="shared" si="264"/>
        <v>4372622.2313333331</v>
      </c>
      <c r="CK998" s="32">
        <f>+SMALL((K998,O998,S998,W998,AA998,AE998,AI998,AM998,AQ998,AU998,AY998,BC998,BG998,BK998,BO998,BS998,BW998,CA998,CE998,CI998),1)</f>
        <v>2434654.0134000001</v>
      </c>
      <c r="CL998" s="18"/>
      <c r="CM998" s="18">
        <f t="shared" si="265"/>
        <v>0</v>
      </c>
      <c r="CN998" s="35">
        <f t="shared" si="266"/>
        <v>0</v>
      </c>
      <c r="CO998" s="39">
        <f t="shared" si="267"/>
        <v>2434654.0134000001</v>
      </c>
    </row>
    <row r="999" spans="1:93" s="19" customFormat="1" ht="45">
      <c r="A999" s="17">
        <v>989</v>
      </c>
      <c r="B999" s="50" t="s">
        <v>584</v>
      </c>
      <c r="C999" s="69" t="s">
        <v>926</v>
      </c>
      <c r="D999" s="69" t="s">
        <v>1248</v>
      </c>
      <c r="E999" s="37">
        <v>1</v>
      </c>
      <c r="F999" s="37" t="str">
        <f>+VLOOKUP(B999,'[1]AMAREY NOVA MEDICAL S.A'!$D:$H,5,0)</f>
        <v>CTO 5656-2021 AMAREY NOVA MEDICAL S.A</v>
      </c>
      <c r="G999" s="34">
        <f>+VLOOKUP(B999,'[1]AMAREY NOVA MEDICAL S.A'!$D:$H,2,0)</f>
        <v>50000</v>
      </c>
      <c r="H999" s="32">
        <f>+VLOOKUP(B999,'[1]AMAREY NOVA MEDICAL S.A'!$D:$H,3,0)</f>
        <v>0</v>
      </c>
      <c r="I999" s="32">
        <f>+VLOOKUP(B999,'[1]AMAREY NOVA MEDICAL S.A'!$D:$H,4,0)</f>
        <v>50000</v>
      </c>
      <c r="J999" s="32">
        <f t="shared" si="259"/>
        <v>50000</v>
      </c>
      <c r="K999" s="32">
        <f t="shared" si="260"/>
        <v>52810</v>
      </c>
      <c r="L999" s="32"/>
      <c r="M999" s="32"/>
      <c r="N999" s="32"/>
      <c r="O999" s="32"/>
      <c r="P999" s="71"/>
      <c r="Q999" s="71"/>
      <c r="R999" s="76"/>
      <c r="S999" s="32"/>
      <c r="T999" s="32"/>
      <c r="U999" s="32"/>
      <c r="V999" s="32"/>
      <c r="W999" s="32"/>
      <c r="X999" s="32">
        <v>155319</v>
      </c>
      <c r="Y999" s="32"/>
      <c r="Z999" s="32">
        <v>155319</v>
      </c>
      <c r="AA999" s="32">
        <f t="shared" si="268"/>
        <v>164047.9278</v>
      </c>
      <c r="AB999" s="32"/>
      <c r="AC999" s="32"/>
      <c r="AD999" s="32"/>
      <c r="AE999" s="32"/>
      <c r="AF999" s="32"/>
      <c r="AG999" s="32"/>
      <c r="AH999" s="32"/>
      <c r="AI999" s="32"/>
      <c r="AJ999" s="32">
        <v>126040</v>
      </c>
      <c r="AK999" s="32"/>
      <c r="AL999" s="32">
        <v>126040</v>
      </c>
      <c r="AM999" s="32">
        <f t="shared" si="263"/>
        <v>133123.448</v>
      </c>
      <c r="AN999" s="32"/>
      <c r="AO999" s="32"/>
      <c r="AP999" s="32"/>
      <c r="AQ999" s="32"/>
      <c r="AR999" s="32"/>
      <c r="AS999" s="32"/>
      <c r="AT999" s="32"/>
      <c r="AU999" s="32"/>
      <c r="AV999" s="32"/>
      <c r="AW999" s="32"/>
      <c r="AX999" s="32"/>
      <c r="AY999" s="32"/>
      <c r="AZ999" s="32"/>
      <c r="BA999" s="32"/>
      <c r="BB999" s="32"/>
      <c r="BC999" s="32"/>
      <c r="BD999" s="32"/>
      <c r="BE999" s="32"/>
      <c r="BF999" s="32"/>
      <c r="BG999" s="32"/>
      <c r="BH999" s="32"/>
      <c r="BI999" s="32"/>
      <c r="BJ999" s="32"/>
      <c r="BK999" s="32"/>
      <c r="BL999" s="32"/>
      <c r="BM999" s="32"/>
      <c r="BN999" s="32"/>
      <c r="BO999" s="32"/>
      <c r="BP999" s="32"/>
      <c r="BQ999" s="32"/>
      <c r="BR999" s="32"/>
      <c r="BS999" s="32"/>
      <c r="BT999" s="32"/>
      <c r="BU999" s="32"/>
      <c r="BV999" s="32"/>
      <c r="BW999" s="32"/>
      <c r="BX999" s="32"/>
      <c r="BY999" s="32"/>
      <c r="BZ999" s="32"/>
      <c r="CA999" s="32"/>
      <c r="CB999" s="32"/>
      <c r="CC999" s="32"/>
      <c r="CD999" s="32"/>
      <c r="CE999" s="32"/>
      <c r="CF999" s="32"/>
      <c r="CG999" s="32"/>
      <c r="CH999" s="32"/>
      <c r="CI999" s="32"/>
      <c r="CJ999" s="32">
        <f t="shared" si="264"/>
        <v>116660.45860000001</v>
      </c>
      <c r="CK999" s="32">
        <f>+SMALL((K999,O999,S999,W999,AA999,AE999,AI999,AM999,AQ999,AU999,AY999,BC999,BG999,BK999,BO999,BS999,BW999,CA999,CE999,CI999),1)</f>
        <v>52810</v>
      </c>
      <c r="CL999" s="18"/>
      <c r="CM999" s="18">
        <f t="shared" si="265"/>
        <v>0</v>
      </c>
      <c r="CN999" s="35">
        <f t="shared" si="266"/>
        <v>0</v>
      </c>
      <c r="CO999" s="39">
        <f t="shared" si="267"/>
        <v>52810</v>
      </c>
    </row>
    <row r="1000" spans="1:93" s="19" customFormat="1" ht="60">
      <c r="A1000" s="17">
        <v>990</v>
      </c>
      <c r="B1000" s="50" t="s">
        <v>808</v>
      </c>
      <c r="C1000" s="69" t="s">
        <v>926</v>
      </c>
      <c r="D1000" s="69" t="s">
        <v>1248</v>
      </c>
      <c r="E1000" s="37">
        <v>1</v>
      </c>
      <c r="F1000" s="37" t="str">
        <f>+VLOOKUP(B1000,'[1]AMAREY NOVA MEDICAL S.A'!$D:$H,5,0)</f>
        <v>CTO 5669-2021 PROMED QUIRURGICOS E.U</v>
      </c>
      <c r="G1000" s="34">
        <f>+VLOOKUP(B1000,'[1]AMAREY NOVA MEDICAL S.A'!$D:$H,2,0)</f>
        <v>217987</v>
      </c>
      <c r="H1000" s="32">
        <f>+VLOOKUP(B1000,'[1]AMAREY NOVA MEDICAL S.A'!$D:$H,3,0)</f>
        <v>0</v>
      </c>
      <c r="I1000" s="32">
        <f>+VLOOKUP(B1000,'[1]AMAREY NOVA MEDICAL S.A'!$D:$H,4,0)</f>
        <v>217987</v>
      </c>
      <c r="J1000" s="32">
        <f t="shared" si="259"/>
        <v>217987</v>
      </c>
      <c r="K1000" s="32">
        <f t="shared" si="260"/>
        <v>230237.8694</v>
      </c>
      <c r="L1000" s="32"/>
      <c r="M1000" s="32"/>
      <c r="N1000" s="32"/>
      <c r="O1000" s="32"/>
      <c r="P1000" s="71"/>
      <c r="Q1000" s="71"/>
      <c r="R1000" s="76"/>
      <c r="S1000" s="32"/>
      <c r="T1000" s="32"/>
      <c r="U1000" s="32"/>
      <c r="V1000" s="32"/>
      <c r="W1000" s="32"/>
      <c r="X1000" s="32">
        <v>482045</v>
      </c>
      <c r="Y1000" s="32"/>
      <c r="Z1000" s="32">
        <v>482045</v>
      </c>
      <c r="AA1000" s="32">
        <f t="shared" si="268"/>
        <v>509135.929</v>
      </c>
      <c r="AB1000" s="32"/>
      <c r="AC1000" s="32"/>
      <c r="AD1000" s="32"/>
      <c r="AE1000" s="32"/>
      <c r="AF1000" s="32"/>
      <c r="AG1000" s="32"/>
      <c r="AH1000" s="32"/>
      <c r="AI1000" s="32"/>
      <c r="AJ1000" s="32">
        <v>575575</v>
      </c>
      <c r="AK1000" s="32"/>
      <c r="AL1000" s="32">
        <v>575575</v>
      </c>
      <c r="AM1000" s="32">
        <f t="shared" si="263"/>
        <v>607922.31500000006</v>
      </c>
      <c r="AN1000" s="32"/>
      <c r="AO1000" s="32"/>
      <c r="AP1000" s="32"/>
      <c r="AQ1000" s="32"/>
      <c r="AR1000" s="32"/>
      <c r="AS1000" s="32"/>
      <c r="AT1000" s="32"/>
      <c r="AU1000" s="32"/>
      <c r="AV1000" s="32"/>
      <c r="AW1000" s="32"/>
      <c r="AX1000" s="32"/>
      <c r="AY1000" s="32"/>
      <c r="AZ1000" s="32"/>
      <c r="BA1000" s="32"/>
      <c r="BB1000" s="32"/>
      <c r="BC1000" s="32"/>
      <c r="BD1000" s="32"/>
      <c r="BE1000" s="32"/>
      <c r="BF1000" s="32"/>
      <c r="BG1000" s="32"/>
      <c r="BH1000" s="32"/>
      <c r="BI1000" s="32"/>
      <c r="BJ1000" s="32"/>
      <c r="BK1000" s="32"/>
      <c r="BL1000" s="32"/>
      <c r="BM1000" s="32"/>
      <c r="BN1000" s="32"/>
      <c r="BO1000" s="32"/>
      <c r="BP1000" s="32"/>
      <c r="BQ1000" s="32"/>
      <c r="BR1000" s="32"/>
      <c r="BS1000" s="32"/>
      <c r="BT1000" s="32"/>
      <c r="BU1000" s="32"/>
      <c r="BV1000" s="32"/>
      <c r="BW1000" s="32"/>
      <c r="BX1000" s="32"/>
      <c r="BY1000" s="32"/>
      <c r="BZ1000" s="32"/>
      <c r="CA1000" s="32"/>
      <c r="CB1000" s="32"/>
      <c r="CC1000" s="32"/>
      <c r="CD1000" s="32"/>
      <c r="CE1000" s="32"/>
      <c r="CF1000" s="32"/>
      <c r="CG1000" s="32"/>
      <c r="CH1000" s="32"/>
      <c r="CI1000" s="32"/>
      <c r="CJ1000" s="32">
        <f t="shared" si="264"/>
        <v>449098.70446666674</v>
      </c>
      <c r="CK1000" s="32">
        <f>+SMALL((K1000,O1000,S1000,W1000,AA1000,AE1000,AI1000,AM1000,AQ1000,AU1000,AY1000,BC1000,BG1000,BK1000,BO1000,BS1000,BW1000,CA1000,CE1000,CI1000),1)</f>
        <v>230237.8694</v>
      </c>
      <c r="CL1000" s="18"/>
      <c r="CM1000" s="18">
        <f t="shared" si="265"/>
        <v>0</v>
      </c>
      <c r="CN1000" s="35">
        <f t="shared" si="266"/>
        <v>0</v>
      </c>
      <c r="CO1000" s="39">
        <f t="shared" si="267"/>
        <v>230237.8694</v>
      </c>
    </row>
    <row r="1001" spans="1:93" s="19" customFormat="1" ht="60">
      <c r="A1001" s="17">
        <v>991</v>
      </c>
      <c r="B1001" s="50" t="s">
        <v>809</v>
      </c>
      <c r="C1001" s="69" t="s">
        <v>926</v>
      </c>
      <c r="D1001" s="69" t="s">
        <v>1248</v>
      </c>
      <c r="E1001" s="37">
        <v>1</v>
      </c>
      <c r="F1001" s="37" t="str">
        <f>+VLOOKUP(B1001,'[1]AMAREY NOVA MEDICAL S.A'!$D:$H,5,0)</f>
        <v>CTO 5669-2021 PROMED QUIRURGICOS E.U</v>
      </c>
      <c r="G1001" s="34">
        <f>+VLOOKUP(B1001,'[1]AMAREY NOVA MEDICAL S.A'!$D:$H,2,0)</f>
        <v>443429</v>
      </c>
      <c r="H1001" s="32">
        <f>+VLOOKUP(B1001,'[1]AMAREY NOVA MEDICAL S.A'!$D:$H,3,0)</f>
        <v>0</v>
      </c>
      <c r="I1001" s="32">
        <f>+VLOOKUP(B1001,'[1]AMAREY NOVA MEDICAL S.A'!$D:$H,4,0)</f>
        <v>443429</v>
      </c>
      <c r="J1001" s="32">
        <f t="shared" si="259"/>
        <v>443429</v>
      </c>
      <c r="K1001" s="32">
        <f t="shared" si="260"/>
        <v>468349.70980000001</v>
      </c>
      <c r="L1001" s="32"/>
      <c r="M1001" s="32"/>
      <c r="N1001" s="32"/>
      <c r="O1001" s="32"/>
      <c r="P1001" s="71"/>
      <c r="Q1001" s="71"/>
      <c r="R1001" s="76"/>
      <c r="S1001" s="32"/>
      <c r="T1001" s="32"/>
      <c r="U1001" s="32"/>
      <c r="V1001" s="32"/>
      <c r="W1001" s="32"/>
      <c r="X1001" s="32"/>
      <c r="Y1001" s="32"/>
      <c r="Z1001" s="32"/>
      <c r="AA1001" s="32"/>
      <c r="AB1001" s="32"/>
      <c r="AC1001" s="32"/>
      <c r="AD1001" s="32"/>
      <c r="AE1001" s="32"/>
      <c r="AF1001" s="32"/>
      <c r="AG1001" s="32"/>
      <c r="AH1001" s="32"/>
      <c r="AI1001" s="32"/>
      <c r="AJ1001" s="32">
        <v>491280</v>
      </c>
      <c r="AK1001" s="32"/>
      <c r="AL1001" s="32">
        <v>491280</v>
      </c>
      <c r="AM1001" s="32">
        <f t="shared" si="263"/>
        <v>518889.93599999999</v>
      </c>
      <c r="AN1001" s="32"/>
      <c r="AO1001" s="32"/>
      <c r="AP1001" s="32"/>
      <c r="AQ1001" s="32"/>
      <c r="AR1001" s="32"/>
      <c r="AS1001" s="32"/>
      <c r="AT1001" s="32"/>
      <c r="AU1001" s="32"/>
      <c r="AV1001" s="32"/>
      <c r="AW1001" s="32"/>
      <c r="AX1001" s="32"/>
      <c r="AY1001" s="32"/>
      <c r="AZ1001" s="32"/>
      <c r="BA1001" s="32"/>
      <c r="BB1001" s="32"/>
      <c r="BC1001" s="32"/>
      <c r="BD1001" s="32"/>
      <c r="BE1001" s="32"/>
      <c r="BF1001" s="32"/>
      <c r="BG1001" s="32"/>
      <c r="BH1001" s="32"/>
      <c r="BI1001" s="32"/>
      <c r="BJ1001" s="32"/>
      <c r="BK1001" s="32"/>
      <c r="BL1001" s="32"/>
      <c r="BM1001" s="32"/>
      <c r="BN1001" s="32"/>
      <c r="BO1001" s="32"/>
      <c r="BP1001" s="32"/>
      <c r="BQ1001" s="32"/>
      <c r="BR1001" s="32"/>
      <c r="BS1001" s="32"/>
      <c r="BT1001" s="32"/>
      <c r="BU1001" s="32"/>
      <c r="BV1001" s="32"/>
      <c r="BW1001" s="32"/>
      <c r="BX1001" s="32"/>
      <c r="BY1001" s="32"/>
      <c r="BZ1001" s="32"/>
      <c r="CA1001" s="32"/>
      <c r="CB1001" s="32"/>
      <c r="CC1001" s="32"/>
      <c r="CD1001" s="32"/>
      <c r="CE1001" s="32"/>
      <c r="CF1001" s="32"/>
      <c r="CG1001" s="32"/>
      <c r="CH1001" s="32"/>
      <c r="CI1001" s="32"/>
      <c r="CJ1001" s="32">
        <f t="shared" si="264"/>
        <v>493619.82290000003</v>
      </c>
      <c r="CK1001" s="32">
        <f>+SMALL((K1001,O1001,S1001,W1001,AA1001,AE1001,AI1001,AM1001,AQ1001,AU1001,AY1001,BC1001,BG1001,BK1001,BO1001,BS1001,BW1001,CA1001,CE1001,CI1001),1)</f>
        <v>468349.70980000001</v>
      </c>
      <c r="CL1001" s="18"/>
      <c r="CM1001" s="18">
        <f t="shared" si="265"/>
        <v>0</v>
      </c>
      <c r="CN1001" s="35">
        <f t="shared" si="266"/>
        <v>0</v>
      </c>
      <c r="CO1001" s="39">
        <f t="shared" si="267"/>
        <v>468349.70980000001</v>
      </c>
    </row>
    <row r="1002" spans="1:93" s="19" customFormat="1" ht="60">
      <c r="A1002" s="17">
        <v>992</v>
      </c>
      <c r="B1002" s="50" t="s">
        <v>418</v>
      </c>
      <c r="C1002" s="69" t="s">
        <v>926</v>
      </c>
      <c r="D1002" s="69" t="s">
        <v>1248</v>
      </c>
      <c r="E1002" s="37">
        <v>1</v>
      </c>
      <c r="F1002" s="37" t="str">
        <f>+VLOOKUP(B1002,'[1]AMAREY NOVA MEDICAL S.A'!$D:$H,5,0)</f>
        <v>CTO 5664-2021 JOHNSON &amp; JOHNSON DE COLOMBIA S.A</v>
      </c>
      <c r="G1002" s="34">
        <f>+VLOOKUP(B1002,'[1]AMAREY NOVA MEDICAL S.A'!$D:$H,2,0)</f>
        <v>36100</v>
      </c>
      <c r="H1002" s="32">
        <f>+VLOOKUP(B1002,'[1]AMAREY NOVA MEDICAL S.A'!$D:$H,3,0)</f>
        <v>6859</v>
      </c>
      <c r="I1002" s="32">
        <f>+VLOOKUP(B1002,'[1]AMAREY NOVA MEDICAL S.A'!$D:$H,4,0)</f>
        <v>42959</v>
      </c>
      <c r="J1002" s="32">
        <f t="shared" si="259"/>
        <v>42959</v>
      </c>
      <c r="K1002" s="32">
        <f t="shared" si="260"/>
        <v>45373.2958</v>
      </c>
      <c r="L1002" s="32"/>
      <c r="M1002" s="32"/>
      <c r="N1002" s="32"/>
      <c r="O1002" s="32"/>
      <c r="P1002" s="71"/>
      <c r="Q1002" s="71"/>
      <c r="R1002" s="76"/>
      <c r="S1002" s="32"/>
      <c r="T1002" s="32"/>
      <c r="U1002" s="32"/>
      <c r="V1002" s="32"/>
      <c r="W1002" s="32"/>
      <c r="X1002" s="32"/>
      <c r="Y1002" s="32"/>
      <c r="Z1002" s="32"/>
      <c r="AA1002" s="32"/>
      <c r="AB1002" s="32"/>
      <c r="AC1002" s="32"/>
      <c r="AD1002" s="32"/>
      <c r="AE1002" s="32"/>
      <c r="AF1002" s="32"/>
      <c r="AG1002" s="32"/>
      <c r="AH1002" s="32"/>
      <c r="AI1002" s="32"/>
      <c r="AJ1002" s="32">
        <v>191475</v>
      </c>
      <c r="AK1002" s="32">
        <f>+AJ1002*19%</f>
        <v>36380.25</v>
      </c>
      <c r="AL1002" s="32">
        <v>227855.25</v>
      </c>
      <c r="AM1002" s="32">
        <f t="shared" si="263"/>
        <v>240660.71505</v>
      </c>
      <c r="AN1002" s="32"/>
      <c r="AO1002" s="32"/>
      <c r="AP1002" s="32"/>
      <c r="AQ1002" s="32"/>
      <c r="AR1002" s="32"/>
      <c r="AS1002" s="32"/>
      <c r="AT1002" s="32"/>
      <c r="AU1002" s="32"/>
      <c r="AV1002" s="32"/>
      <c r="AW1002" s="32"/>
      <c r="AX1002" s="32"/>
      <c r="AY1002" s="32"/>
      <c r="AZ1002" s="32"/>
      <c r="BA1002" s="32"/>
      <c r="BB1002" s="32"/>
      <c r="BC1002" s="32"/>
      <c r="BD1002" s="32"/>
      <c r="BE1002" s="32"/>
      <c r="BF1002" s="32"/>
      <c r="BG1002" s="32"/>
      <c r="BH1002" s="32"/>
      <c r="BI1002" s="32"/>
      <c r="BJ1002" s="32"/>
      <c r="BK1002" s="32"/>
      <c r="BL1002" s="32"/>
      <c r="BM1002" s="32"/>
      <c r="BN1002" s="32"/>
      <c r="BO1002" s="32"/>
      <c r="BP1002" s="32"/>
      <c r="BQ1002" s="32"/>
      <c r="BR1002" s="32"/>
      <c r="BS1002" s="32"/>
      <c r="BT1002" s="32"/>
      <c r="BU1002" s="32"/>
      <c r="BV1002" s="32"/>
      <c r="BW1002" s="32"/>
      <c r="BX1002" s="32"/>
      <c r="BY1002" s="32"/>
      <c r="BZ1002" s="32"/>
      <c r="CA1002" s="32"/>
      <c r="CB1002" s="32"/>
      <c r="CC1002" s="32"/>
      <c r="CD1002" s="32"/>
      <c r="CE1002" s="32"/>
      <c r="CF1002" s="32"/>
      <c r="CG1002" s="32"/>
      <c r="CH1002" s="32"/>
      <c r="CI1002" s="32"/>
      <c r="CJ1002" s="32">
        <f t="shared" si="264"/>
        <v>143017.00542500001</v>
      </c>
      <c r="CK1002" s="32">
        <f>+SMALL((K1002,O1002,S1002,W1002,AA1002,AE1002,AI1002,AM1002,AQ1002,AU1002,AY1002,BC1002,BG1002,BK1002,BO1002,BS1002,BW1002,CA1002,CE1002,CI1002),1)</f>
        <v>45373.2958</v>
      </c>
      <c r="CL1002" s="18"/>
      <c r="CM1002" s="18">
        <f t="shared" si="265"/>
        <v>0</v>
      </c>
      <c r="CN1002" s="35">
        <f t="shared" si="266"/>
        <v>0</v>
      </c>
      <c r="CO1002" s="39">
        <f t="shared" si="267"/>
        <v>45373.2958</v>
      </c>
    </row>
    <row r="1003" spans="1:93" s="19" customFormat="1" ht="60">
      <c r="A1003" s="17">
        <v>993</v>
      </c>
      <c r="B1003" s="50" t="s">
        <v>810</v>
      </c>
      <c r="C1003" s="69" t="s">
        <v>927</v>
      </c>
      <c r="D1003" s="69" t="s">
        <v>1248</v>
      </c>
      <c r="E1003" s="37">
        <v>1</v>
      </c>
      <c r="F1003" s="37" t="str">
        <f>+VLOOKUP(B1003,'[1]AMAREY NOVA MEDICAL S.A'!$D:$H,5,0)</f>
        <v>CTO 5664-2021 JOHNSON &amp; JOHNSON DE COLOMBIA S.A</v>
      </c>
      <c r="G1003" s="34">
        <f>+VLOOKUP(B1003,'[1]AMAREY NOVA MEDICAL S.A'!$D:$H,2,0)</f>
        <v>3150000</v>
      </c>
      <c r="H1003" s="32">
        <f>+VLOOKUP(B1003,'[1]AMAREY NOVA MEDICAL S.A'!$D:$H,3,0)</f>
        <v>0</v>
      </c>
      <c r="I1003" s="32">
        <f>+VLOOKUP(B1003,'[1]AMAREY NOVA MEDICAL S.A'!$D:$H,4,0)</f>
        <v>3150000</v>
      </c>
      <c r="J1003" s="32">
        <f t="shared" si="259"/>
        <v>3150000</v>
      </c>
      <c r="K1003" s="32">
        <f t="shared" si="260"/>
        <v>3327030</v>
      </c>
      <c r="L1003" s="32"/>
      <c r="M1003" s="32"/>
      <c r="N1003" s="32"/>
      <c r="O1003" s="32"/>
      <c r="P1003" s="71"/>
      <c r="Q1003" s="71"/>
      <c r="R1003" s="76"/>
      <c r="S1003" s="32"/>
      <c r="T1003" s="32"/>
      <c r="U1003" s="32"/>
      <c r="V1003" s="32"/>
      <c r="W1003" s="32"/>
      <c r="X1003" s="32"/>
      <c r="Y1003" s="32"/>
      <c r="Z1003" s="32"/>
      <c r="AA1003" s="32"/>
      <c r="AB1003" s="32"/>
      <c r="AC1003" s="32"/>
      <c r="AD1003" s="32"/>
      <c r="AE1003" s="32"/>
      <c r="AF1003" s="32"/>
      <c r="AG1003" s="32"/>
      <c r="AH1003" s="32"/>
      <c r="AI1003" s="32"/>
      <c r="AJ1003" s="32">
        <v>3622500</v>
      </c>
      <c r="AK1003" s="32"/>
      <c r="AL1003" s="32">
        <v>3622500</v>
      </c>
      <c r="AM1003" s="32">
        <f t="shared" si="263"/>
        <v>3826084.5</v>
      </c>
      <c r="AN1003" s="32"/>
      <c r="AO1003" s="32"/>
      <c r="AP1003" s="32"/>
      <c r="AQ1003" s="32"/>
      <c r="AR1003" s="32"/>
      <c r="AS1003" s="32"/>
      <c r="AT1003" s="32"/>
      <c r="AU1003" s="32"/>
      <c r="AV1003" s="32"/>
      <c r="AW1003" s="32"/>
      <c r="AX1003" s="32"/>
      <c r="AY1003" s="32"/>
      <c r="AZ1003" s="32"/>
      <c r="BA1003" s="32"/>
      <c r="BB1003" s="32"/>
      <c r="BC1003" s="32"/>
      <c r="BD1003" s="32"/>
      <c r="BE1003" s="32"/>
      <c r="BF1003" s="32"/>
      <c r="BG1003" s="32"/>
      <c r="BH1003" s="32"/>
      <c r="BI1003" s="32"/>
      <c r="BJ1003" s="32"/>
      <c r="BK1003" s="32"/>
      <c r="BL1003" s="32"/>
      <c r="BM1003" s="32"/>
      <c r="BN1003" s="32"/>
      <c r="BO1003" s="32"/>
      <c r="BP1003" s="32"/>
      <c r="BQ1003" s="32"/>
      <c r="BR1003" s="32"/>
      <c r="BS1003" s="32"/>
      <c r="BT1003" s="32"/>
      <c r="BU1003" s="32"/>
      <c r="BV1003" s="32"/>
      <c r="BW1003" s="32"/>
      <c r="BX1003" s="32"/>
      <c r="BY1003" s="32"/>
      <c r="BZ1003" s="32"/>
      <c r="CA1003" s="32"/>
      <c r="CB1003" s="32"/>
      <c r="CC1003" s="32"/>
      <c r="CD1003" s="32"/>
      <c r="CE1003" s="32"/>
      <c r="CF1003" s="32"/>
      <c r="CG1003" s="32"/>
      <c r="CH1003" s="32"/>
      <c r="CI1003" s="32"/>
      <c r="CJ1003" s="32">
        <f t="shared" si="264"/>
        <v>3576557.25</v>
      </c>
      <c r="CK1003" s="32">
        <f>+SMALL((K1003,O1003,S1003,W1003,AA1003,AE1003,AI1003,AM1003,AQ1003,AU1003,AY1003,BC1003,BG1003,BK1003,BO1003,BS1003,BW1003,CA1003,CE1003,CI1003),1)</f>
        <v>3327030</v>
      </c>
      <c r="CL1003" s="18"/>
      <c r="CM1003" s="18">
        <f t="shared" si="265"/>
        <v>0</v>
      </c>
      <c r="CN1003" s="35">
        <f t="shared" si="266"/>
        <v>0</v>
      </c>
      <c r="CO1003" s="39">
        <f t="shared" si="267"/>
        <v>3327030</v>
      </c>
    </row>
    <row r="1004" spans="1:93" s="19" customFormat="1" ht="60">
      <c r="A1004" s="17">
        <v>994</v>
      </c>
      <c r="B1004" s="50" t="s">
        <v>811</v>
      </c>
      <c r="C1004" s="69" t="s">
        <v>927</v>
      </c>
      <c r="D1004" s="69" t="s">
        <v>1248</v>
      </c>
      <c r="E1004" s="37">
        <v>1</v>
      </c>
      <c r="F1004" s="37" t="str">
        <f>+VLOOKUP(B1004,'[1]AMAREY NOVA MEDICAL S.A'!$D:$H,5,0)</f>
        <v>CTO 5664-2021 JOHNSON &amp; JOHNSON DE COLOMBIA S.A</v>
      </c>
      <c r="G1004" s="34">
        <f>+VLOOKUP(B1004,'[1]AMAREY NOVA MEDICAL S.A'!$D:$H,2,0)</f>
        <v>370200</v>
      </c>
      <c r="H1004" s="32">
        <f>+VLOOKUP(B1004,'[1]AMAREY NOVA MEDICAL S.A'!$D:$H,3,0)</f>
        <v>0</v>
      </c>
      <c r="I1004" s="32">
        <f>+VLOOKUP(B1004,'[1]AMAREY NOVA MEDICAL S.A'!$D:$H,4,0)</f>
        <v>370200</v>
      </c>
      <c r="J1004" s="32">
        <f t="shared" si="259"/>
        <v>370200</v>
      </c>
      <c r="K1004" s="32">
        <f t="shared" si="260"/>
        <v>391005.24</v>
      </c>
      <c r="L1004" s="32"/>
      <c r="M1004" s="32"/>
      <c r="N1004" s="32"/>
      <c r="O1004" s="32"/>
      <c r="P1004" s="71"/>
      <c r="Q1004" s="71"/>
      <c r="R1004" s="76"/>
      <c r="S1004" s="32"/>
      <c r="T1004" s="32"/>
      <c r="U1004" s="32"/>
      <c r="V1004" s="32"/>
      <c r="W1004" s="32"/>
      <c r="X1004" s="32"/>
      <c r="Y1004" s="32"/>
      <c r="Z1004" s="32"/>
      <c r="AA1004" s="32"/>
      <c r="AB1004" s="32"/>
      <c r="AC1004" s="32"/>
      <c r="AD1004" s="32"/>
      <c r="AE1004" s="32"/>
      <c r="AF1004" s="32"/>
      <c r="AG1004" s="32"/>
      <c r="AH1004" s="32"/>
      <c r="AI1004" s="32"/>
      <c r="AJ1004" s="32">
        <v>425730</v>
      </c>
      <c r="AK1004" s="32"/>
      <c r="AL1004" s="32">
        <v>425730</v>
      </c>
      <c r="AM1004" s="32">
        <f t="shared" si="263"/>
        <v>449656.02600000001</v>
      </c>
      <c r="AN1004" s="32"/>
      <c r="AO1004" s="32"/>
      <c r="AP1004" s="32"/>
      <c r="AQ1004" s="32"/>
      <c r="AR1004" s="32"/>
      <c r="AS1004" s="32"/>
      <c r="AT1004" s="32"/>
      <c r="AU1004" s="32"/>
      <c r="AV1004" s="32"/>
      <c r="AW1004" s="32"/>
      <c r="AX1004" s="32"/>
      <c r="AY1004" s="32"/>
      <c r="AZ1004" s="32"/>
      <c r="BA1004" s="32"/>
      <c r="BB1004" s="32"/>
      <c r="BC1004" s="32"/>
      <c r="BD1004" s="32"/>
      <c r="BE1004" s="32"/>
      <c r="BF1004" s="32"/>
      <c r="BG1004" s="32"/>
      <c r="BH1004" s="32"/>
      <c r="BI1004" s="32"/>
      <c r="BJ1004" s="32"/>
      <c r="BK1004" s="32"/>
      <c r="BL1004" s="32"/>
      <c r="BM1004" s="32"/>
      <c r="BN1004" s="32"/>
      <c r="BO1004" s="32"/>
      <c r="BP1004" s="32"/>
      <c r="BQ1004" s="32"/>
      <c r="BR1004" s="32"/>
      <c r="BS1004" s="32"/>
      <c r="BT1004" s="32"/>
      <c r="BU1004" s="32"/>
      <c r="BV1004" s="32"/>
      <c r="BW1004" s="32"/>
      <c r="BX1004" s="32"/>
      <c r="BY1004" s="32"/>
      <c r="BZ1004" s="32"/>
      <c r="CA1004" s="32"/>
      <c r="CB1004" s="32"/>
      <c r="CC1004" s="32"/>
      <c r="CD1004" s="32"/>
      <c r="CE1004" s="32"/>
      <c r="CF1004" s="32"/>
      <c r="CG1004" s="32"/>
      <c r="CH1004" s="32"/>
      <c r="CI1004" s="32"/>
      <c r="CJ1004" s="32">
        <f t="shared" si="264"/>
        <v>420330.63300000003</v>
      </c>
      <c r="CK1004" s="32">
        <f>+SMALL((K1004,O1004,S1004,W1004,AA1004,AE1004,AI1004,AM1004,AQ1004,AU1004,AY1004,BC1004,BG1004,BK1004,BO1004,BS1004,BW1004,CA1004,CE1004,CI1004),1)</f>
        <v>391005.24</v>
      </c>
      <c r="CL1004" s="18"/>
      <c r="CM1004" s="18">
        <f t="shared" si="265"/>
        <v>0</v>
      </c>
      <c r="CN1004" s="35">
        <f t="shared" si="266"/>
        <v>0</v>
      </c>
      <c r="CO1004" s="39">
        <f t="shared" si="267"/>
        <v>391005.24</v>
      </c>
    </row>
    <row r="1005" spans="1:93" s="19" customFormat="1" ht="60">
      <c r="A1005" s="17">
        <v>995</v>
      </c>
      <c r="B1005" s="50" t="s">
        <v>812</v>
      </c>
      <c r="C1005" s="69" t="s">
        <v>927</v>
      </c>
      <c r="D1005" s="69" t="s">
        <v>1248</v>
      </c>
      <c r="E1005" s="37">
        <v>1</v>
      </c>
      <c r="F1005" s="37" t="str">
        <f>+VLOOKUP(B1005,'[1]AMAREY NOVA MEDICAL S.A'!$D:$H,5,0)</f>
        <v>CTO 5664-2021 JOHNSON &amp; JOHNSON DE COLOMBIA S.A</v>
      </c>
      <c r="G1005" s="34">
        <f>+VLOOKUP(B1005,'[1]AMAREY NOVA MEDICAL S.A'!$D:$H,2,0)</f>
        <v>205500</v>
      </c>
      <c r="H1005" s="32">
        <f>+VLOOKUP(B1005,'[1]AMAREY NOVA MEDICAL S.A'!$D:$H,3,0)</f>
        <v>0</v>
      </c>
      <c r="I1005" s="32">
        <f>+VLOOKUP(B1005,'[1]AMAREY NOVA MEDICAL S.A'!$D:$H,4,0)</f>
        <v>205500</v>
      </c>
      <c r="J1005" s="32">
        <f t="shared" si="259"/>
        <v>205500</v>
      </c>
      <c r="K1005" s="32">
        <f t="shared" si="260"/>
        <v>217049.1</v>
      </c>
      <c r="L1005" s="32"/>
      <c r="M1005" s="32"/>
      <c r="N1005" s="32"/>
      <c r="O1005" s="32"/>
      <c r="P1005" s="71"/>
      <c r="Q1005" s="71"/>
      <c r="R1005" s="76"/>
      <c r="S1005" s="32"/>
      <c r="T1005" s="32"/>
      <c r="U1005" s="32"/>
      <c r="V1005" s="32"/>
      <c r="W1005" s="32"/>
      <c r="X1005" s="32"/>
      <c r="Y1005" s="32"/>
      <c r="Z1005" s="32"/>
      <c r="AA1005" s="32"/>
      <c r="AB1005" s="32"/>
      <c r="AC1005" s="32"/>
      <c r="AD1005" s="32"/>
      <c r="AE1005" s="32"/>
      <c r="AF1005" s="32"/>
      <c r="AG1005" s="32"/>
      <c r="AH1005" s="32"/>
      <c r="AI1005" s="32"/>
      <c r="AJ1005" s="32">
        <v>236325</v>
      </c>
      <c r="AK1005" s="32"/>
      <c r="AL1005" s="32">
        <v>236325</v>
      </c>
      <c r="AM1005" s="32">
        <f t="shared" si="263"/>
        <v>249606.465</v>
      </c>
      <c r="AN1005" s="32"/>
      <c r="AO1005" s="32"/>
      <c r="AP1005" s="32"/>
      <c r="AQ1005" s="32"/>
      <c r="AR1005" s="32"/>
      <c r="AS1005" s="32"/>
      <c r="AT1005" s="32"/>
      <c r="AU1005" s="32"/>
      <c r="AV1005" s="32"/>
      <c r="AW1005" s="32"/>
      <c r="AX1005" s="32"/>
      <c r="AY1005" s="32"/>
      <c r="AZ1005" s="32"/>
      <c r="BA1005" s="32"/>
      <c r="BB1005" s="32"/>
      <c r="BC1005" s="32"/>
      <c r="BD1005" s="32"/>
      <c r="BE1005" s="32"/>
      <c r="BF1005" s="32"/>
      <c r="BG1005" s="32"/>
      <c r="BH1005" s="32"/>
      <c r="BI1005" s="32"/>
      <c r="BJ1005" s="32"/>
      <c r="BK1005" s="32"/>
      <c r="BL1005" s="32"/>
      <c r="BM1005" s="32"/>
      <c r="BN1005" s="32"/>
      <c r="BO1005" s="32"/>
      <c r="BP1005" s="32"/>
      <c r="BQ1005" s="32"/>
      <c r="BR1005" s="32"/>
      <c r="BS1005" s="32"/>
      <c r="BT1005" s="32"/>
      <c r="BU1005" s="32"/>
      <c r="BV1005" s="32"/>
      <c r="BW1005" s="32"/>
      <c r="BX1005" s="32"/>
      <c r="BY1005" s="32"/>
      <c r="BZ1005" s="32"/>
      <c r="CA1005" s="32"/>
      <c r="CB1005" s="32"/>
      <c r="CC1005" s="32"/>
      <c r="CD1005" s="32"/>
      <c r="CE1005" s="32"/>
      <c r="CF1005" s="32"/>
      <c r="CG1005" s="32"/>
      <c r="CH1005" s="32"/>
      <c r="CI1005" s="32"/>
      <c r="CJ1005" s="32">
        <f t="shared" si="264"/>
        <v>233327.7825</v>
      </c>
      <c r="CK1005" s="32">
        <f>+SMALL((K1005,O1005,S1005,W1005,AA1005,AE1005,AI1005,AM1005,AQ1005,AU1005,AY1005,BC1005,BG1005,BK1005,BO1005,BS1005,BW1005,CA1005,CE1005,CI1005),1)</f>
        <v>217049.1</v>
      </c>
      <c r="CL1005" s="18"/>
      <c r="CM1005" s="18">
        <f t="shared" si="265"/>
        <v>0</v>
      </c>
      <c r="CN1005" s="35">
        <f t="shared" si="266"/>
        <v>0</v>
      </c>
      <c r="CO1005" s="39">
        <f t="shared" si="267"/>
        <v>217049.1</v>
      </c>
    </row>
    <row r="1006" spans="1:93" s="19" customFormat="1" ht="45">
      <c r="A1006" s="17">
        <v>996</v>
      </c>
      <c r="B1006" s="50" t="s">
        <v>340</v>
      </c>
      <c r="C1006" s="69" t="s">
        <v>927</v>
      </c>
      <c r="D1006" s="69" t="s">
        <v>1248</v>
      </c>
      <c r="E1006" s="37">
        <v>1</v>
      </c>
      <c r="F1006" s="37" t="str">
        <f>+VLOOKUP(B1006,'[1]AMAREY NOVA MEDICAL S.A'!$D:$H,5,0)</f>
        <v>CTO 5656-2021 AMAREY NOVA MEDICAL S.A</v>
      </c>
      <c r="G1006" s="34">
        <f>+VLOOKUP(B1006,'[1]AMAREY NOVA MEDICAL S.A'!$D:$H,2,0)</f>
        <v>31000</v>
      </c>
      <c r="H1006" s="32">
        <f>+VLOOKUP(B1006,'[1]AMAREY NOVA MEDICAL S.A'!$D:$H,3,0)</f>
        <v>0</v>
      </c>
      <c r="I1006" s="32">
        <f>+VLOOKUP(B1006,'[1]AMAREY NOVA MEDICAL S.A'!$D:$H,4,0)</f>
        <v>31000</v>
      </c>
      <c r="J1006" s="32">
        <f t="shared" si="259"/>
        <v>31000</v>
      </c>
      <c r="K1006" s="32">
        <f t="shared" si="260"/>
        <v>32742.2</v>
      </c>
      <c r="L1006" s="32"/>
      <c r="M1006" s="32"/>
      <c r="N1006" s="32"/>
      <c r="O1006" s="32"/>
      <c r="P1006" s="71"/>
      <c r="Q1006" s="71"/>
      <c r="R1006" s="76"/>
      <c r="S1006" s="32"/>
      <c r="T1006" s="32"/>
      <c r="U1006" s="32"/>
      <c r="V1006" s="32"/>
      <c r="W1006" s="32"/>
      <c r="X1006" s="32"/>
      <c r="Y1006" s="32"/>
      <c r="Z1006" s="32"/>
      <c r="AA1006" s="32"/>
      <c r="AB1006" s="32"/>
      <c r="AC1006" s="32"/>
      <c r="AD1006" s="32"/>
      <c r="AE1006" s="32"/>
      <c r="AF1006" s="32"/>
      <c r="AG1006" s="32"/>
      <c r="AH1006" s="32"/>
      <c r="AI1006" s="32"/>
      <c r="AJ1006" s="32">
        <v>156400</v>
      </c>
      <c r="AK1006" s="32">
        <f>+AJ1006*19%</f>
        <v>29716</v>
      </c>
      <c r="AL1006" s="32">
        <v>186116</v>
      </c>
      <c r="AM1006" s="32">
        <f t="shared" si="263"/>
        <v>196575.71919999999</v>
      </c>
      <c r="AN1006" s="32"/>
      <c r="AO1006" s="32"/>
      <c r="AP1006" s="32"/>
      <c r="AQ1006" s="32"/>
      <c r="AR1006" s="32"/>
      <c r="AS1006" s="32"/>
      <c r="AT1006" s="32"/>
      <c r="AU1006" s="32"/>
      <c r="AV1006" s="32"/>
      <c r="AW1006" s="32"/>
      <c r="AX1006" s="32"/>
      <c r="AY1006" s="32"/>
      <c r="AZ1006" s="32"/>
      <c r="BA1006" s="32"/>
      <c r="BB1006" s="32"/>
      <c r="BC1006" s="32"/>
      <c r="BD1006" s="32"/>
      <c r="BE1006" s="32"/>
      <c r="BF1006" s="32"/>
      <c r="BG1006" s="32"/>
      <c r="BH1006" s="32"/>
      <c r="BI1006" s="32"/>
      <c r="BJ1006" s="32"/>
      <c r="BK1006" s="32"/>
      <c r="BL1006" s="32"/>
      <c r="BM1006" s="32"/>
      <c r="BN1006" s="32"/>
      <c r="BO1006" s="32"/>
      <c r="BP1006" s="32"/>
      <c r="BQ1006" s="32"/>
      <c r="BR1006" s="32"/>
      <c r="BS1006" s="32"/>
      <c r="BT1006" s="32"/>
      <c r="BU1006" s="32"/>
      <c r="BV1006" s="32"/>
      <c r="BW1006" s="32"/>
      <c r="BX1006" s="32"/>
      <c r="BY1006" s="32"/>
      <c r="BZ1006" s="32"/>
      <c r="CA1006" s="32"/>
      <c r="CB1006" s="32"/>
      <c r="CC1006" s="32"/>
      <c r="CD1006" s="32"/>
      <c r="CE1006" s="32"/>
      <c r="CF1006" s="32"/>
      <c r="CG1006" s="32"/>
      <c r="CH1006" s="32"/>
      <c r="CI1006" s="32"/>
      <c r="CJ1006" s="32">
        <f t="shared" si="264"/>
        <v>114658.9596</v>
      </c>
      <c r="CK1006" s="32">
        <f>+SMALL((K1006,O1006,S1006,W1006,AA1006,AE1006,AI1006,AM1006,AQ1006,AU1006,AY1006,BC1006,BG1006,BK1006,BO1006,BS1006,BW1006,CA1006,CE1006,CI1006),1)</f>
        <v>32742.2</v>
      </c>
      <c r="CL1006" s="18"/>
      <c r="CM1006" s="18">
        <f t="shared" si="265"/>
        <v>0</v>
      </c>
      <c r="CN1006" s="35">
        <f t="shared" si="266"/>
        <v>0</v>
      </c>
      <c r="CO1006" s="39">
        <f t="shared" si="267"/>
        <v>32742.2</v>
      </c>
    </row>
    <row r="1007" spans="1:93" s="19" customFormat="1" ht="60">
      <c r="A1007" s="17">
        <v>997</v>
      </c>
      <c r="B1007" s="50" t="s">
        <v>813</v>
      </c>
      <c r="C1007" s="69" t="s">
        <v>927</v>
      </c>
      <c r="D1007" s="69" t="s">
        <v>1248</v>
      </c>
      <c r="E1007" s="37">
        <v>1</v>
      </c>
      <c r="F1007" s="37" t="str">
        <f>+VLOOKUP(B1007,'[1]AMAREY NOVA MEDICAL S.A'!$D:$H,5,0)</f>
        <v>CTO 5664-2021 JOHNSON &amp; JOHNSON DE COLOMBIA S.A</v>
      </c>
      <c r="G1007" s="34">
        <f>+VLOOKUP(B1007,'[1]AMAREY NOVA MEDICAL S.A'!$D:$H,2,0)</f>
        <v>480000</v>
      </c>
      <c r="H1007" s="32">
        <f>+VLOOKUP(B1007,'[1]AMAREY NOVA MEDICAL S.A'!$D:$H,3,0)</f>
        <v>91200</v>
      </c>
      <c r="I1007" s="32">
        <f>+VLOOKUP(B1007,'[1]AMAREY NOVA MEDICAL S.A'!$D:$H,4,0)</f>
        <v>571200</v>
      </c>
      <c r="J1007" s="32">
        <f t="shared" si="259"/>
        <v>571200</v>
      </c>
      <c r="K1007" s="32">
        <f t="shared" si="260"/>
        <v>603301.44000000006</v>
      </c>
      <c r="L1007" s="32"/>
      <c r="M1007" s="32"/>
      <c r="N1007" s="32"/>
      <c r="O1007" s="32"/>
      <c r="P1007" s="71"/>
      <c r="Q1007" s="71"/>
      <c r="R1007" s="76"/>
      <c r="S1007" s="32"/>
      <c r="T1007" s="32"/>
      <c r="U1007" s="32"/>
      <c r="V1007" s="32"/>
      <c r="W1007" s="32"/>
      <c r="X1007" s="32"/>
      <c r="Y1007" s="32"/>
      <c r="Z1007" s="32"/>
      <c r="AA1007" s="32"/>
      <c r="AB1007" s="32"/>
      <c r="AC1007" s="32"/>
      <c r="AD1007" s="32"/>
      <c r="AE1007" s="32"/>
      <c r="AF1007" s="32"/>
      <c r="AG1007" s="32"/>
      <c r="AH1007" s="32"/>
      <c r="AI1007" s="32"/>
      <c r="AJ1007" s="32">
        <v>480000</v>
      </c>
      <c r="AK1007" s="32">
        <f>+AJ1007*19%</f>
        <v>91200</v>
      </c>
      <c r="AL1007" s="32">
        <v>571200</v>
      </c>
      <c r="AM1007" s="32">
        <f t="shared" si="263"/>
        <v>603301.44000000006</v>
      </c>
      <c r="AN1007" s="32"/>
      <c r="AO1007" s="32"/>
      <c r="AP1007" s="32"/>
      <c r="AQ1007" s="32"/>
      <c r="AR1007" s="32"/>
      <c r="AS1007" s="32"/>
      <c r="AT1007" s="32"/>
      <c r="AU1007" s="32"/>
      <c r="AV1007" s="32"/>
      <c r="AW1007" s="32"/>
      <c r="AX1007" s="32"/>
      <c r="AY1007" s="32"/>
      <c r="AZ1007" s="32"/>
      <c r="BA1007" s="32"/>
      <c r="BB1007" s="32"/>
      <c r="BC1007" s="32"/>
      <c r="BD1007" s="32"/>
      <c r="BE1007" s="32"/>
      <c r="BF1007" s="32"/>
      <c r="BG1007" s="32"/>
      <c r="BH1007" s="32"/>
      <c r="BI1007" s="32"/>
      <c r="BJ1007" s="32"/>
      <c r="BK1007" s="32"/>
      <c r="BL1007" s="32"/>
      <c r="BM1007" s="32"/>
      <c r="BN1007" s="32"/>
      <c r="BO1007" s="32"/>
      <c r="BP1007" s="32"/>
      <c r="BQ1007" s="32"/>
      <c r="BR1007" s="32"/>
      <c r="BS1007" s="32"/>
      <c r="BT1007" s="32"/>
      <c r="BU1007" s="32"/>
      <c r="BV1007" s="32"/>
      <c r="BW1007" s="32"/>
      <c r="BX1007" s="32"/>
      <c r="BY1007" s="32"/>
      <c r="BZ1007" s="32"/>
      <c r="CA1007" s="32"/>
      <c r="CB1007" s="32"/>
      <c r="CC1007" s="32"/>
      <c r="CD1007" s="32"/>
      <c r="CE1007" s="32"/>
      <c r="CF1007" s="32"/>
      <c r="CG1007" s="32"/>
      <c r="CH1007" s="32"/>
      <c r="CI1007" s="32"/>
      <c r="CJ1007" s="32">
        <f t="shared" si="264"/>
        <v>603301.44000000006</v>
      </c>
      <c r="CK1007" s="32">
        <f>+SMALL((K1007,O1007,S1007,W1007,AA1007,AE1007,AI1007,AM1007,AQ1007,AU1007,AY1007,BC1007,BG1007,BK1007,BO1007,BS1007,BW1007,CA1007,CE1007,CI1007),1)</f>
        <v>603301.44000000006</v>
      </c>
      <c r="CL1007" s="18"/>
      <c r="CM1007" s="18">
        <f t="shared" si="265"/>
        <v>0</v>
      </c>
      <c r="CN1007" s="35">
        <f t="shared" si="266"/>
        <v>0</v>
      </c>
      <c r="CO1007" s="39">
        <f t="shared" si="267"/>
        <v>603301.44000000006</v>
      </c>
    </row>
    <row r="1008" spans="1:93" s="19" customFormat="1" ht="60">
      <c r="A1008" s="17">
        <v>998</v>
      </c>
      <c r="B1008" s="50" t="s">
        <v>810</v>
      </c>
      <c r="C1008" s="69" t="s">
        <v>928</v>
      </c>
      <c r="D1008" s="69" t="s">
        <v>1248</v>
      </c>
      <c r="E1008" s="37">
        <v>1</v>
      </c>
      <c r="F1008" s="37" t="str">
        <f>+VLOOKUP(B1008,'[1]AMAREY NOVA MEDICAL S.A'!$D:$H,5,0)</f>
        <v>CTO 5664-2021 JOHNSON &amp; JOHNSON DE COLOMBIA S.A</v>
      </c>
      <c r="G1008" s="34">
        <f>+VLOOKUP(B1008,'[1]AMAREY NOVA MEDICAL S.A'!$D:$H,2,0)</f>
        <v>3150000</v>
      </c>
      <c r="H1008" s="32">
        <f>+VLOOKUP(B1008,'[1]AMAREY NOVA MEDICAL S.A'!$D:$H,3,0)</f>
        <v>0</v>
      </c>
      <c r="I1008" s="32">
        <f>+VLOOKUP(B1008,'[1]AMAREY NOVA MEDICAL S.A'!$D:$H,4,0)</f>
        <v>3150000</v>
      </c>
      <c r="J1008" s="32">
        <f t="shared" si="259"/>
        <v>3150000</v>
      </c>
      <c r="K1008" s="32">
        <f t="shared" si="260"/>
        <v>3327030</v>
      </c>
      <c r="L1008" s="32"/>
      <c r="M1008" s="32"/>
      <c r="N1008" s="32"/>
      <c r="O1008" s="32"/>
      <c r="P1008" s="71"/>
      <c r="Q1008" s="71"/>
      <c r="R1008" s="76"/>
      <c r="S1008" s="32"/>
      <c r="T1008" s="32"/>
      <c r="U1008" s="32"/>
      <c r="V1008" s="32"/>
      <c r="W1008" s="32"/>
      <c r="X1008" s="32"/>
      <c r="Y1008" s="32"/>
      <c r="Z1008" s="32"/>
      <c r="AA1008" s="32"/>
      <c r="AB1008" s="32"/>
      <c r="AC1008" s="32"/>
      <c r="AD1008" s="32"/>
      <c r="AE1008" s="32"/>
      <c r="AF1008" s="32"/>
      <c r="AG1008" s="32"/>
      <c r="AH1008" s="32"/>
      <c r="AI1008" s="32"/>
      <c r="AJ1008" s="32">
        <v>3622500</v>
      </c>
      <c r="AK1008" s="32"/>
      <c r="AL1008" s="32">
        <v>3622500</v>
      </c>
      <c r="AM1008" s="32">
        <f t="shared" si="263"/>
        <v>3826084.5</v>
      </c>
      <c r="AN1008" s="32"/>
      <c r="AO1008" s="32"/>
      <c r="AP1008" s="32"/>
      <c r="AQ1008" s="32"/>
      <c r="AR1008" s="32"/>
      <c r="AS1008" s="32"/>
      <c r="AT1008" s="32"/>
      <c r="AU1008" s="32"/>
      <c r="AV1008" s="32"/>
      <c r="AW1008" s="32"/>
      <c r="AX1008" s="32"/>
      <c r="AY1008" s="32"/>
      <c r="AZ1008" s="32"/>
      <c r="BA1008" s="32"/>
      <c r="BB1008" s="32"/>
      <c r="BC1008" s="32"/>
      <c r="BD1008" s="32"/>
      <c r="BE1008" s="32"/>
      <c r="BF1008" s="32"/>
      <c r="BG1008" s="32"/>
      <c r="BH1008" s="32"/>
      <c r="BI1008" s="32"/>
      <c r="BJ1008" s="32"/>
      <c r="BK1008" s="32"/>
      <c r="BL1008" s="32"/>
      <c r="BM1008" s="32"/>
      <c r="BN1008" s="32"/>
      <c r="BO1008" s="32"/>
      <c r="BP1008" s="32"/>
      <c r="BQ1008" s="32"/>
      <c r="BR1008" s="32"/>
      <c r="BS1008" s="32"/>
      <c r="BT1008" s="32"/>
      <c r="BU1008" s="32"/>
      <c r="BV1008" s="32"/>
      <c r="BW1008" s="32"/>
      <c r="BX1008" s="32"/>
      <c r="BY1008" s="32"/>
      <c r="BZ1008" s="32"/>
      <c r="CA1008" s="32"/>
      <c r="CB1008" s="32"/>
      <c r="CC1008" s="32"/>
      <c r="CD1008" s="32"/>
      <c r="CE1008" s="32"/>
      <c r="CF1008" s="32"/>
      <c r="CG1008" s="32"/>
      <c r="CH1008" s="32"/>
      <c r="CI1008" s="32"/>
      <c r="CJ1008" s="32">
        <f t="shared" si="264"/>
        <v>3576557.25</v>
      </c>
      <c r="CK1008" s="32">
        <f>+SMALL((K1008,O1008,S1008,W1008,AA1008,AE1008,AI1008,AM1008,AQ1008,AU1008,AY1008,BC1008,BG1008,BK1008,BO1008,BS1008,BW1008,CA1008,CE1008,CI1008),1)</f>
        <v>3327030</v>
      </c>
      <c r="CL1008" s="18"/>
      <c r="CM1008" s="18">
        <f t="shared" si="265"/>
        <v>0</v>
      </c>
      <c r="CN1008" s="35">
        <f t="shared" si="266"/>
        <v>0</v>
      </c>
      <c r="CO1008" s="39">
        <f t="shared" si="267"/>
        <v>3327030</v>
      </c>
    </row>
    <row r="1009" spans="1:93" s="19" customFormat="1" ht="60">
      <c r="A1009" s="17">
        <v>999</v>
      </c>
      <c r="B1009" s="50" t="s">
        <v>814</v>
      </c>
      <c r="C1009" s="69" t="s">
        <v>928</v>
      </c>
      <c r="D1009" s="69" t="s">
        <v>1248</v>
      </c>
      <c r="E1009" s="37">
        <v>1</v>
      </c>
      <c r="F1009" s="37" t="str">
        <f>+VLOOKUP(B1009,'[1]AMAREY NOVA MEDICAL S.A'!$D:$H,5,0)</f>
        <v>CTO 5664-2021 JOHNSON &amp; JOHNSON DE COLOMBIA S.A</v>
      </c>
      <c r="G1009" s="34">
        <f>+VLOOKUP(B1009,'[1]AMAREY NOVA MEDICAL S.A'!$D:$H,2,0)</f>
        <v>357500</v>
      </c>
      <c r="H1009" s="32">
        <f>+VLOOKUP(B1009,'[1]AMAREY NOVA MEDICAL S.A'!$D:$H,3,0)</f>
        <v>0</v>
      </c>
      <c r="I1009" s="32">
        <f>+VLOOKUP(B1009,'[1]AMAREY NOVA MEDICAL S.A'!$D:$H,4,0)</f>
        <v>357500</v>
      </c>
      <c r="J1009" s="32">
        <f t="shared" si="259"/>
        <v>357500</v>
      </c>
      <c r="K1009" s="32">
        <f t="shared" si="260"/>
        <v>377591.5</v>
      </c>
      <c r="L1009" s="32"/>
      <c r="M1009" s="32"/>
      <c r="N1009" s="32"/>
      <c r="O1009" s="32"/>
      <c r="P1009" s="71"/>
      <c r="Q1009" s="71"/>
      <c r="R1009" s="76"/>
      <c r="S1009" s="32"/>
      <c r="T1009" s="32"/>
      <c r="U1009" s="32"/>
      <c r="V1009" s="32"/>
      <c r="W1009" s="32"/>
      <c r="X1009" s="32"/>
      <c r="Y1009" s="32"/>
      <c r="Z1009" s="32"/>
      <c r="AA1009" s="32"/>
      <c r="AB1009" s="32"/>
      <c r="AC1009" s="32"/>
      <c r="AD1009" s="32"/>
      <c r="AE1009" s="32"/>
      <c r="AF1009" s="32"/>
      <c r="AG1009" s="32"/>
      <c r="AH1009" s="32"/>
      <c r="AI1009" s="32"/>
      <c r="AJ1009" s="32">
        <v>411125</v>
      </c>
      <c r="AK1009" s="32"/>
      <c r="AL1009" s="32">
        <v>411125</v>
      </c>
      <c r="AM1009" s="32">
        <f t="shared" si="263"/>
        <v>434230.22500000003</v>
      </c>
      <c r="AN1009" s="32"/>
      <c r="AO1009" s="32"/>
      <c r="AP1009" s="32"/>
      <c r="AQ1009" s="32"/>
      <c r="AR1009" s="32"/>
      <c r="AS1009" s="32"/>
      <c r="AT1009" s="32"/>
      <c r="AU1009" s="32"/>
      <c r="AV1009" s="32"/>
      <c r="AW1009" s="32"/>
      <c r="AX1009" s="32"/>
      <c r="AY1009" s="32"/>
      <c r="AZ1009" s="32"/>
      <c r="BA1009" s="32"/>
      <c r="BB1009" s="32"/>
      <c r="BC1009" s="32"/>
      <c r="BD1009" s="32"/>
      <c r="BE1009" s="32"/>
      <c r="BF1009" s="32"/>
      <c r="BG1009" s="32"/>
      <c r="BH1009" s="32"/>
      <c r="BI1009" s="32"/>
      <c r="BJ1009" s="32"/>
      <c r="BK1009" s="32"/>
      <c r="BL1009" s="32"/>
      <c r="BM1009" s="32"/>
      <c r="BN1009" s="32"/>
      <c r="BO1009" s="32"/>
      <c r="BP1009" s="32"/>
      <c r="BQ1009" s="32"/>
      <c r="BR1009" s="32"/>
      <c r="BS1009" s="32"/>
      <c r="BT1009" s="32"/>
      <c r="BU1009" s="32"/>
      <c r="BV1009" s="32"/>
      <c r="BW1009" s="32"/>
      <c r="BX1009" s="32"/>
      <c r="BY1009" s="32"/>
      <c r="BZ1009" s="32"/>
      <c r="CA1009" s="32"/>
      <c r="CB1009" s="32"/>
      <c r="CC1009" s="32"/>
      <c r="CD1009" s="32"/>
      <c r="CE1009" s="32"/>
      <c r="CF1009" s="32"/>
      <c r="CG1009" s="32"/>
      <c r="CH1009" s="32"/>
      <c r="CI1009" s="32"/>
      <c r="CJ1009" s="32">
        <f t="shared" si="264"/>
        <v>405910.86250000005</v>
      </c>
      <c r="CK1009" s="32">
        <f>+SMALL((K1009,O1009,S1009,W1009,AA1009,AE1009,AI1009,AM1009,AQ1009,AU1009,AY1009,BC1009,BG1009,BK1009,BO1009,BS1009,BW1009,CA1009,CE1009,CI1009),1)</f>
        <v>377591.5</v>
      </c>
      <c r="CL1009" s="18"/>
      <c r="CM1009" s="18">
        <f t="shared" si="265"/>
        <v>0</v>
      </c>
      <c r="CN1009" s="35">
        <f t="shared" si="266"/>
        <v>0</v>
      </c>
      <c r="CO1009" s="39">
        <f t="shared" si="267"/>
        <v>377591.5</v>
      </c>
    </row>
    <row r="1010" spans="1:93" s="19" customFormat="1" ht="60">
      <c r="A1010" s="17">
        <v>1000</v>
      </c>
      <c r="B1010" s="50" t="s">
        <v>815</v>
      </c>
      <c r="C1010" s="69" t="s">
        <v>928</v>
      </c>
      <c r="D1010" s="69" t="s">
        <v>1248</v>
      </c>
      <c r="E1010" s="37">
        <v>1</v>
      </c>
      <c r="F1010" s="37" t="str">
        <f>+VLOOKUP(B1010,'[1]AMAREY NOVA MEDICAL S.A'!$D:$H,5,0)</f>
        <v>CTO 5664-2021 JOHNSON &amp; JOHNSON DE COLOMBIA S.A</v>
      </c>
      <c r="G1010" s="34">
        <f>+VLOOKUP(B1010,'[1]AMAREY NOVA MEDICAL S.A'!$D:$H,2,0)</f>
        <v>71500</v>
      </c>
      <c r="H1010" s="32">
        <f>+VLOOKUP(B1010,'[1]AMAREY NOVA MEDICAL S.A'!$D:$H,3,0)</f>
        <v>0</v>
      </c>
      <c r="I1010" s="32">
        <f>+VLOOKUP(B1010,'[1]AMAREY NOVA MEDICAL S.A'!$D:$H,4,0)</f>
        <v>71500</v>
      </c>
      <c r="J1010" s="32">
        <f t="shared" si="259"/>
        <v>71500</v>
      </c>
      <c r="K1010" s="32">
        <f t="shared" si="260"/>
        <v>75518.3</v>
      </c>
      <c r="L1010" s="32"/>
      <c r="M1010" s="32"/>
      <c r="N1010" s="32"/>
      <c r="O1010" s="32"/>
      <c r="P1010" s="71"/>
      <c r="Q1010" s="71"/>
      <c r="R1010" s="76"/>
      <c r="S1010" s="32"/>
      <c r="T1010" s="32"/>
      <c r="U1010" s="32"/>
      <c r="V1010" s="32"/>
      <c r="W1010" s="32"/>
      <c r="X1010" s="32"/>
      <c r="Y1010" s="32"/>
      <c r="Z1010" s="32"/>
      <c r="AA1010" s="32"/>
      <c r="AB1010" s="32"/>
      <c r="AC1010" s="32"/>
      <c r="AD1010" s="32"/>
      <c r="AE1010" s="32"/>
      <c r="AF1010" s="32"/>
      <c r="AG1010" s="32"/>
      <c r="AH1010" s="32"/>
      <c r="AI1010" s="32"/>
      <c r="AJ1010" s="32">
        <v>82225</v>
      </c>
      <c r="AK1010" s="32"/>
      <c r="AL1010" s="32">
        <v>82225</v>
      </c>
      <c r="AM1010" s="32">
        <f t="shared" si="263"/>
        <v>86846.044999999998</v>
      </c>
      <c r="AN1010" s="32"/>
      <c r="AO1010" s="32"/>
      <c r="AP1010" s="32"/>
      <c r="AQ1010" s="32"/>
      <c r="AR1010" s="32"/>
      <c r="AS1010" s="32"/>
      <c r="AT1010" s="32"/>
      <c r="AU1010" s="32"/>
      <c r="AV1010" s="32"/>
      <c r="AW1010" s="32"/>
      <c r="AX1010" s="32"/>
      <c r="AY1010" s="32"/>
      <c r="AZ1010" s="32"/>
      <c r="BA1010" s="32"/>
      <c r="BB1010" s="32"/>
      <c r="BC1010" s="32"/>
      <c r="BD1010" s="32"/>
      <c r="BE1010" s="32"/>
      <c r="BF1010" s="32"/>
      <c r="BG1010" s="32"/>
      <c r="BH1010" s="32"/>
      <c r="BI1010" s="32"/>
      <c r="BJ1010" s="32"/>
      <c r="BK1010" s="32"/>
      <c r="BL1010" s="32"/>
      <c r="BM1010" s="32"/>
      <c r="BN1010" s="32"/>
      <c r="BO1010" s="32"/>
      <c r="BP1010" s="32"/>
      <c r="BQ1010" s="32"/>
      <c r="BR1010" s="32"/>
      <c r="BS1010" s="32"/>
      <c r="BT1010" s="32"/>
      <c r="BU1010" s="32"/>
      <c r="BV1010" s="32"/>
      <c r="BW1010" s="32"/>
      <c r="BX1010" s="32"/>
      <c r="BY1010" s="32"/>
      <c r="BZ1010" s="32"/>
      <c r="CA1010" s="32"/>
      <c r="CB1010" s="32"/>
      <c r="CC1010" s="32"/>
      <c r="CD1010" s="32"/>
      <c r="CE1010" s="32"/>
      <c r="CF1010" s="32"/>
      <c r="CG1010" s="32"/>
      <c r="CH1010" s="32"/>
      <c r="CI1010" s="32"/>
      <c r="CJ1010" s="32">
        <f t="shared" si="264"/>
        <v>81182.172500000001</v>
      </c>
      <c r="CK1010" s="32">
        <f>+SMALL((K1010,O1010,S1010,W1010,AA1010,AE1010,AI1010,AM1010,AQ1010,AU1010,AY1010,BC1010,BG1010,BK1010,BO1010,BS1010,BW1010,CA1010,CE1010,CI1010),1)</f>
        <v>75518.3</v>
      </c>
      <c r="CL1010" s="18"/>
      <c r="CM1010" s="18">
        <f t="shared" si="265"/>
        <v>0</v>
      </c>
      <c r="CN1010" s="35">
        <f t="shared" si="266"/>
        <v>0</v>
      </c>
      <c r="CO1010" s="39">
        <f t="shared" si="267"/>
        <v>75518.3</v>
      </c>
    </row>
    <row r="1011" spans="1:93" s="19" customFormat="1" ht="45">
      <c r="A1011" s="17">
        <v>1001</v>
      </c>
      <c r="B1011" s="50" t="s">
        <v>340</v>
      </c>
      <c r="C1011" s="69" t="s">
        <v>928</v>
      </c>
      <c r="D1011" s="69" t="s">
        <v>1248</v>
      </c>
      <c r="E1011" s="37">
        <v>1</v>
      </c>
      <c r="F1011" s="37" t="str">
        <f>+VLOOKUP(B1011,'[1]AMAREY NOVA MEDICAL S.A'!$D:$H,5,0)</f>
        <v>CTO 5656-2021 AMAREY NOVA MEDICAL S.A</v>
      </c>
      <c r="G1011" s="34">
        <f>+VLOOKUP(B1011,'[1]AMAREY NOVA MEDICAL S.A'!$D:$H,2,0)</f>
        <v>31000</v>
      </c>
      <c r="H1011" s="32">
        <f>+VLOOKUP(B1011,'[1]AMAREY NOVA MEDICAL S.A'!$D:$H,3,0)</f>
        <v>0</v>
      </c>
      <c r="I1011" s="32">
        <f>+VLOOKUP(B1011,'[1]AMAREY NOVA MEDICAL S.A'!$D:$H,4,0)</f>
        <v>31000</v>
      </c>
      <c r="J1011" s="32">
        <f t="shared" si="259"/>
        <v>31000</v>
      </c>
      <c r="K1011" s="32">
        <f t="shared" si="260"/>
        <v>32742.2</v>
      </c>
      <c r="L1011" s="32"/>
      <c r="M1011" s="32"/>
      <c r="N1011" s="32"/>
      <c r="O1011" s="32"/>
      <c r="P1011" s="71"/>
      <c r="Q1011" s="71"/>
      <c r="R1011" s="76"/>
      <c r="S1011" s="32"/>
      <c r="T1011" s="32"/>
      <c r="U1011" s="32"/>
      <c r="V1011" s="32"/>
      <c r="W1011" s="32"/>
      <c r="X1011" s="32"/>
      <c r="Y1011" s="32"/>
      <c r="Z1011" s="32"/>
      <c r="AA1011" s="32"/>
      <c r="AB1011" s="32"/>
      <c r="AC1011" s="32"/>
      <c r="AD1011" s="32"/>
      <c r="AE1011" s="32"/>
      <c r="AF1011" s="32"/>
      <c r="AG1011" s="32"/>
      <c r="AH1011" s="32"/>
      <c r="AI1011" s="32"/>
      <c r="AJ1011" s="32">
        <v>117300</v>
      </c>
      <c r="AK1011" s="32">
        <f>+AJ1011*19%</f>
        <v>22287</v>
      </c>
      <c r="AL1011" s="32">
        <v>139587</v>
      </c>
      <c r="AM1011" s="32">
        <f t="shared" si="263"/>
        <v>147431.78940000001</v>
      </c>
      <c r="AN1011" s="32"/>
      <c r="AO1011" s="32"/>
      <c r="AP1011" s="32"/>
      <c r="AQ1011" s="32"/>
      <c r="AR1011" s="32"/>
      <c r="AS1011" s="32"/>
      <c r="AT1011" s="32"/>
      <c r="AU1011" s="32"/>
      <c r="AV1011" s="32"/>
      <c r="AW1011" s="32"/>
      <c r="AX1011" s="32"/>
      <c r="AY1011" s="32"/>
      <c r="AZ1011" s="32"/>
      <c r="BA1011" s="32"/>
      <c r="BB1011" s="32"/>
      <c r="BC1011" s="32"/>
      <c r="BD1011" s="32"/>
      <c r="BE1011" s="32"/>
      <c r="BF1011" s="32"/>
      <c r="BG1011" s="32"/>
      <c r="BH1011" s="32"/>
      <c r="BI1011" s="32"/>
      <c r="BJ1011" s="32"/>
      <c r="BK1011" s="32"/>
      <c r="BL1011" s="32"/>
      <c r="BM1011" s="32"/>
      <c r="BN1011" s="32"/>
      <c r="BO1011" s="32"/>
      <c r="BP1011" s="32"/>
      <c r="BQ1011" s="32"/>
      <c r="BR1011" s="32"/>
      <c r="BS1011" s="32"/>
      <c r="BT1011" s="32"/>
      <c r="BU1011" s="32"/>
      <c r="BV1011" s="32"/>
      <c r="BW1011" s="32"/>
      <c r="BX1011" s="32"/>
      <c r="BY1011" s="32"/>
      <c r="BZ1011" s="32"/>
      <c r="CA1011" s="32"/>
      <c r="CB1011" s="32"/>
      <c r="CC1011" s="32"/>
      <c r="CD1011" s="32"/>
      <c r="CE1011" s="32"/>
      <c r="CF1011" s="32"/>
      <c r="CG1011" s="32"/>
      <c r="CH1011" s="32"/>
      <c r="CI1011" s="32"/>
      <c r="CJ1011" s="32">
        <f t="shared" si="264"/>
        <v>90086.99470000001</v>
      </c>
      <c r="CK1011" s="32">
        <f>+SMALL((K1011,O1011,S1011,W1011,AA1011,AE1011,AI1011,AM1011,AQ1011,AU1011,AY1011,BC1011,BG1011,BK1011,BO1011,BS1011,BW1011,CA1011,CE1011,CI1011),1)</f>
        <v>32742.2</v>
      </c>
      <c r="CL1011" s="18"/>
      <c r="CM1011" s="18">
        <f t="shared" si="265"/>
        <v>0</v>
      </c>
      <c r="CN1011" s="35">
        <f t="shared" si="266"/>
        <v>0</v>
      </c>
      <c r="CO1011" s="39">
        <f t="shared" si="267"/>
        <v>32742.2</v>
      </c>
    </row>
    <row r="1012" spans="1:93" s="19" customFormat="1" ht="60">
      <c r="A1012" s="17">
        <v>1002</v>
      </c>
      <c r="B1012" s="50" t="s">
        <v>813</v>
      </c>
      <c r="C1012" s="69" t="s">
        <v>928</v>
      </c>
      <c r="D1012" s="69" t="s">
        <v>1248</v>
      </c>
      <c r="E1012" s="37">
        <v>1</v>
      </c>
      <c r="F1012" s="37" t="str">
        <f>+VLOOKUP(B1012,'[1]AMAREY NOVA MEDICAL S.A'!$D:$H,5,0)</f>
        <v>CTO 5664-2021 JOHNSON &amp; JOHNSON DE COLOMBIA S.A</v>
      </c>
      <c r="G1012" s="34">
        <f>+VLOOKUP(B1012,'[1]AMAREY NOVA MEDICAL S.A'!$D:$H,2,0)</f>
        <v>480000</v>
      </c>
      <c r="H1012" s="32">
        <f>+VLOOKUP(B1012,'[1]AMAREY NOVA MEDICAL S.A'!$D:$H,3,0)</f>
        <v>91200</v>
      </c>
      <c r="I1012" s="32">
        <f>+VLOOKUP(B1012,'[1]AMAREY NOVA MEDICAL S.A'!$D:$H,4,0)</f>
        <v>571200</v>
      </c>
      <c r="J1012" s="32">
        <f t="shared" si="259"/>
        <v>571200</v>
      </c>
      <c r="K1012" s="32">
        <f t="shared" si="260"/>
        <v>603301.44000000006</v>
      </c>
      <c r="L1012" s="32"/>
      <c r="M1012" s="32"/>
      <c r="N1012" s="32"/>
      <c r="O1012" s="32"/>
      <c r="P1012" s="71"/>
      <c r="Q1012" s="71"/>
      <c r="R1012" s="76"/>
      <c r="S1012" s="32"/>
      <c r="T1012" s="32"/>
      <c r="U1012" s="32"/>
      <c r="V1012" s="32"/>
      <c r="W1012" s="32"/>
      <c r="X1012" s="32"/>
      <c r="Y1012" s="32"/>
      <c r="Z1012" s="32"/>
      <c r="AA1012" s="32"/>
      <c r="AB1012" s="32"/>
      <c r="AC1012" s="32"/>
      <c r="AD1012" s="32"/>
      <c r="AE1012" s="32"/>
      <c r="AF1012" s="32"/>
      <c r="AG1012" s="32"/>
      <c r="AH1012" s="32"/>
      <c r="AI1012" s="32"/>
      <c r="AJ1012" s="32">
        <v>480000</v>
      </c>
      <c r="AK1012" s="32">
        <f>+AJ1012*19%</f>
        <v>91200</v>
      </c>
      <c r="AL1012" s="32">
        <v>571200</v>
      </c>
      <c r="AM1012" s="32">
        <f t="shared" si="263"/>
        <v>603301.44000000006</v>
      </c>
      <c r="AN1012" s="32"/>
      <c r="AO1012" s="32"/>
      <c r="AP1012" s="32"/>
      <c r="AQ1012" s="32"/>
      <c r="AR1012" s="32"/>
      <c r="AS1012" s="32"/>
      <c r="AT1012" s="32"/>
      <c r="AU1012" s="32"/>
      <c r="AV1012" s="32"/>
      <c r="AW1012" s="32"/>
      <c r="AX1012" s="32"/>
      <c r="AY1012" s="32"/>
      <c r="AZ1012" s="32"/>
      <c r="BA1012" s="32"/>
      <c r="BB1012" s="32"/>
      <c r="BC1012" s="32"/>
      <c r="BD1012" s="32"/>
      <c r="BE1012" s="32"/>
      <c r="BF1012" s="32"/>
      <c r="BG1012" s="32"/>
      <c r="BH1012" s="32"/>
      <c r="BI1012" s="32"/>
      <c r="BJ1012" s="32"/>
      <c r="BK1012" s="32"/>
      <c r="BL1012" s="32"/>
      <c r="BM1012" s="32"/>
      <c r="BN1012" s="32"/>
      <c r="BO1012" s="32"/>
      <c r="BP1012" s="32"/>
      <c r="BQ1012" s="32"/>
      <c r="BR1012" s="32"/>
      <c r="BS1012" s="32"/>
      <c r="BT1012" s="32"/>
      <c r="BU1012" s="32"/>
      <c r="BV1012" s="32"/>
      <c r="BW1012" s="32"/>
      <c r="BX1012" s="32"/>
      <c r="BY1012" s="32"/>
      <c r="BZ1012" s="32"/>
      <c r="CA1012" s="32"/>
      <c r="CB1012" s="32"/>
      <c r="CC1012" s="32"/>
      <c r="CD1012" s="32"/>
      <c r="CE1012" s="32"/>
      <c r="CF1012" s="32"/>
      <c r="CG1012" s="32"/>
      <c r="CH1012" s="32"/>
      <c r="CI1012" s="32"/>
      <c r="CJ1012" s="32">
        <f t="shared" si="264"/>
        <v>603301.44000000006</v>
      </c>
      <c r="CK1012" s="32">
        <f>+SMALL((K1012,O1012,S1012,W1012,AA1012,AE1012,AI1012,AM1012,AQ1012,AU1012,AY1012,BC1012,BG1012,BK1012,BO1012,BS1012,BW1012,CA1012,CE1012,CI1012),1)</f>
        <v>603301.44000000006</v>
      </c>
      <c r="CL1012" s="18"/>
      <c r="CM1012" s="18">
        <f t="shared" si="265"/>
        <v>0</v>
      </c>
      <c r="CN1012" s="35">
        <f t="shared" si="266"/>
        <v>0</v>
      </c>
      <c r="CO1012" s="39">
        <f t="shared" si="267"/>
        <v>603301.44000000006</v>
      </c>
    </row>
    <row r="1013" spans="1:93" s="19" customFormat="1" ht="60">
      <c r="A1013" s="17">
        <v>1003</v>
      </c>
      <c r="B1013" s="50" t="s">
        <v>810</v>
      </c>
      <c r="C1013" s="69" t="s">
        <v>929</v>
      </c>
      <c r="D1013" s="69" t="s">
        <v>1248</v>
      </c>
      <c r="E1013" s="37">
        <v>1</v>
      </c>
      <c r="F1013" s="37" t="str">
        <f>+VLOOKUP(B1013,'[1]AMAREY NOVA MEDICAL S.A'!$D:$H,5,0)</f>
        <v>CTO 5664-2021 JOHNSON &amp; JOHNSON DE COLOMBIA S.A</v>
      </c>
      <c r="G1013" s="34">
        <f>+VLOOKUP(B1013,'[1]AMAREY NOVA MEDICAL S.A'!$D:$H,2,0)</f>
        <v>3150000</v>
      </c>
      <c r="H1013" s="32">
        <f>+VLOOKUP(B1013,'[1]AMAREY NOVA MEDICAL S.A'!$D:$H,3,0)</f>
        <v>0</v>
      </c>
      <c r="I1013" s="32">
        <f>+VLOOKUP(B1013,'[1]AMAREY NOVA MEDICAL S.A'!$D:$H,4,0)</f>
        <v>3150000</v>
      </c>
      <c r="J1013" s="32">
        <f t="shared" si="259"/>
        <v>3150000</v>
      </c>
      <c r="K1013" s="32">
        <f t="shared" si="260"/>
        <v>3327030</v>
      </c>
      <c r="L1013" s="32"/>
      <c r="M1013" s="32"/>
      <c r="N1013" s="32"/>
      <c r="O1013" s="32"/>
      <c r="P1013" s="71"/>
      <c r="Q1013" s="71"/>
      <c r="R1013" s="76"/>
      <c r="S1013" s="32"/>
      <c r="T1013" s="32"/>
      <c r="U1013" s="32"/>
      <c r="V1013" s="32"/>
      <c r="W1013" s="32"/>
      <c r="X1013" s="32"/>
      <c r="Y1013" s="32"/>
      <c r="Z1013" s="32"/>
      <c r="AA1013" s="32"/>
      <c r="AB1013" s="32"/>
      <c r="AC1013" s="32"/>
      <c r="AD1013" s="32"/>
      <c r="AE1013" s="32"/>
      <c r="AF1013" s="32"/>
      <c r="AG1013" s="32"/>
      <c r="AH1013" s="32"/>
      <c r="AI1013" s="32"/>
      <c r="AJ1013" s="32">
        <v>3622500</v>
      </c>
      <c r="AK1013" s="32"/>
      <c r="AL1013" s="32">
        <v>3622500</v>
      </c>
      <c r="AM1013" s="32">
        <f t="shared" si="263"/>
        <v>3826084.5</v>
      </c>
      <c r="AN1013" s="32"/>
      <c r="AO1013" s="32"/>
      <c r="AP1013" s="32"/>
      <c r="AQ1013" s="32"/>
      <c r="AR1013" s="32"/>
      <c r="AS1013" s="32"/>
      <c r="AT1013" s="32"/>
      <c r="AU1013" s="32"/>
      <c r="AV1013" s="32"/>
      <c r="AW1013" s="32"/>
      <c r="AX1013" s="32"/>
      <c r="AY1013" s="32"/>
      <c r="AZ1013" s="32"/>
      <c r="BA1013" s="32"/>
      <c r="BB1013" s="32"/>
      <c r="BC1013" s="32"/>
      <c r="BD1013" s="32"/>
      <c r="BE1013" s="32"/>
      <c r="BF1013" s="32"/>
      <c r="BG1013" s="32"/>
      <c r="BH1013" s="32"/>
      <c r="BI1013" s="32"/>
      <c r="BJ1013" s="32"/>
      <c r="BK1013" s="32"/>
      <c r="BL1013" s="32"/>
      <c r="BM1013" s="32"/>
      <c r="BN1013" s="32"/>
      <c r="BO1013" s="32"/>
      <c r="BP1013" s="32"/>
      <c r="BQ1013" s="32"/>
      <c r="BR1013" s="32"/>
      <c r="BS1013" s="32"/>
      <c r="BT1013" s="32"/>
      <c r="BU1013" s="32"/>
      <c r="BV1013" s="32"/>
      <c r="BW1013" s="32"/>
      <c r="BX1013" s="32"/>
      <c r="BY1013" s="32"/>
      <c r="BZ1013" s="32"/>
      <c r="CA1013" s="32"/>
      <c r="CB1013" s="32"/>
      <c r="CC1013" s="32"/>
      <c r="CD1013" s="32"/>
      <c r="CE1013" s="32"/>
      <c r="CF1013" s="32"/>
      <c r="CG1013" s="32"/>
      <c r="CH1013" s="32"/>
      <c r="CI1013" s="32"/>
      <c r="CJ1013" s="32">
        <f t="shared" si="264"/>
        <v>3576557.25</v>
      </c>
      <c r="CK1013" s="32">
        <f>+SMALL((K1013,O1013,S1013,W1013,AA1013,AE1013,AI1013,AM1013,AQ1013,AU1013,AY1013,BC1013,BG1013,BK1013,BO1013,BS1013,BW1013,CA1013,CE1013,CI1013),1)</f>
        <v>3327030</v>
      </c>
      <c r="CL1013" s="18"/>
      <c r="CM1013" s="18">
        <f t="shared" si="265"/>
        <v>0</v>
      </c>
      <c r="CN1013" s="35">
        <f t="shared" si="266"/>
        <v>0</v>
      </c>
      <c r="CO1013" s="39">
        <f t="shared" si="267"/>
        <v>3327030</v>
      </c>
    </row>
    <row r="1014" spans="1:93" s="19" customFormat="1" ht="60">
      <c r="A1014" s="17">
        <v>1004</v>
      </c>
      <c r="B1014" s="50" t="s">
        <v>814</v>
      </c>
      <c r="C1014" s="69" t="s">
        <v>929</v>
      </c>
      <c r="D1014" s="69" t="s">
        <v>1248</v>
      </c>
      <c r="E1014" s="37">
        <v>1</v>
      </c>
      <c r="F1014" s="37" t="str">
        <f>+VLOOKUP(B1014,'[1]AMAREY NOVA MEDICAL S.A'!$D:$H,5,0)</f>
        <v>CTO 5664-2021 JOHNSON &amp; JOHNSON DE COLOMBIA S.A</v>
      </c>
      <c r="G1014" s="34">
        <f>+VLOOKUP(B1014,'[1]AMAREY NOVA MEDICAL S.A'!$D:$H,2,0)</f>
        <v>357500</v>
      </c>
      <c r="H1014" s="32">
        <f>+VLOOKUP(B1014,'[1]AMAREY NOVA MEDICAL S.A'!$D:$H,3,0)</f>
        <v>0</v>
      </c>
      <c r="I1014" s="32">
        <f>+VLOOKUP(B1014,'[1]AMAREY NOVA MEDICAL S.A'!$D:$H,4,0)</f>
        <v>357500</v>
      </c>
      <c r="J1014" s="32">
        <f t="shared" si="259"/>
        <v>357500</v>
      </c>
      <c r="K1014" s="32">
        <f t="shared" si="260"/>
        <v>377591.5</v>
      </c>
      <c r="L1014" s="32"/>
      <c r="M1014" s="32"/>
      <c r="N1014" s="32"/>
      <c r="O1014" s="32"/>
      <c r="P1014" s="71"/>
      <c r="Q1014" s="71"/>
      <c r="R1014" s="76"/>
      <c r="S1014" s="32"/>
      <c r="T1014" s="32"/>
      <c r="U1014" s="32"/>
      <c r="V1014" s="32"/>
      <c r="W1014" s="32"/>
      <c r="X1014" s="32"/>
      <c r="Y1014" s="32"/>
      <c r="Z1014" s="32"/>
      <c r="AA1014" s="32"/>
      <c r="AB1014" s="32"/>
      <c r="AC1014" s="32"/>
      <c r="AD1014" s="32"/>
      <c r="AE1014" s="32"/>
      <c r="AF1014" s="32"/>
      <c r="AG1014" s="32"/>
      <c r="AH1014" s="32"/>
      <c r="AI1014" s="32"/>
      <c r="AJ1014" s="32">
        <v>575575</v>
      </c>
      <c r="AK1014" s="32"/>
      <c r="AL1014" s="32">
        <v>575575</v>
      </c>
      <c r="AM1014" s="32">
        <f t="shared" si="263"/>
        <v>607922.31500000006</v>
      </c>
      <c r="AN1014" s="32"/>
      <c r="AO1014" s="32"/>
      <c r="AP1014" s="32"/>
      <c r="AQ1014" s="32"/>
      <c r="AR1014" s="32"/>
      <c r="AS1014" s="32"/>
      <c r="AT1014" s="32"/>
      <c r="AU1014" s="32"/>
      <c r="AV1014" s="32"/>
      <c r="AW1014" s="32"/>
      <c r="AX1014" s="32"/>
      <c r="AY1014" s="32"/>
      <c r="AZ1014" s="32"/>
      <c r="BA1014" s="32"/>
      <c r="BB1014" s="32"/>
      <c r="BC1014" s="32"/>
      <c r="BD1014" s="32"/>
      <c r="BE1014" s="32"/>
      <c r="BF1014" s="32"/>
      <c r="BG1014" s="32"/>
      <c r="BH1014" s="32"/>
      <c r="BI1014" s="32"/>
      <c r="BJ1014" s="32"/>
      <c r="BK1014" s="32"/>
      <c r="BL1014" s="32"/>
      <c r="BM1014" s="32"/>
      <c r="BN1014" s="32"/>
      <c r="BO1014" s="32"/>
      <c r="BP1014" s="32"/>
      <c r="BQ1014" s="32"/>
      <c r="BR1014" s="32"/>
      <c r="BS1014" s="32"/>
      <c r="BT1014" s="32"/>
      <c r="BU1014" s="32"/>
      <c r="BV1014" s="32"/>
      <c r="BW1014" s="32"/>
      <c r="BX1014" s="32"/>
      <c r="BY1014" s="32"/>
      <c r="BZ1014" s="32"/>
      <c r="CA1014" s="32"/>
      <c r="CB1014" s="32"/>
      <c r="CC1014" s="32"/>
      <c r="CD1014" s="32"/>
      <c r="CE1014" s="32"/>
      <c r="CF1014" s="32"/>
      <c r="CG1014" s="32"/>
      <c r="CH1014" s="32"/>
      <c r="CI1014" s="32"/>
      <c r="CJ1014" s="32">
        <f t="shared" si="264"/>
        <v>492756.90750000003</v>
      </c>
      <c r="CK1014" s="32">
        <f>+SMALL((K1014,O1014,S1014,W1014,AA1014,AE1014,AI1014,AM1014,AQ1014,AU1014,AY1014,BC1014,BG1014,BK1014,BO1014,BS1014,BW1014,CA1014,CE1014,CI1014),1)</f>
        <v>377591.5</v>
      </c>
      <c r="CL1014" s="18"/>
      <c r="CM1014" s="18">
        <f t="shared" si="265"/>
        <v>0</v>
      </c>
      <c r="CN1014" s="35">
        <f t="shared" si="266"/>
        <v>0</v>
      </c>
      <c r="CO1014" s="39">
        <f t="shared" si="267"/>
        <v>377591.5</v>
      </c>
    </row>
    <row r="1015" spans="1:93" s="19" customFormat="1" ht="60">
      <c r="A1015" s="17">
        <v>1005</v>
      </c>
      <c r="B1015" s="50" t="s">
        <v>815</v>
      </c>
      <c r="C1015" s="69" t="s">
        <v>929</v>
      </c>
      <c r="D1015" s="69" t="s">
        <v>1248</v>
      </c>
      <c r="E1015" s="37">
        <v>1</v>
      </c>
      <c r="F1015" s="37" t="str">
        <f>+VLOOKUP(B1015,'[1]AMAREY NOVA MEDICAL S.A'!$D:$H,5,0)</f>
        <v>CTO 5664-2021 JOHNSON &amp; JOHNSON DE COLOMBIA S.A</v>
      </c>
      <c r="G1015" s="34">
        <f>+VLOOKUP(B1015,'[1]AMAREY NOVA MEDICAL S.A'!$D:$H,2,0)</f>
        <v>71500</v>
      </c>
      <c r="H1015" s="32">
        <f>+VLOOKUP(B1015,'[1]AMAREY NOVA MEDICAL S.A'!$D:$H,3,0)</f>
        <v>0</v>
      </c>
      <c r="I1015" s="32">
        <f>+VLOOKUP(B1015,'[1]AMAREY NOVA MEDICAL S.A'!$D:$H,4,0)</f>
        <v>71500</v>
      </c>
      <c r="J1015" s="32">
        <f t="shared" si="259"/>
        <v>71500</v>
      </c>
      <c r="K1015" s="32">
        <f t="shared" si="260"/>
        <v>75518.3</v>
      </c>
      <c r="L1015" s="32"/>
      <c r="M1015" s="32"/>
      <c r="N1015" s="32"/>
      <c r="O1015" s="32"/>
      <c r="P1015" s="71"/>
      <c r="Q1015" s="71"/>
      <c r="R1015" s="76"/>
      <c r="S1015" s="32"/>
      <c r="T1015" s="32"/>
      <c r="U1015" s="32"/>
      <c r="V1015" s="32"/>
      <c r="W1015" s="32"/>
      <c r="X1015" s="32"/>
      <c r="Y1015" s="32"/>
      <c r="Z1015" s="32"/>
      <c r="AA1015" s="32"/>
      <c r="AB1015" s="32"/>
      <c r="AC1015" s="32"/>
      <c r="AD1015" s="32"/>
      <c r="AE1015" s="32"/>
      <c r="AF1015" s="32"/>
      <c r="AG1015" s="32"/>
      <c r="AH1015" s="32"/>
      <c r="AI1015" s="32"/>
      <c r="AJ1015" s="32">
        <v>126040</v>
      </c>
      <c r="AK1015" s="32"/>
      <c r="AL1015" s="32">
        <v>126040</v>
      </c>
      <c r="AM1015" s="32">
        <f t="shared" si="263"/>
        <v>133123.448</v>
      </c>
      <c r="AN1015" s="32"/>
      <c r="AO1015" s="32"/>
      <c r="AP1015" s="32"/>
      <c r="AQ1015" s="32"/>
      <c r="AR1015" s="32"/>
      <c r="AS1015" s="32"/>
      <c r="AT1015" s="32"/>
      <c r="AU1015" s="32"/>
      <c r="AV1015" s="32"/>
      <c r="AW1015" s="32"/>
      <c r="AX1015" s="32"/>
      <c r="AY1015" s="32"/>
      <c r="AZ1015" s="32"/>
      <c r="BA1015" s="32"/>
      <c r="BB1015" s="32"/>
      <c r="BC1015" s="32"/>
      <c r="BD1015" s="32"/>
      <c r="BE1015" s="32"/>
      <c r="BF1015" s="32"/>
      <c r="BG1015" s="32"/>
      <c r="BH1015" s="32"/>
      <c r="BI1015" s="32"/>
      <c r="BJ1015" s="32"/>
      <c r="BK1015" s="32"/>
      <c r="BL1015" s="32"/>
      <c r="BM1015" s="32"/>
      <c r="BN1015" s="32"/>
      <c r="BO1015" s="32"/>
      <c r="BP1015" s="32"/>
      <c r="BQ1015" s="32"/>
      <c r="BR1015" s="32"/>
      <c r="BS1015" s="32"/>
      <c r="BT1015" s="32"/>
      <c r="BU1015" s="32"/>
      <c r="BV1015" s="32"/>
      <c r="BW1015" s="32"/>
      <c r="BX1015" s="32"/>
      <c r="BY1015" s="32"/>
      <c r="BZ1015" s="32"/>
      <c r="CA1015" s="32"/>
      <c r="CB1015" s="32"/>
      <c r="CC1015" s="32"/>
      <c r="CD1015" s="32"/>
      <c r="CE1015" s="32"/>
      <c r="CF1015" s="32"/>
      <c r="CG1015" s="32"/>
      <c r="CH1015" s="32"/>
      <c r="CI1015" s="32"/>
      <c r="CJ1015" s="32">
        <f t="shared" si="264"/>
        <v>104320.87400000001</v>
      </c>
      <c r="CK1015" s="32">
        <f>+SMALL((K1015,O1015,S1015,W1015,AA1015,AE1015,AI1015,AM1015,AQ1015,AU1015,AY1015,BC1015,BG1015,BK1015,BO1015,BS1015,BW1015,CA1015,CE1015,CI1015),1)</f>
        <v>75518.3</v>
      </c>
      <c r="CL1015" s="18"/>
      <c r="CM1015" s="18">
        <f t="shared" si="265"/>
        <v>0</v>
      </c>
      <c r="CN1015" s="35">
        <f t="shared" si="266"/>
        <v>0</v>
      </c>
      <c r="CO1015" s="39">
        <f t="shared" si="267"/>
        <v>75518.3</v>
      </c>
    </row>
    <row r="1016" spans="1:93" s="19" customFormat="1" ht="45">
      <c r="A1016" s="17">
        <v>1006</v>
      </c>
      <c r="B1016" s="50" t="s">
        <v>340</v>
      </c>
      <c r="C1016" s="69" t="s">
        <v>929</v>
      </c>
      <c r="D1016" s="69" t="s">
        <v>1248</v>
      </c>
      <c r="E1016" s="37">
        <v>1</v>
      </c>
      <c r="F1016" s="37" t="str">
        <f>+VLOOKUP(B1016,'[1]AMAREY NOVA MEDICAL S.A'!$D:$H,5,0)</f>
        <v>CTO 5656-2021 AMAREY NOVA MEDICAL S.A</v>
      </c>
      <c r="G1016" s="34">
        <f>+VLOOKUP(B1016,'[1]AMAREY NOVA MEDICAL S.A'!$D:$H,2,0)</f>
        <v>31000</v>
      </c>
      <c r="H1016" s="32">
        <f>+VLOOKUP(B1016,'[1]AMAREY NOVA MEDICAL S.A'!$D:$H,3,0)</f>
        <v>0</v>
      </c>
      <c r="I1016" s="32">
        <f>+VLOOKUP(B1016,'[1]AMAREY NOVA MEDICAL S.A'!$D:$H,4,0)</f>
        <v>31000</v>
      </c>
      <c r="J1016" s="32">
        <f t="shared" si="259"/>
        <v>31000</v>
      </c>
      <c r="K1016" s="32">
        <f t="shared" si="260"/>
        <v>32742.2</v>
      </c>
      <c r="L1016" s="32"/>
      <c r="M1016" s="32"/>
      <c r="N1016" s="32"/>
      <c r="O1016" s="32"/>
      <c r="P1016" s="71"/>
      <c r="Q1016" s="71"/>
      <c r="R1016" s="76"/>
      <c r="S1016" s="32"/>
      <c r="T1016" s="32"/>
      <c r="U1016" s="32"/>
      <c r="V1016" s="32"/>
      <c r="W1016" s="32"/>
      <c r="X1016" s="32"/>
      <c r="Y1016" s="32"/>
      <c r="Z1016" s="32"/>
      <c r="AA1016" s="32"/>
      <c r="AB1016" s="32"/>
      <c r="AC1016" s="32"/>
      <c r="AD1016" s="32"/>
      <c r="AE1016" s="32"/>
      <c r="AF1016" s="32"/>
      <c r="AG1016" s="32"/>
      <c r="AH1016" s="32"/>
      <c r="AI1016" s="32"/>
      <c r="AJ1016" s="32">
        <v>117300</v>
      </c>
      <c r="AK1016" s="32">
        <f>+AJ1016*19%</f>
        <v>22287</v>
      </c>
      <c r="AL1016" s="32">
        <v>139587</v>
      </c>
      <c r="AM1016" s="32">
        <f t="shared" si="263"/>
        <v>147431.78940000001</v>
      </c>
      <c r="AN1016" s="32"/>
      <c r="AO1016" s="32"/>
      <c r="AP1016" s="32"/>
      <c r="AQ1016" s="32"/>
      <c r="AR1016" s="32"/>
      <c r="AS1016" s="32"/>
      <c r="AT1016" s="32"/>
      <c r="AU1016" s="32"/>
      <c r="AV1016" s="32"/>
      <c r="AW1016" s="32"/>
      <c r="AX1016" s="32"/>
      <c r="AY1016" s="32"/>
      <c r="AZ1016" s="32"/>
      <c r="BA1016" s="32"/>
      <c r="BB1016" s="32"/>
      <c r="BC1016" s="32"/>
      <c r="BD1016" s="32"/>
      <c r="BE1016" s="32"/>
      <c r="BF1016" s="32"/>
      <c r="BG1016" s="32"/>
      <c r="BH1016" s="32"/>
      <c r="BI1016" s="32"/>
      <c r="BJ1016" s="32"/>
      <c r="BK1016" s="32"/>
      <c r="BL1016" s="32"/>
      <c r="BM1016" s="32"/>
      <c r="BN1016" s="32"/>
      <c r="BO1016" s="32"/>
      <c r="BP1016" s="32"/>
      <c r="BQ1016" s="32"/>
      <c r="BR1016" s="32"/>
      <c r="BS1016" s="32"/>
      <c r="BT1016" s="32"/>
      <c r="BU1016" s="32"/>
      <c r="BV1016" s="32"/>
      <c r="BW1016" s="32"/>
      <c r="BX1016" s="32"/>
      <c r="BY1016" s="32"/>
      <c r="BZ1016" s="32"/>
      <c r="CA1016" s="32"/>
      <c r="CB1016" s="32"/>
      <c r="CC1016" s="32"/>
      <c r="CD1016" s="32"/>
      <c r="CE1016" s="32"/>
      <c r="CF1016" s="32"/>
      <c r="CG1016" s="32"/>
      <c r="CH1016" s="32"/>
      <c r="CI1016" s="32"/>
      <c r="CJ1016" s="32">
        <f t="shared" si="264"/>
        <v>90086.99470000001</v>
      </c>
      <c r="CK1016" s="32">
        <f>+SMALL((K1016,O1016,S1016,W1016,AA1016,AE1016,AI1016,AM1016,AQ1016,AU1016,AY1016,BC1016,BG1016,BK1016,BO1016,BS1016,BW1016,CA1016,CE1016,CI1016),1)</f>
        <v>32742.2</v>
      </c>
      <c r="CL1016" s="18"/>
      <c r="CM1016" s="18">
        <f t="shared" si="265"/>
        <v>0</v>
      </c>
      <c r="CN1016" s="35">
        <f t="shared" si="266"/>
        <v>0</v>
      </c>
      <c r="CO1016" s="39">
        <f t="shared" si="267"/>
        <v>32742.2</v>
      </c>
    </row>
    <row r="1017" spans="1:93" s="19" customFormat="1" ht="60">
      <c r="A1017" s="17">
        <v>1007</v>
      </c>
      <c r="B1017" s="50" t="s">
        <v>813</v>
      </c>
      <c r="C1017" s="69" t="s">
        <v>929</v>
      </c>
      <c r="D1017" s="69" t="s">
        <v>1248</v>
      </c>
      <c r="E1017" s="37">
        <v>1</v>
      </c>
      <c r="F1017" s="37" t="str">
        <f>+VLOOKUP(B1017,'[1]AMAREY NOVA MEDICAL S.A'!$D:$H,5,0)</f>
        <v>CTO 5664-2021 JOHNSON &amp; JOHNSON DE COLOMBIA S.A</v>
      </c>
      <c r="G1017" s="34">
        <f>+VLOOKUP(B1017,'[1]AMAREY NOVA MEDICAL S.A'!$D:$H,2,0)</f>
        <v>480000</v>
      </c>
      <c r="H1017" s="32">
        <f>+VLOOKUP(B1017,'[1]AMAREY NOVA MEDICAL S.A'!$D:$H,3,0)</f>
        <v>91200</v>
      </c>
      <c r="I1017" s="32">
        <f>+VLOOKUP(B1017,'[1]AMAREY NOVA MEDICAL S.A'!$D:$H,4,0)</f>
        <v>571200</v>
      </c>
      <c r="J1017" s="32">
        <f t="shared" si="259"/>
        <v>571200</v>
      </c>
      <c r="K1017" s="32">
        <f t="shared" si="260"/>
        <v>603301.44000000006</v>
      </c>
      <c r="L1017" s="32"/>
      <c r="M1017" s="32"/>
      <c r="N1017" s="32"/>
      <c r="O1017" s="32"/>
      <c r="P1017" s="71"/>
      <c r="Q1017" s="71"/>
      <c r="R1017" s="76"/>
      <c r="S1017" s="32"/>
      <c r="T1017" s="32"/>
      <c r="U1017" s="32"/>
      <c r="V1017" s="32"/>
      <c r="W1017" s="32"/>
      <c r="X1017" s="32"/>
      <c r="Y1017" s="32"/>
      <c r="Z1017" s="32"/>
      <c r="AA1017" s="32"/>
      <c r="AB1017" s="32"/>
      <c r="AC1017" s="32"/>
      <c r="AD1017" s="32"/>
      <c r="AE1017" s="32"/>
      <c r="AF1017" s="32"/>
      <c r="AG1017" s="32"/>
      <c r="AH1017" s="32"/>
      <c r="AI1017" s="32"/>
      <c r="AJ1017" s="32">
        <v>480000</v>
      </c>
      <c r="AK1017" s="32">
        <f>+AJ1017*19%</f>
        <v>91200</v>
      </c>
      <c r="AL1017" s="32">
        <v>571200</v>
      </c>
      <c r="AM1017" s="32">
        <f t="shared" si="263"/>
        <v>603301.44000000006</v>
      </c>
      <c r="AN1017" s="32"/>
      <c r="AO1017" s="32"/>
      <c r="AP1017" s="32"/>
      <c r="AQ1017" s="32"/>
      <c r="AR1017" s="32"/>
      <c r="AS1017" s="32"/>
      <c r="AT1017" s="32"/>
      <c r="AU1017" s="32"/>
      <c r="AV1017" s="32"/>
      <c r="AW1017" s="32"/>
      <c r="AX1017" s="32"/>
      <c r="AY1017" s="32"/>
      <c r="AZ1017" s="32"/>
      <c r="BA1017" s="32"/>
      <c r="BB1017" s="32"/>
      <c r="BC1017" s="32"/>
      <c r="BD1017" s="32"/>
      <c r="BE1017" s="32"/>
      <c r="BF1017" s="32"/>
      <c r="BG1017" s="32"/>
      <c r="BH1017" s="32"/>
      <c r="BI1017" s="32"/>
      <c r="BJ1017" s="32"/>
      <c r="BK1017" s="32"/>
      <c r="BL1017" s="32"/>
      <c r="BM1017" s="32"/>
      <c r="BN1017" s="32"/>
      <c r="BO1017" s="32"/>
      <c r="BP1017" s="32"/>
      <c r="BQ1017" s="32"/>
      <c r="BR1017" s="32"/>
      <c r="BS1017" s="32"/>
      <c r="BT1017" s="32"/>
      <c r="BU1017" s="32"/>
      <c r="BV1017" s="32"/>
      <c r="BW1017" s="32"/>
      <c r="BX1017" s="32"/>
      <c r="BY1017" s="32"/>
      <c r="BZ1017" s="32"/>
      <c r="CA1017" s="32"/>
      <c r="CB1017" s="32"/>
      <c r="CC1017" s="32"/>
      <c r="CD1017" s="32"/>
      <c r="CE1017" s="32"/>
      <c r="CF1017" s="32"/>
      <c r="CG1017" s="32"/>
      <c r="CH1017" s="32"/>
      <c r="CI1017" s="32"/>
      <c r="CJ1017" s="32">
        <f t="shared" si="264"/>
        <v>603301.44000000006</v>
      </c>
      <c r="CK1017" s="32">
        <f>+SMALL((K1017,O1017,S1017,W1017,AA1017,AE1017,AI1017,AM1017,AQ1017,AU1017,AY1017,BC1017,BG1017,BK1017,BO1017,BS1017,BW1017,CA1017,CE1017,CI1017),1)</f>
        <v>603301.44000000006</v>
      </c>
      <c r="CL1017" s="18"/>
      <c r="CM1017" s="18">
        <f t="shared" si="265"/>
        <v>0</v>
      </c>
      <c r="CN1017" s="35">
        <f t="shared" si="266"/>
        <v>0</v>
      </c>
      <c r="CO1017" s="39">
        <f t="shared" si="267"/>
        <v>603301.44000000006</v>
      </c>
    </row>
    <row r="1018" spans="1:93" s="19" customFormat="1" ht="60">
      <c r="A1018" s="17">
        <v>1008</v>
      </c>
      <c r="B1018" s="50" t="s">
        <v>816</v>
      </c>
      <c r="C1018" s="69" t="s">
        <v>930</v>
      </c>
      <c r="D1018" s="69" t="s">
        <v>1248</v>
      </c>
      <c r="E1018" s="37">
        <v>1</v>
      </c>
      <c r="F1018" s="37" t="str">
        <f>+VLOOKUP(B1018,'[1]AMAREY NOVA MEDICAL S.A'!$D:$H,5,0)</f>
        <v>CTO 5664-2021 JOHNSON &amp; JOHNSON DE COLOMBIA S.A</v>
      </c>
      <c r="G1018" s="34">
        <f>+VLOOKUP(B1018,'[1]AMAREY NOVA MEDICAL S.A'!$D:$H,2,0)</f>
        <v>3150000</v>
      </c>
      <c r="H1018" s="32">
        <f>+VLOOKUP(B1018,'[1]AMAREY NOVA MEDICAL S.A'!$D:$H,3,0)</f>
        <v>0</v>
      </c>
      <c r="I1018" s="32">
        <f>+VLOOKUP(B1018,'[1]AMAREY NOVA MEDICAL S.A'!$D:$H,4,0)</f>
        <v>3150000</v>
      </c>
      <c r="J1018" s="32">
        <f t="shared" si="259"/>
        <v>3150000</v>
      </c>
      <c r="K1018" s="32">
        <f t="shared" si="260"/>
        <v>3327030</v>
      </c>
      <c r="L1018" s="32"/>
      <c r="M1018" s="32"/>
      <c r="N1018" s="32"/>
      <c r="O1018" s="32"/>
      <c r="P1018" s="71"/>
      <c r="Q1018" s="71"/>
      <c r="R1018" s="76"/>
      <c r="S1018" s="32"/>
      <c r="T1018" s="32"/>
      <c r="U1018" s="32"/>
      <c r="V1018" s="32"/>
      <c r="W1018" s="32"/>
      <c r="X1018" s="32"/>
      <c r="Y1018" s="32"/>
      <c r="Z1018" s="32"/>
      <c r="AA1018" s="32"/>
      <c r="AB1018" s="32"/>
      <c r="AC1018" s="32"/>
      <c r="AD1018" s="32"/>
      <c r="AE1018" s="32"/>
      <c r="AF1018" s="32"/>
      <c r="AG1018" s="32"/>
      <c r="AH1018" s="32"/>
      <c r="AI1018" s="32"/>
      <c r="AJ1018" s="32">
        <v>3622500</v>
      </c>
      <c r="AK1018" s="32"/>
      <c r="AL1018" s="32">
        <v>3622500</v>
      </c>
      <c r="AM1018" s="32">
        <f t="shared" si="263"/>
        <v>3826084.5</v>
      </c>
      <c r="AN1018" s="32"/>
      <c r="AO1018" s="32"/>
      <c r="AP1018" s="32"/>
      <c r="AQ1018" s="32"/>
      <c r="AR1018" s="32"/>
      <c r="AS1018" s="32"/>
      <c r="AT1018" s="32"/>
      <c r="AU1018" s="32"/>
      <c r="AV1018" s="32"/>
      <c r="AW1018" s="32"/>
      <c r="AX1018" s="32"/>
      <c r="AY1018" s="32"/>
      <c r="AZ1018" s="32"/>
      <c r="BA1018" s="32"/>
      <c r="BB1018" s="32"/>
      <c r="BC1018" s="32"/>
      <c r="BD1018" s="32"/>
      <c r="BE1018" s="32"/>
      <c r="BF1018" s="32"/>
      <c r="BG1018" s="32"/>
      <c r="BH1018" s="32"/>
      <c r="BI1018" s="32"/>
      <c r="BJ1018" s="32"/>
      <c r="BK1018" s="32"/>
      <c r="BL1018" s="32"/>
      <c r="BM1018" s="32"/>
      <c r="BN1018" s="32"/>
      <c r="BO1018" s="32"/>
      <c r="BP1018" s="32"/>
      <c r="BQ1018" s="32"/>
      <c r="BR1018" s="32"/>
      <c r="BS1018" s="32"/>
      <c r="BT1018" s="32"/>
      <c r="BU1018" s="32"/>
      <c r="BV1018" s="32"/>
      <c r="BW1018" s="32"/>
      <c r="BX1018" s="32"/>
      <c r="BY1018" s="32"/>
      <c r="BZ1018" s="32"/>
      <c r="CA1018" s="32"/>
      <c r="CB1018" s="32"/>
      <c r="CC1018" s="32"/>
      <c r="CD1018" s="32"/>
      <c r="CE1018" s="32"/>
      <c r="CF1018" s="32"/>
      <c r="CG1018" s="32"/>
      <c r="CH1018" s="32"/>
      <c r="CI1018" s="32"/>
      <c r="CJ1018" s="32">
        <f t="shared" si="264"/>
        <v>3576557.25</v>
      </c>
      <c r="CK1018" s="32">
        <f>+SMALL((K1018,O1018,S1018,W1018,AA1018,AE1018,AI1018,AM1018,AQ1018,AU1018,AY1018,BC1018,BG1018,BK1018,BO1018,BS1018,BW1018,CA1018,CE1018,CI1018),1)</f>
        <v>3327030</v>
      </c>
      <c r="CL1018" s="18"/>
      <c r="CM1018" s="18">
        <f t="shared" si="265"/>
        <v>0</v>
      </c>
      <c r="CN1018" s="35">
        <f t="shared" si="266"/>
        <v>0</v>
      </c>
      <c r="CO1018" s="39">
        <f t="shared" si="267"/>
        <v>3327030</v>
      </c>
    </row>
    <row r="1019" spans="1:93" s="19" customFormat="1" ht="60">
      <c r="A1019" s="17">
        <v>1009</v>
      </c>
      <c r="B1019" s="50" t="s">
        <v>814</v>
      </c>
      <c r="C1019" s="69" t="s">
        <v>930</v>
      </c>
      <c r="D1019" s="69" t="s">
        <v>1248</v>
      </c>
      <c r="E1019" s="37">
        <v>1</v>
      </c>
      <c r="F1019" s="37" t="str">
        <f>+VLOOKUP(B1019,'[1]AMAREY NOVA MEDICAL S.A'!$D:$H,5,0)</f>
        <v>CTO 5664-2021 JOHNSON &amp; JOHNSON DE COLOMBIA S.A</v>
      </c>
      <c r="G1019" s="34">
        <f>+VLOOKUP(B1019,'[1]AMAREY NOVA MEDICAL S.A'!$D:$H,2,0)</f>
        <v>357500</v>
      </c>
      <c r="H1019" s="32">
        <f>+VLOOKUP(B1019,'[1]AMAREY NOVA MEDICAL S.A'!$D:$H,3,0)</f>
        <v>0</v>
      </c>
      <c r="I1019" s="32">
        <f>+VLOOKUP(B1019,'[1]AMAREY NOVA MEDICAL S.A'!$D:$H,4,0)</f>
        <v>357500</v>
      </c>
      <c r="J1019" s="32">
        <f t="shared" si="259"/>
        <v>357500</v>
      </c>
      <c r="K1019" s="32">
        <f t="shared" si="260"/>
        <v>377591.5</v>
      </c>
      <c r="L1019" s="32"/>
      <c r="M1019" s="32"/>
      <c r="N1019" s="32"/>
      <c r="O1019" s="32"/>
      <c r="P1019" s="71"/>
      <c r="Q1019" s="71"/>
      <c r="R1019" s="76"/>
      <c r="S1019" s="32"/>
      <c r="T1019" s="32"/>
      <c r="U1019" s="32"/>
      <c r="V1019" s="32"/>
      <c r="W1019" s="32"/>
      <c r="X1019" s="32"/>
      <c r="Y1019" s="32"/>
      <c r="Z1019" s="32"/>
      <c r="AA1019" s="32"/>
      <c r="AB1019" s="32"/>
      <c r="AC1019" s="32"/>
      <c r="AD1019" s="32"/>
      <c r="AE1019" s="32"/>
      <c r="AF1019" s="32"/>
      <c r="AG1019" s="32"/>
      <c r="AH1019" s="32"/>
      <c r="AI1019" s="32"/>
      <c r="AJ1019" s="32">
        <v>411125</v>
      </c>
      <c r="AK1019" s="32"/>
      <c r="AL1019" s="32">
        <v>411125</v>
      </c>
      <c r="AM1019" s="32">
        <f t="shared" si="263"/>
        <v>434230.22500000003</v>
      </c>
      <c r="AN1019" s="32"/>
      <c r="AO1019" s="32"/>
      <c r="AP1019" s="32"/>
      <c r="AQ1019" s="32"/>
      <c r="AR1019" s="32"/>
      <c r="AS1019" s="32"/>
      <c r="AT1019" s="32"/>
      <c r="AU1019" s="32"/>
      <c r="AV1019" s="32"/>
      <c r="AW1019" s="32"/>
      <c r="AX1019" s="32"/>
      <c r="AY1019" s="32"/>
      <c r="AZ1019" s="32"/>
      <c r="BA1019" s="32"/>
      <c r="BB1019" s="32"/>
      <c r="BC1019" s="32"/>
      <c r="BD1019" s="32"/>
      <c r="BE1019" s="32"/>
      <c r="BF1019" s="32"/>
      <c r="BG1019" s="32"/>
      <c r="BH1019" s="32"/>
      <c r="BI1019" s="32"/>
      <c r="BJ1019" s="32"/>
      <c r="BK1019" s="32"/>
      <c r="BL1019" s="32"/>
      <c r="BM1019" s="32"/>
      <c r="BN1019" s="32"/>
      <c r="BO1019" s="32"/>
      <c r="BP1019" s="32"/>
      <c r="BQ1019" s="32"/>
      <c r="BR1019" s="32"/>
      <c r="BS1019" s="32"/>
      <c r="BT1019" s="32"/>
      <c r="BU1019" s="32"/>
      <c r="BV1019" s="32"/>
      <c r="BW1019" s="32"/>
      <c r="BX1019" s="32"/>
      <c r="BY1019" s="32"/>
      <c r="BZ1019" s="32"/>
      <c r="CA1019" s="32"/>
      <c r="CB1019" s="32"/>
      <c r="CC1019" s="32"/>
      <c r="CD1019" s="32"/>
      <c r="CE1019" s="32"/>
      <c r="CF1019" s="32"/>
      <c r="CG1019" s="32"/>
      <c r="CH1019" s="32"/>
      <c r="CI1019" s="32"/>
      <c r="CJ1019" s="32">
        <f t="shared" si="264"/>
        <v>405910.86250000005</v>
      </c>
      <c r="CK1019" s="32">
        <f>+SMALL((K1019,O1019,S1019,W1019,AA1019,AE1019,AI1019,AM1019,AQ1019,AU1019,AY1019,BC1019,BG1019,BK1019,BO1019,BS1019,BW1019,CA1019,CE1019,CI1019),1)</f>
        <v>377591.5</v>
      </c>
      <c r="CL1019" s="18"/>
      <c r="CM1019" s="18">
        <f t="shared" si="265"/>
        <v>0</v>
      </c>
      <c r="CN1019" s="35">
        <f t="shared" si="266"/>
        <v>0</v>
      </c>
      <c r="CO1019" s="39">
        <f t="shared" si="267"/>
        <v>377591.5</v>
      </c>
    </row>
    <row r="1020" spans="1:93" s="19" customFormat="1" ht="60">
      <c r="A1020" s="17">
        <v>1010</v>
      </c>
      <c r="B1020" s="50" t="s">
        <v>815</v>
      </c>
      <c r="C1020" s="69" t="s">
        <v>930</v>
      </c>
      <c r="D1020" s="69" t="s">
        <v>1248</v>
      </c>
      <c r="E1020" s="37">
        <v>1</v>
      </c>
      <c r="F1020" s="37" t="str">
        <f>+VLOOKUP(B1020,'[1]AMAREY NOVA MEDICAL S.A'!$D:$H,5,0)</f>
        <v>CTO 5664-2021 JOHNSON &amp; JOHNSON DE COLOMBIA S.A</v>
      </c>
      <c r="G1020" s="34">
        <f>+VLOOKUP(B1020,'[1]AMAREY NOVA MEDICAL S.A'!$D:$H,2,0)</f>
        <v>71500</v>
      </c>
      <c r="H1020" s="32">
        <f>+VLOOKUP(B1020,'[1]AMAREY NOVA MEDICAL S.A'!$D:$H,3,0)</f>
        <v>0</v>
      </c>
      <c r="I1020" s="32">
        <f>+VLOOKUP(B1020,'[1]AMAREY NOVA MEDICAL S.A'!$D:$H,4,0)</f>
        <v>71500</v>
      </c>
      <c r="J1020" s="32">
        <f t="shared" si="259"/>
        <v>71500</v>
      </c>
      <c r="K1020" s="32">
        <f t="shared" si="260"/>
        <v>75518.3</v>
      </c>
      <c r="L1020" s="32"/>
      <c r="M1020" s="32"/>
      <c r="N1020" s="32"/>
      <c r="O1020" s="32"/>
      <c r="P1020" s="71"/>
      <c r="Q1020" s="71"/>
      <c r="R1020" s="76"/>
      <c r="S1020" s="32"/>
      <c r="T1020" s="32"/>
      <c r="U1020" s="32"/>
      <c r="V1020" s="32"/>
      <c r="W1020" s="32"/>
      <c r="X1020" s="32"/>
      <c r="Y1020" s="32"/>
      <c r="Z1020" s="32"/>
      <c r="AA1020" s="32"/>
      <c r="AB1020" s="32"/>
      <c r="AC1020" s="32"/>
      <c r="AD1020" s="32"/>
      <c r="AE1020" s="32"/>
      <c r="AF1020" s="32"/>
      <c r="AG1020" s="32"/>
      <c r="AH1020" s="32"/>
      <c r="AI1020" s="32"/>
      <c r="AJ1020" s="32">
        <v>82225</v>
      </c>
      <c r="AK1020" s="32"/>
      <c r="AL1020" s="32">
        <v>82225</v>
      </c>
      <c r="AM1020" s="32">
        <f t="shared" si="263"/>
        <v>86846.044999999998</v>
      </c>
      <c r="AN1020" s="32"/>
      <c r="AO1020" s="32"/>
      <c r="AP1020" s="32"/>
      <c r="AQ1020" s="32"/>
      <c r="AR1020" s="32"/>
      <c r="AS1020" s="32"/>
      <c r="AT1020" s="32"/>
      <c r="AU1020" s="32"/>
      <c r="AV1020" s="32"/>
      <c r="AW1020" s="32"/>
      <c r="AX1020" s="32"/>
      <c r="AY1020" s="32"/>
      <c r="AZ1020" s="32"/>
      <c r="BA1020" s="32"/>
      <c r="BB1020" s="32"/>
      <c r="BC1020" s="32"/>
      <c r="BD1020" s="32"/>
      <c r="BE1020" s="32"/>
      <c r="BF1020" s="32"/>
      <c r="BG1020" s="32"/>
      <c r="BH1020" s="32"/>
      <c r="BI1020" s="32"/>
      <c r="BJ1020" s="32"/>
      <c r="BK1020" s="32"/>
      <c r="BL1020" s="32"/>
      <c r="BM1020" s="32"/>
      <c r="BN1020" s="32"/>
      <c r="BO1020" s="32"/>
      <c r="BP1020" s="32"/>
      <c r="BQ1020" s="32"/>
      <c r="BR1020" s="32"/>
      <c r="BS1020" s="32"/>
      <c r="BT1020" s="32"/>
      <c r="BU1020" s="32"/>
      <c r="BV1020" s="32"/>
      <c r="BW1020" s="32"/>
      <c r="BX1020" s="32"/>
      <c r="BY1020" s="32"/>
      <c r="BZ1020" s="32"/>
      <c r="CA1020" s="32"/>
      <c r="CB1020" s="32"/>
      <c r="CC1020" s="32"/>
      <c r="CD1020" s="32"/>
      <c r="CE1020" s="32"/>
      <c r="CF1020" s="32"/>
      <c r="CG1020" s="32"/>
      <c r="CH1020" s="32"/>
      <c r="CI1020" s="32"/>
      <c r="CJ1020" s="32">
        <f t="shared" si="264"/>
        <v>81182.172500000001</v>
      </c>
      <c r="CK1020" s="32">
        <f>+SMALL((K1020,O1020,S1020,W1020,AA1020,AE1020,AI1020,AM1020,AQ1020,AU1020,AY1020,BC1020,BG1020,BK1020,BO1020,BS1020,BW1020,CA1020,CE1020,CI1020),1)</f>
        <v>75518.3</v>
      </c>
      <c r="CL1020" s="18"/>
      <c r="CM1020" s="18">
        <f t="shared" si="265"/>
        <v>0</v>
      </c>
      <c r="CN1020" s="35">
        <f t="shared" si="266"/>
        <v>0</v>
      </c>
      <c r="CO1020" s="39">
        <f t="shared" si="267"/>
        <v>75518.3</v>
      </c>
    </row>
    <row r="1021" spans="1:93" s="19" customFormat="1" ht="45">
      <c r="A1021" s="17">
        <v>1011</v>
      </c>
      <c r="B1021" s="50" t="s">
        <v>340</v>
      </c>
      <c r="C1021" s="69" t="s">
        <v>930</v>
      </c>
      <c r="D1021" s="69" t="s">
        <v>1248</v>
      </c>
      <c r="E1021" s="37">
        <v>1</v>
      </c>
      <c r="F1021" s="37" t="str">
        <f>+VLOOKUP(B1021,'[1]AMAREY NOVA MEDICAL S.A'!$D:$H,5,0)</f>
        <v>CTO 5656-2021 AMAREY NOVA MEDICAL S.A</v>
      </c>
      <c r="G1021" s="34">
        <f>+VLOOKUP(B1021,'[1]AMAREY NOVA MEDICAL S.A'!$D:$H,2,0)</f>
        <v>31000</v>
      </c>
      <c r="H1021" s="32">
        <f>+VLOOKUP(B1021,'[1]AMAREY NOVA MEDICAL S.A'!$D:$H,3,0)</f>
        <v>0</v>
      </c>
      <c r="I1021" s="32">
        <f>+VLOOKUP(B1021,'[1]AMAREY NOVA MEDICAL S.A'!$D:$H,4,0)</f>
        <v>31000</v>
      </c>
      <c r="J1021" s="32">
        <f t="shared" si="259"/>
        <v>31000</v>
      </c>
      <c r="K1021" s="32">
        <f t="shared" si="260"/>
        <v>32742.2</v>
      </c>
      <c r="L1021" s="32"/>
      <c r="M1021" s="32"/>
      <c r="N1021" s="32"/>
      <c r="O1021" s="32"/>
      <c r="P1021" s="71"/>
      <c r="Q1021" s="71"/>
      <c r="R1021" s="76"/>
      <c r="S1021" s="32"/>
      <c r="T1021" s="32"/>
      <c r="U1021" s="32"/>
      <c r="V1021" s="32"/>
      <c r="W1021" s="32"/>
      <c r="X1021" s="32"/>
      <c r="Y1021" s="32"/>
      <c r="Z1021" s="32"/>
      <c r="AA1021" s="32"/>
      <c r="AB1021" s="32"/>
      <c r="AC1021" s="32"/>
      <c r="AD1021" s="32"/>
      <c r="AE1021" s="32"/>
      <c r="AF1021" s="32"/>
      <c r="AG1021" s="32"/>
      <c r="AH1021" s="32"/>
      <c r="AI1021" s="32"/>
      <c r="AJ1021" s="32">
        <v>117300</v>
      </c>
      <c r="AK1021" s="32">
        <f>+AJ1021*19%</f>
        <v>22287</v>
      </c>
      <c r="AL1021" s="32">
        <v>139587</v>
      </c>
      <c r="AM1021" s="32">
        <f t="shared" si="263"/>
        <v>147431.78940000001</v>
      </c>
      <c r="AN1021" s="32"/>
      <c r="AO1021" s="32"/>
      <c r="AP1021" s="32"/>
      <c r="AQ1021" s="32"/>
      <c r="AR1021" s="32"/>
      <c r="AS1021" s="32"/>
      <c r="AT1021" s="32"/>
      <c r="AU1021" s="32"/>
      <c r="AV1021" s="32"/>
      <c r="AW1021" s="32"/>
      <c r="AX1021" s="32"/>
      <c r="AY1021" s="32"/>
      <c r="AZ1021" s="32"/>
      <c r="BA1021" s="32"/>
      <c r="BB1021" s="32"/>
      <c r="BC1021" s="32"/>
      <c r="BD1021" s="32"/>
      <c r="BE1021" s="32"/>
      <c r="BF1021" s="32"/>
      <c r="BG1021" s="32"/>
      <c r="BH1021" s="32"/>
      <c r="BI1021" s="32"/>
      <c r="BJ1021" s="32"/>
      <c r="BK1021" s="32"/>
      <c r="BL1021" s="32"/>
      <c r="BM1021" s="32"/>
      <c r="BN1021" s="32"/>
      <c r="BO1021" s="32"/>
      <c r="BP1021" s="32"/>
      <c r="BQ1021" s="32"/>
      <c r="BR1021" s="32"/>
      <c r="BS1021" s="32"/>
      <c r="BT1021" s="32"/>
      <c r="BU1021" s="32"/>
      <c r="BV1021" s="32"/>
      <c r="BW1021" s="32"/>
      <c r="BX1021" s="32"/>
      <c r="BY1021" s="32"/>
      <c r="BZ1021" s="32"/>
      <c r="CA1021" s="32"/>
      <c r="CB1021" s="32"/>
      <c r="CC1021" s="32"/>
      <c r="CD1021" s="32"/>
      <c r="CE1021" s="32"/>
      <c r="CF1021" s="32"/>
      <c r="CG1021" s="32"/>
      <c r="CH1021" s="32"/>
      <c r="CI1021" s="32"/>
      <c r="CJ1021" s="32">
        <f t="shared" si="264"/>
        <v>90086.99470000001</v>
      </c>
      <c r="CK1021" s="32">
        <f>+SMALL((K1021,O1021,S1021,W1021,AA1021,AE1021,AI1021,AM1021,AQ1021,AU1021,AY1021,BC1021,BG1021,BK1021,BO1021,BS1021,BW1021,CA1021,CE1021,CI1021),1)</f>
        <v>32742.2</v>
      </c>
      <c r="CL1021" s="18"/>
      <c r="CM1021" s="18">
        <f t="shared" si="265"/>
        <v>0</v>
      </c>
      <c r="CN1021" s="35">
        <f t="shared" si="266"/>
        <v>0</v>
      </c>
      <c r="CO1021" s="39">
        <f t="shared" si="267"/>
        <v>32742.2</v>
      </c>
    </row>
    <row r="1022" spans="1:93" s="19" customFormat="1" ht="60">
      <c r="A1022" s="17">
        <v>1012</v>
      </c>
      <c r="B1022" s="50" t="s">
        <v>813</v>
      </c>
      <c r="C1022" s="69" t="s">
        <v>930</v>
      </c>
      <c r="D1022" s="69" t="s">
        <v>1248</v>
      </c>
      <c r="E1022" s="37">
        <v>1</v>
      </c>
      <c r="F1022" s="37" t="str">
        <f>+VLOOKUP(B1022,'[1]AMAREY NOVA MEDICAL S.A'!$D:$H,5,0)</f>
        <v>CTO 5664-2021 JOHNSON &amp; JOHNSON DE COLOMBIA S.A</v>
      </c>
      <c r="G1022" s="34">
        <f>+VLOOKUP(B1022,'[1]AMAREY NOVA MEDICAL S.A'!$D:$H,2,0)</f>
        <v>480000</v>
      </c>
      <c r="H1022" s="32">
        <f>+VLOOKUP(B1022,'[1]AMAREY NOVA MEDICAL S.A'!$D:$H,3,0)</f>
        <v>91200</v>
      </c>
      <c r="I1022" s="32">
        <f>+VLOOKUP(B1022,'[1]AMAREY NOVA MEDICAL S.A'!$D:$H,4,0)</f>
        <v>571200</v>
      </c>
      <c r="J1022" s="32">
        <f t="shared" si="259"/>
        <v>571200</v>
      </c>
      <c r="K1022" s="32">
        <f t="shared" si="260"/>
        <v>603301.44000000006</v>
      </c>
      <c r="L1022" s="32"/>
      <c r="M1022" s="32"/>
      <c r="N1022" s="32"/>
      <c r="O1022" s="32"/>
      <c r="P1022" s="71"/>
      <c r="Q1022" s="71"/>
      <c r="R1022" s="76"/>
      <c r="S1022" s="32"/>
      <c r="T1022" s="32"/>
      <c r="U1022" s="32"/>
      <c r="V1022" s="32"/>
      <c r="W1022" s="32"/>
      <c r="X1022" s="32"/>
      <c r="Y1022" s="32"/>
      <c r="Z1022" s="32"/>
      <c r="AA1022" s="32"/>
      <c r="AB1022" s="32"/>
      <c r="AC1022" s="32"/>
      <c r="AD1022" s="32"/>
      <c r="AE1022" s="32"/>
      <c r="AF1022" s="32"/>
      <c r="AG1022" s="32"/>
      <c r="AH1022" s="32"/>
      <c r="AI1022" s="32"/>
      <c r="AJ1022" s="32">
        <v>480000</v>
      </c>
      <c r="AK1022" s="32">
        <f>+AJ1022*19%</f>
        <v>91200</v>
      </c>
      <c r="AL1022" s="32">
        <v>571200</v>
      </c>
      <c r="AM1022" s="32">
        <f t="shared" si="263"/>
        <v>603301.44000000006</v>
      </c>
      <c r="AN1022" s="32"/>
      <c r="AO1022" s="32"/>
      <c r="AP1022" s="32"/>
      <c r="AQ1022" s="32"/>
      <c r="AR1022" s="32"/>
      <c r="AS1022" s="32"/>
      <c r="AT1022" s="32"/>
      <c r="AU1022" s="32"/>
      <c r="AV1022" s="32"/>
      <c r="AW1022" s="32"/>
      <c r="AX1022" s="32"/>
      <c r="AY1022" s="32"/>
      <c r="AZ1022" s="32"/>
      <c r="BA1022" s="32"/>
      <c r="BB1022" s="32"/>
      <c r="BC1022" s="32"/>
      <c r="BD1022" s="32"/>
      <c r="BE1022" s="32"/>
      <c r="BF1022" s="32"/>
      <c r="BG1022" s="32"/>
      <c r="BH1022" s="32"/>
      <c r="BI1022" s="32"/>
      <c r="BJ1022" s="32"/>
      <c r="BK1022" s="32"/>
      <c r="BL1022" s="32"/>
      <c r="BM1022" s="32"/>
      <c r="BN1022" s="32"/>
      <c r="BO1022" s="32"/>
      <c r="BP1022" s="32"/>
      <c r="BQ1022" s="32"/>
      <c r="BR1022" s="32"/>
      <c r="BS1022" s="32"/>
      <c r="BT1022" s="32"/>
      <c r="BU1022" s="32"/>
      <c r="BV1022" s="32"/>
      <c r="BW1022" s="32"/>
      <c r="BX1022" s="32"/>
      <c r="BY1022" s="32"/>
      <c r="BZ1022" s="32"/>
      <c r="CA1022" s="32"/>
      <c r="CB1022" s="32"/>
      <c r="CC1022" s="32"/>
      <c r="CD1022" s="32"/>
      <c r="CE1022" s="32"/>
      <c r="CF1022" s="32"/>
      <c r="CG1022" s="32"/>
      <c r="CH1022" s="32"/>
      <c r="CI1022" s="32"/>
      <c r="CJ1022" s="32">
        <f t="shared" si="264"/>
        <v>603301.44000000006</v>
      </c>
      <c r="CK1022" s="32">
        <f>+SMALL((K1022,O1022,S1022,W1022,AA1022,AE1022,AI1022,AM1022,AQ1022,AU1022,AY1022,BC1022,BG1022,BK1022,BO1022,BS1022,BW1022,CA1022,CE1022,CI1022),1)</f>
        <v>603301.44000000006</v>
      </c>
      <c r="CL1022" s="18"/>
      <c r="CM1022" s="18">
        <f t="shared" si="265"/>
        <v>0</v>
      </c>
      <c r="CN1022" s="35">
        <f t="shared" si="266"/>
        <v>0</v>
      </c>
      <c r="CO1022" s="39">
        <f t="shared" si="267"/>
        <v>603301.44000000006</v>
      </c>
    </row>
    <row r="1023" spans="1:93" s="19" customFormat="1" ht="60">
      <c r="A1023" s="17">
        <v>1013</v>
      </c>
      <c r="B1023" s="50" t="s">
        <v>816</v>
      </c>
      <c r="C1023" s="69" t="s">
        <v>931</v>
      </c>
      <c r="D1023" s="69" t="s">
        <v>1248</v>
      </c>
      <c r="E1023" s="37">
        <v>1</v>
      </c>
      <c r="F1023" s="37" t="str">
        <f>+VLOOKUP(B1023,'[1]AMAREY NOVA MEDICAL S.A'!$D:$H,5,0)</f>
        <v>CTO 5664-2021 JOHNSON &amp; JOHNSON DE COLOMBIA S.A</v>
      </c>
      <c r="G1023" s="34">
        <f>+VLOOKUP(B1023,'[1]AMAREY NOVA MEDICAL S.A'!$D:$H,2,0)</f>
        <v>3150000</v>
      </c>
      <c r="H1023" s="32">
        <f>+VLOOKUP(B1023,'[1]AMAREY NOVA MEDICAL S.A'!$D:$H,3,0)</f>
        <v>0</v>
      </c>
      <c r="I1023" s="32">
        <f>+VLOOKUP(B1023,'[1]AMAREY NOVA MEDICAL S.A'!$D:$H,4,0)</f>
        <v>3150000</v>
      </c>
      <c r="J1023" s="32">
        <f t="shared" si="259"/>
        <v>3150000</v>
      </c>
      <c r="K1023" s="32">
        <f t="shared" si="260"/>
        <v>3327030</v>
      </c>
      <c r="L1023" s="32"/>
      <c r="M1023" s="32"/>
      <c r="N1023" s="32"/>
      <c r="O1023" s="32"/>
      <c r="P1023" s="71"/>
      <c r="Q1023" s="71"/>
      <c r="R1023" s="76"/>
      <c r="S1023" s="32"/>
      <c r="T1023" s="32"/>
      <c r="U1023" s="32"/>
      <c r="V1023" s="32"/>
      <c r="W1023" s="32"/>
      <c r="X1023" s="32">
        <v>3481988</v>
      </c>
      <c r="Y1023" s="32"/>
      <c r="Z1023" s="32">
        <v>3481988</v>
      </c>
      <c r="AA1023" s="32">
        <f t="shared" si="268"/>
        <v>3677675.7256</v>
      </c>
      <c r="AB1023" s="32"/>
      <c r="AC1023" s="32"/>
      <c r="AD1023" s="32"/>
      <c r="AE1023" s="32"/>
      <c r="AF1023" s="32"/>
      <c r="AG1023" s="32"/>
      <c r="AH1023" s="32"/>
      <c r="AI1023" s="32"/>
      <c r="AJ1023" s="32">
        <v>3622500</v>
      </c>
      <c r="AK1023" s="32"/>
      <c r="AL1023" s="32">
        <v>3622500</v>
      </c>
      <c r="AM1023" s="32">
        <f t="shared" si="263"/>
        <v>3826084.5</v>
      </c>
      <c r="AN1023" s="32"/>
      <c r="AO1023" s="32"/>
      <c r="AP1023" s="32"/>
      <c r="AQ1023" s="32"/>
      <c r="AR1023" s="32"/>
      <c r="AS1023" s="32"/>
      <c r="AT1023" s="32"/>
      <c r="AU1023" s="32"/>
      <c r="AV1023" s="32"/>
      <c r="AW1023" s="32"/>
      <c r="AX1023" s="32"/>
      <c r="AY1023" s="32"/>
      <c r="AZ1023" s="32"/>
      <c r="BA1023" s="32"/>
      <c r="BB1023" s="32"/>
      <c r="BC1023" s="32"/>
      <c r="BD1023" s="32"/>
      <c r="BE1023" s="32"/>
      <c r="BF1023" s="32"/>
      <c r="BG1023" s="32"/>
      <c r="BH1023" s="32"/>
      <c r="BI1023" s="32"/>
      <c r="BJ1023" s="32"/>
      <c r="BK1023" s="32"/>
      <c r="BL1023" s="32"/>
      <c r="BM1023" s="32"/>
      <c r="BN1023" s="32"/>
      <c r="BO1023" s="32"/>
      <c r="BP1023" s="32"/>
      <c r="BQ1023" s="32"/>
      <c r="BR1023" s="32"/>
      <c r="BS1023" s="32"/>
      <c r="BT1023" s="32"/>
      <c r="BU1023" s="32"/>
      <c r="BV1023" s="32"/>
      <c r="BW1023" s="32"/>
      <c r="BX1023" s="32"/>
      <c r="BY1023" s="32"/>
      <c r="BZ1023" s="32"/>
      <c r="CA1023" s="32"/>
      <c r="CB1023" s="32"/>
      <c r="CC1023" s="32"/>
      <c r="CD1023" s="32"/>
      <c r="CE1023" s="32"/>
      <c r="CF1023" s="32"/>
      <c r="CG1023" s="32"/>
      <c r="CH1023" s="32"/>
      <c r="CI1023" s="32"/>
      <c r="CJ1023" s="32">
        <f t="shared" si="264"/>
        <v>3610263.4085333333</v>
      </c>
      <c r="CK1023" s="32">
        <f>+SMALL((K1023,O1023,S1023,W1023,AA1023,AE1023,AI1023,AM1023,AQ1023,AU1023,AY1023,BC1023,BG1023,BK1023,BO1023,BS1023,BW1023,CA1023,CE1023,CI1023),1)</f>
        <v>3327030</v>
      </c>
      <c r="CL1023" s="18"/>
      <c r="CM1023" s="18">
        <f t="shared" si="265"/>
        <v>0</v>
      </c>
      <c r="CN1023" s="35">
        <f t="shared" si="266"/>
        <v>0</v>
      </c>
      <c r="CO1023" s="39">
        <f t="shared" si="267"/>
        <v>3327030</v>
      </c>
    </row>
    <row r="1024" spans="1:93" s="19" customFormat="1" ht="60">
      <c r="A1024" s="17">
        <v>1014</v>
      </c>
      <c r="B1024" s="50" t="s">
        <v>817</v>
      </c>
      <c r="C1024" s="69" t="s">
        <v>931</v>
      </c>
      <c r="D1024" s="69" t="s">
        <v>1248</v>
      </c>
      <c r="E1024" s="37">
        <v>1</v>
      </c>
      <c r="F1024" s="37" t="str">
        <f>+VLOOKUP(B1024,'[1]AMAREY NOVA MEDICAL S.A'!$D:$H,5,0)</f>
        <v>CTO 5664-2021 JOHNSON &amp; JOHNSON DE COLOMBIA S.A</v>
      </c>
      <c r="G1024" s="34">
        <f>+VLOOKUP(B1024,'[1]AMAREY NOVA MEDICAL S.A'!$D:$H,2,0)</f>
        <v>357500</v>
      </c>
      <c r="H1024" s="32">
        <f>+VLOOKUP(B1024,'[1]AMAREY NOVA MEDICAL S.A'!$D:$H,3,0)</f>
        <v>0</v>
      </c>
      <c r="I1024" s="32">
        <f>+VLOOKUP(B1024,'[1]AMAREY NOVA MEDICAL S.A'!$D:$H,4,0)</f>
        <v>357500</v>
      </c>
      <c r="J1024" s="32">
        <f t="shared" si="259"/>
        <v>357500</v>
      </c>
      <c r="K1024" s="32">
        <f t="shared" si="260"/>
        <v>377591.5</v>
      </c>
      <c r="L1024" s="32"/>
      <c r="M1024" s="32"/>
      <c r="N1024" s="32"/>
      <c r="O1024" s="32"/>
      <c r="P1024" s="71"/>
      <c r="Q1024" s="71"/>
      <c r="R1024" s="76"/>
      <c r="S1024" s="32"/>
      <c r="T1024" s="32"/>
      <c r="U1024" s="32"/>
      <c r="V1024" s="32"/>
      <c r="W1024" s="32"/>
      <c r="X1024" s="32">
        <v>155319</v>
      </c>
      <c r="Y1024" s="32"/>
      <c r="Z1024" s="32">
        <v>155319</v>
      </c>
      <c r="AA1024" s="32">
        <f t="shared" si="268"/>
        <v>164047.9278</v>
      </c>
      <c r="AB1024" s="32"/>
      <c r="AC1024" s="32"/>
      <c r="AD1024" s="32"/>
      <c r="AE1024" s="32"/>
      <c r="AF1024" s="32"/>
      <c r="AG1024" s="32"/>
      <c r="AH1024" s="32"/>
      <c r="AI1024" s="32"/>
      <c r="AJ1024" s="32">
        <v>411125</v>
      </c>
      <c r="AK1024" s="32"/>
      <c r="AL1024" s="32">
        <v>411125</v>
      </c>
      <c r="AM1024" s="32">
        <f t="shared" si="263"/>
        <v>434230.22500000003</v>
      </c>
      <c r="AN1024" s="32"/>
      <c r="AO1024" s="32"/>
      <c r="AP1024" s="32"/>
      <c r="AQ1024" s="32"/>
      <c r="AR1024" s="32"/>
      <c r="AS1024" s="32"/>
      <c r="AT1024" s="32"/>
      <c r="AU1024" s="32"/>
      <c r="AV1024" s="32"/>
      <c r="AW1024" s="32"/>
      <c r="AX1024" s="32"/>
      <c r="AY1024" s="32"/>
      <c r="AZ1024" s="32"/>
      <c r="BA1024" s="32"/>
      <c r="BB1024" s="32"/>
      <c r="BC1024" s="32"/>
      <c r="BD1024" s="32"/>
      <c r="BE1024" s="32"/>
      <c r="BF1024" s="32"/>
      <c r="BG1024" s="32"/>
      <c r="BH1024" s="32"/>
      <c r="BI1024" s="32"/>
      <c r="BJ1024" s="32"/>
      <c r="BK1024" s="32"/>
      <c r="BL1024" s="32"/>
      <c r="BM1024" s="32"/>
      <c r="BN1024" s="32"/>
      <c r="BO1024" s="32"/>
      <c r="BP1024" s="32"/>
      <c r="BQ1024" s="32"/>
      <c r="BR1024" s="32"/>
      <c r="BS1024" s="32"/>
      <c r="BT1024" s="32"/>
      <c r="BU1024" s="32"/>
      <c r="BV1024" s="32"/>
      <c r="BW1024" s="32"/>
      <c r="BX1024" s="32"/>
      <c r="BY1024" s="32"/>
      <c r="BZ1024" s="32"/>
      <c r="CA1024" s="32"/>
      <c r="CB1024" s="32"/>
      <c r="CC1024" s="32"/>
      <c r="CD1024" s="32"/>
      <c r="CE1024" s="32"/>
      <c r="CF1024" s="32"/>
      <c r="CG1024" s="32"/>
      <c r="CH1024" s="32"/>
      <c r="CI1024" s="32"/>
      <c r="CJ1024" s="32">
        <f t="shared" si="264"/>
        <v>325289.88426666666</v>
      </c>
      <c r="CK1024" s="32">
        <f>+SMALL((K1024,O1024,S1024,W1024,AA1024,AE1024,AI1024,AM1024,AQ1024,AU1024,AY1024,BC1024,BG1024,BK1024,BO1024,BS1024,BW1024,CA1024,CE1024,CI1024),1)</f>
        <v>164047.9278</v>
      </c>
      <c r="CL1024" s="18"/>
      <c r="CM1024" s="18">
        <f t="shared" si="265"/>
        <v>213543.5722</v>
      </c>
      <c r="CN1024" s="35">
        <f t="shared" si="266"/>
        <v>1.3017145358906508</v>
      </c>
      <c r="CO1024" s="39">
        <f t="shared" si="267"/>
        <v>164047.9278</v>
      </c>
    </row>
    <row r="1025" spans="1:93" s="19" customFormat="1" ht="60">
      <c r="A1025" s="17">
        <v>1015</v>
      </c>
      <c r="B1025" s="50" t="s">
        <v>818</v>
      </c>
      <c r="C1025" s="69" t="s">
        <v>931</v>
      </c>
      <c r="D1025" s="69" t="s">
        <v>1248</v>
      </c>
      <c r="E1025" s="37">
        <v>1</v>
      </c>
      <c r="F1025" s="37" t="str">
        <f>+VLOOKUP(B1025,'[1]AMAREY NOVA MEDICAL S.A'!$D:$H,5,0)</f>
        <v>CTO 5664-2021 JOHNSON &amp; JOHNSON DE COLOMBIA S.A</v>
      </c>
      <c r="G1025" s="34">
        <f>+VLOOKUP(B1025,'[1]AMAREY NOVA MEDICAL S.A'!$D:$H,2,0)</f>
        <v>71500</v>
      </c>
      <c r="H1025" s="32">
        <f>+VLOOKUP(B1025,'[1]AMAREY NOVA MEDICAL S.A'!$D:$H,3,0)</f>
        <v>0</v>
      </c>
      <c r="I1025" s="32">
        <f>+VLOOKUP(B1025,'[1]AMAREY NOVA MEDICAL S.A'!$D:$H,4,0)</f>
        <v>71500</v>
      </c>
      <c r="J1025" s="32">
        <f t="shared" si="259"/>
        <v>71500</v>
      </c>
      <c r="K1025" s="32">
        <f t="shared" si="260"/>
        <v>75518.3</v>
      </c>
      <c r="L1025" s="32"/>
      <c r="M1025" s="32"/>
      <c r="N1025" s="32"/>
      <c r="O1025" s="32"/>
      <c r="P1025" s="71"/>
      <c r="Q1025" s="71"/>
      <c r="R1025" s="76"/>
      <c r="S1025" s="32"/>
      <c r="T1025" s="32"/>
      <c r="U1025" s="32"/>
      <c r="V1025" s="32"/>
      <c r="W1025" s="32"/>
      <c r="X1025" s="32">
        <v>359523</v>
      </c>
      <c r="Y1025" s="32"/>
      <c r="Z1025" s="32">
        <v>359523</v>
      </c>
      <c r="AA1025" s="32">
        <f t="shared" si="268"/>
        <v>379728.19260000001</v>
      </c>
      <c r="AB1025" s="32"/>
      <c r="AC1025" s="32"/>
      <c r="AD1025" s="32"/>
      <c r="AE1025" s="32"/>
      <c r="AF1025" s="32"/>
      <c r="AG1025" s="32"/>
      <c r="AH1025" s="32"/>
      <c r="AI1025" s="32"/>
      <c r="AJ1025" s="32">
        <v>82225</v>
      </c>
      <c r="AK1025" s="32"/>
      <c r="AL1025" s="32">
        <v>82225</v>
      </c>
      <c r="AM1025" s="32">
        <f t="shared" si="263"/>
        <v>86846.044999999998</v>
      </c>
      <c r="AN1025" s="32"/>
      <c r="AO1025" s="32"/>
      <c r="AP1025" s="32"/>
      <c r="AQ1025" s="32"/>
      <c r="AR1025" s="32"/>
      <c r="AS1025" s="32"/>
      <c r="AT1025" s="32"/>
      <c r="AU1025" s="32"/>
      <c r="AV1025" s="32"/>
      <c r="AW1025" s="32"/>
      <c r="AX1025" s="32"/>
      <c r="AY1025" s="32"/>
      <c r="AZ1025" s="32"/>
      <c r="BA1025" s="32"/>
      <c r="BB1025" s="32"/>
      <c r="BC1025" s="32"/>
      <c r="BD1025" s="32"/>
      <c r="BE1025" s="32"/>
      <c r="BF1025" s="32"/>
      <c r="BG1025" s="32"/>
      <c r="BH1025" s="32"/>
      <c r="BI1025" s="32"/>
      <c r="BJ1025" s="32"/>
      <c r="BK1025" s="32"/>
      <c r="BL1025" s="32"/>
      <c r="BM1025" s="32"/>
      <c r="BN1025" s="32"/>
      <c r="BO1025" s="32"/>
      <c r="BP1025" s="32"/>
      <c r="BQ1025" s="32"/>
      <c r="BR1025" s="32"/>
      <c r="BS1025" s="32"/>
      <c r="BT1025" s="32"/>
      <c r="BU1025" s="32"/>
      <c r="BV1025" s="32"/>
      <c r="BW1025" s="32"/>
      <c r="BX1025" s="32"/>
      <c r="BY1025" s="32"/>
      <c r="BZ1025" s="32"/>
      <c r="CA1025" s="32"/>
      <c r="CB1025" s="32"/>
      <c r="CC1025" s="32"/>
      <c r="CD1025" s="32"/>
      <c r="CE1025" s="32"/>
      <c r="CF1025" s="32"/>
      <c r="CG1025" s="32"/>
      <c r="CH1025" s="32"/>
      <c r="CI1025" s="32"/>
      <c r="CJ1025" s="32">
        <f t="shared" si="264"/>
        <v>180697.51253333336</v>
      </c>
      <c r="CK1025" s="32">
        <f>+SMALL((K1025,O1025,S1025,W1025,AA1025,AE1025,AI1025,AM1025,AQ1025,AU1025,AY1025,BC1025,BG1025,BK1025,BO1025,BS1025,BW1025,CA1025,CE1025,CI1025),1)</f>
        <v>75518.3</v>
      </c>
      <c r="CL1025" s="18"/>
      <c r="CM1025" s="18">
        <f t="shared" si="265"/>
        <v>0</v>
      </c>
      <c r="CN1025" s="35">
        <f t="shared" si="266"/>
        <v>0</v>
      </c>
      <c r="CO1025" s="39">
        <f t="shared" si="267"/>
        <v>75518.3</v>
      </c>
    </row>
    <row r="1026" spans="1:93" s="19" customFormat="1" ht="45">
      <c r="A1026" s="17">
        <v>1016</v>
      </c>
      <c r="B1026" s="50" t="s">
        <v>340</v>
      </c>
      <c r="C1026" s="69" t="s">
        <v>931</v>
      </c>
      <c r="D1026" s="69" t="s">
        <v>1248</v>
      </c>
      <c r="E1026" s="37">
        <v>1</v>
      </c>
      <c r="F1026" s="37" t="str">
        <f>+VLOOKUP(B1026,'[1]AMAREY NOVA MEDICAL S.A'!$D:$H,5,0)</f>
        <v>CTO 5656-2021 AMAREY NOVA MEDICAL S.A</v>
      </c>
      <c r="G1026" s="34">
        <f>+VLOOKUP(B1026,'[1]AMAREY NOVA MEDICAL S.A'!$D:$H,2,0)</f>
        <v>31000</v>
      </c>
      <c r="H1026" s="32">
        <f>+VLOOKUP(B1026,'[1]AMAREY NOVA MEDICAL S.A'!$D:$H,3,0)</f>
        <v>0</v>
      </c>
      <c r="I1026" s="32">
        <f>+VLOOKUP(B1026,'[1]AMAREY NOVA MEDICAL S.A'!$D:$H,4,0)</f>
        <v>31000</v>
      </c>
      <c r="J1026" s="32">
        <f t="shared" si="259"/>
        <v>31000</v>
      </c>
      <c r="K1026" s="32">
        <f t="shared" si="260"/>
        <v>32742.2</v>
      </c>
      <c r="L1026" s="32"/>
      <c r="M1026" s="32"/>
      <c r="N1026" s="32"/>
      <c r="O1026" s="32"/>
      <c r="P1026" s="71"/>
      <c r="Q1026" s="71"/>
      <c r="R1026" s="76"/>
      <c r="S1026" s="32"/>
      <c r="T1026" s="32"/>
      <c r="U1026" s="32"/>
      <c r="V1026" s="32"/>
      <c r="W1026" s="32"/>
      <c r="X1026" s="32">
        <v>80475</v>
      </c>
      <c r="Y1026" s="32"/>
      <c r="Z1026" s="32">
        <v>80475</v>
      </c>
      <c r="AA1026" s="32">
        <f t="shared" si="268"/>
        <v>84997.695000000007</v>
      </c>
      <c r="AB1026" s="32"/>
      <c r="AC1026" s="32"/>
      <c r="AD1026" s="32"/>
      <c r="AE1026" s="32"/>
      <c r="AF1026" s="32"/>
      <c r="AG1026" s="32"/>
      <c r="AH1026" s="32"/>
      <c r="AI1026" s="32"/>
      <c r="AJ1026" s="32">
        <v>117300</v>
      </c>
      <c r="AK1026" s="32">
        <f>+AJ1026*19%</f>
        <v>22287</v>
      </c>
      <c r="AL1026" s="32">
        <v>139587</v>
      </c>
      <c r="AM1026" s="32">
        <f t="shared" si="263"/>
        <v>147431.78940000001</v>
      </c>
      <c r="AN1026" s="32"/>
      <c r="AO1026" s="32"/>
      <c r="AP1026" s="32"/>
      <c r="AQ1026" s="32"/>
      <c r="AR1026" s="32"/>
      <c r="AS1026" s="32"/>
      <c r="AT1026" s="32"/>
      <c r="AU1026" s="32"/>
      <c r="AV1026" s="32"/>
      <c r="AW1026" s="32"/>
      <c r="AX1026" s="32"/>
      <c r="AY1026" s="32"/>
      <c r="AZ1026" s="32"/>
      <c r="BA1026" s="32"/>
      <c r="BB1026" s="32"/>
      <c r="BC1026" s="32"/>
      <c r="BD1026" s="32"/>
      <c r="BE1026" s="32"/>
      <c r="BF1026" s="32"/>
      <c r="BG1026" s="32"/>
      <c r="BH1026" s="32"/>
      <c r="BI1026" s="32"/>
      <c r="BJ1026" s="32"/>
      <c r="BK1026" s="32"/>
      <c r="BL1026" s="32"/>
      <c r="BM1026" s="32"/>
      <c r="BN1026" s="32"/>
      <c r="BO1026" s="32"/>
      <c r="BP1026" s="32"/>
      <c r="BQ1026" s="32"/>
      <c r="BR1026" s="32"/>
      <c r="BS1026" s="32"/>
      <c r="BT1026" s="32"/>
      <c r="BU1026" s="32"/>
      <c r="BV1026" s="32"/>
      <c r="BW1026" s="32"/>
      <c r="BX1026" s="32"/>
      <c r="BY1026" s="32"/>
      <c r="BZ1026" s="32"/>
      <c r="CA1026" s="32"/>
      <c r="CB1026" s="32"/>
      <c r="CC1026" s="32"/>
      <c r="CD1026" s="32"/>
      <c r="CE1026" s="32"/>
      <c r="CF1026" s="32"/>
      <c r="CG1026" s="32"/>
      <c r="CH1026" s="32"/>
      <c r="CI1026" s="32"/>
      <c r="CJ1026" s="32">
        <f t="shared" si="264"/>
        <v>88390.561466666681</v>
      </c>
      <c r="CK1026" s="32">
        <f>+SMALL((K1026,O1026,S1026,W1026,AA1026,AE1026,AI1026,AM1026,AQ1026,AU1026,AY1026,BC1026,BG1026,BK1026,BO1026,BS1026,BW1026,CA1026,CE1026,CI1026),1)</f>
        <v>32742.2</v>
      </c>
      <c r="CL1026" s="18"/>
      <c r="CM1026" s="18">
        <f t="shared" si="265"/>
        <v>0</v>
      </c>
      <c r="CN1026" s="35">
        <f t="shared" si="266"/>
        <v>0</v>
      </c>
      <c r="CO1026" s="39">
        <f t="shared" si="267"/>
        <v>32742.2</v>
      </c>
    </row>
    <row r="1027" spans="1:93" s="19" customFormat="1" ht="60">
      <c r="A1027" s="17">
        <v>1017</v>
      </c>
      <c r="B1027" s="50" t="s">
        <v>813</v>
      </c>
      <c r="C1027" s="69" t="s">
        <v>931</v>
      </c>
      <c r="D1027" s="69" t="s">
        <v>1248</v>
      </c>
      <c r="E1027" s="37">
        <v>1</v>
      </c>
      <c r="F1027" s="37" t="str">
        <f>+VLOOKUP(B1027,'[1]AMAREY NOVA MEDICAL S.A'!$D:$H,5,0)</f>
        <v>CTO 5664-2021 JOHNSON &amp; JOHNSON DE COLOMBIA S.A</v>
      </c>
      <c r="G1027" s="34">
        <f>+VLOOKUP(B1027,'[1]AMAREY NOVA MEDICAL S.A'!$D:$H,2,0)</f>
        <v>480000</v>
      </c>
      <c r="H1027" s="32">
        <f>+VLOOKUP(B1027,'[1]AMAREY NOVA MEDICAL S.A'!$D:$H,3,0)</f>
        <v>91200</v>
      </c>
      <c r="I1027" s="32">
        <f>+VLOOKUP(B1027,'[1]AMAREY NOVA MEDICAL S.A'!$D:$H,4,0)</f>
        <v>571200</v>
      </c>
      <c r="J1027" s="32">
        <f t="shared" si="259"/>
        <v>571200</v>
      </c>
      <c r="K1027" s="32">
        <f t="shared" si="260"/>
        <v>603301.44000000006</v>
      </c>
      <c r="L1027" s="32"/>
      <c r="M1027" s="32"/>
      <c r="N1027" s="32"/>
      <c r="O1027" s="32"/>
      <c r="P1027" s="71"/>
      <c r="Q1027" s="71"/>
      <c r="R1027" s="76"/>
      <c r="S1027" s="32"/>
      <c r="T1027" s="32"/>
      <c r="U1027" s="32"/>
      <c r="V1027" s="32"/>
      <c r="W1027" s="32"/>
      <c r="X1027" s="32"/>
      <c r="Y1027" s="32"/>
      <c r="Z1027" s="32"/>
      <c r="AA1027" s="32"/>
      <c r="AB1027" s="32"/>
      <c r="AC1027" s="32"/>
      <c r="AD1027" s="32"/>
      <c r="AE1027" s="32"/>
      <c r="AF1027" s="32"/>
      <c r="AG1027" s="32"/>
      <c r="AH1027" s="32"/>
      <c r="AI1027" s="32"/>
      <c r="AJ1027" s="32">
        <v>480000</v>
      </c>
      <c r="AK1027" s="32">
        <f>+AJ1027*19%</f>
        <v>91200</v>
      </c>
      <c r="AL1027" s="32">
        <v>571200</v>
      </c>
      <c r="AM1027" s="32">
        <f t="shared" si="263"/>
        <v>603301.44000000006</v>
      </c>
      <c r="AN1027" s="32"/>
      <c r="AO1027" s="32"/>
      <c r="AP1027" s="32"/>
      <c r="AQ1027" s="32"/>
      <c r="AR1027" s="32"/>
      <c r="AS1027" s="32"/>
      <c r="AT1027" s="32"/>
      <c r="AU1027" s="32"/>
      <c r="AV1027" s="32"/>
      <c r="AW1027" s="32"/>
      <c r="AX1027" s="32"/>
      <c r="AY1027" s="32"/>
      <c r="AZ1027" s="32"/>
      <c r="BA1027" s="32"/>
      <c r="BB1027" s="32"/>
      <c r="BC1027" s="32"/>
      <c r="BD1027" s="32"/>
      <c r="BE1027" s="32"/>
      <c r="BF1027" s="32"/>
      <c r="BG1027" s="32"/>
      <c r="BH1027" s="32"/>
      <c r="BI1027" s="32"/>
      <c r="BJ1027" s="32"/>
      <c r="BK1027" s="32"/>
      <c r="BL1027" s="32"/>
      <c r="BM1027" s="32"/>
      <c r="BN1027" s="32"/>
      <c r="BO1027" s="32"/>
      <c r="BP1027" s="32"/>
      <c r="BQ1027" s="32"/>
      <c r="BR1027" s="32"/>
      <c r="BS1027" s="32"/>
      <c r="BT1027" s="32"/>
      <c r="BU1027" s="32"/>
      <c r="BV1027" s="32"/>
      <c r="BW1027" s="32"/>
      <c r="BX1027" s="32"/>
      <c r="BY1027" s="32"/>
      <c r="BZ1027" s="32"/>
      <c r="CA1027" s="32"/>
      <c r="CB1027" s="32"/>
      <c r="CC1027" s="32"/>
      <c r="CD1027" s="32"/>
      <c r="CE1027" s="32"/>
      <c r="CF1027" s="32"/>
      <c r="CG1027" s="32"/>
      <c r="CH1027" s="32"/>
      <c r="CI1027" s="32"/>
      <c r="CJ1027" s="32">
        <f t="shared" si="264"/>
        <v>603301.44000000006</v>
      </c>
      <c r="CK1027" s="32">
        <f>+SMALL((K1027,O1027,S1027,W1027,AA1027,AE1027,AI1027,AM1027,AQ1027,AU1027,AY1027,BC1027,BG1027,BK1027,BO1027,BS1027,BW1027,CA1027,CE1027,CI1027),1)</f>
        <v>603301.44000000006</v>
      </c>
      <c r="CL1027" s="18"/>
      <c r="CM1027" s="18">
        <f t="shared" si="265"/>
        <v>0</v>
      </c>
      <c r="CN1027" s="35">
        <f t="shared" si="266"/>
        <v>0</v>
      </c>
      <c r="CO1027" s="39">
        <f t="shared" si="267"/>
        <v>603301.44000000006</v>
      </c>
    </row>
    <row r="1028" spans="1:93" s="19" customFormat="1" ht="60">
      <c r="A1028" s="17">
        <v>1018</v>
      </c>
      <c r="B1028" s="50" t="s">
        <v>819</v>
      </c>
      <c r="C1028" s="69" t="s">
        <v>932</v>
      </c>
      <c r="D1028" s="69" t="s">
        <v>1248</v>
      </c>
      <c r="E1028" s="37">
        <v>1</v>
      </c>
      <c r="F1028" s="37" t="str">
        <f>+VLOOKUP(B1028,'[1]AMAREY NOVA MEDICAL S.A'!$D:$H,5,0)</f>
        <v>CTO 5666-2021 LOGISTICA PARA DISPOSITIVOS MEDICOS S.A.S</v>
      </c>
      <c r="G1028" s="34">
        <f>+VLOOKUP(B1028,'[1]AMAREY NOVA MEDICAL S.A'!$D:$H,2,0)</f>
        <v>323014</v>
      </c>
      <c r="H1028" s="32">
        <f>+VLOOKUP(B1028,'[1]AMAREY NOVA MEDICAL S.A'!$D:$H,3,0)</f>
        <v>0</v>
      </c>
      <c r="I1028" s="32">
        <f>+VLOOKUP(B1028,'[1]AMAREY NOVA MEDICAL S.A'!$D:$H,4,0)</f>
        <v>323014</v>
      </c>
      <c r="J1028" s="32">
        <f t="shared" si="259"/>
        <v>323014</v>
      </c>
      <c r="K1028" s="32">
        <f t="shared" si="260"/>
        <v>341167.38680000004</v>
      </c>
      <c r="L1028" s="32">
        <v>1129000</v>
      </c>
      <c r="M1028" s="32"/>
      <c r="N1028" s="32">
        <v>1129000</v>
      </c>
      <c r="O1028" s="32">
        <f t="shared" si="261"/>
        <v>1192449.8</v>
      </c>
      <c r="P1028" s="71">
        <v>484582</v>
      </c>
      <c r="Q1028" s="71"/>
      <c r="R1028" s="76">
        <v>484582</v>
      </c>
      <c r="S1028" s="32">
        <f t="shared" si="262"/>
        <v>511718.592</v>
      </c>
      <c r="T1028" s="32"/>
      <c r="U1028" s="32"/>
      <c r="V1028" s="32"/>
      <c r="W1028" s="32"/>
      <c r="X1028" s="32">
        <v>550176</v>
      </c>
      <c r="Y1028" s="32"/>
      <c r="Z1028" s="32">
        <v>550176</v>
      </c>
      <c r="AA1028" s="32">
        <f t="shared" si="268"/>
        <v>581095.89120000007</v>
      </c>
      <c r="AB1028" s="32"/>
      <c r="AC1028" s="32"/>
      <c r="AD1028" s="32"/>
      <c r="AE1028" s="32"/>
      <c r="AF1028" s="32"/>
      <c r="AG1028" s="32"/>
      <c r="AH1028" s="32"/>
      <c r="AI1028" s="32"/>
      <c r="AJ1028" s="32"/>
      <c r="AK1028" s="32"/>
      <c r="AL1028" s="32"/>
      <c r="AM1028" s="32"/>
      <c r="AN1028" s="32"/>
      <c r="AO1028" s="32"/>
      <c r="AP1028" s="32"/>
      <c r="AQ1028" s="32"/>
      <c r="AR1028" s="32">
        <v>355314.95999999996</v>
      </c>
      <c r="AS1028" s="32"/>
      <c r="AT1028" s="32">
        <v>355314.95999999996</v>
      </c>
      <c r="AU1028" s="32">
        <f t="shared" si="270"/>
        <v>375283.660752</v>
      </c>
      <c r="AV1028" s="32"/>
      <c r="AW1028" s="32"/>
      <c r="AX1028" s="32"/>
      <c r="AY1028" s="32"/>
      <c r="AZ1028" s="32"/>
      <c r="BA1028" s="32"/>
      <c r="BB1028" s="32"/>
      <c r="BC1028" s="32"/>
      <c r="BD1028" s="32"/>
      <c r="BE1028" s="32"/>
      <c r="BF1028" s="32"/>
      <c r="BG1028" s="32"/>
      <c r="BH1028" s="32"/>
      <c r="BI1028" s="32"/>
      <c r="BJ1028" s="32"/>
      <c r="BK1028" s="32"/>
      <c r="BL1028" s="32"/>
      <c r="BM1028" s="32"/>
      <c r="BN1028" s="32"/>
      <c r="BO1028" s="32"/>
      <c r="BP1028" s="32"/>
      <c r="BQ1028" s="32"/>
      <c r="BR1028" s="32"/>
      <c r="BS1028" s="32"/>
      <c r="BT1028" s="32"/>
      <c r="BU1028" s="32"/>
      <c r="BV1028" s="32"/>
      <c r="BW1028" s="32"/>
      <c r="BX1028" s="32"/>
      <c r="BY1028" s="32"/>
      <c r="BZ1028" s="32"/>
      <c r="CA1028" s="32"/>
      <c r="CB1028" s="32"/>
      <c r="CC1028" s="32"/>
      <c r="CD1028" s="32"/>
      <c r="CE1028" s="32"/>
      <c r="CF1028" s="32"/>
      <c r="CG1028" s="32"/>
      <c r="CH1028" s="32"/>
      <c r="CI1028" s="32"/>
      <c r="CJ1028" s="32">
        <f t="shared" si="264"/>
        <v>600343.06615039997</v>
      </c>
      <c r="CK1028" s="32">
        <f>+SMALL((K1028,O1028,S1028,W1028,AA1028,AE1028,AI1028,AM1028,AQ1028,AU1028,AY1028,BC1028,BG1028,BK1028,BO1028,BS1028,BW1028,CA1028,CE1028,CI1028),1)</f>
        <v>341167.38680000004</v>
      </c>
      <c r="CL1028" s="18"/>
      <c r="CM1028" s="18">
        <f t="shared" si="265"/>
        <v>0</v>
      </c>
      <c r="CN1028" s="35">
        <f t="shared" si="266"/>
        <v>0</v>
      </c>
      <c r="CO1028" s="39">
        <f t="shared" si="267"/>
        <v>341167.38680000004</v>
      </c>
    </row>
    <row r="1029" spans="1:93" s="19" customFormat="1" ht="30">
      <c r="A1029" s="17">
        <v>1019</v>
      </c>
      <c r="B1029" s="50" t="s">
        <v>756</v>
      </c>
      <c r="C1029" s="69" t="s">
        <v>932</v>
      </c>
      <c r="D1029" s="69" t="s">
        <v>1248</v>
      </c>
      <c r="E1029" s="37">
        <v>1</v>
      </c>
      <c r="F1029" s="37" t="str">
        <f>+VLOOKUP(B1029,'[1]AMAREY NOVA MEDICAL S.A'!$D:$H,5,0)</f>
        <v xml:space="preserve">CTO 5660-2021 DISORTHO SA </v>
      </c>
      <c r="G1029" s="34">
        <f>+VLOOKUP(B1029,'[1]AMAREY NOVA MEDICAL S.A'!$D:$H,2,0)</f>
        <v>18634</v>
      </c>
      <c r="H1029" s="32">
        <f>+VLOOKUP(B1029,'[1]AMAREY NOVA MEDICAL S.A'!$D:$H,3,0)</f>
        <v>0</v>
      </c>
      <c r="I1029" s="32">
        <f>+VLOOKUP(B1029,'[1]AMAREY NOVA MEDICAL S.A'!$D:$H,4,0)</f>
        <v>18634</v>
      </c>
      <c r="J1029" s="32">
        <f t="shared" si="259"/>
        <v>18634</v>
      </c>
      <c r="K1029" s="32">
        <f t="shared" si="260"/>
        <v>19681.230800000001</v>
      </c>
      <c r="L1029" s="32">
        <v>1129000</v>
      </c>
      <c r="M1029" s="32"/>
      <c r="N1029" s="32">
        <v>1129000</v>
      </c>
      <c r="O1029" s="32">
        <f t="shared" si="261"/>
        <v>1192449.8</v>
      </c>
      <c r="P1029" s="71">
        <v>36624</v>
      </c>
      <c r="Q1029" s="71"/>
      <c r="R1029" s="76">
        <v>36624</v>
      </c>
      <c r="S1029" s="32">
        <f t="shared" si="262"/>
        <v>38674.944000000003</v>
      </c>
      <c r="T1029" s="32"/>
      <c r="U1029" s="32"/>
      <c r="V1029" s="32"/>
      <c r="W1029" s="32"/>
      <c r="X1029" s="32">
        <v>189750</v>
      </c>
      <c r="Y1029" s="32"/>
      <c r="Z1029" s="32">
        <v>189750</v>
      </c>
      <c r="AA1029" s="32">
        <f t="shared" si="268"/>
        <v>200413.95</v>
      </c>
      <c r="AB1029" s="32"/>
      <c r="AC1029" s="32"/>
      <c r="AD1029" s="32"/>
      <c r="AE1029" s="32"/>
      <c r="AF1029" s="32"/>
      <c r="AG1029" s="32"/>
      <c r="AH1029" s="32"/>
      <c r="AI1029" s="32"/>
      <c r="AJ1029" s="32"/>
      <c r="AK1029" s="32"/>
      <c r="AL1029" s="32"/>
      <c r="AM1029" s="32"/>
      <c r="AN1029" s="32"/>
      <c r="AO1029" s="32"/>
      <c r="AP1029" s="32"/>
      <c r="AQ1029" s="32"/>
      <c r="AR1029" s="32">
        <v>32345.611089792001</v>
      </c>
      <c r="AS1029" s="32"/>
      <c r="AT1029" s="32">
        <v>32345.611089792001</v>
      </c>
      <c r="AU1029" s="32">
        <f t="shared" si="270"/>
        <v>34163.43443303831</v>
      </c>
      <c r="AV1029" s="32"/>
      <c r="AW1029" s="32"/>
      <c r="AX1029" s="32"/>
      <c r="AY1029" s="32"/>
      <c r="AZ1029" s="32"/>
      <c r="BA1029" s="32"/>
      <c r="BB1029" s="32"/>
      <c r="BC1029" s="32"/>
      <c r="BD1029" s="32"/>
      <c r="BE1029" s="32"/>
      <c r="BF1029" s="32"/>
      <c r="BG1029" s="32"/>
      <c r="BH1029" s="32"/>
      <c r="BI1029" s="32"/>
      <c r="BJ1029" s="32"/>
      <c r="BK1029" s="32"/>
      <c r="BL1029" s="32"/>
      <c r="BM1029" s="32"/>
      <c r="BN1029" s="32"/>
      <c r="BO1029" s="32"/>
      <c r="BP1029" s="32"/>
      <c r="BQ1029" s="32"/>
      <c r="BR1029" s="32"/>
      <c r="BS1029" s="32"/>
      <c r="BT1029" s="32"/>
      <c r="BU1029" s="32"/>
      <c r="BV1029" s="32"/>
      <c r="BW1029" s="32"/>
      <c r="BX1029" s="32"/>
      <c r="BY1029" s="32"/>
      <c r="BZ1029" s="32"/>
      <c r="CA1029" s="32"/>
      <c r="CB1029" s="32"/>
      <c r="CC1029" s="32"/>
      <c r="CD1029" s="32"/>
      <c r="CE1029" s="32"/>
      <c r="CF1029" s="32"/>
      <c r="CG1029" s="32"/>
      <c r="CH1029" s="32"/>
      <c r="CI1029" s="32"/>
      <c r="CJ1029" s="32">
        <f t="shared" si="264"/>
        <v>297076.67184660764</v>
      </c>
      <c r="CK1029" s="32">
        <f>+SMALL((K1029,O1029,S1029,W1029,AA1029,AE1029,AI1029,AM1029,AQ1029,AU1029,AY1029,BC1029,BG1029,BK1029,BO1029,BS1029,BW1029,CA1029,CE1029,CI1029),1)</f>
        <v>19681.230800000001</v>
      </c>
      <c r="CL1029" s="18"/>
      <c r="CM1029" s="18">
        <f t="shared" si="265"/>
        <v>0</v>
      </c>
      <c r="CN1029" s="35">
        <f t="shared" si="266"/>
        <v>0</v>
      </c>
      <c r="CO1029" s="39">
        <f t="shared" si="267"/>
        <v>19681.230800000001</v>
      </c>
    </row>
    <row r="1030" spans="1:93" s="19" customFormat="1" ht="60">
      <c r="A1030" s="17">
        <v>1020</v>
      </c>
      <c r="B1030" s="50" t="s">
        <v>798</v>
      </c>
      <c r="C1030" s="69" t="s">
        <v>932</v>
      </c>
      <c r="D1030" s="69" t="s">
        <v>1248</v>
      </c>
      <c r="E1030" s="37">
        <v>1</v>
      </c>
      <c r="F1030" s="37" t="str">
        <f>+VLOOKUP(B1030,'[1]AMAREY NOVA MEDICAL S.A'!$D:$H,5,0)</f>
        <v>CTO 5665-2021 LA INSTRUMENTADORA S.A.S</v>
      </c>
      <c r="G1030" s="34">
        <f>+VLOOKUP(B1030,'[1]AMAREY NOVA MEDICAL S.A'!$D:$H,2,0)</f>
        <v>61600</v>
      </c>
      <c r="H1030" s="32">
        <f>+VLOOKUP(B1030,'[1]AMAREY NOVA MEDICAL S.A'!$D:$H,3,0)</f>
        <v>0</v>
      </c>
      <c r="I1030" s="32">
        <f>+VLOOKUP(B1030,'[1]AMAREY NOVA MEDICAL S.A'!$D:$H,4,0)</f>
        <v>61600</v>
      </c>
      <c r="J1030" s="32">
        <f t="shared" ref="J1030:J1093" si="272">+I1030*E1030</f>
        <v>61600</v>
      </c>
      <c r="K1030" s="32">
        <f t="shared" ref="K1030:K1093" si="273">+J1030*1.0562</f>
        <v>65061.919999999998</v>
      </c>
      <c r="L1030" s="32">
        <v>42000</v>
      </c>
      <c r="M1030" s="32"/>
      <c r="N1030" s="32">
        <v>42000</v>
      </c>
      <c r="O1030" s="32">
        <f t="shared" si="261"/>
        <v>44360.4</v>
      </c>
      <c r="P1030" s="71">
        <v>90553</v>
      </c>
      <c r="Q1030" s="71">
        <f>+P1030*19%</f>
        <v>17205.07</v>
      </c>
      <c r="R1030" s="76">
        <v>107758.07</v>
      </c>
      <c r="S1030" s="32">
        <f t="shared" si="262"/>
        <v>113792.52192000001</v>
      </c>
      <c r="T1030" s="32"/>
      <c r="U1030" s="32"/>
      <c r="V1030" s="32"/>
      <c r="W1030" s="32"/>
      <c r="X1030" s="32">
        <v>80475</v>
      </c>
      <c r="Y1030" s="32"/>
      <c r="Z1030" s="32">
        <v>80475</v>
      </c>
      <c r="AA1030" s="32">
        <f t="shared" si="268"/>
        <v>84997.695000000007</v>
      </c>
      <c r="AB1030" s="32"/>
      <c r="AC1030" s="32"/>
      <c r="AD1030" s="32"/>
      <c r="AE1030" s="32"/>
      <c r="AF1030" s="32"/>
      <c r="AG1030" s="32"/>
      <c r="AH1030" s="32"/>
      <c r="AI1030" s="32"/>
      <c r="AJ1030" s="32"/>
      <c r="AK1030" s="32"/>
      <c r="AL1030" s="32"/>
      <c r="AM1030" s="32"/>
      <c r="AN1030" s="32"/>
      <c r="AO1030" s="32"/>
      <c r="AP1030" s="32"/>
      <c r="AQ1030" s="32"/>
      <c r="AR1030" s="32">
        <v>16131.443212499998</v>
      </c>
      <c r="AS1030" s="32"/>
      <c r="AT1030" s="32">
        <v>16131.443212499998</v>
      </c>
      <c r="AU1030" s="32">
        <f t="shared" si="270"/>
        <v>17038.030321042497</v>
      </c>
      <c r="AV1030" s="32"/>
      <c r="AW1030" s="32"/>
      <c r="AX1030" s="32"/>
      <c r="AY1030" s="32"/>
      <c r="AZ1030" s="32"/>
      <c r="BA1030" s="32"/>
      <c r="BB1030" s="32"/>
      <c r="BC1030" s="32"/>
      <c r="BD1030" s="32"/>
      <c r="BE1030" s="32"/>
      <c r="BF1030" s="32"/>
      <c r="BG1030" s="32"/>
      <c r="BH1030" s="32"/>
      <c r="BI1030" s="32"/>
      <c r="BJ1030" s="32"/>
      <c r="BK1030" s="32"/>
      <c r="BL1030" s="32"/>
      <c r="BM1030" s="32"/>
      <c r="BN1030" s="32"/>
      <c r="BO1030" s="32"/>
      <c r="BP1030" s="32"/>
      <c r="BQ1030" s="32"/>
      <c r="BR1030" s="32"/>
      <c r="BS1030" s="32"/>
      <c r="BT1030" s="32"/>
      <c r="BU1030" s="32"/>
      <c r="BV1030" s="32"/>
      <c r="BW1030" s="32"/>
      <c r="BX1030" s="32"/>
      <c r="BY1030" s="32"/>
      <c r="BZ1030" s="32"/>
      <c r="CA1030" s="32"/>
      <c r="CB1030" s="32"/>
      <c r="CC1030" s="32"/>
      <c r="CD1030" s="32"/>
      <c r="CE1030" s="32"/>
      <c r="CF1030" s="32"/>
      <c r="CG1030" s="32"/>
      <c r="CH1030" s="32"/>
      <c r="CI1030" s="32"/>
      <c r="CJ1030" s="32">
        <f t="shared" si="264"/>
        <v>65050.113448208511</v>
      </c>
      <c r="CK1030" s="32">
        <f>+SMALL((K1030,O1030,S1030,W1030,AA1030,AE1030,AI1030,AM1030,AQ1030,AU1030,AY1030,BC1030,BG1030,BK1030,BO1030,BS1030,BW1030,CA1030,CE1030,CI1030),1)</f>
        <v>17038.030321042497</v>
      </c>
      <c r="CL1030" s="18"/>
      <c r="CM1030" s="18">
        <f t="shared" si="265"/>
        <v>48023.889678957501</v>
      </c>
      <c r="CN1030" s="35">
        <f t="shared" si="266"/>
        <v>2.8186291944583819</v>
      </c>
      <c r="CO1030" s="39">
        <f t="shared" si="267"/>
        <v>17038.030321042497</v>
      </c>
    </row>
    <row r="1031" spans="1:93" s="19" customFormat="1" ht="30">
      <c r="A1031" s="17">
        <v>1021</v>
      </c>
      <c r="B1031" s="50" t="s">
        <v>820</v>
      </c>
      <c r="C1031" s="69" t="s">
        <v>933</v>
      </c>
      <c r="D1031" s="69" t="s">
        <v>1248</v>
      </c>
      <c r="E1031" s="37">
        <v>1</v>
      </c>
      <c r="F1031" s="37" t="str">
        <f>+VLOOKUP(B1031,'[1]AMAREY NOVA MEDICAL S.A'!$D:$H,5,0)</f>
        <v xml:space="preserve">CTO 5660-2021 DISORTHO SA </v>
      </c>
      <c r="G1031" s="34">
        <f>+VLOOKUP(B1031,'[1]AMAREY NOVA MEDICAL S.A'!$D:$H,2,0)</f>
        <v>14230</v>
      </c>
      <c r="H1031" s="32">
        <f>+VLOOKUP(B1031,'[1]AMAREY NOVA MEDICAL S.A'!$D:$H,3,0)</f>
        <v>0</v>
      </c>
      <c r="I1031" s="32">
        <f>+VLOOKUP(B1031,'[1]AMAREY NOVA MEDICAL S.A'!$D:$H,4,0)</f>
        <v>14230</v>
      </c>
      <c r="J1031" s="32">
        <f t="shared" si="272"/>
        <v>14230</v>
      </c>
      <c r="K1031" s="32">
        <f t="shared" si="273"/>
        <v>15029.726000000001</v>
      </c>
      <c r="L1031" s="32"/>
      <c r="M1031" s="32"/>
      <c r="N1031" s="32"/>
      <c r="O1031" s="32"/>
      <c r="P1031" s="71"/>
      <c r="Q1031" s="71"/>
      <c r="R1031" s="76"/>
      <c r="S1031" s="32"/>
      <c r="T1031" s="32"/>
      <c r="U1031" s="32"/>
      <c r="V1031" s="32"/>
      <c r="W1031" s="32"/>
      <c r="X1031" s="32">
        <v>12100</v>
      </c>
      <c r="Y1031" s="32"/>
      <c r="Z1031" s="32">
        <v>12100</v>
      </c>
      <c r="AA1031" s="32">
        <f t="shared" si="268"/>
        <v>12780.02</v>
      </c>
      <c r="AB1031" s="32"/>
      <c r="AC1031" s="32"/>
      <c r="AD1031" s="32"/>
      <c r="AE1031" s="32"/>
      <c r="AF1031" s="32"/>
      <c r="AG1031" s="32"/>
      <c r="AH1031" s="32"/>
      <c r="AI1031" s="32"/>
      <c r="AJ1031" s="32"/>
      <c r="AK1031" s="32"/>
      <c r="AL1031" s="32"/>
      <c r="AM1031" s="32"/>
      <c r="AN1031" s="32"/>
      <c r="AO1031" s="32"/>
      <c r="AP1031" s="32"/>
      <c r="AQ1031" s="32"/>
      <c r="AR1031" s="32"/>
      <c r="AS1031" s="32"/>
      <c r="AT1031" s="32"/>
      <c r="AU1031" s="32"/>
      <c r="AV1031" s="32"/>
      <c r="AW1031" s="32"/>
      <c r="AX1031" s="32"/>
      <c r="AY1031" s="32"/>
      <c r="AZ1031" s="32"/>
      <c r="BA1031" s="32"/>
      <c r="BB1031" s="32"/>
      <c r="BC1031" s="32"/>
      <c r="BD1031" s="32"/>
      <c r="BE1031" s="32"/>
      <c r="BF1031" s="32"/>
      <c r="BG1031" s="32"/>
      <c r="BH1031" s="32"/>
      <c r="BI1031" s="32"/>
      <c r="BJ1031" s="32"/>
      <c r="BK1031" s="32"/>
      <c r="BL1031" s="32"/>
      <c r="BM1031" s="32"/>
      <c r="BN1031" s="32"/>
      <c r="BO1031" s="32"/>
      <c r="BP1031" s="32"/>
      <c r="BQ1031" s="32"/>
      <c r="BR1031" s="32"/>
      <c r="BS1031" s="32"/>
      <c r="BT1031" s="32"/>
      <c r="BU1031" s="32"/>
      <c r="BV1031" s="32"/>
      <c r="BW1031" s="32"/>
      <c r="BX1031" s="32"/>
      <c r="BY1031" s="32"/>
      <c r="BZ1031" s="32"/>
      <c r="CA1031" s="32"/>
      <c r="CB1031" s="32"/>
      <c r="CC1031" s="32"/>
      <c r="CD1031" s="32"/>
      <c r="CE1031" s="32"/>
      <c r="CF1031" s="32"/>
      <c r="CG1031" s="32"/>
      <c r="CH1031" s="32"/>
      <c r="CI1031" s="32"/>
      <c r="CJ1031" s="32">
        <f t="shared" si="264"/>
        <v>13904.873</v>
      </c>
      <c r="CK1031" s="32">
        <f>+SMALL((K1031,O1031,S1031,W1031,AA1031,AE1031,AI1031,AM1031,AQ1031,AU1031,AY1031,BC1031,BG1031,BK1031,BO1031,BS1031,BW1031,CA1031,CE1031,CI1031),1)</f>
        <v>12780.02</v>
      </c>
      <c r="CL1031" s="18"/>
      <c r="CM1031" s="18">
        <f t="shared" si="265"/>
        <v>2249.7060000000001</v>
      </c>
      <c r="CN1031" s="35">
        <f t="shared" si="266"/>
        <v>0.17603305785123968</v>
      </c>
      <c r="CO1031" s="39">
        <f t="shared" si="267"/>
        <v>12780.02</v>
      </c>
    </row>
    <row r="1032" spans="1:93" s="19" customFormat="1" ht="60">
      <c r="A1032" s="17">
        <v>1022</v>
      </c>
      <c r="B1032" s="49" t="s">
        <v>821</v>
      </c>
      <c r="C1032" s="69" t="s">
        <v>934</v>
      </c>
      <c r="D1032" s="69" t="s">
        <v>1248</v>
      </c>
      <c r="E1032" s="37">
        <v>1</v>
      </c>
      <c r="F1032" s="37" t="str">
        <f>+VLOOKUP(B1032,'[1]AMAREY NOVA MEDICAL S.A'!$D:$H,5,0)</f>
        <v>CTO 5666-2021 LOGISTICA PARA DISPOSITIVOS MEDICOS S.A.S</v>
      </c>
      <c r="G1032" s="34">
        <f>+VLOOKUP(B1032,'[1]AMAREY NOVA MEDICAL S.A'!$D:$H,2,0)</f>
        <v>298918</v>
      </c>
      <c r="H1032" s="32">
        <f>+VLOOKUP(B1032,'[1]AMAREY NOVA MEDICAL S.A'!$D:$H,3,0)</f>
        <v>0</v>
      </c>
      <c r="I1032" s="32">
        <f>+VLOOKUP(B1032,'[1]AMAREY NOVA MEDICAL S.A'!$D:$H,4,0)</f>
        <v>298918</v>
      </c>
      <c r="J1032" s="32">
        <f t="shared" si="272"/>
        <v>298918</v>
      </c>
      <c r="K1032" s="32">
        <f t="shared" si="273"/>
        <v>315717.19160000002</v>
      </c>
      <c r="L1032" s="32"/>
      <c r="M1032" s="32"/>
      <c r="N1032" s="32"/>
      <c r="O1032" s="32"/>
      <c r="P1032" s="71">
        <v>501099</v>
      </c>
      <c r="Q1032" s="71"/>
      <c r="R1032" s="76">
        <v>501099</v>
      </c>
      <c r="S1032" s="32">
        <f t="shared" si="262"/>
        <v>529160.54399999999</v>
      </c>
      <c r="T1032" s="32"/>
      <c r="U1032" s="32"/>
      <c r="V1032" s="32"/>
      <c r="W1032" s="32"/>
      <c r="X1032" s="32"/>
      <c r="Y1032" s="32"/>
      <c r="Z1032" s="32"/>
      <c r="AA1032" s="32"/>
      <c r="AB1032" s="32"/>
      <c r="AC1032" s="32"/>
      <c r="AD1032" s="32"/>
      <c r="AE1032" s="32"/>
      <c r="AF1032" s="32"/>
      <c r="AG1032" s="32"/>
      <c r="AH1032" s="32"/>
      <c r="AI1032" s="32"/>
      <c r="AJ1032" s="32">
        <v>1242000</v>
      </c>
      <c r="AK1032" s="32"/>
      <c r="AL1032" s="32">
        <v>1242000</v>
      </c>
      <c r="AM1032" s="32">
        <f t="shared" si="263"/>
        <v>1311800.4000000001</v>
      </c>
      <c r="AN1032" s="32"/>
      <c r="AO1032" s="32"/>
      <c r="AP1032" s="32"/>
      <c r="AQ1032" s="32"/>
      <c r="AR1032" s="32">
        <v>328809.25</v>
      </c>
      <c r="AS1032" s="32"/>
      <c r="AT1032" s="32">
        <v>328809.25</v>
      </c>
      <c r="AU1032" s="32">
        <f t="shared" si="270"/>
        <v>347288.32984999998</v>
      </c>
      <c r="AV1032" s="32"/>
      <c r="AW1032" s="32"/>
      <c r="AX1032" s="32"/>
      <c r="AY1032" s="32"/>
      <c r="AZ1032" s="32"/>
      <c r="BA1032" s="32"/>
      <c r="BB1032" s="32"/>
      <c r="BC1032" s="32"/>
      <c r="BD1032" s="32"/>
      <c r="BE1032" s="32"/>
      <c r="BF1032" s="32"/>
      <c r="BG1032" s="32"/>
      <c r="BH1032" s="32"/>
      <c r="BI1032" s="32"/>
      <c r="BJ1032" s="32"/>
      <c r="BK1032" s="32"/>
      <c r="BL1032" s="32"/>
      <c r="BM1032" s="32"/>
      <c r="BN1032" s="32"/>
      <c r="BO1032" s="32"/>
      <c r="BP1032" s="32"/>
      <c r="BQ1032" s="32"/>
      <c r="BR1032" s="32"/>
      <c r="BS1032" s="32"/>
      <c r="BT1032" s="32"/>
      <c r="BU1032" s="32"/>
      <c r="BV1032" s="32"/>
      <c r="BW1032" s="32"/>
      <c r="BX1032" s="32"/>
      <c r="BY1032" s="32"/>
      <c r="BZ1032" s="32"/>
      <c r="CA1032" s="32"/>
      <c r="CB1032" s="32"/>
      <c r="CC1032" s="32"/>
      <c r="CD1032" s="32"/>
      <c r="CE1032" s="32"/>
      <c r="CF1032" s="32"/>
      <c r="CG1032" s="32"/>
      <c r="CH1032" s="32"/>
      <c r="CI1032" s="32"/>
      <c r="CJ1032" s="32">
        <f t="shared" si="264"/>
        <v>625991.6163625</v>
      </c>
      <c r="CK1032" s="32">
        <f>+SMALL((K1032,O1032,S1032,W1032,AA1032,AE1032,AI1032,AM1032,AQ1032,AU1032,AY1032,BC1032,BG1032,BK1032,BO1032,BS1032,BW1032,CA1032,CE1032,CI1032),1)</f>
        <v>315717.19160000002</v>
      </c>
      <c r="CL1032" s="18"/>
      <c r="CM1032" s="18">
        <f t="shared" si="265"/>
        <v>0</v>
      </c>
      <c r="CN1032" s="35">
        <f t="shared" si="266"/>
        <v>0</v>
      </c>
      <c r="CO1032" s="39">
        <f t="shared" si="267"/>
        <v>315717.19160000002</v>
      </c>
    </row>
    <row r="1033" spans="1:93" s="19" customFormat="1" ht="60">
      <c r="A1033" s="17">
        <v>1023</v>
      </c>
      <c r="B1033" s="49" t="s">
        <v>822</v>
      </c>
      <c r="C1033" s="69" t="s">
        <v>934</v>
      </c>
      <c r="D1033" s="69" t="s">
        <v>1248</v>
      </c>
      <c r="E1033" s="37">
        <v>1</v>
      </c>
      <c r="F1033" s="37" t="str">
        <f>+VLOOKUP(B1033,'[1]AMAREY NOVA MEDICAL S.A'!$D:$H,5,0)</f>
        <v>CTO 5666-2021 LOGISTICA PARA DISPOSITIVOS MEDICOS S.A.S</v>
      </c>
      <c r="G1033" s="34">
        <f>+VLOOKUP(B1033,'[1]AMAREY NOVA MEDICAL S.A'!$D:$H,2,0)</f>
        <v>159761</v>
      </c>
      <c r="H1033" s="32">
        <f>+VLOOKUP(B1033,'[1]AMAREY NOVA MEDICAL S.A'!$D:$H,3,0)</f>
        <v>0</v>
      </c>
      <c r="I1033" s="32">
        <f>+VLOOKUP(B1033,'[1]AMAREY NOVA MEDICAL S.A'!$D:$H,4,0)</f>
        <v>159761</v>
      </c>
      <c r="J1033" s="32">
        <f t="shared" si="272"/>
        <v>159761</v>
      </c>
      <c r="K1033" s="32">
        <f t="shared" si="273"/>
        <v>168739.56820000001</v>
      </c>
      <c r="L1033" s="32"/>
      <c r="M1033" s="32"/>
      <c r="N1033" s="32"/>
      <c r="O1033" s="32"/>
      <c r="P1033" s="71">
        <v>780000</v>
      </c>
      <c r="Q1033" s="71"/>
      <c r="R1033" s="76">
        <v>780000</v>
      </c>
      <c r="S1033" s="32">
        <f t="shared" si="262"/>
        <v>823680</v>
      </c>
      <c r="T1033" s="32"/>
      <c r="U1033" s="32"/>
      <c r="V1033" s="32"/>
      <c r="W1033" s="32"/>
      <c r="X1033" s="32"/>
      <c r="Y1033" s="32"/>
      <c r="Z1033" s="32"/>
      <c r="AA1033" s="32"/>
      <c r="AB1033" s="32"/>
      <c r="AC1033" s="32"/>
      <c r="AD1033" s="32"/>
      <c r="AE1033" s="32"/>
      <c r="AF1033" s="32"/>
      <c r="AG1033" s="32"/>
      <c r="AH1033" s="32"/>
      <c r="AI1033" s="32"/>
      <c r="AJ1033" s="32">
        <v>3208500</v>
      </c>
      <c r="AK1033" s="32"/>
      <c r="AL1033" s="32">
        <v>3208500</v>
      </c>
      <c r="AM1033" s="32">
        <f t="shared" si="263"/>
        <v>3388817.7</v>
      </c>
      <c r="AN1033" s="32"/>
      <c r="AO1033" s="32"/>
      <c r="AP1033" s="32"/>
      <c r="AQ1033" s="32"/>
      <c r="AR1033" s="32">
        <v>175737.1</v>
      </c>
      <c r="AS1033" s="32"/>
      <c r="AT1033" s="32">
        <v>175737.1</v>
      </c>
      <c r="AU1033" s="32">
        <f t="shared" si="270"/>
        <v>185613.52502</v>
      </c>
      <c r="AV1033" s="32"/>
      <c r="AW1033" s="32"/>
      <c r="AX1033" s="32"/>
      <c r="AY1033" s="32"/>
      <c r="AZ1033" s="32"/>
      <c r="BA1033" s="32"/>
      <c r="BB1033" s="32"/>
      <c r="BC1033" s="32"/>
      <c r="BD1033" s="32"/>
      <c r="BE1033" s="32"/>
      <c r="BF1033" s="32"/>
      <c r="BG1033" s="32"/>
      <c r="BH1033" s="32"/>
      <c r="BI1033" s="32"/>
      <c r="BJ1033" s="32"/>
      <c r="BK1033" s="32"/>
      <c r="BL1033" s="32"/>
      <c r="BM1033" s="32"/>
      <c r="BN1033" s="32"/>
      <c r="BO1033" s="32"/>
      <c r="BP1033" s="32"/>
      <c r="BQ1033" s="32"/>
      <c r="BR1033" s="32"/>
      <c r="BS1033" s="32"/>
      <c r="BT1033" s="32"/>
      <c r="BU1033" s="32"/>
      <c r="BV1033" s="32"/>
      <c r="BW1033" s="32"/>
      <c r="BX1033" s="32"/>
      <c r="BY1033" s="32"/>
      <c r="BZ1033" s="32"/>
      <c r="CA1033" s="32"/>
      <c r="CB1033" s="32"/>
      <c r="CC1033" s="32"/>
      <c r="CD1033" s="32"/>
      <c r="CE1033" s="32"/>
      <c r="CF1033" s="32"/>
      <c r="CG1033" s="32"/>
      <c r="CH1033" s="32"/>
      <c r="CI1033" s="32"/>
      <c r="CJ1033" s="32">
        <f t="shared" si="264"/>
        <v>1141712.6983049999</v>
      </c>
      <c r="CK1033" s="32">
        <f>+SMALL((K1033,O1033,S1033,W1033,AA1033,AE1033,AI1033,AM1033,AQ1033,AU1033,AY1033,BC1033,BG1033,BK1033,BO1033,BS1033,BW1033,CA1033,CE1033,CI1033),1)</f>
        <v>168739.56820000001</v>
      </c>
      <c r="CL1033" s="18"/>
      <c r="CM1033" s="18">
        <f t="shared" si="265"/>
        <v>0</v>
      </c>
      <c r="CN1033" s="35">
        <f t="shared" si="266"/>
        <v>0</v>
      </c>
      <c r="CO1033" s="39">
        <f t="shared" si="267"/>
        <v>168739.56820000001</v>
      </c>
    </row>
    <row r="1034" spans="1:93" s="19" customFormat="1" ht="60">
      <c r="A1034" s="17">
        <v>1024</v>
      </c>
      <c r="B1034" s="49" t="s">
        <v>823</v>
      </c>
      <c r="C1034" s="69" t="s">
        <v>934</v>
      </c>
      <c r="D1034" s="69" t="s">
        <v>1248</v>
      </c>
      <c r="E1034" s="37">
        <v>1</v>
      </c>
      <c r="F1034" s="37" t="str">
        <f>+VLOOKUP(B1034,'[1]AMAREY NOVA MEDICAL S.A'!$D:$H,5,0)</f>
        <v>CTO 5666-2021 LOGISTICA PARA DISPOSITIVOS MEDICOS S.A.S</v>
      </c>
      <c r="G1034" s="34">
        <f>+VLOOKUP(B1034,'[1]AMAREY NOVA MEDICAL S.A'!$D:$H,2,0)</f>
        <v>169708</v>
      </c>
      <c r="H1034" s="32">
        <f>+VLOOKUP(B1034,'[1]AMAREY NOVA MEDICAL S.A'!$D:$H,3,0)</f>
        <v>0</v>
      </c>
      <c r="I1034" s="32">
        <f>+VLOOKUP(B1034,'[1]AMAREY NOVA MEDICAL S.A'!$D:$H,4,0)</f>
        <v>169708</v>
      </c>
      <c r="J1034" s="32">
        <f t="shared" si="272"/>
        <v>169708</v>
      </c>
      <c r="K1034" s="32">
        <f t="shared" si="273"/>
        <v>179245.58960000001</v>
      </c>
      <c r="L1034" s="32"/>
      <c r="M1034" s="32"/>
      <c r="N1034" s="32"/>
      <c r="O1034" s="32"/>
      <c r="P1034" s="71">
        <v>780000</v>
      </c>
      <c r="Q1034" s="71"/>
      <c r="R1034" s="76">
        <v>780000</v>
      </c>
      <c r="S1034" s="32">
        <f t="shared" si="262"/>
        <v>823680</v>
      </c>
      <c r="T1034" s="32"/>
      <c r="U1034" s="32"/>
      <c r="V1034" s="32"/>
      <c r="W1034" s="32"/>
      <c r="X1034" s="32"/>
      <c r="Y1034" s="32"/>
      <c r="Z1034" s="32"/>
      <c r="AA1034" s="32"/>
      <c r="AB1034" s="32"/>
      <c r="AC1034" s="32"/>
      <c r="AD1034" s="32"/>
      <c r="AE1034" s="32"/>
      <c r="AF1034" s="32"/>
      <c r="AG1034" s="32"/>
      <c r="AH1034" s="32"/>
      <c r="AI1034" s="32"/>
      <c r="AJ1034" s="32">
        <v>3208500</v>
      </c>
      <c r="AK1034" s="32"/>
      <c r="AL1034" s="32">
        <v>3208500</v>
      </c>
      <c r="AM1034" s="32">
        <f t="shared" si="263"/>
        <v>3388817.7</v>
      </c>
      <c r="AN1034" s="32"/>
      <c r="AO1034" s="32"/>
      <c r="AP1034" s="32"/>
      <c r="AQ1034" s="32"/>
      <c r="AR1034" s="32">
        <v>186678.8</v>
      </c>
      <c r="AS1034" s="32"/>
      <c r="AT1034" s="32">
        <v>186678.8</v>
      </c>
      <c r="AU1034" s="32">
        <f t="shared" si="270"/>
        <v>197170.14856</v>
      </c>
      <c r="AV1034" s="32"/>
      <c r="AW1034" s="32"/>
      <c r="AX1034" s="32"/>
      <c r="AY1034" s="32"/>
      <c r="AZ1034" s="32"/>
      <c r="BA1034" s="32"/>
      <c r="BB1034" s="32"/>
      <c r="BC1034" s="32"/>
      <c r="BD1034" s="32"/>
      <c r="BE1034" s="32"/>
      <c r="BF1034" s="32"/>
      <c r="BG1034" s="32"/>
      <c r="BH1034" s="32"/>
      <c r="BI1034" s="32"/>
      <c r="BJ1034" s="32"/>
      <c r="BK1034" s="32"/>
      <c r="BL1034" s="32"/>
      <c r="BM1034" s="32"/>
      <c r="BN1034" s="32"/>
      <c r="BO1034" s="32"/>
      <c r="BP1034" s="32"/>
      <c r="BQ1034" s="32"/>
      <c r="BR1034" s="32"/>
      <c r="BS1034" s="32"/>
      <c r="BT1034" s="32"/>
      <c r="BU1034" s="32"/>
      <c r="BV1034" s="32"/>
      <c r="BW1034" s="32"/>
      <c r="BX1034" s="32"/>
      <c r="BY1034" s="32"/>
      <c r="BZ1034" s="32"/>
      <c r="CA1034" s="32"/>
      <c r="CB1034" s="32"/>
      <c r="CC1034" s="32"/>
      <c r="CD1034" s="32"/>
      <c r="CE1034" s="32"/>
      <c r="CF1034" s="32"/>
      <c r="CG1034" s="32"/>
      <c r="CH1034" s="32"/>
      <c r="CI1034" s="32"/>
      <c r="CJ1034" s="32">
        <f t="shared" si="264"/>
        <v>1147228.3595399999</v>
      </c>
      <c r="CK1034" s="32">
        <f>+SMALL((K1034,O1034,S1034,W1034,AA1034,AE1034,AI1034,AM1034,AQ1034,AU1034,AY1034,BC1034,BG1034,BK1034,BO1034,BS1034,BW1034,CA1034,CE1034,CI1034),1)</f>
        <v>179245.58960000001</v>
      </c>
      <c r="CL1034" s="18"/>
      <c r="CM1034" s="18">
        <f t="shared" si="265"/>
        <v>0</v>
      </c>
      <c r="CN1034" s="35">
        <f t="shared" si="266"/>
        <v>0</v>
      </c>
      <c r="CO1034" s="39">
        <f t="shared" si="267"/>
        <v>179245.58960000001</v>
      </c>
    </row>
    <row r="1035" spans="1:93" s="19" customFormat="1" ht="60">
      <c r="A1035" s="17">
        <v>1025</v>
      </c>
      <c r="B1035" s="49" t="s">
        <v>824</v>
      </c>
      <c r="C1035" s="69" t="s">
        <v>934</v>
      </c>
      <c r="D1035" s="69" t="s">
        <v>1248</v>
      </c>
      <c r="E1035" s="37">
        <v>1</v>
      </c>
      <c r="F1035" s="37" t="str">
        <f>+VLOOKUP(B1035,'[1]AMAREY NOVA MEDICAL S.A'!$D:$H,5,0)</f>
        <v>CTO 5666-2021 LOGISTICA PARA DISPOSITIVOS MEDICOS S.A.S</v>
      </c>
      <c r="G1035" s="34">
        <f>+VLOOKUP(B1035,'[1]AMAREY NOVA MEDICAL S.A'!$D:$H,2,0)</f>
        <v>55775</v>
      </c>
      <c r="H1035" s="32">
        <f>+VLOOKUP(B1035,'[1]AMAREY NOVA MEDICAL S.A'!$D:$H,3,0)</f>
        <v>0</v>
      </c>
      <c r="I1035" s="32">
        <f>+VLOOKUP(B1035,'[1]AMAREY NOVA MEDICAL S.A'!$D:$H,4,0)</f>
        <v>55775</v>
      </c>
      <c r="J1035" s="32">
        <f t="shared" si="272"/>
        <v>55775</v>
      </c>
      <c r="K1035" s="32">
        <f t="shared" si="273"/>
        <v>58909.555</v>
      </c>
      <c r="L1035" s="32"/>
      <c r="M1035" s="32"/>
      <c r="N1035" s="32"/>
      <c r="O1035" s="32"/>
      <c r="P1035" s="71">
        <v>150329</v>
      </c>
      <c r="Q1035" s="71"/>
      <c r="R1035" s="76">
        <v>150329</v>
      </c>
      <c r="S1035" s="32">
        <f t="shared" si="262"/>
        <v>158747.424</v>
      </c>
      <c r="T1035" s="32"/>
      <c r="U1035" s="32"/>
      <c r="V1035" s="32"/>
      <c r="W1035" s="32"/>
      <c r="X1035" s="32"/>
      <c r="Y1035" s="32"/>
      <c r="Z1035" s="32"/>
      <c r="AA1035" s="32"/>
      <c r="AB1035" s="32"/>
      <c r="AC1035" s="32"/>
      <c r="AD1035" s="32"/>
      <c r="AE1035" s="32"/>
      <c r="AF1035" s="32"/>
      <c r="AG1035" s="32"/>
      <c r="AH1035" s="32"/>
      <c r="AI1035" s="32"/>
      <c r="AJ1035" s="32">
        <v>645000</v>
      </c>
      <c r="AK1035" s="32"/>
      <c r="AL1035" s="32">
        <v>645000</v>
      </c>
      <c r="AM1035" s="32">
        <f t="shared" si="263"/>
        <v>681249</v>
      </c>
      <c r="AN1035" s="32"/>
      <c r="AO1035" s="32"/>
      <c r="AP1035" s="32"/>
      <c r="AQ1035" s="32"/>
      <c r="AR1035" s="32">
        <v>61352.121600000006</v>
      </c>
      <c r="AS1035" s="32"/>
      <c r="AT1035" s="32">
        <v>61352.121600000006</v>
      </c>
      <c r="AU1035" s="32">
        <f t="shared" si="270"/>
        <v>64800.110833920007</v>
      </c>
      <c r="AV1035" s="32"/>
      <c r="AW1035" s="32"/>
      <c r="AX1035" s="32"/>
      <c r="AY1035" s="32"/>
      <c r="AZ1035" s="32"/>
      <c r="BA1035" s="32"/>
      <c r="BB1035" s="32"/>
      <c r="BC1035" s="32"/>
      <c r="BD1035" s="32"/>
      <c r="BE1035" s="32"/>
      <c r="BF1035" s="32"/>
      <c r="BG1035" s="32"/>
      <c r="BH1035" s="32"/>
      <c r="BI1035" s="32"/>
      <c r="BJ1035" s="32"/>
      <c r="BK1035" s="32"/>
      <c r="BL1035" s="32"/>
      <c r="BM1035" s="32"/>
      <c r="BN1035" s="32"/>
      <c r="BO1035" s="32"/>
      <c r="BP1035" s="32"/>
      <c r="BQ1035" s="32"/>
      <c r="BR1035" s="32"/>
      <c r="BS1035" s="32"/>
      <c r="BT1035" s="32"/>
      <c r="BU1035" s="32"/>
      <c r="BV1035" s="32"/>
      <c r="BW1035" s="32"/>
      <c r="BX1035" s="32">
        <v>112000</v>
      </c>
      <c r="BY1035" s="32"/>
      <c r="BZ1035" s="32">
        <v>112000</v>
      </c>
      <c r="CA1035" s="32">
        <f t="shared" ref="CA1035" si="274">+BZ1035*1.0562</f>
        <v>118294.40000000001</v>
      </c>
      <c r="CB1035" s="32"/>
      <c r="CC1035" s="32"/>
      <c r="CD1035" s="32"/>
      <c r="CE1035" s="32"/>
      <c r="CF1035" s="32"/>
      <c r="CG1035" s="32"/>
      <c r="CH1035" s="32"/>
      <c r="CI1035" s="32"/>
      <c r="CJ1035" s="32">
        <f t="shared" si="264"/>
        <v>216400.097966784</v>
      </c>
      <c r="CK1035" s="32">
        <f>+SMALL((K1035,O1035,S1035,W1035,AA1035,AE1035,AI1035,AM1035,AQ1035,AU1035,AY1035,BC1035,BG1035,BK1035,BO1035,BS1035,BW1035,CA1035,CE1035,CI1035),1)</f>
        <v>58909.555</v>
      </c>
      <c r="CL1035" s="18"/>
      <c r="CM1035" s="18">
        <f t="shared" si="265"/>
        <v>0</v>
      </c>
      <c r="CN1035" s="35">
        <f t="shared" si="266"/>
        <v>0</v>
      </c>
      <c r="CO1035" s="39">
        <f t="shared" si="267"/>
        <v>58909.555</v>
      </c>
    </row>
    <row r="1036" spans="1:93" s="19" customFormat="1" ht="60">
      <c r="A1036" s="17">
        <v>1026</v>
      </c>
      <c r="B1036" s="49" t="s">
        <v>450</v>
      </c>
      <c r="C1036" s="69" t="s">
        <v>934</v>
      </c>
      <c r="D1036" s="69" t="s">
        <v>1248</v>
      </c>
      <c r="E1036" s="37">
        <v>1</v>
      </c>
      <c r="F1036" s="37" t="str">
        <f>+VLOOKUP(B1036,'[1]AMAREY NOVA MEDICAL S.A'!$D:$H,5,0)</f>
        <v>CTO 5666-2021 LOGISTICA PARA DISPOSITIVOS MEDICOS S.A.S</v>
      </c>
      <c r="G1036" s="34">
        <f>+VLOOKUP(B1036,'[1]AMAREY NOVA MEDICAL S.A'!$D:$H,2,0)</f>
        <v>0</v>
      </c>
      <c r="H1036" s="32">
        <f>+VLOOKUP(B1036,'[1]AMAREY NOVA MEDICAL S.A'!$D:$H,3,0)</f>
        <v>0</v>
      </c>
      <c r="I1036" s="32">
        <f>+VLOOKUP(B1036,'[1]AMAREY NOVA MEDICAL S.A'!$D:$H,4,0)</f>
        <v>0</v>
      </c>
      <c r="J1036" s="32">
        <f t="shared" si="272"/>
        <v>0</v>
      </c>
      <c r="K1036" s="32">
        <f t="shared" si="273"/>
        <v>0</v>
      </c>
      <c r="L1036" s="32"/>
      <c r="M1036" s="32"/>
      <c r="N1036" s="32"/>
      <c r="O1036" s="32"/>
      <c r="P1036" s="71"/>
      <c r="Q1036" s="71"/>
      <c r="R1036" s="76"/>
      <c r="S1036" s="32"/>
      <c r="T1036" s="32"/>
      <c r="U1036" s="32"/>
      <c r="V1036" s="32"/>
      <c r="W1036" s="32"/>
      <c r="X1036" s="32"/>
      <c r="Y1036" s="32"/>
      <c r="Z1036" s="32"/>
      <c r="AA1036" s="32"/>
      <c r="AB1036" s="32"/>
      <c r="AC1036" s="32"/>
      <c r="AD1036" s="32"/>
      <c r="AE1036" s="32"/>
      <c r="AF1036" s="32"/>
      <c r="AG1036" s="32"/>
      <c r="AH1036" s="32"/>
      <c r="AI1036" s="32"/>
      <c r="AJ1036" s="32"/>
      <c r="AK1036" s="32"/>
      <c r="AL1036" s="32"/>
      <c r="AM1036" s="32"/>
      <c r="AN1036" s="32"/>
      <c r="AO1036" s="32"/>
      <c r="AP1036" s="32"/>
      <c r="AQ1036" s="32"/>
      <c r="AR1036" s="32"/>
      <c r="AS1036" s="32"/>
      <c r="AT1036" s="32"/>
      <c r="AU1036" s="32"/>
      <c r="AV1036" s="32"/>
      <c r="AW1036" s="32"/>
      <c r="AX1036" s="32"/>
      <c r="AY1036" s="32"/>
      <c r="AZ1036" s="32"/>
      <c r="BA1036" s="32"/>
      <c r="BB1036" s="32"/>
      <c r="BC1036" s="32"/>
      <c r="BD1036" s="32"/>
      <c r="BE1036" s="32"/>
      <c r="BF1036" s="32"/>
      <c r="BG1036" s="32"/>
      <c r="BH1036" s="32"/>
      <c r="BI1036" s="32"/>
      <c r="BJ1036" s="32"/>
      <c r="BK1036" s="32"/>
      <c r="BL1036" s="32"/>
      <c r="BM1036" s="32"/>
      <c r="BN1036" s="32"/>
      <c r="BO1036" s="32"/>
      <c r="BP1036" s="32"/>
      <c r="BQ1036" s="32"/>
      <c r="BR1036" s="32"/>
      <c r="BS1036" s="32"/>
      <c r="BT1036" s="32"/>
      <c r="BU1036" s="32"/>
      <c r="BV1036" s="32"/>
      <c r="BW1036" s="32"/>
      <c r="BX1036" s="32"/>
      <c r="BY1036" s="32"/>
      <c r="BZ1036" s="32"/>
      <c r="CA1036" s="32"/>
      <c r="CB1036" s="32"/>
      <c r="CC1036" s="32"/>
      <c r="CD1036" s="32"/>
      <c r="CE1036" s="32"/>
      <c r="CF1036" s="32"/>
      <c r="CG1036" s="32"/>
      <c r="CH1036" s="32"/>
      <c r="CI1036" s="32"/>
      <c r="CJ1036" s="32">
        <f t="shared" ref="CJ1036:CJ1099" si="275">+AVERAGE(K1036,O1036,S1036,W1036,AA1036,AE1036,AI1036,AM1036,AQ1036,AU1036,AY1036,BC1036,BG1036,BK1036,BO1036,BS1036,BW1036,CA1036,CE1036,CI1036)</f>
        <v>0</v>
      </c>
      <c r="CK1036" s="32">
        <f>+SMALL((K1036,O1036,S1036,W1036,AA1036,AE1036,AI1036,AM1036,AQ1036,AU1036,AY1036,BC1036,BG1036,BK1036,BO1036,BS1036,BW1036,CA1036,CE1036,CI1036),1)</f>
        <v>0</v>
      </c>
      <c r="CL1036" s="18"/>
      <c r="CM1036" s="18"/>
      <c r="CN1036" s="35"/>
      <c r="CO1036" s="39">
        <f t="shared" ref="CO1036:CO1099" si="276">+CK1036</f>
        <v>0</v>
      </c>
    </row>
    <row r="1037" spans="1:93" s="19" customFormat="1" ht="60">
      <c r="A1037" s="17">
        <v>1027</v>
      </c>
      <c r="B1037" s="49" t="s">
        <v>821</v>
      </c>
      <c r="C1037" s="69" t="s">
        <v>935</v>
      </c>
      <c r="D1037" s="69" t="s">
        <v>1248</v>
      </c>
      <c r="E1037" s="37">
        <v>1</v>
      </c>
      <c r="F1037" s="37" t="str">
        <f>+VLOOKUP(B1037,'[1]AMAREY NOVA MEDICAL S.A'!$D:$H,5,0)</f>
        <v>CTO 5666-2021 LOGISTICA PARA DISPOSITIVOS MEDICOS S.A.S</v>
      </c>
      <c r="G1037" s="34">
        <f>+VLOOKUP(B1037,'[1]AMAREY NOVA MEDICAL S.A'!$D:$H,2,0)</f>
        <v>298918</v>
      </c>
      <c r="H1037" s="32">
        <f>+VLOOKUP(B1037,'[1]AMAREY NOVA MEDICAL S.A'!$D:$H,3,0)</f>
        <v>0</v>
      </c>
      <c r="I1037" s="32">
        <f>+VLOOKUP(B1037,'[1]AMAREY NOVA MEDICAL S.A'!$D:$H,4,0)</f>
        <v>298918</v>
      </c>
      <c r="J1037" s="32">
        <f t="shared" si="272"/>
        <v>298918</v>
      </c>
      <c r="K1037" s="32">
        <f t="shared" si="273"/>
        <v>315717.19160000002</v>
      </c>
      <c r="L1037" s="32"/>
      <c r="M1037" s="32"/>
      <c r="N1037" s="32"/>
      <c r="O1037" s="32"/>
      <c r="P1037" s="71"/>
      <c r="Q1037" s="71"/>
      <c r="R1037" s="76"/>
      <c r="S1037" s="32"/>
      <c r="T1037" s="32"/>
      <c r="U1037" s="32"/>
      <c r="V1037" s="32"/>
      <c r="W1037" s="32"/>
      <c r="X1037" s="32"/>
      <c r="Y1037" s="32"/>
      <c r="Z1037" s="32"/>
      <c r="AA1037" s="32"/>
      <c r="AB1037" s="32"/>
      <c r="AC1037" s="32"/>
      <c r="AD1037" s="32"/>
      <c r="AE1037" s="32"/>
      <c r="AF1037" s="32"/>
      <c r="AG1037" s="32"/>
      <c r="AH1037" s="32"/>
      <c r="AI1037" s="32"/>
      <c r="AJ1037" s="32">
        <v>1052250</v>
      </c>
      <c r="AK1037" s="32"/>
      <c r="AL1037" s="32">
        <v>1052250</v>
      </c>
      <c r="AM1037" s="32">
        <f t="shared" ref="AM1037" si="277">+AL1037*1.0562</f>
        <v>1111386.45</v>
      </c>
      <c r="AN1037" s="32"/>
      <c r="AO1037" s="32"/>
      <c r="AP1037" s="32"/>
      <c r="AQ1037" s="32"/>
      <c r="AR1037" s="32">
        <v>466522.87769841601</v>
      </c>
      <c r="AS1037" s="32"/>
      <c r="AT1037" s="32">
        <v>466522.87769841601</v>
      </c>
      <c r="AU1037" s="32">
        <f t="shared" ref="AU1037:AU1091" si="278">+AT1037*1.0562</f>
        <v>492741.46342506702</v>
      </c>
      <c r="AV1037" s="32"/>
      <c r="AW1037" s="32"/>
      <c r="AX1037" s="32"/>
      <c r="AY1037" s="32"/>
      <c r="AZ1037" s="32"/>
      <c r="BA1037" s="32"/>
      <c r="BB1037" s="32"/>
      <c r="BC1037" s="32"/>
      <c r="BD1037" s="32"/>
      <c r="BE1037" s="32"/>
      <c r="BF1037" s="32"/>
      <c r="BG1037" s="32"/>
      <c r="BH1037" s="32"/>
      <c r="BI1037" s="32"/>
      <c r="BJ1037" s="32"/>
      <c r="BK1037" s="32"/>
      <c r="BL1037" s="32"/>
      <c r="BM1037" s="32"/>
      <c r="BN1037" s="32"/>
      <c r="BO1037" s="32"/>
      <c r="BP1037" s="32"/>
      <c r="BQ1037" s="32"/>
      <c r="BR1037" s="32"/>
      <c r="BS1037" s="32"/>
      <c r="BT1037" s="32"/>
      <c r="BU1037" s="32"/>
      <c r="BV1037" s="32"/>
      <c r="BW1037" s="32"/>
      <c r="BX1037" s="32"/>
      <c r="BY1037" s="32"/>
      <c r="BZ1037" s="32"/>
      <c r="CA1037" s="32"/>
      <c r="CB1037" s="32"/>
      <c r="CC1037" s="32"/>
      <c r="CD1037" s="32"/>
      <c r="CE1037" s="32"/>
      <c r="CF1037" s="32"/>
      <c r="CG1037" s="32"/>
      <c r="CH1037" s="32"/>
      <c r="CI1037" s="32"/>
      <c r="CJ1037" s="32">
        <f t="shared" si="275"/>
        <v>639948.368341689</v>
      </c>
      <c r="CK1037" s="32">
        <f>+SMALL((K1037,O1037,S1037,W1037,AA1037,AE1037,AI1037,AM1037,AQ1037,AU1037,AY1037,BC1037,BG1037,BK1037,BO1037,BS1037,BW1037,CA1037,CE1037,CI1037),1)</f>
        <v>315717.19160000002</v>
      </c>
      <c r="CL1037" s="18"/>
      <c r="CM1037" s="18">
        <f t="shared" ref="CM1037:CM1099" si="279">+K1037-CK1037</f>
        <v>0</v>
      </c>
      <c r="CN1037" s="35">
        <f t="shared" ref="CN1037:CN1099" si="280">+((K1037-CK1037)/CK1037)</f>
        <v>0</v>
      </c>
      <c r="CO1037" s="39">
        <f t="shared" si="276"/>
        <v>315717.19160000002</v>
      </c>
    </row>
    <row r="1038" spans="1:93" s="19" customFormat="1" ht="60">
      <c r="A1038" s="17">
        <v>1028</v>
      </c>
      <c r="B1038" s="49" t="s">
        <v>825</v>
      </c>
      <c r="C1038" s="69" t="s">
        <v>935</v>
      </c>
      <c r="D1038" s="69" t="s">
        <v>1248</v>
      </c>
      <c r="E1038" s="37">
        <v>1</v>
      </c>
      <c r="F1038" s="37" t="str">
        <f>+VLOOKUP(B1038,'[1]AMAREY NOVA MEDICAL S.A'!$D:$H,5,0)</f>
        <v>CTO 5666-2021 LOGISTICA PARA DISPOSITIVOS MEDICOS S.A.S</v>
      </c>
      <c r="G1038" s="34">
        <f>+VLOOKUP(B1038,'[1]AMAREY NOVA MEDICAL S.A'!$D:$H,2,0)</f>
        <v>587330</v>
      </c>
      <c r="H1038" s="32">
        <f>+VLOOKUP(B1038,'[1]AMAREY NOVA MEDICAL S.A'!$D:$H,3,0)</f>
        <v>0</v>
      </c>
      <c r="I1038" s="32">
        <f>+VLOOKUP(B1038,'[1]AMAREY NOVA MEDICAL S.A'!$D:$H,4,0)</f>
        <v>587330</v>
      </c>
      <c r="J1038" s="32">
        <f t="shared" si="272"/>
        <v>587330</v>
      </c>
      <c r="K1038" s="32">
        <f t="shared" si="273"/>
        <v>620337.946</v>
      </c>
      <c r="L1038" s="32"/>
      <c r="M1038" s="32"/>
      <c r="N1038" s="32"/>
      <c r="O1038" s="32"/>
      <c r="P1038" s="71"/>
      <c r="Q1038" s="71"/>
      <c r="R1038" s="76"/>
      <c r="S1038" s="32"/>
      <c r="T1038" s="32"/>
      <c r="U1038" s="32"/>
      <c r="V1038" s="32"/>
      <c r="W1038" s="32"/>
      <c r="X1038" s="32"/>
      <c r="Y1038" s="32"/>
      <c r="Z1038" s="32"/>
      <c r="AA1038" s="32"/>
      <c r="AB1038" s="32"/>
      <c r="AC1038" s="32"/>
      <c r="AD1038" s="32"/>
      <c r="AE1038" s="32"/>
      <c r="AF1038" s="32"/>
      <c r="AG1038" s="32"/>
      <c r="AH1038" s="32"/>
      <c r="AI1038" s="32"/>
      <c r="AJ1038" s="32"/>
      <c r="AK1038" s="32"/>
      <c r="AL1038" s="32"/>
      <c r="AM1038" s="32"/>
      <c r="AN1038" s="32"/>
      <c r="AO1038" s="32"/>
      <c r="AP1038" s="32"/>
      <c r="AQ1038" s="32"/>
      <c r="AR1038" s="32">
        <v>794001.77464607987</v>
      </c>
      <c r="AS1038" s="32"/>
      <c r="AT1038" s="32">
        <v>794001.77464607987</v>
      </c>
      <c r="AU1038" s="32">
        <f t="shared" si="278"/>
        <v>838624.67438118963</v>
      </c>
      <c r="AV1038" s="32"/>
      <c r="AW1038" s="32"/>
      <c r="AX1038" s="32"/>
      <c r="AY1038" s="32"/>
      <c r="AZ1038" s="32"/>
      <c r="BA1038" s="32"/>
      <c r="BB1038" s="32"/>
      <c r="BC1038" s="32"/>
      <c r="BD1038" s="32"/>
      <c r="BE1038" s="32"/>
      <c r="BF1038" s="32"/>
      <c r="BG1038" s="32"/>
      <c r="BH1038" s="32"/>
      <c r="BI1038" s="32"/>
      <c r="BJ1038" s="32"/>
      <c r="BK1038" s="32"/>
      <c r="BL1038" s="32"/>
      <c r="BM1038" s="32"/>
      <c r="BN1038" s="32"/>
      <c r="BO1038" s="32"/>
      <c r="BP1038" s="32"/>
      <c r="BQ1038" s="32"/>
      <c r="BR1038" s="32"/>
      <c r="BS1038" s="32"/>
      <c r="BT1038" s="32"/>
      <c r="BU1038" s="32"/>
      <c r="BV1038" s="32"/>
      <c r="BW1038" s="32"/>
      <c r="BX1038" s="32"/>
      <c r="BY1038" s="32"/>
      <c r="BZ1038" s="32"/>
      <c r="CA1038" s="32"/>
      <c r="CB1038" s="32"/>
      <c r="CC1038" s="32"/>
      <c r="CD1038" s="32"/>
      <c r="CE1038" s="32"/>
      <c r="CF1038" s="32"/>
      <c r="CG1038" s="32"/>
      <c r="CH1038" s="32"/>
      <c r="CI1038" s="32"/>
      <c r="CJ1038" s="32">
        <f t="shared" si="275"/>
        <v>729481.31019059476</v>
      </c>
      <c r="CK1038" s="32">
        <f>+SMALL((K1038,O1038,S1038,W1038,AA1038,AE1038,AI1038,AM1038,AQ1038,AU1038,AY1038,BC1038,BG1038,BK1038,BO1038,BS1038,BW1038,CA1038,CE1038,CI1038),1)</f>
        <v>620337.946</v>
      </c>
      <c r="CL1038" s="18"/>
      <c r="CM1038" s="18">
        <f t="shared" si="279"/>
        <v>0</v>
      </c>
      <c r="CN1038" s="35">
        <f t="shared" si="280"/>
        <v>0</v>
      </c>
      <c r="CO1038" s="39">
        <f t="shared" si="276"/>
        <v>620337.946</v>
      </c>
    </row>
    <row r="1039" spans="1:93" s="19" customFormat="1" ht="60">
      <c r="A1039" s="17">
        <v>1029</v>
      </c>
      <c r="B1039" s="49" t="s">
        <v>826</v>
      </c>
      <c r="C1039" s="69" t="s">
        <v>935</v>
      </c>
      <c r="D1039" s="69" t="s">
        <v>1248</v>
      </c>
      <c r="E1039" s="37">
        <v>1</v>
      </c>
      <c r="F1039" s="37" t="str">
        <f>+VLOOKUP(B1039,'[1]AMAREY NOVA MEDICAL S.A'!$D:$H,5,0)</f>
        <v>CTO 5666-2021 LOGISTICA PARA DISPOSITIVOS MEDICOS S.A.S</v>
      </c>
      <c r="G1039" s="34">
        <f>+VLOOKUP(B1039,'[1]AMAREY NOVA MEDICAL S.A'!$D:$H,2,0)</f>
        <v>418772</v>
      </c>
      <c r="H1039" s="32">
        <f>+VLOOKUP(B1039,'[1]AMAREY NOVA MEDICAL S.A'!$D:$H,3,0)</f>
        <v>0</v>
      </c>
      <c r="I1039" s="32">
        <f>+VLOOKUP(B1039,'[1]AMAREY NOVA MEDICAL S.A'!$D:$H,4,0)</f>
        <v>418772</v>
      </c>
      <c r="J1039" s="32">
        <f t="shared" si="272"/>
        <v>418772</v>
      </c>
      <c r="K1039" s="32">
        <f t="shared" si="273"/>
        <v>442306.98639999999</v>
      </c>
      <c r="L1039" s="32"/>
      <c r="M1039" s="32"/>
      <c r="N1039" s="32"/>
      <c r="O1039" s="32"/>
      <c r="P1039" s="71"/>
      <c r="Q1039" s="71"/>
      <c r="R1039" s="76"/>
      <c r="S1039" s="32"/>
      <c r="T1039" s="32"/>
      <c r="U1039" s="32"/>
      <c r="V1039" s="32"/>
      <c r="W1039" s="32"/>
      <c r="X1039" s="32"/>
      <c r="Y1039" s="32"/>
      <c r="Z1039" s="32"/>
      <c r="AA1039" s="32"/>
      <c r="AB1039" s="32"/>
      <c r="AC1039" s="32"/>
      <c r="AD1039" s="32"/>
      <c r="AE1039" s="32"/>
      <c r="AF1039" s="32"/>
      <c r="AG1039" s="32"/>
      <c r="AH1039" s="32"/>
      <c r="AI1039" s="32"/>
      <c r="AJ1039" s="32"/>
      <c r="AK1039" s="32"/>
      <c r="AL1039" s="32"/>
      <c r="AM1039" s="32"/>
      <c r="AN1039" s="32"/>
      <c r="AO1039" s="32"/>
      <c r="AP1039" s="32"/>
      <c r="AQ1039" s="32"/>
      <c r="AR1039" s="32">
        <v>474511</v>
      </c>
      <c r="AS1039" s="32"/>
      <c r="AT1039" s="32">
        <v>474511</v>
      </c>
      <c r="AU1039" s="32">
        <f t="shared" si="278"/>
        <v>501178.51819999999</v>
      </c>
      <c r="AV1039" s="32"/>
      <c r="AW1039" s="32"/>
      <c r="AX1039" s="32"/>
      <c r="AY1039" s="32"/>
      <c r="AZ1039" s="32"/>
      <c r="BA1039" s="32"/>
      <c r="BB1039" s="32"/>
      <c r="BC1039" s="32"/>
      <c r="BD1039" s="32"/>
      <c r="BE1039" s="32"/>
      <c r="BF1039" s="32"/>
      <c r="BG1039" s="32"/>
      <c r="BH1039" s="32"/>
      <c r="BI1039" s="32"/>
      <c r="BJ1039" s="32"/>
      <c r="BK1039" s="32"/>
      <c r="BL1039" s="32"/>
      <c r="BM1039" s="32"/>
      <c r="BN1039" s="32"/>
      <c r="BO1039" s="32"/>
      <c r="BP1039" s="32"/>
      <c r="BQ1039" s="32"/>
      <c r="BR1039" s="32"/>
      <c r="BS1039" s="32"/>
      <c r="BT1039" s="32"/>
      <c r="BU1039" s="32"/>
      <c r="BV1039" s="32"/>
      <c r="BW1039" s="32"/>
      <c r="BX1039" s="32"/>
      <c r="BY1039" s="32"/>
      <c r="BZ1039" s="32"/>
      <c r="CA1039" s="32"/>
      <c r="CB1039" s="32"/>
      <c r="CC1039" s="32"/>
      <c r="CD1039" s="32"/>
      <c r="CE1039" s="32"/>
      <c r="CF1039" s="32"/>
      <c r="CG1039" s="32"/>
      <c r="CH1039" s="32"/>
      <c r="CI1039" s="32"/>
      <c r="CJ1039" s="32">
        <f t="shared" si="275"/>
        <v>471742.75229999999</v>
      </c>
      <c r="CK1039" s="32">
        <f>+SMALL((K1039,O1039,S1039,W1039,AA1039,AE1039,AI1039,AM1039,AQ1039,AU1039,AY1039,BC1039,BG1039,BK1039,BO1039,BS1039,BW1039,CA1039,CE1039,CI1039),1)</f>
        <v>442306.98639999999</v>
      </c>
      <c r="CL1039" s="18"/>
      <c r="CM1039" s="18">
        <f t="shared" si="279"/>
        <v>0</v>
      </c>
      <c r="CN1039" s="35">
        <f t="shared" si="280"/>
        <v>0</v>
      </c>
      <c r="CO1039" s="39">
        <f t="shared" si="276"/>
        <v>442306.98639999999</v>
      </c>
    </row>
    <row r="1040" spans="1:93" s="19" customFormat="1" ht="60">
      <c r="A1040" s="17">
        <v>1030</v>
      </c>
      <c r="B1040" s="49" t="s">
        <v>824</v>
      </c>
      <c r="C1040" s="69" t="s">
        <v>935</v>
      </c>
      <c r="D1040" s="69" t="s">
        <v>1248</v>
      </c>
      <c r="E1040" s="37">
        <v>1</v>
      </c>
      <c r="F1040" s="37" t="str">
        <f>+VLOOKUP(B1040,'[1]AMAREY NOVA MEDICAL S.A'!$D:$H,5,0)</f>
        <v>CTO 5666-2021 LOGISTICA PARA DISPOSITIVOS MEDICOS S.A.S</v>
      </c>
      <c r="G1040" s="34">
        <f>+VLOOKUP(B1040,'[1]AMAREY NOVA MEDICAL S.A'!$D:$H,2,0)</f>
        <v>55775</v>
      </c>
      <c r="H1040" s="32">
        <f>+VLOOKUP(B1040,'[1]AMAREY NOVA MEDICAL S.A'!$D:$H,3,0)</f>
        <v>0</v>
      </c>
      <c r="I1040" s="32">
        <f>+VLOOKUP(B1040,'[1]AMAREY NOVA MEDICAL S.A'!$D:$H,4,0)</f>
        <v>55775</v>
      </c>
      <c r="J1040" s="32">
        <f t="shared" si="272"/>
        <v>55775</v>
      </c>
      <c r="K1040" s="32">
        <f t="shared" si="273"/>
        <v>58909.555</v>
      </c>
      <c r="L1040" s="32"/>
      <c r="M1040" s="32"/>
      <c r="N1040" s="32"/>
      <c r="O1040" s="32"/>
      <c r="P1040" s="71"/>
      <c r="Q1040" s="71"/>
      <c r="R1040" s="76"/>
      <c r="S1040" s="32"/>
      <c r="T1040" s="32"/>
      <c r="U1040" s="32"/>
      <c r="V1040" s="32"/>
      <c r="W1040" s="32"/>
      <c r="X1040" s="32"/>
      <c r="Y1040" s="32"/>
      <c r="Z1040" s="32"/>
      <c r="AA1040" s="32"/>
      <c r="AB1040" s="32"/>
      <c r="AC1040" s="32"/>
      <c r="AD1040" s="32"/>
      <c r="AE1040" s="32"/>
      <c r="AF1040" s="32"/>
      <c r="AG1040" s="32"/>
      <c r="AH1040" s="32"/>
      <c r="AI1040" s="32"/>
      <c r="AJ1040" s="32"/>
      <c r="AK1040" s="32"/>
      <c r="AL1040" s="32"/>
      <c r="AM1040" s="32"/>
      <c r="AN1040" s="32"/>
      <c r="AO1040" s="32"/>
      <c r="AP1040" s="32"/>
      <c r="AQ1040" s="32"/>
      <c r="AR1040" s="32">
        <v>253556.81504999998</v>
      </c>
      <c r="AS1040" s="32"/>
      <c r="AT1040" s="32">
        <v>253556.81504999998</v>
      </c>
      <c r="AU1040" s="32">
        <f t="shared" si="278"/>
        <v>267806.70805580996</v>
      </c>
      <c r="AV1040" s="32"/>
      <c r="AW1040" s="32"/>
      <c r="AX1040" s="32"/>
      <c r="AY1040" s="32"/>
      <c r="AZ1040" s="32"/>
      <c r="BA1040" s="32"/>
      <c r="BB1040" s="32"/>
      <c r="BC1040" s="32"/>
      <c r="BD1040" s="32"/>
      <c r="BE1040" s="32"/>
      <c r="BF1040" s="32"/>
      <c r="BG1040" s="32"/>
      <c r="BH1040" s="32"/>
      <c r="BI1040" s="32"/>
      <c r="BJ1040" s="32"/>
      <c r="BK1040" s="32"/>
      <c r="BL1040" s="32"/>
      <c r="BM1040" s="32"/>
      <c r="BN1040" s="32"/>
      <c r="BO1040" s="32"/>
      <c r="BP1040" s="32"/>
      <c r="BQ1040" s="32"/>
      <c r="BR1040" s="32"/>
      <c r="BS1040" s="32"/>
      <c r="BT1040" s="32"/>
      <c r="BU1040" s="32"/>
      <c r="BV1040" s="32"/>
      <c r="BW1040" s="32"/>
      <c r="BX1040" s="32">
        <v>112000</v>
      </c>
      <c r="BY1040" s="32"/>
      <c r="BZ1040" s="32">
        <v>112000</v>
      </c>
      <c r="CA1040" s="32">
        <f t="shared" ref="CA1040:CA1097" si="281">+BZ1040*1.0562</f>
        <v>118294.40000000001</v>
      </c>
      <c r="CB1040" s="32"/>
      <c r="CC1040" s="32"/>
      <c r="CD1040" s="32"/>
      <c r="CE1040" s="32"/>
      <c r="CF1040" s="32"/>
      <c r="CG1040" s="32"/>
      <c r="CH1040" s="32"/>
      <c r="CI1040" s="32"/>
      <c r="CJ1040" s="32">
        <f t="shared" si="275"/>
        <v>148336.88768526999</v>
      </c>
      <c r="CK1040" s="32">
        <f>+SMALL((K1040,O1040,S1040,W1040,AA1040,AE1040,AI1040,AM1040,AQ1040,AU1040,AY1040,BC1040,BG1040,BK1040,BO1040,BS1040,BW1040,CA1040,CE1040,CI1040),1)</f>
        <v>58909.555</v>
      </c>
      <c r="CL1040" s="18"/>
      <c r="CM1040" s="18">
        <f t="shared" si="279"/>
        <v>0</v>
      </c>
      <c r="CN1040" s="35">
        <f t="shared" si="280"/>
        <v>0</v>
      </c>
      <c r="CO1040" s="39">
        <f t="shared" si="276"/>
        <v>58909.555</v>
      </c>
    </row>
    <row r="1041" spans="1:93" s="19" customFormat="1" ht="60">
      <c r="A1041" s="17">
        <v>1031</v>
      </c>
      <c r="B1041" s="49" t="s">
        <v>450</v>
      </c>
      <c r="C1041" s="69" t="s">
        <v>935</v>
      </c>
      <c r="D1041" s="69" t="s">
        <v>1248</v>
      </c>
      <c r="E1041" s="37">
        <v>1</v>
      </c>
      <c r="F1041" s="37" t="str">
        <f>+VLOOKUP(B1041,'[1]AMAREY NOVA MEDICAL S.A'!$D:$H,5,0)</f>
        <v>CTO 5666-2021 LOGISTICA PARA DISPOSITIVOS MEDICOS S.A.S</v>
      </c>
      <c r="G1041" s="34">
        <f>+VLOOKUP(B1041,'[1]AMAREY NOVA MEDICAL S.A'!$D:$H,2,0)</f>
        <v>0</v>
      </c>
      <c r="H1041" s="32">
        <f>+VLOOKUP(B1041,'[1]AMAREY NOVA MEDICAL S.A'!$D:$H,3,0)</f>
        <v>0</v>
      </c>
      <c r="I1041" s="32">
        <f>+VLOOKUP(B1041,'[1]AMAREY NOVA MEDICAL S.A'!$D:$H,4,0)</f>
        <v>0</v>
      </c>
      <c r="J1041" s="32">
        <f t="shared" si="272"/>
        <v>0</v>
      </c>
      <c r="K1041" s="32">
        <f t="shared" si="273"/>
        <v>0</v>
      </c>
      <c r="L1041" s="32"/>
      <c r="M1041" s="32"/>
      <c r="N1041" s="32"/>
      <c r="O1041" s="32"/>
      <c r="P1041" s="71"/>
      <c r="Q1041" s="71"/>
      <c r="R1041" s="76"/>
      <c r="S1041" s="32"/>
      <c r="T1041" s="32"/>
      <c r="U1041" s="32"/>
      <c r="V1041" s="32"/>
      <c r="W1041" s="32"/>
      <c r="X1041" s="32"/>
      <c r="Y1041" s="32"/>
      <c r="Z1041" s="32"/>
      <c r="AA1041" s="32"/>
      <c r="AB1041" s="32"/>
      <c r="AC1041" s="32"/>
      <c r="AD1041" s="32"/>
      <c r="AE1041" s="32"/>
      <c r="AF1041" s="32"/>
      <c r="AG1041" s="32"/>
      <c r="AH1041" s="32"/>
      <c r="AI1041" s="32"/>
      <c r="AJ1041" s="32"/>
      <c r="AK1041" s="32"/>
      <c r="AL1041" s="32"/>
      <c r="AM1041" s="32"/>
      <c r="AN1041" s="32"/>
      <c r="AO1041" s="32"/>
      <c r="AP1041" s="32"/>
      <c r="AQ1041" s="32"/>
      <c r="AR1041" s="32"/>
      <c r="AS1041" s="32"/>
      <c r="AT1041" s="32"/>
      <c r="AU1041" s="32"/>
      <c r="AV1041" s="32"/>
      <c r="AW1041" s="32"/>
      <c r="AX1041" s="32"/>
      <c r="AY1041" s="32"/>
      <c r="AZ1041" s="32"/>
      <c r="BA1041" s="32"/>
      <c r="BB1041" s="32"/>
      <c r="BC1041" s="32"/>
      <c r="BD1041" s="32"/>
      <c r="BE1041" s="32"/>
      <c r="BF1041" s="32"/>
      <c r="BG1041" s="32"/>
      <c r="BH1041" s="32"/>
      <c r="BI1041" s="32"/>
      <c r="BJ1041" s="32"/>
      <c r="BK1041" s="32"/>
      <c r="BL1041" s="32"/>
      <c r="BM1041" s="32"/>
      <c r="BN1041" s="32"/>
      <c r="BO1041" s="32"/>
      <c r="BP1041" s="32"/>
      <c r="BQ1041" s="32"/>
      <c r="BR1041" s="32"/>
      <c r="BS1041" s="32"/>
      <c r="BT1041" s="32"/>
      <c r="BU1041" s="32"/>
      <c r="BV1041" s="32"/>
      <c r="BW1041" s="32"/>
      <c r="BX1041" s="32"/>
      <c r="BY1041" s="32"/>
      <c r="BZ1041" s="32"/>
      <c r="CA1041" s="32"/>
      <c r="CB1041" s="32"/>
      <c r="CC1041" s="32"/>
      <c r="CD1041" s="32"/>
      <c r="CE1041" s="32"/>
      <c r="CF1041" s="32"/>
      <c r="CG1041" s="32"/>
      <c r="CH1041" s="32"/>
      <c r="CI1041" s="32"/>
      <c r="CJ1041" s="32">
        <f t="shared" si="275"/>
        <v>0</v>
      </c>
      <c r="CK1041" s="32">
        <f>+SMALL((K1041,O1041,S1041,W1041,AA1041,AE1041,AI1041,AM1041,AQ1041,AU1041,AY1041,BC1041,BG1041,BK1041,BO1041,BS1041,BW1041,CA1041,CE1041,CI1041),1)</f>
        <v>0</v>
      </c>
      <c r="CL1041" s="18"/>
      <c r="CM1041" s="18"/>
      <c r="CN1041" s="35"/>
      <c r="CO1041" s="39">
        <f t="shared" si="276"/>
        <v>0</v>
      </c>
    </row>
    <row r="1042" spans="1:93" s="19" customFormat="1" ht="60">
      <c r="A1042" s="17">
        <v>1032</v>
      </c>
      <c r="B1042" s="49" t="s">
        <v>821</v>
      </c>
      <c r="C1042" s="69" t="s">
        <v>936</v>
      </c>
      <c r="D1042" s="69" t="s">
        <v>1248</v>
      </c>
      <c r="E1042" s="37">
        <v>1</v>
      </c>
      <c r="F1042" s="37" t="str">
        <f>+VLOOKUP(B1042,'[1]AMAREY NOVA MEDICAL S.A'!$D:$H,5,0)</f>
        <v>CTO 5666-2021 LOGISTICA PARA DISPOSITIVOS MEDICOS S.A.S</v>
      </c>
      <c r="G1042" s="34">
        <f>+VLOOKUP(B1042,'[1]AMAREY NOVA MEDICAL S.A'!$D:$H,2,0)</f>
        <v>298918</v>
      </c>
      <c r="H1042" s="32">
        <f>+VLOOKUP(B1042,'[1]AMAREY NOVA MEDICAL S.A'!$D:$H,3,0)</f>
        <v>0</v>
      </c>
      <c r="I1042" s="32">
        <f>+VLOOKUP(B1042,'[1]AMAREY NOVA MEDICAL S.A'!$D:$H,4,0)</f>
        <v>298918</v>
      </c>
      <c r="J1042" s="32">
        <f t="shared" si="272"/>
        <v>298918</v>
      </c>
      <c r="K1042" s="32">
        <f t="shared" si="273"/>
        <v>315717.19160000002</v>
      </c>
      <c r="L1042" s="32"/>
      <c r="M1042" s="32"/>
      <c r="N1042" s="32"/>
      <c r="O1042" s="32"/>
      <c r="P1042" s="71"/>
      <c r="Q1042" s="71"/>
      <c r="R1042" s="76"/>
      <c r="S1042" s="32"/>
      <c r="T1042" s="32"/>
      <c r="U1042" s="32"/>
      <c r="V1042" s="32"/>
      <c r="W1042" s="32"/>
      <c r="X1042" s="32"/>
      <c r="Y1042" s="32"/>
      <c r="Z1042" s="32"/>
      <c r="AA1042" s="32"/>
      <c r="AB1042" s="32"/>
      <c r="AC1042" s="32"/>
      <c r="AD1042" s="32"/>
      <c r="AE1042" s="32"/>
      <c r="AF1042" s="32"/>
      <c r="AG1042" s="32"/>
      <c r="AH1042" s="32"/>
      <c r="AI1042" s="32"/>
      <c r="AJ1042" s="32"/>
      <c r="AK1042" s="32"/>
      <c r="AL1042" s="32"/>
      <c r="AM1042" s="32"/>
      <c r="AN1042" s="32"/>
      <c r="AO1042" s="32"/>
      <c r="AP1042" s="32"/>
      <c r="AQ1042" s="32"/>
      <c r="AR1042" s="32">
        <v>410762.04038100003</v>
      </c>
      <c r="AS1042" s="32"/>
      <c r="AT1042" s="32">
        <v>410762.04038100003</v>
      </c>
      <c r="AU1042" s="32">
        <f t="shared" si="278"/>
        <v>433846.86705041223</v>
      </c>
      <c r="AV1042" s="32"/>
      <c r="AW1042" s="32"/>
      <c r="AX1042" s="32"/>
      <c r="AY1042" s="32"/>
      <c r="AZ1042" s="32"/>
      <c r="BA1042" s="32"/>
      <c r="BB1042" s="32"/>
      <c r="BC1042" s="32"/>
      <c r="BD1042" s="32"/>
      <c r="BE1042" s="32"/>
      <c r="BF1042" s="32"/>
      <c r="BG1042" s="32"/>
      <c r="BH1042" s="32"/>
      <c r="BI1042" s="32"/>
      <c r="BJ1042" s="32"/>
      <c r="BK1042" s="32"/>
      <c r="BL1042" s="32"/>
      <c r="BM1042" s="32"/>
      <c r="BN1042" s="32"/>
      <c r="BO1042" s="32"/>
      <c r="BP1042" s="32"/>
      <c r="BQ1042" s="32"/>
      <c r="BR1042" s="32"/>
      <c r="BS1042" s="32"/>
      <c r="BT1042" s="32"/>
      <c r="BU1042" s="32"/>
      <c r="BV1042" s="32"/>
      <c r="BW1042" s="32"/>
      <c r="BX1042" s="32"/>
      <c r="BY1042" s="32"/>
      <c r="BZ1042" s="32"/>
      <c r="CA1042" s="32"/>
      <c r="CB1042" s="32"/>
      <c r="CC1042" s="32"/>
      <c r="CD1042" s="32"/>
      <c r="CE1042" s="32"/>
      <c r="CF1042" s="32"/>
      <c r="CG1042" s="32"/>
      <c r="CH1042" s="32"/>
      <c r="CI1042" s="32"/>
      <c r="CJ1042" s="32">
        <f t="shared" si="275"/>
        <v>374782.02932520612</v>
      </c>
      <c r="CK1042" s="32">
        <f>+SMALL((K1042,O1042,S1042,W1042,AA1042,AE1042,AI1042,AM1042,AQ1042,AU1042,AY1042,BC1042,BG1042,BK1042,BO1042,BS1042,BW1042,CA1042,CE1042,CI1042),1)</f>
        <v>315717.19160000002</v>
      </c>
      <c r="CL1042" s="18"/>
      <c r="CM1042" s="18">
        <f t="shared" si="279"/>
        <v>0</v>
      </c>
      <c r="CN1042" s="35">
        <f t="shared" si="280"/>
        <v>0</v>
      </c>
      <c r="CO1042" s="39">
        <f t="shared" si="276"/>
        <v>315717.19160000002</v>
      </c>
    </row>
    <row r="1043" spans="1:93" s="19" customFormat="1" ht="60">
      <c r="A1043" s="17">
        <v>1033</v>
      </c>
      <c r="B1043" s="49" t="s">
        <v>456</v>
      </c>
      <c r="C1043" s="69" t="s">
        <v>936</v>
      </c>
      <c r="D1043" s="69" t="s">
        <v>1248</v>
      </c>
      <c r="E1043" s="37">
        <v>1</v>
      </c>
      <c r="F1043" s="37" t="str">
        <f>+VLOOKUP(B1043,'[1]AMAREY NOVA MEDICAL S.A'!$D:$H,5,0)</f>
        <v>CTO 5669-2021 PROMED QUIRURGICOS E.U</v>
      </c>
      <c r="G1043" s="34">
        <f>+VLOOKUP(B1043,'[1]AMAREY NOVA MEDICAL S.A'!$D:$H,2,0)</f>
        <v>299772</v>
      </c>
      <c r="H1043" s="32">
        <f>+VLOOKUP(B1043,'[1]AMAREY NOVA MEDICAL S.A'!$D:$H,3,0)</f>
        <v>0</v>
      </c>
      <c r="I1043" s="32">
        <f>+VLOOKUP(B1043,'[1]AMAREY NOVA MEDICAL S.A'!$D:$H,4,0)</f>
        <v>299772</v>
      </c>
      <c r="J1043" s="32">
        <f t="shared" si="272"/>
        <v>299772</v>
      </c>
      <c r="K1043" s="32">
        <f t="shared" si="273"/>
        <v>316619.18640000001</v>
      </c>
      <c r="L1043" s="32"/>
      <c r="M1043" s="32"/>
      <c r="N1043" s="32"/>
      <c r="O1043" s="32"/>
      <c r="P1043" s="71"/>
      <c r="Q1043" s="71"/>
      <c r="R1043" s="76"/>
      <c r="S1043" s="32"/>
      <c r="T1043" s="32"/>
      <c r="U1043" s="32"/>
      <c r="V1043" s="32"/>
      <c r="W1043" s="32"/>
      <c r="X1043" s="32"/>
      <c r="Y1043" s="32"/>
      <c r="Z1043" s="32"/>
      <c r="AA1043" s="32"/>
      <c r="AB1043" s="32"/>
      <c r="AC1043" s="32"/>
      <c r="AD1043" s="32"/>
      <c r="AE1043" s="32"/>
      <c r="AF1043" s="32"/>
      <c r="AG1043" s="32"/>
      <c r="AH1043" s="32"/>
      <c r="AI1043" s="32"/>
      <c r="AJ1043" s="32"/>
      <c r="AK1043" s="32"/>
      <c r="AL1043" s="32"/>
      <c r="AM1043" s="32"/>
      <c r="AN1043" s="32"/>
      <c r="AO1043" s="32"/>
      <c r="AP1043" s="32"/>
      <c r="AQ1043" s="32"/>
      <c r="AR1043" s="32">
        <v>935117.53390439996</v>
      </c>
      <c r="AS1043" s="32"/>
      <c r="AT1043" s="32">
        <v>935117.53390439996</v>
      </c>
      <c r="AU1043" s="32">
        <f t="shared" si="278"/>
        <v>987671.13930982724</v>
      </c>
      <c r="AV1043" s="32"/>
      <c r="AW1043" s="32"/>
      <c r="AX1043" s="32"/>
      <c r="AY1043" s="32"/>
      <c r="AZ1043" s="32"/>
      <c r="BA1043" s="32"/>
      <c r="BB1043" s="32"/>
      <c r="BC1043" s="32"/>
      <c r="BD1043" s="32"/>
      <c r="BE1043" s="32"/>
      <c r="BF1043" s="32"/>
      <c r="BG1043" s="32"/>
      <c r="BH1043" s="32"/>
      <c r="BI1043" s="32"/>
      <c r="BJ1043" s="32"/>
      <c r="BK1043" s="32"/>
      <c r="BL1043" s="32"/>
      <c r="BM1043" s="32"/>
      <c r="BN1043" s="32"/>
      <c r="BO1043" s="32"/>
      <c r="BP1043" s="32"/>
      <c r="BQ1043" s="32"/>
      <c r="BR1043" s="32"/>
      <c r="BS1043" s="32"/>
      <c r="BT1043" s="32"/>
      <c r="BU1043" s="32"/>
      <c r="BV1043" s="32"/>
      <c r="BW1043" s="32"/>
      <c r="BX1043" s="32"/>
      <c r="BY1043" s="32"/>
      <c r="BZ1043" s="32"/>
      <c r="CA1043" s="32"/>
      <c r="CB1043" s="32"/>
      <c r="CC1043" s="32"/>
      <c r="CD1043" s="32"/>
      <c r="CE1043" s="32"/>
      <c r="CF1043" s="32"/>
      <c r="CG1043" s="32"/>
      <c r="CH1043" s="32"/>
      <c r="CI1043" s="32"/>
      <c r="CJ1043" s="32">
        <f t="shared" si="275"/>
        <v>652145.16285491362</v>
      </c>
      <c r="CK1043" s="32">
        <f>+SMALL((K1043,O1043,S1043,W1043,AA1043,AE1043,AI1043,AM1043,AQ1043,AU1043,AY1043,BC1043,BG1043,BK1043,BO1043,BS1043,BW1043,CA1043,CE1043,CI1043),1)</f>
        <v>316619.18640000001</v>
      </c>
      <c r="CL1043" s="18"/>
      <c r="CM1043" s="18">
        <f t="shared" si="279"/>
        <v>0</v>
      </c>
      <c r="CN1043" s="35">
        <f t="shared" si="280"/>
        <v>0</v>
      </c>
      <c r="CO1043" s="39">
        <f t="shared" si="276"/>
        <v>316619.18640000001</v>
      </c>
    </row>
    <row r="1044" spans="1:93" s="19" customFormat="1" ht="60">
      <c r="A1044" s="17">
        <v>1034</v>
      </c>
      <c r="B1044" s="49" t="s">
        <v>827</v>
      </c>
      <c r="C1044" s="69" t="s">
        <v>936</v>
      </c>
      <c r="D1044" s="69" t="s">
        <v>1248</v>
      </c>
      <c r="E1044" s="37">
        <v>1</v>
      </c>
      <c r="F1044" s="37" t="str">
        <f>+VLOOKUP(B1044,'[1]AMAREY NOVA MEDICAL S.A'!$D:$H,5,0)</f>
        <v>CTO 5669-2021 PROMED QUIRURGICOS E.U</v>
      </c>
      <c r="G1044" s="34">
        <f>+VLOOKUP(B1044,'[1]AMAREY NOVA MEDICAL S.A'!$D:$H,2,0)</f>
        <v>159879</v>
      </c>
      <c r="H1044" s="32">
        <f>+VLOOKUP(B1044,'[1]AMAREY NOVA MEDICAL S.A'!$D:$H,3,0)</f>
        <v>0</v>
      </c>
      <c r="I1044" s="32">
        <f>+VLOOKUP(B1044,'[1]AMAREY NOVA MEDICAL S.A'!$D:$H,4,0)</f>
        <v>159879</v>
      </c>
      <c r="J1044" s="32">
        <f t="shared" si="272"/>
        <v>159879</v>
      </c>
      <c r="K1044" s="32">
        <f t="shared" si="273"/>
        <v>168864.1998</v>
      </c>
      <c r="L1044" s="32"/>
      <c r="M1044" s="32"/>
      <c r="N1044" s="32"/>
      <c r="O1044" s="32"/>
      <c r="P1044" s="71"/>
      <c r="Q1044" s="71"/>
      <c r="R1044" s="76"/>
      <c r="S1044" s="32"/>
      <c r="T1044" s="32"/>
      <c r="U1044" s="32"/>
      <c r="V1044" s="32"/>
      <c r="W1044" s="32"/>
      <c r="X1044" s="32"/>
      <c r="Y1044" s="32"/>
      <c r="Z1044" s="32"/>
      <c r="AA1044" s="32"/>
      <c r="AB1044" s="32"/>
      <c r="AC1044" s="32"/>
      <c r="AD1044" s="32"/>
      <c r="AE1044" s="32"/>
      <c r="AF1044" s="32"/>
      <c r="AG1044" s="32"/>
      <c r="AH1044" s="32"/>
      <c r="AI1044" s="32"/>
      <c r="AJ1044" s="32"/>
      <c r="AK1044" s="32"/>
      <c r="AL1044" s="32"/>
      <c r="AM1044" s="32"/>
      <c r="AN1044" s="32"/>
      <c r="AO1044" s="32"/>
      <c r="AP1044" s="32"/>
      <c r="AQ1044" s="32"/>
      <c r="AR1044" s="32">
        <v>460649.2</v>
      </c>
      <c r="AS1044" s="32"/>
      <c r="AT1044" s="32">
        <v>460649.2</v>
      </c>
      <c r="AU1044" s="32">
        <f t="shared" si="278"/>
        <v>486537.68504000001</v>
      </c>
      <c r="AV1044" s="32"/>
      <c r="AW1044" s="32"/>
      <c r="AX1044" s="32"/>
      <c r="AY1044" s="32"/>
      <c r="AZ1044" s="32"/>
      <c r="BA1044" s="32"/>
      <c r="BB1044" s="32"/>
      <c r="BC1044" s="32"/>
      <c r="BD1044" s="32"/>
      <c r="BE1044" s="32"/>
      <c r="BF1044" s="32"/>
      <c r="BG1044" s="32"/>
      <c r="BH1044" s="32"/>
      <c r="BI1044" s="32"/>
      <c r="BJ1044" s="32"/>
      <c r="BK1044" s="32"/>
      <c r="BL1044" s="32"/>
      <c r="BM1044" s="32"/>
      <c r="BN1044" s="32"/>
      <c r="BO1044" s="32"/>
      <c r="BP1044" s="32"/>
      <c r="BQ1044" s="32"/>
      <c r="BR1044" s="32"/>
      <c r="BS1044" s="32"/>
      <c r="BT1044" s="32"/>
      <c r="BU1044" s="32"/>
      <c r="BV1044" s="32"/>
      <c r="BW1044" s="32"/>
      <c r="BX1044" s="32">
        <v>112000</v>
      </c>
      <c r="BY1044" s="32"/>
      <c r="BZ1044" s="32">
        <v>112000</v>
      </c>
      <c r="CA1044" s="32">
        <f t="shared" si="281"/>
        <v>118294.40000000001</v>
      </c>
      <c r="CB1044" s="32"/>
      <c r="CC1044" s="32"/>
      <c r="CD1044" s="32"/>
      <c r="CE1044" s="32"/>
      <c r="CF1044" s="32"/>
      <c r="CG1044" s="32"/>
      <c r="CH1044" s="32"/>
      <c r="CI1044" s="32"/>
      <c r="CJ1044" s="32">
        <f t="shared" si="275"/>
        <v>257898.76161333334</v>
      </c>
      <c r="CK1044" s="32">
        <f>+SMALL((K1044,O1044,S1044,W1044,AA1044,AE1044,AI1044,AM1044,AQ1044,AU1044,AY1044,BC1044,BG1044,BK1044,BO1044,BS1044,BW1044,CA1044,CE1044,CI1044),1)</f>
        <v>118294.40000000001</v>
      </c>
      <c r="CL1044" s="18"/>
      <c r="CM1044" s="18">
        <f t="shared" si="279"/>
        <v>50569.799799999993</v>
      </c>
      <c r="CN1044" s="35">
        <f t="shared" si="280"/>
        <v>0.42749107142857135</v>
      </c>
      <c r="CO1044" s="39">
        <f t="shared" si="276"/>
        <v>118294.40000000001</v>
      </c>
    </row>
    <row r="1045" spans="1:93" s="19" customFormat="1" ht="60">
      <c r="A1045" s="17">
        <v>1035</v>
      </c>
      <c r="B1045" s="49" t="s">
        <v>828</v>
      </c>
      <c r="C1045" s="69" t="s">
        <v>936</v>
      </c>
      <c r="D1045" s="69" t="s">
        <v>1248</v>
      </c>
      <c r="E1045" s="37">
        <v>1</v>
      </c>
      <c r="F1045" s="37" t="str">
        <f>+VLOOKUP(B1045,'[1]AMAREY NOVA MEDICAL S.A'!$D:$H,5,0)</f>
        <v>CTO 5669-2021 PROMED QUIRURGICOS E.U</v>
      </c>
      <c r="G1045" s="34">
        <f>+VLOOKUP(B1045,'[1]AMAREY NOVA MEDICAL S.A'!$D:$H,2,0)</f>
        <v>72801</v>
      </c>
      <c r="H1045" s="32">
        <f>+VLOOKUP(B1045,'[1]AMAREY NOVA MEDICAL S.A'!$D:$H,3,0)</f>
        <v>0</v>
      </c>
      <c r="I1045" s="32">
        <f>+VLOOKUP(B1045,'[1]AMAREY NOVA MEDICAL S.A'!$D:$H,4,0)</f>
        <v>72801</v>
      </c>
      <c r="J1045" s="32">
        <f t="shared" si="272"/>
        <v>72801</v>
      </c>
      <c r="K1045" s="32">
        <f t="shared" si="273"/>
        <v>76892.416200000007</v>
      </c>
      <c r="L1045" s="32"/>
      <c r="M1045" s="32"/>
      <c r="N1045" s="32"/>
      <c r="O1045" s="32"/>
      <c r="P1045" s="71"/>
      <c r="Q1045" s="71"/>
      <c r="R1045" s="76"/>
      <c r="S1045" s="32"/>
      <c r="T1045" s="32"/>
      <c r="U1045" s="32"/>
      <c r="V1045" s="32"/>
      <c r="W1045" s="32"/>
      <c r="X1045" s="32"/>
      <c r="Y1045" s="32"/>
      <c r="Z1045" s="32"/>
      <c r="AA1045" s="32"/>
      <c r="AB1045" s="32"/>
      <c r="AC1045" s="32"/>
      <c r="AD1045" s="32"/>
      <c r="AE1045" s="32"/>
      <c r="AF1045" s="32"/>
      <c r="AG1045" s="32"/>
      <c r="AH1045" s="32"/>
      <c r="AI1045" s="32"/>
      <c r="AJ1045" s="32"/>
      <c r="AK1045" s="32"/>
      <c r="AL1045" s="32"/>
      <c r="AM1045" s="32"/>
      <c r="AN1045" s="32"/>
      <c r="AO1045" s="32"/>
      <c r="AP1045" s="32"/>
      <c r="AQ1045" s="32"/>
      <c r="AR1045" s="32"/>
      <c r="AS1045" s="32"/>
      <c r="AT1045" s="32"/>
      <c r="AU1045" s="32"/>
      <c r="AV1045" s="32"/>
      <c r="AW1045" s="32"/>
      <c r="AX1045" s="32"/>
      <c r="AY1045" s="32"/>
      <c r="AZ1045" s="32"/>
      <c r="BA1045" s="32"/>
      <c r="BB1045" s="32"/>
      <c r="BC1045" s="32"/>
      <c r="BD1045" s="32"/>
      <c r="BE1045" s="32"/>
      <c r="BF1045" s="32"/>
      <c r="BG1045" s="32"/>
      <c r="BH1045" s="32"/>
      <c r="BI1045" s="32"/>
      <c r="BJ1045" s="32"/>
      <c r="BK1045" s="32"/>
      <c r="BL1045" s="32"/>
      <c r="BM1045" s="32"/>
      <c r="BN1045" s="32"/>
      <c r="BO1045" s="32"/>
      <c r="BP1045" s="32"/>
      <c r="BQ1045" s="32"/>
      <c r="BR1045" s="32"/>
      <c r="BS1045" s="32"/>
      <c r="BT1045" s="32"/>
      <c r="BU1045" s="32"/>
      <c r="BV1045" s="32"/>
      <c r="BW1045" s="32"/>
      <c r="BX1045" s="32"/>
      <c r="BY1045" s="32"/>
      <c r="BZ1045" s="32"/>
      <c r="CA1045" s="32"/>
      <c r="CB1045" s="32"/>
      <c r="CC1045" s="32"/>
      <c r="CD1045" s="32"/>
      <c r="CE1045" s="32"/>
      <c r="CF1045" s="32"/>
      <c r="CG1045" s="32"/>
      <c r="CH1045" s="32"/>
      <c r="CI1045" s="32"/>
      <c r="CJ1045" s="32">
        <f t="shared" si="275"/>
        <v>76892.416200000007</v>
      </c>
      <c r="CK1045" s="32">
        <f>+SMALL((K1045,O1045,S1045,W1045,AA1045,AE1045,AI1045,AM1045,AQ1045,AU1045,AY1045,BC1045,BG1045,BK1045,BO1045,BS1045,BW1045,CA1045,CE1045,CI1045),1)</f>
        <v>76892.416200000007</v>
      </c>
      <c r="CL1045" s="18"/>
      <c r="CM1045" s="18">
        <f t="shared" si="279"/>
        <v>0</v>
      </c>
      <c r="CN1045" s="35">
        <f t="shared" si="280"/>
        <v>0</v>
      </c>
      <c r="CO1045" s="39">
        <f t="shared" si="276"/>
        <v>76892.416200000007</v>
      </c>
    </row>
    <row r="1046" spans="1:93" s="19" customFormat="1" ht="60">
      <c r="A1046" s="17">
        <v>1036</v>
      </c>
      <c r="B1046" s="49" t="s">
        <v>829</v>
      </c>
      <c r="C1046" s="69" t="s">
        <v>937</v>
      </c>
      <c r="D1046" s="69" t="s">
        <v>1248</v>
      </c>
      <c r="E1046" s="37">
        <v>1</v>
      </c>
      <c r="F1046" s="37" t="str">
        <f>+VLOOKUP(B1046,'[1]AMAREY NOVA MEDICAL S.A'!$D:$H,5,0)</f>
        <v>CTO 5666-2021 LOGISTICA PARA DISPOSITIVOS MEDICOS S.A.S</v>
      </c>
      <c r="G1046" s="34">
        <f>+VLOOKUP(B1046,'[1]AMAREY NOVA MEDICAL S.A'!$D:$H,2,0)</f>
        <v>298918</v>
      </c>
      <c r="H1046" s="32">
        <f>+VLOOKUP(B1046,'[1]AMAREY NOVA MEDICAL S.A'!$D:$H,3,0)</f>
        <v>0</v>
      </c>
      <c r="I1046" s="32">
        <f>+VLOOKUP(B1046,'[1]AMAREY NOVA MEDICAL S.A'!$D:$H,4,0)</f>
        <v>298918</v>
      </c>
      <c r="J1046" s="32">
        <f t="shared" si="272"/>
        <v>298918</v>
      </c>
      <c r="K1046" s="32">
        <f t="shared" si="273"/>
        <v>315717.19160000002</v>
      </c>
      <c r="L1046" s="32"/>
      <c r="M1046" s="32"/>
      <c r="N1046" s="32"/>
      <c r="O1046" s="32"/>
      <c r="P1046" s="71"/>
      <c r="Q1046" s="71"/>
      <c r="R1046" s="76"/>
      <c r="S1046" s="32"/>
      <c r="T1046" s="32"/>
      <c r="U1046" s="32"/>
      <c r="V1046" s="32"/>
      <c r="W1046" s="32"/>
      <c r="X1046" s="32"/>
      <c r="Y1046" s="32"/>
      <c r="Z1046" s="32"/>
      <c r="AA1046" s="32"/>
      <c r="AB1046" s="32"/>
      <c r="AC1046" s="32"/>
      <c r="AD1046" s="32"/>
      <c r="AE1046" s="32"/>
      <c r="AF1046" s="32"/>
      <c r="AG1046" s="32"/>
      <c r="AH1046" s="32"/>
      <c r="AI1046" s="32"/>
      <c r="AJ1046" s="32"/>
      <c r="AK1046" s="32"/>
      <c r="AL1046" s="32"/>
      <c r="AM1046" s="32"/>
      <c r="AN1046" s="32"/>
      <c r="AO1046" s="32"/>
      <c r="AP1046" s="32"/>
      <c r="AQ1046" s="32"/>
      <c r="AR1046" s="32">
        <v>328809.25</v>
      </c>
      <c r="AS1046" s="32"/>
      <c r="AT1046" s="32">
        <v>328809.25</v>
      </c>
      <c r="AU1046" s="32">
        <f t="shared" si="278"/>
        <v>347288.32984999998</v>
      </c>
      <c r="AV1046" s="32"/>
      <c r="AW1046" s="32"/>
      <c r="AX1046" s="32"/>
      <c r="AY1046" s="32"/>
      <c r="AZ1046" s="32"/>
      <c r="BA1046" s="32"/>
      <c r="BB1046" s="32"/>
      <c r="BC1046" s="32"/>
      <c r="BD1046" s="32"/>
      <c r="BE1046" s="32"/>
      <c r="BF1046" s="32"/>
      <c r="BG1046" s="32"/>
      <c r="BH1046" s="32"/>
      <c r="BI1046" s="32"/>
      <c r="BJ1046" s="32"/>
      <c r="BK1046" s="32"/>
      <c r="BL1046" s="32"/>
      <c r="BM1046" s="32"/>
      <c r="BN1046" s="32"/>
      <c r="BO1046" s="32"/>
      <c r="BP1046" s="32"/>
      <c r="BQ1046" s="32"/>
      <c r="BR1046" s="32"/>
      <c r="BS1046" s="32"/>
      <c r="BT1046" s="32"/>
      <c r="BU1046" s="32"/>
      <c r="BV1046" s="32"/>
      <c r="BW1046" s="32"/>
      <c r="BX1046" s="32"/>
      <c r="BY1046" s="32"/>
      <c r="BZ1046" s="32"/>
      <c r="CA1046" s="32"/>
      <c r="CB1046" s="32"/>
      <c r="CC1046" s="32"/>
      <c r="CD1046" s="32"/>
      <c r="CE1046" s="32"/>
      <c r="CF1046" s="32"/>
      <c r="CG1046" s="32"/>
      <c r="CH1046" s="32"/>
      <c r="CI1046" s="32"/>
      <c r="CJ1046" s="32">
        <f t="shared" si="275"/>
        <v>331502.760725</v>
      </c>
      <c r="CK1046" s="32">
        <f>+SMALL((K1046,O1046,S1046,W1046,AA1046,AE1046,AI1046,AM1046,AQ1046,AU1046,AY1046,BC1046,BG1046,BK1046,BO1046,BS1046,BW1046,CA1046,CE1046,CI1046),1)</f>
        <v>315717.19160000002</v>
      </c>
      <c r="CL1046" s="18"/>
      <c r="CM1046" s="18">
        <f t="shared" si="279"/>
        <v>0</v>
      </c>
      <c r="CN1046" s="35">
        <f t="shared" si="280"/>
        <v>0</v>
      </c>
      <c r="CO1046" s="39">
        <f t="shared" si="276"/>
        <v>315717.19160000002</v>
      </c>
    </row>
    <row r="1047" spans="1:93" s="19" customFormat="1" ht="60">
      <c r="A1047" s="17">
        <v>1037</v>
      </c>
      <c r="B1047" s="49" t="s">
        <v>822</v>
      </c>
      <c r="C1047" s="69" t="s">
        <v>937</v>
      </c>
      <c r="D1047" s="69" t="s">
        <v>1248</v>
      </c>
      <c r="E1047" s="37">
        <v>1</v>
      </c>
      <c r="F1047" s="37" t="str">
        <f>+VLOOKUP(B1047,'[1]AMAREY NOVA MEDICAL S.A'!$D:$H,5,0)</f>
        <v>CTO 5666-2021 LOGISTICA PARA DISPOSITIVOS MEDICOS S.A.S</v>
      </c>
      <c r="G1047" s="34">
        <f>+VLOOKUP(B1047,'[1]AMAREY NOVA MEDICAL S.A'!$D:$H,2,0)</f>
        <v>159761</v>
      </c>
      <c r="H1047" s="32">
        <f>+VLOOKUP(B1047,'[1]AMAREY NOVA MEDICAL S.A'!$D:$H,3,0)</f>
        <v>0</v>
      </c>
      <c r="I1047" s="32">
        <f>+VLOOKUP(B1047,'[1]AMAREY NOVA MEDICAL S.A'!$D:$H,4,0)</f>
        <v>159761</v>
      </c>
      <c r="J1047" s="32">
        <f t="shared" si="272"/>
        <v>159761</v>
      </c>
      <c r="K1047" s="32">
        <f t="shared" si="273"/>
        <v>168739.56820000001</v>
      </c>
      <c r="L1047" s="32"/>
      <c r="M1047" s="32"/>
      <c r="N1047" s="32"/>
      <c r="O1047" s="32"/>
      <c r="P1047" s="71"/>
      <c r="Q1047" s="71"/>
      <c r="R1047" s="76"/>
      <c r="S1047" s="32"/>
      <c r="T1047" s="32"/>
      <c r="U1047" s="32"/>
      <c r="V1047" s="32"/>
      <c r="W1047" s="32"/>
      <c r="X1047" s="32"/>
      <c r="Y1047" s="32"/>
      <c r="Z1047" s="32"/>
      <c r="AA1047" s="32"/>
      <c r="AB1047" s="32"/>
      <c r="AC1047" s="32"/>
      <c r="AD1047" s="32"/>
      <c r="AE1047" s="32"/>
      <c r="AF1047" s="32"/>
      <c r="AG1047" s="32"/>
      <c r="AH1047" s="32"/>
      <c r="AI1047" s="32"/>
      <c r="AJ1047" s="32"/>
      <c r="AK1047" s="32"/>
      <c r="AL1047" s="32"/>
      <c r="AM1047" s="32"/>
      <c r="AN1047" s="32"/>
      <c r="AO1047" s="32"/>
      <c r="AP1047" s="32"/>
      <c r="AQ1047" s="32"/>
      <c r="AR1047" s="32">
        <v>175737.1</v>
      </c>
      <c r="AS1047" s="32"/>
      <c r="AT1047" s="32">
        <v>175737.1</v>
      </c>
      <c r="AU1047" s="32">
        <f t="shared" si="278"/>
        <v>185613.52502</v>
      </c>
      <c r="AV1047" s="32"/>
      <c r="AW1047" s="32"/>
      <c r="AX1047" s="32"/>
      <c r="AY1047" s="32"/>
      <c r="AZ1047" s="32"/>
      <c r="BA1047" s="32"/>
      <c r="BB1047" s="32"/>
      <c r="BC1047" s="32"/>
      <c r="BD1047" s="32"/>
      <c r="BE1047" s="32"/>
      <c r="BF1047" s="32"/>
      <c r="BG1047" s="32"/>
      <c r="BH1047" s="32"/>
      <c r="BI1047" s="32"/>
      <c r="BJ1047" s="32"/>
      <c r="BK1047" s="32"/>
      <c r="BL1047" s="32"/>
      <c r="BM1047" s="32"/>
      <c r="BN1047" s="32"/>
      <c r="BO1047" s="32"/>
      <c r="BP1047" s="32"/>
      <c r="BQ1047" s="32"/>
      <c r="BR1047" s="32"/>
      <c r="BS1047" s="32"/>
      <c r="BT1047" s="32"/>
      <c r="BU1047" s="32"/>
      <c r="BV1047" s="32"/>
      <c r="BW1047" s="32"/>
      <c r="BX1047" s="32"/>
      <c r="BY1047" s="32"/>
      <c r="BZ1047" s="32"/>
      <c r="CA1047" s="32"/>
      <c r="CB1047" s="32"/>
      <c r="CC1047" s="32"/>
      <c r="CD1047" s="32"/>
      <c r="CE1047" s="32"/>
      <c r="CF1047" s="32"/>
      <c r="CG1047" s="32"/>
      <c r="CH1047" s="32"/>
      <c r="CI1047" s="32"/>
      <c r="CJ1047" s="32">
        <f t="shared" si="275"/>
        <v>177176.54661000002</v>
      </c>
      <c r="CK1047" s="32">
        <f>+SMALL((K1047,O1047,S1047,W1047,AA1047,AE1047,AI1047,AM1047,AQ1047,AU1047,AY1047,BC1047,BG1047,BK1047,BO1047,BS1047,BW1047,CA1047,CE1047,CI1047),1)</f>
        <v>168739.56820000001</v>
      </c>
      <c r="CL1047" s="18"/>
      <c r="CM1047" s="18">
        <f t="shared" si="279"/>
        <v>0</v>
      </c>
      <c r="CN1047" s="35">
        <f t="shared" si="280"/>
        <v>0</v>
      </c>
      <c r="CO1047" s="39">
        <f t="shared" si="276"/>
        <v>168739.56820000001</v>
      </c>
    </row>
    <row r="1048" spans="1:93" s="19" customFormat="1" ht="60">
      <c r="A1048" s="17">
        <v>1038</v>
      </c>
      <c r="B1048" s="49" t="s">
        <v>823</v>
      </c>
      <c r="C1048" s="69" t="s">
        <v>937</v>
      </c>
      <c r="D1048" s="69" t="s">
        <v>1248</v>
      </c>
      <c r="E1048" s="37">
        <v>1</v>
      </c>
      <c r="F1048" s="37" t="str">
        <f>+VLOOKUP(B1048,'[1]AMAREY NOVA MEDICAL S.A'!$D:$H,5,0)</f>
        <v>CTO 5666-2021 LOGISTICA PARA DISPOSITIVOS MEDICOS S.A.S</v>
      </c>
      <c r="G1048" s="34">
        <f>+VLOOKUP(B1048,'[1]AMAREY NOVA MEDICAL S.A'!$D:$H,2,0)</f>
        <v>169708</v>
      </c>
      <c r="H1048" s="32">
        <f>+VLOOKUP(B1048,'[1]AMAREY NOVA MEDICAL S.A'!$D:$H,3,0)</f>
        <v>0</v>
      </c>
      <c r="I1048" s="32">
        <f>+VLOOKUP(B1048,'[1]AMAREY NOVA MEDICAL S.A'!$D:$H,4,0)</f>
        <v>169708</v>
      </c>
      <c r="J1048" s="32">
        <f t="shared" si="272"/>
        <v>169708</v>
      </c>
      <c r="K1048" s="32">
        <f t="shared" si="273"/>
        <v>179245.58960000001</v>
      </c>
      <c r="L1048" s="32"/>
      <c r="M1048" s="32"/>
      <c r="N1048" s="32"/>
      <c r="O1048" s="32"/>
      <c r="P1048" s="71"/>
      <c r="Q1048" s="71"/>
      <c r="R1048" s="76"/>
      <c r="S1048" s="32"/>
      <c r="T1048" s="32"/>
      <c r="U1048" s="32"/>
      <c r="V1048" s="32"/>
      <c r="W1048" s="32"/>
      <c r="X1048" s="32" t="s">
        <v>1257</v>
      </c>
      <c r="Y1048" s="32"/>
      <c r="Z1048" s="32" t="s">
        <v>1257</v>
      </c>
      <c r="AA1048" s="32"/>
      <c r="AB1048" s="32"/>
      <c r="AC1048" s="32"/>
      <c r="AD1048" s="32"/>
      <c r="AE1048" s="32"/>
      <c r="AF1048" s="32"/>
      <c r="AG1048" s="32"/>
      <c r="AH1048" s="32"/>
      <c r="AI1048" s="32"/>
      <c r="AJ1048" s="32"/>
      <c r="AK1048" s="32"/>
      <c r="AL1048" s="32"/>
      <c r="AM1048" s="32"/>
      <c r="AN1048" s="32"/>
      <c r="AO1048" s="32"/>
      <c r="AP1048" s="32"/>
      <c r="AQ1048" s="32"/>
      <c r="AR1048" s="32">
        <v>186678.8</v>
      </c>
      <c r="AS1048" s="32"/>
      <c r="AT1048" s="32">
        <v>186678.8</v>
      </c>
      <c r="AU1048" s="32">
        <f t="shared" si="278"/>
        <v>197170.14856</v>
      </c>
      <c r="AV1048" s="32"/>
      <c r="AW1048" s="32"/>
      <c r="AX1048" s="32"/>
      <c r="AY1048" s="32"/>
      <c r="AZ1048" s="32"/>
      <c r="BA1048" s="32"/>
      <c r="BB1048" s="32"/>
      <c r="BC1048" s="32"/>
      <c r="BD1048" s="32"/>
      <c r="BE1048" s="32"/>
      <c r="BF1048" s="32"/>
      <c r="BG1048" s="32"/>
      <c r="BH1048" s="32"/>
      <c r="BI1048" s="32"/>
      <c r="BJ1048" s="32"/>
      <c r="BK1048" s="32"/>
      <c r="BL1048" s="32"/>
      <c r="BM1048" s="32"/>
      <c r="BN1048" s="32"/>
      <c r="BO1048" s="32"/>
      <c r="BP1048" s="32"/>
      <c r="BQ1048" s="32"/>
      <c r="BR1048" s="32"/>
      <c r="BS1048" s="32"/>
      <c r="BT1048" s="32"/>
      <c r="BU1048" s="32"/>
      <c r="BV1048" s="32"/>
      <c r="BW1048" s="32"/>
      <c r="BX1048" s="32"/>
      <c r="BY1048" s="32"/>
      <c r="BZ1048" s="32"/>
      <c r="CA1048" s="32"/>
      <c r="CB1048" s="32"/>
      <c r="CC1048" s="32"/>
      <c r="CD1048" s="32"/>
      <c r="CE1048" s="32"/>
      <c r="CF1048" s="32"/>
      <c r="CG1048" s="32"/>
      <c r="CH1048" s="32"/>
      <c r="CI1048" s="32"/>
      <c r="CJ1048" s="32"/>
      <c r="CK1048" s="32"/>
      <c r="CL1048" s="18"/>
      <c r="CM1048" s="18">
        <f t="shared" si="279"/>
        <v>179245.58960000001</v>
      </c>
      <c r="CN1048" s="35" t="e">
        <f t="shared" si="280"/>
        <v>#DIV/0!</v>
      </c>
      <c r="CO1048" s="39">
        <f t="shared" si="276"/>
        <v>0</v>
      </c>
    </row>
    <row r="1049" spans="1:93" s="19" customFormat="1" ht="60">
      <c r="A1049" s="17">
        <v>1039</v>
      </c>
      <c r="B1049" s="49" t="s">
        <v>824</v>
      </c>
      <c r="C1049" s="69" t="s">
        <v>937</v>
      </c>
      <c r="D1049" s="69" t="s">
        <v>1248</v>
      </c>
      <c r="E1049" s="37">
        <v>1</v>
      </c>
      <c r="F1049" s="37" t="str">
        <f>+VLOOKUP(B1049,'[1]AMAREY NOVA MEDICAL S.A'!$D:$H,5,0)</f>
        <v>CTO 5666-2021 LOGISTICA PARA DISPOSITIVOS MEDICOS S.A.S</v>
      </c>
      <c r="G1049" s="34">
        <f>+VLOOKUP(B1049,'[1]AMAREY NOVA MEDICAL S.A'!$D:$H,2,0)</f>
        <v>55775</v>
      </c>
      <c r="H1049" s="32">
        <f>+VLOOKUP(B1049,'[1]AMAREY NOVA MEDICAL S.A'!$D:$H,3,0)</f>
        <v>0</v>
      </c>
      <c r="I1049" s="32">
        <f>+VLOOKUP(B1049,'[1]AMAREY NOVA MEDICAL S.A'!$D:$H,4,0)</f>
        <v>55775</v>
      </c>
      <c r="J1049" s="32">
        <f t="shared" si="272"/>
        <v>55775</v>
      </c>
      <c r="K1049" s="32">
        <f t="shared" si="273"/>
        <v>58909.555</v>
      </c>
      <c r="L1049" s="32"/>
      <c r="M1049" s="32"/>
      <c r="N1049" s="32"/>
      <c r="O1049" s="32"/>
      <c r="P1049" s="71"/>
      <c r="Q1049" s="71"/>
      <c r="R1049" s="76"/>
      <c r="S1049" s="32"/>
      <c r="T1049" s="32"/>
      <c r="U1049" s="32"/>
      <c r="V1049" s="32"/>
      <c r="W1049" s="32"/>
      <c r="X1049" s="32" t="s">
        <v>1257</v>
      </c>
      <c r="Y1049" s="32"/>
      <c r="Z1049" s="32" t="s">
        <v>1257</v>
      </c>
      <c r="AA1049" s="32"/>
      <c r="AB1049" s="32"/>
      <c r="AC1049" s="32"/>
      <c r="AD1049" s="32"/>
      <c r="AE1049" s="32"/>
      <c r="AF1049" s="32"/>
      <c r="AG1049" s="32"/>
      <c r="AH1049" s="32"/>
      <c r="AI1049" s="32"/>
      <c r="AJ1049" s="32"/>
      <c r="AK1049" s="32"/>
      <c r="AL1049" s="32"/>
      <c r="AM1049" s="32"/>
      <c r="AN1049" s="32"/>
      <c r="AO1049" s="32"/>
      <c r="AP1049" s="32"/>
      <c r="AQ1049" s="32"/>
      <c r="AR1049" s="32">
        <v>61352.121600000006</v>
      </c>
      <c r="AS1049" s="32"/>
      <c r="AT1049" s="32">
        <v>61352.121600000006</v>
      </c>
      <c r="AU1049" s="32">
        <f t="shared" si="278"/>
        <v>64800.110833920007</v>
      </c>
      <c r="AV1049" s="32"/>
      <c r="AW1049" s="32"/>
      <c r="AX1049" s="32"/>
      <c r="AY1049" s="32"/>
      <c r="AZ1049" s="32"/>
      <c r="BA1049" s="32"/>
      <c r="BB1049" s="32"/>
      <c r="BC1049" s="32"/>
      <c r="BD1049" s="32"/>
      <c r="BE1049" s="32"/>
      <c r="BF1049" s="32"/>
      <c r="BG1049" s="32"/>
      <c r="BH1049" s="32"/>
      <c r="BI1049" s="32"/>
      <c r="BJ1049" s="32"/>
      <c r="BK1049" s="32"/>
      <c r="BL1049" s="32"/>
      <c r="BM1049" s="32"/>
      <c r="BN1049" s="32"/>
      <c r="BO1049" s="32"/>
      <c r="BP1049" s="32"/>
      <c r="BQ1049" s="32"/>
      <c r="BR1049" s="32"/>
      <c r="BS1049" s="32"/>
      <c r="BT1049" s="32"/>
      <c r="BU1049" s="32"/>
      <c r="BV1049" s="32"/>
      <c r="BW1049" s="32"/>
      <c r="BX1049" s="32">
        <v>112000</v>
      </c>
      <c r="BY1049" s="32"/>
      <c r="BZ1049" s="32">
        <v>112000</v>
      </c>
      <c r="CA1049" s="32">
        <f t="shared" si="281"/>
        <v>118294.40000000001</v>
      </c>
      <c r="CB1049" s="32"/>
      <c r="CC1049" s="32"/>
      <c r="CD1049" s="32"/>
      <c r="CE1049" s="32"/>
      <c r="CF1049" s="32"/>
      <c r="CG1049" s="32"/>
      <c r="CH1049" s="32"/>
      <c r="CI1049" s="32"/>
      <c r="CJ1049" s="32"/>
      <c r="CK1049" s="32"/>
      <c r="CL1049" s="18"/>
      <c r="CM1049" s="18">
        <f t="shared" si="279"/>
        <v>58909.555</v>
      </c>
      <c r="CN1049" s="35" t="e">
        <f t="shared" si="280"/>
        <v>#DIV/0!</v>
      </c>
      <c r="CO1049" s="39">
        <f t="shared" si="276"/>
        <v>0</v>
      </c>
    </row>
    <row r="1050" spans="1:93" s="19" customFormat="1" ht="60">
      <c r="A1050" s="17">
        <v>1040</v>
      </c>
      <c r="B1050" s="49" t="s">
        <v>450</v>
      </c>
      <c r="C1050" s="69" t="s">
        <v>937</v>
      </c>
      <c r="D1050" s="69" t="s">
        <v>1248</v>
      </c>
      <c r="E1050" s="37">
        <v>1</v>
      </c>
      <c r="F1050" s="37" t="str">
        <f>+VLOOKUP(B1050,'[1]AMAREY NOVA MEDICAL S.A'!$D:$H,5,0)</f>
        <v>CTO 5666-2021 LOGISTICA PARA DISPOSITIVOS MEDICOS S.A.S</v>
      </c>
      <c r="G1050" s="34">
        <f>+VLOOKUP(B1050,'[1]AMAREY NOVA MEDICAL S.A'!$D:$H,2,0)</f>
        <v>0</v>
      </c>
      <c r="H1050" s="32">
        <f>+VLOOKUP(B1050,'[1]AMAREY NOVA MEDICAL S.A'!$D:$H,3,0)</f>
        <v>0</v>
      </c>
      <c r="I1050" s="32">
        <f>+VLOOKUP(B1050,'[1]AMAREY NOVA MEDICAL S.A'!$D:$H,4,0)</f>
        <v>0</v>
      </c>
      <c r="J1050" s="32">
        <f t="shared" si="272"/>
        <v>0</v>
      </c>
      <c r="K1050" s="32">
        <f t="shared" si="273"/>
        <v>0</v>
      </c>
      <c r="L1050" s="32"/>
      <c r="M1050" s="32"/>
      <c r="N1050" s="32"/>
      <c r="O1050" s="32"/>
      <c r="P1050" s="71"/>
      <c r="Q1050" s="71"/>
      <c r="R1050" s="76"/>
      <c r="S1050" s="32"/>
      <c r="T1050" s="32"/>
      <c r="U1050" s="32"/>
      <c r="V1050" s="32"/>
      <c r="W1050" s="32"/>
      <c r="X1050" s="32"/>
      <c r="Y1050" s="32"/>
      <c r="Z1050" s="32"/>
      <c r="AA1050" s="32"/>
      <c r="AB1050" s="32"/>
      <c r="AC1050" s="32"/>
      <c r="AD1050" s="32"/>
      <c r="AE1050" s="32"/>
      <c r="AF1050" s="32"/>
      <c r="AG1050" s="32"/>
      <c r="AH1050" s="32"/>
      <c r="AI1050" s="32"/>
      <c r="AJ1050" s="32"/>
      <c r="AK1050" s="32"/>
      <c r="AL1050" s="32"/>
      <c r="AM1050" s="32"/>
      <c r="AN1050" s="32"/>
      <c r="AO1050" s="32"/>
      <c r="AP1050" s="32"/>
      <c r="AQ1050" s="32"/>
      <c r="AR1050" s="32"/>
      <c r="AS1050" s="32"/>
      <c r="AT1050" s="32"/>
      <c r="AU1050" s="32"/>
      <c r="AV1050" s="32"/>
      <c r="AW1050" s="32"/>
      <c r="AX1050" s="32"/>
      <c r="AY1050" s="32"/>
      <c r="AZ1050" s="32"/>
      <c r="BA1050" s="32"/>
      <c r="BB1050" s="32"/>
      <c r="BC1050" s="32"/>
      <c r="BD1050" s="32"/>
      <c r="BE1050" s="32"/>
      <c r="BF1050" s="32"/>
      <c r="BG1050" s="32"/>
      <c r="BH1050" s="32"/>
      <c r="BI1050" s="32"/>
      <c r="BJ1050" s="32"/>
      <c r="BK1050" s="32"/>
      <c r="BL1050" s="32"/>
      <c r="BM1050" s="32"/>
      <c r="BN1050" s="32"/>
      <c r="BO1050" s="32"/>
      <c r="BP1050" s="32"/>
      <c r="BQ1050" s="32"/>
      <c r="BR1050" s="32"/>
      <c r="BS1050" s="32"/>
      <c r="BT1050" s="32"/>
      <c r="BU1050" s="32"/>
      <c r="BV1050" s="32"/>
      <c r="BW1050" s="32"/>
      <c r="BX1050" s="32"/>
      <c r="BY1050" s="32"/>
      <c r="BZ1050" s="32"/>
      <c r="CA1050" s="32"/>
      <c r="CB1050" s="32"/>
      <c r="CC1050" s="32"/>
      <c r="CD1050" s="32"/>
      <c r="CE1050" s="32"/>
      <c r="CF1050" s="32"/>
      <c r="CG1050" s="32"/>
      <c r="CH1050" s="32"/>
      <c r="CI1050" s="32"/>
      <c r="CJ1050" s="32">
        <f t="shared" si="275"/>
        <v>0</v>
      </c>
      <c r="CK1050" s="32">
        <f>+SMALL((K1050,O1050,S1050,W1050,AA1050,AE1050,AI1050,AM1050,AQ1050,AU1050,AY1050,BC1050,BG1050,BK1050,BO1050,BS1050,BW1050,CA1050,CE1050,CI1050),1)</f>
        <v>0</v>
      </c>
      <c r="CL1050" s="18"/>
      <c r="CM1050" s="18"/>
      <c r="CN1050" s="35"/>
      <c r="CO1050" s="39">
        <f t="shared" si="276"/>
        <v>0</v>
      </c>
    </row>
    <row r="1051" spans="1:93" s="19" customFormat="1" ht="60">
      <c r="A1051" s="17">
        <v>1041</v>
      </c>
      <c r="B1051" s="49" t="s">
        <v>830</v>
      </c>
      <c r="C1051" s="69" t="s">
        <v>938</v>
      </c>
      <c r="D1051" s="69" t="s">
        <v>1248</v>
      </c>
      <c r="E1051" s="37">
        <v>1</v>
      </c>
      <c r="F1051" s="37" t="str">
        <f>+VLOOKUP(B1051,'[1]AMAREY NOVA MEDICAL S.A'!$D:$H,5,0)</f>
        <v>CTO 5666-2021 LOGISTICA PARA DISPOSITIVOS MEDICOS S.A.S</v>
      </c>
      <c r="G1051" s="34">
        <f>+VLOOKUP(B1051,'[1]AMAREY NOVA MEDICAL S.A'!$D:$H,2,0)</f>
        <v>373420</v>
      </c>
      <c r="H1051" s="32">
        <f>+VLOOKUP(B1051,'[1]AMAREY NOVA MEDICAL S.A'!$D:$H,3,0)</f>
        <v>0</v>
      </c>
      <c r="I1051" s="32">
        <f>+VLOOKUP(B1051,'[1]AMAREY NOVA MEDICAL S.A'!$D:$H,4,0)</f>
        <v>373420</v>
      </c>
      <c r="J1051" s="32">
        <f t="shared" si="272"/>
        <v>373420</v>
      </c>
      <c r="K1051" s="32">
        <f t="shared" si="273"/>
        <v>394406.20400000003</v>
      </c>
      <c r="L1051" s="32"/>
      <c r="M1051" s="32"/>
      <c r="N1051" s="32"/>
      <c r="O1051" s="32"/>
      <c r="P1051" s="71"/>
      <c r="Q1051" s="71"/>
      <c r="R1051" s="76"/>
      <c r="S1051" s="32"/>
      <c r="T1051" s="32"/>
      <c r="U1051" s="32"/>
      <c r="V1051" s="32"/>
      <c r="W1051" s="32"/>
      <c r="X1051" s="32"/>
      <c r="Y1051" s="32"/>
      <c r="Z1051" s="32"/>
      <c r="AA1051" s="32"/>
      <c r="AB1051" s="32"/>
      <c r="AC1051" s="32"/>
      <c r="AD1051" s="32"/>
      <c r="AE1051" s="32"/>
      <c r="AF1051" s="32"/>
      <c r="AG1051" s="32"/>
      <c r="AH1051" s="32"/>
      <c r="AI1051" s="32"/>
      <c r="AJ1051" s="32"/>
      <c r="AK1051" s="32"/>
      <c r="AL1051" s="32"/>
      <c r="AM1051" s="32"/>
      <c r="AN1051" s="32"/>
      <c r="AO1051" s="32"/>
      <c r="AP1051" s="32"/>
      <c r="AQ1051" s="32"/>
      <c r="AR1051" s="32">
        <v>466522.87769841601</v>
      </c>
      <c r="AS1051" s="32"/>
      <c r="AT1051" s="32">
        <v>466522.87769841601</v>
      </c>
      <c r="AU1051" s="32">
        <f t="shared" si="278"/>
        <v>492741.46342506702</v>
      </c>
      <c r="AV1051" s="32"/>
      <c r="AW1051" s="32"/>
      <c r="AX1051" s="32"/>
      <c r="AY1051" s="32"/>
      <c r="AZ1051" s="32"/>
      <c r="BA1051" s="32"/>
      <c r="BB1051" s="32"/>
      <c r="BC1051" s="32"/>
      <c r="BD1051" s="32"/>
      <c r="BE1051" s="32"/>
      <c r="BF1051" s="32"/>
      <c r="BG1051" s="32"/>
      <c r="BH1051" s="32"/>
      <c r="BI1051" s="32"/>
      <c r="BJ1051" s="32"/>
      <c r="BK1051" s="32"/>
      <c r="BL1051" s="32"/>
      <c r="BM1051" s="32"/>
      <c r="BN1051" s="32"/>
      <c r="BO1051" s="32"/>
      <c r="BP1051" s="32"/>
      <c r="BQ1051" s="32"/>
      <c r="BR1051" s="32"/>
      <c r="BS1051" s="32"/>
      <c r="BT1051" s="32"/>
      <c r="BU1051" s="32"/>
      <c r="BV1051" s="32"/>
      <c r="BW1051" s="32"/>
      <c r="BX1051" s="32"/>
      <c r="BY1051" s="32"/>
      <c r="BZ1051" s="32"/>
      <c r="CA1051" s="32"/>
      <c r="CB1051" s="32"/>
      <c r="CC1051" s="32"/>
      <c r="CD1051" s="32"/>
      <c r="CE1051" s="32"/>
      <c r="CF1051" s="32"/>
      <c r="CG1051" s="32"/>
      <c r="CH1051" s="32"/>
      <c r="CI1051" s="32"/>
      <c r="CJ1051" s="32">
        <f t="shared" si="275"/>
        <v>443573.83371253352</v>
      </c>
      <c r="CK1051" s="32">
        <f>+SMALL((K1051,O1051,S1051,W1051,AA1051,AE1051,AI1051,AM1051,AQ1051,AU1051,AY1051,BC1051,BG1051,BK1051,BO1051,BS1051,BW1051,CA1051,CE1051,CI1051),1)</f>
        <v>394406.20400000003</v>
      </c>
      <c r="CL1051" s="18"/>
      <c r="CM1051" s="18">
        <f t="shared" si="279"/>
        <v>0</v>
      </c>
      <c r="CN1051" s="35">
        <f t="shared" si="280"/>
        <v>0</v>
      </c>
      <c r="CO1051" s="39">
        <f t="shared" si="276"/>
        <v>394406.20400000003</v>
      </c>
    </row>
    <row r="1052" spans="1:93" s="19" customFormat="1" ht="60">
      <c r="A1052" s="17">
        <v>1042</v>
      </c>
      <c r="B1052" s="49" t="s">
        <v>825</v>
      </c>
      <c r="C1052" s="69" t="s">
        <v>938</v>
      </c>
      <c r="D1052" s="69" t="s">
        <v>1248</v>
      </c>
      <c r="E1052" s="37">
        <v>1</v>
      </c>
      <c r="F1052" s="37" t="str">
        <f>+VLOOKUP(B1052,'[1]AMAREY NOVA MEDICAL S.A'!$D:$H,5,0)</f>
        <v>CTO 5666-2021 LOGISTICA PARA DISPOSITIVOS MEDICOS S.A.S</v>
      </c>
      <c r="G1052" s="34">
        <f>+VLOOKUP(B1052,'[1]AMAREY NOVA MEDICAL S.A'!$D:$H,2,0)</f>
        <v>587330</v>
      </c>
      <c r="H1052" s="32">
        <f>+VLOOKUP(B1052,'[1]AMAREY NOVA MEDICAL S.A'!$D:$H,3,0)</f>
        <v>0</v>
      </c>
      <c r="I1052" s="32">
        <f>+VLOOKUP(B1052,'[1]AMAREY NOVA MEDICAL S.A'!$D:$H,4,0)</f>
        <v>587330</v>
      </c>
      <c r="J1052" s="32">
        <f t="shared" si="272"/>
        <v>587330</v>
      </c>
      <c r="K1052" s="32">
        <f t="shared" si="273"/>
        <v>620337.946</v>
      </c>
      <c r="L1052" s="32"/>
      <c r="M1052" s="32"/>
      <c r="N1052" s="32"/>
      <c r="O1052" s="32"/>
      <c r="P1052" s="71"/>
      <c r="Q1052" s="71"/>
      <c r="R1052" s="76"/>
      <c r="S1052" s="32"/>
      <c r="T1052" s="32"/>
      <c r="U1052" s="32"/>
      <c r="V1052" s="32"/>
      <c r="W1052" s="32"/>
      <c r="X1052" s="32"/>
      <c r="Y1052" s="32"/>
      <c r="Z1052" s="32"/>
      <c r="AA1052" s="32"/>
      <c r="AB1052" s="32"/>
      <c r="AC1052" s="32"/>
      <c r="AD1052" s="32"/>
      <c r="AE1052" s="32"/>
      <c r="AF1052" s="32"/>
      <c r="AG1052" s="32"/>
      <c r="AH1052" s="32"/>
      <c r="AI1052" s="32"/>
      <c r="AJ1052" s="32"/>
      <c r="AK1052" s="32"/>
      <c r="AL1052" s="32"/>
      <c r="AM1052" s="32"/>
      <c r="AN1052" s="32"/>
      <c r="AO1052" s="32"/>
      <c r="AP1052" s="32"/>
      <c r="AQ1052" s="32"/>
      <c r="AR1052" s="32">
        <v>794001.77464607987</v>
      </c>
      <c r="AS1052" s="32"/>
      <c r="AT1052" s="32">
        <v>794001.77464607987</v>
      </c>
      <c r="AU1052" s="32">
        <f t="shared" si="278"/>
        <v>838624.67438118963</v>
      </c>
      <c r="AV1052" s="32"/>
      <c r="AW1052" s="32"/>
      <c r="AX1052" s="32"/>
      <c r="AY1052" s="32"/>
      <c r="AZ1052" s="32"/>
      <c r="BA1052" s="32"/>
      <c r="BB1052" s="32"/>
      <c r="BC1052" s="32"/>
      <c r="BD1052" s="32"/>
      <c r="BE1052" s="32"/>
      <c r="BF1052" s="32"/>
      <c r="BG1052" s="32"/>
      <c r="BH1052" s="32"/>
      <c r="BI1052" s="32"/>
      <c r="BJ1052" s="32"/>
      <c r="BK1052" s="32"/>
      <c r="BL1052" s="32"/>
      <c r="BM1052" s="32"/>
      <c r="BN1052" s="32"/>
      <c r="BO1052" s="32"/>
      <c r="BP1052" s="32"/>
      <c r="BQ1052" s="32"/>
      <c r="BR1052" s="32"/>
      <c r="BS1052" s="32"/>
      <c r="BT1052" s="32"/>
      <c r="BU1052" s="32"/>
      <c r="BV1052" s="32"/>
      <c r="BW1052" s="32"/>
      <c r="BX1052" s="32"/>
      <c r="BY1052" s="32"/>
      <c r="BZ1052" s="32"/>
      <c r="CA1052" s="32"/>
      <c r="CB1052" s="32"/>
      <c r="CC1052" s="32"/>
      <c r="CD1052" s="32"/>
      <c r="CE1052" s="32"/>
      <c r="CF1052" s="32"/>
      <c r="CG1052" s="32"/>
      <c r="CH1052" s="32"/>
      <c r="CI1052" s="32"/>
      <c r="CJ1052" s="32">
        <f t="shared" si="275"/>
        <v>729481.31019059476</v>
      </c>
      <c r="CK1052" s="32">
        <f>+SMALL((K1052,O1052,S1052,W1052,AA1052,AE1052,AI1052,AM1052,AQ1052,AU1052,AY1052,BC1052,BG1052,BK1052,BO1052,BS1052,BW1052,CA1052,CE1052,CI1052),1)</f>
        <v>620337.946</v>
      </c>
      <c r="CL1052" s="18"/>
      <c r="CM1052" s="18">
        <f t="shared" si="279"/>
        <v>0</v>
      </c>
      <c r="CN1052" s="35">
        <f t="shared" si="280"/>
        <v>0</v>
      </c>
      <c r="CO1052" s="39">
        <f t="shared" si="276"/>
        <v>620337.946</v>
      </c>
    </row>
    <row r="1053" spans="1:93" s="19" customFormat="1" ht="60">
      <c r="A1053" s="17">
        <v>1043</v>
      </c>
      <c r="B1053" s="49" t="s">
        <v>826</v>
      </c>
      <c r="C1053" s="69" t="s">
        <v>938</v>
      </c>
      <c r="D1053" s="69" t="s">
        <v>1248</v>
      </c>
      <c r="E1053" s="37">
        <v>1</v>
      </c>
      <c r="F1053" s="37" t="str">
        <f>+VLOOKUP(B1053,'[1]AMAREY NOVA MEDICAL S.A'!$D:$H,5,0)</f>
        <v>CTO 5666-2021 LOGISTICA PARA DISPOSITIVOS MEDICOS S.A.S</v>
      </c>
      <c r="G1053" s="34">
        <f>+VLOOKUP(B1053,'[1]AMAREY NOVA MEDICAL S.A'!$D:$H,2,0)</f>
        <v>418772</v>
      </c>
      <c r="H1053" s="32">
        <f>+VLOOKUP(B1053,'[1]AMAREY NOVA MEDICAL S.A'!$D:$H,3,0)</f>
        <v>0</v>
      </c>
      <c r="I1053" s="32">
        <f>+VLOOKUP(B1053,'[1]AMAREY NOVA MEDICAL S.A'!$D:$H,4,0)</f>
        <v>418772</v>
      </c>
      <c r="J1053" s="32">
        <f t="shared" si="272"/>
        <v>418772</v>
      </c>
      <c r="K1053" s="32">
        <f t="shared" si="273"/>
        <v>442306.98639999999</v>
      </c>
      <c r="L1053" s="32"/>
      <c r="M1053" s="32"/>
      <c r="N1053" s="32"/>
      <c r="O1053" s="32"/>
      <c r="P1053" s="71"/>
      <c r="Q1053" s="71"/>
      <c r="R1053" s="76"/>
      <c r="S1053" s="32"/>
      <c r="T1053" s="32"/>
      <c r="U1053" s="32"/>
      <c r="V1053" s="32"/>
      <c r="W1053" s="32"/>
      <c r="X1053" s="32"/>
      <c r="Y1053" s="32"/>
      <c r="Z1053" s="32"/>
      <c r="AA1053" s="32"/>
      <c r="AB1053" s="32"/>
      <c r="AC1053" s="32"/>
      <c r="AD1053" s="32"/>
      <c r="AE1053" s="32"/>
      <c r="AF1053" s="32"/>
      <c r="AG1053" s="32"/>
      <c r="AH1053" s="32"/>
      <c r="AI1053" s="32"/>
      <c r="AJ1053" s="32"/>
      <c r="AK1053" s="32"/>
      <c r="AL1053" s="32"/>
      <c r="AM1053" s="32"/>
      <c r="AN1053" s="32"/>
      <c r="AO1053" s="32"/>
      <c r="AP1053" s="32"/>
      <c r="AQ1053" s="32"/>
      <c r="AR1053" s="32">
        <v>474511</v>
      </c>
      <c r="AS1053" s="32"/>
      <c r="AT1053" s="32">
        <v>474511</v>
      </c>
      <c r="AU1053" s="32">
        <f t="shared" si="278"/>
        <v>501178.51819999999</v>
      </c>
      <c r="AV1053" s="32"/>
      <c r="AW1053" s="32"/>
      <c r="AX1053" s="32"/>
      <c r="AY1053" s="32"/>
      <c r="AZ1053" s="32"/>
      <c r="BA1053" s="32"/>
      <c r="BB1053" s="32"/>
      <c r="BC1053" s="32"/>
      <c r="BD1053" s="32"/>
      <c r="BE1053" s="32"/>
      <c r="BF1053" s="32"/>
      <c r="BG1053" s="32"/>
      <c r="BH1053" s="32"/>
      <c r="BI1053" s="32"/>
      <c r="BJ1053" s="32"/>
      <c r="BK1053" s="32"/>
      <c r="BL1053" s="32"/>
      <c r="BM1053" s="32"/>
      <c r="BN1053" s="32"/>
      <c r="BO1053" s="32"/>
      <c r="BP1053" s="32"/>
      <c r="BQ1053" s="32"/>
      <c r="BR1053" s="32"/>
      <c r="BS1053" s="32"/>
      <c r="BT1053" s="32"/>
      <c r="BU1053" s="32"/>
      <c r="BV1053" s="32"/>
      <c r="BW1053" s="32"/>
      <c r="BX1053" s="32"/>
      <c r="BY1053" s="32"/>
      <c r="BZ1053" s="32"/>
      <c r="CA1053" s="32"/>
      <c r="CB1053" s="32"/>
      <c r="CC1053" s="32"/>
      <c r="CD1053" s="32"/>
      <c r="CE1053" s="32"/>
      <c r="CF1053" s="32"/>
      <c r="CG1053" s="32"/>
      <c r="CH1053" s="32"/>
      <c r="CI1053" s="32"/>
      <c r="CJ1053" s="32">
        <f t="shared" si="275"/>
        <v>471742.75229999999</v>
      </c>
      <c r="CK1053" s="32">
        <f>+SMALL((K1053,O1053,S1053,W1053,AA1053,AE1053,AI1053,AM1053,AQ1053,AU1053,AY1053,BC1053,BG1053,BK1053,BO1053,BS1053,BW1053,CA1053,CE1053,CI1053),1)</f>
        <v>442306.98639999999</v>
      </c>
      <c r="CL1053" s="18"/>
      <c r="CM1053" s="18">
        <f t="shared" si="279"/>
        <v>0</v>
      </c>
      <c r="CN1053" s="35">
        <f t="shared" si="280"/>
        <v>0</v>
      </c>
      <c r="CO1053" s="39">
        <f t="shared" si="276"/>
        <v>442306.98639999999</v>
      </c>
    </row>
    <row r="1054" spans="1:93" s="19" customFormat="1" ht="60">
      <c r="A1054" s="17">
        <v>1044</v>
      </c>
      <c r="B1054" s="49" t="s">
        <v>824</v>
      </c>
      <c r="C1054" s="69" t="s">
        <v>938</v>
      </c>
      <c r="D1054" s="69" t="s">
        <v>1248</v>
      </c>
      <c r="E1054" s="37">
        <v>1</v>
      </c>
      <c r="F1054" s="37" t="str">
        <f>+VLOOKUP(B1054,'[1]AMAREY NOVA MEDICAL S.A'!$D:$H,5,0)</f>
        <v>CTO 5666-2021 LOGISTICA PARA DISPOSITIVOS MEDICOS S.A.S</v>
      </c>
      <c r="G1054" s="34">
        <f>+VLOOKUP(B1054,'[1]AMAREY NOVA MEDICAL S.A'!$D:$H,2,0)</f>
        <v>55775</v>
      </c>
      <c r="H1054" s="32">
        <f>+VLOOKUP(B1054,'[1]AMAREY NOVA MEDICAL S.A'!$D:$H,3,0)</f>
        <v>0</v>
      </c>
      <c r="I1054" s="32">
        <f>+VLOOKUP(B1054,'[1]AMAREY NOVA MEDICAL S.A'!$D:$H,4,0)</f>
        <v>55775</v>
      </c>
      <c r="J1054" s="32">
        <f t="shared" si="272"/>
        <v>55775</v>
      </c>
      <c r="K1054" s="32">
        <f t="shared" si="273"/>
        <v>58909.555</v>
      </c>
      <c r="L1054" s="32"/>
      <c r="M1054" s="32"/>
      <c r="N1054" s="32"/>
      <c r="O1054" s="32"/>
      <c r="P1054" s="71"/>
      <c r="Q1054" s="71"/>
      <c r="R1054" s="76"/>
      <c r="S1054" s="32"/>
      <c r="T1054" s="32"/>
      <c r="U1054" s="32"/>
      <c r="V1054" s="32"/>
      <c r="W1054" s="32"/>
      <c r="X1054" s="32"/>
      <c r="Y1054" s="32"/>
      <c r="Z1054" s="32"/>
      <c r="AA1054" s="32"/>
      <c r="AB1054" s="32"/>
      <c r="AC1054" s="32"/>
      <c r="AD1054" s="32"/>
      <c r="AE1054" s="32"/>
      <c r="AF1054" s="32"/>
      <c r="AG1054" s="32"/>
      <c r="AH1054" s="32"/>
      <c r="AI1054" s="32"/>
      <c r="AJ1054" s="32"/>
      <c r="AK1054" s="32"/>
      <c r="AL1054" s="32"/>
      <c r="AM1054" s="32"/>
      <c r="AN1054" s="32"/>
      <c r="AO1054" s="32"/>
      <c r="AP1054" s="32"/>
      <c r="AQ1054" s="32"/>
      <c r="AR1054" s="32">
        <v>253556.81504999998</v>
      </c>
      <c r="AS1054" s="32"/>
      <c r="AT1054" s="32">
        <v>253556.81504999998</v>
      </c>
      <c r="AU1054" s="32">
        <f t="shared" si="278"/>
        <v>267806.70805580996</v>
      </c>
      <c r="AV1054" s="32"/>
      <c r="AW1054" s="32"/>
      <c r="AX1054" s="32"/>
      <c r="AY1054" s="32"/>
      <c r="AZ1054" s="32"/>
      <c r="BA1054" s="32"/>
      <c r="BB1054" s="32"/>
      <c r="BC1054" s="32"/>
      <c r="BD1054" s="32"/>
      <c r="BE1054" s="32"/>
      <c r="BF1054" s="32"/>
      <c r="BG1054" s="32"/>
      <c r="BH1054" s="32"/>
      <c r="BI1054" s="32"/>
      <c r="BJ1054" s="32"/>
      <c r="BK1054" s="32"/>
      <c r="BL1054" s="32"/>
      <c r="BM1054" s="32"/>
      <c r="BN1054" s="32"/>
      <c r="BO1054" s="32"/>
      <c r="BP1054" s="32"/>
      <c r="BQ1054" s="32"/>
      <c r="BR1054" s="32"/>
      <c r="BS1054" s="32"/>
      <c r="BT1054" s="32"/>
      <c r="BU1054" s="32"/>
      <c r="BV1054" s="32"/>
      <c r="BW1054" s="32"/>
      <c r="BX1054" s="32">
        <v>112000</v>
      </c>
      <c r="BY1054" s="32"/>
      <c r="BZ1054" s="32">
        <v>112000</v>
      </c>
      <c r="CA1054" s="32">
        <f t="shared" si="281"/>
        <v>118294.40000000001</v>
      </c>
      <c r="CB1054" s="32"/>
      <c r="CC1054" s="32"/>
      <c r="CD1054" s="32"/>
      <c r="CE1054" s="32"/>
      <c r="CF1054" s="32"/>
      <c r="CG1054" s="32"/>
      <c r="CH1054" s="32"/>
      <c r="CI1054" s="32"/>
      <c r="CJ1054" s="32">
        <f t="shared" si="275"/>
        <v>148336.88768526999</v>
      </c>
      <c r="CK1054" s="32">
        <f>+SMALL((K1054,O1054,S1054,W1054,AA1054,AE1054,AI1054,AM1054,AQ1054,AU1054,AY1054,BC1054,BG1054,BK1054,BO1054,BS1054,BW1054,CA1054,CE1054,CI1054),1)</f>
        <v>58909.555</v>
      </c>
      <c r="CL1054" s="18"/>
      <c r="CM1054" s="18">
        <f t="shared" si="279"/>
        <v>0</v>
      </c>
      <c r="CN1054" s="35">
        <f t="shared" si="280"/>
        <v>0</v>
      </c>
      <c r="CO1054" s="39">
        <f t="shared" si="276"/>
        <v>58909.555</v>
      </c>
    </row>
    <row r="1055" spans="1:93" s="19" customFormat="1" ht="60">
      <c r="A1055" s="17">
        <v>1045</v>
      </c>
      <c r="B1055" s="49" t="s">
        <v>450</v>
      </c>
      <c r="C1055" s="69" t="s">
        <v>938</v>
      </c>
      <c r="D1055" s="69" t="s">
        <v>1248</v>
      </c>
      <c r="E1055" s="37">
        <v>1</v>
      </c>
      <c r="F1055" s="37" t="str">
        <f>+VLOOKUP(B1055,'[1]AMAREY NOVA MEDICAL S.A'!$D:$H,5,0)</f>
        <v>CTO 5666-2021 LOGISTICA PARA DISPOSITIVOS MEDICOS S.A.S</v>
      </c>
      <c r="G1055" s="34">
        <f>+VLOOKUP(B1055,'[1]AMAREY NOVA MEDICAL S.A'!$D:$H,2,0)</f>
        <v>0</v>
      </c>
      <c r="H1055" s="32">
        <f>+VLOOKUP(B1055,'[1]AMAREY NOVA MEDICAL S.A'!$D:$H,3,0)</f>
        <v>0</v>
      </c>
      <c r="I1055" s="32">
        <f>+VLOOKUP(B1055,'[1]AMAREY NOVA MEDICAL S.A'!$D:$H,4,0)</f>
        <v>0</v>
      </c>
      <c r="J1055" s="32">
        <f t="shared" si="272"/>
        <v>0</v>
      </c>
      <c r="K1055" s="32">
        <f t="shared" si="273"/>
        <v>0</v>
      </c>
      <c r="L1055" s="32"/>
      <c r="M1055" s="32"/>
      <c r="N1055" s="32"/>
      <c r="O1055" s="32"/>
      <c r="P1055" s="71"/>
      <c r="Q1055" s="71"/>
      <c r="R1055" s="76"/>
      <c r="S1055" s="32"/>
      <c r="T1055" s="32"/>
      <c r="U1055" s="32"/>
      <c r="V1055" s="32"/>
      <c r="W1055" s="32"/>
      <c r="X1055" s="32"/>
      <c r="Y1055" s="32"/>
      <c r="Z1055" s="32"/>
      <c r="AA1055" s="32"/>
      <c r="AB1055" s="32"/>
      <c r="AC1055" s="32"/>
      <c r="AD1055" s="32"/>
      <c r="AE1055" s="32"/>
      <c r="AF1055" s="32"/>
      <c r="AG1055" s="32"/>
      <c r="AH1055" s="32"/>
      <c r="AI1055" s="32"/>
      <c r="AJ1055" s="32"/>
      <c r="AK1055" s="32"/>
      <c r="AL1055" s="32"/>
      <c r="AM1055" s="32"/>
      <c r="AN1055" s="32"/>
      <c r="AO1055" s="32"/>
      <c r="AP1055" s="32"/>
      <c r="AQ1055" s="32"/>
      <c r="AR1055" s="32"/>
      <c r="AS1055" s="32"/>
      <c r="AT1055" s="32"/>
      <c r="AU1055" s="32"/>
      <c r="AV1055" s="32"/>
      <c r="AW1055" s="32"/>
      <c r="AX1055" s="32"/>
      <c r="AY1055" s="32"/>
      <c r="AZ1055" s="32"/>
      <c r="BA1055" s="32"/>
      <c r="BB1055" s="32"/>
      <c r="BC1055" s="32"/>
      <c r="BD1055" s="32"/>
      <c r="BE1055" s="32"/>
      <c r="BF1055" s="32"/>
      <c r="BG1055" s="32"/>
      <c r="BH1055" s="32"/>
      <c r="BI1055" s="32"/>
      <c r="BJ1055" s="32"/>
      <c r="BK1055" s="32"/>
      <c r="BL1055" s="32"/>
      <c r="BM1055" s="32"/>
      <c r="BN1055" s="32"/>
      <c r="BO1055" s="32"/>
      <c r="BP1055" s="32"/>
      <c r="BQ1055" s="32"/>
      <c r="BR1055" s="32"/>
      <c r="BS1055" s="32"/>
      <c r="BT1055" s="32"/>
      <c r="BU1055" s="32"/>
      <c r="BV1055" s="32"/>
      <c r="BW1055" s="32"/>
      <c r="BX1055" s="32"/>
      <c r="BY1055" s="32"/>
      <c r="BZ1055" s="32"/>
      <c r="CA1055" s="32"/>
      <c r="CB1055" s="32"/>
      <c r="CC1055" s="32"/>
      <c r="CD1055" s="32"/>
      <c r="CE1055" s="32"/>
      <c r="CF1055" s="32"/>
      <c r="CG1055" s="32"/>
      <c r="CH1055" s="32"/>
      <c r="CI1055" s="32"/>
      <c r="CJ1055" s="32">
        <f t="shared" si="275"/>
        <v>0</v>
      </c>
      <c r="CK1055" s="32">
        <f>+SMALL((K1055,O1055,S1055,W1055,AA1055,AE1055,AI1055,AM1055,AQ1055,AU1055,AY1055,BC1055,BG1055,BK1055,BO1055,BS1055,BW1055,CA1055,CE1055,CI1055),1)</f>
        <v>0</v>
      </c>
      <c r="CL1055" s="18"/>
      <c r="CM1055" s="18"/>
      <c r="CN1055" s="35"/>
      <c r="CO1055" s="39">
        <f t="shared" si="276"/>
        <v>0</v>
      </c>
    </row>
    <row r="1056" spans="1:93" s="19" customFormat="1" ht="30">
      <c r="A1056" s="17">
        <v>1046</v>
      </c>
      <c r="B1056" s="49" t="s">
        <v>831</v>
      </c>
      <c r="C1056" s="69" t="s">
        <v>939</v>
      </c>
      <c r="D1056" s="69" t="s">
        <v>1248</v>
      </c>
      <c r="E1056" s="37">
        <v>1</v>
      </c>
      <c r="F1056" s="37"/>
      <c r="G1056" s="34"/>
      <c r="H1056" s="32"/>
      <c r="I1056" s="32"/>
      <c r="J1056" s="32"/>
      <c r="K1056" s="32"/>
      <c r="L1056" s="32"/>
      <c r="M1056" s="32"/>
      <c r="N1056" s="32"/>
      <c r="O1056" s="32"/>
      <c r="P1056" s="71"/>
      <c r="Q1056" s="71"/>
      <c r="R1056" s="76"/>
      <c r="S1056" s="32"/>
      <c r="T1056" s="32"/>
      <c r="U1056" s="32"/>
      <c r="V1056" s="32"/>
      <c r="W1056" s="32"/>
      <c r="X1056" s="32"/>
      <c r="Y1056" s="32"/>
      <c r="Z1056" s="32"/>
      <c r="AA1056" s="32"/>
      <c r="AB1056" s="32"/>
      <c r="AC1056" s="32"/>
      <c r="AD1056" s="32"/>
      <c r="AE1056" s="32"/>
      <c r="AF1056" s="32"/>
      <c r="AG1056" s="32"/>
      <c r="AH1056" s="32"/>
      <c r="AI1056" s="32"/>
      <c r="AJ1056" s="32"/>
      <c r="AK1056" s="32"/>
      <c r="AL1056" s="32"/>
      <c r="AM1056" s="32"/>
      <c r="AN1056" s="32"/>
      <c r="AO1056" s="32"/>
      <c r="AP1056" s="32"/>
      <c r="AQ1056" s="32"/>
      <c r="AR1056" s="32">
        <v>410762.04038100003</v>
      </c>
      <c r="AS1056" s="32"/>
      <c r="AT1056" s="32">
        <v>410762.04038100003</v>
      </c>
      <c r="AU1056" s="32">
        <f t="shared" si="278"/>
        <v>433846.86705041223</v>
      </c>
      <c r="AV1056" s="32"/>
      <c r="AW1056" s="32"/>
      <c r="AX1056" s="32"/>
      <c r="AY1056" s="32"/>
      <c r="AZ1056" s="32"/>
      <c r="BA1056" s="32"/>
      <c r="BB1056" s="32"/>
      <c r="BC1056" s="32"/>
      <c r="BD1056" s="32"/>
      <c r="BE1056" s="32"/>
      <c r="BF1056" s="32"/>
      <c r="BG1056" s="32"/>
      <c r="BH1056" s="32"/>
      <c r="BI1056" s="32"/>
      <c r="BJ1056" s="32"/>
      <c r="BK1056" s="32"/>
      <c r="BL1056" s="32"/>
      <c r="BM1056" s="32"/>
      <c r="BN1056" s="32"/>
      <c r="BO1056" s="32"/>
      <c r="BP1056" s="32"/>
      <c r="BQ1056" s="32"/>
      <c r="BR1056" s="32"/>
      <c r="BS1056" s="32"/>
      <c r="BT1056" s="32"/>
      <c r="BU1056" s="32"/>
      <c r="BV1056" s="32"/>
      <c r="BW1056" s="32"/>
      <c r="BX1056" s="32"/>
      <c r="BY1056" s="32"/>
      <c r="BZ1056" s="32"/>
      <c r="CA1056" s="32"/>
      <c r="CB1056" s="32"/>
      <c r="CC1056" s="32"/>
      <c r="CD1056" s="32"/>
      <c r="CE1056" s="32"/>
      <c r="CF1056" s="32"/>
      <c r="CG1056" s="32"/>
      <c r="CH1056" s="32"/>
      <c r="CI1056" s="32"/>
      <c r="CJ1056" s="32">
        <f t="shared" si="275"/>
        <v>433846.86705041223</v>
      </c>
      <c r="CK1056" s="32">
        <f>+SMALL((K1056,O1056,S1056,W1056,AA1056,AE1056,AI1056,AM1056,AQ1056,AU1056,AY1056,BC1056,BG1056,BK1056,BO1056,BS1056,BW1056,CA1056,CE1056,CI1056),1)</f>
        <v>433846.86705041223</v>
      </c>
      <c r="CL1056" s="18"/>
      <c r="CM1056" s="18"/>
      <c r="CN1056" s="35"/>
      <c r="CO1056" s="39">
        <f t="shared" si="276"/>
        <v>433846.86705041223</v>
      </c>
    </row>
    <row r="1057" spans="1:93" s="19" customFormat="1" ht="60">
      <c r="A1057" s="17">
        <v>1047</v>
      </c>
      <c r="B1057" s="49" t="s">
        <v>456</v>
      </c>
      <c r="C1057" s="69" t="s">
        <v>939</v>
      </c>
      <c r="D1057" s="69" t="s">
        <v>1248</v>
      </c>
      <c r="E1057" s="37">
        <v>1</v>
      </c>
      <c r="F1057" s="37" t="str">
        <f>+VLOOKUP(B1057,'[1]AMAREY NOVA MEDICAL S.A'!$D:$H,5,0)</f>
        <v>CTO 5669-2021 PROMED QUIRURGICOS E.U</v>
      </c>
      <c r="G1057" s="34">
        <f>+VLOOKUP(B1057,'[1]AMAREY NOVA MEDICAL S.A'!$D:$H,2,0)</f>
        <v>299772</v>
      </c>
      <c r="H1057" s="32">
        <f>+VLOOKUP(B1057,'[1]AMAREY NOVA MEDICAL S.A'!$D:$H,3,0)</f>
        <v>0</v>
      </c>
      <c r="I1057" s="32">
        <f>+VLOOKUP(B1057,'[1]AMAREY NOVA MEDICAL S.A'!$D:$H,4,0)</f>
        <v>299772</v>
      </c>
      <c r="J1057" s="32">
        <f t="shared" si="272"/>
        <v>299772</v>
      </c>
      <c r="K1057" s="32">
        <f t="shared" si="273"/>
        <v>316619.18640000001</v>
      </c>
      <c r="L1057" s="32"/>
      <c r="M1057" s="32"/>
      <c r="N1057" s="32"/>
      <c r="O1057" s="32"/>
      <c r="P1057" s="71"/>
      <c r="Q1057" s="71"/>
      <c r="R1057" s="76"/>
      <c r="S1057" s="32"/>
      <c r="T1057" s="32"/>
      <c r="U1057" s="32"/>
      <c r="V1057" s="32"/>
      <c r="W1057" s="32"/>
      <c r="X1057" s="32"/>
      <c r="Y1057" s="32"/>
      <c r="Z1057" s="32"/>
      <c r="AA1057" s="32"/>
      <c r="AB1057" s="32"/>
      <c r="AC1057" s="32"/>
      <c r="AD1057" s="32"/>
      <c r="AE1057" s="32"/>
      <c r="AF1057" s="32"/>
      <c r="AG1057" s="32"/>
      <c r="AH1057" s="32"/>
      <c r="AI1057" s="32"/>
      <c r="AJ1057" s="32"/>
      <c r="AK1057" s="32"/>
      <c r="AL1057" s="32"/>
      <c r="AM1057" s="32"/>
      <c r="AN1057" s="32"/>
      <c r="AO1057" s="32"/>
      <c r="AP1057" s="32"/>
      <c r="AQ1057" s="32"/>
      <c r="AR1057" s="32">
        <v>935117.53390439996</v>
      </c>
      <c r="AS1057" s="32"/>
      <c r="AT1057" s="32">
        <v>935117.53390439996</v>
      </c>
      <c r="AU1057" s="32">
        <f t="shared" si="278"/>
        <v>987671.13930982724</v>
      </c>
      <c r="AV1057" s="32"/>
      <c r="AW1057" s="32"/>
      <c r="AX1057" s="32"/>
      <c r="AY1057" s="32"/>
      <c r="AZ1057" s="32"/>
      <c r="BA1057" s="32"/>
      <c r="BB1057" s="32"/>
      <c r="BC1057" s="32"/>
      <c r="BD1057" s="32"/>
      <c r="BE1057" s="32"/>
      <c r="BF1057" s="32"/>
      <c r="BG1057" s="32"/>
      <c r="BH1057" s="32"/>
      <c r="BI1057" s="32"/>
      <c r="BJ1057" s="32"/>
      <c r="BK1057" s="32"/>
      <c r="BL1057" s="32"/>
      <c r="BM1057" s="32"/>
      <c r="BN1057" s="32"/>
      <c r="BO1057" s="32"/>
      <c r="BP1057" s="32"/>
      <c r="BQ1057" s="32"/>
      <c r="BR1057" s="32"/>
      <c r="BS1057" s="32"/>
      <c r="BT1057" s="32"/>
      <c r="BU1057" s="32"/>
      <c r="BV1057" s="32"/>
      <c r="BW1057" s="32"/>
      <c r="BX1057" s="32"/>
      <c r="BY1057" s="32"/>
      <c r="BZ1057" s="32"/>
      <c r="CA1057" s="32"/>
      <c r="CB1057" s="32"/>
      <c r="CC1057" s="32"/>
      <c r="CD1057" s="32"/>
      <c r="CE1057" s="32"/>
      <c r="CF1057" s="32"/>
      <c r="CG1057" s="32"/>
      <c r="CH1057" s="32"/>
      <c r="CI1057" s="32"/>
      <c r="CJ1057" s="32">
        <f t="shared" si="275"/>
        <v>652145.16285491362</v>
      </c>
      <c r="CK1057" s="32">
        <f>+SMALL((K1057,O1057,S1057,W1057,AA1057,AE1057,AI1057,AM1057,AQ1057,AU1057,AY1057,BC1057,BG1057,BK1057,BO1057,BS1057,BW1057,CA1057,CE1057,CI1057),1)</f>
        <v>316619.18640000001</v>
      </c>
      <c r="CL1057" s="18"/>
      <c r="CM1057" s="18">
        <f t="shared" si="279"/>
        <v>0</v>
      </c>
      <c r="CN1057" s="35">
        <f t="shared" si="280"/>
        <v>0</v>
      </c>
      <c r="CO1057" s="39">
        <f t="shared" si="276"/>
        <v>316619.18640000001</v>
      </c>
    </row>
    <row r="1058" spans="1:93" s="19" customFormat="1" ht="60">
      <c r="A1058" s="17">
        <v>1048</v>
      </c>
      <c r="B1058" s="49" t="s">
        <v>824</v>
      </c>
      <c r="C1058" s="69" t="s">
        <v>939</v>
      </c>
      <c r="D1058" s="69" t="s">
        <v>1248</v>
      </c>
      <c r="E1058" s="37">
        <v>1</v>
      </c>
      <c r="F1058" s="37" t="str">
        <f>+VLOOKUP(B1058,'[1]AMAREY NOVA MEDICAL S.A'!$D:$H,5,0)</f>
        <v>CTO 5666-2021 LOGISTICA PARA DISPOSITIVOS MEDICOS S.A.S</v>
      </c>
      <c r="G1058" s="34">
        <f>+VLOOKUP(B1058,'[1]AMAREY NOVA MEDICAL S.A'!$D:$H,2,0)</f>
        <v>55775</v>
      </c>
      <c r="H1058" s="32">
        <f>+VLOOKUP(B1058,'[1]AMAREY NOVA MEDICAL S.A'!$D:$H,3,0)</f>
        <v>0</v>
      </c>
      <c r="I1058" s="32">
        <f>+VLOOKUP(B1058,'[1]AMAREY NOVA MEDICAL S.A'!$D:$H,4,0)</f>
        <v>55775</v>
      </c>
      <c r="J1058" s="32">
        <f t="shared" si="272"/>
        <v>55775</v>
      </c>
      <c r="K1058" s="32">
        <f t="shared" si="273"/>
        <v>58909.555</v>
      </c>
      <c r="L1058" s="32"/>
      <c r="M1058" s="32"/>
      <c r="N1058" s="32"/>
      <c r="O1058" s="32"/>
      <c r="P1058" s="71"/>
      <c r="Q1058" s="71"/>
      <c r="R1058" s="76"/>
      <c r="S1058" s="32"/>
      <c r="T1058" s="32"/>
      <c r="U1058" s="32"/>
      <c r="V1058" s="32"/>
      <c r="W1058" s="32"/>
      <c r="X1058" s="32"/>
      <c r="Y1058" s="32"/>
      <c r="Z1058" s="32"/>
      <c r="AA1058" s="32"/>
      <c r="AB1058" s="32"/>
      <c r="AC1058" s="32"/>
      <c r="AD1058" s="32"/>
      <c r="AE1058" s="32"/>
      <c r="AF1058" s="32"/>
      <c r="AG1058" s="32"/>
      <c r="AH1058" s="32"/>
      <c r="AI1058" s="32"/>
      <c r="AJ1058" s="32"/>
      <c r="AK1058" s="32"/>
      <c r="AL1058" s="32"/>
      <c r="AM1058" s="32"/>
      <c r="AN1058" s="32"/>
      <c r="AO1058" s="32"/>
      <c r="AP1058" s="32"/>
      <c r="AQ1058" s="32"/>
      <c r="AR1058" s="32">
        <v>460649.2</v>
      </c>
      <c r="AS1058" s="32"/>
      <c r="AT1058" s="32">
        <v>460649.2</v>
      </c>
      <c r="AU1058" s="32">
        <f t="shared" si="278"/>
        <v>486537.68504000001</v>
      </c>
      <c r="AV1058" s="32"/>
      <c r="AW1058" s="32"/>
      <c r="AX1058" s="32"/>
      <c r="AY1058" s="32"/>
      <c r="AZ1058" s="32"/>
      <c r="BA1058" s="32"/>
      <c r="BB1058" s="32"/>
      <c r="BC1058" s="32"/>
      <c r="BD1058" s="32"/>
      <c r="BE1058" s="32"/>
      <c r="BF1058" s="32"/>
      <c r="BG1058" s="32"/>
      <c r="BH1058" s="32"/>
      <c r="BI1058" s="32"/>
      <c r="BJ1058" s="32"/>
      <c r="BK1058" s="32"/>
      <c r="BL1058" s="32"/>
      <c r="BM1058" s="32"/>
      <c r="BN1058" s="32"/>
      <c r="BO1058" s="32"/>
      <c r="BP1058" s="32"/>
      <c r="BQ1058" s="32"/>
      <c r="BR1058" s="32"/>
      <c r="BS1058" s="32"/>
      <c r="BT1058" s="32"/>
      <c r="BU1058" s="32"/>
      <c r="BV1058" s="32"/>
      <c r="BW1058" s="32"/>
      <c r="BX1058" s="32">
        <v>112000</v>
      </c>
      <c r="BY1058" s="32"/>
      <c r="BZ1058" s="32">
        <v>112000</v>
      </c>
      <c r="CA1058" s="32">
        <f t="shared" si="281"/>
        <v>118294.40000000001</v>
      </c>
      <c r="CB1058" s="32"/>
      <c r="CC1058" s="32"/>
      <c r="CD1058" s="32"/>
      <c r="CE1058" s="32"/>
      <c r="CF1058" s="32"/>
      <c r="CG1058" s="32"/>
      <c r="CH1058" s="32"/>
      <c r="CI1058" s="32"/>
      <c r="CJ1058" s="32">
        <f t="shared" si="275"/>
        <v>221247.21334666669</v>
      </c>
      <c r="CK1058" s="32">
        <f>+SMALL((K1058,O1058,S1058,W1058,AA1058,AE1058,AI1058,AM1058,AQ1058,AU1058,AY1058,BC1058,BG1058,BK1058,BO1058,BS1058,BW1058,CA1058,CE1058,CI1058),1)</f>
        <v>58909.555</v>
      </c>
      <c r="CL1058" s="18"/>
      <c r="CM1058" s="18">
        <f t="shared" si="279"/>
        <v>0</v>
      </c>
      <c r="CN1058" s="35">
        <f t="shared" si="280"/>
        <v>0</v>
      </c>
      <c r="CO1058" s="39">
        <f t="shared" si="276"/>
        <v>58909.555</v>
      </c>
    </row>
    <row r="1059" spans="1:93" s="19" customFormat="1" ht="60">
      <c r="A1059" s="17">
        <v>1049</v>
      </c>
      <c r="B1059" s="49" t="s">
        <v>828</v>
      </c>
      <c r="C1059" s="69" t="s">
        <v>939</v>
      </c>
      <c r="D1059" s="69" t="s">
        <v>1248</v>
      </c>
      <c r="E1059" s="37">
        <v>1</v>
      </c>
      <c r="F1059" s="37" t="str">
        <f>+VLOOKUP(B1059,'[1]AMAREY NOVA MEDICAL S.A'!$D:$H,5,0)</f>
        <v>CTO 5669-2021 PROMED QUIRURGICOS E.U</v>
      </c>
      <c r="G1059" s="34">
        <f>+VLOOKUP(B1059,'[1]AMAREY NOVA MEDICAL S.A'!$D:$H,2,0)</f>
        <v>72801</v>
      </c>
      <c r="H1059" s="32">
        <f>+VLOOKUP(B1059,'[1]AMAREY NOVA MEDICAL S.A'!$D:$H,3,0)</f>
        <v>0</v>
      </c>
      <c r="I1059" s="32">
        <f>+VLOOKUP(B1059,'[1]AMAREY NOVA MEDICAL S.A'!$D:$H,4,0)</f>
        <v>72801</v>
      </c>
      <c r="J1059" s="32">
        <f t="shared" si="272"/>
        <v>72801</v>
      </c>
      <c r="K1059" s="32">
        <f t="shared" si="273"/>
        <v>76892.416200000007</v>
      </c>
      <c r="L1059" s="32"/>
      <c r="M1059" s="32"/>
      <c r="N1059" s="32"/>
      <c r="O1059" s="32"/>
      <c r="P1059" s="71"/>
      <c r="Q1059" s="71"/>
      <c r="R1059" s="76"/>
      <c r="S1059" s="32"/>
      <c r="T1059" s="32"/>
      <c r="U1059" s="32"/>
      <c r="V1059" s="32"/>
      <c r="W1059" s="32"/>
      <c r="X1059" s="32"/>
      <c r="Y1059" s="32"/>
      <c r="Z1059" s="32"/>
      <c r="AA1059" s="32"/>
      <c r="AB1059" s="32"/>
      <c r="AC1059" s="32"/>
      <c r="AD1059" s="32"/>
      <c r="AE1059" s="32"/>
      <c r="AF1059" s="32"/>
      <c r="AG1059" s="32"/>
      <c r="AH1059" s="32"/>
      <c r="AI1059" s="32"/>
      <c r="AJ1059" s="32"/>
      <c r="AK1059" s="32"/>
      <c r="AL1059" s="32"/>
      <c r="AM1059" s="32"/>
      <c r="AN1059" s="32"/>
      <c r="AO1059" s="32"/>
      <c r="AP1059" s="32"/>
      <c r="AQ1059" s="32"/>
      <c r="AR1059" s="32"/>
      <c r="AS1059" s="32"/>
      <c r="AT1059" s="32"/>
      <c r="AU1059" s="32"/>
      <c r="AV1059" s="32"/>
      <c r="AW1059" s="32"/>
      <c r="AX1059" s="32"/>
      <c r="AY1059" s="32"/>
      <c r="AZ1059" s="32"/>
      <c r="BA1059" s="32"/>
      <c r="BB1059" s="32"/>
      <c r="BC1059" s="32"/>
      <c r="BD1059" s="32"/>
      <c r="BE1059" s="32"/>
      <c r="BF1059" s="32"/>
      <c r="BG1059" s="32"/>
      <c r="BH1059" s="32"/>
      <c r="BI1059" s="32"/>
      <c r="BJ1059" s="32"/>
      <c r="BK1059" s="32"/>
      <c r="BL1059" s="32"/>
      <c r="BM1059" s="32"/>
      <c r="BN1059" s="32"/>
      <c r="BO1059" s="32"/>
      <c r="BP1059" s="32"/>
      <c r="BQ1059" s="32"/>
      <c r="BR1059" s="32"/>
      <c r="BS1059" s="32"/>
      <c r="BT1059" s="32"/>
      <c r="BU1059" s="32"/>
      <c r="BV1059" s="32"/>
      <c r="BW1059" s="32"/>
      <c r="BX1059" s="32"/>
      <c r="BY1059" s="32"/>
      <c r="BZ1059" s="32"/>
      <c r="CA1059" s="32"/>
      <c r="CB1059" s="32"/>
      <c r="CC1059" s="32"/>
      <c r="CD1059" s="32"/>
      <c r="CE1059" s="32"/>
      <c r="CF1059" s="32"/>
      <c r="CG1059" s="32"/>
      <c r="CH1059" s="32"/>
      <c r="CI1059" s="32"/>
      <c r="CJ1059" s="32">
        <f t="shared" si="275"/>
        <v>76892.416200000007</v>
      </c>
      <c r="CK1059" s="32">
        <f>+SMALL((K1059,O1059,S1059,W1059,AA1059,AE1059,AI1059,AM1059,AQ1059,AU1059,AY1059,BC1059,BG1059,BK1059,BO1059,BS1059,BW1059,CA1059,CE1059,CI1059),1)</f>
        <v>76892.416200000007</v>
      </c>
      <c r="CL1059" s="18"/>
      <c r="CM1059" s="18">
        <f t="shared" si="279"/>
        <v>0</v>
      </c>
      <c r="CN1059" s="35">
        <f t="shared" si="280"/>
        <v>0</v>
      </c>
      <c r="CO1059" s="39">
        <f t="shared" si="276"/>
        <v>76892.416200000007</v>
      </c>
    </row>
    <row r="1060" spans="1:93" s="19" customFormat="1" ht="60">
      <c r="A1060" s="17">
        <v>1050</v>
      </c>
      <c r="B1060" s="50" t="s">
        <v>832</v>
      </c>
      <c r="C1060" s="69" t="s">
        <v>940</v>
      </c>
      <c r="D1060" s="69" t="s">
        <v>1248</v>
      </c>
      <c r="E1060" s="37">
        <v>1</v>
      </c>
      <c r="F1060" s="37" t="str">
        <f>+VLOOKUP(B1060,'[1]AMAREY NOVA MEDICAL S.A'!$D:$H,5,0)</f>
        <v>CTO 5666-2021 LOGISTICA PARA DISPOSITIVOS MEDICOS S.A.S</v>
      </c>
      <c r="G1060" s="34">
        <f>+VLOOKUP(B1060,'[1]AMAREY NOVA MEDICAL S.A'!$D:$H,2,0)</f>
        <v>3811462</v>
      </c>
      <c r="H1060" s="32">
        <f>+VLOOKUP(B1060,'[1]AMAREY NOVA MEDICAL S.A'!$D:$H,3,0)</f>
        <v>0</v>
      </c>
      <c r="I1060" s="32">
        <f>+VLOOKUP(B1060,'[1]AMAREY NOVA MEDICAL S.A'!$D:$H,4,0)</f>
        <v>3811462</v>
      </c>
      <c r="J1060" s="32">
        <f t="shared" si="272"/>
        <v>3811462</v>
      </c>
      <c r="K1060" s="32">
        <f t="shared" si="273"/>
        <v>4025666.1644000001</v>
      </c>
      <c r="L1060" s="32"/>
      <c r="M1060" s="32"/>
      <c r="N1060" s="32"/>
      <c r="O1060" s="32"/>
      <c r="P1060" s="71"/>
      <c r="Q1060" s="71"/>
      <c r="R1060" s="76"/>
      <c r="S1060" s="32"/>
      <c r="T1060" s="32"/>
      <c r="U1060" s="32"/>
      <c r="V1060" s="32"/>
      <c r="W1060" s="32"/>
      <c r="X1060" s="32"/>
      <c r="Y1060" s="32"/>
      <c r="Z1060" s="32"/>
      <c r="AA1060" s="32"/>
      <c r="AB1060" s="32"/>
      <c r="AC1060" s="32"/>
      <c r="AD1060" s="32"/>
      <c r="AE1060" s="32"/>
      <c r="AF1060" s="32"/>
      <c r="AG1060" s="32"/>
      <c r="AH1060" s="32"/>
      <c r="AI1060" s="32"/>
      <c r="AJ1060" s="32"/>
      <c r="AK1060" s="32"/>
      <c r="AL1060" s="32"/>
      <c r="AM1060" s="32"/>
      <c r="AN1060" s="32"/>
      <c r="AO1060" s="32"/>
      <c r="AP1060" s="32"/>
      <c r="AQ1060" s="32"/>
      <c r="AR1060" s="32">
        <v>4192608.6730281594</v>
      </c>
      <c r="AS1060" s="32"/>
      <c r="AT1060" s="32">
        <v>4192608.6730281594</v>
      </c>
      <c r="AU1060" s="32">
        <f t="shared" si="278"/>
        <v>4428233.2804523418</v>
      </c>
      <c r="AV1060" s="32"/>
      <c r="AW1060" s="32"/>
      <c r="AX1060" s="32"/>
      <c r="AY1060" s="32"/>
      <c r="AZ1060" s="32"/>
      <c r="BA1060" s="32"/>
      <c r="BB1060" s="32"/>
      <c r="BC1060" s="32"/>
      <c r="BD1060" s="32"/>
      <c r="BE1060" s="32"/>
      <c r="BF1060" s="32"/>
      <c r="BG1060" s="32"/>
      <c r="BH1060" s="32"/>
      <c r="BI1060" s="32"/>
      <c r="BJ1060" s="32"/>
      <c r="BK1060" s="32"/>
      <c r="BL1060" s="32"/>
      <c r="BM1060" s="32"/>
      <c r="BN1060" s="32"/>
      <c r="BO1060" s="32"/>
      <c r="BP1060" s="32"/>
      <c r="BQ1060" s="32"/>
      <c r="BR1060" s="32"/>
      <c r="BS1060" s="32"/>
      <c r="BT1060" s="32"/>
      <c r="BU1060" s="32"/>
      <c r="BV1060" s="32"/>
      <c r="BW1060" s="32"/>
      <c r="BX1060" s="32">
        <v>3017190</v>
      </c>
      <c r="BY1060" s="32"/>
      <c r="BZ1060" s="32">
        <v>3017190</v>
      </c>
      <c r="CA1060" s="32">
        <f t="shared" si="281"/>
        <v>3186756.0780000002</v>
      </c>
      <c r="CB1060" s="32"/>
      <c r="CC1060" s="32"/>
      <c r="CD1060" s="32"/>
      <c r="CE1060" s="32"/>
      <c r="CF1060" s="32"/>
      <c r="CG1060" s="32"/>
      <c r="CH1060" s="32"/>
      <c r="CI1060" s="32"/>
      <c r="CJ1060" s="32">
        <f t="shared" si="275"/>
        <v>3880218.5076174471</v>
      </c>
      <c r="CK1060" s="32">
        <f>+SMALL((K1060,O1060,S1060,W1060,AA1060,AE1060,AI1060,AM1060,AQ1060,AU1060,AY1060,BC1060,BG1060,BK1060,BO1060,BS1060,BW1060,CA1060,CE1060,CI1060),1)</f>
        <v>3186756.0780000002</v>
      </c>
      <c r="CL1060" s="18"/>
      <c r="CM1060" s="18">
        <f t="shared" si="279"/>
        <v>838910.08639999991</v>
      </c>
      <c r="CN1060" s="35">
        <f t="shared" si="280"/>
        <v>0.26324891703870151</v>
      </c>
      <c r="CO1060" s="39">
        <f t="shared" si="276"/>
        <v>3186756.0780000002</v>
      </c>
    </row>
    <row r="1061" spans="1:93" s="19" customFormat="1" ht="60">
      <c r="A1061" s="17">
        <v>1051</v>
      </c>
      <c r="B1061" s="50" t="s">
        <v>833</v>
      </c>
      <c r="C1061" s="69" t="s">
        <v>940</v>
      </c>
      <c r="D1061" s="69" t="s">
        <v>1248</v>
      </c>
      <c r="E1061" s="37">
        <v>1</v>
      </c>
      <c r="F1061" s="37" t="str">
        <f>+VLOOKUP(B1061,'[1]AMAREY NOVA MEDICAL S.A'!$D:$H,5,0)</f>
        <v>CTO 5666-2021 LOGISTICA PARA DISPOSITIVOS MEDICOS S.A.S</v>
      </c>
      <c r="G1061" s="34">
        <f>+VLOOKUP(B1061,'[1]AMAREY NOVA MEDICAL S.A'!$D:$H,2,0)</f>
        <v>230506</v>
      </c>
      <c r="H1061" s="32">
        <f>+VLOOKUP(B1061,'[1]AMAREY NOVA MEDICAL S.A'!$D:$H,3,0)</f>
        <v>0</v>
      </c>
      <c r="I1061" s="32">
        <f>+VLOOKUP(B1061,'[1]AMAREY NOVA MEDICAL S.A'!$D:$H,4,0)</f>
        <v>230506</v>
      </c>
      <c r="J1061" s="32">
        <f t="shared" si="272"/>
        <v>230506</v>
      </c>
      <c r="K1061" s="32">
        <f t="shared" si="273"/>
        <v>243460.43720000001</v>
      </c>
      <c r="L1061" s="32"/>
      <c r="M1061" s="32"/>
      <c r="N1061" s="32"/>
      <c r="O1061" s="32"/>
      <c r="P1061" s="71"/>
      <c r="Q1061" s="71"/>
      <c r="R1061" s="76"/>
      <c r="S1061" s="32"/>
      <c r="T1061" s="32"/>
      <c r="U1061" s="32"/>
      <c r="V1061" s="32"/>
      <c r="W1061" s="32"/>
      <c r="X1061" s="32"/>
      <c r="Y1061" s="32"/>
      <c r="Z1061" s="32"/>
      <c r="AA1061" s="32"/>
      <c r="AB1061" s="32"/>
      <c r="AC1061" s="32"/>
      <c r="AD1061" s="32"/>
      <c r="AE1061" s="32"/>
      <c r="AF1061" s="32"/>
      <c r="AG1061" s="32"/>
      <c r="AH1061" s="32"/>
      <c r="AI1061" s="32"/>
      <c r="AJ1061" s="32"/>
      <c r="AK1061" s="32"/>
      <c r="AL1061" s="32"/>
      <c r="AM1061" s="32"/>
      <c r="AN1061" s="32"/>
      <c r="AO1061" s="32"/>
      <c r="AP1061" s="32"/>
      <c r="AQ1061" s="32"/>
      <c r="AR1061" s="32">
        <v>253556.81504999998</v>
      </c>
      <c r="AS1061" s="32"/>
      <c r="AT1061" s="32">
        <v>253556.81504999998</v>
      </c>
      <c r="AU1061" s="32">
        <f t="shared" si="278"/>
        <v>267806.70805580996</v>
      </c>
      <c r="AV1061" s="32"/>
      <c r="AW1061" s="32"/>
      <c r="AX1061" s="32"/>
      <c r="AY1061" s="32"/>
      <c r="AZ1061" s="32"/>
      <c r="BA1061" s="32"/>
      <c r="BB1061" s="32"/>
      <c r="BC1061" s="32"/>
      <c r="BD1061" s="32"/>
      <c r="BE1061" s="32"/>
      <c r="BF1061" s="32"/>
      <c r="BG1061" s="32"/>
      <c r="BH1061" s="32"/>
      <c r="BI1061" s="32"/>
      <c r="BJ1061" s="32"/>
      <c r="BK1061" s="32"/>
      <c r="BL1061" s="32"/>
      <c r="BM1061" s="32"/>
      <c r="BN1061" s="32"/>
      <c r="BO1061" s="32"/>
      <c r="BP1061" s="32"/>
      <c r="BQ1061" s="32"/>
      <c r="BR1061" s="32"/>
      <c r="BS1061" s="32"/>
      <c r="BT1061" s="32"/>
      <c r="BU1061" s="32"/>
      <c r="BV1061" s="32"/>
      <c r="BW1061" s="32"/>
      <c r="BX1061" s="32">
        <v>380000</v>
      </c>
      <c r="BY1061" s="32"/>
      <c r="BZ1061" s="32">
        <v>380000</v>
      </c>
      <c r="CA1061" s="32">
        <f t="shared" si="281"/>
        <v>401356</v>
      </c>
      <c r="CB1061" s="32"/>
      <c r="CC1061" s="32"/>
      <c r="CD1061" s="32"/>
      <c r="CE1061" s="32"/>
      <c r="CF1061" s="32"/>
      <c r="CG1061" s="32"/>
      <c r="CH1061" s="32"/>
      <c r="CI1061" s="32"/>
      <c r="CJ1061" s="32">
        <f t="shared" si="275"/>
        <v>304207.71508527</v>
      </c>
      <c r="CK1061" s="32">
        <f>+SMALL((K1061,O1061,S1061,W1061,AA1061,AE1061,AI1061,AM1061,AQ1061,AU1061,AY1061,BC1061,BG1061,BK1061,BO1061,BS1061,BW1061,CA1061,CE1061,CI1061),1)</f>
        <v>243460.43720000001</v>
      </c>
      <c r="CL1061" s="18"/>
      <c r="CM1061" s="18">
        <f t="shared" si="279"/>
        <v>0</v>
      </c>
      <c r="CN1061" s="35">
        <f t="shared" si="280"/>
        <v>0</v>
      </c>
      <c r="CO1061" s="39">
        <f t="shared" si="276"/>
        <v>243460.43720000001</v>
      </c>
    </row>
    <row r="1062" spans="1:93" s="19" customFormat="1" ht="60">
      <c r="A1062" s="17">
        <v>1052</v>
      </c>
      <c r="B1062" s="50" t="s">
        <v>834</v>
      </c>
      <c r="C1062" s="69" t="s">
        <v>941</v>
      </c>
      <c r="D1062" s="69" t="s">
        <v>1248</v>
      </c>
      <c r="E1062" s="37">
        <v>1</v>
      </c>
      <c r="F1062" s="37" t="str">
        <f>+VLOOKUP(B1062,'[1]AMAREY NOVA MEDICAL S.A'!$D:$H,5,0)</f>
        <v>CTO 5669-2021 PROMED QUIRURGICOS E.U</v>
      </c>
      <c r="G1062" s="34">
        <f>+VLOOKUP(B1062,'[1]AMAREY NOVA MEDICAL S.A'!$D:$H,2,0)</f>
        <v>591515</v>
      </c>
      <c r="H1062" s="32">
        <f>+VLOOKUP(B1062,'[1]AMAREY NOVA MEDICAL S.A'!$D:$H,3,0)</f>
        <v>0</v>
      </c>
      <c r="I1062" s="32">
        <f>+VLOOKUP(B1062,'[1]AMAREY NOVA MEDICAL S.A'!$D:$H,4,0)</f>
        <v>591515</v>
      </c>
      <c r="J1062" s="32">
        <f t="shared" si="272"/>
        <v>591515</v>
      </c>
      <c r="K1062" s="32">
        <f t="shared" si="273"/>
        <v>624758.14300000004</v>
      </c>
      <c r="L1062" s="32"/>
      <c r="M1062" s="32"/>
      <c r="N1062" s="32"/>
      <c r="O1062" s="32"/>
      <c r="P1062" s="71"/>
      <c r="Q1062" s="71"/>
      <c r="R1062" s="76"/>
      <c r="S1062" s="32"/>
      <c r="T1062" s="32"/>
      <c r="U1062" s="32"/>
      <c r="V1062" s="32"/>
      <c r="W1062" s="32"/>
      <c r="X1062" s="32"/>
      <c r="Y1062" s="32"/>
      <c r="Z1062" s="32"/>
      <c r="AA1062" s="32"/>
      <c r="AB1062" s="32"/>
      <c r="AC1062" s="32"/>
      <c r="AD1062" s="32"/>
      <c r="AE1062" s="32"/>
      <c r="AF1062" s="32"/>
      <c r="AG1062" s="32"/>
      <c r="AH1062" s="32"/>
      <c r="AI1062" s="32"/>
      <c r="AJ1062" s="32"/>
      <c r="AK1062" s="32"/>
      <c r="AL1062" s="32"/>
      <c r="AM1062" s="32"/>
      <c r="AN1062" s="32"/>
      <c r="AO1062" s="32"/>
      <c r="AP1062" s="32"/>
      <c r="AQ1062" s="32"/>
      <c r="AR1062" s="32">
        <v>4192608.6730281594</v>
      </c>
      <c r="AS1062" s="32"/>
      <c r="AT1062" s="32">
        <v>4192608.6730281594</v>
      </c>
      <c r="AU1062" s="32">
        <f t="shared" si="278"/>
        <v>4428233.2804523418</v>
      </c>
      <c r="AV1062" s="32"/>
      <c r="AW1062" s="32"/>
      <c r="AX1062" s="32"/>
      <c r="AY1062" s="32"/>
      <c r="AZ1062" s="32"/>
      <c r="BA1062" s="32"/>
      <c r="BB1062" s="32"/>
      <c r="BC1062" s="32"/>
      <c r="BD1062" s="32"/>
      <c r="BE1062" s="32"/>
      <c r="BF1062" s="32"/>
      <c r="BG1062" s="32"/>
      <c r="BH1062" s="32"/>
      <c r="BI1062" s="32"/>
      <c r="BJ1062" s="32"/>
      <c r="BK1062" s="32"/>
      <c r="BL1062" s="32"/>
      <c r="BM1062" s="32"/>
      <c r="BN1062" s="32"/>
      <c r="BO1062" s="32"/>
      <c r="BP1062" s="32"/>
      <c r="BQ1062" s="32"/>
      <c r="BR1062" s="32"/>
      <c r="BS1062" s="32"/>
      <c r="BT1062" s="32"/>
      <c r="BU1062" s="32"/>
      <c r="BV1062" s="32"/>
      <c r="BW1062" s="32"/>
      <c r="BX1062" s="32">
        <v>3867393.6</v>
      </c>
      <c r="BY1062" s="32"/>
      <c r="BZ1062" s="32">
        <v>3867393.6</v>
      </c>
      <c r="CA1062" s="32">
        <f t="shared" si="281"/>
        <v>4084741.1203200002</v>
      </c>
      <c r="CB1062" s="32"/>
      <c r="CC1062" s="32"/>
      <c r="CD1062" s="32"/>
      <c r="CE1062" s="32"/>
      <c r="CF1062" s="32"/>
      <c r="CG1062" s="32"/>
      <c r="CH1062" s="32"/>
      <c r="CI1062" s="32"/>
      <c r="CJ1062" s="32">
        <f t="shared" si="275"/>
        <v>3045910.8479241137</v>
      </c>
      <c r="CK1062" s="32">
        <f>+SMALL((K1062,O1062,S1062,W1062,AA1062,AE1062,AI1062,AM1062,AQ1062,AU1062,AY1062,BC1062,BG1062,BK1062,BO1062,BS1062,BW1062,CA1062,CE1062,CI1062),1)</f>
        <v>624758.14300000004</v>
      </c>
      <c r="CL1062" s="18"/>
      <c r="CM1062" s="18">
        <f t="shared" si="279"/>
        <v>0</v>
      </c>
      <c r="CN1062" s="35">
        <f t="shared" si="280"/>
        <v>0</v>
      </c>
      <c r="CO1062" s="39">
        <f t="shared" si="276"/>
        <v>624758.14300000004</v>
      </c>
    </row>
    <row r="1063" spans="1:93" s="19" customFormat="1" ht="60">
      <c r="A1063" s="17">
        <v>1053</v>
      </c>
      <c r="B1063" s="50" t="s">
        <v>833</v>
      </c>
      <c r="C1063" s="69" t="s">
        <v>941</v>
      </c>
      <c r="D1063" s="69" t="s">
        <v>1248</v>
      </c>
      <c r="E1063" s="37">
        <v>1</v>
      </c>
      <c r="F1063" s="37" t="str">
        <f>+VLOOKUP(B1063,'[1]AMAREY NOVA MEDICAL S.A'!$D:$H,5,0)</f>
        <v>CTO 5666-2021 LOGISTICA PARA DISPOSITIVOS MEDICOS S.A.S</v>
      </c>
      <c r="G1063" s="34">
        <f>+VLOOKUP(B1063,'[1]AMAREY NOVA MEDICAL S.A'!$D:$H,2,0)</f>
        <v>230506</v>
      </c>
      <c r="H1063" s="32">
        <f>+VLOOKUP(B1063,'[1]AMAREY NOVA MEDICAL S.A'!$D:$H,3,0)</f>
        <v>0</v>
      </c>
      <c r="I1063" s="32">
        <f>+VLOOKUP(B1063,'[1]AMAREY NOVA MEDICAL S.A'!$D:$H,4,0)</f>
        <v>230506</v>
      </c>
      <c r="J1063" s="32">
        <f t="shared" si="272"/>
        <v>230506</v>
      </c>
      <c r="K1063" s="32">
        <f t="shared" si="273"/>
        <v>243460.43720000001</v>
      </c>
      <c r="L1063" s="32"/>
      <c r="M1063" s="32"/>
      <c r="N1063" s="32"/>
      <c r="O1063" s="32"/>
      <c r="P1063" s="71"/>
      <c r="Q1063" s="71"/>
      <c r="R1063" s="76"/>
      <c r="S1063" s="32"/>
      <c r="T1063" s="32"/>
      <c r="U1063" s="32"/>
      <c r="V1063" s="32"/>
      <c r="W1063" s="32"/>
      <c r="X1063" s="32"/>
      <c r="Y1063" s="32"/>
      <c r="Z1063" s="32"/>
      <c r="AA1063" s="32"/>
      <c r="AB1063" s="32"/>
      <c r="AC1063" s="32"/>
      <c r="AD1063" s="32"/>
      <c r="AE1063" s="32"/>
      <c r="AF1063" s="32"/>
      <c r="AG1063" s="32"/>
      <c r="AH1063" s="32"/>
      <c r="AI1063" s="32"/>
      <c r="AJ1063" s="32"/>
      <c r="AK1063" s="32"/>
      <c r="AL1063" s="32"/>
      <c r="AM1063" s="32"/>
      <c r="AN1063" s="32"/>
      <c r="AO1063" s="32"/>
      <c r="AP1063" s="32"/>
      <c r="AQ1063" s="32"/>
      <c r="AR1063" s="32">
        <v>253556.81504999998</v>
      </c>
      <c r="AS1063" s="32"/>
      <c r="AT1063" s="32">
        <v>253556.81504999998</v>
      </c>
      <c r="AU1063" s="32">
        <f t="shared" si="278"/>
        <v>267806.70805580996</v>
      </c>
      <c r="AV1063" s="32"/>
      <c r="AW1063" s="32"/>
      <c r="AX1063" s="32"/>
      <c r="AY1063" s="32"/>
      <c r="AZ1063" s="32"/>
      <c r="BA1063" s="32"/>
      <c r="BB1063" s="32"/>
      <c r="BC1063" s="32"/>
      <c r="BD1063" s="32"/>
      <c r="BE1063" s="32"/>
      <c r="BF1063" s="32"/>
      <c r="BG1063" s="32"/>
      <c r="BH1063" s="32"/>
      <c r="BI1063" s="32"/>
      <c r="BJ1063" s="32"/>
      <c r="BK1063" s="32"/>
      <c r="BL1063" s="32"/>
      <c r="BM1063" s="32"/>
      <c r="BN1063" s="32"/>
      <c r="BO1063" s="32"/>
      <c r="BP1063" s="32"/>
      <c r="BQ1063" s="32"/>
      <c r="BR1063" s="32"/>
      <c r="BS1063" s="32"/>
      <c r="BT1063" s="32"/>
      <c r="BU1063" s="32"/>
      <c r="BV1063" s="32"/>
      <c r="BW1063" s="32"/>
      <c r="BX1063" s="32">
        <v>380000</v>
      </c>
      <c r="BY1063" s="32"/>
      <c r="BZ1063" s="32">
        <v>380000</v>
      </c>
      <c r="CA1063" s="32">
        <f t="shared" si="281"/>
        <v>401356</v>
      </c>
      <c r="CB1063" s="32"/>
      <c r="CC1063" s="32"/>
      <c r="CD1063" s="32"/>
      <c r="CE1063" s="32"/>
      <c r="CF1063" s="32"/>
      <c r="CG1063" s="32"/>
      <c r="CH1063" s="32"/>
      <c r="CI1063" s="32"/>
      <c r="CJ1063" s="32">
        <f t="shared" si="275"/>
        <v>304207.71508527</v>
      </c>
      <c r="CK1063" s="32">
        <f>+SMALL((K1063,O1063,S1063,W1063,AA1063,AE1063,AI1063,AM1063,AQ1063,AU1063,AY1063,BC1063,BG1063,BK1063,BO1063,BS1063,BW1063,CA1063,CE1063,CI1063),1)</f>
        <v>243460.43720000001</v>
      </c>
      <c r="CL1063" s="18"/>
      <c r="CM1063" s="18">
        <f t="shared" si="279"/>
        <v>0</v>
      </c>
      <c r="CN1063" s="35">
        <f t="shared" si="280"/>
        <v>0</v>
      </c>
      <c r="CO1063" s="39">
        <f t="shared" si="276"/>
        <v>243460.43720000001</v>
      </c>
    </row>
    <row r="1064" spans="1:93" s="19" customFormat="1" ht="60">
      <c r="A1064" s="17">
        <v>1054</v>
      </c>
      <c r="B1064" s="49" t="s">
        <v>835</v>
      </c>
      <c r="C1064" s="69" t="s">
        <v>942</v>
      </c>
      <c r="D1064" s="69" t="s">
        <v>1248</v>
      </c>
      <c r="E1064" s="37">
        <v>1</v>
      </c>
      <c r="F1064" s="37" t="str">
        <f>+VLOOKUP(B1064,'[1]AMAREY NOVA MEDICAL S.A'!$D:$H,5,0)</f>
        <v>CTO 5669-2021 PROMED QUIRURGICOS E.U</v>
      </c>
      <c r="G1064" s="34">
        <f>+VLOOKUP(B1064,'[1]AMAREY NOVA MEDICAL S.A'!$D:$H,2,0)</f>
        <v>0</v>
      </c>
      <c r="H1064" s="32">
        <f>+VLOOKUP(B1064,'[1]AMAREY NOVA MEDICAL S.A'!$D:$H,3,0)</f>
        <v>0</v>
      </c>
      <c r="I1064" s="32">
        <f>+VLOOKUP(B1064,'[1]AMAREY NOVA MEDICAL S.A'!$D:$H,4,0)</f>
        <v>0</v>
      </c>
      <c r="J1064" s="32">
        <f t="shared" si="272"/>
        <v>0</v>
      </c>
      <c r="K1064" s="32">
        <f t="shared" si="273"/>
        <v>0</v>
      </c>
      <c r="L1064" s="32"/>
      <c r="M1064" s="32"/>
      <c r="N1064" s="32"/>
      <c r="O1064" s="32"/>
      <c r="P1064" s="71"/>
      <c r="Q1064" s="71"/>
      <c r="R1064" s="76"/>
      <c r="S1064" s="32"/>
      <c r="T1064" s="32"/>
      <c r="U1064" s="32"/>
      <c r="V1064" s="32"/>
      <c r="W1064" s="32"/>
      <c r="X1064" s="32"/>
      <c r="Y1064" s="32"/>
      <c r="Z1064" s="32"/>
      <c r="AA1064" s="32"/>
      <c r="AB1064" s="32"/>
      <c r="AC1064" s="32"/>
      <c r="AD1064" s="32"/>
      <c r="AE1064" s="32"/>
      <c r="AF1064" s="32"/>
      <c r="AG1064" s="32"/>
      <c r="AH1064" s="32"/>
      <c r="AI1064" s="32"/>
      <c r="AJ1064" s="32"/>
      <c r="AK1064" s="32"/>
      <c r="AL1064" s="32"/>
      <c r="AM1064" s="32"/>
      <c r="AN1064" s="32"/>
      <c r="AO1064" s="32"/>
      <c r="AP1064" s="32"/>
      <c r="AQ1064" s="32"/>
      <c r="AR1064" s="32">
        <v>4192608.6730281594</v>
      </c>
      <c r="AS1064" s="32"/>
      <c r="AT1064" s="32">
        <v>4192608.6730281594</v>
      </c>
      <c r="AU1064" s="32">
        <f t="shared" si="278"/>
        <v>4428233.2804523418</v>
      </c>
      <c r="AV1064" s="32"/>
      <c r="AW1064" s="32"/>
      <c r="AX1064" s="32"/>
      <c r="AY1064" s="32"/>
      <c r="AZ1064" s="32"/>
      <c r="BA1064" s="32"/>
      <c r="BB1064" s="32"/>
      <c r="BC1064" s="32"/>
      <c r="BD1064" s="32"/>
      <c r="BE1064" s="32"/>
      <c r="BF1064" s="32"/>
      <c r="BG1064" s="32"/>
      <c r="BH1064" s="32"/>
      <c r="BI1064" s="32"/>
      <c r="BJ1064" s="32"/>
      <c r="BK1064" s="32"/>
      <c r="BL1064" s="32"/>
      <c r="BM1064" s="32"/>
      <c r="BN1064" s="32"/>
      <c r="BO1064" s="32"/>
      <c r="BP1064" s="32"/>
      <c r="BQ1064" s="32"/>
      <c r="BR1064" s="32"/>
      <c r="BS1064" s="32"/>
      <c r="BT1064" s="32"/>
      <c r="BU1064" s="32"/>
      <c r="BV1064" s="32"/>
      <c r="BW1064" s="32"/>
      <c r="BX1064" s="32"/>
      <c r="BY1064" s="32"/>
      <c r="BZ1064" s="32"/>
      <c r="CA1064" s="32"/>
      <c r="CB1064" s="32"/>
      <c r="CC1064" s="32"/>
      <c r="CD1064" s="32"/>
      <c r="CE1064" s="32"/>
      <c r="CF1064" s="32"/>
      <c r="CG1064" s="32"/>
      <c r="CH1064" s="32"/>
      <c r="CI1064" s="32"/>
      <c r="CJ1064" s="32">
        <f t="shared" si="275"/>
        <v>2214116.6402261709</v>
      </c>
      <c r="CK1064" s="32">
        <f>+SMALL((K1064,O1064,S1064,W1064,AA1064,AE1064,AI1064,AM1064,AQ1064,AU1064,AY1064,BC1064,BG1064,BK1064,BO1064,BS1064,BW1064,CA1064,CE1064,CI1064),1)</f>
        <v>0</v>
      </c>
      <c r="CL1064" s="18"/>
      <c r="CM1064" s="18"/>
      <c r="CN1064" s="35"/>
      <c r="CO1064" s="39">
        <f t="shared" si="276"/>
        <v>0</v>
      </c>
    </row>
    <row r="1065" spans="1:93" s="19" customFormat="1" ht="60">
      <c r="A1065" s="17">
        <v>1055</v>
      </c>
      <c r="B1065" s="49" t="s">
        <v>836</v>
      </c>
      <c r="C1065" s="69" t="s">
        <v>942</v>
      </c>
      <c r="D1065" s="69" t="s">
        <v>1248</v>
      </c>
      <c r="E1065" s="37">
        <v>1</v>
      </c>
      <c r="F1065" s="37" t="str">
        <f>+VLOOKUP(B1065,'[1]AMAREY NOVA MEDICAL S.A'!$D:$H,5,0)</f>
        <v>CTO 5669-2021 PROMED QUIRURGICOS E.U</v>
      </c>
      <c r="G1065" s="34">
        <f>+VLOOKUP(B1065,'[1]AMAREY NOVA MEDICAL S.A'!$D:$H,2,0)</f>
        <v>1092027</v>
      </c>
      <c r="H1065" s="32">
        <f>+VLOOKUP(B1065,'[1]AMAREY NOVA MEDICAL S.A'!$D:$H,3,0)</f>
        <v>0</v>
      </c>
      <c r="I1065" s="32">
        <f>+VLOOKUP(B1065,'[1]AMAREY NOVA MEDICAL S.A'!$D:$H,4,0)</f>
        <v>1092027</v>
      </c>
      <c r="J1065" s="32">
        <f t="shared" si="272"/>
        <v>1092027</v>
      </c>
      <c r="K1065" s="32">
        <f t="shared" si="273"/>
        <v>1153398.9173999999</v>
      </c>
      <c r="L1065" s="32"/>
      <c r="M1065" s="32"/>
      <c r="N1065" s="32"/>
      <c r="O1065" s="32"/>
      <c r="P1065" s="71"/>
      <c r="Q1065" s="71"/>
      <c r="R1065" s="76"/>
      <c r="S1065" s="32"/>
      <c r="T1065" s="32"/>
      <c r="U1065" s="32"/>
      <c r="V1065" s="32"/>
      <c r="W1065" s="32"/>
      <c r="X1065" s="32"/>
      <c r="Y1065" s="32"/>
      <c r="Z1065" s="32"/>
      <c r="AA1065" s="32"/>
      <c r="AB1065" s="32"/>
      <c r="AC1065" s="32"/>
      <c r="AD1065" s="32"/>
      <c r="AE1065" s="32"/>
      <c r="AF1065" s="32"/>
      <c r="AG1065" s="32"/>
      <c r="AH1065" s="32"/>
      <c r="AI1065" s="32"/>
      <c r="AJ1065" s="32"/>
      <c r="AK1065" s="32"/>
      <c r="AL1065" s="32"/>
      <c r="AM1065" s="32"/>
      <c r="AN1065" s="32"/>
      <c r="AO1065" s="32"/>
      <c r="AP1065" s="32"/>
      <c r="AQ1065" s="32"/>
      <c r="AR1065" s="32"/>
      <c r="AS1065" s="32"/>
      <c r="AT1065" s="32"/>
      <c r="AU1065" s="32"/>
      <c r="AV1065" s="32"/>
      <c r="AW1065" s="32"/>
      <c r="AX1065" s="32"/>
      <c r="AY1065" s="32"/>
      <c r="AZ1065" s="32"/>
      <c r="BA1065" s="32"/>
      <c r="BB1065" s="32"/>
      <c r="BC1065" s="32"/>
      <c r="BD1065" s="32"/>
      <c r="BE1065" s="32"/>
      <c r="BF1065" s="32"/>
      <c r="BG1065" s="32"/>
      <c r="BH1065" s="32"/>
      <c r="BI1065" s="32"/>
      <c r="BJ1065" s="32"/>
      <c r="BK1065" s="32"/>
      <c r="BL1065" s="32"/>
      <c r="BM1065" s="32"/>
      <c r="BN1065" s="32"/>
      <c r="BO1065" s="32"/>
      <c r="BP1065" s="32"/>
      <c r="BQ1065" s="32"/>
      <c r="BR1065" s="32"/>
      <c r="BS1065" s="32"/>
      <c r="BT1065" s="32"/>
      <c r="BU1065" s="32"/>
      <c r="BV1065" s="32"/>
      <c r="BW1065" s="32"/>
      <c r="BX1065" s="32">
        <v>700131.6</v>
      </c>
      <c r="BY1065" s="32"/>
      <c r="BZ1065" s="32">
        <v>700131.6</v>
      </c>
      <c r="CA1065" s="32">
        <f t="shared" si="281"/>
        <v>739478.99592000002</v>
      </c>
      <c r="CB1065" s="32"/>
      <c r="CC1065" s="32"/>
      <c r="CD1065" s="32"/>
      <c r="CE1065" s="32"/>
      <c r="CF1065" s="32"/>
      <c r="CG1065" s="32"/>
      <c r="CH1065" s="32"/>
      <c r="CI1065" s="32"/>
      <c r="CJ1065" s="32">
        <f t="shared" si="275"/>
        <v>946438.95665999991</v>
      </c>
      <c r="CK1065" s="32">
        <f>+SMALL((K1065,O1065,S1065,W1065,AA1065,AE1065,AI1065,AM1065,AQ1065,AU1065,AY1065,BC1065,BG1065,BK1065,BO1065,BS1065,BW1065,CA1065,CE1065,CI1065),1)</f>
        <v>739478.99592000002</v>
      </c>
      <c r="CL1065" s="18"/>
      <c r="CM1065" s="18">
        <f t="shared" si="279"/>
        <v>413919.9214799999</v>
      </c>
      <c r="CN1065" s="35">
        <f t="shared" si="280"/>
        <v>0.55974533930478199</v>
      </c>
      <c r="CO1065" s="39">
        <f t="shared" si="276"/>
        <v>739478.99592000002</v>
      </c>
    </row>
    <row r="1066" spans="1:93" s="19" customFormat="1" ht="60">
      <c r="A1066" s="17">
        <v>1056</v>
      </c>
      <c r="B1066" s="49" t="s">
        <v>837</v>
      </c>
      <c r="C1066" s="69" t="s">
        <v>942</v>
      </c>
      <c r="D1066" s="69" t="s">
        <v>1248</v>
      </c>
      <c r="E1066" s="37">
        <v>1</v>
      </c>
      <c r="F1066" s="37" t="str">
        <f>+VLOOKUP(B1066,'[1]AMAREY NOVA MEDICAL S.A'!$D:$H,5,0)</f>
        <v>CTO 5669-2021 PROMED QUIRURGICOS E.U</v>
      </c>
      <c r="G1066" s="34">
        <f>+VLOOKUP(B1066,'[1]AMAREY NOVA MEDICAL S.A'!$D:$H,2,0)</f>
        <v>1729042</v>
      </c>
      <c r="H1066" s="32">
        <f>+VLOOKUP(B1066,'[1]AMAREY NOVA MEDICAL S.A'!$D:$H,3,0)</f>
        <v>0</v>
      </c>
      <c r="I1066" s="32">
        <f>+VLOOKUP(B1066,'[1]AMAREY NOVA MEDICAL S.A'!$D:$H,4,0)</f>
        <v>1729042</v>
      </c>
      <c r="J1066" s="32">
        <f t="shared" si="272"/>
        <v>1729042</v>
      </c>
      <c r="K1066" s="32">
        <f t="shared" si="273"/>
        <v>1826214.1603999999</v>
      </c>
      <c r="L1066" s="32"/>
      <c r="M1066" s="32"/>
      <c r="N1066" s="32"/>
      <c r="O1066" s="32"/>
      <c r="P1066" s="71"/>
      <c r="Q1066" s="71"/>
      <c r="R1066" s="76"/>
      <c r="S1066" s="32"/>
      <c r="T1066" s="32"/>
      <c r="U1066" s="32"/>
      <c r="V1066" s="32"/>
      <c r="W1066" s="32"/>
      <c r="X1066" s="32"/>
      <c r="Y1066" s="32"/>
      <c r="Z1066" s="32"/>
      <c r="AA1066" s="32"/>
      <c r="AB1066" s="32"/>
      <c r="AC1066" s="32"/>
      <c r="AD1066" s="32"/>
      <c r="AE1066" s="32"/>
      <c r="AF1066" s="32"/>
      <c r="AG1066" s="32"/>
      <c r="AH1066" s="32"/>
      <c r="AI1066" s="32"/>
      <c r="AJ1066" s="32"/>
      <c r="AK1066" s="32"/>
      <c r="AL1066" s="32"/>
      <c r="AM1066" s="32"/>
      <c r="AN1066" s="32"/>
      <c r="AO1066" s="32"/>
      <c r="AP1066" s="32"/>
      <c r="AQ1066" s="32"/>
      <c r="AR1066" s="32">
        <v>2372552.9218591191</v>
      </c>
      <c r="AS1066" s="32"/>
      <c r="AT1066" s="32">
        <v>2372552.9218591191</v>
      </c>
      <c r="AU1066" s="32">
        <f t="shared" si="278"/>
        <v>2505890.3960676016</v>
      </c>
      <c r="AV1066" s="32"/>
      <c r="AW1066" s="32"/>
      <c r="AX1066" s="32"/>
      <c r="AY1066" s="32"/>
      <c r="AZ1066" s="32"/>
      <c r="BA1066" s="32"/>
      <c r="BB1066" s="32"/>
      <c r="BC1066" s="32"/>
      <c r="BD1066" s="32"/>
      <c r="BE1066" s="32"/>
      <c r="BF1066" s="32"/>
      <c r="BG1066" s="32"/>
      <c r="BH1066" s="32"/>
      <c r="BI1066" s="32"/>
      <c r="BJ1066" s="32"/>
      <c r="BK1066" s="32"/>
      <c r="BL1066" s="32"/>
      <c r="BM1066" s="32"/>
      <c r="BN1066" s="32"/>
      <c r="BO1066" s="32"/>
      <c r="BP1066" s="32"/>
      <c r="BQ1066" s="32"/>
      <c r="BR1066" s="32"/>
      <c r="BS1066" s="32"/>
      <c r="BT1066" s="32"/>
      <c r="BU1066" s="32"/>
      <c r="BV1066" s="32"/>
      <c r="BW1066" s="32"/>
      <c r="BX1066" s="32">
        <v>1036833</v>
      </c>
      <c r="BY1066" s="32"/>
      <c r="BZ1066" s="32">
        <v>1036833</v>
      </c>
      <c r="CA1066" s="32">
        <f t="shared" si="281"/>
        <v>1095103.0146000001</v>
      </c>
      <c r="CB1066" s="32"/>
      <c r="CC1066" s="32"/>
      <c r="CD1066" s="32"/>
      <c r="CE1066" s="32"/>
      <c r="CF1066" s="32"/>
      <c r="CG1066" s="32"/>
      <c r="CH1066" s="32"/>
      <c r="CI1066" s="32"/>
      <c r="CJ1066" s="32">
        <f t="shared" si="275"/>
        <v>1809069.1903558674</v>
      </c>
      <c r="CK1066" s="32">
        <f>+SMALL((K1066,O1066,S1066,W1066,AA1066,AE1066,AI1066,AM1066,AQ1066,AU1066,AY1066,BC1066,BG1066,BK1066,BO1066,BS1066,BW1066,CA1066,CE1066,CI1066),1)</f>
        <v>1095103.0146000001</v>
      </c>
      <c r="CL1066" s="18"/>
      <c r="CM1066" s="18">
        <f t="shared" si="279"/>
        <v>731111.14579999982</v>
      </c>
      <c r="CN1066" s="35">
        <f t="shared" si="280"/>
        <v>0.66761860396032902</v>
      </c>
      <c r="CO1066" s="39">
        <f t="shared" si="276"/>
        <v>1095103.0146000001</v>
      </c>
    </row>
    <row r="1067" spans="1:93" s="19" customFormat="1" ht="60">
      <c r="A1067" s="17">
        <v>1057</v>
      </c>
      <c r="B1067" s="49" t="s">
        <v>838</v>
      </c>
      <c r="C1067" s="69" t="s">
        <v>942</v>
      </c>
      <c r="D1067" s="69" t="s">
        <v>1248</v>
      </c>
      <c r="E1067" s="37">
        <v>1</v>
      </c>
      <c r="F1067" s="37" t="str">
        <f>+VLOOKUP(B1067,'[1]AMAREY NOVA MEDICAL S.A'!$D:$H,5,0)</f>
        <v>CTO 5666-2021 LOGISTICA PARA DISPOSITIVOS MEDICOS S.A.S</v>
      </c>
      <c r="G1067" s="34">
        <f>+VLOOKUP(B1067,'[1]AMAREY NOVA MEDICAL S.A'!$D:$H,2,0)</f>
        <v>334050</v>
      </c>
      <c r="H1067" s="32">
        <f>+VLOOKUP(B1067,'[1]AMAREY NOVA MEDICAL S.A'!$D:$H,3,0)</f>
        <v>0</v>
      </c>
      <c r="I1067" s="32">
        <f>+VLOOKUP(B1067,'[1]AMAREY NOVA MEDICAL S.A'!$D:$H,4,0)</f>
        <v>334050</v>
      </c>
      <c r="J1067" s="32">
        <f t="shared" si="272"/>
        <v>334050</v>
      </c>
      <c r="K1067" s="32">
        <f t="shared" si="273"/>
        <v>352823.61</v>
      </c>
      <c r="L1067" s="32"/>
      <c r="M1067" s="32"/>
      <c r="N1067" s="32"/>
      <c r="O1067" s="32"/>
      <c r="P1067" s="71"/>
      <c r="Q1067" s="71"/>
      <c r="R1067" s="76"/>
      <c r="S1067" s="32"/>
      <c r="T1067" s="32"/>
      <c r="U1067" s="32"/>
      <c r="V1067" s="32"/>
      <c r="W1067" s="32"/>
      <c r="X1067" s="32"/>
      <c r="Y1067" s="32"/>
      <c r="Z1067" s="32"/>
      <c r="AA1067" s="32"/>
      <c r="AB1067" s="32"/>
      <c r="AC1067" s="32"/>
      <c r="AD1067" s="32"/>
      <c r="AE1067" s="32"/>
      <c r="AF1067" s="32"/>
      <c r="AG1067" s="32"/>
      <c r="AH1067" s="32"/>
      <c r="AI1067" s="32"/>
      <c r="AJ1067" s="32"/>
      <c r="AK1067" s="32"/>
      <c r="AL1067" s="32"/>
      <c r="AM1067" s="32"/>
      <c r="AN1067" s="32"/>
      <c r="AO1067" s="32"/>
      <c r="AP1067" s="32"/>
      <c r="AQ1067" s="32"/>
      <c r="AR1067" s="32">
        <v>397946.12753095193</v>
      </c>
      <c r="AS1067" s="32"/>
      <c r="AT1067" s="32">
        <v>397946.12753095193</v>
      </c>
      <c r="AU1067" s="32">
        <f t="shared" si="278"/>
        <v>420310.69989819144</v>
      </c>
      <c r="AV1067" s="32"/>
      <c r="AW1067" s="32"/>
      <c r="AX1067" s="32"/>
      <c r="AY1067" s="32"/>
      <c r="AZ1067" s="32"/>
      <c r="BA1067" s="32"/>
      <c r="BB1067" s="32"/>
      <c r="BC1067" s="32"/>
      <c r="BD1067" s="32"/>
      <c r="BE1067" s="32"/>
      <c r="BF1067" s="32"/>
      <c r="BG1067" s="32"/>
      <c r="BH1067" s="32"/>
      <c r="BI1067" s="32"/>
      <c r="BJ1067" s="32"/>
      <c r="BK1067" s="32"/>
      <c r="BL1067" s="32"/>
      <c r="BM1067" s="32"/>
      <c r="BN1067" s="32"/>
      <c r="BO1067" s="32"/>
      <c r="BP1067" s="32"/>
      <c r="BQ1067" s="32"/>
      <c r="BR1067" s="32"/>
      <c r="BS1067" s="32"/>
      <c r="BT1067" s="32"/>
      <c r="BU1067" s="32"/>
      <c r="BV1067" s="32"/>
      <c r="BW1067" s="32"/>
      <c r="BX1067" s="32">
        <v>25200</v>
      </c>
      <c r="BY1067" s="32"/>
      <c r="BZ1067" s="32">
        <v>25200</v>
      </c>
      <c r="CA1067" s="32">
        <f t="shared" si="281"/>
        <v>26616.240000000002</v>
      </c>
      <c r="CB1067" s="32"/>
      <c r="CC1067" s="32"/>
      <c r="CD1067" s="32"/>
      <c r="CE1067" s="32"/>
      <c r="CF1067" s="32"/>
      <c r="CG1067" s="32"/>
      <c r="CH1067" s="32"/>
      <c r="CI1067" s="32"/>
      <c r="CJ1067" s="32">
        <f t="shared" si="275"/>
        <v>266583.51663273043</v>
      </c>
      <c r="CK1067" s="32">
        <f>+SMALL((K1067,O1067,S1067,W1067,AA1067,AE1067,AI1067,AM1067,AQ1067,AU1067,AY1067,BC1067,BG1067,BK1067,BO1067,BS1067,BW1067,CA1067,CE1067,CI1067),1)</f>
        <v>26616.240000000002</v>
      </c>
      <c r="CL1067" s="18"/>
      <c r="CM1067" s="18">
        <f t="shared" si="279"/>
        <v>326207.37</v>
      </c>
      <c r="CN1067" s="35">
        <f t="shared" si="280"/>
        <v>12.25595238095238</v>
      </c>
      <c r="CO1067" s="39">
        <f t="shared" si="276"/>
        <v>26616.240000000002</v>
      </c>
    </row>
    <row r="1068" spans="1:93" s="19" customFormat="1" ht="60">
      <c r="A1068" s="17">
        <v>1058</v>
      </c>
      <c r="B1068" s="49" t="s">
        <v>839</v>
      </c>
      <c r="C1068" s="69" t="s">
        <v>942</v>
      </c>
      <c r="D1068" s="69" t="s">
        <v>1248</v>
      </c>
      <c r="E1068" s="37">
        <v>1</v>
      </c>
      <c r="F1068" s="37" t="str">
        <f>+VLOOKUP(B1068,'[1]AMAREY NOVA MEDICAL S.A'!$D:$H,5,0)</f>
        <v>CTO 5666-2021 LOGISTICA PARA DISPOSITIVOS MEDICOS S.A.S</v>
      </c>
      <c r="G1068" s="34">
        <f>+VLOOKUP(B1068,'[1]AMAREY NOVA MEDICAL S.A'!$D:$H,2,0)</f>
        <v>0</v>
      </c>
      <c r="H1068" s="32">
        <f>+VLOOKUP(B1068,'[1]AMAREY NOVA MEDICAL S.A'!$D:$H,3,0)</f>
        <v>0</v>
      </c>
      <c r="I1068" s="32">
        <f>+VLOOKUP(B1068,'[1]AMAREY NOVA MEDICAL S.A'!$D:$H,4,0)</f>
        <v>0</v>
      </c>
      <c r="J1068" s="32">
        <f t="shared" si="272"/>
        <v>0</v>
      </c>
      <c r="K1068" s="32">
        <f t="shared" si="273"/>
        <v>0</v>
      </c>
      <c r="L1068" s="32"/>
      <c r="M1068" s="32"/>
      <c r="N1068" s="32"/>
      <c r="O1068" s="32"/>
      <c r="P1068" s="71"/>
      <c r="Q1068" s="71"/>
      <c r="R1068" s="76"/>
      <c r="S1068" s="32"/>
      <c r="T1068" s="32"/>
      <c r="U1068" s="32"/>
      <c r="V1068" s="32"/>
      <c r="W1068" s="32"/>
      <c r="X1068" s="32"/>
      <c r="Y1068" s="32"/>
      <c r="Z1068" s="32"/>
      <c r="AA1068" s="32"/>
      <c r="AB1068" s="32"/>
      <c r="AC1068" s="32"/>
      <c r="AD1068" s="32"/>
      <c r="AE1068" s="32"/>
      <c r="AF1068" s="32"/>
      <c r="AG1068" s="32"/>
      <c r="AH1068" s="32"/>
      <c r="AI1068" s="32"/>
      <c r="AJ1068" s="32"/>
      <c r="AK1068" s="32"/>
      <c r="AL1068" s="32"/>
      <c r="AM1068" s="32"/>
      <c r="AN1068" s="32"/>
      <c r="AO1068" s="32"/>
      <c r="AP1068" s="32"/>
      <c r="AQ1068" s="32"/>
      <c r="AR1068" s="32">
        <v>818647.5</v>
      </c>
      <c r="AS1068" s="32"/>
      <c r="AT1068" s="32">
        <v>818647.5</v>
      </c>
      <c r="AU1068" s="32">
        <f t="shared" si="278"/>
        <v>864655.48950000003</v>
      </c>
      <c r="AV1068" s="32"/>
      <c r="AW1068" s="32"/>
      <c r="AX1068" s="32"/>
      <c r="AY1068" s="32"/>
      <c r="AZ1068" s="32"/>
      <c r="BA1068" s="32"/>
      <c r="BB1068" s="32"/>
      <c r="BC1068" s="32"/>
      <c r="BD1068" s="32"/>
      <c r="BE1068" s="32"/>
      <c r="BF1068" s="32"/>
      <c r="BG1068" s="32"/>
      <c r="BH1068" s="32"/>
      <c r="BI1068" s="32"/>
      <c r="BJ1068" s="32"/>
      <c r="BK1068" s="32"/>
      <c r="BL1068" s="32"/>
      <c r="BM1068" s="32"/>
      <c r="BN1068" s="32"/>
      <c r="BO1068" s="32"/>
      <c r="BP1068" s="32"/>
      <c r="BQ1068" s="32"/>
      <c r="BR1068" s="32"/>
      <c r="BS1068" s="32"/>
      <c r="BT1068" s="32"/>
      <c r="BU1068" s="32"/>
      <c r="BV1068" s="32"/>
      <c r="BW1068" s="32"/>
      <c r="BX1068" s="32">
        <v>439950</v>
      </c>
      <c r="BY1068" s="32"/>
      <c r="BZ1068" s="32">
        <v>439950</v>
      </c>
      <c r="CA1068" s="32">
        <f t="shared" si="281"/>
        <v>464675.19</v>
      </c>
      <c r="CB1068" s="32"/>
      <c r="CC1068" s="32"/>
      <c r="CD1068" s="32"/>
      <c r="CE1068" s="32"/>
      <c r="CF1068" s="32"/>
      <c r="CG1068" s="32"/>
      <c r="CH1068" s="32"/>
      <c r="CI1068" s="32"/>
      <c r="CJ1068" s="32">
        <f t="shared" si="275"/>
        <v>443110.22650000005</v>
      </c>
      <c r="CK1068" s="32">
        <f>+SMALL((K1068,O1068,S1068,W1068,AA1068,AE1068,AI1068,AM1068,AQ1068,AU1068,AY1068,BC1068,BG1068,BK1068,BO1068,BS1068,BW1068,CA1068,CE1068,CI1068),1)</f>
        <v>0</v>
      </c>
      <c r="CL1068" s="18"/>
      <c r="CM1068" s="18"/>
      <c r="CN1068" s="35"/>
      <c r="CO1068" s="39">
        <f t="shared" si="276"/>
        <v>0</v>
      </c>
    </row>
    <row r="1069" spans="1:93" s="19" customFormat="1" ht="60">
      <c r="A1069" s="17">
        <v>1059</v>
      </c>
      <c r="B1069" s="49" t="s">
        <v>840</v>
      </c>
      <c r="C1069" s="69" t="s">
        <v>942</v>
      </c>
      <c r="D1069" s="69" t="s">
        <v>1248</v>
      </c>
      <c r="E1069" s="37">
        <v>1</v>
      </c>
      <c r="F1069" s="37" t="str">
        <f>+VLOOKUP(B1069,'[1]AMAREY NOVA MEDICAL S.A'!$D:$H,5,0)</f>
        <v>CTO 5666-2021 LOGISTICA PARA DISPOSITIVOS MEDICOS S.A.S</v>
      </c>
      <c r="G1069" s="34">
        <f>+VLOOKUP(B1069,'[1]AMAREY NOVA MEDICAL S.A'!$D:$H,2,0)</f>
        <v>128896</v>
      </c>
      <c r="H1069" s="32">
        <f>+VLOOKUP(B1069,'[1]AMAREY NOVA MEDICAL S.A'!$D:$H,3,0)</f>
        <v>0</v>
      </c>
      <c r="I1069" s="32">
        <f>+VLOOKUP(B1069,'[1]AMAREY NOVA MEDICAL S.A'!$D:$H,4,0)</f>
        <v>128896</v>
      </c>
      <c r="J1069" s="32">
        <f t="shared" si="272"/>
        <v>128896</v>
      </c>
      <c r="K1069" s="32">
        <f t="shared" si="273"/>
        <v>136139.9552</v>
      </c>
      <c r="L1069" s="32"/>
      <c r="M1069" s="32"/>
      <c r="N1069" s="32"/>
      <c r="O1069" s="32"/>
      <c r="P1069" s="71"/>
      <c r="Q1069" s="71"/>
      <c r="R1069" s="76"/>
      <c r="S1069" s="32"/>
      <c r="T1069" s="32"/>
      <c r="U1069" s="32"/>
      <c r="V1069" s="32"/>
      <c r="W1069" s="32"/>
      <c r="X1069" s="32"/>
      <c r="Y1069" s="32"/>
      <c r="Z1069" s="32"/>
      <c r="AA1069" s="32"/>
      <c r="AB1069" s="32"/>
      <c r="AC1069" s="32"/>
      <c r="AD1069" s="32"/>
      <c r="AE1069" s="32"/>
      <c r="AF1069" s="32"/>
      <c r="AG1069" s="32"/>
      <c r="AH1069" s="32"/>
      <c r="AI1069" s="32"/>
      <c r="AJ1069" s="32"/>
      <c r="AK1069" s="32"/>
      <c r="AL1069" s="32"/>
      <c r="AM1069" s="32"/>
      <c r="AN1069" s="32"/>
      <c r="AO1069" s="32"/>
      <c r="AP1069" s="32"/>
      <c r="AQ1069" s="32"/>
      <c r="AR1069" s="32">
        <v>141785.60000000001</v>
      </c>
      <c r="AS1069" s="32"/>
      <c r="AT1069" s="32">
        <v>141785.60000000001</v>
      </c>
      <c r="AU1069" s="32">
        <f t="shared" si="278"/>
        <v>149753.95072000002</v>
      </c>
      <c r="AV1069" s="32"/>
      <c r="AW1069" s="32"/>
      <c r="AX1069" s="32"/>
      <c r="AY1069" s="32"/>
      <c r="AZ1069" s="32"/>
      <c r="BA1069" s="32"/>
      <c r="BB1069" s="32"/>
      <c r="BC1069" s="32"/>
      <c r="BD1069" s="32"/>
      <c r="BE1069" s="32"/>
      <c r="BF1069" s="32"/>
      <c r="BG1069" s="32"/>
      <c r="BH1069" s="32"/>
      <c r="BI1069" s="32"/>
      <c r="BJ1069" s="32"/>
      <c r="BK1069" s="32"/>
      <c r="BL1069" s="32"/>
      <c r="BM1069" s="32"/>
      <c r="BN1069" s="32"/>
      <c r="BO1069" s="32"/>
      <c r="BP1069" s="32"/>
      <c r="BQ1069" s="32"/>
      <c r="BR1069" s="32"/>
      <c r="BS1069" s="32"/>
      <c r="BT1069" s="32"/>
      <c r="BU1069" s="32"/>
      <c r="BV1069" s="32"/>
      <c r="BW1069" s="32"/>
      <c r="BX1069" s="32">
        <v>107625</v>
      </c>
      <c r="BY1069" s="32"/>
      <c r="BZ1069" s="32">
        <v>107625</v>
      </c>
      <c r="CA1069" s="32">
        <f t="shared" si="281"/>
        <v>113673.52500000001</v>
      </c>
      <c r="CB1069" s="32"/>
      <c r="CC1069" s="32"/>
      <c r="CD1069" s="32"/>
      <c r="CE1069" s="32"/>
      <c r="CF1069" s="32"/>
      <c r="CG1069" s="32"/>
      <c r="CH1069" s="32"/>
      <c r="CI1069" s="32"/>
      <c r="CJ1069" s="32">
        <f t="shared" si="275"/>
        <v>133189.14364000002</v>
      </c>
      <c r="CK1069" s="32">
        <f>+SMALL((K1069,O1069,S1069,W1069,AA1069,AE1069,AI1069,AM1069,AQ1069,AU1069,AY1069,BC1069,BG1069,BK1069,BO1069,BS1069,BW1069,CA1069,CE1069,CI1069),1)</f>
        <v>113673.52500000001</v>
      </c>
      <c r="CL1069" s="18"/>
      <c r="CM1069" s="18">
        <f t="shared" si="279"/>
        <v>22466.430199999988</v>
      </c>
      <c r="CN1069" s="35">
        <f t="shared" si="280"/>
        <v>0.19763995354239244</v>
      </c>
      <c r="CO1069" s="39">
        <f t="shared" si="276"/>
        <v>113673.52500000001</v>
      </c>
    </row>
    <row r="1070" spans="1:93" s="19" customFormat="1" ht="60">
      <c r="A1070" s="17">
        <v>1060</v>
      </c>
      <c r="B1070" s="49" t="s">
        <v>841</v>
      </c>
      <c r="C1070" s="69" t="s">
        <v>942</v>
      </c>
      <c r="D1070" s="69" t="s">
        <v>1248</v>
      </c>
      <c r="E1070" s="37">
        <v>1</v>
      </c>
      <c r="F1070" s="37" t="str">
        <f>+VLOOKUP(B1070,'[1]AMAREY NOVA MEDICAL S.A'!$D:$H,5,0)</f>
        <v>CTO 5666-2021 LOGISTICA PARA DISPOSITIVOS MEDICOS S.A.S</v>
      </c>
      <c r="G1070" s="34">
        <f>+VLOOKUP(B1070,'[1]AMAREY NOVA MEDICAL S.A'!$D:$H,2,0)</f>
        <v>80794</v>
      </c>
      <c r="H1070" s="32">
        <f>+VLOOKUP(B1070,'[1]AMAREY NOVA MEDICAL S.A'!$D:$H,3,0)</f>
        <v>0</v>
      </c>
      <c r="I1070" s="32">
        <f>+VLOOKUP(B1070,'[1]AMAREY NOVA MEDICAL S.A'!$D:$H,4,0)</f>
        <v>80794</v>
      </c>
      <c r="J1070" s="32">
        <f t="shared" si="272"/>
        <v>80794</v>
      </c>
      <c r="K1070" s="32">
        <f t="shared" si="273"/>
        <v>85334.622799999997</v>
      </c>
      <c r="L1070" s="32"/>
      <c r="M1070" s="32"/>
      <c r="N1070" s="32"/>
      <c r="O1070" s="32"/>
      <c r="P1070" s="71"/>
      <c r="Q1070" s="71"/>
      <c r="R1070" s="76"/>
      <c r="S1070" s="32"/>
      <c r="T1070" s="32"/>
      <c r="U1070" s="32"/>
      <c r="V1070" s="32"/>
      <c r="W1070" s="32"/>
      <c r="X1070" s="32"/>
      <c r="Y1070" s="32"/>
      <c r="Z1070" s="32"/>
      <c r="AA1070" s="32"/>
      <c r="AB1070" s="32"/>
      <c r="AC1070" s="32"/>
      <c r="AD1070" s="32"/>
      <c r="AE1070" s="32"/>
      <c r="AF1070" s="32"/>
      <c r="AG1070" s="32"/>
      <c r="AH1070" s="32"/>
      <c r="AI1070" s="32"/>
      <c r="AJ1070" s="32"/>
      <c r="AK1070" s="32"/>
      <c r="AL1070" s="32"/>
      <c r="AM1070" s="32"/>
      <c r="AN1070" s="32"/>
      <c r="AO1070" s="32"/>
      <c r="AP1070" s="32"/>
      <c r="AQ1070" s="32"/>
      <c r="AR1070" s="32">
        <v>702832.92967641586</v>
      </c>
      <c r="AS1070" s="32"/>
      <c r="AT1070" s="32">
        <v>702832.92967641586</v>
      </c>
      <c r="AU1070" s="32">
        <f t="shared" si="278"/>
        <v>742332.14032423042</v>
      </c>
      <c r="AV1070" s="32"/>
      <c r="AW1070" s="32"/>
      <c r="AX1070" s="32"/>
      <c r="AY1070" s="32"/>
      <c r="AZ1070" s="32"/>
      <c r="BA1070" s="32"/>
      <c r="BB1070" s="32"/>
      <c r="BC1070" s="32"/>
      <c r="BD1070" s="32"/>
      <c r="BE1070" s="32"/>
      <c r="BF1070" s="32"/>
      <c r="BG1070" s="32"/>
      <c r="BH1070" s="32"/>
      <c r="BI1070" s="32"/>
      <c r="BJ1070" s="32"/>
      <c r="BK1070" s="32"/>
      <c r="BL1070" s="32"/>
      <c r="BM1070" s="32"/>
      <c r="BN1070" s="32"/>
      <c r="BO1070" s="32"/>
      <c r="BP1070" s="32"/>
      <c r="BQ1070" s="32"/>
      <c r="BR1070" s="32"/>
      <c r="BS1070" s="32"/>
      <c r="BT1070" s="32"/>
      <c r="BU1070" s="32"/>
      <c r="BV1070" s="32"/>
      <c r="BW1070" s="32"/>
      <c r="BX1070" s="32">
        <v>271950</v>
      </c>
      <c r="BY1070" s="32"/>
      <c r="BZ1070" s="32">
        <v>271950</v>
      </c>
      <c r="CA1070" s="32">
        <f t="shared" si="281"/>
        <v>287233.59000000003</v>
      </c>
      <c r="CB1070" s="32"/>
      <c r="CC1070" s="32"/>
      <c r="CD1070" s="32"/>
      <c r="CE1070" s="32"/>
      <c r="CF1070" s="32"/>
      <c r="CG1070" s="32"/>
      <c r="CH1070" s="32"/>
      <c r="CI1070" s="32"/>
      <c r="CJ1070" s="32">
        <f t="shared" si="275"/>
        <v>371633.45104141015</v>
      </c>
      <c r="CK1070" s="32">
        <f>+SMALL((K1070,O1070,S1070,W1070,AA1070,AE1070,AI1070,AM1070,AQ1070,AU1070,AY1070,BC1070,BG1070,BK1070,BO1070,BS1070,BW1070,CA1070,CE1070,CI1070),1)</f>
        <v>85334.622799999997</v>
      </c>
      <c r="CL1070" s="18"/>
      <c r="CM1070" s="18">
        <f t="shared" si="279"/>
        <v>0</v>
      </c>
      <c r="CN1070" s="35">
        <f t="shared" si="280"/>
        <v>0</v>
      </c>
      <c r="CO1070" s="39">
        <f t="shared" si="276"/>
        <v>85334.622799999997</v>
      </c>
    </row>
    <row r="1071" spans="1:93" s="19" customFormat="1" ht="60">
      <c r="A1071" s="17">
        <v>1061</v>
      </c>
      <c r="B1071" s="49" t="s">
        <v>842</v>
      </c>
      <c r="C1071" s="69" t="s">
        <v>942</v>
      </c>
      <c r="D1071" s="69" t="s">
        <v>1248</v>
      </c>
      <c r="E1071" s="37">
        <v>1</v>
      </c>
      <c r="F1071" s="37" t="str">
        <f>+VLOOKUP(B1071,'[1]AMAREY NOVA MEDICAL S.A'!$D:$H,5,0)</f>
        <v>CTO 5666-2021 LOGISTICA PARA DISPOSITIVOS MEDICOS S.A.S</v>
      </c>
      <c r="G1071" s="34">
        <f>+VLOOKUP(B1071,'[1]AMAREY NOVA MEDICAL S.A'!$D:$H,2,0)</f>
        <v>2912676</v>
      </c>
      <c r="H1071" s="32">
        <f>+VLOOKUP(B1071,'[1]AMAREY NOVA MEDICAL S.A'!$D:$H,3,0)</f>
        <v>0</v>
      </c>
      <c r="I1071" s="32">
        <f>+VLOOKUP(B1071,'[1]AMAREY NOVA MEDICAL S.A'!$D:$H,4,0)</f>
        <v>2912676</v>
      </c>
      <c r="J1071" s="32">
        <f t="shared" si="272"/>
        <v>2912676</v>
      </c>
      <c r="K1071" s="32">
        <f t="shared" si="273"/>
        <v>3076368.3912</v>
      </c>
      <c r="L1071" s="32"/>
      <c r="M1071" s="32"/>
      <c r="N1071" s="32"/>
      <c r="O1071" s="32"/>
      <c r="P1071" s="71"/>
      <c r="Q1071" s="71"/>
      <c r="R1071" s="76"/>
      <c r="S1071" s="32"/>
      <c r="T1071" s="32"/>
      <c r="U1071" s="32"/>
      <c r="V1071" s="32"/>
      <c r="W1071" s="32"/>
      <c r="X1071" s="32"/>
      <c r="Y1071" s="32"/>
      <c r="Z1071" s="32"/>
      <c r="AA1071" s="32"/>
      <c r="AB1071" s="32"/>
      <c r="AC1071" s="32"/>
      <c r="AD1071" s="32"/>
      <c r="AE1071" s="32"/>
      <c r="AF1071" s="32"/>
      <c r="AG1071" s="32"/>
      <c r="AH1071" s="32"/>
      <c r="AI1071" s="32"/>
      <c r="AJ1071" s="32"/>
      <c r="AK1071" s="32"/>
      <c r="AL1071" s="32"/>
      <c r="AM1071" s="32"/>
      <c r="AN1071" s="32"/>
      <c r="AO1071" s="32"/>
      <c r="AP1071" s="32"/>
      <c r="AQ1071" s="32"/>
      <c r="AR1071" s="32"/>
      <c r="AS1071" s="32"/>
      <c r="AT1071" s="32"/>
      <c r="AU1071" s="32"/>
      <c r="AV1071" s="32"/>
      <c r="AW1071" s="32"/>
      <c r="AX1071" s="32"/>
      <c r="AY1071" s="32"/>
      <c r="AZ1071" s="32"/>
      <c r="BA1071" s="32"/>
      <c r="BB1071" s="32"/>
      <c r="BC1071" s="32"/>
      <c r="BD1071" s="32"/>
      <c r="BE1071" s="32"/>
      <c r="BF1071" s="32"/>
      <c r="BG1071" s="32"/>
      <c r="BH1071" s="32"/>
      <c r="BI1071" s="32"/>
      <c r="BJ1071" s="32"/>
      <c r="BK1071" s="32"/>
      <c r="BL1071" s="32"/>
      <c r="BM1071" s="32"/>
      <c r="BN1071" s="32"/>
      <c r="BO1071" s="32"/>
      <c r="BP1071" s="32"/>
      <c r="BQ1071" s="32"/>
      <c r="BR1071" s="32"/>
      <c r="BS1071" s="32"/>
      <c r="BT1071" s="32"/>
      <c r="BU1071" s="32"/>
      <c r="BV1071" s="32"/>
      <c r="BW1071" s="32"/>
      <c r="BX1071" s="32">
        <v>69825</v>
      </c>
      <c r="BY1071" s="32"/>
      <c r="BZ1071" s="32">
        <v>69825</v>
      </c>
      <c r="CA1071" s="32">
        <f t="shared" si="281"/>
        <v>73749.165000000008</v>
      </c>
      <c r="CB1071" s="32"/>
      <c r="CC1071" s="32"/>
      <c r="CD1071" s="32"/>
      <c r="CE1071" s="32"/>
      <c r="CF1071" s="32"/>
      <c r="CG1071" s="32"/>
      <c r="CH1071" s="32"/>
      <c r="CI1071" s="32"/>
      <c r="CJ1071" s="32">
        <f t="shared" si="275"/>
        <v>1575058.7781</v>
      </c>
      <c r="CK1071" s="32">
        <f>+SMALL((K1071,O1071,S1071,W1071,AA1071,AE1071,AI1071,AM1071,AQ1071,AU1071,AY1071,BC1071,BG1071,BK1071,BO1071,BS1071,BW1071,CA1071,CE1071,CI1071),1)</f>
        <v>73749.165000000008</v>
      </c>
      <c r="CL1071" s="18"/>
      <c r="CM1071" s="18">
        <f t="shared" si="279"/>
        <v>3002619.2261999999</v>
      </c>
      <c r="CN1071" s="35">
        <f t="shared" si="280"/>
        <v>40.713941997851769</v>
      </c>
      <c r="CO1071" s="39">
        <f t="shared" si="276"/>
        <v>73749.165000000008</v>
      </c>
    </row>
    <row r="1072" spans="1:93" s="19" customFormat="1" ht="60">
      <c r="A1072" s="17">
        <v>1062</v>
      </c>
      <c r="B1072" s="49" t="s">
        <v>843</v>
      </c>
      <c r="C1072" s="69" t="s">
        <v>942</v>
      </c>
      <c r="D1072" s="69" t="s">
        <v>1248</v>
      </c>
      <c r="E1072" s="37">
        <v>1</v>
      </c>
      <c r="F1072" s="37" t="str">
        <f>+VLOOKUP(B1072,'[1]AMAREY NOVA MEDICAL S.A'!$D:$H,5,0)</f>
        <v>CTO 5666-2021 LOGISTICA PARA DISPOSITIVOS MEDICOS S.A.S</v>
      </c>
      <c r="G1072" s="34">
        <f>+VLOOKUP(B1072,'[1]AMAREY NOVA MEDICAL S.A'!$D:$H,2,0)</f>
        <v>230506</v>
      </c>
      <c r="H1072" s="32">
        <f>+VLOOKUP(B1072,'[1]AMAREY NOVA MEDICAL S.A'!$D:$H,3,0)</f>
        <v>0</v>
      </c>
      <c r="I1072" s="32">
        <f>+VLOOKUP(B1072,'[1]AMAREY NOVA MEDICAL S.A'!$D:$H,4,0)</f>
        <v>230506</v>
      </c>
      <c r="J1072" s="32">
        <f t="shared" si="272"/>
        <v>230506</v>
      </c>
      <c r="K1072" s="32">
        <f t="shared" si="273"/>
        <v>243460.43720000001</v>
      </c>
      <c r="L1072" s="32"/>
      <c r="M1072" s="32"/>
      <c r="N1072" s="32"/>
      <c r="O1072" s="32"/>
      <c r="P1072" s="71"/>
      <c r="Q1072" s="71"/>
      <c r="R1072" s="76"/>
      <c r="S1072" s="32"/>
      <c r="T1072" s="32"/>
      <c r="U1072" s="32"/>
      <c r="V1072" s="32"/>
      <c r="W1072" s="32"/>
      <c r="X1072" s="32"/>
      <c r="Y1072" s="32"/>
      <c r="Z1072" s="32"/>
      <c r="AA1072" s="32"/>
      <c r="AB1072" s="32"/>
      <c r="AC1072" s="32"/>
      <c r="AD1072" s="32"/>
      <c r="AE1072" s="32"/>
      <c r="AF1072" s="32"/>
      <c r="AG1072" s="32"/>
      <c r="AH1072" s="32"/>
      <c r="AI1072" s="32"/>
      <c r="AJ1072" s="32"/>
      <c r="AK1072" s="32"/>
      <c r="AL1072" s="32"/>
      <c r="AM1072" s="32"/>
      <c r="AN1072" s="32"/>
      <c r="AO1072" s="32"/>
      <c r="AP1072" s="32"/>
      <c r="AQ1072" s="32"/>
      <c r="AR1072" s="32">
        <v>633310.93930103991</v>
      </c>
      <c r="AS1072" s="32"/>
      <c r="AT1072" s="32">
        <v>633310.93930103991</v>
      </c>
      <c r="AU1072" s="32">
        <f t="shared" si="278"/>
        <v>668903.01408975839</v>
      </c>
      <c r="AV1072" s="32"/>
      <c r="AW1072" s="32"/>
      <c r="AX1072" s="32"/>
      <c r="AY1072" s="32"/>
      <c r="AZ1072" s="32"/>
      <c r="BA1072" s="32"/>
      <c r="BB1072" s="32"/>
      <c r="BC1072" s="32"/>
      <c r="BD1072" s="32"/>
      <c r="BE1072" s="32"/>
      <c r="BF1072" s="32"/>
      <c r="BG1072" s="32"/>
      <c r="BH1072" s="32"/>
      <c r="BI1072" s="32"/>
      <c r="BJ1072" s="32"/>
      <c r="BK1072" s="32"/>
      <c r="BL1072" s="32"/>
      <c r="BM1072" s="32"/>
      <c r="BN1072" s="32"/>
      <c r="BO1072" s="32"/>
      <c r="BP1072" s="32"/>
      <c r="BQ1072" s="32"/>
      <c r="BR1072" s="32"/>
      <c r="BS1072" s="32"/>
      <c r="BT1072" s="32"/>
      <c r="BU1072" s="32"/>
      <c r="BV1072" s="32"/>
      <c r="BW1072" s="32"/>
      <c r="BX1072" s="32">
        <v>27825</v>
      </c>
      <c r="BY1072" s="32"/>
      <c r="BZ1072" s="32">
        <v>27825</v>
      </c>
      <c r="CA1072" s="32">
        <f t="shared" si="281"/>
        <v>29388.764999999999</v>
      </c>
      <c r="CB1072" s="32"/>
      <c r="CC1072" s="32"/>
      <c r="CD1072" s="32"/>
      <c r="CE1072" s="32"/>
      <c r="CF1072" s="32"/>
      <c r="CG1072" s="32"/>
      <c r="CH1072" s="32"/>
      <c r="CI1072" s="32"/>
      <c r="CJ1072" s="32">
        <f t="shared" si="275"/>
        <v>313917.40542991948</v>
      </c>
      <c r="CK1072" s="32">
        <f>+SMALL((K1072,O1072,S1072,W1072,AA1072,AE1072,AI1072,AM1072,AQ1072,AU1072,AY1072,BC1072,BG1072,BK1072,BO1072,BS1072,BW1072,CA1072,CE1072,CI1072),1)</f>
        <v>29388.764999999999</v>
      </c>
      <c r="CL1072" s="18"/>
      <c r="CM1072" s="18">
        <f t="shared" si="279"/>
        <v>214071.67220000003</v>
      </c>
      <c r="CN1072" s="35">
        <f t="shared" si="280"/>
        <v>7.2841329739442955</v>
      </c>
      <c r="CO1072" s="39">
        <f t="shared" si="276"/>
        <v>29388.764999999999</v>
      </c>
    </row>
    <row r="1073" spans="1:93" s="19" customFormat="1" ht="60">
      <c r="A1073" s="17">
        <v>1063</v>
      </c>
      <c r="B1073" s="49" t="s">
        <v>833</v>
      </c>
      <c r="C1073" s="69" t="s">
        <v>942</v>
      </c>
      <c r="D1073" s="69" t="s">
        <v>1248</v>
      </c>
      <c r="E1073" s="37">
        <v>1</v>
      </c>
      <c r="F1073" s="37" t="str">
        <f>+VLOOKUP(B1073,'[1]AMAREY NOVA MEDICAL S.A'!$D:$H,5,0)</f>
        <v>CTO 5666-2021 LOGISTICA PARA DISPOSITIVOS MEDICOS S.A.S</v>
      </c>
      <c r="G1073" s="34">
        <f>+VLOOKUP(B1073,'[1]AMAREY NOVA MEDICAL S.A'!$D:$H,2,0)</f>
        <v>230506</v>
      </c>
      <c r="H1073" s="32">
        <f>+VLOOKUP(B1073,'[1]AMAREY NOVA MEDICAL S.A'!$D:$H,3,0)</f>
        <v>0</v>
      </c>
      <c r="I1073" s="32">
        <f>+VLOOKUP(B1073,'[1]AMAREY NOVA MEDICAL S.A'!$D:$H,4,0)</f>
        <v>230506</v>
      </c>
      <c r="J1073" s="32">
        <f t="shared" si="272"/>
        <v>230506</v>
      </c>
      <c r="K1073" s="32">
        <f t="shared" si="273"/>
        <v>243460.43720000001</v>
      </c>
      <c r="L1073" s="32"/>
      <c r="M1073" s="32"/>
      <c r="N1073" s="32"/>
      <c r="O1073" s="32"/>
      <c r="P1073" s="71"/>
      <c r="Q1073" s="71"/>
      <c r="R1073" s="76"/>
      <c r="S1073" s="32"/>
      <c r="T1073" s="32"/>
      <c r="U1073" s="32"/>
      <c r="V1073" s="32"/>
      <c r="W1073" s="32"/>
      <c r="X1073" s="32"/>
      <c r="Y1073" s="32"/>
      <c r="Z1073" s="32"/>
      <c r="AA1073" s="32"/>
      <c r="AB1073" s="32"/>
      <c r="AC1073" s="32"/>
      <c r="AD1073" s="32"/>
      <c r="AE1073" s="32"/>
      <c r="AF1073" s="32"/>
      <c r="AG1073" s="32"/>
      <c r="AH1073" s="32"/>
      <c r="AI1073" s="32"/>
      <c r="AJ1073" s="32"/>
      <c r="AK1073" s="32"/>
      <c r="AL1073" s="32"/>
      <c r="AM1073" s="32"/>
      <c r="AN1073" s="32"/>
      <c r="AO1073" s="32"/>
      <c r="AP1073" s="32"/>
      <c r="AQ1073" s="32"/>
      <c r="AR1073" s="32">
        <v>253556.81504999998</v>
      </c>
      <c r="AS1073" s="32"/>
      <c r="AT1073" s="32">
        <v>253556.81504999998</v>
      </c>
      <c r="AU1073" s="32">
        <f t="shared" si="278"/>
        <v>267806.70805580996</v>
      </c>
      <c r="AV1073" s="32"/>
      <c r="AW1073" s="32"/>
      <c r="AX1073" s="32"/>
      <c r="AY1073" s="32"/>
      <c r="AZ1073" s="32"/>
      <c r="BA1073" s="32"/>
      <c r="BB1073" s="32"/>
      <c r="BC1073" s="32"/>
      <c r="BD1073" s="32"/>
      <c r="BE1073" s="32"/>
      <c r="BF1073" s="32"/>
      <c r="BG1073" s="32"/>
      <c r="BH1073" s="32"/>
      <c r="BI1073" s="32"/>
      <c r="BJ1073" s="32"/>
      <c r="BK1073" s="32"/>
      <c r="BL1073" s="32"/>
      <c r="BM1073" s="32"/>
      <c r="BN1073" s="32"/>
      <c r="BO1073" s="32"/>
      <c r="BP1073" s="32"/>
      <c r="BQ1073" s="32"/>
      <c r="BR1073" s="32"/>
      <c r="BS1073" s="32"/>
      <c r="BT1073" s="32"/>
      <c r="BU1073" s="32"/>
      <c r="BV1073" s="32"/>
      <c r="BW1073" s="32"/>
      <c r="BX1073" s="32">
        <v>380000</v>
      </c>
      <c r="BY1073" s="32"/>
      <c r="BZ1073" s="32">
        <v>380000</v>
      </c>
      <c r="CA1073" s="32">
        <f t="shared" si="281"/>
        <v>401356</v>
      </c>
      <c r="CB1073" s="32"/>
      <c r="CC1073" s="32"/>
      <c r="CD1073" s="32"/>
      <c r="CE1073" s="32"/>
      <c r="CF1073" s="32"/>
      <c r="CG1073" s="32"/>
      <c r="CH1073" s="32"/>
      <c r="CI1073" s="32"/>
      <c r="CJ1073" s="32">
        <f t="shared" si="275"/>
        <v>304207.71508527</v>
      </c>
      <c r="CK1073" s="32">
        <f>+SMALL((K1073,O1073,S1073,W1073,AA1073,AE1073,AI1073,AM1073,AQ1073,AU1073,AY1073,BC1073,BG1073,BK1073,BO1073,BS1073,BW1073,CA1073,CE1073,CI1073),1)</f>
        <v>243460.43720000001</v>
      </c>
      <c r="CL1073" s="18"/>
      <c r="CM1073" s="18">
        <f t="shared" si="279"/>
        <v>0</v>
      </c>
      <c r="CN1073" s="35">
        <f t="shared" si="280"/>
        <v>0</v>
      </c>
      <c r="CO1073" s="39">
        <f t="shared" si="276"/>
        <v>243460.43720000001</v>
      </c>
    </row>
    <row r="1074" spans="1:93" s="19" customFormat="1" ht="60">
      <c r="A1074" s="17">
        <v>1064</v>
      </c>
      <c r="B1074" s="50" t="s">
        <v>844</v>
      </c>
      <c r="C1074" s="69" t="s">
        <v>943</v>
      </c>
      <c r="D1074" s="69" t="s">
        <v>1248</v>
      </c>
      <c r="E1074" s="37">
        <v>1</v>
      </c>
      <c r="F1074" s="37" t="str">
        <f>+VLOOKUP(B1074,'[1]AMAREY NOVA MEDICAL S.A'!$D:$H,5,0)</f>
        <v>CTO 5666-2021 LOGISTICA PARA DISPOSITIVOS MEDICOS S.A.S</v>
      </c>
      <c r="G1074" s="34">
        <f>+VLOOKUP(B1074,'[1]AMAREY NOVA MEDICAL S.A'!$D:$H,2,0)</f>
        <v>3811462</v>
      </c>
      <c r="H1074" s="32">
        <f>+VLOOKUP(B1074,'[1]AMAREY NOVA MEDICAL S.A'!$D:$H,3,0)</f>
        <v>0</v>
      </c>
      <c r="I1074" s="32">
        <f>+VLOOKUP(B1074,'[1]AMAREY NOVA MEDICAL S.A'!$D:$H,4,0)</f>
        <v>3811462</v>
      </c>
      <c r="J1074" s="32">
        <f t="shared" si="272"/>
        <v>3811462</v>
      </c>
      <c r="K1074" s="32">
        <f t="shared" si="273"/>
        <v>4025666.1644000001</v>
      </c>
      <c r="L1074" s="32"/>
      <c r="M1074" s="32"/>
      <c r="N1074" s="32"/>
      <c r="O1074" s="32"/>
      <c r="P1074" s="71"/>
      <c r="Q1074" s="71"/>
      <c r="R1074" s="76"/>
      <c r="S1074" s="32"/>
      <c r="T1074" s="32"/>
      <c r="U1074" s="32"/>
      <c r="V1074" s="32"/>
      <c r="W1074" s="32"/>
      <c r="X1074" s="32"/>
      <c r="Y1074" s="32"/>
      <c r="Z1074" s="32"/>
      <c r="AA1074" s="32"/>
      <c r="AB1074" s="32"/>
      <c r="AC1074" s="32"/>
      <c r="AD1074" s="32"/>
      <c r="AE1074" s="32"/>
      <c r="AF1074" s="32"/>
      <c r="AG1074" s="32"/>
      <c r="AH1074" s="32"/>
      <c r="AI1074" s="32"/>
      <c r="AJ1074" s="32"/>
      <c r="AK1074" s="32"/>
      <c r="AL1074" s="32"/>
      <c r="AM1074" s="32"/>
      <c r="AN1074" s="32"/>
      <c r="AO1074" s="32"/>
      <c r="AP1074" s="32"/>
      <c r="AQ1074" s="32"/>
      <c r="AR1074" s="32">
        <v>4192608.6730281594</v>
      </c>
      <c r="AS1074" s="32"/>
      <c r="AT1074" s="32">
        <v>4192608.6730281594</v>
      </c>
      <c r="AU1074" s="32">
        <f t="shared" si="278"/>
        <v>4428233.2804523418</v>
      </c>
      <c r="AV1074" s="32"/>
      <c r="AW1074" s="32"/>
      <c r="AX1074" s="32"/>
      <c r="AY1074" s="32"/>
      <c r="AZ1074" s="32"/>
      <c r="BA1074" s="32"/>
      <c r="BB1074" s="32"/>
      <c r="BC1074" s="32"/>
      <c r="BD1074" s="32"/>
      <c r="BE1074" s="32"/>
      <c r="BF1074" s="32"/>
      <c r="BG1074" s="32"/>
      <c r="BH1074" s="32"/>
      <c r="BI1074" s="32"/>
      <c r="BJ1074" s="32"/>
      <c r="BK1074" s="32"/>
      <c r="BL1074" s="32"/>
      <c r="BM1074" s="32"/>
      <c r="BN1074" s="32"/>
      <c r="BO1074" s="32"/>
      <c r="BP1074" s="32"/>
      <c r="BQ1074" s="32"/>
      <c r="BR1074" s="32"/>
      <c r="BS1074" s="32"/>
      <c r="BT1074" s="32"/>
      <c r="BU1074" s="32"/>
      <c r="BV1074" s="32"/>
      <c r="BW1074" s="32"/>
      <c r="BX1074" s="32">
        <v>3867393.6</v>
      </c>
      <c r="BY1074" s="32"/>
      <c r="BZ1074" s="32">
        <v>3867393.6</v>
      </c>
      <c r="CA1074" s="32">
        <f t="shared" si="281"/>
        <v>4084741.1203200002</v>
      </c>
      <c r="CB1074" s="32"/>
      <c r="CC1074" s="32"/>
      <c r="CD1074" s="32"/>
      <c r="CE1074" s="32"/>
      <c r="CF1074" s="32"/>
      <c r="CG1074" s="32"/>
      <c r="CH1074" s="32"/>
      <c r="CI1074" s="32"/>
      <c r="CJ1074" s="32">
        <f t="shared" si="275"/>
        <v>4179546.8550574468</v>
      </c>
      <c r="CK1074" s="32">
        <f>+SMALL((K1074,O1074,S1074,W1074,AA1074,AE1074,AI1074,AM1074,AQ1074,AU1074,AY1074,BC1074,BG1074,BK1074,BO1074,BS1074,BW1074,CA1074,CE1074,CI1074),1)</f>
        <v>4025666.1644000001</v>
      </c>
      <c r="CL1074" s="18"/>
      <c r="CM1074" s="18">
        <f t="shared" si="279"/>
        <v>0</v>
      </c>
      <c r="CN1074" s="35">
        <f t="shared" si="280"/>
        <v>0</v>
      </c>
      <c r="CO1074" s="39">
        <f t="shared" si="276"/>
        <v>4025666.1644000001</v>
      </c>
    </row>
    <row r="1075" spans="1:93" s="19" customFormat="1" ht="60">
      <c r="A1075" s="17">
        <v>1065</v>
      </c>
      <c r="B1075" s="50" t="s">
        <v>833</v>
      </c>
      <c r="C1075" s="69" t="s">
        <v>943</v>
      </c>
      <c r="D1075" s="69" t="s">
        <v>1248</v>
      </c>
      <c r="E1075" s="37">
        <v>1</v>
      </c>
      <c r="F1075" s="37" t="str">
        <f>+VLOOKUP(B1075,'[1]AMAREY NOVA MEDICAL S.A'!$D:$H,5,0)</f>
        <v>CTO 5666-2021 LOGISTICA PARA DISPOSITIVOS MEDICOS S.A.S</v>
      </c>
      <c r="G1075" s="34">
        <f>+VLOOKUP(B1075,'[1]AMAREY NOVA MEDICAL S.A'!$D:$H,2,0)</f>
        <v>230506</v>
      </c>
      <c r="H1075" s="32">
        <f>+VLOOKUP(B1075,'[1]AMAREY NOVA MEDICAL S.A'!$D:$H,3,0)</f>
        <v>0</v>
      </c>
      <c r="I1075" s="32">
        <f>+VLOOKUP(B1075,'[1]AMAREY NOVA MEDICAL S.A'!$D:$H,4,0)</f>
        <v>230506</v>
      </c>
      <c r="J1075" s="32">
        <f t="shared" si="272"/>
        <v>230506</v>
      </c>
      <c r="K1075" s="32">
        <f t="shared" si="273"/>
        <v>243460.43720000001</v>
      </c>
      <c r="L1075" s="32"/>
      <c r="M1075" s="32"/>
      <c r="N1075" s="32"/>
      <c r="O1075" s="32"/>
      <c r="P1075" s="71"/>
      <c r="Q1075" s="71"/>
      <c r="R1075" s="76"/>
      <c r="S1075" s="32"/>
      <c r="T1075" s="32"/>
      <c r="U1075" s="32"/>
      <c r="V1075" s="32"/>
      <c r="W1075" s="32"/>
      <c r="X1075" s="32"/>
      <c r="Y1075" s="32"/>
      <c r="Z1075" s="32"/>
      <c r="AA1075" s="32"/>
      <c r="AB1075" s="32"/>
      <c r="AC1075" s="32"/>
      <c r="AD1075" s="32"/>
      <c r="AE1075" s="32"/>
      <c r="AF1075" s="32"/>
      <c r="AG1075" s="32"/>
      <c r="AH1075" s="32"/>
      <c r="AI1075" s="32"/>
      <c r="AJ1075" s="32"/>
      <c r="AK1075" s="32"/>
      <c r="AL1075" s="32"/>
      <c r="AM1075" s="32"/>
      <c r="AN1075" s="32"/>
      <c r="AO1075" s="32"/>
      <c r="AP1075" s="32"/>
      <c r="AQ1075" s="32"/>
      <c r="AR1075" s="32">
        <v>253556.81504999998</v>
      </c>
      <c r="AS1075" s="32"/>
      <c r="AT1075" s="32">
        <v>253556.81504999998</v>
      </c>
      <c r="AU1075" s="32">
        <f t="shared" si="278"/>
        <v>267806.70805580996</v>
      </c>
      <c r="AV1075" s="32"/>
      <c r="AW1075" s="32"/>
      <c r="AX1075" s="32"/>
      <c r="AY1075" s="32"/>
      <c r="AZ1075" s="32"/>
      <c r="BA1075" s="32"/>
      <c r="BB1075" s="32"/>
      <c r="BC1075" s="32"/>
      <c r="BD1075" s="32"/>
      <c r="BE1075" s="32"/>
      <c r="BF1075" s="32"/>
      <c r="BG1075" s="32"/>
      <c r="BH1075" s="32"/>
      <c r="BI1075" s="32"/>
      <c r="BJ1075" s="32"/>
      <c r="BK1075" s="32"/>
      <c r="BL1075" s="32"/>
      <c r="BM1075" s="32"/>
      <c r="BN1075" s="32"/>
      <c r="BO1075" s="32"/>
      <c r="BP1075" s="32"/>
      <c r="BQ1075" s="32"/>
      <c r="BR1075" s="32"/>
      <c r="BS1075" s="32"/>
      <c r="BT1075" s="32"/>
      <c r="BU1075" s="32"/>
      <c r="BV1075" s="32"/>
      <c r="BW1075" s="32"/>
      <c r="BX1075" s="32">
        <v>380000</v>
      </c>
      <c r="BY1075" s="32"/>
      <c r="BZ1075" s="32">
        <v>380000</v>
      </c>
      <c r="CA1075" s="32">
        <f t="shared" si="281"/>
        <v>401356</v>
      </c>
      <c r="CB1075" s="32"/>
      <c r="CC1075" s="32"/>
      <c r="CD1075" s="32"/>
      <c r="CE1075" s="32"/>
      <c r="CF1075" s="32"/>
      <c r="CG1075" s="32"/>
      <c r="CH1075" s="32"/>
      <c r="CI1075" s="32"/>
      <c r="CJ1075" s="32">
        <f t="shared" si="275"/>
        <v>304207.71508527</v>
      </c>
      <c r="CK1075" s="32">
        <f>+SMALL((K1075,O1075,S1075,W1075,AA1075,AE1075,AI1075,AM1075,AQ1075,AU1075,AY1075,BC1075,BG1075,BK1075,BO1075,BS1075,BW1075,CA1075,CE1075,CI1075),1)</f>
        <v>243460.43720000001</v>
      </c>
      <c r="CL1075" s="18"/>
      <c r="CM1075" s="18">
        <f t="shared" si="279"/>
        <v>0</v>
      </c>
      <c r="CN1075" s="35">
        <f t="shared" si="280"/>
        <v>0</v>
      </c>
      <c r="CO1075" s="39">
        <f t="shared" si="276"/>
        <v>243460.43720000001</v>
      </c>
    </row>
    <row r="1076" spans="1:93" s="19" customFormat="1" ht="60">
      <c r="A1076" s="17">
        <v>1066</v>
      </c>
      <c r="B1076" s="49" t="s">
        <v>845</v>
      </c>
      <c r="C1076" s="69" t="s">
        <v>944</v>
      </c>
      <c r="D1076" s="69" t="s">
        <v>1248</v>
      </c>
      <c r="E1076" s="37">
        <v>1</v>
      </c>
      <c r="F1076" s="37" t="str">
        <f>+VLOOKUP(B1076,'[1]AMAREY NOVA MEDICAL S.A'!$D:$H,5,0)</f>
        <v>CTO 5669-2021 PROMED QUIRURGICOS E.U</v>
      </c>
      <c r="G1076" s="34">
        <f>+VLOOKUP(B1076,'[1]AMAREY NOVA MEDICAL S.A'!$D:$H,2,0)</f>
        <v>582083</v>
      </c>
      <c r="H1076" s="32">
        <f>+VLOOKUP(B1076,'[1]AMAREY NOVA MEDICAL S.A'!$D:$H,3,0)</f>
        <v>0</v>
      </c>
      <c r="I1076" s="32">
        <f>+VLOOKUP(B1076,'[1]AMAREY NOVA MEDICAL S.A'!$D:$H,4,0)</f>
        <v>582083</v>
      </c>
      <c r="J1076" s="32">
        <f t="shared" si="272"/>
        <v>582083</v>
      </c>
      <c r="K1076" s="32">
        <f t="shared" si="273"/>
        <v>614796.06460000004</v>
      </c>
      <c r="L1076" s="32"/>
      <c r="M1076" s="32"/>
      <c r="N1076" s="32"/>
      <c r="O1076" s="32"/>
      <c r="P1076" s="71"/>
      <c r="Q1076" s="71"/>
      <c r="R1076" s="76"/>
      <c r="S1076" s="32"/>
      <c r="T1076" s="32"/>
      <c r="U1076" s="32"/>
      <c r="V1076" s="32"/>
      <c r="W1076" s="32"/>
      <c r="X1076" s="32"/>
      <c r="Y1076" s="32"/>
      <c r="Z1076" s="32"/>
      <c r="AA1076" s="32"/>
      <c r="AB1076" s="32"/>
      <c r="AC1076" s="32"/>
      <c r="AD1076" s="32"/>
      <c r="AE1076" s="32"/>
      <c r="AF1076" s="32"/>
      <c r="AG1076" s="32"/>
      <c r="AH1076" s="32"/>
      <c r="AI1076" s="32"/>
      <c r="AJ1076" s="32"/>
      <c r="AK1076" s="32"/>
      <c r="AL1076" s="32"/>
      <c r="AM1076" s="32"/>
      <c r="AN1076" s="32"/>
      <c r="AO1076" s="32"/>
      <c r="AP1076" s="32"/>
      <c r="AQ1076" s="32"/>
      <c r="AR1076" s="32">
        <v>4192608.6730281594</v>
      </c>
      <c r="AS1076" s="32"/>
      <c r="AT1076" s="32">
        <v>4192608.6730281594</v>
      </c>
      <c r="AU1076" s="32">
        <f t="shared" si="278"/>
        <v>4428233.2804523418</v>
      </c>
      <c r="AV1076" s="32"/>
      <c r="AW1076" s="32"/>
      <c r="AX1076" s="32"/>
      <c r="AY1076" s="32"/>
      <c r="AZ1076" s="32"/>
      <c r="BA1076" s="32"/>
      <c r="BB1076" s="32"/>
      <c r="BC1076" s="32"/>
      <c r="BD1076" s="32"/>
      <c r="BE1076" s="32"/>
      <c r="BF1076" s="32"/>
      <c r="BG1076" s="32"/>
      <c r="BH1076" s="32"/>
      <c r="BI1076" s="32"/>
      <c r="BJ1076" s="32"/>
      <c r="BK1076" s="32"/>
      <c r="BL1076" s="32"/>
      <c r="BM1076" s="32"/>
      <c r="BN1076" s="32"/>
      <c r="BO1076" s="32"/>
      <c r="BP1076" s="32"/>
      <c r="BQ1076" s="32"/>
      <c r="BR1076" s="32"/>
      <c r="BS1076" s="32"/>
      <c r="BT1076" s="32"/>
      <c r="BU1076" s="32"/>
      <c r="BV1076" s="32"/>
      <c r="BW1076" s="32"/>
      <c r="BX1076" s="32">
        <v>3867393.6</v>
      </c>
      <c r="BY1076" s="32"/>
      <c r="BZ1076" s="32">
        <v>3867393.6</v>
      </c>
      <c r="CA1076" s="32">
        <f t="shared" si="281"/>
        <v>4084741.1203200002</v>
      </c>
      <c r="CB1076" s="32"/>
      <c r="CC1076" s="32"/>
      <c r="CD1076" s="32"/>
      <c r="CE1076" s="32"/>
      <c r="CF1076" s="32"/>
      <c r="CG1076" s="32"/>
      <c r="CH1076" s="32"/>
      <c r="CI1076" s="32"/>
      <c r="CJ1076" s="32">
        <f t="shared" si="275"/>
        <v>3042590.1551241144</v>
      </c>
      <c r="CK1076" s="32">
        <f>+SMALL((K1076,O1076,S1076,W1076,AA1076,AE1076,AI1076,AM1076,AQ1076,AU1076,AY1076,BC1076,BG1076,BK1076,BO1076,BS1076,BW1076,CA1076,CE1076,CI1076),1)</f>
        <v>614796.06460000004</v>
      </c>
      <c r="CL1076" s="18"/>
      <c r="CM1076" s="18">
        <f t="shared" si="279"/>
        <v>0</v>
      </c>
      <c r="CN1076" s="35">
        <f t="shared" si="280"/>
        <v>0</v>
      </c>
      <c r="CO1076" s="39">
        <f t="shared" si="276"/>
        <v>614796.06460000004</v>
      </c>
    </row>
    <row r="1077" spans="1:93" s="19" customFormat="1" ht="60">
      <c r="A1077" s="17">
        <v>1067</v>
      </c>
      <c r="B1077" s="49" t="s">
        <v>836</v>
      </c>
      <c r="C1077" s="69" t="s">
        <v>944</v>
      </c>
      <c r="D1077" s="69" t="s">
        <v>1248</v>
      </c>
      <c r="E1077" s="37">
        <v>1</v>
      </c>
      <c r="F1077" s="37" t="str">
        <f>+VLOOKUP(B1077,'[1]AMAREY NOVA MEDICAL S.A'!$D:$H,5,0)</f>
        <v>CTO 5669-2021 PROMED QUIRURGICOS E.U</v>
      </c>
      <c r="G1077" s="34">
        <f>+VLOOKUP(B1077,'[1]AMAREY NOVA MEDICAL S.A'!$D:$H,2,0)</f>
        <v>1092027</v>
      </c>
      <c r="H1077" s="32">
        <f>+VLOOKUP(B1077,'[1]AMAREY NOVA MEDICAL S.A'!$D:$H,3,0)</f>
        <v>0</v>
      </c>
      <c r="I1077" s="32">
        <f>+VLOOKUP(B1077,'[1]AMAREY NOVA MEDICAL S.A'!$D:$H,4,0)</f>
        <v>1092027</v>
      </c>
      <c r="J1077" s="32">
        <f t="shared" si="272"/>
        <v>1092027</v>
      </c>
      <c r="K1077" s="32">
        <f t="shared" si="273"/>
        <v>1153398.9173999999</v>
      </c>
      <c r="L1077" s="32"/>
      <c r="M1077" s="32"/>
      <c r="N1077" s="32"/>
      <c r="O1077" s="32"/>
      <c r="P1077" s="71"/>
      <c r="Q1077" s="71"/>
      <c r="R1077" s="76"/>
      <c r="S1077" s="32"/>
      <c r="T1077" s="32"/>
      <c r="U1077" s="32"/>
      <c r="V1077" s="32"/>
      <c r="W1077" s="32"/>
      <c r="X1077" s="32"/>
      <c r="Y1077" s="32"/>
      <c r="Z1077" s="32"/>
      <c r="AA1077" s="32"/>
      <c r="AB1077" s="32"/>
      <c r="AC1077" s="32"/>
      <c r="AD1077" s="32"/>
      <c r="AE1077" s="32"/>
      <c r="AF1077" s="32"/>
      <c r="AG1077" s="32"/>
      <c r="AH1077" s="32"/>
      <c r="AI1077" s="32"/>
      <c r="AJ1077" s="32"/>
      <c r="AK1077" s="32"/>
      <c r="AL1077" s="32"/>
      <c r="AM1077" s="32"/>
      <c r="AN1077" s="32"/>
      <c r="AO1077" s="32"/>
      <c r="AP1077" s="32"/>
      <c r="AQ1077" s="32"/>
      <c r="AR1077" s="32"/>
      <c r="AS1077" s="32"/>
      <c r="AT1077" s="32"/>
      <c r="AU1077" s="32"/>
      <c r="AV1077" s="32"/>
      <c r="AW1077" s="32"/>
      <c r="AX1077" s="32"/>
      <c r="AY1077" s="32"/>
      <c r="AZ1077" s="32"/>
      <c r="BA1077" s="32"/>
      <c r="BB1077" s="32"/>
      <c r="BC1077" s="32"/>
      <c r="BD1077" s="32"/>
      <c r="BE1077" s="32"/>
      <c r="BF1077" s="32"/>
      <c r="BG1077" s="32"/>
      <c r="BH1077" s="32"/>
      <c r="BI1077" s="32"/>
      <c r="BJ1077" s="32"/>
      <c r="BK1077" s="32"/>
      <c r="BL1077" s="32"/>
      <c r="BM1077" s="32"/>
      <c r="BN1077" s="32"/>
      <c r="BO1077" s="32"/>
      <c r="BP1077" s="32"/>
      <c r="BQ1077" s="32"/>
      <c r="BR1077" s="32"/>
      <c r="BS1077" s="32"/>
      <c r="BT1077" s="32"/>
      <c r="BU1077" s="32"/>
      <c r="BV1077" s="32"/>
      <c r="BW1077" s="32"/>
      <c r="BX1077" s="32"/>
      <c r="BY1077" s="32"/>
      <c r="BZ1077" s="32"/>
      <c r="CA1077" s="32"/>
      <c r="CB1077" s="32"/>
      <c r="CC1077" s="32"/>
      <c r="CD1077" s="32"/>
      <c r="CE1077" s="32"/>
      <c r="CF1077" s="32"/>
      <c r="CG1077" s="32"/>
      <c r="CH1077" s="32"/>
      <c r="CI1077" s="32"/>
      <c r="CJ1077" s="32">
        <f t="shared" si="275"/>
        <v>1153398.9173999999</v>
      </c>
      <c r="CK1077" s="32">
        <f>+SMALL((K1077,O1077,S1077,W1077,AA1077,AE1077,AI1077,AM1077,AQ1077,AU1077,AY1077,BC1077,BG1077,BK1077,BO1077,BS1077,BW1077,CA1077,CE1077,CI1077),1)</f>
        <v>1153398.9173999999</v>
      </c>
      <c r="CL1077" s="18"/>
      <c r="CM1077" s="18">
        <f t="shared" si="279"/>
        <v>0</v>
      </c>
      <c r="CN1077" s="35">
        <f t="shared" si="280"/>
        <v>0</v>
      </c>
      <c r="CO1077" s="39">
        <f t="shared" si="276"/>
        <v>1153398.9173999999</v>
      </c>
    </row>
    <row r="1078" spans="1:93" s="19" customFormat="1" ht="60">
      <c r="A1078" s="17">
        <v>1068</v>
      </c>
      <c r="B1078" s="49" t="s">
        <v>846</v>
      </c>
      <c r="C1078" s="69" t="s">
        <v>944</v>
      </c>
      <c r="D1078" s="69" t="s">
        <v>1248</v>
      </c>
      <c r="E1078" s="37">
        <v>1</v>
      </c>
      <c r="F1078" s="37" t="str">
        <f>+VLOOKUP(B1078,'[1]AMAREY NOVA MEDICAL S.A'!$D:$H,5,0)</f>
        <v>CTO 5666-2021 LOGISTICA PARA DISPOSITIVOS MEDICOS S.A.S</v>
      </c>
      <c r="G1078" s="34">
        <f>+VLOOKUP(B1078,'[1]AMAREY NOVA MEDICAL S.A'!$D:$H,2,0)</f>
        <v>3751442</v>
      </c>
      <c r="H1078" s="32">
        <f>+VLOOKUP(B1078,'[1]AMAREY NOVA MEDICAL S.A'!$D:$H,3,0)</f>
        <v>0</v>
      </c>
      <c r="I1078" s="32">
        <f>+VLOOKUP(B1078,'[1]AMAREY NOVA MEDICAL S.A'!$D:$H,4,0)</f>
        <v>3751442</v>
      </c>
      <c r="J1078" s="32">
        <f t="shared" si="272"/>
        <v>3751442</v>
      </c>
      <c r="K1078" s="32">
        <f t="shared" si="273"/>
        <v>3962273.0404000003</v>
      </c>
      <c r="L1078" s="32"/>
      <c r="M1078" s="32"/>
      <c r="N1078" s="32"/>
      <c r="O1078" s="32"/>
      <c r="P1078" s="71"/>
      <c r="Q1078" s="71"/>
      <c r="R1078" s="76"/>
      <c r="S1078" s="32"/>
      <c r="T1078" s="32"/>
      <c r="U1078" s="32"/>
      <c r="V1078" s="32"/>
      <c r="W1078" s="32"/>
      <c r="X1078" s="32"/>
      <c r="Y1078" s="32"/>
      <c r="Z1078" s="32"/>
      <c r="AA1078" s="32"/>
      <c r="AB1078" s="32"/>
      <c r="AC1078" s="32"/>
      <c r="AD1078" s="32"/>
      <c r="AE1078" s="32"/>
      <c r="AF1078" s="32"/>
      <c r="AG1078" s="32"/>
      <c r="AH1078" s="32"/>
      <c r="AI1078" s="32"/>
      <c r="AJ1078" s="32"/>
      <c r="AK1078" s="32"/>
      <c r="AL1078" s="32"/>
      <c r="AM1078" s="32"/>
      <c r="AN1078" s="32"/>
      <c r="AO1078" s="32"/>
      <c r="AP1078" s="32"/>
      <c r="AQ1078" s="32"/>
      <c r="AR1078" s="32">
        <v>2372552.9218591191</v>
      </c>
      <c r="AS1078" s="32"/>
      <c r="AT1078" s="32">
        <v>2372552.9218591191</v>
      </c>
      <c r="AU1078" s="32">
        <f t="shared" si="278"/>
        <v>2505890.3960676016</v>
      </c>
      <c r="AV1078" s="32"/>
      <c r="AW1078" s="32"/>
      <c r="AX1078" s="32"/>
      <c r="AY1078" s="32"/>
      <c r="AZ1078" s="32"/>
      <c r="BA1078" s="32"/>
      <c r="BB1078" s="32"/>
      <c r="BC1078" s="32"/>
      <c r="BD1078" s="32"/>
      <c r="BE1078" s="32"/>
      <c r="BF1078" s="32"/>
      <c r="BG1078" s="32"/>
      <c r="BH1078" s="32"/>
      <c r="BI1078" s="32"/>
      <c r="BJ1078" s="32"/>
      <c r="BK1078" s="32"/>
      <c r="BL1078" s="32"/>
      <c r="BM1078" s="32"/>
      <c r="BN1078" s="32"/>
      <c r="BO1078" s="32"/>
      <c r="BP1078" s="32"/>
      <c r="BQ1078" s="32"/>
      <c r="BR1078" s="32"/>
      <c r="BS1078" s="32"/>
      <c r="BT1078" s="32"/>
      <c r="BU1078" s="32"/>
      <c r="BV1078" s="32"/>
      <c r="BW1078" s="32"/>
      <c r="BX1078" s="32">
        <v>1036833</v>
      </c>
      <c r="BY1078" s="32"/>
      <c r="BZ1078" s="32">
        <v>1036833</v>
      </c>
      <c r="CA1078" s="32">
        <f t="shared" si="281"/>
        <v>1095103.0146000001</v>
      </c>
      <c r="CB1078" s="32"/>
      <c r="CC1078" s="32"/>
      <c r="CD1078" s="32"/>
      <c r="CE1078" s="32"/>
      <c r="CF1078" s="32"/>
      <c r="CG1078" s="32"/>
      <c r="CH1078" s="32"/>
      <c r="CI1078" s="32"/>
      <c r="CJ1078" s="32">
        <f t="shared" si="275"/>
        <v>2521088.8170225341</v>
      </c>
      <c r="CK1078" s="32">
        <f>+SMALL((K1078,O1078,S1078,W1078,AA1078,AE1078,AI1078,AM1078,AQ1078,AU1078,AY1078,BC1078,BG1078,BK1078,BO1078,BS1078,BW1078,CA1078,CE1078,CI1078),1)</f>
        <v>1095103.0146000001</v>
      </c>
      <c r="CL1078" s="18"/>
      <c r="CM1078" s="18">
        <f t="shared" si="279"/>
        <v>2867170.0257999999</v>
      </c>
      <c r="CN1078" s="35">
        <f t="shared" si="280"/>
        <v>2.6181738042674181</v>
      </c>
      <c r="CO1078" s="39">
        <f t="shared" si="276"/>
        <v>1095103.0146000001</v>
      </c>
    </row>
    <row r="1079" spans="1:93" s="19" customFormat="1" ht="60">
      <c r="A1079" s="17">
        <v>1069</v>
      </c>
      <c r="B1079" s="49" t="s">
        <v>838</v>
      </c>
      <c r="C1079" s="69" t="s">
        <v>944</v>
      </c>
      <c r="D1079" s="69" t="s">
        <v>1248</v>
      </c>
      <c r="E1079" s="37">
        <v>1</v>
      </c>
      <c r="F1079" s="37" t="str">
        <f>+VLOOKUP(B1079,'[1]AMAREY NOVA MEDICAL S.A'!$D:$H,5,0)</f>
        <v>CTO 5666-2021 LOGISTICA PARA DISPOSITIVOS MEDICOS S.A.S</v>
      </c>
      <c r="G1079" s="34">
        <f>+VLOOKUP(B1079,'[1]AMAREY NOVA MEDICAL S.A'!$D:$H,2,0)</f>
        <v>334050</v>
      </c>
      <c r="H1079" s="32">
        <f>+VLOOKUP(B1079,'[1]AMAREY NOVA MEDICAL S.A'!$D:$H,3,0)</f>
        <v>0</v>
      </c>
      <c r="I1079" s="32">
        <f>+VLOOKUP(B1079,'[1]AMAREY NOVA MEDICAL S.A'!$D:$H,4,0)</f>
        <v>334050</v>
      </c>
      <c r="J1079" s="32">
        <f t="shared" si="272"/>
        <v>334050</v>
      </c>
      <c r="K1079" s="32">
        <f t="shared" si="273"/>
        <v>352823.61</v>
      </c>
      <c r="L1079" s="32"/>
      <c r="M1079" s="32"/>
      <c r="N1079" s="32"/>
      <c r="O1079" s="32"/>
      <c r="P1079" s="71"/>
      <c r="Q1079" s="71"/>
      <c r="R1079" s="76"/>
      <c r="S1079" s="32"/>
      <c r="T1079" s="32"/>
      <c r="U1079" s="32"/>
      <c r="V1079" s="32"/>
      <c r="W1079" s="32"/>
      <c r="X1079" s="32"/>
      <c r="Y1079" s="32"/>
      <c r="Z1079" s="32"/>
      <c r="AA1079" s="32"/>
      <c r="AB1079" s="32"/>
      <c r="AC1079" s="32"/>
      <c r="AD1079" s="32"/>
      <c r="AE1079" s="32"/>
      <c r="AF1079" s="32"/>
      <c r="AG1079" s="32"/>
      <c r="AH1079" s="32"/>
      <c r="AI1079" s="32"/>
      <c r="AJ1079" s="32"/>
      <c r="AK1079" s="32"/>
      <c r="AL1079" s="32"/>
      <c r="AM1079" s="32"/>
      <c r="AN1079" s="32"/>
      <c r="AO1079" s="32"/>
      <c r="AP1079" s="32"/>
      <c r="AQ1079" s="32"/>
      <c r="AR1079" s="32">
        <v>397946.12753095193</v>
      </c>
      <c r="AS1079" s="32"/>
      <c r="AT1079" s="32">
        <v>397946.12753095193</v>
      </c>
      <c r="AU1079" s="32">
        <f t="shared" si="278"/>
        <v>420310.69989819144</v>
      </c>
      <c r="AV1079" s="32"/>
      <c r="AW1079" s="32"/>
      <c r="AX1079" s="32"/>
      <c r="AY1079" s="32"/>
      <c r="AZ1079" s="32"/>
      <c r="BA1079" s="32"/>
      <c r="BB1079" s="32"/>
      <c r="BC1079" s="32"/>
      <c r="BD1079" s="32"/>
      <c r="BE1079" s="32"/>
      <c r="BF1079" s="32"/>
      <c r="BG1079" s="32"/>
      <c r="BH1079" s="32"/>
      <c r="BI1079" s="32"/>
      <c r="BJ1079" s="32"/>
      <c r="BK1079" s="32"/>
      <c r="BL1079" s="32"/>
      <c r="BM1079" s="32"/>
      <c r="BN1079" s="32"/>
      <c r="BO1079" s="32"/>
      <c r="BP1079" s="32"/>
      <c r="BQ1079" s="32"/>
      <c r="BR1079" s="32"/>
      <c r="BS1079" s="32"/>
      <c r="BT1079" s="32"/>
      <c r="BU1079" s="32"/>
      <c r="BV1079" s="32"/>
      <c r="BW1079" s="32"/>
      <c r="BX1079" s="32">
        <v>25200</v>
      </c>
      <c r="BY1079" s="32"/>
      <c r="BZ1079" s="32">
        <v>25200</v>
      </c>
      <c r="CA1079" s="32">
        <f t="shared" si="281"/>
        <v>26616.240000000002</v>
      </c>
      <c r="CB1079" s="32"/>
      <c r="CC1079" s="32"/>
      <c r="CD1079" s="32"/>
      <c r="CE1079" s="32"/>
      <c r="CF1079" s="32"/>
      <c r="CG1079" s="32"/>
      <c r="CH1079" s="32"/>
      <c r="CI1079" s="32"/>
      <c r="CJ1079" s="32">
        <f t="shared" si="275"/>
        <v>266583.51663273043</v>
      </c>
      <c r="CK1079" s="32">
        <f>+SMALL((K1079,O1079,S1079,W1079,AA1079,AE1079,AI1079,AM1079,AQ1079,AU1079,AY1079,BC1079,BG1079,BK1079,BO1079,BS1079,BW1079,CA1079,CE1079,CI1079),1)</f>
        <v>26616.240000000002</v>
      </c>
      <c r="CL1079" s="18"/>
      <c r="CM1079" s="18">
        <f t="shared" si="279"/>
        <v>326207.37</v>
      </c>
      <c r="CN1079" s="35">
        <f t="shared" si="280"/>
        <v>12.25595238095238</v>
      </c>
      <c r="CO1079" s="39">
        <f t="shared" si="276"/>
        <v>26616.240000000002</v>
      </c>
    </row>
    <row r="1080" spans="1:93" s="19" customFormat="1" ht="60">
      <c r="A1080" s="17">
        <v>1070</v>
      </c>
      <c r="B1080" s="49" t="s">
        <v>839</v>
      </c>
      <c r="C1080" s="69" t="s">
        <v>944</v>
      </c>
      <c r="D1080" s="69" t="s">
        <v>1248</v>
      </c>
      <c r="E1080" s="37">
        <v>1</v>
      </c>
      <c r="F1080" s="37" t="str">
        <f>+VLOOKUP(B1080,'[1]AMAREY NOVA MEDICAL S.A'!$D:$H,5,0)</f>
        <v>CTO 5666-2021 LOGISTICA PARA DISPOSITIVOS MEDICOS S.A.S</v>
      </c>
      <c r="G1080" s="34">
        <f>+VLOOKUP(B1080,'[1]AMAREY NOVA MEDICAL S.A'!$D:$H,2,0)</f>
        <v>0</v>
      </c>
      <c r="H1080" s="32">
        <f>+VLOOKUP(B1080,'[1]AMAREY NOVA MEDICAL S.A'!$D:$H,3,0)</f>
        <v>0</v>
      </c>
      <c r="I1080" s="32">
        <f>+VLOOKUP(B1080,'[1]AMAREY NOVA MEDICAL S.A'!$D:$H,4,0)</f>
        <v>0</v>
      </c>
      <c r="J1080" s="32">
        <f t="shared" si="272"/>
        <v>0</v>
      </c>
      <c r="K1080" s="32">
        <f t="shared" si="273"/>
        <v>0</v>
      </c>
      <c r="L1080" s="32"/>
      <c r="M1080" s="32"/>
      <c r="N1080" s="32"/>
      <c r="O1080" s="32"/>
      <c r="P1080" s="71"/>
      <c r="Q1080" s="71"/>
      <c r="R1080" s="76"/>
      <c r="S1080" s="32"/>
      <c r="T1080" s="32"/>
      <c r="U1080" s="32"/>
      <c r="V1080" s="32"/>
      <c r="W1080" s="32"/>
      <c r="X1080" s="32"/>
      <c r="Y1080" s="32"/>
      <c r="Z1080" s="32"/>
      <c r="AA1080" s="32"/>
      <c r="AB1080" s="32"/>
      <c r="AC1080" s="32"/>
      <c r="AD1080" s="32"/>
      <c r="AE1080" s="32"/>
      <c r="AF1080" s="32"/>
      <c r="AG1080" s="32"/>
      <c r="AH1080" s="32"/>
      <c r="AI1080" s="32"/>
      <c r="AJ1080" s="32"/>
      <c r="AK1080" s="32"/>
      <c r="AL1080" s="32"/>
      <c r="AM1080" s="32"/>
      <c r="AN1080" s="32"/>
      <c r="AO1080" s="32"/>
      <c r="AP1080" s="32"/>
      <c r="AQ1080" s="32"/>
      <c r="AR1080" s="32">
        <v>818647.5</v>
      </c>
      <c r="AS1080" s="32"/>
      <c r="AT1080" s="32">
        <v>818647.5</v>
      </c>
      <c r="AU1080" s="32">
        <f t="shared" si="278"/>
        <v>864655.48950000003</v>
      </c>
      <c r="AV1080" s="32"/>
      <c r="AW1080" s="32"/>
      <c r="AX1080" s="32"/>
      <c r="AY1080" s="32"/>
      <c r="AZ1080" s="32"/>
      <c r="BA1080" s="32"/>
      <c r="BB1080" s="32"/>
      <c r="BC1080" s="32"/>
      <c r="BD1080" s="32"/>
      <c r="BE1080" s="32"/>
      <c r="BF1080" s="32"/>
      <c r="BG1080" s="32"/>
      <c r="BH1080" s="32"/>
      <c r="BI1080" s="32"/>
      <c r="BJ1080" s="32"/>
      <c r="BK1080" s="32"/>
      <c r="BL1080" s="32"/>
      <c r="BM1080" s="32"/>
      <c r="BN1080" s="32"/>
      <c r="BO1080" s="32"/>
      <c r="BP1080" s="32"/>
      <c r="BQ1080" s="32"/>
      <c r="BR1080" s="32"/>
      <c r="BS1080" s="32"/>
      <c r="BT1080" s="32"/>
      <c r="BU1080" s="32"/>
      <c r="BV1080" s="32"/>
      <c r="BW1080" s="32"/>
      <c r="BX1080" s="32">
        <v>439950</v>
      </c>
      <c r="BY1080" s="32"/>
      <c r="BZ1080" s="32">
        <v>439950</v>
      </c>
      <c r="CA1080" s="32">
        <f t="shared" si="281"/>
        <v>464675.19</v>
      </c>
      <c r="CB1080" s="32"/>
      <c r="CC1080" s="32"/>
      <c r="CD1080" s="32"/>
      <c r="CE1080" s="32"/>
      <c r="CF1080" s="32"/>
      <c r="CG1080" s="32"/>
      <c r="CH1080" s="32"/>
      <c r="CI1080" s="32"/>
      <c r="CJ1080" s="32">
        <f t="shared" si="275"/>
        <v>443110.22650000005</v>
      </c>
      <c r="CK1080" s="32">
        <f>+SMALL((K1080,O1080,S1080,W1080,AA1080,AE1080,AI1080,AM1080,AQ1080,AU1080,AY1080,BC1080,BG1080,BK1080,BO1080,BS1080,BW1080,CA1080,CE1080,CI1080),1)</f>
        <v>0</v>
      </c>
      <c r="CL1080" s="18"/>
      <c r="CM1080" s="18"/>
      <c r="CN1080" s="35"/>
      <c r="CO1080" s="39">
        <f t="shared" si="276"/>
        <v>0</v>
      </c>
    </row>
    <row r="1081" spans="1:93" s="19" customFormat="1" ht="60">
      <c r="A1081" s="17">
        <v>1071</v>
      </c>
      <c r="B1081" s="49" t="s">
        <v>840</v>
      </c>
      <c r="C1081" s="69" t="s">
        <v>944</v>
      </c>
      <c r="D1081" s="69" t="s">
        <v>1248</v>
      </c>
      <c r="E1081" s="37">
        <v>1</v>
      </c>
      <c r="F1081" s="37" t="str">
        <f>+VLOOKUP(B1081,'[1]AMAREY NOVA MEDICAL S.A'!$D:$H,5,0)</f>
        <v>CTO 5666-2021 LOGISTICA PARA DISPOSITIVOS MEDICOS S.A.S</v>
      </c>
      <c r="G1081" s="34">
        <f>+VLOOKUP(B1081,'[1]AMAREY NOVA MEDICAL S.A'!$D:$H,2,0)</f>
        <v>128896</v>
      </c>
      <c r="H1081" s="32">
        <f>+VLOOKUP(B1081,'[1]AMAREY NOVA MEDICAL S.A'!$D:$H,3,0)</f>
        <v>0</v>
      </c>
      <c r="I1081" s="32">
        <f>+VLOOKUP(B1081,'[1]AMAREY NOVA MEDICAL S.A'!$D:$H,4,0)</f>
        <v>128896</v>
      </c>
      <c r="J1081" s="32">
        <f t="shared" si="272"/>
        <v>128896</v>
      </c>
      <c r="K1081" s="32">
        <f t="shared" si="273"/>
        <v>136139.9552</v>
      </c>
      <c r="L1081" s="32"/>
      <c r="M1081" s="32"/>
      <c r="N1081" s="32"/>
      <c r="O1081" s="32"/>
      <c r="P1081" s="71"/>
      <c r="Q1081" s="71"/>
      <c r="R1081" s="76"/>
      <c r="S1081" s="32"/>
      <c r="T1081" s="32"/>
      <c r="U1081" s="32"/>
      <c r="V1081" s="32"/>
      <c r="W1081" s="32"/>
      <c r="X1081" s="32"/>
      <c r="Y1081" s="32"/>
      <c r="Z1081" s="32"/>
      <c r="AA1081" s="32"/>
      <c r="AB1081" s="32"/>
      <c r="AC1081" s="32"/>
      <c r="AD1081" s="32"/>
      <c r="AE1081" s="32"/>
      <c r="AF1081" s="32"/>
      <c r="AG1081" s="32"/>
      <c r="AH1081" s="32"/>
      <c r="AI1081" s="32"/>
      <c r="AJ1081" s="32"/>
      <c r="AK1081" s="32"/>
      <c r="AL1081" s="32"/>
      <c r="AM1081" s="32"/>
      <c r="AN1081" s="32"/>
      <c r="AO1081" s="32"/>
      <c r="AP1081" s="32"/>
      <c r="AQ1081" s="32"/>
      <c r="AR1081" s="32">
        <v>141785.60000000001</v>
      </c>
      <c r="AS1081" s="32"/>
      <c r="AT1081" s="32">
        <v>141785.60000000001</v>
      </c>
      <c r="AU1081" s="32">
        <f t="shared" si="278"/>
        <v>149753.95072000002</v>
      </c>
      <c r="AV1081" s="32"/>
      <c r="AW1081" s="32"/>
      <c r="AX1081" s="32"/>
      <c r="AY1081" s="32"/>
      <c r="AZ1081" s="32"/>
      <c r="BA1081" s="32"/>
      <c r="BB1081" s="32"/>
      <c r="BC1081" s="32"/>
      <c r="BD1081" s="32"/>
      <c r="BE1081" s="32"/>
      <c r="BF1081" s="32"/>
      <c r="BG1081" s="32"/>
      <c r="BH1081" s="32"/>
      <c r="BI1081" s="32"/>
      <c r="BJ1081" s="32"/>
      <c r="BK1081" s="32"/>
      <c r="BL1081" s="32"/>
      <c r="BM1081" s="32"/>
      <c r="BN1081" s="32"/>
      <c r="BO1081" s="32"/>
      <c r="BP1081" s="32"/>
      <c r="BQ1081" s="32"/>
      <c r="BR1081" s="32"/>
      <c r="BS1081" s="32"/>
      <c r="BT1081" s="32"/>
      <c r="BU1081" s="32"/>
      <c r="BV1081" s="32"/>
      <c r="BW1081" s="32"/>
      <c r="BX1081" s="32">
        <v>107625</v>
      </c>
      <c r="BY1081" s="32"/>
      <c r="BZ1081" s="32">
        <v>107625</v>
      </c>
      <c r="CA1081" s="32">
        <f t="shared" si="281"/>
        <v>113673.52500000001</v>
      </c>
      <c r="CB1081" s="32"/>
      <c r="CC1081" s="32"/>
      <c r="CD1081" s="32"/>
      <c r="CE1081" s="32"/>
      <c r="CF1081" s="32"/>
      <c r="CG1081" s="32"/>
      <c r="CH1081" s="32"/>
      <c r="CI1081" s="32"/>
      <c r="CJ1081" s="32">
        <f t="shared" si="275"/>
        <v>133189.14364000002</v>
      </c>
      <c r="CK1081" s="32">
        <f>+SMALL((K1081,O1081,S1081,W1081,AA1081,AE1081,AI1081,AM1081,AQ1081,AU1081,AY1081,BC1081,BG1081,BK1081,BO1081,BS1081,BW1081,CA1081,CE1081,CI1081),1)</f>
        <v>113673.52500000001</v>
      </c>
      <c r="CL1081" s="18"/>
      <c r="CM1081" s="18">
        <f t="shared" si="279"/>
        <v>22466.430199999988</v>
      </c>
      <c r="CN1081" s="35">
        <f t="shared" si="280"/>
        <v>0.19763995354239244</v>
      </c>
      <c r="CO1081" s="39">
        <f t="shared" si="276"/>
        <v>113673.52500000001</v>
      </c>
    </row>
    <row r="1082" spans="1:93" s="19" customFormat="1" ht="60">
      <c r="A1082" s="17">
        <v>1072</v>
      </c>
      <c r="B1082" s="49" t="s">
        <v>841</v>
      </c>
      <c r="C1082" s="69" t="s">
        <v>944</v>
      </c>
      <c r="D1082" s="69" t="s">
        <v>1248</v>
      </c>
      <c r="E1082" s="37">
        <v>1</v>
      </c>
      <c r="F1082" s="37" t="str">
        <f>+VLOOKUP(B1082,'[1]AMAREY NOVA MEDICAL S.A'!$D:$H,5,0)</f>
        <v>CTO 5666-2021 LOGISTICA PARA DISPOSITIVOS MEDICOS S.A.S</v>
      </c>
      <c r="G1082" s="34">
        <f>+VLOOKUP(B1082,'[1]AMAREY NOVA MEDICAL S.A'!$D:$H,2,0)</f>
        <v>80794</v>
      </c>
      <c r="H1082" s="32">
        <f>+VLOOKUP(B1082,'[1]AMAREY NOVA MEDICAL S.A'!$D:$H,3,0)</f>
        <v>0</v>
      </c>
      <c r="I1082" s="32">
        <f>+VLOOKUP(B1082,'[1]AMAREY NOVA MEDICAL S.A'!$D:$H,4,0)</f>
        <v>80794</v>
      </c>
      <c r="J1082" s="32">
        <f t="shared" si="272"/>
        <v>80794</v>
      </c>
      <c r="K1082" s="32">
        <f t="shared" si="273"/>
        <v>85334.622799999997</v>
      </c>
      <c r="L1082" s="32"/>
      <c r="M1082" s="32"/>
      <c r="N1082" s="32"/>
      <c r="O1082" s="32"/>
      <c r="P1082" s="71"/>
      <c r="Q1082" s="71"/>
      <c r="R1082" s="76"/>
      <c r="S1082" s="32"/>
      <c r="T1082" s="32"/>
      <c r="U1082" s="32"/>
      <c r="V1082" s="32"/>
      <c r="W1082" s="32"/>
      <c r="X1082" s="32"/>
      <c r="Y1082" s="32"/>
      <c r="Z1082" s="32"/>
      <c r="AA1082" s="32"/>
      <c r="AB1082" s="32"/>
      <c r="AC1082" s="32"/>
      <c r="AD1082" s="32"/>
      <c r="AE1082" s="32"/>
      <c r="AF1082" s="32"/>
      <c r="AG1082" s="32"/>
      <c r="AH1082" s="32"/>
      <c r="AI1082" s="32"/>
      <c r="AJ1082" s="32"/>
      <c r="AK1082" s="32"/>
      <c r="AL1082" s="32"/>
      <c r="AM1082" s="32"/>
      <c r="AN1082" s="32"/>
      <c r="AO1082" s="32"/>
      <c r="AP1082" s="32"/>
      <c r="AQ1082" s="32"/>
      <c r="AR1082" s="32">
        <v>702832.92967641586</v>
      </c>
      <c r="AS1082" s="32"/>
      <c r="AT1082" s="32">
        <v>702832.92967641586</v>
      </c>
      <c r="AU1082" s="32">
        <f t="shared" si="278"/>
        <v>742332.14032423042</v>
      </c>
      <c r="AV1082" s="32"/>
      <c r="AW1082" s="32"/>
      <c r="AX1082" s="32"/>
      <c r="AY1082" s="32"/>
      <c r="AZ1082" s="32"/>
      <c r="BA1082" s="32"/>
      <c r="BB1082" s="32"/>
      <c r="BC1082" s="32"/>
      <c r="BD1082" s="32"/>
      <c r="BE1082" s="32"/>
      <c r="BF1082" s="32"/>
      <c r="BG1082" s="32"/>
      <c r="BH1082" s="32"/>
      <c r="BI1082" s="32"/>
      <c r="BJ1082" s="32"/>
      <c r="BK1082" s="32"/>
      <c r="BL1082" s="32"/>
      <c r="BM1082" s="32"/>
      <c r="BN1082" s="32"/>
      <c r="BO1082" s="32"/>
      <c r="BP1082" s="32"/>
      <c r="BQ1082" s="32"/>
      <c r="BR1082" s="32"/>
      <c r="BS1082" s="32"/>
      <c r="BT1082" s="32"/>
      <c r="BU1082" s="32"/>
      <c r="BV1082" s="32"/>
      <c r="BW1082" s="32"/>
      <c r="BX1082" s="32">
        <v>271950</v>
      </c>
      <c r="BY1082" s="32"/>
      <c r="BZ1082" s="32">
        <v>271950</v>
      </c>
      <c r="CA1082" s="32">
        <f t="shared" si="281"/>
        <v>287233.59000000003</v>
      </c>
      <c r="CB1082" s="32"/>
      <c r="CC1082" s="32"/>
      <c r="CD1082" s="32"/>
      <c r="CE1082" s="32"/>
      <c r="CF1082" s="32"/>
      <c r="CG1082" s="32"/>
      <c r="CH1082" s="32"/>
      <c r="CI1082" s="32"/>
      <c r="CJ1082" s="32">
        <f t="shared" si="275"/>
        <v>371633.45104141015</v>
      </c>
      <c r="CK1082" s="32">
        <f>+SMALL((K1082,O1082,S1082,W1082,AA1082,AE1082,AI1082,AM1082,AQ1082,AU1082,AY1082,BC1082,BG1082,BK1082,BO1082,BS1082,BW1082,CA1082,CE1082,CI1082),1)</f>
        <v>85334.622799999997</v>
      </c>
      <c r="CL1082" s="18"/>
      <c r="CM1082" s="18">
        <f t="shared" si="279"/>
        <v>0</v>
      </c>
      <c r="CN1082" s="35">
        <f t="shared" si="280"/>
        <v>0</v>
      </c>
      <c r="CO1082" s="39">
        <f t="shared" si="276"/>
        <v>85334.622799999997</v>
      </c>
    </row>
    <row r="1083" spans="1:93" s="19" customFormat="1" ht="60">
      <c r="A1083" s="17">
        <v>1073</v>
      </c>
      <c r="B1083" s="49" t="s">
        <v>842</v>
      </c>
      <c r="C1083" s="69" t="s">
        <v>944</v>
      </c>
      <c r="D1083" s="69" t="s">
        <v>1248</v>
      </c>
      <c r="E1083" s="37">
        <v>1</v>
      </c>
      <c r="F1083" s="37" t="str">
        <f>+VLOOKUP(B1083,'[1]AMAREY NOVA MEDICAL S.A'!$D:$H,5,0)</f>
        <v>CTO 5666-2021 LOGISTICA PARA DISPOSITIVOS MEDICOS S.A.S</v>
      </c>
      <c r="G1083" s="34">
        <f>+VLOOKUP(B1083,'[1]AMAREY NOVA MEDICAL S.A'!$D:$H,2,0)</f>
        <v>2912676</v>
      </c>
      <c r="H1083" s="32">
        <f>+VLOOKUP(B1083,'[1]AMAREY NOVA MEDICAL S.A'!$D:$H,3,0)</f>
        <v>0</v>
      </c>
      <c r="I1083" s="32">
        <f>+VLOOKUP(B1083,'[1]AMAREY NOVA MEDICAL S.A'!$D:$H,4,0)</f>
        <v>2912676</v>
      </c>
      <c r="J1083" s="32">
        <f t="shared" si="272"/>
        <v>2912676</v>
      </c>
      <c r="K1083" s="32">
        <f t="shared" si="273"/>
        <v>3076368.3912</v>
      </c>
      <c r="L1083" s="32"/>
      <c r="M1083" s="32"/>
      <c r="N1083" s="32"/>
      <c r="O1083" s="32"/>
      <c r="P1083" s="71"/>
      <c r="Q1083" s="71"/>
      <c r="R1083" s="76"/>
      <c r="S1083" s="32"/>
      <c r="T1083" s="32"/>
      <c r="U1083" s="32"/>
      <c r="V1083" s="32"/>
      <c r="W1083" s="32"/>
      <c r="X1083" s="32"/>
      <c r="Y1083" s="32"/>
      <c r="Z1083" s="32"/>
      <c r="AA1083" s="32"/>
      <c r="AB1083" s="32"/>
      <c r="AC1083" s="32"/>
      <c r="AD1083" s="32"/>
      <c r="AE1083" s="32"/>
      <c r="AF1083" s="32"/>
      <c r="AG1083" s="32"/>
      <c r="AH1083" s="32"/>
      <c r="AI1083" s="32"/>
      <c r="AJ1083" s="32"/>
      <c r="AK1083" s="32"/>
      <c r="AL1083" s="32"/>
      <c r="AM1083" s="32"/>
      <c r="AN1083" s="32"/>
      <c r="AO1083" s="32"/>
      <c r="AP1083" s="32"/>
      <c r="AQ1083" s="32"/>
      <c r="AR1083" s="32"/>
      <c r="AS1083" s="32"/>
      <c r="AT1083" s="32"/>
      <c r="AU1083" s="32"/>
      <c r="AV1083" s="32"/>
      <c r="AW1083" s="32"/>
      <c r="AX1083" s="32"/>
      <c r="AY1083" s="32"/>
      <c r="AZ1083" s="32"/>
      <c r="BA1083" s="32"/>
      <c r="BB1083" s="32"/>
      <c r="BC1083" s="32"/>
      <c r="BD1083" s="32"/>
      <c r="BE1083" s="32"/>
      <c r="BF1083" s="32"/>
      <c r="BG1083" s="32"/>
      <c r="BH1083" s="32"/>
      <c r="BI1083" s="32"/>
      <c r="BJ1083" s="32"/>
      <c r="BK1083" s="32"/>
      <c r="BL1083" s="32"/>
      <c r="BM1083" s="32"/>
      <c r="BN1083" s="32"/>
      <c r="BO1083" s="32"/>
      <c r="BP1083" s="32"/>
      <c r="BQ1083" s="32"/>
      <c r="BR1083" s="32"/>
      <c r="BS1083" s="32"/>
      <c r="BT1083" s="32"/>
      <c r="BU1083" s="32"/>
      <c r="BV1083" s="32"/>
      <c r="BW1083" s="32"/>
      <c r="BX1083" s="32">
        <v>69825</v>
      </c>
      <c r="BY1083" s="32"/>
      <c r="BZ1083" s="32">
        <v>69825</v>
      </c>
      <c r="CA1083" s="32">
        <f t="shared" si="281"/>
        <v>73749.165000000008</v>
      </c>
      <c r="CB1083" s="32"/>
      <c r="CC1083" s="32"/>
      <c r="CD1083" s="32"/>
      <c r="CE1083" s="32"/>
      <c r="CF1083" s="32"/>
      <c r="CG1083" s="32"/>
      <c r="CH1083" s="32"/>
      <c r="CI1083" s="32"/>
      <c r="CJ1083" s="32">
        <f t="shared" si="275"/>
        <v>1575058.7781</v>
      </c>
      <c r="CK1083" s="32">
        <f>+SMALL((K1083,O1083,S1083,W1083,AA1083,AE1083,AI1083,AM1083,AQ1083,AU1083,AY1083,BC1083,BG1083,BK1083,BO1083,BS1083,BW1083,CA1083,CE1083,CI1083),1)</f>
        <v>73749.165000000008</v>
      </c>
      <c r="CL1083" s="18"/>
      <c r="CM1083" s="18">
        <f t="shared" si="279"/>
        <v>3002619.2261999999</v>
      </c>
      <c r="CN1083" s="35">
        <f t="shared" si="280"/>
        <v>40.713941997851769</v>
      </c>
      <c r="CO1083" s="39">
        <f t="shared" si="276"/>
        <v>73749.165000000008</v>
      </c>
    </row>
    <row r="1084" spans="1:93" s="19" customFormat="1" ht="60">
      <c r="A1084" s="17">
        <v>1074</v>
      </c>
      <c r="B1084" s="49" t="s">
        <v>843</v>
      </c>
      <c r="C1084" s="69" t="s">
        <v>944</v>
      </c>
      <c r="D1084" s="69" t="s">
        <v>1248</v>
      </c>
      <c r="E1084" s="37">
        <v>1</v>
      </c>
      <c r="F1084" s="37" t="str">
        <f>+VLOOKUP(B1084,'[1]AMAREY NOVA MEDICAL S.A'!$D:$H,5,0)</f>
        <v>CTO 5666-2021 LOGISTICA PARA DISPOSITIVOS MEDICOS S.A.S</v>
      </c>
      <c r="G1084" s="34">
        <f>+VLOOKUP(B1084,'[1]AMAREY NOVA MEDICAL S.A'!$D:$H,2,0)</f>
        <v>230506</v>
      </c>
      <c r="H1084" s="32">
        <f>+VLOOKUP(B1084,'[1]AMAREY NOVA MEDICAL S.A'!$D:$H,3,0)</f>
        <v>0</v>
      </c>
      <c r="I1084" s="32">
        <f>+VLOOKUP(B1084,'[1]AMAREY NOVA MEDICAL S.A'!$D:$H,4,0)</f>
        <v>230506</v>
      </c>
      <c r="J1084" s="32">
        <f t="shared" si="272"/>
        <v>230506</v>
      </c>
      <c r="K1084" s="32">
        <f t="shared" si="273"/>
        <v>243460.43720000001</v>
      </c>
      <c r="L1084" s="32"/>
      <c r="M1084" s="32"/>
      <c r="N1084" s="32"/>
      <c r="O1084" s="32"/>
      <c r="P1084" s="71"/>
      <c r="Q1084" s="71"/>
      <c r="R1084" s="76"/>
      <c r="S1084" s="32"/>
      <c r="T1084" s="32"/>
      <c r="U1084" s="32"/>
      <c r="V1084" s="32"/>
      <c r="W1084" s="32"/>
      <c r="X1084" s="32"/>
      <c r="Y1084" s="32"/>
      <c r="Z1084" s="32"/>
      <c r="AA1084" s="32"/>
      <c r="AB1084" s="32"/>
      <c r="AC1084" s="32"/>
      <c r="AD1084" s="32"/>
      <c r="AE1084" s="32"/>
      <c r="AF1084" s="32"/>
      <c r="AG1084" s="32"/>
      <c r="AH1084" s="32"/>
      <c r="AI1084" s="32"/>
      <c r="AJ1084" s="32"/>
      <c r="AK1084" s="32"/>
      <c r="AL1084" s="32"/>
      <c r="AM1084" s="32"/>
      <c r="AN1084" s="32"/>
      <c r="AO1084" s="32"/>
      <c r="AP1084" s="32"/>
      <c r="AQ1084" s="32"/>
      <c r="AR1084" s="32">
        <v>633310.93930103991</v>
      </c>
      <c r="AS1084" s="32"/>
      <c r="AT1084" s="32">
        <v>633310.93930103991</v>
      </c>
      <c r="AU1084" s="32">
        <f t="shared" si="278"/>
        <v>668903.01408975839</v>
      </c>
      <c r="AV1084" s="32"/>
      <c r="AW1084" s="32"/>
      <c r="AX1084" s="32"/>
      <c r="AY1084" s="32"/>
      <c r="AZ1084" s="32"/>
      <c r="BA1084" s="32"/>
      <c r="BB1084" s="32"/>
      <c r="BC1084" s="32"/>
      <c r="BD1084" s="32"/>
      <c r="BE1084" s="32"/>
      <c r="BF1084" s="32"/>
      <c r="BG1084" s="32"/>
      <c r="BH1084" s="32"/>
      <c r="BI1084" s="32"/>
      <c r="BJ1084" s="32"/>
      <c r="BK1084" s="32"/>
      <c r="BL1084" s="32"/>
      <c r="BM1084" s="32"/>
      <c r="BN1084" s="32"/>
      <c r="BO1084" s="32"/>
      <c r="BP1084" s="32"/>
      <c r="BQ1084" s="32"/>
      <c r="BR1084" s="32"/>
      <c r="BS1084" s="32"/>
      <c r="BT1084" s="32"/>
      <c r="BU1084" s="32"/>
      <c r="BV1084" s="32"/>
      <c r="BW1084" s="32"/>
      <c r="BX1084" s="32">
        <v>27825</v>
      </c>
      <c r="BY1084" s="32"/>
      <c r="BZ1084" s="32">
        <v>27825</v>
      </c>
      <c r="CA1084" s="32">
        <f t="shared" si="281"/>
        <v>29388.764999999999</v>
      </c>
      <c r="CB1084" s="32"/>
      <c r="CC1084" s="32"/>
      <c r="CD1084" s="32"/>
      <c r="CE1084" s="32"/>
      <c r="CF1084" s="32"/>
      <c r="CG1084" s="32"/>
      <c r="CH1084" s="32"/>
      <c r="CI1084" s="32"/>
      <c r="CJ1084" s="32">
        <f t="shared" si="275"/>
        <v>313917.40542991948</v>
      </c>
      <c r="CK1084" s="32">
        <f>+SMALL((K1084,O1084,S1084,W1084,AA1084,AE1084,AI1084,AM1084,AQ1084,AU1084,AY1084,BC1084,BG1084,BK1084,BO1084,BS1084,BW1084,CA1084,CE1084,CI1084),1)</f>
        <v>29388.764999999999</v>
      </c>
      <c r="CL1084" s="18"/>
      <c r="CM1084" s="18">
        <f t="shared" si="279"/>
        <v>214071.67220000003</v>
      </c>
      <c r="CN1084" s="35">
        <f t="shared" si="280"/>
        <v>7.2841329739442955</v>
      </c>
      <c r="CO1084" s="39">
        <f t="shared" si="276"/>
        <v>29388.764999999999</v>
      </c>
    </row>
    <row r="1085" spans="1:93" s="19" customFormat="1" ht="60">
      <c r="A1085" s="17">
        <v>1075</v>
      </c>
      <c r="B1085" s="49" t="s">
        <v>833</v>
      </c>
      <c r="C1085" s="69" t="s">
        <v>944</v>
      </c>
      <c r="D1085" s="69" t="s">
        <v>1248</v>
      </c>
      <c r="E1085" s="37">
        <v>1</v>
      </c>
      <c r="F1085" s="37" t="str">
        <f>+VLOOKUP(B1085,'[1]AMAREY NOVA MEDICAL S.A'!$D:$H,5,0)</f>
        <v>CTO 5666-2021 LOGISTICA PARA DISPOSITIVOS MEDICOS S.A.S</v>
      </c>
      <c r="G1085" s="34">
        <f>+VLOOKUP(B1085,'[1]AMAREY NOVA MEDICAL S.A'!$D:$H,2,0)</f>
        <v>230506</v>
      </c>
      <c r="H1085" s="32">
        <f>+VLOOKUP(B1085,'[1]AMAREY NOVA MEDICAL S.A'!$D:$H,3,0)</f>
        <v>0</v>
      </c>
      <c r="I1085" s="32">
        <f>+VLOOKUP(B1085,'[1]AMAREY NOVA MEDICAL S.A'!$D:$H,4,0)</f>
        <v>230506</v>
      </c>
      <c r="J1085" s="32">
        <f t="shared" si="272"/>
        <v>230506</v>
      </c>
      <c r="K1085" s="32">
        <f t="shared" si="273"/>
        <v>243460.43720000001</v>
      </c>
      <c r="L1085" s="32"/>
      <c r="M1085" s="32"/>
      <c r="N1085" s="32"/>
      <c r="O1085" s="32"/>
      <c r="P1085" s="71"/>
      <c r="Q1085" s="71"/>
      <c r="R1085" s="76"/>
      <c r="S1085" s="32"/>
      <c r="T1085" s="32"/>
      <c r="U1085" s="32"/>
      <c r="V1085" s="32"/>
      <c r="W1085" s="32"/>
      <c r="X1085" s="32"/>
      <c r="Y1085" s="32"/>
      <c r="Z1085" s="32"/>
      <c r="AA1085" s="32"/>
      <c r="AB1085" s="32"/>
      <c r="AC1085" s="32"/>
      <c r="AD1085" s="32"/>
      <c r="AE1085" s="32"/>
      <c r="AF1085" s="32"/>
      <c r="AG1085" s="32"/>
      <c r="AH1085" s="32"/>
      <c r="AI1085" s="32"/>
      <c r="AJ1085" s="32"/>
      <c r="AK1085" s="32"/>
      <c r="AL1085" s="32"/>
      <c r="AM1085" s="32"/>
      <c r="AN1085" s="32"/>
      <c r="AO1085" s="32"/>
      <c r="AP1085" s="32"/>
      <c r="AQ1085" s="32"/>
      <c r="AR1085" s="32">
        <v>253556.81504999998</v>
      </c>
      <c r="AS1085" s="32"/>
      <c r="AT1085" s="32">
        <v>253556.81504999998</v>
      </c>
      <c r="AU1085" s="32">
        <f t="shared" si="278"/>
        <v>267806.70805580996</v>
      </c>
      <c r="AV1085" s="32"/>
      <c r="AW1085" s="32"/>
      <c r="AX1085" s="32"/>
      <c r="AY1085" s="32"/>
      <c r="AZ1085" s="32"/>
      <c r="BA1085" s="32"/>
      <c r="BB1085" s="32"/>
      <c r="BC1085" s="32"/>
      <c r="BD1085" s="32"/>
      <c r="BE1085" s="32"/>
      <c r="BF1085" s="32"/>
      <c r="BG1085" s="32"/>
      <c r="BH1085" s="32"/>
      <c r="BI1085" s="32"/>
      <c r="BJ1085" s="32"/>
      <c r="BK1085" s="32"/>
      <c r="BL1085" s="32"/>
      <c r="BM1085" s="32"/>
      <c r="BN1085" s="32"/>
      <c r="BO1085" s="32"/>
      <c r="BP1085" s="32"/>
      <c r="BQ1085" s="32"/>
      <c r="BR1085" s="32"/>
      <c r="BS1085" s="32"/>
      <c r="BT1085" s="32"/>
      <c r="BU1085" s="32"/>
      <c r="BV1085" s="32"/>
      <c r="BW1085" s="32"/>
      <c r="BX1085" s="32">
        <v>380000</v>
      </c>
      <c r="BY1085" s="32"/>
      <c r="BZ1085" s="32">
        <v>380000</v>
      </c>
      <c r="CA1085" s="32">
        <f t="shared" si="281"/>
        <v>401356</v>
      </c>
      <c r="CB1085" s="32"/>
      <c r="CC1085" s="32"/>
      <c r="CD1085" s="32"/>
      <c r="CE1085" s="32"/>
      <c r="CF1085" s="32"/>
      <c r="CG1085" s="32"/>
      <c r="CH1085" s="32"/>
      <c r="CI1085" s="32"/>
      <c r="CJ1085" s="32">
        <f t="shared" si="275"/>
        <v>304207.71508527</v>
      </c>
      <c r="CK1085" s="32">
        <f>+SMALL((K1085,O1085,S1085,W1085,AA1085,AE1085,AI1085,AM1085,AQ1085,AU1085,AY1085,BC1085,BG1085,BK1085,BO1085,BS1085,BW1085,CA1085,CE1085,CI1085),1)</f>
        <v>243460.43720000001</v>
      </c>
      <c r="CL1085" s="18"/>
      <c r="CM1085" s="18">
        <f t="shared" si="279"/>
        <v>0</v>
      </c>
      <c r="CN1085" s="35">
        <f t="shared" si="280"/>
        <v>0</v>
      </c>
      <c r="CO1085" s="39">
        <f t="shared" si="276"/>
        <v>243460.43720000001</v>
      </c>
    </row>
    <row r="1086" spans="1:93" s="19" customFormat="1" ht="60">
      <c r="A1086" s="17">
        <v>1076</v>
      </c>
      <c r="B1086" s="50" t="s">
        <v>847</v>
      </c>
      <c r="C1086" s="69" t="s">
        <v>945</v>
      </c>
      <c r="D1086" s="69" t="s">
        <v>1248</v>
      </c>
      <c r="E1086" s="37">
        <v>1</v>
      </c>
      <c r="F1086" s="37" t="str">
        <f>+VLOOKUP(B1086,'[1]AMAREY NOVA MEDICAL S.A'!$D:$H,5,0)</f>
        <v>CTO 5669-2021 PROMED QUIRURGICOS E.U</v>
      </c>
      <c r="G1086" s="34">
        <f>+VLOOKUP(B1086,'[1]AMAREY NOVA MEDICAL S.A'!$D:$H,2,0)</f>
        <v>3357229</v>
      </c>
      <c r="H1086" s="32">
        <f>+VLOOKUP(B1086,'[1]AMAREY NOVA MEDICAL S.A'!$D:$H,3,0)</f>
        <v>0</v>
      </c>
      <c r="I1086" s="32">
        <f>+VLOOKUP(B1086,'[1]AMAREY NOVA MEDICAL S.A'!$D:$H,4,0)</f>
        <v>3357229</v>
      </c>
      <c r="J1086" s="32">
        <f t="shared" si="272"/>
        <v>3357229</v>
      </c>
      <c r="K1086" s="32">
        <f t="shared" si="273"/>
        <v>3545905.2697999999</v>
      </c>
      <c r="L1086" s="32"/>
      <c r="M1086" s="32"/>
      <c r="N1086" s="32"/>
      <c r="O1086" s="32"/>
      <c r="P1086" s="71"/>
      <c r="Q1086" s="71"/>
      <c r="R1086" s="76"/>
      <c r="S1086" s="32"/>
      <c r="T1086" s="32"/>
      <c r="U1086" s="32"/>
      <c r="V1086" s="32"/>
      <c r="W1086" s="32"/>
      <c r="X1086" s="32"/>
      <c r="Y1086" s="32"/>
      <c r="Z1086" s="32"/>
      <c r="AA1086" s="32"/>
      <c r="AB1086" s="32"/>
      <c r="AC1086" s="32"/>
      <c r="AD1086" s="32"/>
      <c r="AE1086" s="32"/>
      <c r="AF1086" s="32"/>
      <c r="AG1086" s="32"/>
      <c r="AH1086" s="32"/>
      <c r="AI1086" s="32"/>
      <c r="AJ1086" s="32"/>
      <c r="AK1086" s="32"/>
      <c r="AL1086" s="32"/>
      <c r="AM1086" s="32"/>
      <c r="AN1086" s="32"/>
      <c r="AO1086" s="32"/>
      <c r="AP1086" s="32"/>
      <c r="AQ1086" s="32"/>
      <c r="AR1086" s="32"/>
      <c r="AS1086" s="32"/>
      <c r="AT1086" s="32"/>
      <c r="AU1086" s="32"/>
      <c r="AV1086" s="32"/>
      <c r="AW1086" s="32"/>
      <c r="AX1086" s="32"/>
      <c r="AY1086" s="32"/>
      <c r="AZ1086" s="32"/>
      <c r="BA1086" s="32"/>
      <c r="BB1086" s="32"/>
      <c r="BC1086" s="32"/>
      <c r="BD1086" s="32"/>
      <c r="BE1086" s="32"/>
      <c r="BF1086" s="32"/>
      <c r="BG1086" s="32"/>
      <c r="BH1086" s="32"/>
      <c r="BI1086" s="32"/>
      <c r="BJ1086" s="32"/>
      <c r="BK1086" s="32"/>
      <c r="BL1086" s="32"/>
      <c r="BM1086" s="32"/>
      <c r="BN1086" s="32"/>
      <c r="BO1086" s="32"/>
      <c r="BP1086" s="32"/>
      <c r="BQ1086" s="32"/>
      <c r="BR1086" s="32"/>
      <c r="BS1086" s="32"/>
      <c r="BT1086" s="32"/>
      <c r="BU1086" s="32"/>
      <c r="BV1086" s="32"/>
      <c r="BW1086" s="32"/>
      <c r="BX1086" s="32">
        <v>3333960</v>
      </c>
      <c r="BY1086" s="32"/>
      <c r="BZ1086" s="32">
        <v>3333960</v>
      </c>
      <c r="CA1086" s="32">
        <f t="shared" si="281"/>
        <v>3521328.5520000001</v>
      </c>
      <c r="CB1086" s="32"/>
      <c r="CC1086" s="32"/>
      <c r="CD1086" s="32"/>
      <c r="CE1086" s="32"/>
      <c r="CF1086" s="32"/>
      <c r="CG1086" s="32"/>
      <c r="CH1086" s="32"/>
      <c r="CI1086" s="32"/>
      <c r="CJ1086" s="32">
        <f t="shared" si="275"/>
        <v>3533616.9109</v>
      </c>
      <c r="CK1086" s="32">
        <f>+SMALL((K1086,O1086,S1086,W1086,AA1086,AE1086,AI1086,AM1086,AQ1086,AU1086,AY1086,BC1086,BG1086,BK1086,BO1086,BS1086,BW1086,CA1086,CE1086,CI1086),1)</f>
        <v>3521328.5520000001</v>
      </c>
      <c r="CL1086" s="18"/>
      <c r="CM1086" s="18">
        <f t="shared" si="279"/>
        <v>24576.717799999751</v>
      </c>
      <c r="CN1086" s="35">
        <f t="shared" si="280"/>
        <v>6.9793878750794144E-3</v>
      </c>
      <c r="CO1086" s="39">
        <f t="shared" si="276"/>
        <v>3521328.5520000001</v>
      </c>
    </row>
    <row r="1087" spans="1:93" s="19" customFormat="1" ht="60">
      <c r="A1087" s="17">
        <v>1077</v>
      </c>
      <c r="B1087" s="50" t="s">
        <v>848</v>
      </c>
      <c r="C1087" s="69" t="s">
        <v>945</v>
      </c>
      <c r="D1087" s="69" t="s">
        <v>1248</v>
      </c>
      <c r="E1087" s="37">
        <v>1</v>
      </c>
      <c r="F1087" s="37" t="str">
        <f>+VLOOKUP(B1087,'[1]AMAREY NOVA MEDICAL S.A'!$D:$H,5,0)</f>
        <v>CTO 5669-2021 PROMED QUIRURGICOS E.U</v>
      </c>
      <c r="G1087" s="34">
        <f>+VLOOKUP(B1087,'[1]AMAREY NOVA MEDICAL S.A'!$D:$H,2,0)</f>
        <v>910022</v>
      </c>
      <c r="H1087" s="32">
        <f>+VLOOKUP(B1087,'[1]AMAREY NOVA MEDICAL S.A'!$D:$H,3,0)</f>
        <v>0</v>
      </c>
      <c r="I1087" s="32">
        <f>+VLOOKUP(B1087,'[1]AMAREY NOVA MEDICAL S.A'!$D:$H,4,0)</f>
        <v>910022</v>
      </c>
      <c r="J1087" s="32">
        <f t="shared" si="272"/>
        <v>910022</v>
      </c>
      <c r="K1087" s="32">
        <f t="shared" si="273"/>
        <v>961165.23640000005</v>
      </c>
      <c r="L1087" s="32"/>
      <c r="M1087" s="32"/>
      <c r="N1087" s="32"/>
      <c r="O1087" s="32"/>
      <c r="P1087" s="71"/>
      <c r="Q1087" s="71"/>
      <c r="R1087" s="76"/>
      <c r="S1087" s="32"/>
      <c r="T1087" s="32"/>
      <c r="U1087" s="32"/>
      <c r="V1087" s="32"/>
      <c r="W1087" s="32"/>
      <c r="X1087" s="32"/>
      <c r="Y1087" s="32"/>
      <c r="Z1087" s="32"/>
      <c r="AA1087" s="32"/>
      <c r="AB1087" s="32"/>
      <c r="AC1087" s="32"/>
      <c r="AD1087" s="32"/>
      <c r="AE1087" s="32"/>
      <c r="AF1087" s="32"/>
      <c r="AG1087" s="32"/>
      <c r="AH1087" s="32"/>
      <c r="AI1087" s="32"/>
      <c r="AJ1087" s="32"/>
      <c r="AK1087" s="32"/>
      <c r="AL1087" s="32"/>
      <c r="AM1087" s="32"/>
      <c r="AN1087" s="32"/>
      <c r="AO1087" s="32"/>
      <c r="AP1087" s="32"/>
      <c r="AQ1087" s="32"/>
      <c r="AR1087" s="32"/>
      <c r="AS1087" s="32"/>
      <c r="AT1087" s="32"/>
      <c r="AU1087" s="32"/>
      <c r="AV1087" s="32"/>
      <c r="AW1087" s="32"/>
      <c r="AX1087" s="32"/>
      <c r="AY1087" s="32"/>
      <c r="AZ1087" s="32"/>
      <c r="BA1087" s="32"/>
      <c r="BB1087" s="32"/>
      <c r="BC1087" s="32"/>
      <c r="BD1087" s="32"/>
      <c r="BE1087" s="32"/>
      <c r="BF1087" s="32"/>
      <c r="BG1087" s="32"/>
      <c r="BH1087" s="32"/>
      <c r="BI1087" s="32"/>
      <c r="BJ1087" s="32"/>
      <c r="BK1087" s="32"/>
      <c r="BL1087" s="32"/>
      <c r="BM1087" s="32"/>
      <c r="BN1087" s="32"/>
      <c r="BO1087" s="32"/>
      <c r="BP1087" s="32"/>
      <c r="BQ1087" s="32"/>
      <c r="BR1087" s="32"/>
      <c r="BS1087" s="32"/>
      <c r="BT1087" s="32"/>
      <c r="BU1087" s="32"/>
      <c r="BV1087" s="32"/>
      <c r="BW1087" s="32"/>
      <c r="BX1087" s="32"/>
      <c r="BY1087" s="32"/>
      <c r="BZ1087" s="32"/>
      <c r="CA1087" s="32"/>
      <c r="CB1087" s="32"/>
      <c r="CC1087" s="32"/>
      <c r="CD1087" s="32"/>
      <c r="CE1087" s="32"/>
      <c r="CF1087" s="32"/>
      <c r="CG1087" s="32"/>
      <c r="CH1087" s="32"/>
      <c r="CI1087" s="32"/>
      <c r="CJ1087" s="32">
        <f t="shared" si="275"/>
        <v>961165.23640000005</v>
      </c>
      <c r="CK1087" s="32">
        <f>+SMALL((K1087,O1087,S1087,W1087,AA1087,AE1087,AI1087,AM1087,AQ1087,AU1087,AY1087,BC1087,BG1087,BK1087,BO1087,BS1087,BW1087,CA1087,CE1087,CI1087),1)</f>
        <v>961165.23640000005</v>
      </c>
      <c r="CL1087" s="18"/>
      <c r="CM1087" s="18">
        <f t="shared" si="279"/>
        <v>0</v>
      </c>
      <c r="CN1087" s="35">
        <f t="shared" si="280"/>
        <v>0</v>
      </c>
      <c r="CO1087" s="39">
        <f t="shared" si="276"/>
        <v>961165.23640000005</v>
      </c>
    </row>
    <row r="1088" spans="1:93" s="19" customFormat="1" ht="60">
      <c r="A1088" s="17">
        <v>1078</v>
      </c>
      <c r="B1088" s="50" t="s">
        <v>702</v>
      </c>
      <c r="C1088" s="69" t="s">
        <v>945</v>
      </c>
      <c r="D1088" s="69" t="s">
        <v>1248</v>
      </c>
      <c r="E1088" s="37">
        <v>1</v>
      </c>
      <c r="F1088" s="37" t="str">
        <f>+VLOOKUP(B1088,'[1]AMAREY NOVA MEDICAL S.A'!$D:$H,5,0)</f>
        <v>CTO 5666-2021 LOGISTICA PARA DISPOSITIVOS MEDICOS S.A.S</v>
      </c>
      <c r="G1088" s="34">
        <f>+VLOOKUP(B1088,'[1]AMAREY NOVA MEDICAL S.A'!$D:$H,2,0)</f>
        <v>336539</v>
      </c>
      <c r="H1088" s="32">
        <f>+VLOOKUP(B1088,'[1]AMAREY NOVA MEDICAL S.A'!$D:$H,3,0)</f>
        <v>0</v>
      </c>
      <c r="I1088" s="32">
        <f>+VLOOKUP(B1088,'[1]AMAREY NOVA MEDICAL S.A'!$D:$H,4,0)</f>
        <v>336539</v>
      </c>
      <c r="J1088" s="32">
        <f t="shared" si="272"/>
        <v>336539</v>
      </c>
      <c r="K1088" s="32">
        <f t="shared" si="273"/>
        <v>355452.49180000002</v>
      </c>
      <c r="L1088" s="32"/>
      <c r="M1088" s="32"/>
      <c r="N1088" s="32"/>
      <c r="O1088" s="32"/>
      <c r="P1088" s="71"/>
      <c r="Q1088" s="71"/>
      <c r="R1088" s="76"/>
      <c r="S1088" s="32"/>
      <c r="T1088" s="32"/>
      <c r="U1088" s="32"/>
      <c r="V1088" s="32"/>
      <c r="W1088" s="32"/>
      <c r="X1088" s="32"/>
      <c r="Y1088" s="32"/>
      <c r="Z1088" s="32"/>
      <c r="AA1088" s="32"/>
      <c r="AB1088" s="32"/>
      <c r="AC1088" s="32"/>
      <c r="AD1088" s="32"/>
      <c r="AE1088" s="32"/>
      <c r="AF1088" s="32"/>
      <c r="AG1088" s="32"/>
      <c r="AH1088" s="32"/>
      <c r="AI1088" s="32"/>
      <c r="AJ1088" s="32"/>
      <c r="AK1088" s="32"/>
      <c r="AL1088" s="32"/>
      <c r="AM1088" s="32"/>
      <c r="AN1088" s="32"/>
      <c r="AO1088" s="32"/>
      <c r="AP1088" s="32"/>
      <c r="AQ1088" s="32"/>
      <c r="AR1088" s="32"/>
      <c r="AS1088" s="32"/>
      <c r="AT1088" s="32"/>
      <c r="AU1088" s="32"/>
      <c r="AV1088" s="32"/>
      <c r="AW1088" s="32"/>
      <c r="AX1088" s="32"/>
      <c r="AY1088" s="32"/>
      <c r="AZ1088" s="32"/>
      <c r="BA1088" s="32"/>
      <c r="BB1088" s="32"/>
      <c r="BC1088" s="32"/>
      <c r="BD1088" s="32"/>
      <c r="BE1088" s="32"/>
      <c r="BF1088" s="32"/>
      <c r="BG1088" s="32"/>
      <c r="BH1088" s="32"/>
      <c r="BI1088" s="32"/>
      <c r="BJ1088" s="32"/>
      <c r="BK1088" s="32"/>
      <c r="BL1088" s="32"/>
      <c r="BM1088" s="32"/>
      <c r="BN1088" s="32"/>
      <c r="BO1088" s="32"/>
      <c r="BP1088" s="32"/>
      <c r="BQ1088" s="32"/>
      <c r="BR1088" s="32"/>
      <c r="BS1088" s="32"/>
      <c r="BT1088" s="32"/>
      <c r="BU1088" s="32"/>
      <c r="BV1088" s="32"/>
      <c r="BW1088" s="32"/>
      <c r="BX1088" s="32">
        <v>380000</v>
      </c>
      <c r="BY1088" s="32"/>
      <c r="BZ1088" s="32">
        <v>380000</v>
      </c>
      <c r="CA1088" s="32">
        <f t="shared" si="281"/>
        <v>401356</v>
      </c>
      <c r="CB1088" s="32"/>
      <c r="CC1088" s="32"/>
      <c r="CD1088" s="32"/>
      <c r="CE1088" s="32"/>
      <c r="CF1088" s="32"/>
      <c r="CG1088" s="32"/>
      <c r="CH1088" s="32"/>
      <c r="CI1088" s="32"/>
      <c r="CJ1088" s="32">
        <f t="shared" si="275"/>
        <v>378404.24589999998</v>
      </c>
      <c r="CK1088" s="32">
        <f>+SMALL((K1088,O1088,S1088,W1088,AA1088,AE1088,AI1088,AM1088,AQ1088,AU1088,AY1088,BC1088,BG1088,BK1088,BO1088,BS1088,BW1088,CA1088,CE1088,CI1088),1)</f>
        <v>355452.49180000002</v>
      </c>
      <c r="CL1088" s="18"/>
      <c r="CM1088" s="18">
        <f t="shared" si="279"/>
        <v>0</v>
      </c>
      <c r="CN1088" s="35">
        <f t="shared" si="280"/>
        <v>0</v>
      </c>
      <c r="CO1088" s="39">
        <f t="shared" si="276"/>
        <v>355452.49180000002</v>
      </c>
    </row>
    <row r="1089" spans="1:93" s="19" customFormat="1" ht="60">
      <c r="A1089" s="17">
        <v>1079</v>
      </c>
      <c r="B1089" s="50" t="s">
        <v>849</v>
      </c>
      <c r="C1089" s="69" t="s">
        <v>946</v>
      </c>
      <c r="D1089" s="69" t="s">
        <v>1248</v>
      </c>
      <c r="E1089" s="37">
        <v>1</v>
      </c>
      <c r="F1089" s="37" t="str">
        <f>+VLOOKUP(B1089,'[1]AMAREY NOVA MEDICAL S.A'!$D:$H,5,0)</f>
        <v>CTO 5666-2021 LOGISTICA PARA DISPOSITIVOS MEDICOS S.A.S</v>
      </c>
      <c r="G1089" s="34">
        <f>+VLOOKUP(B1089,'[1]AMAREY NOVA MEDICAL S.A'!$D:$H,2,0)</f>
        <v>4093974</v>
      </c>
      <c r="H1089" s="32">
        <f>+VLOOKUP(B1089,'[1]AMAREY NOVA MEDICAL S.A'!$D:$H,3,0)</f>
        <v>0</v>
      </c>
      <c r="I1089" s="32">
        <f>+VLOOKUP(B1089,'[1]AMAREY NOVA MEDICAL S.A'!$D:$H,4,0)</f>
        <v>4093974</v>
      </c>
      <c r="J1089" s="32">
        <f t="shared" si="272"/>
        <v>4093974</v>
      </c>
      <c r="K1089" s="32">
        <f t="shared" si="273"/>
        <v>4324055.3388</v>
      </c>
      <c r="L1089" s="32"/>
      <c r="M1089" s="32"/>
      <c r="N1089" s="32"/>
      <c r="O1089" s="32"/>
      <c r="P1089" s="71"/>
      <c r="Q1089" s="71"/>
      <c r="R1089" s="76"/>
      <c r="S1089" s="32"/>
      <c r="T1089" s="32"/>
      <c r="U1089" s="32"/>
      <c r="V1089" s="32"/>
      <c r="W1089" s="32"/>
      <c r="X1089" s="32"/>
      <c r="Y1089" s="32"/>
      <c r="Z1089" s="32"/>
      <c r="AA1089" s="32"/>
      <c r="AB1089" s="32"/>
      <c r="AC1089" s="32"/>
      <c r="AD1089" s="32"/>
      <c r="AE1089" s="32"/>
      <c r="AF1089" s="32"/>
      <c r="AG1089" s="32"/>
      <c r="AH1089" s="32"/>
      <c r="AI1089" s="32"/>
      <c r="AJ1089" s="32"/>
      <c r="AK1089" s="32"/>
      <c r="AL1089" s="32"/>
      <c r="AM1089" s="32"/>
      <c r="AN1089" s="32"/>
      <c r="AO1089" s="32"/>
      <c r="AP1089" s="32"/>
      <c r="AQ1089" s="32"/>
      <c r="AR1089" s="32">
        <v>4503371.88074004</v>
      </c>
      <c r="AS1089" s="32"/>
      <c r="AT1089" s="32">
        <v>4503371.88074004</v>
      </c>
      <c r="AU1089" s="32">
        <f t="shared" si="278"/>
        <v>4756461.3804376302</v>
      </c>
      <c r="AV1089" s="32"/>
      <c r="AW1089" s="32"/>
      <c r="AX1089" s="32"/>
      <c r="AY1089" s="32"/>
      <c r="AZ1089" s="32"/>
      <c r="BA1089" s="32"/>
      <c r="BB1089" s="32"/>
      <c r="BC1089" s="32"/>
      <c r="BD1089" s="32"/>
      <c r="BE1089" s="32"/>
      <c r="BF1089" s="32"/>
      <c r="BG1089" s="32"/>
      <c r="BH1089" s="32"/>
      <c r="BI1089" s="32"/>
      <c r="BJ1089" s="32"/>
      <c r="BK1089" s="32"/>
      <c r="BL1089" s="32"/>
      <c r="BM1089" s="32"/>
      <c r="BN1089" s="32"/>
      <c r="BO1089" s="32"/>
      <c r="BP1089" s="32"/>
      <c r="BQ1089" s="32"/>
      <c r="BR1089" s="32"/>
      <c r="BS1089" s="32"/>
      <c r="BT1089" s="32"/>
      <c r="BU1089" s="32"/>
      <c r="BV1089" s="32"/>
      <c r="BW1089" s="32"/>
      <c r="BX1089" s="32"/>
      <c r="BY1089" s="32"/>
      <c r="BZ1089" s="32"/>
      <c r="CA1089" s="32"/>
      <c r="CB1089" s="32"/>
      <c r="CC1089" s="32"/>
      <c r="CD1089" s="32"/>
      <c r="CE1089" s="32"/>
      <c r="CF1089" s="32"/>
      <c r="CG1089" s="32"/>
      <c r="CH1089" s="32"/>
      <c r="CI1089" s="32"/>
      <c r="CJ1089" s="32">
        <f t="shared" si="275"/>
        <v>4540258.3596188147</v>
      </c>
      <c r="CK1089" s="32">
        <f>+SMALL((K1089,O1089,S1089,W1089,AA1089,AE1089,AI1089,AM1089,AQ1089,AU1089,AY1089,BC1089,BG1089,BK1089,BO1089,BS1089,BW1089,CA1089,CE1089,CI1089),1)</f>
        <v>4324055.3388</v>
      </c>
      <c r="CL1089" s="18"/>
      <c r="CM1089" s="18">
        <f t="shared" si="279"/>
        <v>0</v>
      </c>
      <c r="CN1089" s="35">
        <f t="shared" si="280"/>
        <v>0</v>
      </c>
      <c r="CO1089" s="39">
        <f t="shared" si="276"/>
        <v>4324055.3388</v>
      </c>
    </row>
    <row r="1090" spans="1:93" s="19" customFormat="1" ht="60">
      <c r="A1090" s="17">
        <v>1080</v>
      </c>
      <c r="B1090" s="50" t="s">
        <v>850</v>
      </c>
      <c r="C1090" s="69" t="s">
        <v>946</v>
      </c>
      <c r="D1090" s="69" t="s">
        <v>1248</v>
      </c>
      <c r="E1090" s="37">
        <v>1</v>
      </c>
      <c r="F1090" s="37" t="str">
        <f>+VLOOKUP(B1090,'[1]AMAREY NOVA MEDICAL S.A'!$D:$H,5,0)</f>
        <v>CTO 5666-2021 LOGISTICA PARA DISPOSITIVOS MEDICOS S.A.S</v>
      </c>
      <c r="G1090" s="34">
        <f>+VLOOKUP(B1090,'[1]AMAREY NOVA MEDICAL S.A'!$D:$H,2,0)</f>
        <v>1289323</v>
      </c>
      <c r="H1090" s="32">
        <f>+VLOOKUP(B1090,'[1]AMAREY NOVA MEDICAL S.A'!$D:$H,3,0)</f>
        <v>0</v>
      </c>
      <c r="I1090" s="32">
        <f>+VLOOKUP(B1090,'[1]AMAREY NOVA MEDICAL S.A'!$D:$H,4,0)</f>
        <v>1289323</v>
      </c>
      <c r="J1090" s="32">
        <f t="shared" si="272"/>
        <v>1289323</v>
      </c>
      <c r="K1090" s="32">
        <f t="shared" si="273"/>
        <v>1361782.9526</v>
      </c>
      <c r="L1090" s="32"/>
      <c r="M1090" s="32"/>
      <c r="N1090" s="32"/>
      <c r="O1090" s="32"/>
      <c r="P1090" s="71"/>
      <c r="Q1090" s="71"/>
      <c r="R1090" s="76"/>
      <c r="S1090" s="32"/>
      <c r="T1090" s="32"/>
      <c r="U1090" s="32"/>
      <c r="V1090" s="32"/>
      <c r="W1090" s="32"/>
      <c r="X1090" s="32"/>
      <c r="Y1090" s="32"/>
      <c r="Z1090" s="32"/>
      <c r="AA1090" s="32"/>
      <c r="AB1090" s="32"/>
      <c r="AC1090" s="32"/>
      <c r="AD1090" s="32"/>
      <c r="AE1090" s="32"/>
      <c r="AF1090" s="32"/>
      <c r="AG1090" s="32"/>
      <c r="AH1090" s="32"/>
      <c r="AI1090" s="32"/>
      <c r="AJ1090" s="32"/>
      <c r="AK1090" s="32"/>
      <c r="AL1090" s="32"/>
      <c r="AM1090" s="32"/>
      <c r="AN1090" s="32"/>
      <c r="AO1090" s="32"/>
      <c r="AP1090" s="32"/>
      <c r="AQ1090" s="32"/>
      <c r="AR1090" s="32">
        <v>1418254.8315732721</v>
      </c>
      <c r="AS1090" s="32"/>
      <c r="AT1090" s="32">
        <v>1418254.8315732721</v>
      </c>
      <c r="AU1090" s="32">
        <f t="shared" si="278"/>
        <v>1497960.75310769</v>
      </c>
      <c r="AV1090" s="32"/>
      <c r="AW1090" s="32"/>
      <c r="AX1090" s="32"/>
      <c r="AY1090" s="32"/>
      <c r="AZ1090" s="32"/>
      <c r="BA1090" s="32"/>
      <c r="BB1090" s="32"/>
      <c r="BC1090" s="32"/>
      <c r="BD1090" s="32"/>
      <c r="BE1090" s="32"/>
      <c r="BF1090" s="32"/>
      <c r="BG1090" s="32"/>
      <c r="BH1090" s="32"/>
      <c r="BI1090" s="32"/>
      <c r="BJ1090" s="32"/>
      <c r="BK1090" s="32"/>
      <c r="BL1090" s="32"/>
      <c r="BM1090" s="32"/>
      <c r="BN1090" s="32"/>
      <c r="BO1090" s="32"/>
      <c r="BP1090" s="32"/>
      <c r="BQ1090" s="32"/>
      <c r="BR1090" s="32"/>
      <c r="BS1090" s="32"/>
      <c r="BT1090" s="32"/>
      <c r="BU1090" s="32"/>
      <c r="BV1090" s="32"/>
      <c r="BW1090" s="32"/>
      <c r="BX1090" s="32"/>
      <c r="BY1090" s="32"/>
      <c r="BZ1090" s="32"/>
      <c r="CA1090" s="32"/>
      <c r="CB1090" s="32"/>
      <c r="CC1090" s="32"/>
      <c r="CD1090" s="32"/>
      <c r="CE1090" s="32"/>
      <c r="CF1090" s="32"/>
      <c r="CG1090" s="32"/>
      <c r="CH1090" s="32"/>
      <c r="CI1090" s="32"/>
      <c r="CJ1090" s="32">
        <f t="shared" si="275"/>
        <v>1429871.8528538449</v>
      </c>
      <c r="CK1090" s="32">
        <f>+SMALL((K1090,O1090,S1090,W1090,AA1090,AE1090,AI1090,AM1090,AQ1090,AU1090,AY1090,BC1090,BG1090,BK1090,BO1090,BS1090,BW1090,CA1090,CE1090,CI1090),1)</f>
        <v>1361782.9526</v>
      </c>
      <c r="CL1090" s="18"/>
      <c r="CM1090" s="18">
        <f t="shared" si="279"/>
        <v>0</v>
      </c>
      <c r="CN1090" s="35">
        <f t="shared" si="280"/>
        <v>0</v>
      </c>
      <c r="CO1090" s="39">
        <f t="shared" si="276"/>
        <v>1361782.9526</v>
      </c>
    </row>
    <row r="1091" spans="1:93" s="19" customFormat="1" ht="60">
      <c r="A1091" s="17">
        <v>1081</v>
      </c>
      <c r="B1091" s="50" t="s">
        <v>702</v>
      </c>
      <c r="C1091" s="69" t="s">
        <v>946</v>
      </c>
      <c r="D1091" s="69" t="s">
        <v>1248</v>
      </c>
      <c r="E1091" s="37">
        <v>1</v>
      </c>
      <c r="F1091" s="37" t="str">
        <f>+VLOOKUP(B1091,'[1]AMAREY NOVA MEDICAL S.A'!$D:$H,5,0)</f>
        <v>CTO 5666-2021 LOGISTICA PARA DISPOSITIVOS MEDICOS S.A.S</v>
      </c>
      <c r="G1091" s="34">
        <f>+VLOOKUP(B1091,'[1]AMAREY NOVA MEDICAL S.A'!$D:$H,2,0)</f>
        <v>336539</v>
      </c>
      <c r="H1091" s="32">
        <f>+VLOOKUP(B1091,'[1]AMAREY NOVA MEDICAL S.A'!$D:$H,3,0)</f>
        <v>0</v>
      </c>
      <c r="I1091" s="32">
        <f>+VLOOKUP(B1091,'[1]AMAREY NOVA MEDICAL S.A'!$D:$H,4,0)</f>
        <v>336539</v>
      </c>
      <c r="J1091" s="32">
        <f t="shared" si="272"/>
        <v>336539</v>
      </c>
      <c r="K1091" s="32">
        <f t="shared" si="273"/>
        <v>355452.49180000002</v>
      </c>
      <c r="L1091" s="32"/>
      <c r="M1091" s="32"/>
      <c r="N1091" s="32"/>
      <c r="O1091" s="32"/>
      <c r="P1091" s="71"/>
      <c r="Q1091" s="71"/>
      <c r="R1091" s="76"/>
      <c r="S1091" s="32"/>
      <c r="T1091" s="32"/>
      <c r="U1091" s="32"/>
      <c r="V1091" s="32"/>
      <c r="W1091" s="32"/>
      <c r="X1091" s="32"/>
      <c r="Y1091" s="32"/>
      <c r="Z1091" s="32"/>
      <c r="AA1091" s="32"/>
      <c r="AB1091" s="32"/>
      <c r="AC1091" s="32"/>
      <c r="AD1091" s="32"/>
      <c r="AE1091" s="32"/>
      <c r="AF1091" s="32"/>
      <c r="AG1091" s="32"/>
      <c r="AH1091" s="32"/>
      <c r="AI1091" s="32"/>
      <c r="AJ1091" s="32"/>
      <c r="AK1091" s="32"/>
      <c r="AL1091" s="32"/>
      <c r="AM1091" s="32"/>
      <c r="AN1091" s="32"/>
      <c r="AO1091" s="32"/>
      <c r="AP1091" s="32"/>
      <c r="AQ1091" s="32"/>
      <c r="AR1091" s="32">
        <v>370192.94997299998</v>
      </c>
      <c r="AS1091" s="32"/>
      <c r="AT1091" s="32">
        <v>370192.94997299998</v>
      </c>
      <c r="AU1091" s="32">
        <f t="shared" si="278"/>
        <v>390997.79376148258</v>
      </c>
      <c r="AV1091" s="32"/>
      <c r="AW1091" s="32"/>
      <c r="AX1091" s="32"/>
      <c r="AY1091" s="32"/>
      <c r="AZ1091" s="32"/>
      <c r="BA1091" s="32"/>
      <c r="BB1091" s="32"/>
      <c r="BC1091" s="32"/>
      <c r="BD1091" s="32"/>
      <c r="BE1091" s="32"/>
      <c r="BF1091" s="32"/>
      <c r="BG1091" s="32"/>
      <c r="BH1091" s="32"/>
      <c r="BI1091" s="32"/>
      <c r="BJ1091" s="32"/>
      <c r="BK1091" s="32"/>
      <c r="BL1091" s="32"/>
      <c r="BM1091" s="32"/>
      <c r="BN1091" s="32"/>
      <c r="BO1091" s="32"/>
      <c r="BP1091" s="32"/>
      <c r="BQ1091" s="32"/>
      <c r="BR1091" s="32"/>
      <c r="BS1091" s="32"/>
      <c r="BT1091" s="32"/>
      <c r="BU1091" s="32"/>
      <c r="BV1091" s="32"/>
      <c r="BW1091" s="32"/>
      <c r="BX1091" s="32">
        <v>380000</v>
      </c>
      <c r="BY1091" s="32"/>
      <c r="BZ1091" s="32">
        <v>380000</v>
      </c>
      <c r="CA1091" s="32">
        <f t="shared" si="281"/>
        <v>401356</v>
      </c>
      <c r="CB1091" s="32"/>
      <c r="CC1091" s="32"/>
      <c r="CD1091" s="32"/>
      <c r="CE1091" s="32"/>
      <c r="CF1091" s="32"/>
      <c r="CG1091" s="32"/>
      <c r="CH1091" s="32"/>
      <c r="CI1091" s="32"/>
      <c r="CJ1091" s="32">
        <f t="shared" si="275"/>
        <v>382602.09518716088</v>
      </c>
      <c r="CK1091" s="32">
        <f>+SMALL((K1091,O1091,S1091,W1091,AA1091,AE1091,AI1091,AM1091,AQ1091,AU1091,AY1091,BC1091,BG1091,BK1091,BO1091,BS1091,BW1091,CA1091,CE1091,CI1091),1)</f>
        <v>355452.49180000002</v>
      </c>
      <c r="CL1091" s="18"/>
      <c r="CM1091" s="18">
        <f t="shared" si="279"/>
        <v>0</v>
      </c>
      <c r="CN1091" s="35">
        <f t="shared" si="280"/>
        <v>0</v>
      </c>
      <c r="CO1091" s="39">
        <f t="shared" si="276"/>
        <v>355452.49180000002</v>
      </c>
    </row>
    <row r="1092" spans="1:93" s="19" customFormat="1" ht="60">
      <c r="A1092" s="17">
        <v>1082</v>
      </c>
      <c r="B1092" s="50" t="s">
        <v>851</v>
      </c>
      <c r="C1092" s="69" t="s">
        <v>947</v>
      </c>
      <c r="D1092" s="69" t="s">
        <v>1248</v>
      </c>
      <c r="E1092" s="37">
        <v>1</v>
      </c>
      <c r="F1092" s="37" t="str">
        <f>+VLOOKUP(B1092,'[1]AMAREY NOVA MEDICAL S.A'!$D:$H,5,0)</f>
        <v>CTO 5669-2021 PROMED QUIRURGICOS E.U</v>
      </c>
      <c r="G1092" s="34">
        <f>+VLOOKUP(B1092,'[1]AMAREY NOVA MEDICAL S.A'!$D:$H,2,0)</f>
        <v>3357229</v>
      </c>
      <c r="H1092" s="32">
        <f>+VLOOKUP(B1092,'[1]AMAREY NOVA MEDICAL S.A'!$D:$H,3,0)</f>
        <v>0</v>
      </c>
      <c r="I1092" s="32">
        <f>+VLOOKUP(B1092,'[1]AMAREY NOVA MEDICAL S.A'!$D:$H,4,0)</f>
        <v>3357229</v>
      </c>
      <c r="J1092" s="32">
        <f t="shared" si="272"/>
        <v>3357229</v>
      </c>
      <c r="K1092" s="32">
        <f t="shared" si="273"/>
        <v>3545905.2697999999</v>
      </c>
      <c r="L1092" s="32"/>
      <c r="M1092" s="32"/>
      <c r="N1092" s="32"/>
      <c r="O1092" s="32"/>
      <c r="P1092" s="71"/>
      <c r="Q1092" s="71"/>
      <c r="R1092" s="76"/>
      <c r="S1092" s="32"/>
      <c r="T1092" s="32"/>
      <c r="U1092" s="32"/>
      <c r="V1092" s="32"/>
      <c r="W1092" s="32"/>
      <c r="X1092" s="32"/>
      <c r="Y1092" s="32"/>
      <c r="Z1092" s="32"/>
      <c r="AA1092" s="32"/>
      <c r="AB1092" s="32"/>
      <c r="AC1092" s="32"/>
      <c r="AD1092" s="32"/>
      <c r="AE1092" s="32"/>
      <c r="AF1092" s="32"/>
      <c r="AG1092" s="32"/>
      <c r="AH1092" s="32"/>
      <c r="AI1092" s="32"/>
      <c r="AJ1092" s="32"/>
      <c r="AK1092" s="32"/>
      <c r="AL1092" s="32"/>
      <c r="AM1092" s="32"/>
      <c r="AN1092" s="32"/>
      <c r="AO1092" s="32"/>
      <c r="AP1092" s="32"/>
      <c r="AQ1092" s="32"/>
      <c r="AR1092" s="32"/>
      <c r="AS1092" s="32"/>
      <c r="AT1092" s="32"/>
      <c r="AU1092" s="32"/>
      <c r="AV1092" s="32"/>
      <c r="AW1092" s="32"/>
      <c r="AX1092" s="32"/>
      <c r="AY1092" s="32"/>
      <c r="AZ1092" s="32"/>
      <c r="BA1092" s="32"/>
      <c r="BB1092" s="32"/>
      <c r="BC1092" s="32"/>
      <c r="BD1092" s="32"/>
      <c r="BE1092" s="32"/>
      <c r="BF1092" s="32"/>
      <c r="BG1092" s="32"/>
      <c r="BH1092" s="32"/>
      <c r="BI1092" s="32"/>
      <c r="BJ1092" s="32"/>
      <c r="BK1092" s="32"/>
      <c r="BL1092" s="32"/>
      <c r="BM1092" s="32"/>
      <c r="BN1092" s="32"/>
      <c r="BO1092" s="32"/>
      <c r="BP1092" s="32"/>
      <c r="BQ1092" s="32"/>
      <c r="BR1092" s="32"/>
      <c r="BS1092" s="32"/>
      <c r="BT1092" s="32"/>
      <c r="BU1092" s="32"/>
      <c r="BV1092" s="32"/>
      <c r="BW1092" s="32"/>
      <c r="BX1092" s="32">
        <v>3333960</v>
      </c>
      <c r="BY1092" s="32"/>
      <c r="BZ1092" s="32">
        <v>3333960</v>
      </c>
      <c r="CA1092" s="32">
        <f t="shared" si="281"/>
        <v>3521328.5520000001</v>
      </c>
      <c r="CB1092" s="32"/>
      <c r="CC1092" s="32"/>
      <c r="CD1092" s="32"/>
      <c r="CE1092" s="32"/>
      <c r="CF1092" s="32"/>
      <c r="CG1092" s="32"/>
      <c r="CH1092" s="32"/>
      <c r="CI1092" s="32"/>
      <c r="CJ1092" s="32">
        <f t="shared" si="275"/>
        <v>3533616.9109</v>
      </c>
      <c r="CK1092" s="32">
        <f>+SMALL((K1092,O1092,S1092,W1092,AA1092,AE1092,AI1092,AM1092,AQ1092,AU1092,AY1092,BC1092,BG1092,BK1092,BO1092,BS1092,BW1092,CA1092,CE1092,CI1092),1)</f>
        <v>3521328.5520000001</v>
      </c>
      <c r="CL1092" s="18"/>
      <c r="CM1092" s="18">
        <f t="shared" si="279"/>
        <v>24576.717799999751</v>
      </c>
      <c r="CN1092" s="35">
        <f t="shared" si="280"/>
        <v>6.9793878750794144E-3</v>
      </c>
      <c r="CO1092" s="39">
        <f t="shared" si="276"/>
        <v>3521328.5520000001</v>
      </c>
    </row>
    <row r="1093" spans="1:93" s="19" customFormat="1" ht="60">
      <c r="A1093" s="17">
        <v>1083</v>
      </c>
      <c r="B1093" s="50" t="s">
        <v>850</v>
      </c>
      <c r="C1093" s="69" t="s">
        <v>947</v>
      </c>
      <c r="D1093" s="69" t="s">
        <v>1248</v>
      </c>
      <c r="E1093" s="37">
        <v>1</v>
      </c>
      <c r="F1093" s="37" t="str">
        <f>+VLOOKUP(B1093,'[1]AMAREY NOVA MEDICAL S.A'!$D:$H,5,0)</f>
        <v>CTO 5666-2021 LOGISTICA PARA DISPOSITIVOS MEDICOS S.A.S</v>
      </c>
      <c r="G1093" s="34">
        <f>+VLOOKUP(B1093,'[1]AMAREY NOVA MEDICAL S.A'!$D:$H,2,0)</f>
        <v>1289323</v>
      </c>
      <c r="H1093" s="32">
        <f>+VLOOKUP(B1093,'[1]AMAREY NOVA MEDICAL S.A'!$D:$H,3,0)</f>
        <v>0</v>
      </c>
      <c r="I1093" s="32">
        <f>+VLOOKUP(B1093,'[1]AMAREY NOVA MEDICAL S.A'!$D:$H,4,0)</f>
        <v>1289323</v>
      </c>
      <c r="J1093" s="32">
        <f t="shared" si="272"/>
        <v>1289323</v>
      </c>
      <c r="K1093" s="32">
        <f t="shared" si="273"/>
        <v>1361782.9526</v>
      </c>
      <c r="L1093" s="32"/>
      <c r="M1093" s="32"/>
      <c r="N1093" s="32"/>
      <c r="O1093" s="32"/>
      <c r="P1093" s="71"/>
      <c r="Q1093" s="71"/>
      <c r="R1093" s="76"/>
      <c r="S1093" s="32"/>
      <c r="T1093" s="32"/>
      <c r="U1093" s="32"/>
      <c r="V1093" s="32"/>
      <c r="W1093" s="32"/>
      <c r="X1093" s="32"/>
      <c r="Y1093" s="32"/>
      <c r="Z1093" s="32"/>
      <c r="AA1093" s="32"/>
      <c r="AB1093" s="32"/>
      <c r="AC1093" s="32"/>
      <c r="AD1093" s="32"/>
      <c r="AE1093" s="32"/>
      <c r="AF1093" s="32"/>
      <c r="AG1093" s="32"/>
      <c r="AH1093" s="32"/>
      <c r="AI1093" s="32"/>
      <c r="AJ1093" s="32"/>
      <c r="AK1093" s="32"/>
      <c r="AL1093" s="32"/>
      <c r="AM1093" s="32"/>
      <c r="AN1093" s="32"/>
      <c r="AO1093" s="32"/>
      <c r="AP1093" s="32"/>
      <c r="AQ1093" s="32"/>
      <c r="AR1093" s="32"/>
      <c r="AS1093" s="32"/>
      <c r="AT1093" s="32"/>
      <c r="AU1093" s="32"/>
      <c r="AV1093" s="32"/>
      <c r="AW1093" s="32"/>
      <c r="AX1093" s="32"/>
      <c r="AY1093" s="32"/>
      <c r="AZ1093" s="32"/>
      <c r="BA1093" s="32"/>
      <c r="BB1093" s="32"/>
      <c r="BC1093" s="32"/>
      <c r="BD1093" s="32"/>
      <c r="BE1093" s="32"/>
      <c r="BF1093" s="32"/>
      <c r="BG1093" s="32"/>
      <c r="BH1093" s="32"/>
      <c r="BI1093" s="32"/>
      <c r="BJ1093" s="32"/>
      <c r="BK1093" s="32"/>
      <c r="BL1093" s="32"/>
      <c r="BM1093" s="32"/>
      <c r="BN1093" s="32"/>
      <c r="BO1093" s="32"/>
      <c r="BP1093" s="32"/>
      <c r="BQ1093" s="32"/>
      <c r="BR1093" s="32"/>
      <c r="BS1093" s="32"/>
      <c r="BT1093" s="32"/>
      <c r="BU1093" s="32"/>
      <c r="BV1093" s="32"/>
      <c r="BW1093" s="32"/>
      <c r="BX1093" s="32"/>
      <c r="BY1093" s="32"/>
      <c r="BZ1093" s="32"/>
      <c r="CA1093" s="32"/>
      <c r="CB1093" s="32"/>
      <c r="CC1093" s="32"/>
      <c r="CD1093" s="32"/>
      <c r="CE1093" s="32"/>
      <c r="CF1093" s="32"/>
      <c r="CG1093" s="32"/>
      <c r="CH1093" s="32"/>
      <c r="CI1093" s="32"/>
      <c r="CJ1093" s="32">
        <f t="shared" si="275"/>
        <v>1361782.9526</v>
      </c>
      <c r="CK1093" s="32">
        <f>+SMALL((K1093,O1093,S1093,W1093,AA1093,AE1093,AI1093,AM1093,AQ1093,AU1093,AY1093,BC1093,BG1093,BK1093,BO1093,BS1093,BW1093,CA1093,CE1093,CI1093),1)</f>
        <v>1361782.9526</v>
      </c>
      <c r="CL1093" s="18"/>
      <c r="CM1093" s="18">
        <f t="shared" si="279"/>
        <v>0</v>
      </c>
      <c r="CN1093" s="35">
        <f t="shared" si="280"/>
        <v>0</v>
      </c>
      <c r="CO1093" s="39">
        <f t="shared" si="276"/>
        <v>1361782.9526</v>
      </c>
    </row>
    <row r="1094" spans="1:93" s="19" customFormat="1" ht="60">
      <c r="A1094" s="17">
        <v>1084</v>
      </c>
      <c r="B1094" s="50" t="s">
        <v>702</v>
      </c>
      <c r="C1094" s="69" t="s">
        <v>947</v>
      </c>
      <c r="D1094" s="69" t="s">
        <v>1248</v>
      </c>
      <c r="E1094" s="37">
        <v>1</v>
      </c>
      <c r="F1094" s="37" t="str">
        <f>+VLOOKUP(B1094,'[1]AMAREY NOVA MEDICAL S.A'!$D:$H,5,0)</f>
        <v>CTO 5666-2021 LOGISTICA PARA DISPOSITIVOS MEDICOS S.A.S</v>
      </c>
      <c r="G1094" s="34">
        <f>+VLOOKUP(B1094,'[1]AMAREY NOVA MEDICAL S.A'!$D:$H,2,0)</f>
        <v>336539</v>
      </c>
      <c r="H1094" s="32">
        <f>+VLOOKUP(B1094,'[1]AMAREY NOVA MEDICAL S.A'!$D:$H,3,0)</f>
        <v>0</v>
      </c>
      <c r="I1094" s="32">
        <f>+VLOOKUP(B1094,'[1]AMAREY NOVA MEDICAL S.A'!$D:$H,4,0)</f>
        <v>336539</v>
      </c>
      <c r="J1094" s="32">
        <f t="shared" ref="J1094:J1157" si="282">+I1094*E1094</f>
        <v>336539</v>
      </c>
      <c r="K1094" s="32">
        <f t="shared" ref="K1094:K1157" si="283">+J1094*1.0562</f>
        <v>355452.49180000002</v>
      </c>
      <c r="L1094" s="32"/>
      <c r="M1094" s="32"/>
      <c r="N1094" s="32"/>
      <c r="O1094" s="32"/>
      <c r="P1094" s="71"/>
      <c r="Q1094" s="71"/>
      <c r="R1094" s="76"/>
      <c r="S1094" s="32"/>
      <c r="T1094" s="32"/>
      <c r="U1094" s="32"/>
      <c r="V1094" s="32"/>
      <c r="W1094" s="32"/>
      <c r="X1094" s="32"/>
      <c r="Y1094" s="32"/>
      <c r="Z1094" s="32"/>
      <c r="AA1094" s="32"/>
      <c r="AB1094" s="32"/>
      <c r="AC1094" s="32"/>
      <c r="AD1094" s="32"/>
      <c r="AE1094" s="32"/>
      <c r="AF1094" s="32"/>
      <c r="AG1094" s="32"/>
      <c r="AH1094" s="32"/>
      <c r="AI1094" s="32"/>
      <c r="AJ1094" s="32"/>
      <c r="AK1094" s="32"/>
      <c r="AL1094" s="32"/>
      <c r="AM1094" s="32"/>
      <c r="AN1094" s="32"/>
      <c r="AO1094" s="32"/>
      <c r="AP1094" s="32"/>
      <c r="AQ1094" s="32"/>
      <c r="AR1094" s="32"/>
      <c r="AS1094" s="32"/>
      <c r="AT1094" s="32"/>
      <c r="AU1094" s="32"/>
      <c r="AV1094" s="32"/>
      <c r="AW1094" s="32"/>
      <c r="AX1094" s="32"/>
      <c r="AY1094" s="32"/>
      <c r="AZ1094" s="32"/>
      <c r="BA1094" s="32"/>
      <c r="BB1094" s="32"/>
      <c r="BC1094" s="32"/>
      <c r="BD1094" s="32"/>
      <c r="BE1094" s="32"/>
      <c r="BF1094" s="32"/>
      <c r="BG1094" s="32"/>
      <c r="BH1094" s="32"/>
      <c r="BI1094" s="32"/>
      <c r="BJ1094" s="32"/>
      <c r="BK1094" s="32"/>
      <c r="BL1094" s="32"/>
      <c r="BM1094" s="32"/>
      <c r="BN1094" s="32"/>
      <c r="BO1094" s="32"/>
      <c r="BP1094" s="32"/>
      <c r="BQ1094" s="32"/>
      <c r="BR1094" s="32"/>
      <c r="BS1094" s="32"/>
      <c r="BT1094" s="32"/>
      <c r="BU1094" s="32"/>
      <c r="BV1094" s="32"/>
      <c r="BW1094" s="32"/>
      <c r="BX1094" s="32">
        <v>380000</v>
      </c>
      <c r="BY1094" s="32"/>
      <c r="BZ1094" s="32">
        <v>380000</v>
      </c>
      <c r="CA1094" s="32">
        <f t="shared" si="281"/>
        <v>401356</v>
      </c>
      <c r="CB1094" s="32"/>
      <c r="CC1094" s="32"/>
      <c r="CD1094" s="32"/>
      <c r="CE1094" s="32"/>
      <c r="CF1094" s="32"/>
      <c r="CG1094" s="32"/>
      <c r="CH1094" s="32"/>
      <c r="CI1094" s="32"/>
      <c r="CJ1094" s="32">
        <f t="shared" si="275"/>
        <v>378404.24589999998</v>
      </c>
      <c r="CK1094" s="32">
        <f>+SMALL((K1094,O1094,S1094,W1094,AA1094,AE1094,AI1094,AM1094,AQ1094,AU1094,AY1094,BC1094,BG1094,BK1094,BO1094,BS1094,BW1094,CA1094,CE1094,CI1094),1)</f>
        <v>355452.49180000002</v>
      </c>
      <c r="CL1094" s="18"/>
      <c r="CM1094" s="18">
        <f t="shared" si="279"/>
        <v>0</v>
      </c>
      <c r="CN1094" s="35">
        <f t="shared" si="280"/>
        <v>0</v>
      </c>
      <c r="CO1094" s="39">
        <f t="shared" si="276"/>
        <v>355452.49180000002</v>
      </c>
    </row>
    <row r="1095" spans="1:93" s="19" customFormat="1">
      <c r="A1095" s="17">
        <v>1085</v>
      </c>
      <c r="B1095" s="50" t="s">
        <v>852</v>
      </c>
      <c r="C1095" s="69" t="s">
        <v>948</v>
      </c>
      <c r="D1095" s="69" t="s">
        <v>1248</v>
      </c>
      <c r="E1095" s="37">
        <v>1</v>
      </c>
      <c r="F1095" s="37"/>
      <c r="G1095" s="34"/>
      <c r="H1095" s="32"/>
      <c r="I1095" s="32"/>
      <c r="J1095" s="32"/>
      <c r="K1095" s="32"/>
      <c r="L1095" s="32"/>
      <c r="M1095" s="32"/>
      <c r="N1095" s="32"/>
      <c r="O1095" s="32"/>
      <c r="P1095" s="71"/>
      <c r="Q1095" s="71"/>
      <c r="R1095" s="76"/>
      <c r="S1095" s="32"/>
      <c r="T1095" s="32"/>
      <c r="U1095" s="32"/>
      <c r="V1095" s="32"/>
      <c r="W1095" s="32"/>
      <c r="X1095" s="32"/>
      <c r="Y1095" s="32"/>
      <c r="Z1095" s="32"/>
      <c r="AA1095" s="32"/>
      <c r="AB1095" s="32"/>
      <c r="AC1095" s="32"/>
      <c r="AD1095" s="32"/>
      <c r="AE1095" s="32"/>
      <c r="AF1095" s="32"/>
      <c r="AG1095" s="32"/>
      <c r="AH1095" s="32"/>
      <c r="AI1095" s="32"/>
      <c r="AJ1095" s="32"/>
      <c r="AK1095" s="32"/>
      <c r="AL1095" s="32"/>
      <c r="AM1095" s="32"/>
      <c r="AN1095" s="32"/>
      <c r="AO1095" s="32"/>
      <c r="AP1095" s="32"/>
      <c r="AQ1095" s="32"/>
      <c r="AR1095" s="32"/>
      <c r="AS1095" s="32"/>
      <c r="AT1095" s="32"/>
      <c r="AU1095" s="32"/>
      <c r="AV1095" s="32"/>
      <c r="AW1095" s="32"/>
      <c r="AX1095" s="32"/>
      <c r="AY1095" s="32"/>
      <c r="AZ1095" s="32"/>
      <c r="BA1095" s="32"/>
      <c r="BB1095" s="32"/>
      <c r="BC1095" s="32"/>
      <c r="BD1095" s="32"/>
      <c r="BE1095" s="32"/>
      <c r="BF1095" s="32"/>
      <c r="BG1095" s="32"/>
      <c r="BH1095" s="32"/>
      <c r="BI1095" s="32"/>
      <c r="BJ1095" s="32"/>
      <c r="BK1095" s="32"/>
      <c r="BL1095" s="32"/>
      <c r="BM1095" s="32"/>
      <c r="BN1095" s="32"/>
      <c r="BO1095" s="32"/>
      <c r="BP1095" s="32"/>
      <c r="BQ1095" s="32"/>
      <c r="BR1095" s="32"/>
      <c r="BS1095" s="32"/>
      <c r="BT1095" s="32"/>
      <c r="BU1095" s="32"/>
      <c r="BV1095" s="32"/>
      <c r="BW1095" s="32"/>
      <c r="BX1095" s="32">
        <v>3333960</v>
      </c>
      <c r="BY1095" s="32"/>
      <c r="BZ1095" s="32">
        <v>3333960</v>
      </c>
      <c r="CA1095" s="32">
        <f t="shared" si="281"/>
        <v>3521328.5520000001</v>
      </c>
      <c r="CB1095" s="32"/>
      <c r="CC1095" s="32"/>
      <c r="CD1095" s="32"/>
      <c r="CE1095" s="32"/>
      <c r="CF1095" s="32"/>
      <c r="CG1095" s="32"/>
      <c r="CH1095" s="32"/>
      <c r="CI1095" s="32"/>
      <c r="CJ1095" s="32">
        <f t="shared" si="275"/>
        <v>3521328.5520000001</v>
      </c>
      <c r="CK1095" s="32">
        <f>+SMALL((K1095,O1095,S1095,W1095,AA1095,AE1095,AI1095,AM1095,AQ1095,AU1095,AY1095,BC1095,BG1095,BK1095,BO1095,BS1095,BW1095,CA1095,CE1095,CI1095),1)</f>
        <v>3521328.5520000001</v>
      </c>
      <c r="CL1095" s="18"/>
      <c r="CM1095" s="18"/>
      <c r="CN1095" s="35"/>
      <c r="CO1095" s="39">
        <f t="shared" si="276"/>
        <v>3521328.5520000001</v>
      </c>
    </row>
    <row r="1096" spans="1:93" s="19" customFormat="1" ht="60">
      <c r="A1096" s="17">
        <v>1086</v>
      </c>
      <c r="B1096" s="50" t="s">
        <v>848</v>
      </c>
      <c r="C1096" s="69" t="s">
        <v>948</v>
      </c>
      <c r="D1096" s="69" t="s">
        <v>1248</v>
      </c>
      <c r="E1096" s="37">
        <v>1</v>
      </c>
      <c r="F1096" s="37" t="str">
        <f>+VLOOKUP(B1096,'[1]AMAREY NOVA MEDICAL S.A'!$D:$H,5,0)</f>
        <v>CTO 5669-2021 PROMED QUIRURGICOS E.U</v>
      </c>
      <c r="G1096" s="34">
        <f>+VLOOKUP(B1096,'[1]AMAREY NOVA MEDICAL S.A'!$D:$H,2,0)</f>
        <v>910022</v>
      </c>
      <c r="H1096" s="32">
        <f>+VLOOKUP(B1096,'[1]AMAREY NOVA MEDICAL S.A'!$D:$H,3,0)</f>
        <v>0</v>
      </c>
      <c r="I1096" s="32">
        <f>+VLOOKUP(B1096,'[1]AMAREY NOVA MEDICAL S.A'!$D:$H,4,0)</f>
        <v>910022</v>
      </c>
      <c r="J1096" s="32">
        <f t="shared" si="282"/>
        <v>910022</v>
      </c>
      <c r="K1096" s="32">
        <f t="shared" si="283"/>
        <v>961165.23640000005</v>
      </c>
      <c r="L1096" s="32"/>
      <c r="M1096" s="32"/>
      <c r="N1096" s="32"/>
      <c r="O1096" s="32"/>
      <c r="P1096" s="71"/>
      <c r="Q1096" s="71"/>
      <c r="R1096" s="76"/>
      <c r="S1096" s="32"/>
      <c r="T1096" s="32"/>
      <c r="U1096" s="32"/>
      <c r="V1096" s="32"/>
      <c r="W1096" s="32"/>
      <c r="X1096" s="32"/>
      <c r="Y1096" s="32"/>
      <c r="Z1096" s="32"/>
      <c r="AA1096" s="32"/>
      <c r="AB1096" s="32"/>
      <c r="AC1096" s="32"/>
      <c r="AD1096" s="32"/>
      <c r="AE1096" s="32"/>
      <c r="AF1096" s="32"/>
      <c r="AG1096" s="32"/>
      <c r="AH1096" s="32"/>
      <c r="AI1096" s="32"/>
      <c r="AJ1096" s="32"/>
      <c r="AK1096" s="32"/>
      <c r="AL1096" s="32"/>
      <c r="AM1096" s="32"/>
      <c r="AN1096" s="32"/>
      <c r="AO1096" s="32"/>
      <c r="AP1096" s="32"/>
      <c r="AQ1096" s="32"/>
      <c r="AR1096" s="32"/>
      <c r="AS1096" s="32"/>
      <c r="AT1096" s="32"/>
      <c r="AU1096" s="32"/>
      <c r="AV1096" s="32"/>
      <c r="AW1096" s="32"/>
      <c r="AX1096" s="32"/>
      <c r="AY1096" s="32"/>
      <c r="AZ1096" s="32"/>
      <c r="BA1096" s="32"/>
      <c r="BB1096" s="32"/>
      <c r="BC1096" s="32"/>
      <c r="BD1096" s="32"/>
      <c r="BE1096" s="32"/>
      <c r="BF1096" s="32"/>
      <c r="BG1096" s="32"/>
      <c r="BH1096" s="32"/>
      <c r="BI1096" s="32"/>
      <c r="BJ1096" s="32"/>
      <c r="BK1096" s="32"/>
      <c r="BL1096" s="32"/>
      <c r="BM1096" s="32"/>
      <c r="BN1096" s="32"/>
      <c r="BO1096" s="32"/>
      <c r="BP1096" s="32"/>
      <c r="BQ1096" s="32"/>
      <c r="BR1096" s="32"/>
      <c r="BS1096" s="32"/>
      <c r="BT1096" s="32"/>
      <c r="BU1096" s="32"/>
      <c r="BV1096" s="32"/>
      <c r="BW1096" s="32"/>
      <c r="BX1096" s="32"/>
      <c r="BY1096" s="32"/>
      <c r="BZ1096" s="32"/>
      <c r="CA1096" s="32"/>
      <c r="CB1096" s="32"/>
      <c r="CC1096" s="32"/>
      <c r="CD1096" s="32"/>
      <c r="CE1096" s="32"/>
      <c r="CF1096" s="32"/>
      <c r="CG1096" s="32"/>
      <c r="CH1096" s="32"/>
      <c r="CI1096" s="32"/>
      <c r="CJ1096" s="32">
        <f t="shared" si="275"/>
        <v>961165.23640000005</v>
      </c>
      <c r="CK1096" s="32">
        <f>+SMALL((K1096,O1096,S1096,W1096,AA1096,AE1096,AI1096,AM1096,AQ1096,AU1096,AY1096,BC1096,BG1096,BK1096,BO1096,BS1096,BW1096,CA1096,CE1096,CI1096),1)</f>
        <v>961165.23640000005</v>
      </c>
      <c r="CL1096" s="18"/>
      <c r="CM1096" s="18">
        <f t="shared" si="279"/>
        <v>0</v>
      </c>
      <c r="CN1096" s="35">
        <f t="shared" si="280"/>
        <v>0</v>
      </c>
      <c r="CO1096" s="39">
        <f t="shared" si="276"/>
        <v>961165.23640000005</v>
      </c>
    </row>
    <row r="1097" spans="1:93" s="19" customFormat="1" ht="60">
      <c r="A1097" s="17">
        <v>1087</v>
      </c>
      <c r="B1097" s="50" t="s">
        <v>702</v>
      </c>
      <c r="C1097" s="69" t="s">
        <v>948</v>
      </c>
      <c r="D1097" s="69" t="s">
        <v>1248</v>
      </c>
      <c r="E1097" s="37">
        <v>1</v>
      </c>
      <c r="F1097" s="37" t="str">
        <f>+VLOOKUP(B1097,'[1]AMAREY NOVA MEDICAL S.A'!$D:$H,5,0)</f>
        <v>CTO 5666-2021 LOGISTICA PARA DISPOSITIVOS MEDICOS S.A.S</v>
      </c>
      <c r="G1097" s="34">
        <f>+VLOOKUP(B1097,'[1]AMAREY NOVA MEDICAL S.A'!$D:$H,2,0)</f>
        <v>336539</v>
      </c>
      <c r="H1097" s="32">
        <f>+VLOOKUP(B1097,'[1]AMAREY NOVA MEDICAL S.A'!$D:$H,3,0)</f>
        <v>0</v>
      </c>
      <c r="I1097" s="32">
        <f>+VLOOKUP(B1097,'[1]AMAREY NOVA MEDICAL S.A'!$D:$H,4,0)</f>
        <v>336539</v>
      </c>
      <c r="J1097" s="32">
        <f t="shared" si="282"/>
        <v>336539</v>
      </c>
      <c r="K1097" s="32">
        <f t="shared" si="283"/>
        <v>355452.49180000002</v>
      </c>
      <c r="L1097" s="32"/>
      <c r="M1097" s="32"/>
      <c r="N1097" s="32"/>
      <c r="O1097" s="32"/>
      <c r="P1097" s="71"/>
      <c r="Q1097" s="71"/>
      <c r="R1097" s="76"/>
      <c r="S1097" s="32"/>
      <c r="T1097" s="32"/>
      <c r="U1097" s="32"/>
      <c r="V1097" s="32"/>
      <c r="W1097" s="32"/>
      <c r="X1097" s="32"/>
      <c r="Y1097" s="32"/>
      <c r="Z1097" s="32"/>
      <c r="AA1097" s="32"/>
      <c r="AB1097" s="32"/>
      <c r="AC1097" s="32"/>
      <c r="AD1097" s="32"/>
      <c r="AE1097" s="32"/>
      <c r="AF1097" s="32"/>
      <c r="AG1097" s="32"/>
      <c r="AH1097" s="32"/>
      <c r="AI1097" s="32"/>
      <c r="AJ1097" s="32"/>
      <c r="AK1097" s="32"/>
      <c r="AL1097" s="32"/>
      <c r="AM1097" s="32"/>
      <c r="AN1097" s="32"/>
      <c r="AO1097" s="32"/>
      <c r="AP1097" s="32"/>
      <c r="AQ1097" s="32"/>
      <c r="AR1097" s="32"/>
      <c r="AS1097" s="32"/>
      <c r="AT1097" s="32"/>
      <c r="AU1097" s="32"/>
      <c r="AV1097" s="32"/>
      <c r="AW1097" s="32"/>
      <c r="AX1097" s="32"/>
      <c r="AY1097" s="32"/>
      <c r="AZ1097" s="32"/>
      <c r="BA1097" s="32"/>
      <c r="BB1097" s="32"/>
      <c r="BC1097" s="32"/>
      <c r="BD1097" s="32"/>
      <c r="BE1097" s="32"/>
      <c r="BF1097" s="32"/>
      <c r="BG1097" s="32"/>
      <c r="BH1097" s="32"/>
      <c r="BI1097" s="32"/>
      <c r="BJ1097" s="32"/>
      <c r="BK1097" s="32"/>
      <c r="BL1097" s="32"/>
      <c r="BM1097" s="32"/>
      <c r="BN1097" s="32"/>
      <c r="BO1097" s="32"/>
      <c r="BP1097" s="32"/>
      <c r="BQ1097" s="32"/>
      <c r="BR1097" s="32"/>
      <c r="BS1097" s="32"/>
      <c r="BT1097" s="32"/>
      <c r="BU1097" s="32"/>
      <c r="BV1097" s="32"/>
      <c r="BW1097" s="32"/>
      <c r="BX1097" s="32">
        <v>380000</v>
      </c>
      <c r="BY1097" s="32"/>
      <c r="BZ1097" s="32">
        <v>380000</v>
      </c>
      <c r="CA1097" s="32">
        <f t="shared" si="281"/>
        <v>401356</v>
      </c>
      <c r="CB1097" s="32"/>
      <c r="CC1097" s="32"/>
      <c r="CD1097" s="32"/>
      <c r="CE1097" s="32"/>
      <c r="CF1097" s="32"/>
      <c r="CG1097" s="32"/>
      <c r="CH1097" s="32"/>
      <c r="CI1097" s="32"/>
      <c r="CJ1097" s="32">
        <f t="shared" si="275"/>
        <v>378404.24589999998</v>
      </c>
      <c r="CK1097" s="32">
        <f>+SMALL((K1097,O1097,S1097,W1097,AA1097,AE1097,AI1097,AM1097,AQ1097,AU1097,AY1097,BC1097,BG1097,BK1097,BO1097,BS1097,BW1097,CA1097,CE1097,CI1097),1)</f>
        <v>355452.49180000002</v>
      </c>
      <c r="CL1097" s="18"/>
      <c r="CM1097" s="18">
        <f t="shared" si="279"/>
        <v>0</v>
      </c>
      <c r="CN1097" s="35">
        <f t="shared" si="280"/>
        <v>0</v>
      </c>
      <c r="CO1097" s="39">
        <f t="shared" si="276"/>
        <v>355452.49180000002</v>
      </c>
    </row>
    <row r="1098" spans="1:93" s="19" customFormat="1" ht="60">
      <c r="A1098" s="17">
        <v>1088</v>
      </c>
      <c r="B1098" s="50" t="s">
        <v>853</v>
      </c>
      <c r="C1098" s="69" t="s">
        <v>949</v>
      </c>
      <c r="D1098" s="69" t="s">
        <v>1248</v>
      </c>
      <c r="E1098" s="37">
        <v>1</v>
      </c>
      <c r="F1098" s="37" t="str">
        <f>+VLOOKUP(B1098,'[1]AMAREY NOVA MEDICAL S.A'!$D:$H,5,0)</f>
        <v>CTO 5669-2021 PROMED QUIRURGICOS E.U</v>
      </c>
      <c r="G1098" s="34">
        <f>+VLOOKUP(B1098,'[1]AMAREY NOVA MEDICAL S.A'!$D:$H,2,0)</f>
        <v>3357229</v>
      </c>
      <c r="H1098" s="32">
        <f>+VLOOKUP(B1098,'[1]AMAREY NOVA MEDICAL S.A'!$D:$H,3,0)</f>
        <v>0</v>
      </c>
      <c r="I1098" s="32">
        <f>+VLOOKUP(B1098,'[1]AMAREY NOVA MEDICAL S.A'!$D:$H,4,0)</f>
        <v>3357229</v>
      </c>
      <c r="J1098" s="32">
        <f t="shared" si="282"/>
        <v>3357229</v>
      </c>
      <c r="K1098" s="32">
        <f t="shared" si="283"/>
        <v>3545905.2697999999</v>
      </c>
      <c r="L1098" s="32"/>
      <c r="M1098" s="32"/>
      <c r="N1098" s="32"/>
      <c r="O1098" s="32"/>
      <c r="P1098" s="71"/>
      <c r="Q1098" s="71"/>
      <c r="R1098" s="76"/>
      <c r="S1098" s="32"/>
      <c r="T1098" s="32"/>
      <c r="U1098" s="32"/>
      <c r="V1098" s="32"/>
      <c r="W1098" s="32"/>
      <c r="X1098" s="32"/>
      <c r="Y1098" s="32"/>
      <c r="Z1098" s="32"/>
      <c r="AA1098" s="32"/>
      <c r="AB1098" s="32"/>
      <c r="AC1098" s="32"/>
      <c r="AD1098" s="32"/>
      <c r="AE1098" s="32"/>
      <c r="AF1098" s="32"/>
      <c r="AG1098" s="32"/>
      <c r="AH1098" s="32"/>
      <c r="AI1098" s="32"/>
      <c r="AJ1098" s="32"/>
      <c r="AK1098" s="32"/>
      <c r="AL1098" s="32"/>
      <c r="AM1098" s="32"/>
      <c r="AN1098" s="32"/>
      <c r="AO1098" s="32"/>
      <c r="AP1098" s="32"/>
      <c r="AQ1098" s="32"/>
      <c r="AR1098" s="32"/>
      <c r="AS1098" s="32"/>
      <c r="AT1098" s="32"/>
      <c r="AU1098" s="32"/>
      <c r="AV1098" s="32"/>
      <c r="AW1098" s="32"/>
      <c r="AX1098" s="32"/>
      <c r="AY1098" s="32"/>
      <c r="AZ1098" s="32"/>
      <c r="BA1098" s="32"/>
      <c r="BB1098" s="32"/>
      <c r="BC1098" s="32"/>
      <c r="BD1098" s="32"/>
      <c r="BE1098" s="32"/>
      <c r="BF1098" s="32"/>
      <c r="BG1098" s="32"/>
      <c r="BH1098" s="32"/>
      <c r="BI1098" s="32"/>
      <c r="BJ1098" s="32"/>
      <c r="BK1098" s="32"/>
      <c r="BL1098" s="32"/>
      <c r="BM1098" s="32"/>
      <c r="BN1098" s="32"/>
      <c r="BO1098" s="32"/>
      <c r="BP1098" s="32"/>
      <c r="BQ1098" s="32"/>
      <c r="BR1098" s="32"/>
      <c r="BS1098" s="32"/>
      <c r="BT1098" s="32"/>
      <c r="BU1098" s="32"/>
      <c r="BV1098" s="32"/>
      <c r="BW1098" s="32"/>
      <c r="BX1098" s="32"/>
      <c r="BY1098" s="32"/>
      <c r="BZ1098" s="32"/>
      <c r="CA1098" s="32"/>
      <c r="CB1098" s="32"/>
      <c r="CC1098" s="32"/>
      <c r="CD1098" s="32"/>
      <c r="CE1098" s="32"/>
      <c r="CF1098" s="32"/>
      <c r="CG1098" s="32"/>
      <c r="CH1098" s="32"/>
      <c r="CI1098" s="32"/>
      <c r="CJ1098" s="32">
        <f t="shared" si="275"/>
        <v>3545905.2697999999</v>
      </c>
      <c r="CK1098" s="32">
        <f>+SMALL((K1098,O1098,S1098,W1098,AA1098,AE1098,AI1098,AM1098,AQ1098,AU1098,AY1098,BC1098,BG1098,BK1098,BO1098,BS1098,BW1098,CA1098,CE1098,CI1098),1)</f>
        <v>3545905.2697999999</v>
      </c>
      <c r="CL1098" s="18"/>
      <c r="CM1098" s="18">
        <f t="shared" si="279"/>
        <v>0</v>
      </c>
      <c r="CN1098" s="35">
        <f t="shared" si="280"/>
        <v>0</v>
      </c>
      <c r="CO1098" s="39">
        <f t="shared" si="276"/>
        <v>3545905.2697999999</v>
      </c>
    </row>
    <row r="1099" spans="1:93" s="19" customFormat="1" ht="60">
      <c r="A1099" s="17">
        <v>1089</v>
      </c>
      <c r="B1099" s="50" t="s">
        <v>850</v>
      </c>
      <c r="C1099" s="69" t="s">
        <v>949</v>
      </c>
      <c r="D1099" s="69" t="s">
        <v>1248</v>
      </c>
      <c r="E1099" s="37">
        <v>1</v>
      </c>
      <c r="F1099" s="37" t="str">
        <f>+VLOOKUP(B1099,'[1]AMAREY NOVA MEDICAL S.A'!$D:$H,5,0)</f>
        <v>CTO 5666-2021 LOGISTICA PARA DISPOSITIVOS MEDICOS S.A.S</v>
      </c>
      <c r="G1099" s="34">
        <f>+VLOOKUP(B1099,'[1]AMAREY NOVA MEDICAL S.A'!$D:$H,2,0)</f>
        <v>1289323</v>
      </c>
      <c r="H1099" s="32">
        <f>+VLOOKUP(B1099,'[1]AMAREY NOVA MEDICAL S.A'!$D:$H,3,0)</f>
        <v>0</v>
      </c>
      <c r="I1099" s="32">
        <f>+VLOOKUP(B1099,'[1]AMAREY NOVA MEDICAL S.A'!$D:$H,4,0)</f>
        <v>1289323</v>
      </c>
      <c r="J1099" s="32">
        <f t="shared" si="282"/>
        <v>1289323</v>
      </c>
      <c r="K1099" s="32">
        <f t="shared" si="283"/>
        <v>1361782.9526</v>
      </c>
      <c r="L1099" s="32"/>
      <c r="M1099" s="32"/>
      <c r="N1099" s="32"/>
      <c r="O1099" s="32"/>
      <c r="P1099" s="71"/>
      <c r="Q1099" s="71"/>
      <c r="R1099" s="76"/>
      <c r="S1099" s="32"/>
      <c r="T1099" s="32"/>
      <c r="U1099" s="32"/>
      <c r="V1099" s="32"/>
      <c r="W1099" s="32"/>
      <c r="X1099" s="32"/>
      <c r="Y1099" s="32"/>
      <c r="Z1099" s="32"/>
      <c r="AA1099" s="32"/>
      <c r="AB1099" s="32"/>
      <c r="AC1099" s="32"/>
      <c r="AD1099" s="32"/>
      <c r="AE1099" s="32"/>
      <c r="AF1099" s="32"/>
      <c r="AG1099" s="32"/>
      <c r="AH1099" s="32"/>
      <c r="AI1099" s="32"/>
      <c r="AJ1099" s="32"/>
      <c r="AK1099" s="32"/>
      <c r="AL1099" s="32"/>
      <c r="AM1099" s="32"/>
      <c r="AN1099" s="32"/>
      <c r="AO1099" s="32"/>
      <c r="AP1099" s="32"/>
      <c r="AQ1099" s="32"/>
      <c r="AR1099" s="32"/>
      <c r="AS1099" s="32"/>
      <c r="AT1099" s="32"/>
      <c r="AU1099" s="32"/>
      <c r="AV1099" s="32"/>
      <c r="AW1099" s="32"/>
      <c r="AX1099" s="32"/>
      <c r="AY1099" s="32"/>
      <c r="AZ1099" s="32"/>
      <c r="BA1099" s="32"/>
      <c r="BB1099" s="32"/>
      <c r="BC1099" s="32"/>
      <c r="BD1099" s="32"/>
      <c r="BE1099" s="32"/>
      <c r="BF1099" s="32"/>
      <c r="BG1099" s="32"/>
      <c r="BH1099" s="32"/>
      <c r="BI1099" s="32"/>
      <c r="BJ1099" s="32"/>
      <c r="BK1099" s="32"/>
      <c r="BL1099" s="32"/>
      <c r="BM1099" s="32"/>
      <c r="BN1099" s="32"/>
      <c r="BO1099" s="32"/>
      <c r="BP1099" s="32"/>
      <c r="BQ1099" s="32"/>
      <c r="BR1099" s="32"/>
      <c r="BS1099" s="32"/>
      <c r="BT1099" s="32"/>
      <c r="BU1099" s="32"/>
      <c r="BV1099" s="32"/>
      <c r="BW1099" s="32"/>
      <c r="BX1099" s="32"/>
      <c r="BY1099" s="32"/>
      <c r="BZ1099" s="32"/>
      <c r="CA1099" s="32"/>
      <c r="CB1099" s="32"/>
      <c r="CC1099" s="32"/>
      <c r="CD1099" s="32"/>
      <c r="CE1099" s="32"/>
      <c r="CF1099" s="32"/>
      <c r="CG1099" s="32"/>
      <c r="CH1099" s="32"/>
      <c r="CI1099" s="32"/>
      <c r="CJ1099" s="32">
        <f t="shared" si="275"/>
        <v>1361782.9526</v>
      </c>
      <c r="CK1099" s="32">
        <f>+SMALL((K1099,O1099,S1099,W1099,AA1099,AE1099,AI1099,AM1099,AQ1099,AU1099,AY1099,BC1099,BG1099,BK1099,BO1099,BS1099,BW1099,CA1099,CE1099,CI1099),1)</f>
        <v>1361782.9526</v>
      </c>
      <c r="CL1099" s="18"/>
      <c r="CM1099" s="18">
        <f t="shared" si="279"/>
        <v>0</v>
      </c>
      <c r="CN1099" s="35">
        <f t="shared" si="280"/>
        <v>0</v>
      </c>
      <c r="CO1099" s="39">
        <f t="shared" si="276"/>
        <v>1361782.9526</v>
      </c>
    </row>
    <row r="1100" spans="1:93" s="19" customFormat="1" ht="60">
      <c r="A1100" s="17">
        <v>1090</v>
      </c>
      <c r="B1100" s="50" t="s">
        <v>702</v>
      </c>
      <c r="C1100" s="69" t="s">
        <v>949</v>
      </c>
      <c r="D1100" s="69" t="s">
        <v>1248</v>
      </c>
      <c r="E1100" s="37">
        <v>1</v>
      </c>
      <c r="F1100" s="37" t="str">
        <f>+VLOOKUP(B1100,'[1]AMAREY NOVA MEDICAL S.A'!$D:$H,5,0)</f>
        <v>CTO 5666-2021 LOGISTICA PARA DISPOSITIVOS MEDICOS S.A.S</v>
      </c>
      <c r="G1100" s="34">
        <f>+VLOOKUP(B1100,'[1]AMAREY NOVA MEDICAL S.A'!$D:$H,2,0)</f>
        <v>336539</v>
      </c>
      <c r="H1100" s="32">
        <f>+VLOOKUP(B1100,'[1]AMAREY NOVA MEDICAL S.A'!$D:$H,3,0)</f>
        <v>0</v>
      </c>
      <c r="I1100" s="32">
        <f>+VLOOKUP(B1100,'[1]AMAREY NOVA MEDICAL S.A'!$D:$H,4,0)</f>
        <v>336539</v>
      </c>
      <c r="J1100" s="32">
        <f t="shared" si="282"/>
        <v>336539</v>
      </c>
      <c r="K1100" s="32">
        <f t="shared" si="283"/>
        <v>355452.49180000002</v>
      </c>
      <c r="L1100" s="32"/>
      <c r="M1100" s="32"/>
      <c r="N1100" s="32"/>
      <c r="O1100" s="32"/>
      <c r="P1100" s="71"/>
      <c r="Q1100" s="71"/>
      <c r="R1100" s="76"/>
      <c r="S1100" s="32"/>
      <c r="T1100" s="32"/>
      <c r="U1100" s="32"/>
      <c r="V1100" s="32"/>
      <c r="W1100" s="32"/>
      <c r="X1100" s="32"/>
      <c r="Y1100" s="32"/>
      <c r="Z1100" s="32"/>
      <c r="AA1100" s="32"/>
      <c r="AB1100" s="32"/>
      <c r="AC1100" s="32"/>
      <c r="AD1100" s="32"/>
      <c r="AE1100" s="32"/>
      <c r="AF1100" s="32"/>
      <c r="AG1100" s="32"/>
      <c r="AH1100" s="32"/>
      <c r="AI1100" s="32"/>
      <c r="AJ1100" s="32"/>
      <c r="AK1100" s="32"/>
      <c r="AL1100" s="32"/>
      <c r="AM1100" s="32"/>
      <c r="AN1100" s="32"/>
      <c r="AO1100" s="32"/>
      <c r="AP1100" s="32"/>
      <c r="AQ1100" s="32"/>
      <c r="AR1100" s="32"/>
      <c r="AS1100" s="32"/>
      <c r="AT1100" s="32"/>
      <c r="AU1100" s="32"/>
      <c r="AV1100" s="32"/>
      <c r="AW1100" s="32"/>
      <c r="AX1100" s="32"/>
      <c r="AY1100" s="32"/>
      <c r="AZ1100" s="32"/>
      <c r="BA1100" s="32"/>
      <c r="BB1100" s="32"/>
      <c r="BC1100" s="32"/>
      <c r="BD1100" s="32"/>
      <c r="BE1100" s="32"/>
      <c r="BF1100" s="32"/>
      <c r="BG1100" s="32"/>
      <c r="BH1100" s="32"/>
      <c r="BI1100" s="32"/>
      <c r="BJ1100" s="32"/>
      <c r="BK1100" s="32"/>
      <c r="BL1100" s="32"/>
      <c r="BM1100" s="32"/>
      <c r="BN1100" s="32"/>
      <c r="BO1100" s="32"/>
      <c r="BP1100" s="32"/>
      <c r="BQ1100" s="32"/>
      <c r="BR1100" s="32"/>
      <c r="BS1100" s="32"/>
      <c r="BT1100" s="32"/>
      <c r="BU1100" s="32"/>
      <c r="BV1100" s="32"/>
      <c r="BW1100" s="32"/>
      <c r="BX1100" s="32">
        <v>380000</v>
      </c>
      <c r="BY1100" s="32"/>
      <c r="BZ1100" s="32">
        <v>380000</v>
      </c>
      <c r="CA1100" s="32">
        <f t="shared" ref="CA1100:CA1162" si="284">+BZ1100*1.0562</f>
        <v>401356</v>
      </c>
      <c r="CB1100" s="32"/>
      <c r="CC1100" s="32"/>
      <c r="CD1100" s="32"/>
      <c r="CE1100" s="32"/>
      <c r="CF1100" s="32"/>
      <c r="CG1100" s="32"/>
      <c r="CH1100" s="32"/>
      <c r="CI1100" s="32"/>
      <c r="CJ1100" s="32">
        <f t="shared" ref="CJ1100:CJ1163" si="285">+AVERAGE(K1100,O1100,S1100,W1100,AA1100,AE1100,AI1100,AM1100,AQ1100,AU1100,AY1100,BC1100,BG1100,BK1100,BO1100,BS1100,BW1100,CA1100,CE1100,CI1100)</f>
        <v>378404.24589999998</v>
      </c>
      <c r="CK1100" s="32">
        <f>+SMALL((K1100,O1100,S1100,W1100,AA1100,AE1100,AI1100,AM1100,AQ1100,AU1100,AY1100,BC1100,BG1100,BK1100,BO1100,BS1100,BW1100,CA1100,CE1100,CI1100),1)</f>
        <v>355452.49180000002</v>
      </c>
      <c r="CL1100" s="18"/>
      <c r="CM1100" s="18">
        <f t="shared" ref="CM1100:CM1163" si="286">+K1100-CK1100</f>
        <v>0</v>
      </c>
      <c r="CN1100" s="35">
        <f t="shared" ref="CN1100:CN1163" si="287">+((K1100-CK1100)/CK1100)</f>
        <v>0</v>
      </c>
      <c r="CO1100" s="39">
        <f t="shared" ref="CO1100:CO1163" si="288">+CK1100</f>
        <v>355452.49180000002</v>
      </c>
    </row>
    <row r="1101" spans="1:93" s="19" customFormat="1" ht="60">
      <c r="A1101" s="17">
        <v>1091</v>
      </c>
      <c r="B1101" s="50" t="s">
        <v>854</v>
      </c>
      <c r="C1101" s="69" t="s">
        <v>950</v>
      </c>
      <c r="D1101" s="69" t="s">
        <v>1248</v>
      </c>
      <c r="E1101" s="37">
        <v>1</v>
      </c>
      <c r="F1101" s="37" t="str">
        <f>+VLOOKUP(B1101,'[1]AMAREY NOVA MEDICAL S.A'!$D:$H,5,0)</f>
        <v>CTO 5666-2021 LOGISTICA PARA DISPOSITIVOS MEDICOS S.A.S</v>
      </c>
      <c r="G1101" s="34">
        <f>+VLOOKUP(B1101,'[1]AMAREY NOVA MEDICAL S.A'!$D:$H,2,0)</f>
        <v>4332548</v>
      </c>
      <c r="H1101" s="32">
        <f>+VLOOKUP(B1101,'[1]AMAREY NOVA MEDICAL S.A'!$D:$H,3,0)</f>
        <v>0</v>
      </c>
      <c r="I1101" s="32">
        <f>+VLOOKUP(B1101,'[1]AMAREY NOVA MEDICAL S.A'!$D:$H,4,0)</f>
        <v>4332548</v>
      </c>
      <c r="J1101" s="32">
        <f t="shared" si="282"/>
        <v>4332548</v>
      </c>
      <c r="K1101" s="32">
        <f t="shared" si="283"/>
        <v>4576037.1976000005</v>
      </c>
      <c r="L1101" s="32"/>
      <c r="M1101" s="32"/>
      <c r="N1101" s="32"/>
      <c r="O1101" s="32"/>
      <c r="P1101" s="71"/>
      <c r="Q1101" s="71"/>
      <c r="R1101" s="76"/>
      <c r="S1101" s="32"/>
      <c r="T1101" s="32"/>
      <c r="U1101" s="32"/>
      <c r="V1101" s="32"/>
      <c r="W1101" s="32"/>
      <c r="X1101" s="32"/>
      <c r="Y1101" s="32"/>
      <c r="Z1101" s="32"/>
      <c r="AA1101" s="32"/>
      <c r="AB1101" s="32"/>
      <c r="AC1101" s="32"/>
      <c r="AD1101" s="32"/>
      <c r="AE1101" s="32"/>
      <c r="AF1101" s="32"/>
      <c r="AG1101" s="32"/>
      <c r="AH1101" s="32"/>
      <c r="AI1101" s="32"/>
      <c r="AJ1101" s="32"/>
      <c r="AK1101" s="32"/>
      <c r="AL1101" s="32"/>
      <c r="AM1101" s="32"/>
      <c r="AN1101" s="32"/>
      <c r="AO1101" s="32"/>
      <c r="AP1101" s="32"/>
      <c r="AQ1101" s="32"/>
      <c r="AR1101" s="32">
        <v>4765803.1843167907</v>
      </c>
      <c r="AS1101" s="32"/>
      <c r="AT1101" s="32">
        <v>4765803.1843167907</v>
      </c>
      <c r="AU1101" s="32">
        <f t="shared" ref="AU1101:AU1138" si="289">+AT1101*1.0562</f>
        <v>5033641.3232753947</v>
      </c>
      <c r="AV1101" s="32"/>
      <c r="AW1101" s="32"/>
      <c r="AX1101" s="32"/>
      <c r="AY1101" s="32"/>
      <c r="AZ1101" s="32"/>
      <c r="BA1101" s="32"/>
      <c r="BB1101" s="32"/>
      <c r="BC1101" s="32"/>
      <c r="BD1101" s="32"/>
      <c r="BE1101" s="32"/>
      <c r="BF1101" s="32"/>
      <c r="BG1101" s="32"/>
      <c r="BH1101" s="32"/>
      <c r="BI1101" s="32"/>
      <c r="BJ1101" s="32"/>
      <c r="BK1101" s="32"/>
      <c r="BL1101" s="32"/>
      <c r="BM1101" s="32"/>
      <c r="BN1101" s="32"/>
      <c r="BO1101" s="32"/>
      <c r="BP1101" s="32"/>
      <c r="BQ1101" s="32"/>
      <c r="BR1101" s="32"/>
      <c r="BS1101" s="32"/>
      <c r="BT1101" s="32"/>
      <c r="BU1101" s="32"/>
      <c r="BV1101" s="32"/>
      <c r="BW1101" s="32"/>
      <c r="BX1101" s="32"/>
      <c r="BY1101" s="32"/>
      <c r="BZ1101" s="32"/>
      <c r="CA1101" s="32"/>
      <c r="CB1101" s="32"/>
      <c r="CC1101" s="32"/>
      <c r="CD1101" s="32"/>
      <c r="CE1101" s="32"/>
      <c r="CF1101" s="32"/>
      <c r="CG1101" s="32"/>
      <c r="CH1101" s="32"/>
      <c r="CI1101" s="32"/>
      <c r="CJ1101" s="32">
        <f t="shared" si="285"/>
        <v>4804839.2604376972</v>
      </c>
      <c r="CK1101" s="32">
        <f>+SMALL((K1101,O1101,S1101,W1101,AA1101,AE1101,AI1101,AM1101,AQ1101,AU1101,AY1101,BC1101,BG1101,BK1101,BO1101,BS1101,BW1101,CA1101,CE1101,CI1101),1)</f>
        <v>4576037.1976000005</v>
      </c>
      <c r="CL1101" s="18"/>
      <c r="CM1101" s="18">
        <f t="shared" si="286"/>
        <v>0</v>
      </c>
      <c r="CN1101" s="35">
        <f t="shared" si="287"/>
        <v>0</v>
      </c>
      <c r="CO1101" s="39">
        <f t="shared" si="288"/>
        <v>4576037.1976000005</v>
      </c>
    </row>
    <row r="1102" spans="1:93" s="19" customFormat="1" ht="60">
      <c r="A1102" s="17">
        <v>1092</v>
      </c>
      <c r="B1102" s="50" t="s">
        <v>850</v>
      </c>
      <c r="C1102" s="69" t="s">
        <v>950</v>
      </c>
      <c r="D1102" s="69" t="s">
        <v>1248</v>
      </c>
      <c r="E1102" s="37">
        <v>1</v>
      </c>
      <c r="F1102" s="37" t="str">
        <f>+VLOOKUP(B1102,'[1]AMAREY NOVA MEDICAL S.A'!$D:$H,5,0)</f>
        <v>CTO 5666-2021 LOGISTICA PARA DISPOSITIVOS MEDICOS S.A.S</v>
      </c>
      <c r="G1102" s="34">
        <f>+VLOOKUP(B1102,'[1]AMAREY NOVA MEDICAL S.A'!$D:$H,2,0)</f>
        <v>1289323</v>
      </c>
      <c r="H1102" s="32">
        <f>+VLOOKUP(B1102,'[1]AMAREY NOVA MEDICAL S.A'!$D:$H,3,0)</f>
        <v>0</v>
      </c>
      <c r="I1102" s="32">
        <f>+VLOOKUP(B1102,'[1]AMAREY NOVA MEDICAL S.A'!$D:$H,4,0)</f>
        <v>1289323</v>
      </c>
      <c r="J1102" s="32">
        <f t="shared" si="282"/>
        <v>1289323</v>
      </c>
      <c r="K1102" s="32">
        <f t="shared" si="283"/>
        <v>1361782.9526</v>
      </c>
      <c r="L1102" s="32"/>
      <c r="M1102" s="32"/>
      <c r="N1102" s="32"/>
      <c r="O1102" s="32"/>
      <c r="P1102" s="71"/>
      <c r="Q1102" s="71"/>
      <c r="R1102" s="76"/>
      <c r="S1102" s="32"/>
      <c r="T1102" s="32"/>
      <c r="U1102" s="32"/>
      <c r="V1102" s="32"/>
      <c r="W1102" s="32"/>
      <c r="X1102" s="32"/>
      <c r="Y1102" s="32"/>
      <c r="Z1102" s="32"/>
      <c r="AA1102" s="32"/>
      <c r="AB1102" s="32"/>
      <c r="AC1102" s="32"/>
      <c r="AD1102" s="32"/>
      <c r="AE1102" s="32"/>
      <c r="AF1102" s="32"/>
      <c r="AG1102" s="32"/>
      <c r="AH1102" s="32"/>
      <c r="AI1102" s="32"/>
      <c r="AJ1102" s="32"/>
      <c r="AK1102" s="32"/>
      <c r="AL1102" s="32"/>
      <c r="AM1102" s="32"/>
      <c r="AN1102" s="32"/>
      <c r="AO1102" s="32"/>
      <c r="AP1102" s="32"/>
      <c r="AQ1102" s="32"/>
      <c r="AR1102" s="32">
        <v>1418254.8315732721</v>
      </c>
      <c r="AS1102" s="32"/>
      <c r="AT1102" s="32">
        <v>1418254.8315732721</v>
      </c>
      <c r="AU1102" s="32">
        <f t="shared" si="289"/>
        <v>1497960.75310769</v>
      </c>
      <c r="AV1102" s="32"/>
      <c r="AW1102" s="32"/>
      <c r="AX1102" s="32"/>
      <c r="AY1102" s="32"/>
      <c r="AZ1102" s="32"/>
      <c r="BA1102" s="32"/>
      <c r="BB1102" s="32"/>
      <c r="BC1102" s="32"/>
      <c r="BD1102" s="32"/>
      <c r="BE1102" s="32"/>
      <c r="BF1102" s="32"/>
      <c r="BG1102" s="32"/>
      <c r="BH1102" s="32"/>
      <c r="BI1102" s="32"/>
      <c r="BJ1102" s="32"/>
      <c r="BK1102" s="32"/>
      <c r="BL1102" s="32"/>
      <c r="BM1102" s="32"/>
      <c r="BN1102" s="32"/>
      <c r="BO1102" s="32"/>
      <c r="BP1102" s="32"/>
      <c r="BQ1102" s="32"/>
      <c r="BR1102" s="32"/>
      <c r="BS1102" s="32"/>
      <c r="BT1102" s="32"/>
      <c r="BU1102" s="32"/>
      <c r="BV1102" s="32"/>
      <c r="BW1102" s="32"/>
      <c r="BX1102" s="32"/>
      <c r="BY1102" s="32"/>
      <c r="BZ1102" s="32"/>
      <c r="CA1102" s="32"/>
      <c r="CB1102" s="32"/>
      <c r="CC1102" s="32"/>
      <c r="CD1102" s="32"/>
      <c r="CE1102" s="32"/>
      <c r="CF1102" s="32"/>
      <c r="CG1102" s="32"/>
      <c r="CH1102" s="32"/>
      <c r="CI1102" s="32"/>
      <c r="CJ1102" s="32">
        <f t="shared" si="285"/>
        <v>1429871.8528538449</v>
      </c>
      <c r="CK1102" s="32">
        <f>+SMALL((K1102,O1102,S1102,W1102,AA1102,AE1102,AI1102,AM1102,AQ1102,AU1102,AY1102,BC1102,BG1102,BK1102,BO1102,BS1102,BW1102,CA1102,CE1102,CI1102),1)</f>
        <v>1361782.9526</v>
      </c>
      <c r="CL1102" s="18"/>
      <c r="CM1102" s="18">
        <f t="shared" si="286"/>
        <v>0</v>
      </c>
      <c r="CN1102" s="35">
        <f t="shared" si="287"/>
        <v>0</v>
      </c>
      <c r="CO1102" s="39">
        <f t="shared" si="288"/>
        <v>1361782.9526</v>
      </c>
    </row>
    <row r="1103" spans="1:93" s="19" customFormat="1" ht="60">
      <c r="A1103" s="17">
        <v>1093</v>
      </c>
      <c r="B1103" s="50" t="s">
        <v>702</v>
      </c>
      <c r="C1103" s="69" t="s">
        <v>950</v>
      </c>
      <c r="D1103" s="69" t="s">
        <v>1248</v>
      </c>
      <c r="E1103" s="37">
        <v>1</v>
      </c>
      <c r="F1103" s="37" t="str">
        <f>+VLOOKUP(B1103,'[1]AMAREY NOVA MEDICAL S.A'!$D:$H,5,0)</f>
        <v>CTO 5666-2021 LOGISTICA PARA DISPOSITIVOS MEDICOS S.A.S</v>
      </c>
      <c r="G1103" s="34">
        <f>+VLOOKUP(B1103,'[1]AMAREY NOVA MEDICAL S.A'!$D:$H,2,0)</f>
        <v>336539</v>
      </c>
      <c r="H1103" s="32">
        <f>+VLOOKUP(B1103,'[1]AMAREY NOVA MEDICAL S.A'!$D:$H,3,0)</f>
        <v>0</v>
      </c>
      <c r="I1103" s="32">
        <f>+VLOOKUP(B1103,'[1]AMAREY NOVA MEDICAL S.A'!$D:$H,4,0)</f>
        <v>336539</v>
      </c>
      <c r="J1103" s="32">
        <f t="shared" si="282"/>
        <v>336539</v>
      </c>
      <c r="K1103" s="32">
        <f t="shared" si="283"/>
        <v>355452.49180000002</v>
      </c>
      <c r="L1103" s="32"/>
      <c r="M1103" s="32"/>
      <c r="N1103" s="32"/>
      <c r="O1103" s="32"/>
      <c r="P1103" s="71"/>
      <c r="Q1103" s="71"/>
      <c r="R1103" s="76"/>
      <c r="S1103" s="32"/>
      <c r="T1103" s="32"/>
      <c r="U1103" s="32"/>
      <c r="V1103" s="32"/>
      <c r="W1103" s="32"/>
      <c r="X1103" s="32"/>
      <c r="Y1103" s="32"/>
      <c r="Z1103" s="32"/>
      <c r="AA1103" s="32"/>
      <c r="AB1103" s="32"/>
      <c r="AC1103" s="32"/>
      <c r="AD1103" s="32"/>
      <c r="AE1103" s="32"/>
      <c r="AF1103" s="32"/>
      <c r="AG1103" s="32"/>
      <c r="AH1103" s="32"/>
      <c r="AI1103" s="32"/>
      <c r="AJ1103" s="32"/>
      <c r="AK1103" s="32"/>
      <c r="AL1103" s="32"/>
      <c r="AM1103" s="32"/>
      <c r="AN1103" s="32"/>
      <c r="AO1103" s="32"/>
      <c r="AP1103" s="32"/>
      <c r="AQ1103" s="32"/>
      <c r="AR1103" s="32">
        <v>370192.94997299998</v>
      </c>
      <c r="AS1103" s="32"/>
      <c r="AT1103" s="32">
        <v>370192.94997299998</v>
      </c>
      <c r="AU1103" s="32">
        <f t="shared" si="289"/>
        <v>390997.79376148258</v>
      </c>
      <c r="AV1103" s="32"/>
      <c r="AW1103" s="32"/>
      <c r="AX1103" s="32"/>
      <c r="AY1103" s="32"/>
      <c r="AZ1103" s="32"/>
      <c r="BA1103" s="32"/>
      <c r="BB1103" s="32"/>
      <c r="BC1103" s="32"/>
      <c r="BD1103" s="32"/>
      <c r="BE1103" s="32"/>
      <c r="BF1103" s="32"/>
      <c r="BG1103" s="32"/>
      <c r="BH1103" s="32"/>
      <c r="BI1103" s="32"/>
      <c r="BJ1103" s="32"/>
      <c r="BK1103" s="32"/>
      <c r="BL1103" s="32"/>
      <c r="BM1103" s="32"/>
      <c r="BN1103" s="32"/>
      <c r="BO1103" s="32"/>
      <c r="BP1103" s="32"/>
      <c r="BQ1103" s="32"/>
      <c r="BR1103" s="32"/>
      <c r="BS1103" s="32"/>
      <c r="BT1103" s="32"/>
      <c r="BU1103" s="32"/>
      <c r="BV1103" s="32"/>
      <c r="BW1103" s="32"/>
      <c r="BX1103" s="32">
        <v>380000</v>
      </c>
      <c r="BY1103" s="32"/>
      <c r="BZ1103" s="32">
        <v>380000</v>
      </c>
      <c r="CA1103" s="32">
        <f t="shared" si="284"/>
        <v>401356</v>
      </c>
      <c r="CB1103" s="32"/>
      <c r="CC1103" s="32"/>
      <c r="CD1103" s="32"/>
      <c r="CE1103" s="32"/>
      <c r="CF1103" s="32"/>
      <c r="CG1103" s="32"/>
      <c r="CH1103" s="32"/>
      <c r="CI1103" s="32"/>
      <c r="CJ1103" s="32">
        <f t="shared" si="285"/>
        <v>382602.09518716088</v>
      </c>
      <c r="CK1103" s="32">
        <f>+SMALL((K1103,O1103,S1103,W1103,AA1103,AE1103,AI1103,AM1103,AQ1103,AU1103,AY1103,BC1103,BG1103,BK1103,BO1103,BS1103,BW1103,CA1103,CE1103,CI1103),1)</f>
        <v>355452.49180000002</v>
      </c>
      <c r="CL1103" s="18"/>
      <c r="CM1103" s="18">
        <f t="shared" si="286"/>
        <v>0</v>
      </c>
      <c r="CN1103" s="35">
        <f t="shared" si="287"/>
        <v>0</v>
      </c>
      <c r="CO1103" s="39">
        <f t="shared" si="288"/>
        <v>355452.49180000002</v>
      </c>
    </row>
    <row r="1104" spans="1:93" s="19" customFormat="1" ht="60">
      <c r="A1104" s="17">
        <v>1094</v>
      </c>
      <c r="B1104" s="49" t="s">
        <v>847</v>
      </c>
      <c r="C1104" s="69" t="s">
        <v>951</v>
      </c>
      <c r="D1104" s="69" t="s">
        <v>1248</v>
      </c>
      <c r="E1104" s="37">
        <v>1</v>
      </c>
      <c r="F1104" s="37" t="str">
        <f>+VLOOKUP(B1104,'[1]AMAREY NOVA MEDICAL S.A'!$D:$H,5,0)</f>
        <v>CTO 5669-2021 PROMED QUIRURGICOS E.U</v>
      </c>
      <c r="G1104" s="34">
        <f>+VLOOKUP(B1104,'[1]AMAREY NOVA MEDICAL S.A'!$D:$H,2,0)</f>
        <v>3357229</v>
      </c>
      <c r="H1104" s="32">
        <f>+VLOOKUP(B1104,'[1]AMAREY NOVA MEDICAL S.A'!$D:$H,3,0)</f>
        <v>0</v>
      </c>
      <c r="I1104" s="32">
        <f>+VLOOKUP(B1104,'[1]AMAREY NOVA MEDICAL S.A'!$D:$H,4,0)</f>
        <v>3357229</v>
      </c>
      <c r="J1104" s="32">
        <f t="shared" si="282"/>
        <v>3357229</v>
      </c>
      <c r="K1104" s="32">
        <f t="shared" si="283"/>
        <v>3545905.2697999999</v>
      </c>
      <c r="L1104" s="32"/>
      <c r="M1104" s="32"/>
      <c r="N1104" s="32"/>
      <c r="O1104" s="32"/>
      <c r="P1104" s="71"/>
      <c r="Q1104" s="71"/>
      <c r="R1104" s="76"/>
      <c r="S1104" s="32"/>
      <c r="T1104" s="32"/>
      <c r="U1104" s="32"/>
      <c r="V1104" s="32"/>
      <c r="W1104" s="32"/>
      <c r="X1104" s="32"/>
      <c r="Y1104" s="32"/>
      <c r="Z1104" s="32"/>
      <c r="AA1104" s="32"/>
      <c r="AB1104" s="32"/>
      <c r="AC1104" s="32"/>
      <c r="AD1104" s="32"/>
      <c r="AE1104" s="32"/>
      <c r="AF1104" s="32"/>
      <c r="AG1104" s="32"/>
      <c r="AH1104" s="32"/>
      <c r="AI1104" s="32"/>
      <c r="AJ1104" s="32"/>
      <c r="AK1104" s="32"/>
      <c r="AL1104" s="32"/>
      <c r="AM1104" s="32"/>
      <c r="AN1104" s="32"/>
      <c r="AO1104" s="32"/>
      <c r="AP1104" s="32"/>
      <c r="AQ1104" s="32"/>
      <c r="AR1104" s="32"/>
      <c r="AS1104" s="32"/>
      <c r="AT1104" s="32"/>
      <c r="AU1104" s="32"/>
      <c r="AV1104" s="32"/>
      <c r="AW1104" s="32"/>
      <c r="AX1104" s="32"/>
      <c r="AY1104" s="32"/>
      <c r="AZ1104" s="32"/>
      <c r="BA1104" s="32"/>
      <c r="BB1104" s="32"/>
      <c r="BC1104" s="32"/>
      <c r="BD1104" s="32"/>
      <c r="BE1104" s="32"/>
      <c r="BF1104" s="32"/>
      <c r="BG1104" s="32"/>
      <c r="BH1104" s="32"/>
      <c r="BI1104" s="32"/>
      <c r="BJ1104" s="32"/>
      <c r="BK1104" s="32"/>
      <c r="BL1104" s="32"/>
      <c r="BM1104" s="32"/>
      <c r="BN1104" s="32"/>
      <c r="BO1104" s="32"/>
      <c r="BP1104" s="32"/>
      <c r="BQ1104" s="32"/>
      <c r="BR1104" s="32"/>
      <c r="BS1104" s="32"/>
      <c r="BT1104" s="32"/>
      <c r="BU1104" s="32"/>
      <c r="BV1104" s="32"/>
      <c r="BW1104" s="32"/>
      <c r="BX1104" s="32">
        <v>3333960</v>
      </c>
      <c r="BY1104" s="32"/>
      <c r="BZ1104" s="32">
        <v>3333960</v>
      </c>
      <c r="CA1104" s="32">
        <f t="shared" si="284"/>
        <v>3521328.5520000001</v>
      </c>
      <c r="CB1104" s="32"/>
      <c r="CC1104" s="32"/>
      <c r="CD1104" s="32"/>
      <c r="CE1104" s="32"/>
      <c r="CF1104" s="32"/>
      <c r="CG1104" s="32"/>
      <c r="CH1104" s="32"/>
      <c r="CI1104" s="32"/>
      <c r="CJ1104" s="32">
        <f t="shared" si="285"/>
        <v>3533616.9109</v>
      </c>
      <c r="CK1104" s="32">
        <f>+SMALL((K1104,O1104,S1104,W1104,AA1104,AE1104,AI1104,AM1104,AQ1104,AU1104,AY1104,BC1104,BG1104,BK1104,BO1104,BS1104,BW1104,CA1104,CE1104,CI1104),1)</f>
        <v>3521328.5520000001</v>
      </c>
      <c r="CL1104" s="18"/>
      <c r="CM1104" s="18">
        <f t="shared" si="286"/>
        <v>24576.717799999751</v>
      </c>
      <c r="CN1104" s="35">
        <f t="shared" si="287"/>
        <v>6.9793878750794144E-3</v>
      </c>
      <c r="CO1104" s="39">
        <f t="shared" si="288"/>
        <v>3521328.5520000001</v>
      </c>
    </row>
    <row r="1105" spans="1:93" s="19" customFormat="1" ht="60">
      <c r="A1105" s="17">
        <v>1095</v>
      </c>
      <c r="B1105" s="49" t="s">
        <v>846</v>
      </c>
      <c r="C1105" s="69" t="s">
        <v>951</v>
      </c>
      <c r="D1105" s="69" t="s">
        <v>1248</v>
      </c>
      <c r="E1105" s="37">
        <v>1</v>
      </c>
      <c r="F1105" s="37" t="str">
        <f>+VLOOKUP(B1105,'[1]AMAREY NOVA MEDICAL S.A'!$D:$H,5,0)</f>
        <v>CTO 5666-2021 LOGISTICA PARA DISPOSITIVOS MEDICOS S.A.S</v>
      </c>
      <c r="G1105" s="34">
        <f>+VLOOKUP(B1105,'[1]AMAREY NOVA MEDICAL S.A'!$D:$H,2,0)</f>
        <v>3751442</v>
      </c>
      <c r="H1105" s="32">
        <f>+VLOOKUP(B1105,'[1]AMAREY NOVA MEDICAL S.A'!$D:$H,3,0)</f>
        <v>0</v>
      </c>
      <c r="I1105" s="32">
        <f>+VLOOKUP(B1105,'[1]AMAREY NOVA MEDICAL S.A'!$D:$H,4,0)</f>
        <v>3751442</v>
      </c>
      <c r="J1105" s="32">
        <f t="shared" si="282"/>
        <v>3751442</v>
      </c>
      <c r="K1105" s="32">
        <f t="shared" si="283"/>
        <v>3962273.0404000003</v>
      </c>
      <c r="L1105" s="32"/>
      <c r="M1105" s="32"/>
      <c r="N1105" s="32"/>
      <c r="O1105" s="32"/>
      <c r="P1105" s="71"/>
      <c r="Q1105" s="71"/>
      <c r="R1105" s="76"/>
      <c r="S1105" s="32"/>
      <c r="T1105" s="32"/>
      <c r="U1105" s="32"/>
      <c r="V1105" s="32"/>
      <c r="W1105" s="32"/>
      <c r="X1105" s="32"/>
      <c r="Y1105" s="32"/>
      <c r="Z1105" s="32"/>
      <c r="AA1105" s="32"/>
      <c r="AB1105" s="32"/>
      <c r="AC1105" s="32"/>
      <c r="AD1105" s="32"/>
      <c r="AE1105" s="32"/>
      <c r="AF1105" s="32"/>
      <c r="AG1105" s="32"/>
      <c r="AH1105" s="32"/>
      <c r="AI1105" s="32"/>
      <c r="AJ1105" s="32"/>
      <c r="AK1105" s="32"/>
      <c r="AL1105" s="32"/>
      <c r="AM1105" s="32"/>
      <c r="AN1105" s="32"/>
      <c r="AO1105" s="32"/>
      <c r="AP1105" s="32"/>
      <c r="AQ1105" s="32"/>
      <c r="AR1105" s="32"/>
      <c r="AS1105" s="32"/>
      <c r="AT1105" s="32"/>
      <c r="AU1105" s="32"/>
      <c r="AV1105" s="32"/>
      <c r="AW1105" s="32"/>
      <c r="AX1105" s="32"/>
      <c r="AY1105" s="32"/>
      <c r="AZ1105" s="32"/>
      <c r="BA1105" s="32"/>
      <c r="BB1105" s="32"/>
      <c r="BC1105" s="32"/>
      <c r="BD1105" s="32"/>
      <c r="BE1105" s="32"/>
      <c r="BF1105" s="32"/>
      <c r="BG1105" s="32"/>
      <c r="BH1105" s="32"/>
      <c r="BI1105" s="32"/>
      <c r="BJ1105" s="32"/>
      <c r="BK1105" s="32"/>
      <c r="BL1105" s="32"/>
      <c r="BM1105" s="32"/>
      <c r="BN1105" s="32"/>
      <c r="BO1105" s="32"/>
      <c r="BP1105" s="32"/>
      <c r="BQ1105" s="32"/>
      <c r="BR1105" s="32"/>
      <c r="BS1105" s="32"/>
      <c r="BT1105" s="32"/>
      <c r="BU1105" s="32"/>
      <c r="BV1105" s="32"/>
      <c r="BW1105" s="32"/>
      <c r="BX1105" s="32">
        <v>1036833</v>
      </c>
      <c r="BY1105" s="32"/>
      <c r="BZ1105" s="32">
        <v>1036833</v>
      </c>
      <c r="CA1105" s="32">
        <f t="shared" si="284"/>
        <v>1095103.0146000001</v>
      </c>
      <c r="CB1105" s="32"/>
      <c r="CC1105" s="32"/>
      <c r="CD1105" s="32"/>
      <c r="CE1105" s="32"/>
      <c r="CF1105" s="32"/>
      <c r="CG1105" s="32"/>
      <c r="CH1105" s="32"/>
      <c r="CI1105" s="32"/>
      <c r="CJ1105" s="32">
        <f t="shared" si="285"/>
        <v>2528688.0275000003</v>
      </c>
      <c r="CK1105" s="32">
        <f>+SMALL((K1105,O1105,S1105,W1105,AA1105,AE1105,AI1105,AM1105,AQ1105,AU1105,AY1105,BC1105,BG1105,BK1105,BO1105,BS1105,BW1105,CA1105,CE1105,CI1105),1)</f>
        <v>1095103.0146000001</v>
      </c>
      <c r="CL1105" s="18"/>
      <c r="CM1105" s="18">
        <f t="shared" si="286"/>
        <v>2867170.0257999999</v>
      </c>
      <c r="CN1105" s="35">
        <f t="shared" si="287"/>
        <v>2.6181738042674181</v>
      </c>
      <c r="CO1105" s="39">
        <f t="shared" si="288"/>
        <v>1095103.0146000001</v>
      </c>
    </row>
    <row r="1106" spans="1:93" s="19" customFormat="1" ht="60">
      <c r="A1106" s="17">
        <v>1096</v>
      </c>
      <c r="B1106" s="49" t="s">
        <v>855</v>
      </c>
      <c r="C1106" s="69" t="s">
        <v>951</v>
      </c>
      <c r="D1106" s="69" t="s">
        <v>1248</v>
      </c>
      <c r="E1106" s="37">
        <v>1</v>
      </c>
      <c r="F1106" s="37" t="str">
        <f>+VLOOKUP(B1106,'[1]AMAREY NOVA MEDICAL S.A'!$D:$H,5,0)</f>
        <v>CTO 5666-2021 LOGISTICA PARA DISPOSITIVOS MEDICOS S.A.S</v>
      </c>
      <c r="G1106" s="34">
        <f>+VLOOKUP(B1106,'[1]AMAREY NOVA MEDICAL S.A'!$D:$H,2,0)</f>
        <v>2702507</v>
      </c>
      <c r="H1106" s="32">
        <f>+VLOOKUP(B1106,'[1]AMAREY NOVA MEDICAL S.A'!$D:$H,3,0)</f>
        <v>0</v>
      </c>
      <c r="I1106" s="32">
        <f>+VLOOKUP(B1106,'[1]AMAREY NOVA MEDICAL S.A'!$D:$H,4,0)</f>
        <v>2702507</v>
      </c>
      <c r="J1106" s="32">
        <f t="shared" si="282"/>
        <v>2702507</v>
      </c>
      <c r="K1106" s="32">
        <f t="shared" si="283"/>
        <v>2854387.8933999999</v>
      </c>
      <c r="L1106" s="32"/>
      <c r="M1106" s="32"/>
      <c r="N1106" s="32"/>
      <c r="O1106" s="32"/>
      <c r="P1106" s="71"/>
      <c r="Q1106" s="71"/>
      <c r="R1106" s="76"/>
      <c r="S1106" s="32"/>
      <c r="T1106" s="32"/>
      <c r="U1106" s="32"/>
      <c r="V1106" s="32"/>
      <c r="W1106" s="32"/>
      <c r="X1106" s="32"/>
      <c r="Y1106" s="32"/>
      <c r="Z1106" s="32"/>
      <c r="AA1106" s="32"/>
      <c r="AB1106" s="32"/>
      <c r="AC1106" s="32"/>
      <c r="AD1106" s="32"/>
      <c r="AE1106" s="32"/>
      <c r="AF1106" s="32"/>
      <c r="AG1106" s="32"/>
      <c r="AH1106" s="32"/>
      <c r="AI1106" s="32"/>
      <c r="AJ1106" s="32"/>
      <c r="AK1106" s="32"/>
      <c r="AL1106" s="32"/>
      <c r="AM1106" s="32"/>
      <c r="AN1106" s="32"/>
      <c r="AO1106" s="32"/>
      <c r="AP1106" s="32"/>
      <c r="AQ1106" s="32"/>
      <c r="AR1106" s="32"/>
      <c r="AS1106" s="32"/>
      <c r="AT1106" s="32"/>
      <c r="AU1106" s="32"/>
      <c r="AV1106" s="32"/>
      <c r="AW1106" s="32"/>
      <c r="AX1106" s="32"/>
      <c r="AY1106" s="32"/>
      <c r="AZ1106" s="32"/>
      <c r="BA1106" s="32"/>
      <c r="BB1106" s="32"/>
      <c r="BC1106" s="32"/>
      <c r="BD1106" s="32"/>
      <c r="BE1106" s="32"/>
      <c r="BF1106" s="32"/>
      <c r="BG1106" s="32"/>
      <c r="BH1106" s="32"/>
      <c r="BI1106" s="32"/>
      <c r="BJ1106" s="32"/>
      <c r="BK1106" s="32"/>
      <c r="BL1106" s="32"/>
      <c r="BM1106" s="32"/>
      <c r="BN1106" s="32"/>
      <c r="BO1106" s="32"/>
      <c r="BP1106" s="32"/>
      <c r="BQ1106" s="32"/>
      <c r="BR1106" s="32"/>
      <c r="BS1106" s="32"/>
      <c r="BT1106" s="32"/>
      <c r="BU1106" s="32"/>
      <c r="BV1106" s="32"/>
      <c r="BW1106" s="32"/>
      <c r="BX1106" s="32">
        <v>1100400</v>
      </c>
      <c r="BY1106" s="32"/>
      <c r="BZ1106" s="32">
        <v>1100400</v>
      </c>
      <c r="CA1106" s="32">
        <f t="shared" si="284"/>
        <v>1162242.48</v>
      </c>
      <c r="CB1106" s="32"/>
      <c r="CC1106" s="32"/>
      <c r="CD1106" s="32"/>
      <c r="CE1106" s="32"/>
      <c r="CF1106" s="32"/>
      <c r="CG1106" s="32"/>
      <c r="CH1106" s="32"/>
      <c r="CI1106" s="32"/>
      <c r="CJ1106" s="32">
        <f t="shared" si="285"/>
        <v>2008315.1867</v>
      </c>
      <c r="CK1106" s="32">
        <f>+SMALL((K1106,O1106,S1106,W1106,AA1106,AE1106,AI1106,AM1106,AQ1106,AU1106,AY1106,BC1106,BG1106,BK1106,BO1106,BS1106,BW1106,CA1106,CE1106,CI1106),1)</f>
        <v>1162242.48</v>
      </c>
      <c r="CL1106" s="18"/>
      <c r="CM1106" s="18">
        <f t="shared" si="286"/>
        <v>1692145.4134</v>
      </c>
      <c r="CN1106" s="35">
        <f t="shared" si="287"/>
        <v>1.4559314794620137</v>
      </c>
      <c r="CO1106" s="39">
        <f t="shared" si="288"/>
        <v>1162242.48</v>
      </c>
    </row>
    <row r="1107" spans="1:93" s="19" customFormat="1" ht="24.75">
      <c r="A1107" s="17">
        <v>1097</v>
      </c>
      <c r="B1107" s="49" t="s">
        <v>856</v>
      </c>
      <c r="C1107" s="69" t="s">
        <v>951</v>
      </c>
      <c r="D1107" s="69" t="s">
        <v>1248</v>
      </c>
      <c r="E1107" s="37">
        <v>1</v>
      </c>
      <c r="F1107" s="37"/>
      <c r="G1107" s="34"/>
      <c r="H1107" s="32"/>
      <c r="I1107" s="32"/>
      <c r="J1107" s="32"/>
      <c r="K1107" s="32"/>
      <c r="L1107" s="32"/>
      <c r="M1107" s="32"/>
      <c r="N1107" s="32"/>
      <c r="O1107" s="32"/>
      <c r="P1107" s="71"/>
      <c r="Q1107" s="71"/>
      <c r="R1107" s="76"/>
      <c r="S1107" s="32"/>
      <c r="T1107" s="32"/>
      <c r="U1107" s="32"/>
      <c r="V1107" s="32"/>
      <c r="W1107" s="32"/>
      <c r="X1107" s="32"/>
      <c r="Y1107" s="32"/>
      <c r="Z1107" s="32"/>
      <c r="AA1107" s="32"/>
      <c r="AB1107" s="32"/>
      <c r="AC1107" s="32"/>
      <c r="AD1107" s="32"/>
      <c r="AE1107" s="32"/>
      <c r="AF1107" s="32"/>
      <c r="AG1107" s="32"/>
      <c r="AH1107" s="32"/>
      <c r="AI1107" s="32"/>
      <c r="AJ1107" s="32"/>
      <c r="AK1107" s="32"/>
      <c r="AL1107" s="32"/>
      <c r="AM1107" s="32"/>
      <c r="AN1107" s="32"/>
      <c r="AO1107" s="32"/>
      <c r="AP1107" s="32"/>
      <c r="AQ1107" s="32"/>
      <c r="AR1107" s="32"/>
      <c r="AS1107" s="32"/>
      <c r="AT1107" s="32"/>
      <c r="AU1107" s="32"/>
      <c r="AV1107" s="32"/>
      <c r="AW1107" s="32"/>
      <c r="AX1107" s="32"/>
      <c r="AY1107" s="32"/>
      <c r="AZ1107" s="32"/>
      <c r="BA1107" s="32"/>
      <c r="BB1107" s="32"/>
      <c r="BC1107" s="32"/>
      <c r="BD1107" s="32"/>
      <c r="BE1107" s="32"/>
      <c r="BF1107" s="32"/>
      <c r="BG1107" s="32"/>
      <c r="BH1107" s="32"/>
      <c r="BI1107" s="32"/>
      <c r="BJ1107" s="32"/>
      <c r="BK1107" s="32"/>
      <c r="BL1107" s="32"/>
      <c r="BM1107" s="32"/>
      <c r="BN1107" s="32"/>
      <c r="BO1107" s="32"/>
      <c r="BP1107" s="32"/>
      <c r="BQ1107" s="32"/>
      <c r="BR1107" s="32"/>
      <c r="BS1107" s="32"/>
      <c r="BT1107" s="32"/>
      <c r="BU1107" s="32"/>
      <c r="BV1107" s="32"/>
      <c r="BW1107" s="32"/>
      <c r="BX1107" s="32">
        <v>1027425</v>
      </c>
      <c r="BY1107" s="32"/>
      <c r="BZ1107" s="32">
        <v>1027425</v>
      </c>
      <c r="CA1107" s="32">
        <f t="shared" si="284"/>
        <v>1085166.2849999999</v>
      </c>
      <c r="CB1107" s="32"/>
      <c r="CC1107" s="32"/>
      <c r="CD1107" s="32"/>
      <c r="CE1107" s="32"/>
      <c r="CF1107" s="32"/>
      <c r="CG1107" s="32"/>
      <c r="CH1107" s="32"/>
      <c r="CI1107" s="32"/>
      <c r="CJ1107" s="32">
        <f t="shared" si="285"/>
        <v>1085166.2849999999</v>
      </c>
      <c r="CK1107" s="32">
        <f>+SMALL((K1107,O1107,S1107,W1107,AA1107,AE1107,AI1107,AM1107,AQ1107,AU1107,AY1107,BC1107,BG1107,BK1107,BO1107,BS1107,BW1107,CA1107,CE1107,CI1107),1)</f>
        <v>1085166.2849999999</v>
      </c>
      <c r="CL1107" s="18"/>
      <c r="CM1107" s="18"/>
      <c r="CN1107" s="35"/>
      <c r="CO1107" s="39">
        <f t="shared" si="288"/>
        <v>1085166.2849999999</v>
      </c>
    </row>
    <row r="1108" spans="1:93" s="19" customFormat="1" ht="60">
      <c r="A1108" s="17">
        <v>1098</v>
      </c>
      <c r="B1108" s="49" t="s">
        <v>839</v>
      </c>
      <c r="C1108" s="69" t="s">
        <v>951</v>
      </c>
      <c r="D1108" s="69" t="s">
        <v>1248</v>
      </c>
      <c r="E1108" s="37">
        <v>1</v>
      </c>
      <c r="F1108" s="37" t="str">
        <f>+VLOOKUP(B1108,'[1]AMAREY NOVA MEDICAL S.A'!$D:$H,5,0)</f>
        <v>CTO 5666-2021 LOGISTICA PARA DISPOSITIVOS MEDICOS S.A.S</v>
      </c>
      <c r="G1108" s="34">
        <f>+VLOOKUP(B1108,'[1]AMAREY NOVA MEDICAL S.A'!$D:$H,2,0)</f>
        <v>0</v>
      </c>
      <c r="H1108" s="32">
        <f>+VLOOKUP(B1108,'[1]AMAREY NOVA MEDICAL S.A'!$D:$H,3,0)</f>
        <v>0</v>
      </c>
      <c r="I1108" s="32">
        <f>+VLOOKUP(B1108,'[1]AMAREY NOVA MEDICAL S.A'!$D:$H,4,0)</f>
        <v>0</v>
      </c>
      <c r="J1108" s="32">
        <f t="shared" si="282"/>
        <v>0</v>
      </c>
      <c r="K1108" s="32">
        <f t="shared" si="283"/>
        <v>0</v>
      </c>
      <c r="L1108" s="32"/>
      <c r="M1108" s="32"/>
      <c r="N1108" s="32"/>
      <c r="O1108" s="32"/>
      <c r="P1108" s="71"/>
      <c r="Q1108" s="71"/>
      <c r="R1108" s="76"/>
      <c r="S1108" s="32"/>
      <c r="T1108" s="32"/>
      <c r="U1108" s="32"/>
      <c r="V1108" s="32"/>
      <c r="W1108" s="32"/>
      <c r="X1108" s="32"/>
      <c r="Y1108" s="32"/>
      <c r="Z1108" s="32"/>
      <c r="AA1108" s="32"/>
      <c r="AB1108" s="32"/>
      <c r="AC1108" s="32"/>
      <c r="AD1108" s="32"/>
      <c r="AE1108" s="32"/>
      <c r="AF1108" s="32"/>
      <c r="AG1108" s="32"/>
      <c r="AH1108" s="32"/>
      <c r="AI1108" s="32"/>
      <c r="AJ1108" s="32"/>
      <c r="AK1108" s="32"/>
      <c r="AL1108" s="32"/>
      <c r="AM1108" s="32"/>
      <c r="AN1108" s="32"/>
      <c r="AO1108" s="32"/>
      <c r="AP1108" s="32"/>
      <c r="AQ1108" s="32"/>
      <c r="AR1108" s="32"/>
      <c r="AS1108" s="32"/>
      <c r="AT1108" s="32"/>
      <c r="AU1108" s="32"/>
      <c r="AV1108" s="32"/>
      <c r="AW1108" s="32"/>
      <c r="AX1108" s="32"/>
      <c r="AY1108" s="32"/>
      <c r="AZ1108" s="32"/>
      <c r="BA1108" s="32"/>
      <c r="BB1108" s="32"/>
      <c r="BC1108" s="32"/>
      <c r="BD1108" s="32"/>
      <c r="BE1108" s="32"/>
      <c r="BF1108" s="32"/>
      <c r="BG1108" s="32"/>
      <c r="BH1108" s="32"/>
      <c r="BI1108" s="32"/>
      <c r="BJ1108" s="32"/>
      <c r="BK1108" s="32"/>
      <c r="BL1108" s="32"/>
      <c r="BM1108" s="32"/>
      <c r="BN1108" s="32"/>
      <c r="BO1108" s="32"/>
      <c r="BP1108" s="32"/>
      <c r="BQ1108" s="32"/>
      <c r="BR1108" s="32"/>
      <c r="BS1108" s="32"/>
      <c r="BT1108" s="32"/>
      <c r="BU1108" s="32"/>
      <c r="BV1108" s="32"/>
      <c r="BW1108" s="32"/>
      <c r="BX1108" s="32">
        <v>439950</v>
      </c>
      <c r="BY1108" s="32"/>
      <c r="BZ1108" s="32">
        <v>439950</v>
      </c>
      <c r="CA1108" s="32">
        <f t="shared" si="284"/>
        <v>464675.19</v>
      </c>
      <c r="CB1108" s="32"/>
      <c r="CC1108" s="32"/>
      <c r="CD1108" s="32"/>
      <c r="CE1108" s="32"/>
      <c r="CF1108" s="32"/>
      <c r="CG1108" s="32"/>
      <c r="CH1108" s="32"/>
      <c r="CI1108" s="32"/>
      <c r="CJ1108" s="32">
        <f t="shared" si="285"/>
        <v>232337.595</v>
      </c>
      <c r="CK1108" s="32">
        <f>+SMALL((K1108,O1108,S1108,W1108,AA1108,AE1108,AI1108,AM1108,AQ1108,AU1108,AY1108,BC1108,BG1108,BK1108,BO1108,BS1108,BW1108,CA1108,CE1108,CI1108),1)</f>
        <v>0</v>
      </c>
      <c r="CL1108" s="18"/>
      <c r="CM1108" s="18"/>
      <c r="CN1108" s="35"/>
      <c r="CO1108" s="39">
        <f t="shared" si="288"/>
        <v>0</v>
      </c>
    </row>
    <row r="1109" spans="1:93" s="19" customFormat="1" ht="60">
      <c r="A1109" s="17">
        <v>1099</v>
      </c>
      <c r="B1109" s="49" t="s">
        <v>838</v>
      </c>
      <c r="C1109" s="69" t="s">
        <v>951</v>
      </c>
      <c r="D1109" s="69" t="s">
        <v>1248</v>
      </c>
      <c r="E1109" s="37">
        <v>1</v>
      </c>
      <c r="F1109" s="37" t="str">
        <f>+VLOOKUP(B1109,'[1]AMAREY NOVA MEDICAL S.A'!$D:$H,5,0)</f>
        <v>CTO 5666-2021 LOGISTICA PARA DISPOSITIVOS MEDICOS S.A.S</v>
      </c>
      <c r="G1109" s="34">
        <f>+VLOOKUP(B1109,'[1]AMAREY NOVA MEDICAL S.A'!$D:$H,2,0)</f>
        <v>334050</v>
      </c>
      <c r="H1109" s="32">
        <f>+VLOOKUP(B1109,'[1]AMAREY NOVA MEDICAL S.A'!$D:$H,3,0)</f>
        <v>0</v>
      </c>
      <c r="I1109" s="32">
        <f>+VLOOKUP(B1109,'[1]AMAREY NOVA MEDICAL S.A'!$D:$H,4,0)</f>
        <v>334050</v>
      </c>
      <c r="J1109" s="32">
        <f t="shared" si="282"/>
        <v>334050</v>
      </c>
      <c r="K1109" s="32">
        <f t="shared" si="283"/>
        <v>352823.61</v>
      </c>
      <c r="L1109" s="32"/>
      <c r="M1109" s="32"/>
      <c r="N1109" s="32"/>
      <c r="O1109" s="32"/>
      <c r="P1109" s="71"/>
      <c r="Q1109" s="71"/>
      <c r="R1109" s="76"/>
      <c r="S1109" s="32"/>
      <c r="T1109" s="32"/>
      <c r="U1109" s="32"/>
      <c r="V1109" s="32"/>
      <c r="W1109" s="32"/>
      <c r="X1109" s="32"/>
      <c r="Y1109" s="32"/>
      <c r="Z1109" s="32"/>
      <c r="AA1109" s="32"/>
      <c r="AB1109" s="32"/>
      <c r="AC1109" s="32"/>
      <c r="AD1109" s="32"/>
      <c r="AE1109" s="32"/>
      <c r="AF1109" s="32"/>
      <c r="AG1109" s="32"/>
      <c r="AH1109" s="32"/>
      <c r="AI1109" s="32"/>
      <c r="AJ1109" s="32"/>
      <c r="AK1109" s="32"/>
      <c r="AL1109" s="32"/>
      <c r="AM1109" s="32"/>
      <c r="AN1109" s="32"/>
      <c r="AO1109" s="32"/>
      <c r="AP1109" s="32"/>
      <c r="AQ1109" s="32"/>
      <c r="AR1109" s="32"/>
      <c r="AS1109" s="32"/>
      <c r="AT1109" s="32"/>
      <c r="AU1109" s="32"/>
      <c r="AV1109" s="32"/>
      <c r="AW1109" s="32"/>
      <c r="AX1109" s="32"/>
      <c r="AY1109" s="32"/>
      <c r="AZ1109" s="32"/>
      <c r="BA1109" s="32"/>
      <c r="BB1109" s="32"/>
      <c r="BC1109" s="32"/>
      <c r="BD1109" s="32"/>
      <c r="BE1109" s="32"/>
      <c r="BF1109" s="32"/>
      <c r="BG1109" s="32"/>
      <c r="BH1109" s="32"/>
      <c r="BI1109" s="32"/>
      <c r="BJ1109" s="32"/>
      <c r="BK1109" s="32"/>
      <c r="BL1109" s="32"/>
      <c r="BM1109" s="32"/>
      <c r="BN1109" s="32"/>
      <c r="BO1109" s="32"/>
      <c r="BP1109" s="32"/>
      <c r="BQ1109" s="32"/>
      <c r="BR1109" s="32"/>
      <c r="BS1109" s="32"/>
      <c r="BT1109" s="32"/>
      <c r="BU1109" s="32"/>
      <c r="BV1109" s="32"/>
      <c r="BW1109" s="32"/>
      <c r="BX1109" s="32">
        <v>25200</v>
      </c>
      <c r="BY1109" s="32"/>
      <c r="BZ1109" s="32">
        <v>25200</v>
      </c>
      <c r="CA1109" s="32">
        <f t="shared" si="284"/>
        <v>26616.240000000002</v>
      </c>
      <c r="CB1109" s="32"/>
      <c r="CC1109" s="32"/>
      <c r="CD1109" s="32"/>
      <c r="CE1109" s="32"/>
      <c r="CF1109" s="32"/>
      <c r="CG1109" s="32"/>
      <c r="CH1109" s="32"/>
      <c r="CI1109" s="32"/>
      <c r="CJ1109" s="32">
        <f t="shared" si="285"/>
        <v>189719.92499999999</v>
      </c>
      <c r="CK1109" s="32">
        <f>+SMALL((K1109,O1109,S1109,W1109,AA1109,AE1109,AI1109,AM1109,AQ1109,AU1109,AY1109,BC1109,BG1109,BK1109,BO1109,BS1109,BW1109,CA1109,CE1109,CI1109),1)</f>
        <v>26616.240000000002</v>
      </c>
      <c r="CL1109" s="18"/>
      <c r="CM1109" s="18">
        <f t="shared" si="286"/>
        <v>326207.37</v>
      </c>
      <c r="CN1109" s="35">
        <f t="shared" si="287"/>
        <v>12.25595238095238</v>
      </c>
      <c r="CO1109" s="39">
        <f t="shared" si="288"/>
        <v>26616.240000000002</v>
      </c>
    </row>
    <row r="1110" spans="1:93" s="19" customFormat="1" ht="60">
      <c r="A1110" s="17">
        <v>1100</v>
      </c>
      <c r="B1110" s="49" t="s">
        <v>840</v>
      </c>
      <c r="C1110" s="69" t="s">
        <v>951</v>
      </c>
      <c r="D1110" s="69" t="s">
        <v>1248</v>
      </c>
      <c r="E1110" s="37">
        <v>1</v>
      </c>
      <c r="F1110" s="37" t="str">
        <f>+VLOOKUP(B1110,'[1]AMAREY NOVA MEDICAL S.A'!$D:$H,5,0)</f>
        <v>CTO 5666-2021 LOGISTICA PARA DISPOSITIVOS MEDICOS S.A.S</v>
      </c>
      <c r="G1110" s="34">
        <f>+VLOOKUP(B1110,'[1]AMAREY NOVA MEDICAL S.A'!$D:$H,2,0)</f>
        <v>128896</v>
      </c>
      <c r="H1110" s="32">
        <f>+VLOOKUP(B1110,'[1]AMAREY NOVA MEDICAL S.A'!$D:$H,3,0)</f>
        <v>0</v>
      </c>
      <c r="I1110" s="32">
        <f>+VLOOKUP(B1110,'[1]AMAREY NOVA MEDICAL S.A'!$D:$H,4,0)</f>
        <v>128896</v>
      </c>
      <c r="J1110" s="32">
        <f t="shared" si="282"/>
        <v>128896</v>
      </c>
      <c r="K1110" s="32">
        <f t="shared" si="283"/>
        <v>136139.9552</v>
      </c>
      <c r="L1110" s="32"/>
      <c r="M1110" s="32"/>
      <c r="N1110" s="32"/>
      <c r="O1110" s="32"/>
      <c r="P1110" s="71"/>
      <c r="Q1110" s="71"/>
      <c r="R1110" s="76"/>
      <c r="S1110" s="32"/>
      <c r="T1110" s="32"/>
      <c r="U1110" s="32"/>
      <c r="V1110" s="32"/>
      <c r="W1110" s="32"/>
      <c r="X1110" s="32"/>
      <c r="Y1110" s="32"/>
      <c r="Z1110" s="32"/>
      <c r="AA1110" s="32"/>
      <c r="AB1110" s="32"/>
      <c r="AC1110" s="32"/>
      <c r="AD1110" s="32"/>
      <c r="AE1110" s="32"/>
      <c r="AF1110" s="32"/>
      <c r="AG1110" s="32"/>
      <c r="AH1110" s="32"/>
      <c r="AI1110" s="32"/>
      <c r="AJ1110" s="32"/>
      <c r="AK1110" s="32"/>
      <c r="AL1110" s="32"/>
      <c r="AM1110" s="32"/>
      <c r="AN1110" s="32"/>
      <c r="AO1110" s="32"/>
      <c r="AP1110" s="32"/>
      <c r="AQ1110" s="32"/>
      <c r="AR1110" s="32"/>
      <c r="AS1110" s="32"/>
      <c r="AT1110" s="32"/>
      <c r="AU1110" s="32"/>
      <c r="AV1110" s="32"/>
      <c r="AW1110" s="32"/>
      <c r="AX1110" s="32"/>
      <c r="AY1110" s="32"/>
      <c r="AZ1110" s="32"/>
      <c r="BA1110" s="32"/>
      <c r="BB1110" s="32"/>
      <c r="BC1110" s="32"/>
      <c r="BD1110" s="32"/>
      <c r="BE1110" s="32"/>
      <c r="BF1110" s="32"/>
      <c r="BG1110" s="32"/>
      <c r="BH1110" s="32"/>
      <c r="BI1110" s="32"/>
      <c r="BJ1110" s="32"/>
      <c r="BK1110" s="32"/>
      <c r="BL1110" s="32"/>
      <c r="BM1110" s="32"/>
      <c r="BN1110" s="32"/>
      <c r="BO1110" s="32"/>
      <c r="BP1110" s="32"/>
      <c r="BQ1110" s="32"/>
      <c r="BR1110" s="32"/>
      <c r="BS1110" s="32"/>
      <c r="BT1110" s="32"/>
      <c r="BU1110" s="32"/>
      <c r="BV1110" s="32"/>
      <c r="BW1110" s="32"/>
      <c r="BX1110" s="32">
        <v>107625</v>
      </c>
      <c r="BY1110" s="32"/>
      <c r="BZ1110" s="32">
        <v>107625</v>
      </c>
      <c r="CA1110" s="32">
        <f t="shared" si="284"/>
        <v>113673.52500000001</v>
      </c>
      <c r="CB1110" s="32"/>
      <c r="CC1110" s="32"/>
      <c r="CD1110" s="32"/>
      <c r="CE1110" s="32"/>
      <c r="CF1110" s="32"/>
      <c r="CG1110" s="32"/>
      <c r="CH1110" s="32"/>
      <c r="CI1110" s="32"/>
      <c r="CJ1110" s="32">
        <f t="shared" si="285"/>
        <v>124906.7401</v>
      </c>
      <c r="CK1110" s="32">
        <f>+SMALL((K1110,O1110,S1110,W1110,AA1110,AE1110,AI1110,AM1110,AQ1110,AU1110,AY1110,BC1110,BG1110,BK1110,BO1110,BS1110,BW1110,CA1110,CE1110,CI1110),1)</f>
        <v>113673.52500000001</v>
      </c>
      <c r="CL1110" s="18"/>
      <c r="CM1110" s="18">
        <f t="shared" si="286"/>
        <v>22466.430199999988</v>
      </c>
      <c r="CN1110" s="35">
        <f t="shared" si="287"/>
        <v>0.19763995354239244</v>
      </c>
      <c r="CO1110" s="39">
        <f t="shared" si="288"/>
        <v>113673.52500000001</v>
      </c>
    </row>
    <row r="1111" spans="1:93" s="19" customFormat="1" ht="60">
      <c r="A1111" s="17">
        <v>1101</v>
      </c>
      <c r="B1111" s="49" t="s">
        <v>702</v>
      </c>
      <c r="C1111" s="69" t="s">
        <v>951</v>
      </c>
      <c r="D1111" s="69" t="s">
        <v>1248</v>
      </c>
      <c r="E1111" s="37">
        <v>1</v>
      </c>
      <c r="F1111" s="37" t="str">
        <f>+VLOOKUP(B1111,'[1]AMAREY NOVA MEDICAL S.A'!$D:$H,5,0)</f>
        <v>CTO 5666-2021 LOGISTICA PARA DISPOSITIVOS MEDICOS S.A.S</v>
      </c>
      <c r="G1111" s="34">
        <f>+VLOOKUP(B1111,'[1]AMAREY NOVA MEDICAL S.A'!$D:$H,2,0)</f>
        <v>336539</v>
      </c>
      <c r="H1111" s="32">
        <f>+VLOOKUP(B1111,'[1]AMAREY NOVA MEDICAL S.A'!$D:$H,3,0)</f>
        <v>0</v>
      </c>
      <c r="I1111" s="32">
        <f>+VLOOKUP(B1111,'[1]AMAREY NOVA MEDICAL S.A'!$D:$H,4,0)</f>
        <v>336539</v>
      </c>
      <c r="J1111" s="32">
        <f t="shared" si="282"/>
        <v>336539</v>
      </c>
      <c r="K1111" s="32">
        <f t="shared" si="283"/>
        <v>355452.49180000002</v>
      </c>
      <c r="L1111" s="32"/>
      <c r="M1111" s="32"/>
      <c r="N1111" s="32"/>
      <c r="O1111" s="32"/>
      <c r="P1111" s="71"/>
      <c r="Q1111" s="71"/>
      <c r="R1111" s="76"/>
      <c r="S1111" s="32"/>
      <c r="T1111" s="32"/>
      <c r="U1111" s="32"/>
      <c r="V1111" s="32"/>
      <c r="W1111" s="32"/>
      <c r="X1111" s="32"/>
      <c r="Y1111" s="32"/>
      <c r="Z1111" s="32"/>
      <c r="AA1111" s="32"/>
      <c r="AB1111" s="32"/>
      <c r="AC1111" s="32"/>
      <c r="AD1111" s="32"/>
      <c r="AE1111" s="32"/>
      <c r="AF1111" s="32"/>
      <c r="AG1111" s="32"/>
      <c r="AH1111" s="32"/>
      <c r="AI1111" s="32"/>
      <c r="AJ1111" s="32"/>
      <c r="AK1111" s="32"/>
      <c r="AL1111" s="32"/>
      <c r="AM1111" s="32"/>
      <c r="AN1111" s="32"/>
      <c r="AO1111" s="32"/>
      <c r="AP1111" s="32"/>
      <c r="AQ1111" s="32"/>
      <c r="AR1111" s="32"/>
      <c r="AS1111" s="32"/>
      <c r="AT1111" s="32"/>
      <c r="AU1111" s="32"/>
      <c r="AV1111" s="32"/>
      <c r="AW1111" s="32"/>
      <c r="AX1111" s="32"/>
      <c r="AY1111" s="32"/>
      <c r="AZ1111" s="32"/>
      <c r="BA1111" s="32"/>
      <c r="BB1111" s="32"/>
      <c r="BC1111" s="32"/>
      <c r="BD1111" s="32"/>
      <c r="BE1111" s="32"/>
      <c r="BF1111" s="32"/>
      <c r="BG1111" s="32"/>
      <c r="BH1111" s="32"/>
      <c r="BI1111" s="32"/>
      <c r="BJ1111" s="32"/>
      <c r="BK1111" s="32"/>
      <c r="BL1111" s="32"/>
      <c r="BM1111" s="32"/>
      <c r="BN1111" s="32"/>
      <c r="BO1111" s="32"/>
      <c r="BP1111" s="32"/>
      <c r="BQ1111" s="32"/>
      <c r="BR1111" s="32"/>
      <c r="BS1111" s="32"/>
      <c r="BT1111" s="32"/>
      <c r="BU1111" s="32"/>
      <c r="BV1111" s="32"/>
      <c r="BW1111" s="32"/>
      <c r="BX1111" s="32">
        <v>380000</v>
      </c>
      <c r="BY1111" s="32"/>
      <c r="BZ1111" s="32">
        <v>380000</v>
      </c>
      <c r="CA1111" s="32">
        <f t="shared" si="284"/>
        <v>401356</v>
      </c>
      <c r="CB1111" s="32"/>
      <c r="CC1111" s="32"/>
      <c r="CD1111" s="32"/>
      <c r="CE1111" s="32"/>
      <c r="CF1111" s="32"/>
      <c r="CG1111" s="32"/>
      <c r="CH1111" s="32"/>
      <c r="CI1111" s="32"/>
      <c r="CJ1111" s="32">
        <f t="shared" si="285"/>
        <v>378404.24589999998</v>
      </c>
      <c r="CK1111" s="32">
        <f>+SMALL((K1111,O1111,S1111,W1111,AA1111,AE1111,AI1111,AM1111,AQ1111,AU1111,AY1111,BC1111,BG1111,BK1111,BO1111,BS1111,BW1111,CA1111,CE1111,CI1111),1)</f>
        <v>355452.49180000002</v>
      </c>
      <c r="CL1111" s="18"/>
      <c r="CM1111" s="18">
        <f t="shared" si="286"/>
        <v>0</v>
      </c>
      <c r="CN1111" s="35">
        <f t="shared" si="287"/>
        <v>0</v>
      </c>
      <c r="CO1111" s="39">
        <f t="shared" si="288"/>
        <v>355452.49180000002</v>
      </c>
    </row>
    <row r="1112" spans="1:93" s="19" customFormat="1" ht="60">
      <c r="A1112" s="17">
        <v>1102</v>
      </c>
      <c r="B1112" s="49" t="s">
        <v>841</v>
      </c>
      <c r="C1112" s="69" t="s">
        <v>951</v>
      </c>
      <c r="D1112" s="69" t="s">
        <v>1248</v>
      </c>
      <c r="E1112" s="37">
        <v>1</v>
      </c>
      <c r="F1112" s="37" t="str">
        <f>+VLOOKUP(B1112,'[1]AMAREY NOVA MEDICAL S.A'!$D:$H,5,0)</f>
        <v>CTO 5666-2021 LOGISTICA PARA DISPOSITIVOS MEDICOS S.A.S</v>
      </c>
      <c r="G1112" s="34">
        <f>+VLOOKUP(B1112,'[1]AMAREY NOVA MEDICAL S.A'!$D:$H,2,0)</f>
        <v>80794</v>
      </c>
      <c r="H1112" s="32">
        <f>+VLOOKUP(B1112,'[1]AMAREY NOVA MEDICAL S.A'!$D:$H,3,0)</f>
        <v>0</v>
      </c>
      <c r="I1112" s="32">
        <f>+VLOOKUP(B1112,'[1]AMAREY NOVA MEDICAL S.A'!$D:$H,4,0)</f>
        <v>80794</v>
      </c>
      <c r="J1112" s="32">
        <f t="shared" si="282"/>
        <v>80794</v>
      </c>
      <c r="K1112" s="32">
        <f t="shared" si="283"/>
        <v>85334.622799999997</v>
      </c>
      <c r="L1112" s="32"/>
      <c r="M1112" s="32"/>
      <c r="N1112" s="32"/>
      <c r="O1112" s="32"/>
      <c r="P1112" s="71"/>
      <c r="Q1112" s="71"/>
      <c r="R1112" s="76"/>
      <c r="S1112" s="32"/>
      <c r="T1112" s="32"/>
      <c r="U1112" s="32"/>
      <c r="V1112" s="32"/>
      <c r="W1112" s="32"/>
      <c r="X1112" s="32"/>
      <c r="Y1112" s="32"/>
      <c r="Z1112" s="32"/>
      <c r="AA1112" s="32"/>
      <c r="AB1112" s="32"/>
      <c r="AC1112" s="32"/>
      <c r="AD1112" s="32"/>
      <c r="AE1112" s="32"/>
      <c r="AF1112" s="32"/>
      <c r="AG1112" s="32"/>
      <c r="AH1112" s="32"/>
      <c r="AI1112" s="32"/>
      <c r="AJ1112" s="32"/>
      <c r="AK1112" s="32"/>
      <c r="AL1112" s="32"/>
      <c r="AM1112" s="32"/>
      <c r="AN1112" s="32"/>
      <c r="AO1112" s="32"/>
      <c r="AP1112" s="32"/>
      <c r="AQ1112" s="32"/>
      <c r="AR1112" s="32"/>
      <c r="AS1112" s="32"/>
      <c r="AT1112" s="32"/>
      <c r="AU1112" s="32"/>
      <c r="AV1112" s="32"/>
      <c r="AW1112" s="32"/>
      <c r="AX1112" s="32"/>
      <c r="AY1112" s="32"/>
      <c r="AZ1112" s="32"/>
      <c r="BA1112" s="32"/>
      <c r="BB1112" s="32"/>
      <c r="BC1112" s="32"/>
      <c r="BD1112" s="32"/>
      <c r="BE1112" s="32"/>
      <c r="BF1112" s="32"/>
      <c r="BG1112" s="32"/>
      <c r="BH1112" s="32"/>
      <c r="BI1112" s="32"/>
      <c r="BJ1112" s="32"/>
      <c r="BK1112" s="32"/>
      <c r="BL1112" s="32"/>
      <c r="BM1112" s="32"/>
      <c r="BN1112" s="32"/>
      <c r="BO1112" s="32"/>
      <c r="BP1112" s="32"/>
      <c r="BQ1112" s="32"/>
      <c r="BR1112" s="32"/>
      <c r="BS1112" s="32"/>
      <c r="BT1112" s="32"/>
      <c r="BU1112" s="32"/>
      <c r="BV1112" s="32"/>
      <c r="BW1112" s="32"/>
      <c r="BX1112" s="32">
        <v>271950</v>
      </c>
      <c r="BY1112" s="32"/>
      <c r="BZ1112" s="32">
        <v>271950</v>
      </c>
      <c r="CA1112" s="32">
        <f t="shared" si="284"/>
        <v>287233.59000000003</v>
      </c>
      <c r="CB1112" s="32"/>
      <c r="CC1112" s="32"/>
      <c r="CD1112" s="32"/>
      <c r="CE1112" s="32"/>
      <c r="CF1112" s="32"/>
      <c r="CG1112" s="32"/>
      <c r="CH1112" s="32"/>
      <c r="CI1112" s="32"/>
      <c r="CJ1112" s="32">
        <f t="shared" si="285"/>
        <v>186284.10640000002</v>
      </c>
      <c r="CK1112" s="32">
        <f>+SMALL((K1112,O1112,S1112,W1112,AA1112,AE1112,AI1112,AM1112,AQ1112,AU1112,AY1112,BC1112,BG1112,BK1112,BO1112,BS1112,BW1112,CA1112,CE1112,CI1112),1)</f>
        <v>85334.622799999997</v>
      </c>
      <c r="CL1112" s="18"/>
      <c r="CM1112" s="18">
        <f t="shared" si="286"/>
        <v>0</v>
      </c>
      <c r="CN1112" s="35">
        <f t="shared" si="287"/>
        <v>0</v>
      </c>
      <c r="CO1112" s="39">
        <f t="shared" si="288"/>
        <v>85334.622799999997</v>
      </c>
    </row>
    <row r="1113" spans="1:93" s="19" customFormat="1" ht="60">
      <c r="A1113" s="17">
        <v>1103</v>
      </c>
      <c r="B1113" s="49" t="s">
        <v>842</v>
      </c>
      <c r="C1113" s="69" t="s">
        <v>951</v>
      </c>
      <c r="D1113" s="69" t="s">
        <v>1248</v>
      </c>
      <c r="E1113" s="37">
        <v>1</v>
      </c>
      <c r="F1113" s="37" t="str">
        <f>+VLOOKUP(B1113,'[1]AMAREY NOVA MEDICAL S.A'!$D:$H,5,0)</f>
        <v>CTO 5666-2021 LOGISTICA PARA DISPOSITIVOS MEDICOS S.A.S</v>
      </c>
      <c r="G1113" s="34">
        <f>+VLOOKUP(B1113,'[1]AMAREY NOVA MEDICAL S.A'!$D:$H,2,0)</f>
        <v>2912676</v>
      </c>
      <c r="H1113" s="32">
        <f>+VLOOKUP(B1113,'[1]AMAREY NOVA MEDICAL S.A'!$D:$H,3,0)</f>
        <v>0</v>
      </c>
      <c r="I1113" s="32">
        <f>+VLOOKUP(B1113,'[1]AMAREY NOVA MEDICAL S.A'!$D:$H,4,0)</f>
        <v>2912676</v>
      </c>
      <c r="J1113" s="32">
        <f t="shared" si="282"/>
        <v>2912676</v>
      </c>
      <c r="K1113" s="32">
        <f t="shared" si="283"/>
        <v>3076368.3912</v>
      </c>
      <c r="L1113" s="32"/>
      <c r="M1113" s="32"/>
      <c r="N1113" s="32"/>
      <c r="O1113" s="32"/>
      <c r="P1113" s="71"/>
      <c r="Q1113" s="71"/>
      <c r="R1113" s="76"/>
      <c r="S1113" s="32"/>
      <c r="T1113" s="32"/>
      <c r="U1113" s="32"/>
      <c r="V1113" s="32"/>
      <c r="W1113" s="32"/>
      <c r="X1113" s="32"/>
      <c r="Y1113" s="32"/>
      <c r="Z1113" s="32"/>
      <c r="AA1113" s="32"/>
      <c r="AB1113" s="32"/>
      <c r="AC1113" s="32"/>
      <c r="AD1113" s="32"/>
      <c r="AE1113" s="32"/>
      <c r="AF1113" s="32"/>
      <c r="AG1113" s="32"/>
      <c r="AH1113" s="32"/>
      <c r="AI1113" s="32"/>
      <c r="AJ1113" s="32"/>
      <c r="AK1113" s="32"/>
      <c r="AL1113" s="32"/>
      <c r="AM1113" s="32"/>
      <c r="AN1113" s="32"/>
      <c r="AO1113" s="32"/>
      <c r="AP1113" s="32"/>
      <c r="AQ1113" s="32"/>
      <c r="AR1113" s="32"/>
      <c r="AS1113" s="32"/>
      <c r="AT1113" s="32"/>
      <c r="AU1113" s="32"/>
      <c r="AV1113" s="32"/>
      <c r="AW1113" s="32"/>
      <c r="AX1113" s="32"/>
      <c r="AY1113" s="32"/>
      <c r="AZ1113" s="32"/>
      <c r="BA1113" s="32"/>
      <c r="BB1113" s="32"/>
      <c r="BC1113" s="32"/>
      <c r="BD1113" s="32"/>
      <c r="BE1113" s="32"/>
      <c r="BF1113" s="32"/>
      <c r="BG1113" s="32"/>
      <c r="BH1113" s="32"/>
      <c r="BI1113" s="32"/>
      <c r="BJ1113" s="32"/>
      <c r="BK1113" s="32"/>
      <c r="BL1113" s="32"/>
      <c r="BM1113" s="32"/>
      <c r="BN1113" s="32"/>
      <c r="BO1113" s="32"/>
      <c r="BP1113" s="32"/>
      <c r="BQ1113" s="32"/>
      <c r="BR1113" s="32"/>
      <c r="BS1113" s="32"/>
      <c r="BT1113" s="32"/>
      <c r="BU1113" s="32"/>
      <c r="BV1113" s="32"/>
      <c r="BW1113" s="32"/>
      <c r="BX1113" s="32">
        <v>69825</v>
      </c>
      <c r="BY1113" s="32"/>
      <c r="BZ1113" s="32">
        <v>69825</v>
      </c>
      <c r="CA1113" s="32">
        <f t="shared" si="284"/>
        <v>73749.165000000008</v>
      </c>
      <c r="CB1113" s="32"/>
      <c r="CC1113" s="32"/>
      <c r="CD1113" s="32"/>
      <c r="CE1113" s="32"/>
      <c r="CF1113" s="32"/>
      <c r="CG1113" s="32"/>
      <c r="CH1113" s="32"/>
      <c r="CI1113" s="32"/>
      <c r="CJ1113" s="32">
        <f t="shared" si="285"/>
        <v>1575058.7781</v>
      </c>
      <c r="CK1113" s="32">
        <f>+SMALL((K1113,O1113,S1113,W1113,AA1113,AE1113,AI1113,AM1113,AQ1113,AU1113,AY1113,BC1113,BG1113,BK1113,BO1113,BS1113,BW1113,CA1113,CE1113,CI1113),1)</f>
        <v>73749.165000000008</v>
      </c>
      <c r="CL1113" s="18"/>
      <c r="CM1113" s="18">
        <f t="shared" si="286"/>
        <v>3002619.2261999999</v>
      </c>
      <c r="CN1113" s="35">
        <f t="shared" si="287"/>
        <v>40.713941997851769</v>
      </c>
      <c r="CO1113" s="39">
        <f t="shared" si="288"/>
        <v>73749.165000000008</v>
      </c>
    </row>
    <row r="1114" spans="1:93" s="19" customFormat="1" ht="60">
      <c r="A1114" s="17">
        <v>1104</v>
      </c>
      <c r="B1114" s="49" t="s">
        <v>843</v>
      </c>
      <c r="C1114" s="69" t="s">
        <v>951</v>
      </c>
      <c r="D1114" s="69" t="s">
        <v>1248</v>
      </c>
      <c r="E1114" s="37">
        <v>1</v>
      </c>
      <c r="F1114" s="37" t="str">
        <f>+VLOOKUP(B1114,'[1]AMAREY NOVA MEDICAL S.A'!$D:$H,5,0)</f>
        <v>CTO 5666-2021 LOGISTICA PARA DISPOSITIVOS MEDICOS S.A.S</v>
      </c>
      <c r="G1114" s="34">
        <f>+VLOOKUP(B1114,'[1]AMAREY NOVA MEDICAL S.A'!$D:$H,2,0)</f>
        <v>230506</v>
      </c>
      <c r="H1114" s="32">
        <f>+VLOOKUP(B1114,'[1]AMAREY NOVA MEDICAL S.A'!$D:$H,3,0)</f>
        <v>0</v>
      </c>
      <c r="I1114" s="32">
        <f>+VLOOKUP(B1114,'[1]AMAREY NOVA MEDICAL S.A'!$D:$H,4,0)</f>
        <v>230506</v>
      </c>
      <c r="J1114" s="32">
        <f t="shared" si="282"/>
        <v>230506</v>
      </c>
      <c r="K1114" s="32">
        <f t="shared" si="283"/>
        <v>243460.43720000001</v>
      </c>
      <c r="L1114" s="32"/>
      <c r="M1114" s="32"/>
      <c r="N1114" s="32"/>
      <c r="O1114" s="32"/>
      <c r="P1114" s="71"/>
      <c r="Q1114" s="71"/>
      <c r="R1114" s="76"/>
      <c r="S1114" s="32"/>
      <c r="T1114" s="32"/>
      <c r="U1114" s="32"/>
      <c r="V1114" s="32"/>
      <c r="W1114" s="32"/>
      <c r="X1114" s="32"/>
      <c r="Y1114" s="32"/>
      <c r="Z1114" s="32"/>
      <c r="AA1114" s="32"/>
      <c r="AB1114" s="32"/>
      <c r="AC1114" s="32"/>
      <c r="AD1114" s="32"/>
      <c r="AE1114" s="32"/>
      <c r="AF1114" s="32"/>
      <c r="AG1114" s="32"/>
      <c r="AH1114" s="32"/>
      <c r="AI1114" s="32"/>
      <c r="AJ1114" s="32"/>
      <c r="AK1114" s="32"/>
      <c r="AL1114" s="32"/>
      <c r="AM1114" s="32"/>
      <c r="AN1114" s="32"/>
      <c r="AO1114" s="32"/>
      <c r="AP1114" s="32"/>
      <c r="AQ1114" s="32"/>
      <c r="AR1114" s="32"/>
      <c r="AS1114" s="32"/>
      <c r="AT1114" s="32"/>
      <c r="AU1114" s="32"/>
      <c r="AV1114" s="32"/>
      <c r="AW1114" s="32"/>
      <c r="AX1114" s="32"/>
      <c r="AY1114" s="32"/>
      <c r="AZ1114" s="32"/>
      <c r="BA1114" s="32"/>
      <c r="BB1114" s="32"/>
      <c r="BC1114" s="32"/>
      <c r="BD1114" s="32"/>
      <c r="BE1114" s="32"/>
      <c r="BF1114" s="32"/>
      <c r="BG1114" s="32"/>
      <c r="BH1114" s="32"/>
      <c r="BI1114" s="32"/>
      <c r="BJ1114" s="32"/>
      <c r="BK1114" s="32"/>
      <c r="BL1114" s="32"/>
      <c r="BM1114" s="32"/>
      <c r="BN1114" s="32"/>
      <c r="BO1114" s="32"/>
      <c r="BP1114" s="32"/>
      <c r="BQ1114" s="32"/>
      <c r="BR1114" s="32"/>
      <c r="BS1114" s="32"/>
      <c r="BT1114" s="32"/>
      <c r="BU1114" s="32"/>
      <c r="BV1114" s="32"/>
      <c r="BW1114" s="32"/>
      <c r="BX1114" s="32">
        <v>27825</v>
      </c>
      <c r="BY1114" s="32"/>
      <c r="BZ1114" s="32">
        <v>27825</v>
      </c>
      <c r="CA1114" s="32">
        <f t="shared" si="284"/>
        <v>29388.764999999999</v>
      </c>
      <c r="CB1114" s="32"/>
      <c r="CC1114" s="32"/>
      <c r="CD1114" s="32"/>
      <c r="CE1114" s="32"/>
      <c r="CF1114" s="32"/>
      <c r="CG1114" s="32"/>
      <c r="CH1114" s="32"/>
      <c r="CI1114" s="32"/>
      <c r="CJ1114" s="32">
        <f t="shared" si="285"/>
        <v>136424.6011</v>
      </c>
      <c r="CK1114" s="32">
        <f>+SMALL((K1114,O1114,S1114,W1114,AA1114,AE1114,AI1114,AM1114,AQ1114,AU1114,AY1114,BC1114,BG1114,BK1114,BO1114,BS1114,BW1114,CA1114,CE1114,CI1114),1)</f>
        <v>29388.764999999999</v>
      </c>
      <c r="CL1114" s="18"/>
      <c r="CM1114" s="18">
        <f t="shared" si="286"/>
        <v>214071.67220000003</v>
      </c>
      <c r="CN1114" s="35">
        <f t="shared" si="287"/>
        <v>7.2841329739442955</v>
      </c>
      <c r="CO1114" s="39">
        <f t="shared" si="288"/>
        <v>29388.764999999999</v>
      </c>
    </row>
    <row r="1115" spans="1:93" s="19" customFormat="1" ht="60">
      <c r="A1115" s="17">
        <v>1105</v>
      </c>
      <c r="B1115" s="49" t="s">
        <v>848</v>
      </c>
      <c r="C1115" s="69" t="s">
        <v>951</v>
      </c>
      <c r="D1115" s="69" t="s">
        <v>1248</v>
      </c>
      <c r="E1115" s="37">
        <v>1</v>
      </c>
      <c r="F1115" s="37" t="str">
        <f>+VLOOKUP(B1115,'[1]AMAREY NOVA MEDICAL S.A'!$D:$H,5,0)</f>
        <v>CTO 5669-2021 PROMED QUIRURGICOS E.U</v>
      </c>
      <c r="G1115" s="34">
        <f>+VLOOKUP(B1115,'[1]AMAREY NOVA MEDICAL S.A'!$D:$H,2,0)</f>
        <v>910022</v>
      </c>
      <c r="H1115" s="32">
        <f>+VLOOKUP(B1115,'[1]AMAREY NOVA MEDICAL S.A'!$D:$H,3,0)</f>
        <v>0</v>
      </c>
      <c r="I1115" s="32">
        <f>+VLOOKUP(B1115,'[1]AMAREY NOVA MEDICAL S.A'!$D:$H,4,0)</f>
        <v>910022</v>
      </c>
      <c r="J1115" s="32">
        <f t="shared" si="282"/>
        <v>910022</v>
      </c>
      <c r="K1115" s="32">
        <f t="shared" si="283"/>
        <v>961165.23640000005</v>
      </c>
      <c r="L1115" s="32"/>
      <c r="M1115" s="32"/>
      <c r="N1115" s="32"/>
      <c r="O1115" s="32"/>
      <c r="P1115" s="71"/>
      <c r="Q1115" s="71"/>
      <c r="R1115" s="76"/>
      <c r="S1115" s="32"/>
      <c r="T1115" s="32"/>
      <c r="U1115" s="32"/>
      <c r="V1115" s="32"/>
      <c r="W1115" s="32"/>
      <c r="X1115" s="32"/>
      <c r="Y1115" s="32"/>
      <c r="Z1115" s="32"/>
      <c r="AA1115" s="32"/>
      <c r="AB1115" s="32"/>
      <c r="AC1115" s="32"/>
      <c r="AD1115" s="32"/>
      <c r="AE1115" s="32"/>
      <c r="AF1115" s="32"/>
      <c r="AG1115" s="32"/>
      <c r="AH1115" s="32"/>
      <c r="AI1115" s="32"/>
      <c r="AJ1115" s="32"/>
      <c r="AK1115" s="32"/>
      <c r="AL1115" s="32"/>
      <c r="AM1115" s="32"/>
      <c r="AN1115" s="32"/>
      <c r="AO1115" s="32"/>
      <c r="AP1115" s="32"/>
      <c r="AQ1115" s="32"/>
      <c r="AR1115" s="32"/>
      <c r="AS1115" s="32"/>
      <c r="AT1115" s="32"/>
      <c r="AU1115" s="32"/>
      <c r="AV1115" s="32"/>
      <c r="AW1115" s="32"/>
      <c r="AX1115" s="32"/>
      <c r="AY1115" s="32"/>
      <c r="AZ1115" s="32"/>
      <c r="BA1115" s="32"/>
      <c r="BB1115" s="32"/>
      <c r="BC1115" s="32"/>
      <c r="BD1115" s="32"/>
      <c r="BE1115" s="32"/>
      <c r="BF1115" s="32"/>
      <c r="BG1115" s="32"/>
      <c r="BH1115" s="32"/>
      <c r="BI1115" s="32"/>
      <c r="BJ1115" s="32"/>
      <c r="BK1115" s="32"/>
      <c r="BL1115" s="32"/>
      <c r="BM1115" s="32"/>
      <c r="BN1115" s="32"/>
      <c r="BO1115" s="32"/>
      <c r="BP1115" s="32"/>
      <c r="BQ1115" s="32"/>
      <c r="BR1115" s="32"/>
      <c r="BS1115" s="32"/>
      <c r="BT1115" s="32"/>
      <c r="BU1115" s="32"/>
      <c r="BV1115" s="32"/>
      <c r="BW1115" s="32"/>
      <c r="BX1115" s="32"/>
      <c r="BY1115" s="32"/>
      <c r="BZ1115" s="32"/>
      <c r="CA1115" s="32"/>
      <c r="CB1115" s="32"/>
      <c r="CC1115" s="32"/>
      <c r="CD1115" s="32"/>
      <c r="CE1115" s="32"/>
      <c r="CF1115" s="32"/>
      <c r="CG1115" s="32"/>
      <c r="CH1115" s="32"/>
      <c r="CI1115" s="32"/>
      <c r="CJ1115" s="32">
        <f t="shared" si="285"/>
        <v>961165.23640000005</v>
      </c>
      <c r="CK1115" s="32">
        <f>+SMALL((K1115,O1115,S1115,W1115,AA1115,AE1115,AI1115,AM1115,AQ1115,AU1115,AY1115,BC1115,BG1115,BK1115,BO1115,BS1115,BW1115,CA1115,CE1115,CI1115),1)</f>
        <v>961165.23640000005</v>
      </c>
      <c r="CL1115" s="18"/>
      <c r="CM1115" s="18">
        <f t="shared" si="286"/>
        <v>0</v>
      </c>
      <c r="CN1115" s="35">
        <f t="shared" si="287"/>
        <v>0</v>
      </c>
      <c r="CO1115" s="39">
        <f t="shared" si="288"/>
        <v>961165.23640000005</v>
      </c>
    </row>
    <row r="1116" spans="1:93" s="19" customFormat="1" ht="60">
      <c r="A1116" s="17">
        <v>1106</v>
      </c>
      <c r="B1116" s="49" t="s">
        <v>851</v>
      </c>
      <c r="C1116" s="69" t="s">
        <v>952</v>
      </c>
      <c r="D1116" s="69" t="s">
        <v>1248</v>
      </c>
      <c r="E1116" s="37">
        <v>1</v>
      </c>
      <c r="F1116" s="37" t="str">
        <f>+VLOOKUP(B1116,'[1]AMAREY NOVA MEDICAL S.A'!$D:$H,5,0)</f>
        <v>CTO 5669-2021 PROMED QUIRURGICOS E.U</v>
      </c>
      <c r="G1116" s="34">
        <f>+VLOOKUP(B1116,'[1]AMAREY NOVA MEDICAL S.A'!$D:$H,2,0)</f>
        <v>3357229</v>
      </c>
      <c r="H1116" s="32">
        <f>+VLOOKUP(B1116,'[1]AMAREY NOVA MEDICAL S.A'!$D:$H,3,0)</f>
        <v>0</v>
      </c>
      <c r="I1116" s="32">
        <f>+VLOOKUP(B1116,'[1]AMAREY NOVA MEDICAL S.A'!$D:$H,4,0)</f>
        <v>3357229</v>
      </c>
      <c r="J1116" s="32">
        <f t="shared" si="282"/>
        <v>3357229</v>
      </c>
      <c r="K1116" s="32">
        <f t="shared" si="283"/>
        <v>3545905.2697999999</v>
      </c>
      <c r="L1116" s="32"/>
      <c r="M1116" s="32"/>
      <c r="N1116" s="32"/>
      <c r="O1116" s="32"/>
      <c r="P1116" s="71"/>
      <c r="Q1116" s="71"/>
      <c r="R1116" s="76"/>
      <c r="S1116" s="32"/>
      <c r="T1116" s="32"/>
      <c r="U1116" s="32"/>
      <c r="V1116" s="32"/>
      <c r="W1116" s="32"/>
      <c r="X1116" s="32"/>
      <c r="Y1116" s="32"/>
      <c r="Z1116" s="32"/>
      <c r="AA1116" s="32"/>
      <c r="AB1116" s="32"/>
      <c r="AC1116" s="32"/>
      <c r="AD1116" s="32"/>
      <c r="AE1116" s="32"/>
      <c r="AF1116" s="32"/>
      <c r="AG1116" s="32"/>
      <c r="AH1116" s="32"/>
      <c r="AI1116" s="32"/>
      <c r="AJ1116" s="32"/>
      <c r="AK1116" s="32"/>
      <c r="AL1116" s="32"/>
      <c r="AM1116" s="32"/>
      <c r="AN1116" s="32"/>
      <c r="AO1116" s="32"/>
      <c r="AP1116" s="32"/>
      <c r="AQ1116" s="32"/>
      <c r="AR1116" s="32"/>
      <c r="AS1116" s="32"/>
      <c r="AT1116" s="32"/>
      <c r="AU1116" s="32"/>
      <c r="AV1116" s="32"/>
      <c r="AW1116" s="32"/>
      <c r="AX1116" s="32"/>
      <c r="AY1116" s="32"/>
      <c r="AZ1116" s="32"/>
      <c r="BA1116" s="32"/>
      <c r="BB1116" s="32"/>
      <c r="BC1116" s="32"/>
      <c r="BD1116" s="32"/>
      <c r="BE1116" s="32"/>
      <c r="BF1116" s="32"/>
      <c r="BG1116" s="32"/>
      <c r="BH1116" s="32"/>
      <c r="BI1116" s="32"/>
      <c r="BJ1116" s="32"/>
      <c r="BK1116" s="32"/>
      <c r="BL1116" s="32"/>
      <c r="BM1116" s="32"/>
      <c r="BN1116" s="32"/>
      <c r="BO1116" s="32"/>
      <c r="BP1116" s="32"/>
      <c r="BQ1116" s="32"/>
      <c r="BR1116" s="32"/>
      <c r="BS1116" s="32"/>
      <c r="BT1116" s="32"/>
      <c r="BU1116" s="32"/>
      <c r="BV1116" s="32"/>
      <c r="BW1116" s="32"/>
      <c r="BX1116" s="32">
        <v>3333960</v>
      </c>
      <c r="BY1116" s="32"/>
      <c r="BZ1116" s="32">
        <v>3333960</v>
      </c>
      <c r="CA1116" s="32">
        <f t="shared" si="284"/>
        <v>3521328.5520000001</v>
      </c>
      <c r="CB1116" s="32"/>
      <c r="CC1116" s="32"/>
      <c r="CD1116" s="32"/>
      <c r="CE1116" s="32"/>
      <c r="CF1116" s="32"/>
      <c r="CG1116" s="32"/>
      <c r="CH1116" s="32"/>
      <c r="CI1116" s="32"/>
      <c r="CJ1116" s="32">
        <f t="shared" si="285"/>
        <v>3533616.9109</v>
      </c>
      <c r="CK1116" s="32">
        <f>+SMALL((K1116,O1116,S1116,W1116,AA1116,AE1116,AI1116,AM1116,AQ1116,AU1116,AY1116,BC1116,BG1116,BK1116,BO1116,BS1116,BW1116,CA1116,CE1116,CI1116),1)</f>
        <v>3521328.5520000001</v>
      </c>
      <c r="CL1116" s="18"/>
      <c r="CM1116" s="18">
        <f t="shared" si="286"/>
        <v>24576.717799999751</v>
      </c>
      <c r="CN1116" s="35">
        <f t="shared" si="287"/>
        <v>6.9793878750794144E-3</v>
      </c>
      <c r="CO1116" s="39">
        <f t="shared" si="288"/>
        <v>3521328.5520000001</v>
      </c>
    </row>
    <row r="1117" spans="1:93" s="19" customFormat="1" ht="60">
      <c r="A1117" s="17">
        <v>1107</v>
      </c>
      <c r="B1117" s="49" t="s">
        <v>846</v>
      </c>
      <c r="C1117" s="69" t="s">
        <v>952</v>
      </c>
      <c r="D1117" s="69" t="s">
        <v>1248</v>
      </c>
      <c r="E1117" s="37">
        <v>1</v>
      </c>
      <c r="F1117" s="37" t="str">
        <f>+VLOOKUP(B1117,'[1]AMAREY NOVA MEDICAL S.A'!$D:$H,5,0)</f>
        <v>CTO 5666-2021 LOGISTICA PARA DISPOSITIVOS MEDICOS S.A.S</v>
      </c>
      <c r="G1117" s="34">
        <f>+VLOOKUP(B1117,'[1]AMAREY NOVA MEDICAL S.A'!$D:$H,2,0)</f>
        <v>3751442</v>
      </c>
      <c r="H1117" s="32">
        <f>+VLOOKUP(B1117,'[1]AMAREY NOVA MEDICAL S.A'!$D:$H,3,0)</f>
        <v>0</v>
      </c>
      <c r="I1117" s="32">
        <f>+VLOOKUP(B1117,'[1]AMAREY NOVA MEDICAL S.A'!$D:$H,4,0)</f>
        <v>3751442</v>
      </c>
      <c r="J1117" s="32">
        <f t="shared" si="282"/>
        <v>3751442</v>
      </c>
      <c r="K1117" s="32">
        <f t="shared" si="283"/>
        <v>3962273.0404000003</v>
      </c>
      <c r="L1117" s="32"/>
      <c r="M1117" s="32"/>
      <c r="N1117" s="32"/>
      <c r="O1117" s="32"/>
      <c r="P1117" s="71"/>
      <c r="Q1117" s="71"/>
      <c r="R1117" s="76"/>
      <c r="S1117" s="32"/>
      <c r="T1117" s="32"/>
      <c r="U1117" s="32"/>
      <c r="V1117" s="32"/>
      <c r="W1117" s="32"/>
      <c r="X1117" s="32"/>
      <c r="Y1117" s="32"/>
      <c r="Z1117" s="32"/>
      <c r="AA1117" s="32"/>
      <c r="AB1117" s="32"/>
      <c r="AC1117" s="32"/>
      <c r="AD1117" s="32"/>
      <c r="AE1117" s="32"/>
      <c r="AF1117" s="32"/>
      <c r="AG1117" s="32"/>
      <c r="AH1117" s="32"/>
      <c r="AI1117" s="32"/>
      <c r="AJ1117" s="32"/>
      <c r="AK1117" s="32"/>
      <c r="AL1117" s="32"/>
      <c r="AM1117" s="32"/>
      <c r="AN1117" s="32"/>
      <c r="AO1117" s="32"/>
      <c r="AP1117" s="32"/>
      <c r="AQ1117" s="32"/>
      <c r="AR1117" s="32"/>
      <c r="AS1117" s="32"/>
      <c r="AT1117" s="32"/>
      <c r="AU1117" s="32"/>
      <c r="AV1117" s="32"/>
      <c r="AW1117" s="32"/>
      <c r="AX1117" s="32"/>
      <c r="AY1117" s="32"/>
      <c r="AZ1117" s="32"/>
      <c r="BA1117" s="32"/>
      <c r="BB1117" s="32"/>
      <c r="BC1117" s="32"/>
      <c r="BD1117" s="32"/>
      <c r="BE1117" s="32"/>
      <c r="BF1117" s="32"/>
      <c r="BG1117" s="32"/>
      <c r="BH1117" s="32"/>
      <c r="BI1117" s="32"/>
      <c r="BJ1117" s="32"/>
      <c r="BK1117" s="32"/>
      <c r="BL1117" s="32"/>
      <c r="BM1117" s="32"/>
      <c r="BN1117" s="32"/>
      <c r="BO1117" s="32"/>
      <c r="BP1117" s="32"/>
      <c r="BQ1117" s="32"/>
      <c r="BR1117" s="32"/>
      <c r="BS1117" s="32"/>
      <c r="BT1117" s="32"/>
      <c r="BU1117" s="32"/>
      <c r="BV1117" s="32"/>
      <c r="BW1117" s="32"/>
      <c r="BX1117" s="32">
        <v>1036833</v>
      </c>
      <c r="BY1117" s="32"/>
      <c r="BZ1117" s="32">
        <v>1036833</v>
      </c>
      <c r="CA1117" s="32">
        <f t="shared" si="284"/>
        <v>1095103.0146000001</v>
      </c>
      <c r="CB1117" s="32"/>
      <c r="CC1117" s="32"/>
      <c r="CD1117" s="32"/>
      <c r="CE1117" s="32"/>
      <c r="CF1117" s="32"/>
      <c r="CG1117" s="32"/>
      <c r="CH1117" s="32"/>
      <c r="CI1117" s="32"/>
      <c r="CJ1117" s="32">
        <f t="shared" si="285"/>
        <v>2528688.0275000003</v>
      </c>
      <c r="CK1117" s="32">
        <f>+SMALL((K1117,O1117,S1117,W1117,AA1117,AE1117,AI1117,AM1117,AQ1117,AU1117,AY1117,BC1117,BG1117,BK1117,BO1117,BS1117,BW1117,CA1117,CE1117,CI1117),1)</f>
        <v>1095103.0146000001</v>
      </c>
      <c r="CL1117" s="18"/>
      <c r="CM1117" s="18">
        <f t="shared" si="286"/>
        <v>2867170.0257999999</v>
      </c>
      <c r="CN1117" s="35">
        <f t="shared" si="287"/>
        <v>2.6181738042674181</v>
      </c>
      <c r="CO1117" s="39">
        <f t="shared" si="288"/>
        <v>1095103.0146000001</v>
      </c>
    </row>
    <row r="1118" spans="1:93" s="19" customFormat="1" ht="60">
      <c r="A1118" s="17">
        <v>1108</v>
      </c>
      <c r="B1118" s="49" t="s">
        <v>855</v>
      </c>
      <c r="C1118" s="69" t="s">
        <v>952</v>
      </c>
      <c r="D1118" s="69" t="s">
        <v>1248</v>
      </c>
      <c r="E1118" s="37">
        <v>1</v>
      </c>
      <c r="F1118" s="37" t="str">
        <f>+VLOOKUP(B1118,'[1]AMAREY NOVA MEDICAL S.A'!$D:$H,5,0)</f>
        <v>CTO 5666-2021 LOGISTICA PARA DISPOSITIVOS MEDICOS S.A.S</v>
      </c>
      <c r="G1118" s="34">
        <f>+VLOOKUP(B1118,'[1]AMAREY NOVA MEDICAL S.A'!$D:$H,2,0)</f>
        <v>2702507</v>
      </c>
      <c r="H1118" s="32">
        <f>+VLOOKUP(B1118,'[1]AMAREY NOVA MEDICAL S.A'!$D:$H,3,0)</f>
        <v>0</v>
      </c>
      <c r="I1118" s="32">
        <f>+VLOOKUP(B1118,'[1]AMAREY NOVA MEDICAL S.A'!$D:$H,4,0)</f>
        <v>2702507</v>
      </c>
      <c r="J1118" s="32">
        <f t="shared" si="282"/>
        <v>2702507</v>
      </c>
      <c r="K1118" s="32">
        <f t="shared" si="283"/>
        <v>2854387.8933999999</v>
      </c>
      <c r="L1118" s="32"/>
      <c r="M1118" s="32"/>
      <c r="N1118" s="32"/>
      <c r="O1118" s="32"/>
      <c r="P1118" s="71"/>
      <c r="Q1118" s="71"/>
      <c r="R1118" s="76"/>
      <c r="S1118" s="32"/>
      <c r="T1118" s="32"/>
      <c r="U1118" s="32"/>
      <c r="V1118" s="32"/>
      <c r="W1118" s="32"/>
      <c r="X1118" s="32"/>
      <c r="Y1118" s="32"/>
      <c r="Z1118" s="32"/>
      <c r="AA1118" s="32"/>
      <c r="AB1118" s="32"/>
      <c r="AC1118" s="32"/>
      <c r="AD1118" s="32"/>
      <c r="AE1118" s="32"/>
      <c r="AF1118" s="32"/>
      <c r="AG1118" s="32"/>
      <c r="AH1118" s="32"/>
      <c r="AI1118" s="32"/>
      <c r="AJ1118" s="32"/>
      <c r="AK1118" s="32"/>
      <c r="AL1118" s="32"/>
      <c r="AM1118" s="32"/>
      <c r="AN1118" s="32"/>
      <c r="AO1118" s="32"/>
      <c r="AP1118" s="32"/>
      <c r="AQ1118" s="32"/>
      <c r="AR1118" s="32"/>
      <c r="AS1118" s="32"/>
      <c r="AT1118" s="32"/>
      <c r="AU1118" s="32"/>
      <c r="AV1118" s="32"/>
      <c r="AW1118" s="32"/>
      <c r="AX1118" s="32"/>
      <c r="AY1118" s="32"/>
      <c r="AZ1118" s="32"/>
      <c r="BA1118" s="32"/>
      <c r="BB1118" s="32"/>
      <c r="BC1118" s="32"/>
      <c r="BD1118" s="32"/>
      <c r="BE1118" s="32"/>
      <c r="BF1118" s="32"/>
      <c r="BG1118" s="32"/>
      <c r="BH1118" s="32"/>
      <c r="BI1118" s="32"/>
      <c r="BJ1118" s="32"/>
      <c r="BK1118" s="32"/>
      <c r="BL1118" s="32"/>
      <c r="BM1118" s="32"/>
      <c r="BN1118" s="32"/>
      <c r="BO1118" s="32"/>
      <c r="BP1118" s="32"/>
      <c r="BQ1118" s="32"/>
      <c r="BR1118" s="32"/>
      <c r="BS1118" s="32"/>
      <c r="BT1118" s="32"/>
      <c r="BU1118" s="32"/>
      <c r="BV1118" s="32"/>
      <c r="BW1118" s="32"/>
      <c r="BX1118" s="32">
        <v>1100400</v>
      </c>
      <c r="BY1118" s="32"/>
      <c r="BZ1118" s="32">
        <v>1100400</v>
      </c>
      <c r="CA1118" s="32">
        <f t="shared" si="284"/>
        <v>1162242.48</v>
      </c>
      <c r="CB1118" s="32"/>
      <c r="CC1118" s="32"/>
      <c r="CD1118" s="32"/>
      <c r="CE1118" s="32"/>
      <c r="CF1118" s="32"/>
      <c r="CG1118" s="32"/>
      <c r="CH1118" s="32"/>
      <c r="CI1118" s="32"/>
      <c r="CJ1118" s="32">
        <f t="shared" si="285"/>
        <v>2008315.1867</v>
      </c>
      <c r="CK1118" s="32">
        <f>+SMALL((K1118,O1118,S1118,W1118,AA1118,AE1118,AI1118,AM1118,AQ1118,AU1118,AY1118,BC1118,BG1118,BK1118,BO1118,BS1118,BW1118,CA1118,CE1118,CI1118),1)</f>
        <v>1162242.48</v>
      </c>
      <c r="CL1118" s="18"/>
      <c r="CM1118" s="18">
        <f t="shared" si="286"/>
        <v>1692145.4134</v>
      </c>
      <c r="CN1118" s="35">
        <f t="shared" si="287"/>
        <v>1.4559314794620137</v>
      </c>
      <c r="CO1118" s="39">
        <f t="shared" si="288"/>
        <v>1162242.48</v>
      </c>
    </row>
    <row r="1119" spans="1:93" s="19" customFormat="1" ht="60">
      <c r="A1119" s="17">
        <v>1109</v>
      </c>
      <c r="B1119" s="49" t="s">
        <v>857</v>
      </c>
      <c r="C1119" s="69" t="s">
        <v>952</v>
      </c>
      <c r="D1119" s="69" t="s">
        <v>1248</v>
      </c>
      <c r="E1119" s="37">
        <v>1</v>
      </c>
      <c r="F1119" s="37" t="str">
        <f>+VLOOKUP(B1119,'[1]AMAREY NOVA MEDICAL S.A'!$D:$H,5,0)</f>
        <v>CTO 5666-2021 LOGISTICA PARA DISPOSITIVOS MEDICOS S.A.S</v>
      </c>
      <c r="G1119" s="34">
        <f>+VLOOKUP(B1119,'[1]AMAREY NOVA MEDICAL S.A'!$D:$H,2,0)</f>
        <v>0</v>
      </c>
      <c r="H1119" s="32">
        <f>+VLOOKUP(B1119,'[1]AMAREY NOVA MEDICAL S.A'!$D:$H,3,0)</f>
        <v>0</v>
      </c>
      <c r="I1119" s="32">
        <f>+VLOOKUP(B1119,'[1]AMAREY NOVA MEDICAL S.A'!$D:$H,4,0)</f>
        <v>0</v>
      </c>
      <c r="J1119" s="32">
        <f t="shared" si="282"/>
        <v>0</v>
      </c>
      <c r="K1119" s="32">
        <f t="shared" si="283"/>
        <v>0</v>
      </c>
      <c r="L1119" s="32"/>
      <c r="M1119" s="32"/>
      <c r="N1119" s="32"/>
      <c r="O1119" s="32"/>
      <c r="P1119" s="71"/>
      <c r="Q1119" s="71"/>
      <c r="R1119" s="76"/>
      <c r="S1119" s="32"/>
      <c r="T1119" s="32"/>
      <c r="U1119" s="32"/>
      <c r="V1119" s="32"/>
      <c r="W1119" s="32"/>
      <c r="X1119" s="32"/>
      <c r="Y1119" s="32"/>
      <c r="Z1119" s="32"/>
      <c r="AA1119" s="32"/>
      <c r="AB1119" s="32"/>
      <c r="AC1119" s="32"/>
      <c r="AD1119" s="32"/>
      <c r="AE1119" s="32"/>
      <c r="AF1119" s="32"/>
      <c r="AG1119" s="32"/>
      <c r="AH1119" s="32"/>
      <c r="AI1119" s="32"/>
      <c r="AJ1119" s="32"/>
      <c r="AK1119" s="32"/>
      <c r="AL1119" s="32"/>
      <c r="AM1119" s="32"/>
      <c r="AN1119" s="32"/>
      <c r="AO1119" s="32"/>
      <c r="AP1119" s="32"/>
      <c r="AQ1119" s="32"/>
      <c r="AR1119" s="32"/>
      <c r="AS1119" s="32"/>
      <c r="AT1119" s="32"/>
      <c r="AU1119" s="32"/>
      <c r="AV1119" s="32"/>
      <c r="AW1119" s="32"/>
      <c r="AX1119" s="32"/>
      <c r="AY1119" s="32"/>
      <c r="AZ1119" s="32"/>
      <c r="BA1119" s="32"/>
      <c r="BB1119" s="32"/>
      <c r="BC1119" s="32"/>
      <c r="BD1119" s="32"/>
      <c r="BE1119" s="32"/>
      <c r="BF1119" s="32"/>
      <c r="BG1119" s="32"/>
      <c r="BH1119" s="32"/>
      <c r="BI1119" s="32"/>
      <c r="BJ1119" s="32"/>
      <c r="BK1119" s="32"/>
      <c r="BL1119" s="32"/>
      <c r="BM1119" s="32"/>
      <c r="BN1119" s="32"/>
      <c r="BO1119" s="32"/>
      <c r="BP1119" s="32"/>
      <c r="BQ1119" s="32"/>
      <c r="BR1119" s="32"/>
      <c r="BS1119" s="32"/>
      <c r="BT1119" s="32"/>
      <c r="BU1119" s="32"/>
      <c r="BV1119" s="32"/>
      <c r="BW1119" s="32"/>
      <c r="BX1119" s="32">
        <v>1027425</v>
      </c>
      <c r="BY1119" s="32"/>
      <c r="BZ1119" s="32">
        <v>1027425</v>
      </c>
      <c r="CA1119" s="32">
        <f t="shared" si="284"/>
        <v>1085166.2849999999</v>
      </c>
      <c r="CB1119" s="32"/>
      <c r="CC1119" s="32"/>
      <c r="CD1119" s="32"/>
      <c r="CE1119" s="32"/>
      <c r="CF1119" s="32"/>
      <c r="CG1119" s="32"/>
      <c r="CH1119" s="32"/>
      <c r="CI1119" s="32"/>
      <c r="CJ1119" s="32">
        <f t="shared" si="285"/>
        <v>542583.14249999996</v>
      </c>
      <c r="CK1119" s="32">
        <f>+SMALL((K1119,O1119,S1119,W1119,AA1119,AE1119,AI1119,AM1119,AQ1119,AU1119,AY1119,BC1119,BG1119,BK1119,BO1119,BS1119,BW1119,CA1119,CE1119,CI1119),1)</f>
        <v>0</v>
      </c>
      <c r="CL1119" s="18"/>
      <c r="CM1119" s="18"/>
      <c r="CN1119" s="35"/>
      <c r="CO1119" s="39">
        <f t="shared" si="288"/>
        <v>0</v>
      </c>
    </row>
    <row r="1120" spans="1:93" s="19" customFormat="1" ht="60">
      <c r="A1120" s="17">
        <v>1110</v>
      </c>
      <c r="B1120" s="49" t="s">
        <v>839</v>
      </c>
      <c r="C1120" s="69" t="s">
        <v>952</v>
      </c>
      <c r="D1120" s="69" t="s">
        <v>1248</v>
      </c>
      <c r="E1120" s="37">
        <v>1</v>
      </c>
      <c r="F1120" s="37" t="str">
        <f>+VLOOKUP(B1120,'[1]AMAREY NOVA MEDICAL S.A'!$D:$H,5,0)</f>
        <v>CTO 5666-2021 LOGISTICA PARA DISPOSITIVOS MEDICOS S.A.S</v>
      </c>
      <c r="G1120" s="34">
        <f>+VLOOKUP(B1120,'[1]AMAREY NOVA MEDICAL S.A'!$D:$H,2,0)</f>
        <v>0</v>
      </c>
      <c r="H1120" s="32">
        <f>+VLOOKUP(B1120,'[1]AMAREY NOVA MEDICAL S.A'!$D:$H,3,0)</f>
        <v>0</v>
      </c>
      <c r="I1120" s="32">
        <f>+VLOOKUP(B1120,'[1]AMAREY NOVA MEDICAL S.A'!$D:$H,4,0)</f>
        <v>0</v>
      </c>
      <c r="J1120" s="32">
        <f t="shared" si="282"/>
        <v>0</v>
      </c>
      <c r="K1120" s="32">
        <f t="shared" si="283"/>
        <v>0</v>
      </c>
      <c r="L1120" s="32"/>
      <c r="M1120" s="32"/>
      <c r="N1120" s="32"/>
      <c r="O1120" s="32"/>
      <c r="P1120" s="71"/>
      <c r="Q1120" s="71"/>
      <c r="R1120" s="76"/>
      <c r="S1120" s="32"/>
      <c r="T1120" s="32"/>
      <c r="U1120" s="32"/>
      <c r="V1120" s="32"/>
      <c r="W1120" s="32"/>
      <c r="X1120" s="32"/>
      <c r="Y1120" s="32"/>
      <c r="Z1120" s="32"/>
      <c r="AA1120" s="32"/>
      <c r="AB1120" s="32"/>
      <c r="AC1120" s="32"/>
      <c r="AD1120" s="32"/>
      <c r="AE1120" s="32"/>
      <c r="AF1120" s="32"/>
      <c r="AG1120" s="32"/>
      <c r="AH1120" s="32"/>
      <c r="AI1120" s="32"/>
      <c r="AJ1120" s="32"/>
      <c r="AK1120" s="32"/>
      <c r="AL1120" s="32"/>
      <c r="AM1120" s="32"/>
      <c r="AN1120" s="32"/>
      <c r="AO1120" s="32"/>
      <c r="AP1120" s="32"/>
      <c r="AQ1120" s="32"/>
      <c r="AR1120" s="32"/>
      <c r="AS1120" s="32"/>
      <c r="AT1120" s="32"/>
      <c r="AU1120" s="32"/>
      <c r="AV1120" s="32"/>
      <c r="AW1120" s="32"/>
      <c r="AX1120" s="32"/>
      <c r="AY1120" s="32"/>
      <c r="AZ1120" s="32"/>
      <c r="BA1120" s="32"/>
      <c r="BB1120" s="32"/>
      <c r="BC1120" s="32"/>
      <c r="BD1120" s="32"/>
      <c r="BE1120" s="32"/>
      <c r="BF1120" s="32"/>
      <c r="BG1120" s="32"/>
      <c r="BH1120" s="32"/>
      <c r="BI1120" s="32"/>
      <c r="BJ1120" s="32"/>
      <c r="BK1120" s="32"/>
      <c r="BL1120" s="32"/>
      <c r="BM1120" s="32"/>
      <c r="BN1120" s="32"/>
      <c r="BO1120" s="32"/>
      <c r="BP1120" s="32"/>
      <c r="BQ1120" s="32"/>
      <c r="BR1120" s="32"/>
      <c r="BS1120" s="32"/>
      <c r="BT1120" s="32"/>
      <c r="BU1120" s="32"/>
      <c r="BV1120" s="32"/>
      <c r="BW1120" s="32"/>
      <c r="BX1120" s="32">
        <v>439950</v>
      </c>
      <c r="BY1120" s="32"/>
      <c r="BZ1120" s="32">
        <v>439950</v>
      </c>
      <c r="CA1120" s="32">
        <f t="shared" si="284"/>
        <v>464675.19</v>
      </c>
      <c r="CB1120" s="32"/>
      <c r="CC1120" s="32"/>
      <c r="CD1120" s="32"/>
      <c r="CE1120" s="32"/>
      <c r="CF1120" s="32"/>
      <c r="CG1120" s="32"/>
      <c r="CH1120" s="32"/>
      <c r="CI1120" s="32"/>
      <c r="CJ1120" s="32">
        <f t="shared" si="285"/>
        <v>232337.595</v>
      </c>
      <c r="CK1120" s="32">
        <f>+SMALL((K1120,O1120,S1120,W1120,AA1120,AE1120,AI1120,AM1120,AQ1120,AU1120,AY1120,BC1120,BG1120,BK1120,BO1120,BS1120,BW1120,CA1120,CE1120,CI1120),1)</f>
        <v>0</v>
      </c>
      <c r="CL1120" s="18"/>
      <c r="CM1120" s="18"/>
      <c r="CN1120" s="35"/>
      <c r="CO1120" s="39">
        <f t="shared" si="288"/>
        <v>0</v>
      </c>
    </row>
    <row r="1121" spans="1:93" s="19" customFormat="1" ht="60">
      <c r="A1121" s="17">
        <v>1111</v>
      </c>
      <c r="B1121" s="49" t="s">
        <v>838</v>
      </c>
      <c r="C1121" s="69" t="s">
        <v>952</v>
      </c>
      <c r="D1121" s="69" t="s">
        <v>1248</v>
      </c>
      <c r="E1121" s="37">
        <v>1</v>
      </c>
      <c r="F1121" s="37" t="str">
        <f>+VLOOKUP(B1121,'[1]AMAREY NOVA MEDICAL S.A'!$D:$H,5,0)</f>
        <v>CTO 5666-2021 LOGISTICA PARA DISPOSITIVOS MEDICOS S.A.S</v>
      </c>
      <c r="G1121" s="34">
        <f>+VLOOKUP(B1121,'[1]AMAREY NOVA MEDICAL S.A'!$D:$H,2,0)</f>
        <v>334050</v>
      </c>
      <c r="H1121" s="32">
        <f>+VLOOKUP(B1121,'[1]AMAREY NOVA MEDICAL S.A'!$D:$H,3,0)</f>
        <v>0</v>
      </c>
      <c r="I1121" s="32">
        <f>+VLOOKUP(B1121,'[1]AMAREY NOVA MEDICAL S.A'!$D:$H,4,0)</f>
        <v>334050</v>
      </c>
      <c r="J1121" s="32">
        <f t="shared" si="282"/>
        <v>334050</v>
      </c>
      <c r="K1121" s="32">
        <f t="shared" si="283"/>
        <v>352823.61</v>
      </c>
      <c r="L1121" s="32"/>
      <c r="M1121" s="32"/>
      <c r="N1121" s="32"/>
      <c r="O1121" s="32"/>
      <c r="P1121" s="71"/>
      <c r="Q1121" s="71"/>
      <c r="R1121" s="76"/>
      <c r="S1121" s="32"/>
      <c r="T1121" s="32"/>
      <c r="U1121" s="32"/>
      <c r="V1121" s="32"/>
      <c r="W1121" s="32"/>
      <c r="X1121" s="32"/>
      <c r="Y1121" s="32"/>
      <c r="Z1121" s="32"/>
      <c r="AA1121" s="32"/>
      <c r="AB1121" s="32"/>
      <c r="AC1121" s="32"/>
      <c r="AD1121" s="32"/>
      <c r="AE1121" s="32"/>
      <c r="AF1121" s="32"/>
      <c r="AG1121" s="32"/>
      <c r="AH1121" s="32"/>
      <c r="AI1121" s="32"/>
      <c r="AJ1121" s="32"/>
      <c r="AK1121" s="32"/>
      <c r="AL1121" s="32"/>
      <c r="AM1121" s="32"/>
      <c r="AN1121" s="32"/>
      <c r="AO1121" s="32"/>
      <c r="AP1121" s="32"/>
      <c r="AQ1121" s="32"/>
      <c r="AR1121" s="32"/>
      <c r="AS1121" s="32"/>
      <c r="AT1121" s="32"/>
      <c r="AU1121" s="32"/>
      <c r="AV1121" s="32"/>
      <c r="AW1121" s="32"/>
      <c r="AX1121" s="32"/>
      <c r="AY1121" s="32"/>
      <c r="AZ1121" s="32"/>
      <c r="BA1121" s="32"/>
      <c r="BB1121" s="32"/>
      <c r="BC1121" s="32"/>
      <c r="BD1121" s="32"/>
      <c r="BE1121" s="32"/>
      <c r="BF1121" s="32"/>
      <c r="BG1121" s="32"/>
      <c r="BH1121" s="32"/>
      <c r="BI1121" s="32"/>
      <c r="BJ1121" s="32"/>
      <c r="BK1121" s="32"/>
      <c r="BL1121" s="32"/>
      <c r="BM1121" s="32"/>
      <c r="BN1121" s="32"/>
      <c r="BO1121" s="32"/>
      <c r="BP1121" s="32"/>
      <c r="BQ1121" s="32"/>
      <c r="BR1121" s="32"/>
      <c r="BS1121" s="32"/>
      <c r="BT1121" s="32"/>
      <c r="BU1121" s="32"/>
      <c r="BV1121" s="32"/>
      <c r="BW1121" s="32"/>
      <c r="BX1121" s="32">
        <v>25200</v>
      </c>
      <c r="BY1121" s="32"/>
      <c r="BZ1121" s="32">
        <v>25200</v>
      </c>
      <c r="CA1121" s="32">
        <f t="shared" si="284"/>
        <v>26616.240000000002</v>
      </c>
      <c r="CB1121" s="32"/>
      <c r="CC1121" s="32"/>
      <c r="CD1121" s="32"/>
      <c r="CE1121" s="32"/>
      <c r="CF1121" s="32"/>
      <c r="CG1121" s="32"/>
      <c r="CH1121" s="32"/>
      <c r="CI1121" s="32"/>
      <c r="CJ1121" s="32">
        <f t="shared" si="285"/>
        <v>189719.92499999999</v>
      </c>
      <c r="CK1121" s="32">
        <f>+SMALL((K1121,O1121,S1121,W1121,AA1121,AE1121,AI1121,AM1121,AQ1121,AU1121,AY1121,BC1121,BG1121,BK1121,BO1121,BS1121,BW1121,CA1121,CE1121,CI1121),1)</f>
        <v>26616.240000000002</v>
      </c>
      <c r="CL1121" s="18"/>
      <c r="CM1121" s="18">
        <f t="shared" si="286"/>
        <v>326207.37</v>
      </c>
      <c r="CN1121" s="35">
        <f t="shared" si="287"/>
        <v>12.25595238095238</v>
      </c>
      <c r="CO1121" s="39">
        <f t="shared" si="288"/>
        <v>26616.240000000002</v>
      </c>
    </row>
    <row r="1122" spans="1:93" s="19" customFormat="1" ht="60">
      <c r="A1122" s="17">
        <v>1112</v>
      </c>
      <c r="B1122" s="49" t="s">
        <v>840</v>
      </c>
      <c r="C1122" s="69" t="s">
        <v>952</v>
      </c>
      <c r="D1122" s="69" t="s">
        <v>1248</v>
      </c>
      <c r="E1122" s="37">
        <v>1</v>
      </c>
      <c r="F1122" s="37" t="str">
        <f>+VLOOKUP(B1122,'[1]AMAREY NOVA MEDICAL S.A'!$D:$H,5,0)</f>
        <v>CTO 5666-2021 LOGISTICA PARA DISPOSITIVOS MEDICOS S.A.S</v>
      </c>
      <c r="G1122" s="34">
        <f>+VLOOKUP(B1122,'[1]AMAREY NOVA MEDICAL S.A'!$D:$H,2,0)</f>
        <v>128896</v>
      </c>
      <c r="H1122" s="32">
        <f>+VLOOKUP(B1122,'[1]AMAREY NOVA MEDICAL S.A'!$D:$H,3,0)</f>
        <v>0</v>
      </c>
      <c r="I1122" s="32">
        <f>+VLOOKUP(B1122,'[1]AMAREY NOVA MEDICAL S.A'!$D:$H,4,0)</f>
        <v>128896</v>
      </c>
      <c r="J1122" s="32">
        <f t="shared" si="282"/>
        <v>128896</v>
      </c>
      <c r="K1122" s="32">
        <f t="shared" si="283"/>
        <v>136139.9552</v>
      </c>
      <c r="L1122" s="32"/>
      <c r="M1122" s="32"/>
      <c r="N1122" s="32"/>
      <c r="O1122" s="32"/>
      <c r="P1122" s="71"/>
      <c r="Q1122" s="71"/>
      <c r="R1122" s="76"/>
      <c r="S1122" s="32"/>
      <c r="T1122" s="32"/>
      <c r="U1122" s="32"/>
      <c r="V1122" s="32"/>
      <c r="W1122" s="32"/>
      <c r="X1122" s="32"/>
      <c r="Y1122" s="32"/>
      <c r="Z1122" s="32"/>
      <c r="AA1122" s="32"/>
      <c r="AB1122" s="32"/>
      <c r="AC1122" s="32"/>
      <c r="AD1122" s="32"/>
      <c r="AE1122" s="32"/>
      <c r="AF1122" s="32"/>
      <c r="AG1122" s="32"/>
      <c r="AH1122" s="32"/>
      <c r="AI1122" s="32"/>
      <c r="AJ1122" s="32"/>
      <c r="AK1122" s="32"/>
      <c r="AL1122" s="32"/>
      <c r="AM1122" s="32"/>
      <c r="AN1122" s="32"/>
      <c r="AO1122" s="32"/>
      <c r="AP1122" s="32"/>
      <c r="AQ1122" s="32"/>
      <c r="AR1122" s="32"/>
      <c r="AS1122" s="32"/>
      <c r="AT1122" s="32"/>
      <c r="AU1122" s="32"/>
      <c r="AV1122" s="32"/>
      <c r="AW1122" s="32"/>
      <c r="AX1122" s="32"/>
      <c r="AY1122" s="32"/>
      <c r="AZ1122" s="32"/>
      <c r="BA1122" s="32"/>
      <c r="BB1122" s="32"/>
      <c r="BC1122" s="32"/>
      <c r="BD1122" s="32"/>
      <c r="BE1122" s="32"/>
      <c r="BF1122" s="32"/>
      <c r="BG1122" s="32"/>
      <c r="BH1122" s="32"/>
      <c r="BI1122" s="32"/>
      <c r="BJ1122" s="32"/>
      <c r="BK1122" s="32"/>
      <c r="BL1122" s="32"/>
      <c r="BM1122" s="32"/>
      <c r="BN1122" s="32"/>
      <c r="BO1122" s="32"/>
      <c r="BP1122" s="32"/>
      <c r="BQ1122" s="32"/>
      <c r="BR1122" s="32"/>
      <c r="BS1122" s="32"/>
      <c r="BT1122" s="32"/>
      <c r="BU1122" s="32"/>
      <c r="BV1122" s="32"/>
      <c r="BW1122" s="32"/>
      <c r="BX1122" s="32">
        <v>107625</v>
      </c>
      <c r="BY1122" s="32"/>
      <c r="BZ1122" s="32">
        <v>107625</v>
      </c>
      <c r="CA1122" s="32">
        <f t="shared" si="284"/>
        <v>113673.52500000001</v>
      </c>
      <c r="CB1122" s="32"/>
      <c r="CC1122" s="32"/>
      <c r="CD1122" s="32"/>
      <c r="CE1122" s="32"/>
      <c r="CF1122" s="32"/>
      <c r="CG1122" s="32"/>
      <c r="CH1122" s="32"/>
      <c r="CI1122" s="32"/>
      <c r="CJ1122" s="32">
        <f t="shared" si="285"/>
        <v>124906.7401</v>
      </c>
      <c r="CK1122" s="32">
        <f>+SMALL((K1122,O1122,S1122,W1122,AA1122,AE1122,AI1122,AM1122,AQ1122,AU1122,AY1122,BC1122,BG1122,BK1122,BO1122,BS1122,BW1122,CA1122,CE1122,CI1122),1)</f>
        <v>113673.52500000001</v>
      </c>
      <c r="CL1122" s="18"/>
      <c r="CM1122" s="18">
        <f t="shared" si="286"/>
        <v>22466.430199999988</v>
      </c>
      <c r="CN1122" s="35">
        <f t="shared" si="287"/>
        <v>0.19763995354239244</v>
      </c>
      <c r="CO1122" s="39">
        <f t="shared" si="288"/>
        <v>113673.52500000001</v>
      </c>
    </row>
    <row r="1123" spans="1:93" s="19" customFormat="1" ht="60">
      <c r="A1123" s="17">
        <v>1113</v>
      </c>
      <c r="B1123" s="49" t="s">
        <v>702</v>
      </c>
      <c r="C1123" s="69" t="s">
        <v>952</v>
      </c>
      <c r="D1123" s="69" t="s">
        <v>1248</v>
      </c>
      <c r="E1123" s="37">
        <v>1</v>
      </c>
      <c r="F1123" s="37" t="str">
        <f>+VLOOKUP(B1123,'[1]AMAREY NOVA MEDICAL S.A'!$D:$H,5,0)</f>
        <v>CTO 5666-2021 LOGISTICA PARA DISPOSITIVOS MEDICOS S.A.S</v>
      </c>
      <c r="G1123" s="34">
        <f>+VLOOKUP(B1123,'[1]AMAREY NOVA MEDICAL S.A'!$D:$H,2,0)</f>
        <v>336539</v>
      </c>
      <c r="H1123" s="32">
        <f>+VLOOKUP(B1123,'[1]AMAREY NOVA MEDICAL S.A'!$D:$H,3,0)</f>
        <v>0</v>
      </c>
      <c r="I1123" s="32">
        <f>+VLOOKUP(B1123,'[1]AMAREY NOVA MEDICAL S.A'!$D:$H,4,0)</f>
        <v>336539</v>
      </c>
      <c r="J1123" s="32">
        <f t="shared" si="282"/>
        <v>336539</v>
      </c>
      <c r="K1123" s="32">
        <f t="shared" si="283"/>
        <v>355452.49180000002</v>
      </c>
      <c r="L1123" s="32"/>
      <c r="M1123" s="32"/>
      <c r="N1123" s="32"/>
      <c r="O1123" s="32"/>
      <c r="P1123" s="71"/>
      <c r="Q1123" s="71"/>
      <c r="R1123" s="76"/>
      <c r="S1123" s="32"/>
      <c r="T1123" s="32"/>
      <c r="U1123" s="32"/>
      <c r="V1123" s="32"/>
      <c r="W1123" s="32"/>
      <c r="X1123" s="32"/>
      <c r="Y1123" s="32"/>
      <c r="Z1123" s="32"/>
      <c r="AA1123" s="32"/>
      <c r="AB1123" s="32"/>
      <c r="AC1123" s="32"/>
      <c r="AD1123" s="32"/>
      <c r="AE1123" s="32"/>
      <c r="AF1123" s="32"/>
      <c r="AG1123" s="32"/>
      <c r="AH1123" s="32"/>
      <c r="AI1123" s="32"/>
      <c r="AJ1123" s="32"/>
      <c r="AK1123" s="32"/>
      <c r="AL1123" s="32"/>
      <c r="AM1123" s="32"/>
      <c r="AN1123" s="32"/>
      <c r="AO1123" s="32"/>
      <c r="AP1123" s="32"/>
      <c r="AQ1123" s="32"/>
      <c r="AR1123" s="32"/>
      <c r="AS1123" s="32"/>
      <c r="AT1123" s="32"/>
      <c r="AU1123" s="32"/>
      <c r="AV1123" s="32"/>
      <c r="AW1123" s="32"/>
      <c r="AX1123" s="32"/>
      <c r="AY1123" s="32"/>
      <c r="AZ1123" s="32"/>
      <c r="BA1123" s="32"/>
      <c r="BB1123" s="32"/>
      <c r="BC1123" s="32"/>
      <c r="BD1123" s="32"/>
      <c r="BE1123" s="32"/>
      <c r="BF1123" s="32"/>
      <c r="BG1123" s="32"/>
      <c r="BH1123" s="32"/>
      <c r="BI1123" s="32"/>
      <c r="BJ1123" s="32"/>
      <c r="BK1123" s="32"/>
      <c r="BL1123" s="32"/>
      <c r="BM1123" s="32"/>
      <c r="BN1123" s="32"/>
      <c r="BO1123" s="32"/>
      <c r="BP1123" s="32"/>
      <c r="BQ1123" s="32"/>
      <c r="BR1123" s="32"/>
      <c r="BS1123" s="32"/>
      <c r="BT1123" s="32"/>
      <c r="BU1123" s="32"/>
      <c r="BV1123" s="32"/>
      <c r="BW1123" s="32"/>
      <c r="BX1123" s="32">
        <v>380000</v>
      </c>
      <c r="BY1123" s="32"/>
      <c r="BZ1123" s="32">
        <v>380000</v>
      </c>
      <c r="CA1123" s="32">
        <f t="shared" si="284"/>
        <v>401356</v>
      </c>
      <c r="CB1123" s="32"/>
      <c r="CC1123" s="32"/>
      <c r="CD1123" s="32"/>
      <c r="CE1123" s="32"/>
      <c r="CF1123" s="32"/>
      <c r="CG1123" s="32"/>
      <c r="CH1123" s="32"/>
      <c r="CI1123" s="32"/>
      <c r="CJ1123" s="32">
        <f t="shared" si="285"/>
        <v>378404.24589999998</v>
      </c>
      <c r="CK1123" s="32">
        <f>+SMALL((K1123,O1123,S1123,W1123,AA1123,AE1123,AI1123,AM1123,AQ1123,AU1123,AY1123,BC1123,BG1123,BK1123,BO1123,BS1123,BW1123,CA1123,CE1123,CI1123),1)</f>
        <v>355452.49180000002</v>
      </c>
      <c r="CL1123" s="18"/>
      <c r="CM1123" s="18">
        <f t="shared" si="286"/>
        <v>0</v>
      </c>
      <c r="CN1123" s="35">
        <f t="shared" si="287"/>
        <v>0</v>
      </c>
      <c r="CO1123" s="39">
        <f t="shared" si="288"/>
        <v>355452.49180000002</v>
      </c>
    </row>
    <row r="1124" spans="1:93" s="19" customFormat="1" ht="60">
      <c r="A1124" s="17">
        <v>1114</v>
      </c>
      <c r="B1124" s="49" t="s">
        <v>841</v>
      </c>
      <c r="C1124" s="69" t="s">
        <v>952</v>
      </c>
      <c r="D1124" s="69" t="s">
        <v>1248</v>
      </c>
      <c r="E1124" s="37">
        <v>1</v>
      </c>
      <c r="F1124" s="37" t="str">
        <f>+VLOOKUP(B1124,'[1]AMAREY NOVA MEDICAL S.A'!$D:$H,5,0)</f>
        <v>CTO 5666-2021 LOGISTICA PARA DISPOSITIVOS MEDICOS S.A.S</v>
      </c>
      <c r="G1124" s="34">
        <f>+VLOOKUP(B1124,'[1]AMAREY NOVA MEDICAL S.A'!$D:$H,2,0)</f>
        <v>80794</v>
      </c>
      <c r="H1124" s="32">
        <f>+VLOOKUP(B1124,'[1]AMAREY NOVA MEDICAL S.A'!$D:$H,3,0)</f>
        <v>0</v>
      </c>
      <c r="I1124" s="32">
        <f>+VLOOKUP(B1124,'[1]AMAREY NOVA MEDICAL S.A'!$D:$H,4,0)</f>
        <v>80794</v>
      </c>
      <c r="J1124" s="32">
        <f t="shared" si="282"/>
        <v>80794</v>
      </c>
      <c r="K1124" s="32">
        <f t="shared" si="283"/>
        <v>85334.622799999997</v>
      </c>
      <c r="L1124" s="32"/>
      <c r="M1124" s="32"/>
      <c r="N1124" s="32"/>
      <c r="O1124" s="32"/>
      <c r="P1124" s="71"/>
      <c r="Q1124" s="71"/>
      <c r="R1124" s="76"/>
      <c r="S1124" s="32"/>
      <c r="T1124" s="32"/>
      <c r="U1124" s="32"/>
      <c r="V1124" s="32"/>
      <c r="W1124" s="32"/>
      <c r="X1124" s="32"/>
      <c r="Y1124" s="32"/>
      <c r="Z1124" s="32"/>
      <c r="AA1124" s="32"/>
      <c r="AB1124" s="32"/>
      <c r="AC1124" s="32"/>
      <c r="AD1124" s="32"/>
      <c r="AE1124" s="32"/>
      <c r="AF1124" s="32"/>
      <c r="AG1124" s="32"/>
      <c r="AH1124" s="32"/>
      <c r="AI1124" s="32"/>
      <c r="AJ1124" s="32"/>
      <c r="AK1124" s="32"/>
      <c r="AL1124" s="32"/>
      <c r="AM1124" s="32"/>
      <c r="AN1124" s="32"/>
      <c r="AO1124" s="32"/>
      <c r="AP1124" s="32"/>
      <c r="AQ1124" s="32"/>
      <c r="AR1124" s="32"/>
      <c r="AS1124" s="32"/>
      <c r="AT1124" s="32"/>
      <c r="AU1124" s="32"/>
      <c r="AV1124" s="32"/>
      <c r="AW1124" s="32"/>
      <c r="AX1124" s="32"/>
      <c r="AY1124" s="32"/>
      <c r="AZ1124" s="32"/>
      <c r="BA1124" s="32"/>
      <c r="BB1124" s="32"/>
      <c r="BC1124" s="32"/>
      <c r="BD1124" s="32"/>
      <c r="BE1124" s="32"/>
      <c r="BF1124" s="32"/>
      <c r="BG1124" s="32"/>
      <c r="BH1124" s="32"/>
      <c r="BI1124" s="32"/>
      <c r="BJ1124" s="32"/>
      <c r="BK1124" s="32"/>
      <c r="BL1124" s="32"/>
      <c r="BM1124" s="32"/>
      <c r="BN1124" s="32"/>
      <c r="BO1124" s="32"/>
      <c r="BP1124" s="32"/>
      <c r="BQ1124" s="32"/>
      <c r="BR1124" s="32"/>
      <c r="BS1124" s="32"/>
      <c r="BT1124" s="32"/>
      <c r="BU1124" s="32"/>
      <c r="BV1124" s="32"/>
      <c r="BW1124" s="32"/>
      <c r="BX1124" s="32">
        <v>271950</v>
      </c>
      <c r="BY1124" s="32"/>
      <c r="BZ1124" s="32">
        <v>271950</v>
      </c>
      <c r="CA1124" s="32">
        <f t="shared" si="284"/>
        <v>287233.59000000003</v>
      </c>
      <c r="CB1124" s="32"/>
      <c r="CC1124" s="32"/>
      <c r="CD1124" s="32"/>
      <c r="CE1124" s="32"/>
      <c r="CF1124" s="32"/>
      <c r="CG1124" s="32"/>
      <c r="CH1124" s="32"/>
      <c r="CI1124" s="32"/>
      <c r="CJ1124" s="32">
        <f t="shared" si="285"/>
        <v>186284.10640000002</v>
      </c>
      <c r="CK1124" s="32">
        <f>+SMALL((K1124,O1124,S1124,W1124,AA1124,AE1124,AI1124,AM1124,AQ1124,AU1124,AY1124,BC1124,BG1124,BK1124,BO1124,BS1124,BW1124,CA1124,CE1124,CI1124),1)</f>
        <v>85334.622799999997</v>
      </c>
      <c r="CL1124" s="18"/>
      <c r="CM1124" s="18">
        <f t="shared" si="286"/>
        <v>0</v>
      </c>
      <c r="CN1124" s="35">
        <f t="shared" si="287"/>
        <v>0</v>
      </c>
      <c r="CO1124" s="39">
        <f t="shared" si="288"/>
        <v>85334.622799999997</v>
      </c>
    </row>
    <row r="1125" spans="1:93" s="19" customFormat="1" ht="60">
      <c r="A1125" s="17">
        <v>1115</v>
      </c>
      <c r="B1125" s="49" t="s">
        <v>842</v>
      </c>
      <c r="C1125" s="69" t="s">
        <v>952</v>
      </c>
      <c r="D1125" s="69" t="s">
        <v>1248</v>
      </c>
      <c r="E1125" s="37">
        <v>1</v>
      </c>
      <c r="F1125" s="37" t="str">
        <f>+VLOOKUP(B1125,'[1]AMAREY NOVA MEDICAL S.A'!$D:$H,5,0)</f>
        <v>CTO 5666-2021 LOGISTICA PARA DISPOSITIVOS MEDICOS S.A.S</v>
      </c>
      <c r="G1125" s="34">
        <f>+VLOOKUP(B1125,'[1]AMAREY NOVA MEDICAL S.A'!$D:$H,2,0)</f>
        <v>2912676</v>
      </c>
      <c r="H1125" s="32">
        <f>+VLOOKUP(B1125,'[1]AMAREY NOVA MEDICAL S.A'!$D:$H,3,0)</f>
        <v>0</v>
      </c>
      <c r="I1125" s="32">
        <f>+VLOOKUP(B1125,'[1]AMAREY NOVA MEDICAL S.A'!$D:$H,4,0)</f>
        <v>2912676</v>
      </c>
      <c r="J1125" s="32">
        <f t="shared" si="282"/>
        <v>2912676</v>
      </c>
      <c r="K1125" s="32">
        <f t="shared" si="283"/>
        <v>3076368.3912</v>
      </c>
      <c r="L1125" s="32"/>
      <c r="M1125" s="32"/>
      <c r="N1125" s="32"/>
      <c r="O1125" s="32"/>
      <c r="P1125" s="71"/>
      <c r="Q1125" s="71"/>
      <c r="R1125" s="76"/>
      <c r="S1125" s="32"/>
      <c r="T1125" s="32"/>
      <c r="U1125" s="32"/>
      <c r="V1125" s="32"/>
      <c r="W1125" s="32"/>
      <c r="X1125" s="32"/>
      <c r="Y1125" s="32"/>
      <c r="Z1125" s="32"/>
      <c r="AA1125" s="32"/>
      <c r="AB1125" s="32"/>
      <c r="AC1125" s="32"/>
      <c r="AD1125" s="32"/>
      <c r="AE1125" s="32"/>
      <c r="AF1125" s="32"/>
      <c r="AG1125" s="32"/>
      <c r="AH1125" s="32"/>
      <c r="AI1125" s="32"/>
      <c r="AJ1125" s="32"/>
      <c r="AK1125" s="32"/>
      <c r="AL1125" s="32"/>
      <c r="AM1125" s="32"/>
      <c r="AN1125" s="32"/>
      <c r="AO1125" s="32"/>
      <c r="AP1125" s="32"/>
      <c r="AQ1125" s="32"/>
      <c r="AR1125" s="32"/>
      <c r="AS1125" s="32"/>
      <c r="AT1125" s="32"/>
      <c r="AU1125" s="32"/>
      <c r="AV1125" s="32"/>
      <c r="AW1125" s="32"/>
      <c r="AX1125" s="32"/>
      <c r="AY1125" s="32"/>
      <c r="AZ1125" s="32"/>
      <c r="BA1125" s="32"/>
      <c r="BB1125" s="32"/>
      <c r="BC1125" s="32"/>
      <c r="BD1125" s="32"/>
      <c r="BE1125" s="32"/>
      <c r="BF1125" s="32"/>
      <c r="BG1125" s="32"/>
      <c r="BH1125" s="32"/>
      <c r="BI1125" s="32"/>
      <c r="BJ1125" s="32"/>
      <c r="BK1125" s="32"/>
      <c r="BL1125" s="32"/>
      <c r="BM1125" s="32"/>
      <c r="BN1125" s="32"/>
      <c r="BO1125" s="32"/>
      <c r="BP1125" s="32"/>
      <c r="BQ1125" s="32"/>
      <c r="BR1125" s="32"/>
      <c r="BS1125" s="32"/>
      <c r="BT1125" s="32"/>
      <c r="BU1125" s="32"/>
      <c r="BV1125" s="32"/>
      <c r="BW1125" s="32"/>
      <c r="BX1125" s="32">
        <v>69825</v>
      </c>
      <c r="BY1125" s="32"/>
      <c r="BZ1125" s="32">
        <v>69825</v>
      </c>
      <c r="CA1125" s="32">
        <f t="shared" si="284"/>
        <v>73749.165000000008</v>
      </c>
      <c r="CB1125" s="32"/>
      <c r="CC1125" s="32"/>
      <c r="CD1125" s="32"/>
      <c r="CE1125" s="32"/>
      <c r="CF1125" s="32"/>
      <c r="CG1125" s="32"/>
      <c r="CH1125" s="32"/>
      <c r="CI1125" s="32"/>
      <c r="CJ1125" s="32">
        <f t="shared" si="285"/>
        <v>1575058.7781</v>
      </c>
      <c r="CK1125" s="32">
        <f>+SMALL((K1125,O1125,S1125,W1125,AA1125,AE1125,AI1125,AM1125,AQ1125,AU1125,AY1125,BC1125,BG1125,BK1125,BO1125,BS1125,BW1125,CA1125,CE1125,CI1125),1)</f>
        <v>73749.165000000008</v>
      </c>
      <c r="CL1125" s="18"/>
      <c r="CM1125" s="18">
        <f t="shared" si="286"/>
        <v>3002619.2261999999</v>
      </c>
      <c r="CN1125" s="35">
        <f t="shared" si="287"/>
        <v>40.713941997851769</v>
      </c>
      <c r="CO1125" s="39">
        <f t="shared" si="288"/>
        <v>73749.165000000008</v>
      </c>
    </row>
    <row r="1126" spans="1:93" s="19" customFormat="1" ht="60">
      <c r="A1126" s="17">
        <v>1116</v>
      </c>
      <c r="B1126" s="49" t="s">
        <v>843</v>
      </c>
      <c r="C1126" s="69" t="s">
        <v>952</v>
      </c>
      <c r="D1126" s="69" t="s">
        <v>1248</v>
      </c>
      <c r="E1126" s="37">
        <v>1</v>
      </c>
      <c r="F1126" s="37" t="str">
        <f>+VLOOKUP(B1126,'[1]AMAREY NOVA MEDICAL S.A'!$D:$H,5,0)</f>
        <v>CTO 5666-2021 LOGISTICA PARA DISPOSITIVOS MEDICOS S.A.S</v>
      </c>
      <c r="G1126" s="34">
        <f>+VLOOKUP(B1126,'[1]AMAREY NOVA MEDICAL S.A'!$D:$H,2,0)</f>
        <v>230506</v>
      </c>
      <c r="H1126" s="32">
        <f>+VLOOKUP(B1126,'[1]AMAREY NOVA MEDICAL S.A'!$D:$H,3,0)</f>
        <v>0</v>
      </c>
      <c r="I1126" s="32">
        <f>+VLOOKUP(B1126,'[1]AMAREY NOVA MEDICAL S.A'!$D:$H,4,0)</f>
        <v>230506</v>
      </c>
      <c r="J1126" s="32">
        <f t="shared" si="282"/>
        <v>230506</v>
      </c>
      <c r="K1126" s="32">
        <f t="shared" si="283"/>
        <v>243460.43720000001</v>
      </c>
      <c r="L1126" s="32"/>
      <c r="M1126" s="32"/>
      <c r="N1126" s="32"/>
      <c r="O1126" s="32"/>
      <c r="P1126" s="71"/>
      <c r="Q1126" s="71"/>
      <c r="R1126" s="76"/>
      <c r="S1126" s="32"/>
      <c r="T1126" s="32"/>
      <c r="U1126" s="32"/>
      <c r="V1126" s="32"/>
      <c r="W1126" s="32"/>
      <c r="X1126" s="32"/>
      <c r="Y1126" s="32"/>
      <c r="Z1126" s="32"/>
      <c r="AA1126" s="32"/>
      <c r="AB1126" s="32"/>
      <c r="AC1126" s="32"/>
      <c r="AD1126" s="32"/>
      <c r="AE1126" s="32"/>
      <c r="AF1126" s="32"/>
      <c r="AG1126" s="32"/>
      <c r="AH1126" s="32"/>
      <c r="AI1126" s="32"/>
      <c r="AJ1126" s="32"/>
      <c r="AK1126" s="32"/>
      <c r="AL1126" s="32"/>
      <c r="AM1126" s="32"/>
      <c r="AN1126" s="32"/>
      <c r="AO1126" s="32"/>
      <c r="AP1126" s="32"/>
      <c r="AQ1126" s="32"/>
      <c r="AR1126" s="32"/>
      <c r="AS1126" s="32"/>
      <c r="AT1126" s="32"/>
      <c r="AU1126" s="32"/>
      <c r="AV1126" s="32"/>
      <c r="AW1126" s="32"/>
      <c r="AX1126" s="32"/>
      <c r="AY1126" s="32"/>
      <c r="AZ1126" s="32"/>
      <c r="BA1126" s="32"/>
      <c r="BB1126" s="32"/>
      <c r="BC1126" s="32"/>
      <c r="BD1126" s="32"/>
      <c r="BE1126" s="32"/>
      <c r="BF1126" s="32"/>
      <c r="BG1126" s="32"/>
      <c r="BH1126" s="32"/>
      <c r="BI1126" s="32"/>
      <c r="BJ1126" s="32"/>
      <c r="BK1126" s="32"/>
      <c r="BL1126" s="32"/>
      <c r="BM1126" s="32"/>
      <c r="BN1126" s="32"/>
      <c r="BO1126" s="32"/>
      <c r="BP1126" s="32"/>
      <c r="BQ1126" s="32"/>
      <c r="BR1126" s="32"/>
      <c r="BS1126" s="32"/>
      <c r="BT1126" s="32"/>
      <c r="BU1126" s="32"/>
      <c r="BV1126" s="32"/>
      <c r="BW1126" s="32"/>
      <c r="BX1126" s="32">
        <v>27825</v>
      </c>
      <c r="BY1126" s="32"/>
      <c r="BZ1126" s="32">
        <v>27825</v>
      </c>
      <c r="CA1126" s="32">
        <f t="shared" si="284"/>
        <v>29388.764999999999</v>
      </c>
      <c r="CB1126" s="32"/>
      <c r="CC1126" s="32"/>
      <c r="CD1126" s="32"/>
      <c r="CE1126" s="32"/>
      <c r="CF1126" s="32"/>
      <c r="CG1126" s="32"/>
      <c r="CH1126" s="32"/>
      <c r="CI1126" s="32"/>
      <c r="CJ1126" s="32">
        <f t="shared" si="285"/>
        <v>136424.6011</v>
      </c>
      <c r="CK1126" s="32">
        <f>+SMALL((K1126,O1126,S1126,W1126,AA1126,AE1126,AI1126,AM1126,AQ1126,AU1126,AY1126,BC1126,BG1126,BK1126,BO1126,BS1126,BW1126,CA1126,CE1126,CI1126),1)</f>
        <v>29388.764999999999</v>
      </c>
      <c r="CL1126" s="18"/>
      <c r="CM1126" s="18">
        <f t="shared" si="286"/>
        <v>214071.67220000003</v>
      </c>
      <c r="CN1126" s="35">
        <f t="shared" si="287"/>
        <v>7.2841329739442955</v>
      </c>
      <c r="CO1126" s="39">
        <f t="shared" si="288"/>
        <v>29388.764999999999</v>
      </c>
    </row>
    <row r="1127" spans="1:93" s="19" customFormat="1" ht="60">
      <c r="A1127" s="17">
        <v>1117</v>
      </c>
      <c r="B1127" s="49" t="s">
        <v>850</v>
      </c>
      <c r="C1127" s="69" t="s">
        <v>952</v>
      </c>
      <c r="D1127" s="69" t="s">
        <v>1248</v>
      </c>
      <c r="E1127" s="37">
        <v>1</v>
      </c>
      <c r="F1127" s="37" t="str">
        <f>+VLOOKUP(B1127,'[1]AMAREY NOVA MEDICAL S.A'!$D:$H,5,0)</f>
        <v>CTO 5666-2021 LOGISTICA PARA DISPOSITIVOS MEDICOS S.A.S</v>
      </c>
      <c r="G1127" s="34">
        <f>+VLOOKUP(B1127,'[1]AMAREY NOVA MEDICAL S.A'!$D:$H,2,0)</f>
        <v>1289323</v>
      </c>
      <c r="H1127" s="32">
        <f>+VLOOKUP(B1127,'[1]AMAREY NOVA MEDICAL S.A'!$D:$H,3,0)</f>
        <v>0</v>
      </c>
      <c r="I1127" s="32">
        <f>+VLOOKUP(B1127,'[1]AMAREY NOVA MEDICAL S.A'!$D:$H,4,0)</f>
        <v>1289323</v>
      </c>
      <c r="J1127" s="32">
        <f t="shared" si="282"/>
        <v>1289323</v>
      </c>
      <c r="K1127" s="32">
        <f t="shared" si="283"/>
        <v>1361782.9526</v>
      </c>
      <c r="L1127" s="32"/>
      <c r="M1127" s="32"/>
      <c r="N1127" s="32"/>
      <c r="O1127" s="32"/>
      <c r="P1127" s="71"/>
      <c r="Q1127" s="71"/>
      <c r="R1127" s="76"/>
      <c r="S1127" s="32"/>
      <c r="T1127" s="32"/>
      <c r="U1127" s="32"/>
      <c r="V1127" s="32"/>
      <c r="W1127" s="32"/>
      <c r="X1127" s="32"/>
      <c r="Y1127" s="32"/>
      <c r="Z1127" s="32"/>
      <c r="AA1127" s="32"/>
      <c r="AB1127" s="32"/>
      <c r="AC1127" s="32"/>
      <c r="AD1127" s="32"/>
      <c r="AE1127" s="32"/>
      <c r="AF1127" s="32"/>
      <c r="AG1127" s="32"/>
      <c r="AH1127" s="32"/>
      <c r="AI1127" s="32"/>
      <c r="AJ1127" s="32"/>
      <c r="AK1127" s="32"/>
      <c r="AL1127" s="32"/>
      <c r="AM1127" s="32"/>
      <c r="AN1127" s="32"/>
      <c r="AO1127" s="32"/>
      <c r="AP1127" s="32"/>
      <c r="AQ1127" s="32"/>
      <c r="AR1127" s="32"/>
      <c r="AS1127" s="32"/>
      <c r="AT1127" s="32"/>
      <c r="AU1127" s="32"/>
      <c r="AV1127" s="32"/>
      <c r="AW1127" s="32"/>
      <c r="AX1127" s="32"/>
      <c r="AY1127" s="32"/>
      <c r="AZ1127" s="32"/>
      <c r="BA1127" s="32"/>
      <c r="BB1127" s="32"/>
      <c r="BC1127" s="32"/>
      <c r="BD1127" s="32"/>
      <c r="BE1127" s="32"/>
      <c r="BF1127" s="32"/>
      <c r="BG1127" s="32"/>
      <c r="BH1127" s="32"/>
      <c r="BI1127" s="32"/>
      <c r="BJ1127" s="32"/>
      <c r="BK1127" s="32"/>
      <c r="BL1127" s="32"/>
      <c r="BM1127" s="32"/>
      <c r="BN1127" s="32"/>
      <c r="BO1127" s="32"/>
      <c r="BP1127" s="32"/>
      <c r="BQ1127" s="32"/>
      <c r="BR1127" s="32"/>
      <c r="BS1127" s="32"/>
      <c r="BT1127" s="32"/>
      <c r="BU1127" s="32"/>
      <c r="BV1127" s="32"/>
      <c r="BW1127" s="32"/>
      <c r="BX1127" s="32"/>
      <c r="BY1127" s="32"/>
      <c r="BZ1127" s="32"/>
      <c r="CA1127" s="32"/>
      <c r="CB1127" s="32"/>
      <c r="CC1127" s="32"/>
      <c r="CD1127" s="32"/>
      <c r="CE1127" s="32"/>
      <c r="CF1127" s="32"/>
      <c r="CG1127" s="32"/>
      <c r="CH1127" s="32"/>
      <c r="CI1127" s="32"/>
      <c r="CJ1127" s="32">
        <f t="shared" si="285"/>
        <v>1361782.9526</v>
      </c>
      <c r="CK1127" s="32">
        <f>+SMALL((K1127,O1127,S1127,W1127,AA1127,AE1127,AI1127,AM1127,AQ1127,AU1127,AY1127,BC1127,BG1127,BK1127,BO1127,BS1127,BW1127,CA1127,CE1127,CI1127),1)</f>
        <v>1361782.9526</v>
      </c>
      <c r="CL1127" s="18"/>
      <c r="CM1127" s="18">
        <f t="shared" si="286"/>
        <v>0</v>
      </c>
      <c r="CN1127" s="35">
        <f t="shared" si="287"/>
        <v>0</v>
      </c>
      <c r="CO1127" s="39">
        <f t="shared" si="288"/>
        <v>1361782.9526</v>
      </c>
    </row>
    <row r="1128" spans="1:93" s="19" customFormat="1" ht="60">
      <c r="A1128" s="17">
        <v>1118</v>
      </c>
      <c r="B1128" s="49" t="s">
        <v>849</v>
      </c>
      <c r="C1128" s="69" t="s">
        <v>953</v>
      </c>
      <c r="D1128" s="69" t="s">
        <v>1248</v>
      </c>
      <c r="E1128" s="37">
        <v>1</v>
      </c>
      <c r="F1128" s="37" t="str">
        <f>+VLOOKUP(B1128,'[1]AMAREY NOVA MEDICAL S.A'!$D:$H,5,0)</f>
        <v>CTO 5666-2021 LOGISTICA PARA DISPOSITIVOS MEDICOS S.A.S</v>
      </c>
      <c r="G1128" s="34">
        <f>+VLOOKUP(B1128,'[1]AMAREY NOVA MEDICAL S.A'!$D:$H,2,0)</f>
        <v>4093974</v>
      </c>
      <c r="H1128" s="32">
        <f>+VLOOKUP(B1128,'[1]AMAREY NOVA MEDICAL S.A'!$D:$H,3,0)</f>
        <v>0</v>
      </c>
      <c r="I1128" s="32">
        <f>+VLOOKUP(B1128,'[1]AMAREY NOVA MEDICAL S.A'!$D:$H,4,0)</f>
        <v>4093974</v>
      </c>
      <c r="J1128" s="32">
        <f t="shared" si="282"/>
        <v>4093974</v>
      </c>
      <c r="K1128" s="32">
        <f t="shared" si="283"/>
        <v>4324055.3388</v>
      </c>
      <c r="L1128" s="32"/>
      <c r="M1128" s="32"/>
      <c r="N1128" s="32"/>
      <c r="O1128" s="32"/>
      <c r="P1128" s="71"/>
      <c r="Q1128" s="71"/>
      <c r="R1128" s="76"/>
      <c r="S1128" s="32"/>
      <c r="T1128" s="32"/>
      <c r="U1128" s="32"/>
      <c r="V1128" s="32"/>
      <c r="W1128" s="32"/>
      <c r="X1128" s="32"/>
      <c r="Y1128" s="32"/>
      <c r="Z1128" s="32"/>
      <c r="AA1128" s="32"/>
      <c r="AB1128" s="32"/>
      <c r="AC1128" s="32"/>
      <c r="AD1128" s="32"/>
      <c r="AE1128" s="32"/>
      <c r="AF1128" s="32"/>
      <c r="AG1128" s="32"/>
      <c r="AH1128" s="32"/>
      <c r="AI1128" s="32"/>
      <c r="AJ1128" s="32"/>
      <c r="AK1128" s="32"/>
      <c r="AL1128" s="32"/>
      <c r="AM1128" s="32"/>
      <c r="AN1128" s="32"/>
      <c r="AO1128" s="32"/>
      <c r="AP1128" s="32"/>
      <c r="AQ1128" s="32"/>
      <c r="AR1128" s="32">
        <v>4503371.88074004</v>
      </c>
      <c r="AS1128" s="32"/>
      <c r="AT1128" s="32">
        <v>4503371.88074004</v>
      </c>
      <c r="AU1128" s="32">
        <f t="shared" si="289"/>
        <v>4756461.3804376302</v>
      </c>
      <c r="AV1128" s="32"/>
      <c r="AW1128" s="32"/>
      <c r="AX1128" s="32"/>
      <c r="AY1128" s="32"/>
      <c r="AZ1128" s="32"/>
      <c r="BA1128" s="32"/>
      <c r="BB1128" s="32"/>
      <c r="BC1128" s="32"/>
      <c r="BD1128" s="32"/>
      <c r="BE1128" s="32"/>
      <c r="BF1128" s="32"/>
      <c r="BG1128" s="32"/>
      <c r="BH1128" s="32"/>
      <c r="BI1128" s="32"/>
      <c r="BJ1128" s="32"/>
      <c r="BK1128" s="32"/>
      <c r="BL1128" s="32"/>
      <c r="BM1128" s="32"/>
      <c r="BN1128" s="32"/>
      <c r="BO1128" s="32"/>
      <c r="BP1128" s="32"/>
      <c r="BQ1128" s="32"/>
      <c r="BR1128" s="32"/>
      <c r="BS1128" s="32"/>
      <c r="BT1128" s="32"/>
      <c r="BU1128" s="32"/>
      <c r="BV1128" s="32"/>
      <c r="BW1128" s="32"/>
      <c r="BX1128" s="32"/>
      <c r="BY1128" s="32"/>
      <c r="BZ1128" s="32"/>
      <c r="CA1128" s="32"/>
      <c r="CB1128" s="32"/>
      <c r="CC1128" s="32"/>
      <c r="CD1128" s="32"/>
      <c r="CE1128" s="32"/>
      <c r="CF1128" s="32"/>
      <c r="CG1128" s="32"/>
      <c r="CH1128" s="32"/>
      <c r="CI1128" s="32"/>
      <c r="CJ1128" s="32">
        <f t="shared" si="285"/>
        <v>4540258.3596188147</v>
      </c>
      <c r="CK1128" s="32">
        <f>+SMALL((K1128,O1128,S1128,W1128,AA1128,AE1128,AI1128,AM1128,AQ1128,AU1128,AY1128,BC1128,BG1128,BK1128,BO1128,BS1128,BW1128,CA1128,CE1128,CI1128),1)</f>
        <v>4324055.3388</v>
      </c>
      <c r="CL1128" s="18"/>
      <c r="CM1128" s="18">
        <f t="shared" si="286"/>
        <v>0</v>
      </c>
      <c r="CN1128" s="35">
        <f t="shared" si="287"/>
        <v>0</v>
      </c>
      <c r="CO1128" s="39">
        <f t="shared" si="288"/>
        <v>4324055.3388</v>
      </c>
    </row>
    <row r="1129" spans="1:93" s="19" customFormat="1" ht="60">
      <c r="A1129" s="17">
        <v>1119</v>
      </c>
      <c r="B1129" s="49" t="s">
        <v>846</v>
      </c>
      <c r="C1129" s="69" t="s">
        <v>953</v>
      </c>
      <c r="D1129" s="69" t="s">
        <v>1248</v>
      </c>
      <c r="E1129" s="37">
        <v>1</v>
      </c>
      <c r="F1129" s="37" t="str">
        <f>+VLOOKUP(B1129,'[1]AMAREY NOVA MEDICAL S.A'!$D:$H,5,0)</f>
        <v>CTO 5666-2021 LOGISTICA PARA DISPOSITIVOS MEDICOS S.A.S</v>
      </c>
      <c r="G1129" s="34">
        <f>+VLOOKUP(B1129,'[1]AMAREY NOVA MEDICAL S.A'!$D:$H,2,0)</f>
        <v>3751442</v>
      </c>
      <c r="H1129" s="32">
        <f>+VLOOKUP(B1129,'[1]AMAREY NOVA MEDICAL S.A'!$D:$H,3,0)</f>
        <v>0</v>
      </c>
      <c r="I1129" s="32">
        <f>+VLOOKUP(B1129,'[1]AMAREY NOVA MEDICAL S.A'!$D:$H,4,0)</f>
        <v>3751442</v>
      </c>
      <c r="J1129" s="32">
        <f t="shared" si="282"/>
        <v>3751442</v>
      </c>
      <c r="K1129" s="32">
        <f t="shared" si="283"/>
        <v>3962273.0404000003</v>
      </c>
      <c r="L1129" s="32"/>
      <c r="M1129" s="32"/>
      <c r="N1129" s="32"/>
      <c r="O1129" s="32"/>
      <c r="P1129" s="71"/>
      <c r="Q1129" s="71"/>
      <c r="R1129" s="76"/>
      <c r="S1129" s="32"/>
      <c r="T1129" s="32"/>
      <c r="U1129" s="32"/>
      <c r="V1129" s="32"/>
      <c r="W1129" s="32"/>
      <c r="X1129" s="32"/>
      <c r="Y1129" s="32"/>
      <c r="Z1129" s="32"/>
      <c r="AA1129" s="32"/>
      <c r="AB1129" s="32"/>
      <c r="AC1129" s="32"/>
      <c r="AD1129" s="32"/>
      <c r="AE1129" s="32"/>
      <c r="AF1129" s="32"/>
      <c r="AG1129" s="32"/>
      <c r="AH1129" s="32"/>
      <c r="AI1129" s="32"/>
      <c r="AJ1129" s="32"/>
      <c r="AK1129" s="32"/>
      <c r="AL1129" s="32"/>
      <c r="AM1129" s="32"/>
      <c r="AN1129" s="32"/>
      <c r="AO1129" s="32"/>
      <c r="AP1129" s="32"/>
      <c r="AQ1129" s="32"/>
      <c r="AR1129" s="32">
        <v>4126586.4535757401</v>
      </c>
      <c r="AS1129" s="32"/>
      <c r="AT1129" s="32">
        <v>4126586.4535757401</v>
      </c>
      <c r="AU1129" s="32">
        <f t="shared" si="289"/>
        <v>4358500.612266697</v>
      </c>
      <c r="AV1129" s="32"/>
      <c r="AW1129" s="32"/>
      <c r="AX1129" s="32"/>
      <c r="AY1129" s="32"/>
      <c r="AZ1129" s="32"/>
      <c r="BA1129" s="32"/>
      <c r="BB1129" s="32"/>
      <c r="BC1129" s="32"/>
      <c r="BD1129" s="32"/>
      <c r="BE1129" s="32"/>
      <c r="BF1129" s="32"/>
      <c r="BG1129" s="32"/>
      <c r="BH1129" s="32"/>
      <c r="BI1129" s="32"/>
      <c r="BJ1129" s="32"/>
      <c r="BK1129" s="32"/>
      <c r="BL1129" s="32"/>
      <c r="BM1129" s="32"/>
      <c r="BN1129" s="32"/>
      <c r="BO1129" s="32"/>
      <c r="BP1129" s="32"/>
      <c r="BQ1129" s="32"/>
      <c r="BR1129" s="32"/>
      <c r="BS1129" s="32"/>
      <c r="BT1129" s="32"/>
      <c r="BU1129" s="32"/>
      <c r="BV1129" s="32"/>
      <c r="BW1129" s="32"/>
      <c r="BX1129" s="32">
        <v>1036833</v>
      </c>
      <c r="BY1129" s="32"/>
      <c r="BZ1129" s="32">
        <v>1036833</v>
      </c>
      <c r="CA1129" s="32">
        <f t="shared" si="284"/>
        <v>1095103.0146000001</v>
      </c>
      <c r="CB1129" s="32"/>
      <c r="CC1129" s="32"/>
      <c r="CD1129" s="32"/>
      <c r="CE1129" s="32"/>
      <c r="CF1129" s="32"/>
      <c r="CG1129" s="32"/>
      <c r="CH1129" s="32"/>
      <c r="CI1129" s="32"/>
      <c r="CJ1129" s="32">
        <f t="shared" si="285"/>
        <v>3138625.5557555654</v>
      </c>
      <c r="CK1129" s="32">
        <f>+SMALL((K1129,O1129,S1129,W1129,AA1129,AE1129,AI1129,AM1129,AQ1129,AU1129,AY1129,BC1129,BG1129,BK1129,BO1129,BS1129,BW1129,CA1129,CE1129,CI1129),1)</f>
        <v>1095103.0146000001</v>
      </c>
      <c r="CL1129" s="18"/>
      <c r="CM1129" s="18">
        <f t="shared" si="286"/>
        <v>2867170.0257999999</v>
      </c>
      <c r="CN1129" s="35">
        <f t="shared" si="287"/>
        <v>2.6181738042674181</v>
      </c>
      <c r="CO1129" s="39">
        <f t="shared" si="288"/>
        <v>1095103.0146000001</v>
      </c>
    </row>
    <row r="1130" spans="1:93" s="19" customFormat="1" ht="60">
      <c r="A1130" s="17">
        <v>1120</v>
      </c>
      <c r="B1130" s="49" t="s">
        <v>855</v>
      </c>
      <c r="C1130" s="69" t="s">
        <v>953</v>
      </c>
      <c r="D1130" s="69" t="s">
        <v>1248</v>
      </c>
      <c r="E1130" s="37">
        <v>1</v>
      </c>
      <c r="F1130" s="37" t="str">
        <f>+VLOOKUP(B1130,'[1]AMAREY NOVA MEDICAL S.A'!$D:$H,5,0)</f>
        <v>CTO 5666-2021 LOGISTICA PARA DISPOSITIVOS MEDICOS S.A.S</v>
      </c>
      <c r="G1130" s="34">
        <f>+VLOOKUP(B1130,'[1]AMAREY NOVA MEDICAL S.A'!$D:$H,2,0)</f>
        <v>2702507</v>
      </c>
      <c r="H1130" s="32">
        <f>+VLOOKUP(B1130,'[1]AMAREY NOVA MEDICAL S.A'!$D:$H,3,0)</f>
        <v>0</v>
      </c>
      <c r="I1130" s="32">
        <f>+VLOOKUP(B1130,'[1]AMAREY NOVA MEDICAL S.A'!$D:$H,4,0)</f>
        <v>2702507</v>
      </c>
      <c r="J1130" s="32">
        <f t="shared" si="282"/>
        <v>2702507</v>
      </c>
      <c r="K1130" s="32">
        <f t="shared" si="283"/>
        <v>2854387.8933999999</v>
      </c>
      <c r="L1130" s="32"/>
      <c r="M1130" s="32"/>
      <c r="N1130" s="32"/>
      <c r="O1130" s="32"/>
      <c r="P1130" s="71"/>
      <c r="Q1130" s="71"/>
      <c r="R1130" s="76"/>
      <c r="S1130" s="32"/>
      <c r="T1130" s="32"/>
      <c r="U1130" s="32"/>
      <c r="V1130" s="32"/>
      <c r="W1130" s="32"/>
      <c r="X1130" s="32"/>
      <c r="Y1130" s="32"/>
      <c r="Z1130" s="32"/>
      <c r="AA1130" s="32"/>
      <c r="AB1130" s="32"/>
      <c r="AC1130" s="32"/>
      <c r="AD1130" s="32"/>
      <c r="AE1130" s="32"/>
      <c r="AF1130" s="32"/>
      <c r="AG1130" s="32"/>
      <c r="AH1130" s="32"/>
      <c r="AI1130" s="32"/>
      <c r="AJ1130" s="32"/>
      <c r="AK1130" s="32"/>
      <c r="AL1130" s="32"/>
      <c r="AM1130" s="32"/>
      <c r="AN1130" s="32"/>
      <c r="AO1130" s="32"/>
      <c r="AP1130" s="32"/>
      <c r="AQ1130" s="32"/>
      <c r="AR1130" s="32">
        <v>2866376.2365901666</v>
      </c>
      <c r="AS1130" s="32"/>
      <c r="AT1130" s="32">
        <v>2866376.2365901666</v>
      </c>
      <c r="AU1130" s="32">
        <f t="shared" si="289"/>
        <v>3027466.5810865341</v>
      </c>
      <c r="AV1130" s="32"/>
      <c r="AW1130" s="32"/>
      <c r="AX1130" s="32"/>
      <c r="AY1130" s="32"/>
      <c r="AZ1130" s="32"/>
      <c r="BA1130" s="32"/>
      <c r="BB1130" s="32"/>
      <c r="BC1130" s="32"/>
      <c r="BD1130" s="32"/>
      <c r="BE1130" s="32"/>
      <c r="BF1130" s="32"/>
      <c r="BG1130" s="32"/>
      <c r="BH1130" s="32"/>
      <c r="BI1130" s="32"/>
      <c r="BJ1130" s="32"/>
      <c r="BK1130" s="32"/>
      <c r="BL1130" s="32"/>
      <c r="BM1130" s="32"/>
      <c r="BN1130" s="32"/>
      <c r="BO1130" s="32"/>
      <c r="BP1130" s="32"/>
      <c r="BQ1130" s="32"/>
      <c r="BR1130" s="32"/>
      <c r="BS1130" s="32"/>
      <c r="BT1130" s="32"/>
      <c r="BU1130" s="32"/>
      <c r="BV1130" s="32"/>
      <c r="BW1130" s="32"/>
      <c r="BX1130" s="32">
        <v>1100400</v>
      </c>
      <c r="BY1130" s="32"/>
      <c r="BZ1130" s="32">
        <v>1100400</v>
      </c>
      <c r="CA1130" s="32">
        <f t="shared" si="284"/>
        <v>1162242.48</v>
      </c>
      <c r="CB1130" s="32"/>
      <c r="CC1130" s="32"/>
      <c r="CD1130" s="32"/>
      <c r="CE1130" s="32"/>
      <c r="CF1130" s="32"/>
      <c r="CG1130" s="32"/>
      <c r="CH1130" s="32"/>
      <c r="CI1130" s="32"/>
      <c r="CJ1130" s="32">
        <f t="shared" si="285"/>
        <v>2348032.3181621782</v>
      </c>
      <c r="CK1130" s="32">
        <f>+SMALL((K1130,O1130,S1130,W1130,AA1130,AE1130,AI1130,AM1130,AQ1130,AU1130,AY1130,BC1130,BG1130,BK1130,BO1130,BS1130,BW1130,CA1130,CE1130,CI1130),1)</f>
        <v>1162242.48</v>
      </c>
      <c r="CL1130" s="18"/>
      <c r="CM1130" s="18">
        <f t="shared" si="286"/>
        <v>1692145.4134</v>
      </c>
      <c r="CN1130" s="35">
        <f t="shared" si="287"/>
        <v>1.4559314794620137</v>
      </c>
      <c r="CO1130" s="39">
        <f t="shared" si="288"/>
        <v>1162242.48</v>
      </c>
    </row>
    <row r="1131" spans="1:93" s="19" customFormat="1" ht="60">
      <c r="A1131" s="17">
        <v>1121</v>
      </c>
      <c r="B1131" s="49" t="s">
        <v>857</v>
      </c>
      <c r="C1131" s="69" t="s">
        <v>953</v>
      </c>
      <c r="D1131" s="69" t="s">
        <v>1248</v>
      </c>
      <c r="E1131" s="37">
        <v>1</v>
      </c>
      <c r="F1131" s="37" t="str">
        <f>+VLOOKUP(B1131,'[1]AMAREY NOVA MEDICAL S.A'!$D:$H,5,0)</f>
        <v>CTO 5666-2021 LOGISTICA PARA DISPOSITIVOS MEDICOS S.A.S</v>
      </c>
      <c r="G1131" s="34">
        <f>+VLOOKUP(B1131,'[1]AMAREY NOVA MEDICAL S.A'!$D:$H,2,0)</f>
        <v>0</v>
      </c>
      <c r="H1131" s="32">
        <f>+VLOOKUP(B1131,'[1]AMAREY NOVA MEDICAL S.A'!$D:$H,3,0)</f>
        <v>0</v>
      </c>
      <c r="I1131" s="32">
        <f>+VLOOKUP(B1131,'[1]AMAREY NOVA MEDICAL S.A'!$D:$H,4,0)</f>
        <v>0</v>
      </c>
      <c r="J1131" s="32">
        <f t="shared" si="282"/>
        <v>0</v>
      </c>
      <c r="K1131" s="32">
        <f t="shared" si="283"/>
        <v>0</v>
      </c>
      <c r="L1131" s="32"/>
      <c r="M1131" s="32"/>
      <c r="N1131" s="32"/>
      <c r="O1131" s="32"/>
      <c r="P1131" s="71"/>
      <c r="Q1131" s="71"/>
      <c r="R1131" s="76"/>
      <c r="S1131" s="32"/>
      <c r="T1131" s="32"/>
      <c r="U1131" s="32"/>
      <c r="V1131" s="32"/>
      <c r="W1131" s="32"/>
      <c r="X1131" s="32"/>
      <c r="Y1131" s="32"/>
      <c r="Z1131" s="32"/>
      <c r="AA1131" s="32"/>
      <c r="AB1131" s="32"/>
      <c r="AC1131" s="32"/>
      <c r="AD1131" s="32"/>
      <c r="AE1131" s="32"/>
      <c r="AF1131" s="32"/>
      <c r="AG1131" s="32"/>
      <c r="AH1131" s="32"/>
      <c r="AI1131" s="32"/>
      <c r="AJ1131" s="32"/>
      <c r="AK1131" s="32"/>
      <c r="AL1131" s="32"/>
      <c r="AM1131" s="32"/>
      <c r="AN1131" s="32"/>
      <c r="AO1131" s="32"/>
      <c r="AP1131" s="32"/>
      <c r="AQ1131" s="32"/>
      <c r="AR1131" s="32"/>
      <c r="AS1131" s="32"/>
      <c r="AT1131" s="32"/>
      <c r="AU1131" s="32"/>
      <c r="AV1131" s="32"/>
      <c r="AW1131" s="32"/>
      <c r="AX1131" s="32"/>
      <c r="AY1131" s="32"/>
      <c r="AZ1131" s="32"/>
      <c r="BA1131" s="32"/>
      <c r="BB1131" s="32"/>
      <c r="BC1131" s="32"/>
      <c r="BD1131" s="32"/>
      <c r="BE1131" s="32"/>
      <c r="BF1131" s="32"/>
      <c r="BG1131" s="32"/>
      <c r="BH1131" s="32"/>
      <c r="BI1131" s="32"/>
      <c r="BJ1131" s="32"/>
      <c r="BK1131" s="32"/>
      <c r="BL1131" s="32"/>
      <c r="BM1131" s="32"/>
      <c r="BN1131" s="32"/>
      <c r="BO1131" s="32"/>
      <c r="BP1131" s="32"/>
      <c r="BQ1131" s="32"/>
      <c r="BR1131" s="32"/>
      <c r="BS1131" s="32"/>
      <c r="BT1131" s="32"/>
      <c r="BU1131" s="32"/>
      <c r="BV1131" s="32"/>
      <c r="BW1131" s="32"/>
      <c r="BX1131" s="32">
        <v>1027425</v>
      </c>
      <c r="BY1131" s="32"/>
      <c r="BZ1131" s="32">
        <v>1027425</v>
      </c>
      <c r="CA1131" s="32">
        <f t="shared" si="284"/>
        <v>1085166.2849999999</v>
      </c>
      <c r="CB1131" s="32"/>
      <c r="CC1131" s="32"/>
      <c r="CD1131" s="32"/>
      <c r="CE1131" s="32"/>
      <c r="CF1131" s="32"/>
      <c r="CG1131" s="32"/>
      <c r="CH1131" s="32"/>
      <c r="CI1131" s="32"/>
      <c r="CJ1131" s="32">
        <f t="shared" si="285"/>
        <v>542583.14249999996</v>
      </c>
      <c r="CK1131" s="32">
        <f>+SMALL((K1131,O1131,S1131,W1131,AA1131,AE1131,AI1131,AM1131,AQ1131,AU1131,AY1131,BC1131,BG1131,BK1131,BO1131,BS1131,BW1131,CA1131,CE1131,CI1131),1)</f>
        <v>0</v>
      </c>
      <c r="CL1131" s="18"/>
      <c r="CM1131" s="18"/>
      <c r="CN1131" s="35"/>
      <c r="CO1131" s="39">
        <f t="shared" si="288"/>
        <v>0</v>
      </c>
    </row>
    <row r="1132" spans="1:93" s="19" customFormat="1" ht="60">
      <c r="A1132" s="17">
        <v>1122</v>
      </c>
      <c r="B1132" s="49" t="s">
        <v>839</v>
      </c>
      <c r="C1132" s="69" t="s">
        <v>953</v>
      </c>
      <c r="D1132" s="69" t="s">
        <v>1248</v>
      </c>
      <c r="E1132" s="37">
        <v>1</v>
      </c>
      <c r="F1132" s="37" t="str">
        <f>+VLOOKUP(B1132,'[1]AMAREY NOVA MEDICAL S.A'!$D:$H,5,0)</f>
        <v>CTO 5666-2021 LOGISTICA PARA DISPOSITIVOS MEDICOS S.A.S</v>
      </c>
      <c r="G1132" s="34">
        <f>+VLOOKUP(B1132,'[1]AMAREY NOVA MEDICAL S.A'!$D:$H,2,0)</f>
        <v>0</v>
      </c>
      <c r="H1132" s="32">
        <f>+VLOOKUP(B1132,'[1]AMAREY NOVA MEDICAL S.A'!$D:$H,3,0)</f>
        <v>0</v>
      </c>
      <c r="I1132" s="32">
        <f>+VLOOKUP(B1132,'[1]AMAREY NOVA MEDICAL S.A'!$D:$H,4,0)</f>
        <v>0</v>
      </c>
      <c r="J1132" s="32">
        <f t="shared" si="282"/>
        <v>0</v>
      </c>
      <c r="K1132" s="32">
        <f t="shared" si="283"/>
        <v>0</v>
      </c>
      <c r="L1132" s="32"/>
      <c r="M1132" s="32"/>
      <c r="N1132" s="32"/>
      <c r="O1132" s="32"/>
      <c r="P1132" s="71"/>
      <c r="Q1132" s="71"/>
      <c r="R1132" s="76"/>
      <c r="S1132" s="32"/>
      <c r="T1132" s="32"/>
      <c r="U1132" s="32"/>
      <c r="V1132" s="32"/>
      <c r="W1132" s="32"/>
      <c r="X1132" s="32"/>
      <c r="Y1132" s="32"/>
      <c r="Z1132" s="32"/>
      <c r="AA1132" s="32"/>
      <c r="AB1132" s="32"/>
      <c r="AC1132" s="32"/>
      <c r="AD1132" s="32"/>
      <c r="AE1132" s="32"/>
      <c r="AF1132" s="32"/>
      <c r="AG1132" s="32"/>
      <c r="AH1132" s="32"/>
      <c r="AI1132" s="32"/>
      <c r="AJ1132" s="32"/>
      <c r="AK1132" s="32"/>
      <c r="AL1132" s="32"/>
      <c r="AM1132" s="32"/>
      <c r="AN1132" s="32"/>
      <c r="AO1132" s="32"/>
      <c r="AP1132" s="32"/>
      <c r="AQ1132" s="32"/>
      <c r="AR1132" s="32"/>
      <c r="AS1132" s="32"/>
      <c r="AT1132" s="32"/>
      <c r="AU1132" s="32"/>
      <c r="AV1132" s="32"/>
      <c r="AW1132" s="32"/>
      <c r="AX1132" s="32"/>
      <c r="AY1132" s="32"/>
      <c r="AZ1132" s="32"/>
      <c r="BA1132" s="32"/>
      <c r="BB1132" s="32"/>
      <c r="BC1132" s="32"/>
      <c r="BD1132" s="32"/>
      <c r="BE1132" s="32"/>
      <c r="BF1132" s="32"/>
      <c r="BG1132" s="32"/>
      <c r="BH1132" s="32"/>
      <c r="BI1132" s="32"/>
      <c r="BJ1132" s="32"/>
      <c r="BK1132" s="32"/>
      <c r="BL1132" s="32"/>
      <c r="BM1132" s="32"/>
      <c r="BN1132" s="32"/>
      <c r="BO1132" s="32"/>
      <c r="BP1132" s="32"/>
      <c r="BQ1132" s="32"/>
      <c r="BR1132" s="32"/>
      <c r="BS1132" s="32"/>
      <c r="BT1132" s="32"/>
      <c r="BU1132" s="32"/>
      <c r="BV1132" s="32"/>
      <c r="BW1132" s="32"/>
      <c r="BX1132" s="32">
        <v>439950</v>
      </c>
      <c r="BY1132" s="32"/>
      <c r="BZ1132" s="32">
        <v>439950</v>
      </c>
      <c r="CA1132" s="32">
        <f t="shared" si="284"/>
        <v>464675.19</v>
      </c>
      <c r="CB1132" s="32"/>
      <c r="CC1132" s="32"/>
      <c r="CD1132" s="32"/>
      <c r="CE1132" s="32"/>
      <c r="CF1132" s="32"/>
      <c r="CG1132" s="32"/>
      <c r="CH1132" s="32"/>
      <c r="CI1132" s="32"/>
      <c r="CJ1132" s="32">
        <f t="shared" si="285"/>
        <v>232337.595</v>
      </c>
      <c r="CK1132" s="32">
        <f>+SMALL((K1132,O1132,S1132,W1132,AA1132,AE1132,AI1132,AM1132,AQ1132,AU1132,AY1132,BC1132,BG1132,BK1132,BO1132,BS1132,BW1132,CA1132,CE1132,CI1132),1)</f>
        <v>0</v>
      </c>
      <c r="CL1132" s="18"/>
      <c r="CM1132" s="18"/>
      <c r="CN1132" s="35"/>
      <c r="CO1132" s="39">
        <f t="shared" si="288"/>
        <v>0</v>
      </c>
    </row>
    <row r="1133" spans="1:93" s="19" customFormat="1" ht="60">
      <c r="A1133" s="17">
        <v>1123</v>
      </c>
      <c r="B1133" s="49" t="s">
        <v>838</v>
      </c>
      <c r="C1133" s="69" t="s">
        <v>953</v>
      </c>
      <c r="D1133" s="69" t="s">
        <v>1248</v>
      </c>
      <c r="E1133" s="37">
        <v>1</v>
      </c>
      <c r="F1133" s="37" t="str">
        <f>+VLOOKUP(B1133,'[1]AMAREY NOVA MEDICAL S.A'!$D:$H,5,0)</f>
        <v>CTO 5666-2021 LOGISTICA PARA DISPOSITIVOS MEDICOS S.A.S</v>
      </c>
      <c r="G1133" s="34">
        <f>+VLOOKUP(B1133,'[1]AMAREY NOVA MEDICAL S.A'!$D:$H,2,0)</f>
        <v>334050</v>
      </c>
      <c r="H1133" s="32">
        <f>+VLOOKUP(B1133,'[1]AMAREY NOVA MEDICAL S.A'!$D:$H,3,0)</f>
        <v>0</v>
      </c>
      <c r="I1133" s="32">
        <f>+VLOOKUP(B1133,'[1]AMAREY NOVA MEDICAL S.A'!$D:$H,4,0)</f>
        <v>334050</v>
      </c>
      <c r="J1133" s="32">
        <f t="shared" si="282"/>
        <v>334050</v>
      </c>
      <c r="K1133" s="32">
        <f t="shared" si="283"/>
        <v>352823.61</v>
      </c>
      <c r="L1133" s="32"/>
      <c r="M1133" s="32"/>
      <c r="N1133" s="32"/>
      <c r="O1133" s="32"/>
      <c r="P1133" s="71"/>
      <c r="Q1133" s="71"/>
      <c r="R1133" s="76"/>
      <c r="S1133" s="32"/>
      <c r="T1133" s="32"/>
      <c r="U1133" s="32"/>
      <c r="V1133" s="32"/>
      <c r="W1133" s="32"/>
      <c r="X1133" s="32"/>
      <c r="Y1133" s="32"/>
      <c r="Z1133" s="32"/>
      <c r="AA1133" s="32"/>
      <c r="AB1133" s="32"/>
      <c r="AC1133" s="32"/>
      <c r="AD1133" s="32"/>
      <c r="AE1133" s="32"/>
      <c r="AF1133" s="32"/>
      <c r="AG1133" s="32"/>
      <c r="AH1133" s="32"/>
      <c r="AI1133" s="32"/>
      <c r="AJ1133" s="32"/>
      <c r="AK1133" s="32"/>
      <c r="AL1133" s="32"/>
      <c r="AM1133" s="32"/>
      <c r="AN1133" s="32"/>
      <c r="AO1133" s="32"/>
      <c r="AP1133" s="32"/>
      <c r="AQ1133" s="32"/>
      <c r="AR1133" s="32">
        <v>367454.53637046006</v>
      </c>
      <c r="AS1133" s="32"/>
      <c r="AT1133" s="32">
        <v>367454.53637046006</v>
      </c>
      <c r="AU1133" s="32">
        <f t="shared" si="289"/>
        <v>388105.4813144799</v>
      </c>
      <c r="AV1133" s="32"/>
      <c r="AW1133" s="32"/>
      <c r="AX1133" s="32"/>
      <c r="AY1133" s="32"/>
      <c r="AZ1133" s="32"/>
      <c r="BA1133" s="32"/>
      <c r="BB1133" s="32"/>
      <c r="BC1133" s="32"/>
      <c r="BD1133" s="32"/>
      <c r="BE1133" s="32"/>
      <c r="BF1133" s="32"/>
      <c r="BG1133" s="32"/>
      <c r="BH1133" s="32"/>
      <c r="BI1133" s="32"/>
      <c r="BJ1133" s="32"/>
      <c r="BK1133" s="32"/>
      <c r="BL1133" s="32"/>
      <c r="BM1133" s="32"/>
      <c r="BN1133" s="32"/>
      <c r="BO1133" s="32"/>
      <c r="BP1133" s="32"/>
      <c r="BQ1133" s="32"/>
      <c r="BR1133" s="32"/>
      <c r="BS1133" s="32"/>
      <c r="BT1133" s="32"/>
      <c r="BU1133" s="32"/>
      <c r="BV1133" s="32"/>
      <c r="BW1133" s="32"/>
      <c r="BX1133" s="32">
        <v>25200</v>
      </c>
      <c r="BY1133" s="32"/>
      <c r="BZ1133" s="32">
        <v>25200</v>
      </c>
      <c r="CA1133" s="32">
        <f t="shared" si="284"/>
        <v>26616.240000000002</v>
      </c>
      <c r="CB1133" s="32"/>
      <c r="CC1133" s="32"/>
      <c r="CD1133" s="32"/>
      <c r="CE1133" s="32"/>
      <c r="CF1133" s="32"/>
      <c r="CG1133" s="32"/>
      <c r="CH1133" s="32"/>
      <c r="CI1133" s="32"/>
      <c r="CJ1133" s="32">
        <f t="shared" si="285"/>
        <v>255848.4437714933</v>
      </c>
      <c r="CK1133" s="32">
        <f>+SMALL((K1133,O1133,S1133,W1133,AA1133,AE1133,AI1133,AM1133,AQ1133,AU1133,AY1133,BC1133,BG1133,BK1133,BO1133,BS1133,BW1133,CA1133,CE1133,CI1133),1)</f>
        <v>26616.240000000002</v>
      </c>
      <c r="CL1133" s="18"/>
      <c r="CM1133" s="18">
        <f t="shared" si="286"/>
        <v>326207.37</v>
      </c>
      <c r="CN1133" s="35">
        <f t="shared" si="287"/>
        <v>12.25595238095238</v>
      </c>
      <c r="CO1133" s="39">
        <f t="shared" si="288"/>
        <v>26616.240000000002</v>
      </c>
    </row>
    <row r="1134" spans="1:93" s="19" customFormat="1" ht="60">
      <c r="A1134" s="17">
        <v>1124</v>
      </c>
      <c r="B1134" s="49" t="s">
        <v>840</v>
      </c>
      <c r="C1134" s="69" t="s">
        <v>953</v>
      </c>
      <c r="D1134" s="69" t="s">
        <v>1248</v>
      </c>
      <c r="E1134" s="37">
        <v>1</v>
      </c>
      <c r="F1134" s="37" t="str">
        <f>+VLOOKUP(B1134,'[1]AMAREY NOVA MEDICAL S.A'!$D:$H,5,0)</f>
        <v>CTO 5666-2021 LOGISTICA PARA DISPOSITIVOS MEDICOS S.A.S</v>
      </c>
      <c r="G1134" s="34">
        <f>+VLOOKUP(B1134,'[1]AMAREY NOVA MEDICAL S.A'!$D:$H,2,0)</f>
        <v>128896</v>
      </c>
      <c r="H1134" s="32">
        <f>+VLOOKUP(B1134,'[1]AMAREY NOVA MEDICAL S.A'!$D:$H,3,0)</f>
        <v>0</v>
      </c>
      <c r="I1134" s="32">
        <f>+VLOOKUP(B1134,'[1]AMAREY NOVA MEDICAL S.A'!$D:$H,4,0)</f>
        <v>128896</v>
      </c>
      <c r="J1134" s="32">
        <f t="shared" si="282"/>
        <v>128896</v>
      </c>
      <c r="K1134" s="32">
        <f t="shared" si="283"/>
        <v>136139.9552</v>
      </c>
      <c r="L1134" s="32"/>
      <c r="M1134" s="32"/>
      <c r="N1134" s="32"/>
      <c r="O1134" s="32"/>
      <c r="P1134" s="71"/>
      <c r="Q1134" s="71"/>
      <c r="R1134" s="76"/>
      <c r="S1134" s="32"/>
      <c r="T1134" s="32"/>
      <c r="U1134" s="32"/>
      <c r="V1134" s="32"/>
      <c r="W1134" s="32"/>
      <c r="X1134" s="32"/>
      <c r="Y1134" s="32"/>
      <c r="Z1134" s="32"/>
      <c r="AA1134" s="32"/>
      <c r="AB1134" s="32"/>
      <c r="AC1134" s="32"/>
      <c r="AD1134" s="32"/>
      <c r="AE1134" s="32"/>
      <c r="AF1134" s="32"/>
      <c r="AG1134" s="32"/>
      <c r="AH1134" s="32"/>
      <c r="AI1134" s="32"/>
      <c r="AJ1134" s="32"/>
      <c r="AK1134" s="32"/>
      <c r="AL1134" s="32"/>
      <c r="AM1134" s="32"/>
      <c r="AN1134" s="32"/>
      <c r="AO1134" s="32"/>
      <c r="AP1134" s="32"/>
      <c r="AQ1134" s="32"/>
      <c r="AR1134" s="32">
        <v>141785.60000000001</v>
      </c>
      <c r="AS1134" s="32"/>
      <c r="AT1134" s="32">
        <v>141785.60000000001</v>
      </c>
      <c r="AU1134" s="32">
        <f t="shared" si="289"/>
        <v>149753.95072000002</v>
      </c>
      <c r="AV1134" s="32"/>
      <c r="AW1134" s="32"/>
      <c r="AX1134" s="32"/>
      <c r="AY1134" s="32"/>
      <c r="AZ1134" s="32"/>
      <c r="BA1134" s="32"/>
      <c r="BB1134" s="32"/>
      <c r="BC1134" s="32"/>
      <c r="BD1134" s="32"/>
      <c r="BE1134" s="32"/>
      <c r="BF1134" s="32"/>
      <c r="BG1134" s="32"/>
      <c r="BH1134" s="32"/>
      <c r="BI1134" s="32"/>
      <c r="BJ1134" s="32"/>
      <c r="BK1134" s="32"/>
      <c r="BL1134" s="32"/>
      <c r="BM1134" s="32"/>
      <c r="BN1134" s="32"/>
      <c r="BO1134" s="32"/>
      <c r="BP1134" s="32"/>
      <c r="BQ1134" s="32"/>
      <c r="BR1134" s="32"/>
      <c r="BS1134" s="32"/>
      <c r="BT1134" s="32"/>
      <c r="BU1134" s="32"/>
      <c r="BV1134" s="32"/>
      <c r="BW1134" s="32"/>
      <c r="BX1134" s="32">
        <v>107625</v>
      </c>
      <c r="BY1134" s="32"/>
      <c r="BZ1134" s="32">
        <v>107625</v>
      </c>
      <c r="CA1134" s="32">
        <f t="shared" si="284"/>
        <v>113673.52500000001</v>
      </c>
      <c r="CB1134" s="32"/>
      <c r="CC1134" s="32"/>
      <c r="CD1134" s="32"/>
      <c r="CE1134" s="32"/>
      <c r="CF1134" s="32"/>
      <c r="CG1134" s="32"/>
      <c r="CH1134" s="32"/>
      <c r="CI1134" s="32"/>
      <c r="CJ1134" s="32">
        <f t="shared" si="285"/>
        <v>133189.14364000002</v>
      </c>
      <c r="CK1134" s="32">
        <f>+SMALL((K1134,O1134,S1134,W1134,AA1134,AE1134,AI1134,AM1134,AQ1134,AU1134,AY1134,BC1134,BG1134,BK1134,BO1134,BS1134,BW1134,CA1134,CE1134,CI1134),1)</f>
        <v>113673.52500000001</v>
      </c>
      <c r="CL1134" s="18"/>
      <c r="CM1134" s="18">
        <f t="shared" si="286"/>
        <v>22466.430199999988</v>
      </c>
      <c r="CN1134" s="35">
        <f t="shared" si="287"/>
        <v>0.19763995354239244</v>
      </c>
      <c r="CO1134" s="39">
        <f t="shared" si="288"/>
        <v>113673.52500000001</v>
      </c>
    </row>
    <row r="1135" spans="1:93" s="19" customFormat="1" ht="60">
      <c r="A1135" s="17">
        <v>1125</v>
      </c>
      <c r="B1135" s="49" t="s">
        <v>702</v>
      </c>
      <c r="C1135" s="69" t="s">
        <v>953</v>
      </c>
      <c r="D1135" s="69" t="s">
        <v>1248</v>
      </c>
      <c r="E1135" s="37">
        <v>1</v>
      </c>
      <c r="F1135" s="37" t="str">
        <f>+VLOOKUP(B1135,'[1]AMAREY NOVA MEDICAL S.A'!$D:$H,5,0)</f>
        <v>CTO 5666-2021 LOGISTICA PARA DISPOSITIVOS MEDICOS S.A.S</v>
      </c>
      <c r="G1135" s="34">
        <f>+VLOOKUP(B1135,'[1]AMAREY NOVA MEDICAL S.A'!$D:$H,2,0)</f>
        <v>336539</v>
      </c>
      <c r="H1135" s="32">
        <f>+VLOOKUP(B1135,'[1]AMAREY NOVA MEDICAL S.A'!$D:$H,3,0)</f>
        <v>0</v>
      </c>
      <c r="I1135" s="32">
        <f>+VLOOKUP(B1135,'[1]AMAREY NOVA MEDICAL S.A'!$D:$H,4,0)</f>
        <v>336539</v>
      </c>
      <c r="J1135" s="32">
        <f t="shared" si="282"/>
        <v>336539</v>
      </c>
      <c r="K1135" s="32">
        <f t="shared" si="283"/>
        <v>355452.49180000002</v>
      </c>
      <c r="L1135" s="32"/>
      <c r="M1135" s="32"/>
      <c r="N1135" s="32"/>
      <c r="O1135" s="32"/>
      <c r="P1135" s="71"/>
      <c r="Q1135" s="71"/>
      <c r="R1135" s="76"/>
      <c r="S1135" s="32"/>
      <c r="T1135" s="32"/>
      <c r="U1135" s="32"/>
      <c r="V1135" s="32"/>
      <c r="W1135" s="32"/>
      <c r="X1135" s="32"/>
      <c r="Y1135" s="32"/>
      <c r="Z1135" s="32"/>
      <c r="AA1135" s="32"/>
      <c r="AB1135" s="32"/>
      <c r="AC1135" s="32"/>
      <c r="AD1135" s="32"/>
      <c r="AE1135" s="32"/>
      <c r="AF1135" s="32"/>
      <c r="AG1135" s="32"/>
      <c r="AH1135" s="32"/>
      <c r="AI1135" s="32"/>
      <c r="AJ1135" s="32"/>
      <c r="AK1135" s="32"/>
      <c r="AL1135" s="32"/>
      <c r="AM1135" s="32"/>
      <c r="AN1135" s="32"/>
      <c r="AO1135" s="32"/>
      <c r="AP1135" s="32"/>
      <c r="AQ1135" s="32"/>
      <c r="AR1135" s="32">
        <v>370192.94997299998</v>
      </c>
      <c r="AS1135" s="32"/>
      <c r="AT1135" s="32">
        <v>370192.94997299998</v>
      </c>
      <c r="AU1135" s="32">
        <f t="shared" si="289"/>
        <v>390997.79376148258</v>
      </c>
      <c r="AV1135" s="32"/>
      <c r="AW1135" s="32"/>
      <c r="AX1135" s="32"/>
      <c r="AY1135" s="32"/>
      <c r="AZ1135" s="32"/>
      <c r="BA1135" s="32"/>
      <c r="BB1135" s="32"/>
      <c r="BC1135" s="32"/>
      <c r="BD1135" s="32"/>
      <c r="BE1135" s="32"/>
      <c r="BF1135" s="32"/>
      <c r="BG1135" s="32"/>
      <c r="BH1135" s="32"/>
      <c r="BI1135" s="32"/>
      <c r="BJ1135" s="32"/>
      <c r="BK1135" s="32"/>
      <c r="BL1135" s="32"/>
      <c r="BM1135" s="32"/>
      <c r="BN1135" s="32"/>
      <c r="BO1135" s="32"/>
      <c r="BP1135" s="32"/>
      <c r="BQ1135" s="32"/>
      <c r="BR1135" s="32"/>
      <c r="BS1135" s="32"/>
      <c r="BT1135" s="32"/>
      <c r="BU1135" s="32"/>
      <c r="BV1135" s="32"/>
      <c r="BW1135" s="32"/>
      <c r="BX1135" s="32">
        <v>380000</v>
      </c>
      <c r="BY1135" s="32"/>
      <c r="BZ1135" s="32">
        <v>380000</v>
      </c>
      <c r="CA1135" s="32">
        <f t="shared" si="284"/>
        <v>401356</v>
      </c>
      <c r="CB1135" s="32"/>
      <c r="CC1135" s="32"/>
      <c r="CD1135" s="32"/>
      <c r="CE1135" s="32"/>
      <c r="CF1135" s="32"/>
      <c r="CG1135" s="32"/>
      <c r="CH1135" s="32"/>
      <c r="CI1135" s="32"/>
      <c r="CJ1135" s="32">
        <f t="shared" si="285"/>
        <v>382602.09518716088</v>
      </c>
      <c r="CK1135" s="32">
        <f>+SMALL((K1135,O1135,S1135,W1135,AA1135,AE1135,AI1135,AM1135,AQ1135,AU1135,AY1135,BC1135,BG1135,BK1135,BO1135,BS1135,BW1135,CA1135,CE1135,CI1135),1)</f>
        <v>355452.49180000002</v>
      </c>
      <c r="CL1135" s="18"/>
      <c r="CM1135" s="18">
        <f t="shared" si="286"/>
        <v>0</v>
      </c>
      <c r="CN1135" s="35">
        <f t="shared" si="287"/>
        <v>0</v>
      </c>
      <c r="CO1135" s="39">
        <f t="shared" si="288"/>
        <v>355452.49180000002</v>
      </c>
    </row>
    <row r="1136" spans="1:93" s="19" customFormat="1" ht="60">
      <c r="A1136" s="17">
        <v>1126</v>
      </c>
      <c r="B1136" s="49" t="s">
        <v>841</v>
      </c>
      <c r="C1136" s="69" t="s">
        <v>953</v>
      </c>
      <c r="D1136" s="69" t="s">
        <v>1248</v>
      </c>
      <c r="E1136" s="37">
        <v>1</v>
      </c>
      <c r="F1136" s="37" t="str">
        <f>+VLOOKUP(B1136,'[1]AMAREY NOVA MEDICAL S.A'!$D:$H,5,0)</f>
        <v>CTO 5666-2021 LOGISTICA PARA DISPOSITIVOS MEDICOS S.A.S</v>
      </c>
      <c r="G1136" s="34">
        <f>+VLOOKUP(B1136,'[1]AMAREY NOVA MEDICAL S.A'!$D:$H,2,0)</f>
        <v>80794</v>
      </c>
      <c r="H1136" s="32">
        <f>+VLOOKUP(B1136,'[1]AMAREY NOVA MEDICAL S.A'!$D:$H,3,0)</f>
        <v>0</v>
      </c>
      <c r="I1136" s="32">
        <f>+VLOOKUP(B1136,'[1]AMAREY NOVA MEDICAL S.A'!$D:$H,4,0)</f>
        <v>80794</v>
      </c>
      <c r="J1136" s="32">
        <f t="shared" si="282"/>
        <v>80794</v>
      </c>
      <c r="K1136" s="32">
        <f t="shared" si="283"/>
        <v>85334.622799999997</v>
      </c>
      <c r="L1136" s="32"/>
      <c r="M1136" s="32"/>
      <c r="N1136" s="32"/>
      <c r="O1136" s="32"/>
      <c r="P1136" s="71"/>
      <c r="Q1136" s="71"/>
      <c r="R1136" s="76"/>
      <c r="S1136" s="32"/>
      <c r="T1136" s="32"/>
      <c r="U1136" s="32"/>
      <c r="V1136" s="32"/>
      <c r="W1136" s="32"/>
      <c r="X1136" s="32"/>
      <c r="Y1136" s="32"/>
      <c r="Z1136" s="32"/>
      <c r="AA1136" s="32"/>
      <c r="AB1136" s="32"/>
      <c r="AC1136" s="32"/>
      <c r="AD1136" s="32"/>
      <c r="AE1136" s="32"/>
      <c r="AF1136" s="32"/>
      <c r="AG1136" s="32"/>
      <c r="AH1136" s="32"/>
      <c r="AI1136" s="32"/>
      <c r="AJ1136" s="32"/>
      <c r="AK1136" s="32"/>
      <c r="AL1136" s="32"/>
      <c r="AM1136" s="32"/>
      <c r="AN1136" s="32"/>
      <c r="AO1136" s="32"/>
      <c r="AP1136" s="32"/>
      <c r="AQ1136" s="32"/>
      <c r="AR1136" s="32">
        <v>702832.92967641586</v>
      </c>
      <c r="AS1136" s="32"/>
      <c r="AT1136" s="32">
        <v>702832.92967641586</v>
      </c>
      <c r="AU1136" s="32">
        <f t="shared" si="289"/>
        <v>742332.14032423042</v>
      </c>
      <c r="AV1136" s="32"/>
      <c r="AW1136" s="32"/>
      <c r="AX1136" s="32"/>
      <c r="AY1136" s="32"/>
      <c r="AZ1136" s="32"/>
      <c r="BA1136" s="32"/>
      <c r="BB1136" s="32"/>
      <c r="BC1136" s="32"/>
      <c r="BD1136" s="32"/>
      <c r="BE1136" s="32"/>
      <c r="BF1136" s="32"/>
      <c r="BG1136" s="32"/>
      <c r="BH1136" s="32"/>
      <c r="BI1136" s="32"/>
      <c r="BJ1136" s="32"/>
      <c r="BK1136" s="32"/>
      <c r="BL1136" s="32"/>
      <c r="BM1136" s="32"/>
      <c r="BN1136" s="32"/>
      <c r="BO1136" s="32"/>
      <c r="BP1136" s="32"/>
      <c r="BQ1136" s="32"/>
      <c r="BR1136" s="32"/>
      <c r="BS1136" s="32"/>
      <c r="BT1136" s="32"/>
      <c r="BU1136" s="32"/>
      <c r="BV1136" s="32"/>
      <c r="BW1136" s="32"/>
      <c r="BX1136" s="32">
        <v>271950</v>
      </c>
      <c r="BY1136" s="32"/>
      <c r="BZ1136" s="32">
        <v>271950</v>
      </c>
      <c r="CA1136" s="32">
        <f t="shared" si="284"/>
        <v>287233.59000000003</v>
      </c>
      <c r="CB1136" s="32"/>
      <c r="CC1136" s="32"/>
      <c r="CD1136" s="32"/>
      <c r="CE1136" s="32"/>
      <c r="CF1136" s="32"/>
      <c r="CG1136" s="32"/>
      <c r="CH1136" s="32"/>
      <c r="CI1136" s="32"/>
      <c r="CJ1136" s="32">
        <f t="shared" si="285"/>
        <v>371633.45104141015</v>
      </c>
      <c r="CK1136" s="32">
        <f>+SMALL((K1136,O1136,S1136,W1136,AA1136,AE1136,AI1136,AM1136,AQ1136,AU1136,AY1136,BC1136,BG1136,BK1136,BO1136,BS1136,BW1136,CA1136,CE1136,CI1136),1)</f>
        <v>85334.622799999997</v>
      </c>
      <c r="CL1136" s="18"/>
      <c r="CM1136" s="18">
        <f t="shared" si="286"/>
        <v>0</v>
      </c>
      <c r="CN1136" s="35">
        <f t="shared" si="287"/>
        <v>0</v>
      </c>
      <c r="CO1136" s="39">
        <f t="shared" si="288"/>
        <v>85334.622799999997</v>
      </c>
    </row>
    <row r="1137" spans="1:93" s="19" customFormat="1" ht="60">
      <c r="A1137" s="17">
        <v>1127</v>
      </c>
      <c r="B1137" s="49" t="s">
        <v>842</v>
      </c>
      <c r="C1137" s="69" t="s">
        <v>953</v>
      </c>
      <c r="D1137" s="69" t="s">
        <v>1248</v>
      </c>
      <c r="E1137" s="37">
        <v>1</v>
      </c>
      <c r="F1137" s="37" t="str">
        <f>+VLOOKUP(B1137,'[1]AMAREY NOVA MEDICAL S.A'!$D:$H,5,0)</f>
        <v>CTO 5666-2021 LOGISTICA PARA DISPOSITIVOS MEDICOS S.A.S</v>
      </c>
      <c r="G1137" s="34">
        <f>+VLOOKUP(B1137,'[1]AMAREY NOVA MEDICAL S.A'!$D:$H,2,0)</f>
        <v>2912676</v>
      </c>
      <c r="H1137" s="32">
        <f>+VLOOKUP(B1137,'[1]AMAREY NOVA MEDICAL S.A'!$D:$H,3,0)</f>
        <v>0</v>
      </c>
      <c r="I1137" s="32">
        <f>+VLOOKUP(B1137,'[1]AMAREY NOVA MEDICAL S.A'!$D:$H,4,0)</f>
        <v>2912676</v>
      </c>
      <c r="J1137" s="32">
        <f t="shared" si="282"/>
        <v>2912676</v>
      </c>
      <c r="K1137" s="32">
        <f t="shared" si="283"/>
        <v>3076368.3912</v>
      </c>
      <c r="L1137" s="32"/>
      <c r="M1137" s="32"/>
      <c r="N1137" s="32"/>
      <c r="O1137" s="32"/>
      <c r="P1137" s="71"/>
      <c r="Q1137" s="71"/>
      <c r="R1137" s="76"/>
      <c r="S1137" s="32"/>
      <c r="T1137" s="32"/>
      <c r="U1137" s="32"/>
      <c r="V1137" s="32"/>
      <c r="W1137" s="32"/>
      <c r="X1137" s="32"/>
      <c r="Y1137" s="32"/>
      <c r="Z1137" s="32"/>
      <c r="AA1137" s="32"/>
      <c r="AB1137" s="32"/>
      <c r="AC1137" s="32"/>
      <c r="AD1137" s="32"/>
      <c r="AE1137" s="32"/>
      <c r="AF1137" s="32"/>
      <c r="AG1137" s="32"/>
      <c r="AH1137" s="32"/>
      <c r="AI1137" s="32"/>
      <c r="AJ1137" s="32"/>
      <c r="AK1137" s="32"/>
      <c r="AL1137" s="32"/>
      <c r="AM1137" s="32"/>
      <c r="AN1137" s="32"/>
      <c r="AO1137" s="32"/>
      <c r="AP1137" s="32"/>
      <c r="AQ1137" s="32"/>
      <c r="AR1137" s="32">
        <v>3203943.9149718005</v>
      </c>
      <c r="AS1137" s="32"/>
      <c r="AT1137" s="32">
        <v>3203943.9149718005</v>
      </c>
      <c r="AU1137" s="32">
        <f t="shared" si="289"/>
        <v>3384005.5629932159</v>
      </c>
      <c r="AV1137" s="32"/>
      <c r="AW1137" s="32"/>
      <c r="AX1137" s="32"/>
      <c r="AY1137" s="32"/>
      <c r="AZ1137" s="32"/>
      <c r="BA1137" s="32"/>
      <c r="BB1137" s="32"/>
      <c r="BC1137" s="32"/>
      <c r="BD1137" s="32"/>
      <c r="BE1137" s="32"/>
      <c r="BF1137" s="32"/>
      <c r="BG1137" s="32"/>
      <c r="BH1137" s="32"/>
      <c r="BI1137" s="32"/>
      <c r="BJ1137" s="32"/>
      <c r="BK1137" s="32"/>
      <c r="BL1137" s="32"/>
      <c r="BM1137" s="32"/>
      <c r="BN1137" s="32"/>
      <c r="BO1137" s="32"/>
      <c r="BP1137" s="32"/>
      <c r="BQ1137" s="32"/>
      <c r="BR1137" s="32"/>
      <c r="BS1137" s="32"/>
      <c r="BT1137" s="32"/>
      <c r="BU1137" s="32"/>
      <c r="BV1137" s="32"/>
      <c r="BW1137" s="32"/>
      <c r="BX1137" s="32">
        <v>69825</v>
      </c>
      <c r="BY1137" s="32"/>
      <c r="BZ1137" s="32">
        <v>69825</v>
      </c>
      <c r="CA1137" s="32">
        <f t="shared" si="284"/>
        <v>73749.165000000008</v>
      </c>
      <c r="CB1137" s="32"/>
      <c r="CC1137" s="32"/>
      <c r="CD1137" s="32"/>
      <c r="CE1137" s="32"/>
      <c r="CF1137" s="32"/>
      <c r="CG1137" s="32"/>
      <c r="CH1137" s="32"/>
      <c r="CI1137" s="32"/>
      <c r="CJ1137" s="32">
        <f t="shared" si="285"/>
        <v>2178041.0397310718</v>
      </c>
      <c r="CK1137" s="32">
        <f>+SMALL((K1137,O1137,S1137,W1137,AA1137,AE1137,AI1137,AM1137,AQ1137,AU1137,AY1137,BC1137,BG1137,BK1137,BO1137,BS1137,BW1137,CA1137,CE1137,CI1137),1)</f>
        <v>73749.165000000008</v>
      </c>
      <c r="CL1137" s="18"/>
      <c r="CM1137" s="18">
        <f t="shared" si="286"/>
        <v>3002619.2261999999</v>
      </c>
      <c r="CN1137" s="35">
        <f t="shared" si="287"/>
        <v>40.713941997851769</v>
      </c>
      <c r="CO1137" s="39">
        <f t="shared" si="288"/>
        <v>73749.165000000008</v>
      </c>
    </row>
    <row r="1138" spans="1:93" s="19" customFormat="1" ht="60">
      <c r="A1138" s="17">
        <v>1128</v>
      </c>
      <c r="B1138" s="49" t="s">
        <v>843</v>
      </c>
      <c r="C1138" s="69" t="s">
        <v>953</v>
      </c>
      <c r="D1138" s="69" t="s">
        <v>1248</v>
      </c>
      <c r="E1138" s="37">
        <v>1</v>
      </c>
      <c r="F1138" s="37" t="str">
        <f>+VLOOKUP(B1138,'[1]AMAREY NOVA MEDICAL S.A'!$D:$H,5,0)</f>
        <v>CTO 5666-2021 LOGISTICA PARA DISPOSITIVOS MEDICOS S.A.S</v>
      </c>
      <c r="G1138" s="34">
        <f>+VLOOKUP(B1138,'[1]AMAREY NOVA MEDICAL S.A'!$D:$H,2,0)</f>
        <v>230506</v>
      </c>
      <c r="H1138" s="32">
        <f>+VLOOKUP(B1138,'[1]AMAREY NOVA MEDICAL S.A'!$D:$H,3,0)</f>
        <v>0</v>
      </c>
      <c r="I1138" s="32">
        <f>+VLOOKUP(B1138,'[1]AMAREY NOVA MEDICAL S.A'!$D:$H,4,0)</f>
        <v>230506</v>
      </c>
      <c r="J1138" s="32">
        <f t="shared" si="282"/>
        <v>230506</v>
      </c>
      <c r="K1138" s="32">
        <f t="shared" si="283"/>
        <v>243460.43720000001</v>
      </c>
      <c r="L1138" s="32"/>
      <c r="M1138" s="32"/>
      <c r="N1138" s="32"/>
      <c r="O1138" s="32"/>
      <c r="P1138" s="71"/>
      <c r="Q1138" s="71"/>
      <c r="R1138" s="76"/>
      <c r="S1138" s="32"/>
      <c r="T1138" s="32"/>
      <c r="U1138" s="32"/>
      <c r="V1138" s="32"/>
      <c r="W1138" s="32"/>
      <c r="X1138" s="32"/>
      <c r="Y1138" s="32"/>
      <c r="Z1138" s="32"/>
      <c r="AA1138" s="32"/>
      <c r="AB1138" s="32"/>
      <c r="AC1138" s="32"/>
      <c r="AD1138" s="32"/>
      <c r="AE1138" s="32"/>
      <c r="AF1138" s="32"/>
      <c r="AG1138" s="32"/>
      <c r="AH1138" s="32"/>
      <c r="AI1138" s="32"/>
      <c r="AJ1138" s="32"/>
      <c r="AK1138" s="32"/>
      <c r="AL1138" s="32"/>
      <c r="AM1138" s="32"/>
      <c r="AN1138" s="32"/>
      <c r="AO1138" s="32"/>
      <c r="AP1138" s="32"/>
      <c r="AQ1138" s="32"/>
      <c r="AR1138" s="32">
        <v>367454.53637046006</v>
      </c>
      <c r="AS1138" s="32"/>
      <c r="AT1138" s="32">
        <v>367454.53637046006</v>
      </c>
      <c r="AU1138" s="32">
        <f t="shared" si="289"/>
        <v>388105.4813144799</v>
      </c>
      <c r="AV1138" s="32"/>
      <c r="AW1138" s="32"/>
      <c r="AX1138" s="32"/>
      <c r="AY1138" s="32"/>
      <c r="AZ1138" s="32"/>
      <c r="BA1138" s="32"/>
      <c r="BB1138" s="32"/>
      <c r="BC1138" s="32"/>
      <c r="BD1138" s="32"/>
      <c r="BE1138" s="32"/>
      <c r="BF1138" s="32"/>
      <c r="BG1138" s="32"/>
      <c r="BH1138" s="32"/>
      <c r="BI1138" s="32"/>
      <c r="BJ1138" s="32"/>
      <c r="BK1138" s="32"/>
      <c r="BL1138" s="32"/>
      <c r="BM1138" s="32"/>
      <c r="BN1138" s="32"/>
      <c r="BO1138" s="32"/>
      <c r="BP1138" s="32"/>
      <c r="BQ1138" s="32"/>
      <c r="BR1138" s="32"/>
      <c r="BS1138" s="32"/>
      <c r="BT1138" s="32"/>
      <c r="BU1138" s="32"/>
      <c r="BV1138" s="32"/>
      <c r="BW1138" s="32"/>
      <c r="BX1138" s="32">
        <v>27825</v>
      </c>
      <c r="BY1138" s="32"/>
      <c r="BZ1138" s="32">
        <v>27825</v>
      </c>
      <c r="CA1138" s="32">
        <f t="shared" si="284"/>
        <v>29388.764999999999</v>
      </c>
      <c r="CB1138" s="32"/>
      <c r="CC1138" s="32"/>
      <c r="CD1138" s="32"/>
      <c r="CE1138" s="32"/>
      <c r="CF1138" s="32"/>
      <c r="CG1138" s="32"/>
      <c r="CH1138" s="32"/>
      <c r="CI1138" s="32"/>
      <c r="CJ1138" s="32">
        <f t="shared" si="285"/>
        <v>220318.22783815998</v>
      </c>
      <c r="CK1138" s="32">
        <f>+SMALL((K1138,O1138,S1138,W1138,AA1138,AE1138,AI1138,AM1138,AQ1138,AU1138,AY1138,BC1138,BG1138,BK1138,BO1138,BS1138,BW1138,CA1138,CE1138,CI1138),1)</f>
        <v>29388.764999999999</v>
      </c>
      <c r="CL1138" s="18"/>
      <c r="CM1138" s="18">
        <f t="shared" si="286"/>
        <v>214071.67220000003</v>
      </c>
      <c r="CN1138" s="35">
        <f t="shared" si="287"/>
        <v>7.2841329739442955</v>
      </c>
      <c r="CO1138" s="39">
        <f t="shared" si="288"/>
        <v>29388.764999999999</v>
      </c>
    </row>
    <row r="1139" spans="1:93" s="19" customFormat="1" ht="60">
      <c r="A1139" s="17">
        <v>1129</v>
      </c>
      <c r="B1139" s="49" t="s">
        <v>850</v>
      </c>
      <c r="C1139" s="69" t="s">
        <v>953</v>
      </c>
      <c r="D1139" s="69" t="s">
        <v>1248</v>
      </c>
      <c r="E1139" s="37">
        <v>1</v>
      </c>
      <c r="F1139" s="37" t="str">
        <f>+VLOOKUP(B1139,'[1]AMAREY NOVA MEDICAL S.A'!$D:$H,5,0)</f>
        <v>CTO 5666-2021 LOGISTICA PARA DISPOSITIVOS MEDICOS S.A.S</v>
      </c>
      <c r="G1139" s="34">
        <f>+VLOOKUP(B1139,'[1]AMAREY NOVA MEDICAL S.A'!$D:$H,2,0)</f>
        <v>1289323</v>
      </c>
      <c r="H1139" s="32">
        <f>+VLOOKUP(B1139,'[1]AMAREY NOVA MEDICAL S.A'!$D:$H,3,0)</f>
        <v>0</v>
      </c>
      <c r="I1139" s="32">
        <f>+VLOOKUP(B1139,'[1]AMAREY NOVA MEDICAL S.A'!$D:$H,4,0)</f>
        <v>1289323</v>
      </c>
      <c r="J1139" s="32">
        <f t="shared" si="282"/>
        <v>1289323</v>
      </c>
      <c r="K1139" s="32">
        <f t="shared" si="283"/>
        <v>1361782.9526</v>
      </c>
      <c r="L1139" s="32"/>
      <c r="M1139" s="32"/>
      <c r="N1139" s="32"/>
      <c r="O1139" s="32"/>
      <c r="P1139" s="71"/>
      <c r="Q1139" s="71"/>
      <c r="R1139" s="76"/>
      <c r="S1139" s="32"/>
      <c r="T1139" s="32"/>
      <c r="U1139" s="32"/>
      <c r="V1139" s="32"/>
      <c r="W1139" s="32"/>
      <c r="X1139" s="32"/>
      <c r="Y1139" s="32"/>
      <c r="Z1139" s="32"/>
      <c r="AA1139" s="32"/>
      <c r="AB1139" s="32"/>
      <c r="AC1139" s="32"/>
      <c r="AD1139" s="32"/>
      <c r="AE1139" s="32"/>
      <c r="AF1139" s="32"/>
      <c r="AG1139" s="32"/>
      <c r="AH1139" s="32"/>
      <c r="AI1139" s="32"/>
      <c r="AJ1139" s="32"/>
      <c r="AK1139" s="32"/>
      <c r="AL1139" s="32"/>
      <c r="AM1139" s="32"/>
      <c r="AN1139" s="32"/>
      <c r="AO1139" s="32"/>
      <c r="AP1139" s="32"/>
      <c r="AQ1139" s="32"/>
      <c r="AR1139" s="32"/>
      <c r="AS1139" s="32"/>
      <c r="AT1139" s="32"/>
      <c r="AU1139" s="32"/>
      <c r="AV1139" s="32"/>
      <c r="AW1139" s="32"/>
      <c r="AX1139" s="32"/>
      <c r="AY1139" s="32"/>
      <c r="AZ1139" s="32"/>
      <c r="BA1139" s="32"/>
      <c r="BB1139" s="32"/>
      <c r="BC1139" s="32"/>
      <c r="BD1139" s="32"/>
      <c r="BE1139" s="32"/>
      <c r="BF1139" s="32"/>
      <c r="BG1139" s="32"/>
      <c r="BH1139" s="32"/>
      <c r="BI1139" s="32"/>
      <c r="BJ1139" s="32"/>
      <c r="BK1139" s="32"/>
      <c r="BL1139" s="32"/>
      <c r="BM1139" s="32"/>
      <c r="BN1139" s="32"/>
      <c r="BO1139" s="32"/>
      <c r="BP1139" s="32"/>
      <c r="BQ1139" s="32"/>
      <c r="BR1139" s="32"/>
      <c r="BS1139" s="32"/>
      <c r="BT1139" s="32"/>
      <c r="BU1139" s="32"/>
      <c r="BV1139" s="32"/>
      <c r="BW1139" s="32"/>
      <c r="BX1139" s="32"/>
      <c r="BY1139" s="32"/>
      <c r="BZ1139" s="32"/>
      <c r="CA1139" s="32"/>
      <c r="CB1139" s="32"/>
      <c r="CC1139" s="32"/>
      <c r="CD1139" s="32"/>
      <c r="CE1139" s="32"/>
      <c r="CF1139" s="32"/>
      <c r="CG1139" s="32"/>
      <c r="CH1139" s="32"/>
      <c r="CI1139" s="32"/>
      <c r="CJ1139" s="32">
        <f t="shared" si="285"/>
        <v>1361782.9526</v>
      </c>
      <c r="CK1139" s="32">
        <f>+SMALL((K1139,O1139,S1139,W1139,AA1139,AE1139,AI1139,AM1139,AQ1139,AU1139,AY1139,BC1139,BG1139,BK1139,BO1139,BS1139,BW1139,CA1139,CE1139,CI1139),1)</f>
        <v>1361782.9526</v>
      </c>
      <c r="CL1139" s="18"/>
      <c r="CM1139" s="18">
        <f t="shared" si="286"/>
        <v>0</v>
      </c>
      <c r="CN1139" s="35">
        <f t="shared" si="287"/>
        <v>0</v>
      </c>
      <c r="CO1139" s="39">
        <f t="shared" si="288"/>
        <v>1361782.9526</v>
      </c>
    </row>
    <row r="1140" spans="1:93" s="19" customFormat="1">
      <c r="A1140" s="17">
        <v>1130</v>
      </c>
      <c r="B1140" s="49" t="s">
        <v>852</v>
      </c>
      <c r="C1140" s="69" t="s">
        <v>954</v>
      </c>
      <c r="D1140" s="69" t="s">
        <v>1248</v>
      </c>
      <c r="E1140" s="37">
        <v>1</v>
      </c>
      <c r="F1140" s="37"/>
      <c r="G1140" s="34"/>
      <c r="H1140" s="32"/>
      <c r="I1140" s="32"/>
      <c r="J1140" s="32"/>
      <c r="K1140" s="32"/>
      <c r="L1140" s="32"/>
      <c r="M1140" s="32"/>
      <c r="N1140" s="32"/>
      <c r="O1140" s="32"/>
      <c r="P1140" s="71"/>
      <c r="Q1140" s="71"/>
      <c r="R1140" s="76"/>
      <c r="S1140" s="32"/>
      <c r="T1140" s="32"/>
      <c r="U1140" s="32"/>
      <c r="V1140" s="32"/>
      <c r="W1140" s="32"/>
      <c r="X1140" s="32"/>
      <c r="Y1140" s="32"/>
      <c r="Z1140" s="32"/>
      <c r="AA1140" s="32"/>
      <c r="AB1140" s="32"/>
      <c r="AC1140" s="32"/>
      <c r="AD1140" s="32"/>
      <c r="AE1140" s="32"/>
      <c r="AF1140" s="32"/>
      <c r="AG1140" s="32"/>
      <c r="AH1140" s="32"/>
      <c r="AI1140" s="32"/>
      <c r="AJ1140" s="32"/>
      <c r="AK1140" s="32"/>
      <c r="AL1140" s="32"/>
      <c r="AM1140" s="32"/>
      <c r="AN1140" s="32"/>
      <c r="AO1140" s="32"/>
      <c r="AP1140" s="32"/>
      <c r="AQ1140" s="32"/>
      <c r="AR1140" s="32"/>
      <c r="AS1140" s="32"/>
      <c r="AT1140" s="32"/>
      <c r="AU1140" s="32"/>
      <c r="AV1140" s="32"/>
      <c r="AW1140" s="32"/>
      <c r="AX1140" s="32"/>
      <c r="AY1140" s="32"/>
      <c r="AZ1140" s="32"/>
      <c r="BA1140" s="32"/>
      <c r="BB1140" s="32"/>
      <c r="BC1140" s="32"/>
      <c r="BD1140" s="32"/>
      <c r="BE1140" s="32"/>
      <c r="BF1140" s="32"/>
      <c r="BG1140" s="32"/>
      <c r="BH1140" s="32"/>
      <c r="BI1140" s="32"/>
      <c r="BJ1140" s="32"/>
      <c r="BK1140" s="32"/>
      <c r="BL1140" s="32"/>
      <c r="BM1140" s="32"/>
      <c r="BN1140" s="32"/>
      <c r="BO1140" s="32"/>
      <c r="BP1140" s="32"/>
      <c r="BQ1140" s="32"/>
      <c r="BR1140" s="32"/>
      <c r="BS1140" s="32"/>
      <c r="BT1140" s="32"/>
      <c r="BU1140" s="32"/>
      <c r="BV1140" s="32"/>
      <c r="BW1140" s="32"/>
      <c r="BX1140" s="32">
        <v>3333960</v>
      </c>
      <c r="BY1140" s="32"/>
      <c r="BZ1140" s="32">
        <v>3333960</v>
      </c>
      <c r="CA1140" s="32">
        <f t="shared" si="284"/>
        <v>3521328.5520000001</v>
      </c>
      <c r="CB1140" s="32"/>
      <c r="CC1140" s="32"/>
      <c r="CD1140" s="32"/>
      <c r="CE1140" s="32"/>
      <c r="CF1140" s="32"/>
      <c r="CG1140" s="32"/>
      <c r="CH1140" s="32"/>
      <c r="CI1140" s="32"/>
      <c r="CJ1140" s="32">
        <f t="shared" si="285"/>
        <v>3521328.5520000001</v>
      </c>
      <c r="CK1140" s="32">
        <f>+SMALL((K1140,O1140,S1140,W1140,AA1140,AE1140,AI1140,AM1140,AQ1140,AU1140,AY1140,BC1140,BG1140,BK1140,BO1140,BS1140,BW1140,CA1140,CE1140,CI1140),1)</f>
        <v>3521328.5520000001</v>
      </c>
      <c r="CL1140" s="18"/>
      <c r="CM1140" s="18"/>
      <c r="CN1140" s="35"/>
      <c r="CO1140" s="39">
        <f t="shared" si="288"/>
        <v>3521328.5520000001</v>
      </c>
    </row>
    <row r="1141" spans="1:93" s="19" customFormat="1" ht="60">
      <c r="A1141" s="17">
        <v>1131</v>
      </c>
      <c r="B1141" s="49" t="s">
        <v>846</v>
      </c>
      <c r="C1141" s="69" t="s">
        <v>954</v>
      </c>
      <c r="D1141" s="69" t="s">
        <v>1248</v>
      </c>
      <c r="E1141" s="37">
        <v>1</v>
      </c>
      <c r="F1141" s="37" t="str">
        <f>+VLOOKUP(B1141,'[1]AMAREY NOVA MEDICAL S.A'!$D:$H,5,0)</f>
        <v>CTO 5666-2021 LOGISTICA PARA DISPOSITIVOS MEDICOS S.A.S</v>
      </c>
      <c r="G1141" s="34">
        <f>+VLOOKUP(B1141,'[1]AMAREY NOVA MEDICAL S.A'!$D:$H,2,0)</f>
        <v>3751442</v>
      </c>
      <c r="H1141" s="32">
        <f>+VLOOKUP(B1141,'[1]AMAREY NOVA MEDICAL S.A'!$D:$H,3,0)</f>
        <v>0</v>
      </c>
      <c r="I1141" s="32">
        <f>+VLOOKUP(B1141,'[1]AMAREY NOVA MEDICAL S.A'!$D:$H,4,0)</f>
        <v>3751442</v>
      </c>
      <c r="J1141" s="32">
        <f t="shared" si="282"/>
        <v>3751442</v>
      </c>
      <c r="K1141" s="32">
        <f t="shared" si="283"/>
        <v>3962273.0404000003</v>
      </c>
      <c r="L1141" s="32"/>
      <c r="M1141" s="32"/>
      <c r="N1141" s="32"/>
      <c r="O1141" s="32"/>
      <c r="P1141" s="71"/>
      <c r="Q1141" s="71"/>
      <c r="R1141" s="76"/>
      <c r="S1141" s="32"/>
      <c r="T1141" s="32"/>
      <c r="U1141" s="32"/>
      <c r="V1141" s="32"/>
      <c r="W1141" s="32"/>
      <c r="X1141" s="32"/>
      <c r="Y1141" s="32"/>
      <c r="Z1141" s="32"/>
      <c r="AA1141" s="32"/>
      <c r="AB1141" s="32"/>
      <c r="AC1141" s="32"/>
      <c r="AD1141" s="32"/>
      <c r="AE1141" s="32"/>
      <c r="AF1141" s="32"/>
      <c r="AG1141" s="32"/>
      <c r="AH1141" s="32"/>
      <c r="AI1141" s="32"/>
      <c r="AJ1141" s="32"/>
      <c r="AK1141" s="32"/>
      <c r="AL1141" s="32"/>
      <c r="AM1141" s="32"/>
      <c r="AN1141" s="32"/>
      <c r="AO1141" s="32"/>
      <c r="AP1141" s="32"/>
      <c r="AQ1141" s="32"/>
      <c r="AR1141" s="32"/>
      <c r="AS1141" s="32"/>
      <c r="AT1141" s="32"/>
      <c r="AU1141" s="32"/>
      <c r="AV1141" s="32"/>
      <c r="AW1141" s="32"/>
      <c r="AX1141" s="32"/>
      <c r="AY1141" s="32"/>
      <c r="AZ1141" s="32"/>
      <c r="BA1141" s="32"/>
      <c r="BB1141" s="32"/>
      <c r="BC1141" s="32"/>
      <c r="BD1141" s="32"/>
      <c r="BE1141" s="32"/>
      <c r="BF1141" s="32"/>
      <c r="BG1141" s="32"/>
      <c r="BH1141" s="32"/>
      <c r="BI1141" s="32"/>
      <c r="BJ1141" s="32"/>
      <c r="BK1141" s="32"/>
      <c r="BL1141" s="32"/>
      <c r="BM1141" s="32"/>
      <c r="BN1141" s="32"/>
      <c r="BO1141" s="32"/>
      <c r="BP1141" s="32"/>
      <c r="BQ1141" s="32"/>
      <c r="BR1141" s="32"/>
      <c r="BS1141" s="32"/>
      <c r="BT1141" s="32"/>
      <c r="BU1141" s="32"/>
      <c r="BV1141" s="32"/>
      <c r="BW1141" s="32"/>
      <c r="BX1141" s="32">
        <v>1036833</v>
      </c>
      <c r="BY1141" s="32"/>
      <c r="BZ1141" s="32">
        <v>1036833</v>
      </c>
      <c r="CA1141" s="32">
        <f t="shared" si="284"/>
        <v>1095103.0146000001</v>
      </c>
      <c r="CB1141" s="32"/>
      <c r="CC1141" s="32"/>
      <c r="CD1141" s="32"/>
      <c r="CE1141" s="32"/>
      <c r="CF1141" s="32"/>
      <c r="CG1141" s="32"/>
      <c r="CH1141" s="32"/>
      <c r="CI1141" s="32"/>
      <c r="CJ1141" s="32">
        <f t="shared" si="285"/>
        <v>2528688.0275000003</v>
      </c>
      <c r="CK1141" s="32">
        <f>+SMALL((K1141,O1141,S1141,W1141,AA1141,AE1141,AI1141,AM1141,AQ1141,AU1141,AY1141,BC1141,BG1141,BK1141,BO1141,BS1141,BW1141,CA1141,CE1141,CI1141),1)</f>
        <v>1095103.0146000001</v>
      </c>
      <c r="CL1141" s="18"/>
      <c r="CM1141" s="18">
        <f t="shared" si="286"/>
        <v>2867170.0257999999</v>
      </c>
      <c r="CN1141" s="35">
        <f t="shared" si="287"/>
        <v>2.6181738042674181</v>
      </c>
      <c r="CO1141" s="39">
        <f t="shared" si="288"/>
        <v>1095103.0146000001</v>
      </c>
    </row>
    <row r="1142" spans="1:93" s="19" customFormat="1" ht="60">
      <c r="A1142" s="17">
        <v>1132</v>
      </c>
      <c r="B1142" s="49" t="s">
        <v>855</v>
      </c>
      <c r="C1142" s="69" t="s">
        <v>954</v>
      </c>
      <c r="D1142" s="69" t="s">
        <v>1248</v>
      </c>
      <c r="E1142" s="37">
        <v>1</v>
      </c>
      <c r="F1142" s="37" t="str">
        <f>+VLOOKUP(B1142,'[1]AMAREY NOVA MEDICAL S.A'!$D:$H,5,0)</f>
        <v>CTO 5666-2021 LOGISTICA PARA DISPOSITIVOS MEDICOS S.A.S</v>
      </c>
      <c r="G1142" s="34">
        <f>+VLOOKUP(B1142,'[1]AMAREY NOVA MEDICAL S.A'!$D:$H,2,0)</f>
        <v>2702507</v>
      </c>
      <c r="H1142" s="32">
        <f>+VLOOKUP(B1142,'[1]AMAREY NOVA MEDICAL S.A'!$D:$H,3,0)</f>
        <v>0</v>
      </c>
      <c r="I1142" s="32">
        <f>+VLOOKUP(B1142,'[1]AMAREY NOVA MEDICAL S.A'!$D:$H,4,0)</f>
        <v>2702507</v>
      </c>
      <c r="J1142" s="32">
        <f t="shared" si="282"/>
        <v>2702507</v>
      </c>
      <c r="K1142" s="32">
        <f t="shared" si="283"/>
        <v>2854387.8933999999</v>
      </c>
      <c r="L1142" s="32"/>
      <c r="M1142" s="32"/>
      <c r="N1142" s="32"/>
      <c r="O1142" s="32"/>
      <c r="P1142" s="71"/>
      <c r="Q1142" s="71"/>
      <c r="R1142" s="76"/>
      <c r="S1142" s="32"/>
      <c r="T1142" s="32"/>
      <c r="U1142" s="32"/>
      <c r="V1142" s="32"/>
      <c r="W1142" s="32"/>
      <c r="X1142" s="32"/>
      <c r="Y1142" s="32"/>
      <c r="Z1142" s="32"/>
      <c r="AA1142" s="32"/>
      <c r="AB1142" s="32"/>
      <c r="AC1142" s="32"/>
      <c r="AD1142" s="32"/>
      <c r="AE1142" s="32"/>
      <c r="AF1142" s="32"/>
      <c r="AG1142" s="32"/>
      <c r="AH1142" s="32"/>
      <c r="AI1142" s="32"/>
      <c r="AJ1142" s="32"/>
      <c r="AK1142" s="32"/>
      <c r="AL1142" s="32"/>
      <c r="AM1142" s="32"/>
      <c r="AN1142" s="32"/>
      <c r="AO1142" s="32"/>
      <c r="AP1142" s="32"/>
      <c r="AQ1142" s="32"/>
      <c r="AR1142" s="32"/>
      <c r="AS1142" s="32"/>
      <c r="AT1142" s="32"/>
      <c r="AU1142" s="32"/>
      <c r="AV1142" s="32"/>
      <c r="AW1142" s="32"/>
      <c r="AX1142" s="32"/>
      <c r="AY1142" s="32"/>
      <c r="AZ1142" s="32"/>
      <c r="BA1142" s="32"/>
      <c r="BB1142" s="32"/>
      <c r="BC1142" s="32"/>
      <c r="BD1142" s="32"/>
      <c r="BE1142" s="32"/>
      <c r="BF1142" s="32"/>
      <c r="BG1142" s="32"/>
      <c r="BH1142" s="32"/>
      <c r="BI1142" s="32"/>
      <c r="BJ1142" s="32"/>
      <c r="BK1142" s="32"/>
      <c r="BL1142" s="32"/>
      <c r="BM1142" s="32"/>
      <c r="BN1142" s="32"/>
      <c r="BO1142" s="32"/>
      <c r="BP1142" s="32"/>
      <c r="BQ1142" s="32"/>
      <c r="BR1142" s="32"/>
      <c r="BS1142" s="32"/>
      <c r="BT1142" s="32"/>
      <c r="BU1142" s="32"/>
      <c r="BV1142" s="32"/>
      <c r="BW1142" s="32"/>
      <c r="BX1142" s="32">
        <v>1100400</v>
      </c>
      <c r="BY1142" s="32"/>
      <c r="BZ1142" s="32">
        <v>1100400</v>
      </c>
      <c r="CA1142" s="32">
        <f t="shared" si="284"/>
        <v>1162242.48</v>
      </c>
      <c r="CB1142" s="32"/>
      <c r="CC1142" s="32"/>
      <c r="CD1142" s="32"/>
      <c r="CE1142" s="32"/>
      <c r="CF1142" s="32"/>
      <c r="CG1142" s="32"/>
      <c r="CH1142" s="32"/>
      <c r="CI1142" s="32"/>
      <c r="CJ1142" s="32">
        <f t="shared" si="285"/>
        <v>2008315.1867</v>
      </c>
      <c r="CK1142" s="32">
        <f>+SMALL((K1142,O1142,S1142,W1142,AA1142,AE1142,AI1142,AM1142,AQ1142,AU1142,AY1142,BC1142,BG1142,BK1142,BO1142,BS1142,BW1142,CA1142,CE1142,CI1142),1)</f>
        <v>1162242.48</v>
      </c>
      <c r="CL1142" s="18"/>
      <c r="CM1142" s="18">
        <f t="shared" si="286"/>
        <v>1692145.4134</v>
      </c>
      <c r="CN1142" s="35">
        <f t="shared" si="287"/>
        <v>1.4559314794620137</v>
      </c>
      <c r="CO1142" s="39">
        <f t="shared" si="288"/>
        <v>1162242.48</v>
      </c>
    </row>
    <row r="1143" spans="1:93" s="19" customFormat="1" ht="24.75">
      <c r="A1143" s="17">
        <v>1133</v>
      </c>
      <c r="B1143" s="49" t="s">
        <v>856</v>
      </c>
      <c r="C1143" s="69" t="s">
        <v>954</v>
      </c>
      <c r="D1143" s="69" t="s">
        <v>1248</v>
      </c>
      <c r="E1143" s="37">
        <v>1</v>
      </c>
      <c r="F1143" s="37"/>
      <c r="G1143" s="34"/>
      <c r="H1143" s="32"/>
      <c r="I1143" s="32"/>
      <c r="J1143" s="32"/>
      <c r="K1143" s="32"/>
      <c r="L1143" s="32"/>
      <c r="M1143" s="32"/>
      <c r="N1143" s="32"/>
      <c r="O1143" s="32"/>
      <c r="P1143" s="71"/>
      <c r="Q1143" s="71"/>
      <c r="R1143" s="76"/>
      <c r="S1143" s="32"/>
      <c r="T1143" s="32"/>
      <c r="U1143" s="32"/>
      <c r="V1143" s="32"/>
      <c r="W1143" s="32"/>
      <c r="X1143" s="32"/>
      <c r="Y1143" s="32"/>
      <c r="Z1143" s="32"/>
      <c r="AA1143" s="32"/>
      <c r="AB1143" s="32"/>
      <c r="AC1143" s="32"/>
      <c r="AD1143" s="32"/>
      <c r="AE1143" s="32"/>
      <c r="AF1143" s="32"/>
      <c r="AG1143" s="32"/>
      <c r="AH1143" s="32"/>
      <c r="AI1143" s="32"/>
      <c r="AJ1143" s="32"/>
      <c r="AK1143" s="32"/>
      <c r="AL1143" s="32"/>
      <c r="AM1143" s="32"/>
      <c r="AN1143" s="32"/>
      <c r="AO1143" s="32"/>
      <c r="AP1143" s="32"/>
      <c r="AQ1143" s="32"/>
      <c r="AR1143" s="32"/>
      <c r="AS1143" s="32"/>
      <c r="AT1143" s="32"/>
      <c r="AU1143" s="32"/>
      <c r="AV1143" s="32"/>
      <c r="AW1143" s="32"/>
      <c r="AX1143" s="32"/>
      <c r="AY1143" s="32"/>
      <c r="AZ1143" s="32"/>
      <c r="BA1143" s="32"/>
      <c r="BB1143" s="32"/>
      <c r="BC1143" s="32"/>
      <c r="BD1143" s="32"/>
      <c r="BE1143" s="32"/>
      <c r="BF1143" s="32"/>
      <c r="BG1143" s="32"/>
      <c r="BH1143" s="32"/>
      <c r="BI1143" s="32"/>
      <c r="BJ1143" s="32"/>
      <c r="BK1143" s="32"/>
      <c r="BL1143" s="32"/>
      <c r="BM1143" s="32"/>
      <c r="BN1143" s="32"/>
      <c r="BO1143" s="32"/>
      <c r="BP1143" s="32"/>
      <c r="BQ1143" s="32"/>
      <c r="BR1143" s="32"/>
      <c r="BS1143" s="32"/>
      <c r="BT1143" s="32"/>
      <c r="BU1143" s="32"/>
      <c r="BV1143" s="32"/>
      <c r="BW1143" s="32"/>
      <c r="BX1143" s="32">
        <v>1027425</v>
      </c>
      <c r="BY1143" s="32"/>
      <c r="BZ1143" s="32">
        <v>1027425</v>
      </c>
      <c r="CA1143" s="32">
        <f t="shared" si="284"/>
        <v>1085166.2849999999</v>
      </c>
      <c r="CB1143" s="32"/>
      <c r="CC1143" s="32"/>
      <c r="CD1143" s="32"/>
      <c r="CE1143" s="32"/>
      <c r="CF1143" s="32"/>
      <c r="CG1143" s="32"/>
      <c r="CH1143" s="32"/>
      <c r="CI1143" s="32"/>
      <c r="CJ1143" s="32">
        <f t="shared" si="285"/>
        <v>1085166.2849999999</v>
      </c>
      <c r="CK1143" s="32">
        <f>+SMALL((K1143,O1143,S1143,W1143,AA1143,AE1143,AI1143,AM1143,AQ1143,AU1143,AY1143,BC1143,BG1143,BK1143,BO1143,BS1143,BW1143,CA1143,CE1143,CI1143),1)</f>
        <v>1085166.2849999999</v>
      </c>
      <c r="CL1143" s="18"/>
      <c r="CM1143" s="18"/>
      <c r="CN1143" s="35"/>
      <c r="CO1143" s="39">
        <f t="shared" si="288"/>
        <v>1085166.2849999999</v>
      </c>
    </row>
    <row r="1144" spans="1:93" s="19" customFormat="1" ht="60">
      <c r="A1144" s="17">
        <v>1134</v>
      </c>
      <c r="B1144" s="49" t="s">
        <v>839</v>
      </c>
      <c r="C1144" s="69" t="s">
        <v>954</v>
      </c>
      <c r="D1144" s="69" t="s">
        <v>1248</v>
      </c>
      <c r="E1144" s="37">
        <v>1</v>
      </c>
      <c r="F1144" s="37" t="str">
        <f>+VLOOKUP(B1144,'[1]AMAREY NOVA MEDICAL S.A'!$D:$H,5,0)</f>
        <v>CTO 5666-2021 LOGISTICA PARA DISPOSITIVOS MEDICOS S.A.S</v>
      </c>
      <c r="G1144" s="34">
        <f>+VLOOKUP(B1144,'[1]AMAREY NOVA MEDICAL S.A'!$D:$H,2,0)</f>
        <v>0</v>
      </c>
      <c r="H1144" s="32">
        <f>+VLOOKUP(B1144,'[1]AMAREY NOVA MEDICAL S.A'!$D:$H,3,0)</f>
        <v>0</v>
      </c>
      <c r="I1144" s="32">
        <f>+VLOOKUP(B1144,'[1]AMAREY NOVA MEDICAL S.A'!$D:$H,4,0)</f>
        <v>0</v>
      </c>
      <c r="J1144" s="32">
        <f t="shared" si="282"/>
        <v>0</v>
      </c>
      <c r="K1144" s="32">
        <f t="shared" si="283"/>
        <v>0</v>
      </c>
      <c r="L1144" s="32"/>
      <c r="M1144" s="32"/>
      <c r="N1144" s="32"/>
      <c r="O1144" s="32"/>
      <c r="P1144" s="71"/>
      <c r="Q1144" s="71"/>
      <c r="R1144" s="76"/>
      <c r="S1144" s="32"/>
      <c r="T1144" s="32"/>
      <c r="U1144" s="32"/>
      <c r="V1144" s="32"/>
      <c r="W1144" s="32"/>
      <c r="X1144" s="32"/>
      <c r="Y1144" s="32"/>
      <c r="Z1144" s="32"/>
      <c r="AA1144" s="32"/>
      <c r="AB1144" s="32"/>
      <c r="AC1144" s="32"/>
      <c r="AD1144" s="32"/>
      <c r="AE1144" s="32"/>
      <c r="AF1144" s="32"/>
      <c r="AG1144" s="32"/>
      <c r="AH1144" s="32"/>
      <c r="AI1144" s="32"/>
      <c r="AJ1144" s="32"/>
      <c r="AK1144" s="32"/>
      <c r="AL1144" s="32"/>
      <c r="AM1144" s="32"/>
      <c r="AN1144" s="32"/>
      <c r="AO1144" s="32"/>
      <c r="AP1144" s="32"/>
      <c r="AQ1144" s="32"/>
      <c r="AR1144" s="32"/>
      <c r="AS1144" s="32"/>
      <c r="AT1144" s="32"/>
      <c r="AU1144" s="32"/>
      <c r="AV1144" s="32"/>
      <c r="AW1144" s="32"/>
      <c r="AX1144" s="32"/>
      <c r="AY1144" s="32"/>
      <c r="AZ1144" s="32"/>
      <c r="BA1144" s="32"/>
      <c r="BB1144" s="32"/>
      <c r="BC1144" s="32"/>
      <c r="BD1144" s="32"/>
      <c r="BE1144" s="32"/>
      <c r="BF1144" s="32"/>
      <c r="BG1144" s="32"/>
      <c r="BH1144" s="32"/>
      <c r="BI1144" s="32"/>
      <c r="BJ1144" s="32"/>
      <c r="BK1144" s="32"/>
      <c r="BL1144" s="32"/>
      <c r="BM1144" s="32"/>
      <c r="BN1144" s="32"/>
      <c r="BO1144" s="32"/>
      <c r="BP1144" s="32"/>
      <c r="BQ1144" s="32"/>
      <c r="BR1144" s="32"/>
      <c r="BS1144" s="32"/>
      <c r="BT1144" s="32"/>
      <c r="BU1144" s="32"/>
      <c r="BV1144" s="32"/>
      <c r="BW1144" s="32"/>
      <c r="BX1144" s="32">
        <v>439950</v>
      </c>
      <c r="BY1144" s="32"/>
      <c r="BZ1144" s="32">
        <v>439950</v>
      </c>
      <c r="CA1144" s="32">
        <f t="shared" si="284"/>
        <v>464675.19</v>
      </c>
      <c r="CB1144" s="32"/>
      <c r="CC1144" s="32"/>
      <c r="CD1144" s="32"/>
      <c r="CE1144" s="32"/>
      <c r="CF1144" s="32"/>
      <c r="CG1144" s="32"/>
      <c r="CH1144" s="32"/>
      <c r="CI1144" s="32"/>
      <c r="CJ1144" s="32">
        <f t="shared" si="285"/>
        <v>232337.595</v>
      </c>
      <c r="CK1144" s="32">
        <f>+SMALL((K1144,O1144,S1144,W1144,AA1144,AE1144,AI1144,AM1144,AQ1144,AU1144,AY1144,BC1144,BG1144,BK1144,BO1144,BS1144,BW1144,CA1144,CE1144,CI1144),1)</f>
        <v>0</v>
      </c>
      <c r="CL1144" s="18"/>
      <c r="CM1144" s="18"/>
      <c r="CN1144" s="35"/>
      <c r="CO1144" s="39">
        <f t="shared" si="288"/>
        <v>0</v>
      </c>
    </row>
    <row r="1145" spans="1:93" s="19" customFormat="1" ht="60">
      <c r="A1145" s="17">
        <v>1135</v>
      </c>
      <c r="B1145" s="49" t="s">
        <v>838</v>
      </c>
      <c r="C1145" s="69" t="s">
        <v>954</v>
      </c>
      <c r="D1145" s="69" t="s">
        <v>1248</v>
      </c>
      <c r="E1145" s="37">
        <v>1</v>
      </c>
      <c r="F1145" s="37" t="str">
        <f>+VLOOKUP(B1145,'[1]AMAREY NOVA MEDICAL S.A'!$D:$H,5,0)</f>
        <v>CTO 5666-2021 LOGISTICA PARA DISPOSITIVOS MEDICOS S.A.S</v>
      </c>
      <c r="G1145" s="34">
        <f>+VLOOKUP(B1145,'[1]AMAREY NOVA MEDICAL S.A'!$D:$H,2,0)</f>
        <v>334050</v>
      </c>
      <c r="H1145" s="32">
        <f>+VLOOKUP(B1145,'[1]AMAREY NOVA MEDICAL S.A'!$D:$H,3,0)</f>
        <v>0</v>
      </c>
      <c r="I1145" s="32">
        <f>+VLOOKUP(B1145,'[1]AMAREY NOVA MEDICAL S.A'!$D:$H,4,0)</f>
        <v>334050</v>
      </c>
      <c r="J1145" s="32">
        <f t="shared" si="282"/>
        <v>334050</v>
      </c>
      <c r="K1145" s="32">
        <f t="shared" si="283"/>
        <v>352823.61</v>
      </c>
      <c r="L1145" s="32"/>
      <c r="M1145" s="32"/>
      <c r="N1145" s="32"/>
      <c r="O1145" s="32"/>
      <c r="P1145" s="71"/>
      <c r="Q1145" s="71"/>
      <c r="R1145" s="76"/>
      <c r="S1145" s="32"/>
      <c r="T1145" s="32"/>
      <c r="U1145" s="32"/>
      <c r="V1145" s="32"/>
      <c r="W1145" s="32"/>
      <c r="X1145" s="32"/>
      <c r="Y1145" s="32"/>
      <c r="Z1145" s="32"/>
      <c r="AA1145" s="32"/>
      <c r="AB1145" s="32"/>
      <c r="AC1145" s="32"/>
      <c r="AD1145" s="32"/>
      <c r="AE1145" s="32"/>
      <c r="AF1145" s="32"/>
      <c r="AG1145" s="32"/>
      <c r="AH1145" s="32"/>
      <c r="AI1145" s="32"/>
      <c r="AJ1145" s="32"/>
      <c r="AK1145" s="32"/>
      <c r="AL1145" s="32"/>
      <c r="AM1145" s="32"/>
      <c r="AN1145" s="32"/>
      <c r="AO1145" s="32"/>
      <c r="AP1145" s="32"/>
      <c r="AQ1145" s="32"/>
      <c r="AR1145" s="32"/>
      <c r="AS1145" s="32"/>
      <c r="AT1145" s="32"/>
      <c r="AU1145" s="32"/>
      <c r="AV1145" s="32"/>
      <c r="AW1145" s="32"/>
      <c r="AX1145" s="32"/>
      <c r="AY1145" s="32"/>
      <c r="AZ1145" s="32"/>
      <c r="BA1145" s="32"/>
      <c r="BB1145" s="32"/>
      <c r="BC1145" s="32"/>
      <c r="BD1145" s="32"/>
      <c r="BE1145" s="32"/>
      <c r="BF1145" s="32"/>
      <c r="BG1145" s="32"/>
      <c r="BH1145" s="32"/>
      <c r="BI1145" s="32"/>
      <c r="BJ1145" s="32"/>
      <c r="BK1145" s="32"/>
      <c r="BL1145" s="32"/>
      <c r="BM1145" s="32"/>
      <c r="BN1145" s="32"/>
      <c r="BO1145" s="32"/>
      <c r="BP1145" s="32"/>
      <c r="BQ1145" s="32"/>
      <c r="BR1145" s="32"/>
      <c r="BS1145" s="32"/>
      <c r="BT1145" s="32"/>
      <c r="BU1145" s="32"/>
      <c r="BV1145" s="32"/>
      <c r="BW1145" s="32"/>
      <c r="BX1145" s="32">
        <v>25200</v>
      </c>
      <c r="BY1145" s="32"/>
      <c r="BZ1145" s="32">
        <v>25200</v>
      </c>
      <c r="CA1145" s="32">
        <f t="shared" si="284"/>
        <v>26616.240000000002</v>
      </c>
      <c r="CB1145" s="32"/>
      <c r="CC1145" s="32"/>
      <c r="CD1145" s="32"/>
      <c r="CE1145" s="32"/>
      <c r="CF1145" s="32"/>
      <c r="CG1145" s="32"/>
      <c r="CH1145" s="32"/>
      <c r="CI1145" s="32"/>
      <c r="CJ1145" s="32">
        <f t="shared" si="285"/>
        <v>189719.92499999999</v>
      </c>
      <c r="CK1145" s="32">
        <f>+SMALL((K1145,O1145,S1145,W1145,AA1145,AE1145,AI1145,AM1145,AQ1145,AU1145,AY1145,BC1145,BG1145,BK1145,BO1145,BS1145,BW1145,CA1145,CE1145,CI1145),1)</f>
        <v>26616.240000000002</v>
      </c>
      <c r="CL1145" s="18"/>
      <c r="CM1145" s="18">
        <f t="shared" si="286"/>
        <v>326207.37</v>
      </c>
      <c r="CN1145" s="35">
        <f t="shared" si="287"/>
        <v>12.25595238095238</v>
      </c>
      <c r="CO1145" s="39">
        <f t="shared" si="288"/>
        <v>26616.240000000002</v>
      </c>
    </row>
    <row r="1146" spans="1:93" s="19" customFormat="1" ht="60">
      <c r="A1146" s="17">
        <v>1136</v>
      </c>
      <c r="B1146" s="49" t="s">
        <v>840</v>
      </c>
      <c r="C1146" s="69" t="s">
        <v>954</v>
      </c>
      <c r="D1146" s="69" t="s">
        <v>1248</v>
      </c>
      <c r="E1146" s="37">
        <v>1</v>
      </c>
      <c r="F1146" s="37" t="str">
        <f>+VLOOKUP(B1146,'[1]AMAREY NOVA MEDICAL S.A'!$D:$H,5,0)</f>
        <v>CTO 5666-2021 LOGISTICA PARA DISPOSITIVOS MEDICOS S.A.S</v>
      </c>
      <c r="G1146" s="34">
        <f>+VLOOKUP(B1146,'[1]AMAREY NOVA MEDICAL S.A'!$D:$H,2,0)</f>
        <v>128896</v>
      </c>
      <c r="H1146" s="32">
        <f>+VLOOKUP(B1146,'[1]AMAREY NOVA MEDICAL S.A'!$D:$H,3,0)</f>
        <v>0</v>
      </c>
      <c r="I1146" s="32">
        <f>+VLOOKUP(B1146,'[1]AMAREY NOVA MEDICAL S.A'!$D:$H,4,0)</f>
        <v>128896</v>
      </c>
      <c r="J1146" s="32">
        <f t="shared" si="282"/>
        <v>128896</v>
      </c>
      <c r="K1146" s="32">
        <f t="shared" si="283"/>
        <v>136139.9552</v>
      </c>
      <c r="L1146" s="32"/>
      <c r="M1146" s="32"/>
      <c r="N1146" s="32"/>
      <c r="O1146" s="32"/>
      <c r="P1146" s="71"/>
      <c r="Q1146" s="71"/>
      <c r="R1146" s="76"/>
      <c r="S1146" s="32"/>
      <c r="T1146" s="32"/>
      <c r="U1146" s="32"/>
      <c r="V1146" s="32"/>
      <c r="W1146" s="32"/>
      <c r="X1146" s="32"/>
      <c r="Y1146" s="32"/>
      <c r="Z1146" s="32"/>
      <c r="AA1146" s="32"/>
      <c r="AB1146" s="32"/>
      <c r="AC1146" s="32"/>
      <c r="AD1146" s="32"/>
      <c r="AE1146" s="32"/>
      <c r="AF1146" s="32"/>
      <c r="AG1146" s="32"/>
      <c r="AH1146" s="32"/>
      <c r="AI1146" s="32"/>
      <c r="AJ1146" s="32"/>
      <c r="AK1146" s="32"/>
      <c r="AL1146" s="32"/>
      <c r="AM1146" s="32"/>
      <c r="AN1146" s="32"/>
      <c r="AO1146" s="32"/>
      <c r="AP1146" s="32"/>
      <c r="AQ1146" s="32"/>
      <c r="AR1146" s="32"/>
      <c r="AS1146" s="32"/>
      <c r="AT1146" s="32"/>
      <c r="AU1146" s="32"/>
      <c r="AV1146" s="32"/>
      <c r="AW1146" s="32"/>
      <c r="AX1146" s="32"/>
      <c r="AY1146" s="32"/>
      <c r="AZ1146" s="32"/>
      <c r="BA1146" s="32"/>
      <c r="BB1146" s="32"/>
      <c r="BC1146" s="32"/>
      <c r="BD1146" s="32"/>
      <c r="BE1146" s="32"/>
      <c r="BF1146" s="32"/>
      <c r="BG1146" s="32"/>
      <c r="BH1146" s="32"/>
      <c r="BI1146" s="32"/>
      <c r="BJ1146" s="32"/>
      <c r="BK1146" s="32"/>
      <c r="BL1146" s="32"/>
      <c r="BM1146" s="32"/>
      <c r="BN1146" s="32"/>
      <c r="BO1146" s="32"/>
      <c r="BP1146" s="32"/>
      <c r="BQ1146" s="32"/>
      <c r="BR1146" s="32"/>
      <c r="BS1146" s="32"/>
      <c r="BT1146" s="32"/>
      <c r="BU1146" s="32"/>
      <c r="BV1146" s="32"/>
      <c r="BW1146" s="32"/>
      <c r="BX1146" s="32">
        <v>107625</v>
      </c>
      <c r="BY1146" s="32"/>
      <c r="BZ1146" s="32">
        <v>107625</v>
      </c>
      <c r="CA1146" s="32">
        <f t="shared" si="284"/>
        <v>113673.52500000001</v>
      </c>
      <c r="CB1146" s="32"/>
      <c r="CC1146" s="32"/>
      <c r="CD1146" s="32"/>
      <c r="CE1146" s="32"/>
      <c r="CF1146" s="32"/>
      <c r="CG1146" s="32"/>
      <c r="CH1146" s="32"/>
      <c r="CI1146" s="32"/>
      <c r="CJ1146" s="32">
        <f t="shared" si="285"/>
        <v>124906.7401</v>
      </c>
      <c r="CK1146" s="32">
        <f>+SMALL((K1146,O1146,S1146,W1146,AA1146,AE1146,AI1146,AM1146,AQ1146,AU1146,AY1146,BC1146,BG1146,BK1146,BO1146,BS1146,BW1146,CA1146,CE1146,CI1146),1)</f>
        <v>113673.52500000001</v>
      </c>
      <c r="CL1146" s="18"/>
      <c r="CM1146" s="18">
        <f t="shared" si="286"/>
        <v>22466.430199999988</v>
      </c>
      <c r="CN1146" s="35">
        <f t="shared" si="287"/>
        <v>0.19763995354239244</v>
      </c>
      <c r="CO1146" s="39">
        <f t="shared" si="288"/>
        <v>113673.52500000001</v>
      </c>
    </row>
    <row r="1147" spans="1:93" s="19" customFormat="1" ht="60">
      <c r="A1147" s="17">
        <v>1137</v>
      </c>
      <c r="B1147" s="49" t="s">
        <v>702</v>
      </c>
      <c r="C1147" s="69" t="s">
        <v>954</v>
      </c>
      <c r="D1147" s="69" t="s">
        <v>1248</v>
      </c>
      <c r="E1147" s="37">
        <v>1</v>
      </c>
      <c r="F1147" s="37" t="str">
        <f>+VLOOKUP(B1147,'[1]AMAREY NOVA MEDICAL S.A'!$D:$H,5,0)</f>
        <v>CTO 5666-2021 LOGISTICA PARA DISPOSITIVOS MEDICOS S.A.S</v>
      </c>
      <c r="G1147" s="34">
        <f>+VLOOKUP(B1147,'[1]AMAREY NOVA MEDICAL S.A'!$D:$H,2,0)</f>
        <v>336539</v>
      </c>
      <c r="H1147" s="32">
        <f>+VLOOKUP(B1147,'[1]AMAREY NOVA MEDICAL S.A'!$D:$H,3,0)</f>
        <v>0</v>
      </c>
      <c r="I1147" s="32">
        <f>+VLOOKUP(B1147,'[1]AMAREY NOVA MEDICAL S.A'!$D:$H,4,0)</f>
        <v>336539</v>
      </c>
      <c r="J1147" s="32">
        <f t="shared" si="282"/>
        <v>336539</v>
      </c>
      <c r="K1147" s="32">
        <f t="shared" si="283"/>
        <v>355452.49180000002</v>
      </c>
      <c r="L1147" s="32"/>
      <c r="M1147" s="32"/>
      <c r="N1147" s="32"/>
      <c r="O1147" s="32"/>
      <c r="P1147" s="71"/>
      <c r="Q1147" s="71"/>
      <c r="R1147" s="76"/>
      <c r="S1147" s="32"/>
      <c r="T1147" s="32"/>
      <c r="U1147" s="32"/>
      <c r="V1147" s="32"/>
      <c r="W1147" s="32"/>
      <c r="X1147" s="32"/>
      <c r="Y1147" s="32"/>
      <c r="Z1147" s="32"/>
      <c r="AA1147" s="32"/>
      <c r="AB1147" s="32"/>
      <c r="AC1147" s="32"/>
      <c r="AD1147" s="32"/>
      <c r="AE1147" s="32"/>
      <c r="AF1147" s="32"/>
      <c r="AG1147" s="32"/>
      <c r="AH1147" s="32"/>
      <c r="AI1147" s="32"/>
      <c r="AJ1147" s="32"/>
      <c r="AK1147" s="32"/>
      <c r="AL1147" s="32"/>
      <c r="AM1147" s="32"/>
      <c r="AN1147" s="32"/>
      <c r="AO1147" s="32"/>
      <c r="AP1147" s="32"/>
      <c r="AQ1147" s="32"/>
      <c r="AR1147" s="32"/>
      <c r="AS1147" s="32"/>
      <c r="AT1147" s="32"/>
      <c r="AU1147" s="32"/>
      <c r="AV1147" s="32"/>
      <c r="AW1147" s="32"/>
      <c r="AX1147" s="32"/>
      <c r="AY1147" s="32"/>
      <c r="AZ1147" s="32"/>
      <c r="BA1147" s="32"/>
      <c r="BB1147" s="32"/>
      <c r="BC1147" s="32"/>
      <c r="BD1147" s="32"/>
      <c r="BE1147" s="32"/>
      <c r="BF1147" s="32"/>
      <c r="BG1147" s="32"/>
      <c r="BH1147" s="32"/>
      <c r="BI1147" s="32"/>
      <c r="BJ1147" s="32"/>
      <c r="BK1147" s="32"/>
      <c r="BL1147" s="32"/>
      <c r="BM1147" s="32"/>
      <c r="BN1147" s="32"/>
      <c r="BO1147" s="32"/>
      <c r="BP1147" s="32"/>
      <c r="BQ1147" s="32"/>
      <c r="BR1147" s="32"/>
      <c r="BS1147" s="32"/>
      <c r="BT1147" s="32"/>
      <c r="BU1147" s="32"/>
      <c r="BV1147" s="32"/>
      <c r="BW1147" s="32"/>
      <c r="BX1147" s="32">
        <v>380000</v>
      </c>
      <c r="BY1147" s="32"/>
      <c r="BZ1147" s="32">
        <v>380000</v>
      </c>
      <c r="CA1147" s="32">
        <f t="shared" si="284"/>
        <v>401356</v>
      </c>
      <c r="CB1147" s="32"/>
      <c r="CC1147" s="32"/>
      <c r="CD1147" s="32"/>
      <c r="CE1147" s="32"/>
      <c r="CF1147" s="32"/>
      <c r="CG1147" s="32"/>
      <c r="CH1147" s="32"/>
      <c r="CI1147" s="32"/>
      <c r="CJ1147" s="32">
        <f t="shared" si="285"/>
        <v>378404.24589999998</v>
      </c>
      <c r="CK1147" s="32">
        <f>+SMALL((K1147,O1147,S1147,W1147,AA1147,AE1147,AI1147,AM1147,AQ1147,AU1147,AY1147,BC1147,BG1147,BK1147,BO1147,BS1147,BW1147,CA1147,CE1147,CI1147),1)</f>
        <v>355452.49180000002</v>
      </c>
      <c r="CL1147" s="18"/>
      <c r="CM1147" s="18">
        <f t="shared" si="286"/>
        <v>0</v>
      </c>
      <c r="CN1147" s="35">
        <f t="shared" si="287"/>
        <v>0</v>
      </c>
      <c r="CO1147" s="39">
        <f t="shared" si="288"/>
        <v>355452.49180000002</v>
      </c>
    </row>
    <row r="1148" spans="1:93" s="19" customFormat="1" ht="60">
      <c r="A1148" s="17">
        <v>1138</v>
      </c>
      <c r="B1148" s="49" t="s">
        <v>841</v>
      </c>
      <c r="C1148" s="69" t="s">
        <v>954</v>
      </c>
      <c r="D1148" s="69" t="s">
        <v>1248</v>
      </c>
      <c r="E1148" s="37">
        <v>1</v>
      </c>
      <c r="F1148" s="37" t="str">
        <f>+VLOOKUP(B1148,'[1]AMAREY NOVA MEDICAL S.A'!$D:$H,5,0)</f>
        <v>CTO 5666-2021 LOGISTICA PARA DISPOSITIVOS MEDICOS S.A.S</v>
      </c>
      <c r="G1148" s="34">
        <f>+VLOOKUP(B1148,'[1]AMAREY NOVA MEDICAL S.A'!$D:$H,2,0)</f>
        <v>80794</v>
      </c>
      <c r="H1148" s="32">
        <f>+VLOOKUP(B1148,'[1]AMAREY NOVA MEDICAL S.A'!$D:$H,3,0)</f>
        <v>0</v>
      </c>
      <c r="I1148" s="32">
        <f>+VLOOKUP(B1148,'[1]AMAREY NOVA MEDICAL S.A'!$D:$H,4,0)</f>
        <v>80794</v>
      </c>
      <c r="J1148" s="32">
        <f t="shared" si="282"/>
        <v>80794</v>
      </c>
      <c r="K1148" s="32">
        <f t="shared" si="283"/>
        <v>85334.622799999997</v>
      </c>
      <c r="L1148" s="32"/>
      <c r="M1148" s="32"/>
      <c r="N1148" s="32"/>
      <c r="O1148" s="32"/>
      <c r="P1148" s="71"/>
      <c r="Q1148" s="71"/>
      <c r="R1148" s="76"/>
      <c r="S1148" s="32"/>
      <c r="T1148" s="32"/>
      <c r="U1148" s="32"/>
      <c r="V1148" s="32"/>
      <c r="W1148" s="32"/>
      <c r="X1148" s="32"/>
      <c r="Y1148" s="32"/>
      <c r="Z1148" s="32"/>
      <c r="AA1148" s="32"/>
      <c r="AB1148" s="32"/>
      <c r="AC1148" s="32"/>
      <c r="AD1148" s="32"/>
      <c r="AE1148" s="32"/>
      <c r="AF1148" s="32"/>
      <c r="AG1148" s="32"/>
      <c r="AH1148" s="32"/>
      <c r="AI1148" s="32"/>
      <c r="AJ1148" s="32"/>
      <c r="AK1148" s="32"/>
      <c r="AL1148" s="32"/>
      <c r="AM1148" s="32"/>
      <c r="AN1148" s="32"/>
      <c r="AO1148" s="32"/>
      <c r="AP1148" s="32"/>
      <c r="AQ1148" s="32"/>
      <c r="AR1148" s="32"/>
      <c r="AS1148" s="32"/>
      <c r="AT1148" s="32"/>
      <c r="AU1148" s="32"/>
      <c r="AV1148" s="32"/>
      <c r="AW1148" s="32"/>
      <c r="AX1148" s="32"/>
      <c r="AY1148" s="32"/>
      <c r="AZ1148" s="32"/>
      <c r="BA1148" s="32"/>
      <c r="BB1148" s="32"/>
      <c r="BC1148" s="32"/>
      <c r="BD1148" s="32"/>
      <c r="BE1148" s="32"/>
      <c r="BF1148" s="32"/>
      <c r="BG1148" s="32"/>
      <c r="BH1148" s="32"/>
      <c r="BI1148" s="32"/>
      <c r="BJ1148" s="32"/>
      <c r="BK1148" s="32"/>
      <c r="BL1148" s="32"/>
      <c r="BM1148" s="32"/>
      <c r="BN1148" s="32"/>
      <c r="BO1148" s="32"/>
      <c r="BP1148" s="32"/>
      <c r="BQ1148" s="32"/>
      <c r="BR1148" s="32"/>
      <c r="BS1148" s="32"/>
      <c r="BT1148" s="32"/>
      <c r="BU1148" s="32"/>
      <c r="BV1148" s="32"/>
      <c r="BW1148" s="32"/>
      <c r="BX1148" s="32">
        <v>271950</v>
      </c>
      <c r="BY1148" s="32"/>
      <c r="BZ1148" s="32">
        <v>271950</v>
      </c>
      <c r="CA1148" s="32">
        <f t="shared" si="284"/>
        <v>287233.59000000003</v>
      </c>
      <c r="CB1148" s="32"/>
      <c r="CC1148" s="32"/>
      <c r="CD1148" s="32"/>
      <c r="CE1148" s="32"/>
      <c r="CF1148" s="32"/>
      <c r="CG1148" s="32"/>
      <c r="CH1148" s="32"/>
      <c r="CI1148" s="32"/>
      <c r="CJ1148" s="32">
        <f t="shared" si="285"/>
        <v>186284.10640000002</v>
      </c>
      <c r="CK1148" s="32">
        <f>+SMALL((K1148,O1148,S1148,W1148,AA1148,AE1148,AI1148,AM1148,AQ1148,AU1148,AY1148,BC1148,BG1148,BK1148,BO1148,BS1148,BW1148,CA1148,CE1148,CI1148),1)</f>
        <v>85334.622799999997</v>
      </c>
      <c r="CL1148" s="18"/>
      <c r="CM1148" s="18">
        <f t="shared" si="286"/>
        <v>0</v>
      </c>
      <c r="CN1148" s="35">
        <f t="shared" si="287"/>
        <v>0</v>
      </c>
      <c r="CO1148" s="39">
        <f t="shared" si="288"/>
        <v>85334.622799999997</v>
      </c>
    </row>
    <row r="1149" spans="1:93" s="19" customFormat="1" ht="60">
      <c r="A1149" s="17">
        <v>1139</v>
      </c>
      <c r="B1149" s="49" t="s">
        <v>842</v>
      </c>
      <c r="C1149" s="69" t="s">
        <v>954</v>
      </c>
      <c r="D1149" s="69" t="s">
        <v>1248</v>
      </c>
      <c r="E1149" s="37">
        <v>1</v>
      </c>
      <c r="F1149" s="37" t="str">
        <f>+VLOOKUP(B1149,'[1]AMAREY NOVA MEDICAL S.A'!$D:$H,5,0)</f>
        <v>CTO 5666-2021 LOGISTICA PARA DISPOSITIVOS MEDICOS S.A.S</v>
      </c>
      <c r="G1149" s="34">
        <f>+VLOOKUP(B1149,'[1]AMAREY NOVA MEDICAL S.A'!$D:$H,2,0)</f>
        <v>2912676</v>
      </c>
      <c r="H1149" s="32">
        <f>+VLOOKUP(B1149,'[1]AMAREY NOVA MEDICAL S.A'!$D:$H,3,0)</f>
        <v>0</v>
      </c>
      <c r="I1149" s="32">
        <f>+VLOOKUP(B1149,'[1]AMAREY NOVA MEDICAL S.A'!$D:$H,4,0)</f>
        <v>2912676</v>
      </c>
      <c r="J1149" s="32">
        <f t="shared" si="282"/>
        <v>2912676</v>
      </c>
      <c r="K1149" s="32">
        <f t="shared" si="283"/>
        <v>3076368.3912</v>
      </c>
      <c r="L1149" s="32"/>
      <c r="M1149" s="32"/>
      <c r="N1149" s="32"/>
      <c r="O1149" s="32"/>
      <c r="P1149" s="71"/>
      <c r="Q1149" s="71"/>
      <c r="R1149" s="76"/>
      <c r="S1149" s="32"/>
      <c r="T1149" s="32"/>
      <c r="U1149" s="32"/>
      <c r="V1149" s="32"/>
      <c r="W1149" s="32"/>
      <c r="X1149" s="32"/>
      <c r="Y1149" s="32"/>
      <c r="Z1149" s="32"/>
      <c r="AA1149" s="32"/>
      <c r="AB1149" s="32"/>
      <c r="AC1149" s="32"/>
      <c r="AD1149" s="32"/>
      <c r="AE1149" s="32"/>
      <c r="AF1149" s="32"/>
      <c r="AG1149" s="32"/>
      <c r="AH1149" s="32"/>
      <c r="AI1149" s="32"/>
      <c r="AJ1149" s="32"/>
      <c r="AK1149" s="32"/>
      <c r="AL1149" s="32"/>
      <c r="AM1149" s="32"/>
      <c r="AN1149" s="32"/>
      <c r="AO1149" s="32"/>
      <c r="AP1149" s="32"/>
      <c r="AQ1149" s="32"/>
      <c r="AR1149" s="32"/>
      <c r="AS1149" s="32"/>
      <c r="AT1149" s="32"/>
      <c r="AU1149" s="32"/>
      <c r="AV1149" s="32"/>
      <c r="AW1149" s="32"/>
      <c r="AX1149" s="32"/>
      <c r="AY1149" s="32"/>
      <c r="AZ1149" s="32"/>
      <c r="BA1149" s="32"/>
      <c r="BB1149" s="32"/>
      <c r="BC1149" s="32"/>
      <c r="BD1149" s="32"/>
      <c r="BE1149" s="32"/>
      <c r="BF1149" s="32"/>
      <c r="BG1149" s="32"/>
      <c r="BH1149" s="32"/>
      <c r="BI1149" s="32"/>
      <c r="BJ1149" s="32"/>
      <c r="BK1149" s="32"/>
      <c r="BL1149" s="32"/>
      <c r="BM1149" s="32"/>
      <c r="BN1149" s="32"/>
      <c r="BO1149" s="32"/>
      <c r="BP1149" s="32"/>
      <c r="BQ1149" s="32"/>
      <c r="BR1149" s="32"/>
      <c r="BS1149" s="32"/>
      <c r="BT1149" s="32"/>
      <c r="BU1149" s="32"/>
      <c r="BV1149" s="32"/>
      <c r="BW1149" s="32"/>
      <c r="BX1149" s="32">
        <v>69825</v>
      </c>
      <c r="BY1149" s="32"/>
      <c r="BZ1149" s="32">
        <v>69825</v>
      </c>
      <c r="CA1149" s="32">
        <f t="shared" si="284"/>
        <v>73749.165000000008</v>
      </c>
      <c r="CB1149" s="32"/>
      <c r="CC1149" s="32"/>
      <c r="CD1149" s="32"/>
      <c r="CE1149" s="32"/>
      <c r="CF1149" s="32"/>
      <c r="CG1149" s="32"/>
      <c r="CH1149" s="32"/>
      <c r="CI1149" s="32"/>
      <c r="CJ1149" s="32">
        <f t="shared" si="285"/>
        <v>1575058.7781</v>
      </c>
      <c r="CK1149" s="32">
        <f>+SMALL((K1149,O1149,S1149,W1149,AA1149,AE1149,AI1149,AM1149,AQ1149,AU1149,AY1149,BC1149,BG1149,BK1149,BO1149,BS1149,BW1149,CA1149,CE1149,CI1149),1)</f>
        <v>73749.165000000008</v>
      </c>
      <c r="CL1149" s="18"/>
      <c r="CM1149" s="18">
        <f t="shared" si="286"/>
        <v>3002619.2261999999</v>
      </c>
      <c r="CN1149" s="35">
        <f t="shared" si="287"/>
        <v>40.713941997851769</v>
      </c>
      <c r="CO1149" s="39">
        <f t="shared" si="288"/>
        <v>73749.165000000008</v>
      </c>
    </row>
    <row r="1150" spans="1:93" s="19" customFormat="1" ht="60">
      <c r="A1150" s="17">
        <v>1140</v>
      </c>
      <c r="B1150" s="49" t="s">
        <v>843</v>
      </c>
      <c r="C1150" s="69" t="s">
        <v>954</v>
      </c>
      <c r="D1150" s="69" t="s">
        <v>1248</v>
      </c>
      <c r="E1150" s="37">
        <v>1</v>
      </c>
      <c r="F1150" s="37" t="str">
        <f>+VLOOKUP(B1150,'[1]AMAREY NOVA MEDICAL S.A'!$D:$H,5,0)</f>
        <v>CTO 5666-2021 LOGISTICA PARA DISPOSITIVOS MEDICOS S.A.S</v>
      </c>
      <c r="G1150" s="34">
        <f>+VLOOKUP(B1150,'[1]AMAREY NOVA MEDICAL S.A'!$D:$H,2,0)</f>
        <v>230506</v>
      </c>
      <c r="H1150" s="32">
        <f>+VLOOKUP(B1150,'[1]AMAREY NOVA MEDICAL S.A'!$D:$H,3,0)</f>
        <v>0</v>
      </c>
      <c r="I1150" s="32">
        <f>+VLOOKUP(B1150,'[1]AMAREY NOVA MEDICAL S.A'!$D:$H,4,0)</f>
        <v>230506</v>
      </c>
      <c r="J1150" s="32">
        <f t="shared" si="282"/>
        <v>230506</v>
      </c>
      <c r="K1150" s="32">
        <f t="shared" si="283"/>
        <v>243460.43720000001</v>
      </c>
      <c r="L1150" s="32"/>
      <c r="M1150" s="32"/>
      <c r="N1150" s="32"/>
      <c r="O1150" s="32"/>
      <c r="P1150" s="71"/>
      <c r="Q1150" s="71"/>
      <c r="R1150" s="76"/>
      <c r="S1150" s="32"/>
      <c r="T1150" s="32"/>
      <c r="U1150" s="32"/>
      <c r="V1150" s="32"/>
      <c r="W1150" s="32"/>
      <c r="X1150" s="32"/>
      <c r="Y1150" s="32"/>
      <c r="Z1150" s="32"/>
      <c r="AA1150" s="32"/>
      <c r="AB1150" s="32"/>
      <c r="AC1150" s="32"/>
      <c r="AD1150" s="32"/>
      <c r="AE1150" s="32"/>
      <c r="AF1150" s="32"/>
      <c r="AG1150" s="32"/>
      <c r="AH1150" s="32"/>
      <c r="AI1150" s="32"/>
      <c r="AJ1150" s="32"/>
      <c r="AK1150" s="32"/>
      <c r="AL1150" s="32"/>
      <c r="AM1150" s="32"/>
      <c r="AN1150" s="32"/>
      <c r="AO1150" s="32"/>
      <c r="AP1150" s="32"/>
      <c r="AQ1150" s="32"/>
      <c r="AR1150" s="32"/>
      <c r="AS1150" s="32"/>
      <c r="AT1150" s="32"/>
      <c r="AU1150" s="32"/>
      <c r="AV1150" s="32"/>
      <c r="AW1150" s="32"/>
      <c r="AX1150" s="32"/>
      <c r="AY1150" s="32"/>
      <c r="AZ1150" s="32"/>
      <c r="BA1150" s="32"/>
      <c r="BB1150" s="32"/>
      <c r="BC1150" s="32"/>
      <c r="BD1150" s="32"/>
      <c r="BE1150" s="32"/>
      <c r="BF1150" s="32"/>
      <c r="BG1150" s="32"/>
      <c r="BH1150" s="32"/>
      <c r="BI1150" s="32"/>
      <c r="BJ1150" s="32"/>
      <c r="BK1150" s="32"/>
      <c r="BL1150" s="32"/>
      <c r="BM1150" s="32"/>
      <c r="BN1150" s="32"/>
      <c r="BO1150" s="32"/>
      <c r="BP1150" s="32"/>
      <c r="BQ1150" s="32"/>
      <c r="BR1150" s="32"/>
      <c r="BS1150" s="32"/>
      <c r="BT1150" s="32"/>
      <c r="BU1150" s="32"/>
      <c r="BV1150" s="32"/>
      <c r="BW1150" s="32"/>
      <c r="BX1150" s="32">
        <v>27825</v>
      </c>
      <c r="BY1150" s="32"/>
      <c r="BZ1150" s="32">
        <v>27825</v>
      </c>
      <c r="CA1150" s="32">
        <f t="shared" si="284"/>
        <v>29388.764999999999</v>
      </c>
      <c r="CB1150" s="32"/>
      <c r="CC1150" s="32"/>
      <c r="CD1150" s="32"/>
      <c r="CE1150" s="32"/>
      <c r="CF1150" s="32"/>
      <c r="CG1150" s="32"/>
      <c r="CH1150" s="32"/>
      <c r="CI1150" s="32"/>
      <c r="CJ1150" s="32">
        <f t="shared" si="285"/>
        <v>136424.6011</v>
      </c>
      <c r="CK1150" s="32">
        <f>+SMALL((K1150,O1150,S1150,W1150,AA1150,AE1150,AI1150,AM1150,AQ1150,AU1150,AY1150,BC1150,BG1150,BK1150,BO1150,BS1150,BW1150,CA1150,CE1150,CI1150),1)</f>
        <v>29388.764999999999</v>
      </c>
      <c r="CL1150" s="18"/>
      <c r="CM1150" s="18">
        <f t="shared" si="286"/>
        <v>214071.67220000003</v>
      </c>
      <c r="CN1150" s="35">
        <f t="shared" si="287"/>
        <v>7.2841329739442955</v>
      </c>
      <c r="CO1150" s="39">
        <f t="shared" si="288"/>
        <v>29388.764999999999</v>
      </c>
    </row>
    <row r="1151" spans="1:93" s="19" customFormat="1" ht="60">
      <c r="A1151" s="17">
        <v>1141</v>
      </c>
      <c r="B1151" s="49" t="s">
        <v>848</v>
      </c>
      <c r="C1151" s="69" t="s">
        <v>954</v>
      </c>
      <c r="D1151" s="69" t="s">
        <v>1248</v>
      </c>
      <c r="E1151" s="37">
        <v>1</v>
      </c>
      <c r="F1151" s="37" t="str">
        <f>+VLOOKUP(B1151,'[1]AMAREY NOVA MEDICAL S.A'!$D:$H,5,0)</f>
        <v>CTO 5669-2021 PROMED QUIRURGICOS E.U</v>
      </c>
      <c r="G1151" s="34">
        <f>+VLOOKUP(B1151,'[1]AMAREY NOVA MEDICAL S.A'!$D:$H,2,0)</f>
        <v>910022</v>
      </c>
      <c r="H1151" s="32">
        <f>+VLOOKUP(B1151,'[1]AMAREY NOVA MEDICAL S.A'!$D:$H,3,0)</f>
        <v>0</v>
      </c>
      <c r="I1151" s="32">
        <f>+VLOOKUP(B1151,'[1]AMAREY NOVA MEDICAL S.A'!$D:$H,4,0)</f>
        <v>910022</v>
      </c>
      <c r="J1151" s="32">
        <f t="shared" si="282"/>
        <v>910022</v>
      </c>
      <c r="K1151" s="32">
        <f t="shared" si="283"/>
        <v>961165.23640000005</v>
      </c>
      <c r="L1151" s="32"/>
      <c r="M1151" s="32"/>
      <c r="N1151" s="32"/>
      <c r="O1151" s="32"/>
      <c r="P1151" s="71"/>
      <c r="Q1151" s="71"/>
      <c r="R1151" s="76"/>
      <c r="S1151" s="32"/>
      <c r="T1151" s="32"/>
      <c r="U1151" s="32"/>
      <c r="V1151" s="32"/>
      <c r="W1151" s="32"/>
      <c r="X1151" s="32"/>
      <c r="Y1151" s="32"/>
      <c r="Z1151" s="32"/>
      <c r="AA1151" s="32"/>
      <c r="AB1151" s="32"/>
      <c r="AC1151" s="32"/>
      <c r="AD1151" s="32"/>
      <c r="AE1151" s="32"/>
      <c r="AF1151" s="32"/>
      <c r="AG1151" s="32"/>
      <c r="AH1151" s="32"/>
      <c r="AI1151" s="32"/>
      <c r="AJ1151" s="32"/>
      <c r="AK1151" s="32"/>
      <c r="AL1151" s="32"/>
      <c r="AM1151" s="32"/>
      <c r="AN1151" s="32"/>
      <c r="AO1151" s="32"/>
      <c r="AP1151" s="32"/>
      <c r="AQ1151" s="32"/>
      <c r="AR1151" s="32"/>
      <c r="AS1151" s="32"/>
      <c r="AT1151" s="32"/>
      <c r="AU1151" s="32"/>
      <c r="AV1151" s="32"/>
      <c r="AW1151" s="32"/>
      <c r="AX1151" s="32"/>
      <c r="AY1151" s="32"/>
      <c r="AZ1151" s="32"/>
      <c r="BA1151" s="32"/>
      <c r="BB1151" s="32"/>
      <c r="BC1151" s="32"/>
      <c r="BD1151" s="32"/>
      <c r="BE1151" s="32"/>
      <c r="BF1151" s="32"/>
      <c r="BG1151" s="32"/>
      <c r="BH1151" s="32"/>
      <c r="BI1151" s="32"/>
      <c r="BJ1151" s="32"/>
      <c r="BK1151" s="32"/>
      <c r="BL1151" s="32"/>
      <c r="BM1151" s="32"/>
      <c r="BN1151" s="32"/>
      <c r="BO1151" s="32"/>
      <c r="BP1151" s="32"/>
      <c r="BQ1151" s="32"/>
      <c r="BR1151" s="32"/>
      <c r="BS1151" s="32"/>
      <c r="BT1151" s="32"/>
      <c r="BU1151" s="32"/>
      <c r="BV1151" s="32"/>
      <c r="BW1151" s="32"/>
      <c r="BX1151" s="32"/>
      <c r="BY1151" s="32"/>
      <c r="BZ1151" s="32"/>
      <c r="CA1151" s="32"/>
      <c r="CB1151" s="32"/>
      <c r="CC1151" s="32"/>
      <c r="CD1151" s="32"/>
      <c r="CE1151" s="32"/>
      <c r="CF1151" s="32"/>
      <c r="CG1151" s="32"/>
      <c r="CH1151" s="32"/>
      <c r="CI1151" s="32"/>
      <c r="CJ1151" s="32">
        <f t="shared" si="285"/>
        <v>961165.23640000005</v>
      </c>
      <c r="CK1151" s="32">
        <f>+SMALL((K1151,O1151,S1151,W1151,AA1151,AE1151,AI1151,AM1151,AQ1151,AU1151,AY1151,BC1151,BG1151,BK1151,BO1151,BS1151,BW1151,CA1151,CE1151,CI1151),1)</f>
        <v>961165.23640000005</v>
      </c>
      <c r="CL1151" s="18"/>
      <c r="CM1151" s="18">
        <f t="shared" si="286"/>
        <v>0</v>
      </c>
      <c r="CN1151" s="35">
        <f t="shared" si="287"/>
        <v>0</v>
      </c>
      <c r="CO1151" s="39">
        <f t="shared" si="288"/>
        <v>961165.23640000005</v>
      </c>
    </row>
    <row r="1152" spans="1:93" s="19" customFormat="1" ht="60">
      <c r="A1152" s="17">
        <v>1142</v>
      </c>
      <c r="B1152" s="49" t="s">
        <v>853</v>
      </c>
      <c r="C1152" s="69" t="s">
        <v>955</v>
      </c>
      <c r="D1152" s="69" t="s">
        <v>1248</v>
      </c>
      <c r="E1152" s="37">
        <v>1</v>
      </c>
      <c r="F1152" s="37" t="str">
        <f>+VLOOKUP(B1152,'[1]AMAREY NOVA MEDICAL S.A'!$D:$H,5,0)</f>
        <v>CTO 5669-2021 PROMED QUIRURGICOS E.U</v>
      </c>
      <c r="G1152" s="34">
        <f>+VLOOKUP(B1152,'[1]AMAREY NOVA MEDICAL S.A'!$D:$H,2,0)</f>
        <v>3357229</v>
      </c>
      <c r="H1152" s="32">
        <f>+VLOOKUP(B1152,'[1]AMAREY NOVA MEDICAL S.A'!$D:$H,3,0)</f>
        <v>0</v>
      </c>
      <c r="I1152" s="32">
        <f>+VLOOKUP(B1152,'[1]AMAREY NOVA MEDICAL S.A'!$D:$H,4,0)</f>
        <v>3357229</v>
      </c>
      <c r="J1152" s="32">
        <f t="shared" si="282"/>
        <v>3357229</v>
      </c>
      <c r="K1152" s="32">
        <f t="shared" si="283"/>
        <v>3545905.2697999999</v>
      </c>
      <c r="L1152" s="32"/>
      <c r="M1152" s="32"/>
      <c r="N1152" s="32"/>
      <c r="O1152" s="32"/>
      <c r="P1152" s="71"/>
      <c r="Q1152" s="71"/>
      <c r="R1152" s="76"/>
      <c r="S1152" s="32"/>
      <c r="T1152" s="32"/>
      <c r="U1152" s="32"/>
      <c r="V1152" s="32"/>
      <c r="W1152" s="32"/>
      <c r="X1152" s="32"/>
      <c r="Y1152" s="32"/>
      <c r="Z1152" s="32"/>
      <c r="AA1152" s="32"/>
      <c r="AB1152" s="32"/>
      <c r="AC1152" s="32"/>
      <c r="AD1152" s="32"/>
      <c r="AE1152" s="32"/>
      <c r="AF1152" s="32"/>
      <c r="AG1152" s="32"/>
      <c r="AH1152" s="32"/>
      <c r="AI1152" s="32"/>
      <c r="AJ1152" s="32"/>
      <c r="AK1152" s="32"/>
      <c r="AL1152" s="32"/>
      <c r="AM1152" s="32"/>
      <c r="AN1152" s="32"/>
      <c r="AO1152" s="32"/>
      <c r="AP1152" s="32"/>
      <c r="AQ1152" s="32"/>
      <c r="AR1152" s="32"/>
      <c r="AS1152" s="32"/>
      <c r="AT1152" s="32"/>
      <c r="AU1152" s="32"/>
      <c r="AV1152" s="32"/>
      <c r="AW1152" s="32"/>
      <c r="AX1152" s="32"/>
      <c r="AY1152" s="32"/>
      <c r="AZ1152" s="32"/>
      <c r="BA1152" s="32"/>
      <c r="BB1152" s="32"/>
      <c r="BC1152" s="32"/>
      <c r="BD1152" s="32"/>
      <c r="BE1152" s="32"/>
      <c r="BF1152" s="32"/>
      <c r="BG1152" s="32"/>
      <c r="BH1152" s="32"/>
      <c r="BI1152" s="32"/>
      <c r="BJ1152" s="32"/>
      <c r="BK1152" s="32"/>
      <c r="BL1152" s="32"/>
      <c r="BM1152" s="32"/>
      <c r="BN1152" s="32"/>
      <c r="BO1152" s="32"/>
      <c r="BP1152" s="32"/>
      <c r="BQ1152" s="32"/>
      <c r="BR1152" s="32"/>
      <c r="BS1152" s="32"/>
      <c r="BT1152" s="32"/>
      <c r="BU1152" s="32"/>
      <c r="BV1152" s="32"/>
      <c r="BW1152" s="32"/>
      <c r="BX1152" s="32">
        <v>3333960</v>
      </c>
      <c r="BY1152" s="32"/>
      <c r="BZ1152" s="32">
        <v>3333960</v>
      </c>
      <c r="CA1152" s="32">
        <f t="shared" si="284"/>
        <v>3521328.5520000001</v>
      </c>
      <c r="CB1152" s="32"/>
      <c r="CC1152" s="32"/>
      <c r="CD1152" s="32"/>
      <c r="CE1152" s="32"/>
      <c r="CF1152" s="32"/>
      <c r="CG1152" s="32"/>
      <c r="CH1152" s="32"/>
      <c r="CI1152" s="32"/>
      <c r="CJ1152" s="32">
        <f t="shared" si="285"/>
        <v>3533616.9109</v>
      </c>
      <c r="CK1152" s="32">
        <f>+SMALL((K1152,O1152,S1152,W1152,AA1152,AE1152,AI1152,AM1152,AQ1152,AU1152,AY1152,BC1152,BG1152,BK1152,BO1152,BS1152,BW1152,CA1152,CE1152,CI1152),1)</f>
        <v>3521328.5520000001</v>
      </c>
      <c r="CL1152" s="18"/>
      <c r="CM1152" s="18">
        <f t="shared" si="286"/>
        <v>24576.717799999751</v>
      </c>
      <c r="CN1152" s="35">
        <f t="shared" si="287"/>
        <v>6.9793878750794144E-3</v>
      </c>
      <c r="CO1152" s="39">
        <f t="shared" si="288"/>
        <v>3521328.5520000001</v>
      </c>
    </row>
    <row r="1153" spans="1:93" s="19" customFormat="1" ht="60">
      <c r="A1153" s="17">
        <v>1143</v>
      </c>
      <c r="B1153" s="49" t="s">
        <v>846</v>
      </c>
      <c r="C1153" s="69" t="s">
        <v>955</v>
      </c>
      <c r="D1153" s="69" t="s">
        <v>1248</v>
      </c>
      <c r="E1153" s="37">
        <v>1</v>
      </c>
      <c r="F1153" s="37" t="str">
        <f>+VLOOKUP(B1153,'[1]AMAREY NOVA MEDICAL S.A'!$D:$H,5,0)</f>
        <v>CTO 5666-2021 LOGISTICA PARA DISPOSITIVOS MEDICOS S.A.S</v>
      </c>
      <c r="G1153" s="34">
        <f>+VLOOKUP(B1153,'[1]AMAREY NOVA MEDICAL S.A'!$D:$H,2,0)</f>
        <v>3751442</v>
      </c>
      <c r="H1153" s="32">
        <f>+VLOOKUP(B1153,'[1]AMAREY NOVA MEDICAL S.A'!$D:$H,3,0)</f>
        <v>0</v>
      </c>
      <c r="I1153" s="32">
        <f>+VLOOKUP(B1153,'[1]AMAREY NOVA MEDICAL S.A'!$D:$H,4,0)</f>
        <v>3751442</v>
      </c>
      <c r="J1153" s="32">
        <f t="shared" si="282"/>
        <v>3751442</v>
      </c>
      <c r="K1153" s="32">
        <f t="shared" si="283"/>
        <v>3962273.0404000003</v>
      </c>
      <c r="L1153" s="32"/>
      <c r="M1153" s="32"/>
      <c r="N1153" s="32"/>
      <c r="O1153" s="32"/>
      <c r="P1153" s="71"/>
      <c r="Q1153" s="71"/>
      <c r="R1153" s="76"/>
      <c r="S1153" s="32"/>
      <c r="T1153" s="32"/>
      <c r="U1153" s="32"/>
      <c r="V1153" s="32"/>
      <c r="W1153" s="32"/>
      <c r="X1153" s="32"/>
      <c r="Y1153" s="32"/>
      <c r="Z1153" s="32"/>
      <c r="AA1153" s="32"/>
      <c r="AB1153" s="32"/>
      <c r="AC1153" s="32"/>
      <c r="AD1153" s="32"/>
      <c r="AE1153" s="32"/>
      <c r="AF1153" s="32"/>
      <c r="AG1153" s="32"/>
      <c r="AH1153" s="32"/>
      <c r="AI1153" s="32"/>
      <c r="AJ1153" s="32"/>
      <c r="AK1153" s="32"/>
      <c r="AL1153" s="32"/>
      <c r="AM1153" s="32"/>
      <c r="AN1153" s="32"/>
      <c r="AO1153" s="32"/>
      <c r="AP1153" s="32"/>
      <c r="AQ1153" s="32"/>
      <c r="AR1153" s="32"/>
      <c r="AS1153" s="32"/>
      <c r="AT1153" s="32"/>
      <c r="AU1153" s="32"/>
      <c r="AV1153" s="32"/>
      <c r="AW1153" s="32"/>
      <c r="AX1153" s="32"/>
      <c r="AY1153" s="32"/>
      <c r="AZ1153" s="32"/>
      <c r="BA1153" s="32"/>
      <c r="BB1153" s="32"/>
      <c r="BC1153" s="32"/>
      <c r="BD1153" s="32"/>
      <c r="BE1153" s="32"/>
      <c r="BF1153" s="32"/>
      <c r="BG1153" s="32"/>
      <c r="BH1153" s="32"/>
      <c r="BI1153" s="32"/>
      <c r="BJ1153" s="32"/>
      <c r="BK1153" s="32"/>
      <c r="BL1153" s="32"/>
      <c r="BM1153" s="32"/>
      <c r="BN1153" s="32"/>
      <c r="BO1153" s="32"/>
      <c r="BP1153" s="32"/>
      <c r="BQ1153" s="32"/>
      <c r="BR1153" s="32"/>
      <c r="BS1153" s="32"/>
      <c r="BT1153" s="32"/>
      <c r="BU1153" s="32"/>
      <c r="BV1153" s="32"/>
      <c r="BW1153" s="32"/>
      <c r="BX1153" s="32">
        <v>1036833</v>
      </c>
      <c r="BY1153" s="32"/>
      <c r="BZ1153" s="32">
        <v>1036833</v>
      </c>
      <c r="CA1153" s="32">
        <f t="shared" si="284"/>
        <v>1095103.0146000001</v>
      </c>
      <c r="CB1153" s="32"/>
      <c r="CC1153" s="32"/>
      <c r="CD1153" s="32"/>
      <c r="CE1153" s="32"/>
      <c r="CF1153" s="32"/>
      <c r="CG1153" s="32"/>
      <c r="CH1153" s="32"/>
      <c r="CI1153" s="32"/>
      <c r="CJ1153" s="32">
        <f t="shared" si="285"/>
        <v>2528688.0275000003</v>
      </c>
      <c r="CK1153" s="32">
        <f>+SMALL((K1153,O1153,S1153,W1153,AA1153,AE1153,AI1153,AM1153,AQ1153,AU1153,AY1153,BC1153,BG1153,BK1153,BO1153,BS1153,BW1153,CA1153,CE1153,CI1153),1)</f>
        <v>1095103.0146000001</v>
      </c>
      <c r="CL1153" s="18"/>
      <c r="CM1153" s="18">
        <f t="shared" si="286"/>
        <v>2867170.0257999999</v>
      </c>
      <c r="CN1153" s="35">
        <f t="shared" si="287"/>
        <v>2.6181738042674181</v>
      </c>
      <c r="CO1153" s="39">
        <f t="shared" si="288"/>
        <v>1095103.0146000001</v>
      </c>
    </row>
    <row r="1154" spans="1:93" s="19" customFormat="1" ht="60">
      <c r="A1154" s="17">
        <v>1144</v>
      </c>
      <c r="B1154" s="49" t="s">
        <v>855</v>
      </c>
      <c r="C1154" s="69" t="s">
        <v>955</v>
      </c>
      <c r="D1154" s="69" t="s">
        <v>1248</v>
      </c>
      <c r="E1154" s="37">
        <v>1</v>
      </c>
      <c r="F1154" s="37" t="str">
        <f>+VLOOKUP(B1154,'[1]AMAREY NOVA MEDICAL S.A'!$D:$H,5,0)</f>
        <v>CTO 5666-2021 LOGISTICA PARA DISPOSITIVOS MEDICOS S.A.S</v>
      </c>
      <c r="G1154" s="34">
        <f>+VLOOKUP(B1154,'[1]AMAREY NOVA MEDICAL S.A'!$D:$H,2,0)</f>
        <v>2702507</v>
      </c>
      <c r="H1154" s="32">
        <f>+VLOOKUP(B1154,'[1]AMAREY NOVA MEDICAL S.A'!$D:$H,3,0)</f>
        <v>0</v>
      </c>
      <c r="I1154" s="32">
        <f>+VLOOKUP(B1154,'[1]AMAREY NOVA MEDICAL S.A'!$D:$H,4,0)</f>
        <v>2702507</v>
      </c>
      <c r="J1154" s="32">
        <f t="shared" si="282"/>
        <v>2702507</v>
      </c>
      <c r="K1154" s="32">
        <f t="shared" si="283"/>
        <v>2854387.8933999999</v>
      </c>
      <c r="L1154" s="32"/>
      <c r="M1154" s="32"/>
      <c r="N1154" s="32"/>
      <c r="O1154" s="32"/>
      <c r="P1154" s="71"/>
      <c r="Q1154" s="71"/>
      <c r="R1154" s="76"/>
      <c r="S1154" s="32"/>
      <c r="T1154" s="32"/>
      <c r="U1154" s="32"/>
      <c r="V1154" s="32"/>
      <c r="W1154" s="32"/>
      <c r="X1154" s="32"/>
      <c r="Y1154" s="32"/>
      <c r="Z1154" s="32"/>
      <c r="AA1154" s="32"/>
      <c r="AB1154" s="32"/>
      <c r="AC1154" s="32"/>
      <c r="AD1154" s="32"/>
      <c r="AE1154" s="32"/>
      <c r="AF1154" s="32"/>
      <c r="AG1154" s="32"/>
      <c r="AH1154" s="32"/>
      <c r="AI1154" s="32"/>
      <c r="AJ1154" s="32"/>
      <c r="AK1154" s="32"/>
      <c r="AL1154" s="32"/>
      <c r="AM1154" s="32"/>
      <c r="AN1154" s="32"/>
      <c r="AO1154" s="32"/>
      <c r="AP1154" s="32"/>
      <c r="AQ1154" s="32"/>
      <c r="AR1154" s="32"/>
      <c r="AS1154" s="32"/>
      <c r="AT1154" s="32"/>
      <c r="AU1154" s="32"/>
      <c r="AV1154" s="32"/>
      <c r="AW1154" s="32"/>
      <c r="AX1154" s="32"/>
      <c r="AY1154" s="32"/>
      <c r="AZ1154" s="32"/>
      <c r="BA1154" s="32"/>
      <c r="BB1154" s="32"/>
      <c r="BC1154" s="32"/>
      <c r="BD1154" s="32"/>
      <c r="BE1154" s="32"/>
      <c r="BF1154" s="32"/>
      <c r="BG1154" s="32"/>
      <c r="BH1154" s="32"/>
      <c r="BI1154" s="32"/>
      <c r="BJ1154" s="32"/>
      <c r="BK1154" s="32"/>
      <c r="BL1154" s="32"/>
      <c r="BM1154" s="32"/>
      <c r="BN1154" s="32"/>
      <c r="BO1154" s="32"/>
      <c r="BP1154" s="32"/>
      <c r="BQ1154" s="32"/>
      <c r="BR1154" s="32"/>
      <c r="BS1154" s="32"/>
      <c r="BT1154" s="32"/>
      <c r="BU1154" s="32"/>
      <c r="BV1154" s="32"/>
      <c r="BW1154" s="32"/>
      <c r="BX1154" s="32">
        <v>1100400</v>
      </c>
      <c r="BY1154" s="32"/>
      <c r="BZ1154" s="32">
        <v>1100400</v>
      </c>
      <c r="CA1154" s="32">
        <f t="shared" si="284"/>
        <v>1162242.48</v>
      </c>
      <c r="CB1154" s="32"/>
      <c r="CC1154" s="32"/>
      <c r="CD1154" s="32"/>
      <c r="CE1154" s="32"/>
      <c r="CF1154" s="32"/>
      <c r="CG1154" s="32"/>
      <c r="CH1154" s="32"/>
      <c r="CI1154" s="32"/>
      <c r="CJ1154" s="32">
        <f t="shared" si="285"/>
        <v>2008315.1867</v>
      </c>
      <c r="CK1154" s="32">
        <f>+SMALL((K1154,O1154,S1154,W1154,AA1154,AE1154,AI1154,AM1154,AQ1154,AU1154,AY1154,BC1154,BG1154,BK1154,BO1154,BS1154,BW1154,CA1154,CE1154,CI1154),1)</f>
        <v>1162242.48</v>
      </c>
      <c r="CL1154" s="18"/>
      <c r="CM1154" s="18">
        <f t="shared" si="286"/>
        <v>1692145.4134</v>
      </c>
      <c r="CN1154" s="35">
        <f t="shared" si="287"/>
        <v>1.4559314794620137</v>
      </c>
      <c r="CO1154" s="39">
        <f t="shared" si="288"/>
        <v>1162242.48</v>
      </c>
    </row>
    <row r="1155" spans="1:93" s="19" customFormat="1" ht="60">
      <c r="A1155" s="17">
        <v>1145</v>
      </c>
      <c r="B1155" s="49" t="s">
        <v>857</v>
      </c>
      <c r="C1155" s="69" t="s">
        <v>955</v>
      </c>
      <c r="D1155" s="69" t="s">
        <v>1248</v>
      </c>
      <c r="E1155" s="37">
        <v>1</v>
      </c>
      <c r="F1155" s="37" t="str">
        <f>+VLOOKUP(B1155,'[1]AMAREY NOVA MEDICAL S.A'!$D:$H,5,0)</f>
        <v>CTO 5666-2021 LOGISTICA PARA DISPOSITIVOS MEDICOS S.A.S</v>
      </c>
      <c r="G1155" s="34">
        <f>+VLOOKUP(B1155,'[1]AMAREY NOVA MEDICAL S.A'!$D:$H,2,0)</f>
        <v>0</v>
      </c>
      <c r="H1155" s="32">
        <f>+VLOOKUP(B1155,'[1]AMAREY NOVA MEDICAL S.A'!$D:$H,3,0)</f>
        <v>0</v>
      </c>
      <c r="I1155" s="32">
        <f>+VLOOKUP(B1155,'[1]AMAREY NOVA MEDICAL S.A'!$D:$H,4,0)</f>
        <v>0</v>
      </c>
      <c r="J1155" s="32">
        <f t="shared" si="282"/>
        <v>0</v>
      </c>
      <c r="K1155" s="32">
        <f t="shared" si="283"/>
        <v>0</v>
      </c>
      <c r="L1155" s="32"/>
      <c r="M1155" s="32"/>
      <c r="N1155" s="32"/>
      <c r="O1155" s="32"/>
      <c r="P1155" s="71"/>
      <c r="Q1155" s="71"/>
      <c r="R1155" s="76"/>
      <c r="S1155" s="32"/>
      <c r="T1155" s="32"/>
      <c r="U1155" s="32"/>
      <c r="V1155" s="32"/>
      <c r="W1155" s="32"/>
      <c r="X1155" s="32"/>
      <c r="Y1155" s="32"/>
      <c r="Z1155" s="32"/>
      <c r="AA1155" s="32"/>
      <c r="AB1155" s="32"/>
      <c r="AC1155" s="32"/>
      <c r="AD1155" s="32"/>
      <c r="AE1155" s="32"/>
      <c r="AF1155" s="32"/>
      <c r="AG1155" s="32"/>
      <c r="AH1155" s="32"/>
      <c r="AI1155" s="32"/>
      <c r="AJ1155" s="32"/>
      <c r="AK1155" s="32"/>
      <c r="AL1155" s="32"/>
      <c r="AM1155" s="32"/>
      <c r="AN1155" s="32"/>
      <c r="AO1155" s="32"/>
      <c r="AP1155" s="32"/>
      <c r="AQ1155" s="32"/>
      <c r="AR1155" s="32"/>
      <c r="AS1155" s="32"/>
      <c r="AT1155" s="32"/>
      <c r="AU1155" s="32"/>
      <c r="AV1155" s="32"/>
      <c r="AW1155" s="32"/>
      <c r="AX1155" s="32"/>
      <c r="AY1155" s="32"/>
      <c r="AZ1155" s="32"/>
      <c r="BA1155" s="32"/>
      <c r="BB1155" s="32"/>
      <c r="BC1155" s="32"/>
      <c r="BD1155" s="32"/>
      <c r="BE1155" s="32"/>
      <c r="BF1155" s="32"/>
      <c r="BG1155" s="32"/>
      <c r="BH1155" s="32"/>
      <c r="BI1155" s="32"/>
      <c r="BJ1155" s="32"/>
      <c r="BK1155" s="32"/>
      <c r="BL1155" s="32"/>
      <c r="BM1155" s="32"/>
      <c r="BN1155" s="32"/>
      <c r="BO1155" s="32"/>
      <c r="BP1155" s="32"/>
      <c r="BQ1155" s="32"/>
      <c r="BR1155" s="32"/>
      <c r="BS1155" s="32"/>
      <c r="BT1155" s="32"/>
      <c r="BU1155" s="32"/>
      <c r="BV1155" s="32"/>
      <c r="BW1155" s="32"/>
      <c r="BX1155" s="32">
        <v>1027425</v>
      </c>
      <c r="BY1155" s="32"/>
      <c r="BZ1155" s="32">
        <v>1027425</v>
      </c>
      <c r="CA1155" s="32">
        <f t="shared" si="284"/>
        <v>1085166.2849999999</v>
      </c>
      <c r="CB1155" s="32"/>
      <c r="CC1155" s="32"/>
      <c r="CD1155" s="32"/>
      <c r="CE1155" s="32"/>
      <c r="CF1155" s="32"/>
      <c r="CG1155" s="32"/>
      <c r="CH1155" s="32"/>
      <c r="CI1155" s="32"/>
      <c r="CJ1155" s="32">
        <f t="shared" si="285"/>
        <v>542583.14249999996</v>
      </c>
      <c r="CK1155" s="32">
        <f>+SMALL((K1155,O1155,S1155,W1155,AA1155,AE1155,AI1155,AM1155,AQ1155,AU1155,AY1155,BC1155,BG1155,BK1155,BO1155,BS1155,BW1155,CA1155,CE1155,CI1155),1)</f>
        <v>0</v>
      </c>
      <c r="CL1155" s="18"/>
      <c r="CM1155" s="18"/>
      <c r="CN1155" s="35"/>
      <c r="CO1155" s="39">
        <f t="shared" si="288"/>
        <v>0</v>
      </c>
    </row>
    <row r="1156" spans="1:93" s="19" customFormat="1" ht="60">
      <c r="A1156" s="17">
        <v>1146</v>
      </c>
      <c r="B1156" s="49" t="s">
        <v>839</v>
      </c>
      <c r="C1156" s="69" t="s">
        <v>955</v>
      </c>
      <c r="D1156" s="69" t="s">
        <v>1248</v>
      </c>
      <c r="E1156" s="37">
        <v>1</v>
      </c>
      <c r="F1156" s="37" t="str">
        <f>+VLOOKUP(B1156,'[1]AMAREY NOVA MEDICAL S.A'!$D:$H,5,0)</f>
        <v>CTO 5666-2021 LOGISTICA PARA DISPOSITIVOS MEDICOS S.A.S</v>
      </c>
      <c r="G1156" s="34">
        <f>+VLOOKUP(B1156,'[1]AMAREY NOVA MEDICAL S.A'!$D:$H,2,0)</f>
        <v>0</v>
      </c>
      <c r="H1156" s="32">
        <f>+VLOOKUP(B1156,'[1]AMAREY NOVA MEDICAL S.A'!$D:$H,3,0)</f>
        <v>0</v>
      </c>
      <c r="I1156" s="32">
        <f>+VLOOKUP(B1156,'[1]AMAREY NOVA MEDICAL S.A'!$D:$H,4,0)</f>
        <v>0</v>
      </c>
      <c r="J1156" s="32">
        <f t="shared" si="282"/>
        <v>0</v>
      </c>
      <c r="K1156" s="32">
        <f t="shared" si="283"/>
        <v>0</v>
      </c>
      <c r="L1156" s="32"/>
      <c r="M1156" s="32"/>
      <c r="N1156" s="32"/>
      <c r="O1156" s="32"/>
      <c r="P1156" s="71"/>
      <c r="Q1156" s="71"/>
      <c r="R1156" s="76"/>
      <c r="S1156" s="32"/>
      <c r="T1156" s="32"/>
      <c r="U1156" s="32"/>
      <c r="V1156" s="32"/>
      <c r="W1156" s="32"/>
      <c r="X1156" s="32"/>
      <c r="Y1156" s="32"/>
      <c r="Z1156" s="32"/>
      <c r="AA1156" s="32"/>
      <c r="AB1156" s="32"/>
      <c r="AC1156" s="32"/>
      <c r="AD1156" s="32"/>
      <c r="AE1156" s="32"/>
      <c r="AF1156" s="32"/>
      <c r="AG1156" s="32"/>
      <c r="AH1156" s="32"/>
      <c r="AI1156" s="32"/>
      <c r="AJ1156" s="32"/>
      <c r="AK1156" s="32"/>
      <c r="AL1156" s="32"/>
      <c r="AM1156" s="32"/>
      <c r="AN1156" s="32"/>
      <c r="AO1156" s="32"/>
      <c r="AP1156" s="32"/>
      <c r="AQ1156" s="32"/>
      <c r="AR1156" s="32"/>
      <c r="AS1156" s="32"/>
      <c r="AT1156" s="32"/>
      <c r="AU1156" s="32"/>
      <c r="AV1156" s="32"/>
      <c r="AW1156" s="32"/>
      <c r="AX1156" s="32"/>
      <c r="AY1156" s="32"/>
      <c r="AZ1156" s="32"/>
      <c r="BA1156" s="32"/>
      <c r="BB1156" s="32"/>
      <c r="BC1156" s="32"/>
      <c r="BD1156" s="32"/>
      <c r="BE1156" s="32"/>
      <c r="BF1156" s="32"/>
      <c r="BG1156" s="32"/>
      <c r="BH1156" s="32"/>
      <c r="BI1156" s="32"/>
      <c r="BJ1156" s="32"/>
      <c r="BK1156" s="32"/>
      <c r="BL1156" s="32"/>
      <c r="BM1156" s="32"/>
      <c r="BN1156" s="32"/>
      <c r="BO1156" s="32"/>
      <c r="BP1156" s="32"/>
      <c r="BQ1156" s="32"/>
      <c r="BR1156" s="32"/>
      <c r="BS1156" s="32"/>
      <c r="BT1156" s="32"/>
      <c r="BU1156" s="32"/>
      <c r="BV1156" s="32"/>
      <c r="BW1156" s="32"/>
      <c r="BX1156" s="32">
        <v>439950</v>
      </c>
      <c r="BY1156" s="32"/>
      <c r="BZ1156" s="32">
        <v>439950</v>
      </c>
      <c r="CA1156" s="32">
        <f t="shared" si="284"/>
        <v>464675.19</v>
      </c>
      <c r="CB1156" s="32"/>
      <c r="CC1156" s="32"/>
      <c r="CD1156" s="32"/>
      <c r="CE1156" s="32"/>
      <c r="CF1156" s="32"/>
      <c r="CG1156" s="32"/>
      <c r="CH1156" s="32"/>
      <c r="CI1156" s="32"/>
      <c r="CJ1156" s="32">
        <f t="shared" si="285"/>
        <v>232337.595</v>
      </c>
      <c r="CK1156" s="32">
        <f>+SMALL((K1156,O1156,S1156,W1156,AA1156,AE1156,AI1156,AM1156,AQ1156,AU1156,AY1156,BC1156,BG1156,BK1156,BO1156,BS1156,BW1156,CA1156,CE1156,CI1156),1)</f>
        <v>0</v>
      </c>
      <c r="CL1156" s="18"/>
      <c r="CM1156" s="18"/>
      <c r="CN1156" s="35"/>
      <c r="CO1156" s="39">
        <f t="shared" si="288"/>
        <v>0</v>
      </c>
    </row>
    <row r="1157" spans="1:93" s="19" customFormat="1" ht="60">
      <c r="A1157" s="17">
        <v>1147</v>
      </c>
      <c r="B1157" s="49" t="s">
        <v>838</v>
      </c>
      <c r="C1157" s="69" t="s">
        <v>955</v>
      </c>
      <c r="D1157" s="69" t="s">
        <v>1248</v>
      </c>
      <c r="E1157" s="37">
        <v>1</v>
      </c>
      <c r="F1157" s="37" t="str">
        <f>+VLOOKUP(B1157,'[1]AMAREY NOVA MEDICAL S.A'!$D:$H,5,0)</f>
        <v>CTO 5666-2021 LOGISTICA PARA DISPOSITIVOS MEDICOS S.A.S</v>
      </c>
      <c r="G1157" s="34">
        <f>+VLOOKUP(B1157,'[1]AMAREY NOVA MEDICAL S.A'!$D:$H,2,0)</f>
        <v>334050</v>
      </c>
      <c r="H1157" s="32">
        <f>+VLOOKUP(B1157,'[1]AMAREY NOVA MEDICAL S.A'!$D:$H,3,0)</f>
        <v>0</v>
      </c>
      <c r="I1157" s="32">
        <f>+VLOOKUP(B1157,'[1]AMAREY NOVA MEDICAL S.A'!$D:$H,4,0)</f>
        <v>334050</v>
      </c>
      <c r="J1157" s="32">
        <f t="shared" si="282"/>
        <v>334050</v>
      </c>
      <c r="K1157" s="32">
        <f t="shared" si="283"/>
        <v>352823.61</v>
      </c>
      <c r="L1157" s="32"/>
      <c r="M1157" s="32"/>
      <c r="N1157" s="32"/>
      <c r="O1157" s="32"/>
      <c r="P1157" s="71"/>
      <c r="Q1157" s="71"/>
      <c r="R1157" s="76"/>
      <c r="S1157" s="32"/>
      <c r="T1157" s="32"/>
      <c r="U1157" s="32"/>
      <c r="V1157" s="32"/>
      <c r="W1157" s="32"/>
      <c r="X1157" s="32"/>
      <c r="Y1157" s="32"/>
      <c r="Z1157" s="32"/>
      <c r="AA1157" s="32"/>
      <c r="AB1157" s="32"/>
      <c r="AC1157" s="32"/>
      <c r="AD1157" s="32"/>
      <c r="AE1157" s="32"/>
      <c r="AF1157" s="32"/>
      <c r="AG1157" s="32"/>
      <c r="AH1157" s="32"/>
      <c r="AI1157" s="32"/>
      <c r="AJ1157" s="32"/>
      <c r="AK1157" s="32"/>
      <c r="AL1157" s="32"/>
      <c r="AM1157" s="32"/>
      <c r="AN1157" s="32"/>
      <c r="AO1157" s="32"/>
      <c r="AP1157" s="32"/>
      <c r="AQ1157" s="32"/>
      <c r="AR1157" s="32"/>
      <c r="AS1157" s="32"/>
      <c r="AT1157" s="32"/>
      <c r="AU1157" s="32"/>
      <c r="AV1157" s="32"/>
      <c r="AW1157" s="32"/>
      <c r="AX1157" s="32"/>
      <c r="AY1157" s="32"/>
      <c r="AZ1157" s="32"/>
      <c r="BA1157" s="32"/>
      <c r="BB1157" s="32"/>
      <c r="BC1157" s="32"/>
      <c r="BD1157" s="32"/>
      <c r="BE1157" s="32"/>
      <c r="BF1157" s="32"/>
      <c r="BG1157" s="32"/>
      <c r="BH1157" s="32"/>
      <c r="BI1157" s="32"/>
      <c r="BJ1157" s="32"/>
      <c r="BK1157" s="32"/>
      <c r="BL1157" s="32"/>
      <c r="BM1157" s="32"/>
      <c r="BN1157" s="32"/>
      <c r="BO1157" s="32"/>
      <c r="BP1157" s="32"/>
      <c r="BQ1157" s="32"/>
      <c r="BR1157" s="32"/>
      <c r="BS1157" s="32"/>
      <c r="BT1157" s="32"/>
      <c r="BU1157" s="32"/>
      <c r="BV1157" s="32"/>
      <c r="BW1157" s="32"/>
      <c r="BX1157" s="32">
        <v>25200</v>
      </c>
      <c r="BY1157" s="32"/>
      <c r="BZ1157" s="32">
        <v>25200</v>
      </c>
      <c r="CA1157" s="32">
        <f t="shared" si="284"/>
        <v>26616.240000000002</v>
      </c>
      <c r="CB1157" s="32"/>
      <c r="CC1157" s="32"/>
      <c r="CD1157" s="32"/>
      <c r="CE1157" s="32"/>
      <c r="CF1157" s="32"/>
      <c r="CG1157" s="32"/>
      <c r="CH1157" s="32"/>
      <c r="CI1157" s="32"/>
      <c r="CJ1157" s="32">
        <f t="shared" si="285"/>
        <v>189719.92499999999</v>
      </c>
      <c r="CK1157" s="32">
        <f>+SMALL((K1157,O1157,S1157,W1157,AA1157,AE1157,AI1157,AM1157,AQ1157,AU1157,AY1157,BC1157,BG1157,BK1157,BO1157,BS1157,BW1157,CA1157,CE1157,CI1157),1)</f>
        <v>26616.240000000002</v>
      </c>
      <c r="CL1157" s="18"/>
      <c r="CM1157" s="18">
        <f t="shared" si="286"/>
        <v>326207.37</v>
      </c>
      <c r="CN1157" s="35">
        <f t="shared" si="287"/>
        <v>12.25595238095238</v>
      </c>
      <c r="CO1157" s="39">
        <f t="shared" si="288"/>
        <v>26616.240000000002</v>
      </c>
    </row>
    <row r="1158" spans="1:93" s="19" customFormat="1" ht="60">
      <c r="A1158" s="17">
        <v>1148</v>
      </c>
      <c r="B1158" s="49" t="s">
        <v>840</v>
      </c>
      <c r="C1158" s="69" t="s">
        <v>955</v>
      </c>
      <c r="D1158" s="69" t="s">
        <v>1248</v>
      </c>
      <c r="E1158" s="37">
        <v>1</v>
      </c>
      <c r="F1158" s="37" t="str">
        <f>+VLOOKUP(B1158,'[1]AMAREY NOVA MEDICAL S.A'!$D:$H,5,0)</f>
        <v>CTO 5666-2021 LOGISTICA PARA DISPOSITIVOS MEDICOS S.A.S</v>
      </c>
      <c r="G1158" s="34">
        <f>+VLOOKUP(B1158,'[1]AMAREY NOVA MEDICAL S.A'!$D:$H,2,0)</f>
        <v>128896</v>
      </c>
      <c r="H1158" s="32">
        <f>+VLOOKUP(B1158,'[1]AMAREY NOVA MEDICAL S.A'!$D:$H,3,0)</f>
        <v>0</v>
      </c>
      <c r="I1158" s="32">
        <f>+VLOOKUP(B1158,'[1]AMAREY NOVA MEDICAL S.A'!$D:$H,4,0)</f>
        <v>128896</v>
      </c>
      <c r="J1158" s="32">
        <f t="shared" ref="J1158:J1221" si="290">+I1158*E1158</f>
        <v>128896</v>
      </c>
      <c r="K1158" s="32">
        <f t="shared" ref="K1158:K1221" si="291">+J1158*1.0562</f>
        <v>136139.9552</v>
      </c>
      <c r="L1158" s="32"/>
      <c r="M1158" s="32"/>
      <c r="N1158" s="32"/>
      <c r="O1158" s="32"/>
      <c r="P1158" s="71"/>
      <c r="Q1158" s="71"/>
      <c r="R1158" s="76"/>
      <c r="S1158" s="32"/>
      <c r="T1158" s="32"/>
      <c r="U1158" s="32"/>
      <c r="V1158" s="32"/>
      <c r="W1158" s="32"/>
      <c r="X1158" s="32"/>
      <c r="Y1158" s="32"/>
      <c r="Z1158" s="32"/>
      <c r="AA1158" s="32"/>
      <c r="AB1158" s="32"/>
      <c r="AC1158" s="32"/>
      <c r="AD1158" s="32"/>
      <c r="AE1158" s="32"/>
      <c r="AF1158" s="32"/>
      <c r="AG1158" s="32"/>
      <c r="AH1158" s="32"/>
      <c r="AI1158" s="32"/>
      <c r="AJ1158" s="32"/>
      <c r="AK1158" s="32"/>
      <c r="AL1158" s="32"/>
      <c r="AM1158" s="32"/>
      <c r="AN1158" s="32"/>
      <c r="AO1158" s="32"/>
      <c r="AP1158" s="32"/>
      <c r="AQ1158" s="32"/>
      <c r="AR1158" s="32"/>
      <c r="AS1158" s="32"/>
      <c r="AT1158" s="32"/>
      <c r="AU1158" s="32"/>
      <c r="AV1158" s="32"/>
      <c r="AW1158" s="32"/>
      <c r="AX1158" s="32"/>
      <c r="AY1158" s="32"/>
      <c r="AZ1158" s="32"/>
      <c r="BA1158" s="32"/>
      <c r="BB1158" s="32"/>
      <c r="BC1158" s="32"/>
      <c r="BD1158" s="32"/>
      <c r="BE1158" s="32"/>
      <c r="BF1158" s="32"/>
      <c r="BG1158" s="32"/>
      <c r="BH1158" s="32"/>
      <c r="BI1158" s="32"/>
      <c r="BJ1158" s="32"/>
      <c r="BK1158" s="32"/>
      <c r="BL1158" s="32"/>
      <c r="BM1158" s="32"/>
      <c r="BN1158" s="32"/>
      <c r="BO1158" s="32"/>
      <c r="BP1158" s="32"/>
      <c r="BQ1158" s="32"/>
      <c r="BR1158" s="32"/>
      <c r="BS1158" s="32"/>
      <c r="BT1158" s="32"/>
      <c r="BU1158" s="32"/>
      <c r="BV1158" s="32"/>
      <c r="BW1158" s="32"/>
      <c r="BX1158" s="32">
        <v>107625</v>
      </c>
      <c r="BY1158" s="32"/>
      <c r="BZ1158" s="32">
        <v>107625</v>
      </c>
      <c r="CA1158" s="32">
        <f t="shared" si="284"/>
        <v>113673.52500000001</v>
      </c>
      <c r="CB1158" s="32"/>
      <c r="CC1158" s="32"/>
      <c r="CD1158" s="32"/>
      <c r="CE1158" s="32"/>
      <c r="CF1158" s="32"/>
      <c r="CG1158" s="32"/>
      <c r="CH1158" s="32"/>
      <c r="CI1158" s="32"/>
      <c r="CJ1158" s="32">
        <f t="shared" si="285"/>
        <v>124906.7401</v>
      </c>
      <c r="CK1158" s="32">
        <f>+SMALL((K1158,O1158,S1158,W1158,AA1158,AE1158,AI1158,AM1158,AQ1158,AU1158,AY1158,BC1158,BG1158,BK1158,BO1158,BS1158,BW1158,CA1158,CE1158,CI1158),1)</f>
        <v>113673.52500000001</v>
      </c>
      <c r="CL1158" s="18"/>
      <c r="CM1158" s="18">
        <f t="shared" si="286"/>
        <v>22466.430199999988</v>
      </c>
      <c r="CN1158" s="35">
        <f t="shared" si="287"/>
        <v>0.19763995354239244</v>
      </c>
      <c r="CO1158" s="39">
        <f t="shared" si="288"/>
        <v>113673.52500000001</v>
      </c>
    </row>
    <row r="1159" spans="1:93" s="19" customFormat="1" ht="60">
      <c r="A1159" s="17">
        <v>1149</v>
      </c>
      <c r="B1159" s="49" t="s">
        <v>702</v>
      </c>
      <c r="C1159" s="69" t="s">
        <v>955</v>
      </c>
      <c r="D1159" s="69" t="s">
        <v>1248</v>
      </c>
      <c r="E1159" s="37">
        <v>1</v>
      </c>
      <c r="F1159" s="37" t="str">
        <f>+VLOOKUP(B1159,'[1]AMAREY NOVA MEDICAL S.A'!$D:$H,5,0)</f>
        <v>CTO 5666-2021 LOGISTICA PARA DISPOSITIVOS MEDICOS S.A.S</v>
      </c>
      <c r="G1159" s="34">
        <f>+VLOOKUP(B1159,'[1]AMAREY NOVA MEDICAL S.A'!$D:$H,2,0)</f>
        <v>336539</v>
      </c>
      <c r="H1159" s="32">
        <f>+VLOOKUP(B1159,'[1]AMAREY NOVA MEDICAL S.A'!$D:$H,3,0)</f>
        <v>0</v>
      </c>
      <c r="I1159" s="32">
        <f>+VLOOKUP(B1159,'[1]AMAREY NOVA MEDICAL S.A'!$D:$H,4,0)</f>
        <v>336539</v>
      </c>
      <c r="J1159" s="32">
        <f t="shared" si="290"/>
        <v>336539</v>
      </c>
      <c r="K1159" s="32">
        <f t="shared" si="291"/>
        <v>355452.49180000002</v>
      </c>
      <c r="L1159" s="32"/>
      <c r="M1159" s="32"/>
      <c r="N1159" s="32"/>
      <c r="O1159" s="32"/>
      <c r="P1159" s="71"/>
      <c r="Q1159" s="71"/>
      <c r="R1159" s="76"/>
      <c r="S1159" s="32"/>
      <c r="T1159" s="32"/>
      <c r="U1159" s="32"/>
      <c r="V1159" s="32"/>
      <c r="W1159" s="32"/>
      <c r="X1159" s="32"/>
      <c r="Y1159" s="32"/>
      <c r="Z1159" s="32"/>
      <c r="AA1159" s="32"/>
      <c r="AB1159" s="32"/>
      <c r="AC1159" s="32"/>
      <c r="AD1159" s="32"/>
      <c r="AE1159" s="32"/>
      <c r="AF1159" s="32"/>
      <c r="AG1159" s="32"/>
      <c r="AH1159" s="32"/>
      <c r="AI1159" s="32"/>
      <c r="AJ1159" s="32"/>
      <c r="AK1159" s="32"/>
      <c r="AL1159" s="32"/>
      <c r="AM1159" s="32"/>
      <c r="AN1159" s="32"/>
      <c r="AO1159" s="32"/>
      <c r="AP1159" s="32"/>
      <c r="AQ1159" s="32"/>
      <c r="AR1159" s="32"/>
      <c r="AS1159" s="32"/>
      <c r="AT1159" s="32"/>
      <c r="AU1159" s="32"/>
      <c r="AV1159" s="32"/>
      <c r="AW1159" s="32"/>
      <c r="AX1159" s="32"/>
      <c r="AY1159" s="32"/>
      <c r="AZ1159" s="32"/>
      <c r="BA1159" s="32"/>
      <c r="BB1159" s="32"/>
      <c r="BC1159" s="32"/>
      <c r="BD1159" s="32"/>
      <c r="BE1159" s="32"/>
      <c r="BF1159" s="32"/>
      <c r="BG1159" s="32"/>
      <c r="BH1159" s="32"/>
      <c r="BI1159" s="32"/>
      <c r="BJ1159" s="32"/>
      <c r="BK1159" s="32"/>
      <c r="BL1159" s="32"/>
      <c r="BM1159" s="32"/>
      <c r="BN1159" s="32"/>
      <c r="BO1159" s="32"/>
      <c r="BP1159" s="32"/>
      <c r="BQ1159" s="32"/>
      <c r="BR1159" s="32"/>
      <c r="BS1159" s="32"/>
      <c r="BT1159" s="32"/>
      <c r="BU1159" s="32"/>
      <c r="BV1159" s="32"/>
      <c r="BW1159" s="32"/>
      <c r="BX1159" s="32">
        <v>380000</v>
      </c>
      <c r="BY1159" s="32"/>
      <c r="BZ1159" s="32">
        <v>380000</v>
      </c>
      <c r="CA1159" s="32">
        <f t="shared" si="284"/>
        <v>401356</v>
      </c>
      <c r="CB1159" s="32"/>
      <c r="CC1159" s="32"/>
      <c r="CD1159" s="32"/>
      <c r="CE1159" s="32"/>
      <c r="CF1159" s="32"/>
      <c r="CG1159" s="32"/>
      <c r="CH1159" s="32"/>
      <c r="CI1159" s="32"/>
      <c r="CJ1159" s="32">
        <f t="shared" si="285"/>
        <v>378404.24589999998</v>
      </c>
      <c r="CK1159" s="32">
        <f>+SMALL((K1159,O1159,S1159,W1159,AA1159,AE1159,AI1159,AM1159,AQ1159,AU1159,AY1159,BC1159,BG1159,BK1159,BO1159,BS1159,BW1159,CA1159,CE1159,CI1159),1)</f>
        <v>355452.49180000002</v>
      </c>
      <c r="CL1159" s="18"/>
      <c r="CM1159" s="18">
        <f t="shared" si="286"/>
        <v>0</v>
      </c>
      <c r="CN1159" s="35">
        <f t="shared" si="287"/>
        <v>0</v>
      </c>
      <c r="CO1159" s="39">
        <f t="shared" si="288"/>
        <v>355452.49180000002</v>
      </c>
    </row>
    <row r="1160" spans="1:93" s="19" customFormat="1" ht="60">
      <c r="A1160" s="17">
        <v>1150</v>
      </c>
      <c r="B1160" s="49" t="s">
        <v>841</v>
      </c>
      <c r="C1160" s="69" t="s">
        <v>955</v>
      </c>
      <c r="D1160" s="69" t="s">
        <v>1248</v>
      </c>
      <c r="E1160" s="37">
        <v>1</v>
      </c>
      <c r="F1160" s="37" t="str">
        <f>+VLOOKUP(B1160,'[1]AMAREY NOVA MEDICAL S.A'!$D:$H,5,0)</f>
        <v>CTO 5666-2021 LOGISTICA PARA DISPOSITIVOS MEDICOS S.A.S</v>
      </c>
      <c r="G1160" s="34">
        <f>+VLOOKUP(B1160,'[1]AMAREY NOVA MEDICAL S.A'!$D:$H,2,0)</f>
        <v>80794</v>
      </c>
      <c r="H1160" s="32">
        <f>+VLOOKUP(B1160,'[1]AMAREY NOVA MEDICAL S.A'!$D:$H,3,0)</f>
        <v>0</v>
      </c>
      <c r="I1160" s="32">
        <f>+VLOOKUP(B1160,'[1]AMAREY NOVA MEDICAL S.A'!$D:$H,4,0)</f>
        <v>80794</v>
      </c>
      <c r="J1160" s="32">
        <f t="shared" si="290"/>
        <v>80794</v>
      </c>
      <c r="K1160" s="32">
        <f t="shared" si="291"/>
        <v>85334.622799999997</v>
      </c>
      <c r="L1160" s="32"/>
      <c r="M1160" s="32"/>
      <c r="N1160" s="32"/>
      <c r="O1160" s="32"/>
      <c r="P1160" s="71"/>
      <c r="Q1160" s="71"/>
      <c r="R1160" s="76"/>
      <c r="S1160" s="32"/>
      <c r="T1160" s="32"/>
      <c r="U1160" s="32"/>
      <c r="V1160" s="32"/>
      <c r="W1160" s="32"/>
      <c r="X1160" s="32"/>
      <c r="Y1160" s="32"/>
      <c r="Z1160" s="32"/>
      <c r="AA1160" s="32"/>
      <c r="AB1160" s="32"/>
      <c r="AC1160" s="32"/>
      <c r="AD1160" s="32"/>
      <c r="AE1160" s="32"/>
      <c r="AF1160" s="32"/>
      <c r="AG1160" s="32"/>
      <c r="AH1160" s="32"/>
      <c r="AI1160" s="32"/>
      <c r="AJ1160" s="32"/>
      <c r="AK1160" s="32"/>
      <c r="AL1160" s="32"/>
      <c r="AM1160" s="32"/>
      <c r="AN1160" s="32"/>
      <c r="AO1160" s="32"/>
      <c r="AP1160" s="32"/>
      <c r="AQ1160" s="32"/>
      <c r="AR1160" s="32"/>
      <c r="AS1160" s="32"/>
      <c r="AT1160" s="32"/>
      <c r="AU1160" s="32"/>
      <c r="AV1160" s="32"/>
      <c r="AW1160" s="32"/>
      <c r="AX1160" s="32"/>
      <c r="AY1160" s="32"/>
      <c r="AZ1160" s="32"/>
      <c r="BA1160" s="32"/>
      <c r="BB1160" s="32"/>
      <c r="BC1160" s="32"/>
      <c r="BD1160" s="32"/>
      <c r="BE1160" s="32"/>
      <c r="BF1160" s="32"/>
      <c r="BG1160" s="32"/>
      <c r="BH1160" s="32"/>
      <c r="BI1160" s="32"/>
      <c r="BJ1160" s="32"/>
      <c r="BK1160" s="32"/>
      <c r="BL1160" s="32"/>
      <c r="BM1160" s="32"/>
      <c r="BN1160" s="32"/>
      <c r="BO1160" s="32"/>
      <c r="BP1160" s="32"/>
      <c r="BQ1160" s="32"/>
      <c r="BR1160" s="32"/>
      <c r="BS1160" s="32"/>
      <c r="BT1160" s="32"/>
      <c r="BU1160" s="32"/>
      <c r="BV1160" s="32"/>
      <c r="BW1160" s="32"/>
      <c r="BX1160" s="32">
        <v>271950</v>
      </c>
      <c r="BY1160" s="32"/>
      <c r="BZ1160" s="32">
        <v>271950</v>
      </c>
      <c r="CA1160" s="32">
        <f t="shared" si="284"/>
        <v>287233.59000000003</v>
      </c>
      <c r="CB1160" s="32"/>
      <c r="CC1160" s="32"/>
      <c r="CD1160" s="32"/>
      <c r="CE1160" s="32"/>
      <c r="CF1160" s="32"/>
      <c r="CG1160" s="32"/>
      <c r="CH1160" s="32"/>
      <c r="CI1160" s="32"/>
      <c r="CJ1160" s="32">
        <f t="shared" si="285"/>
        <v>186284.10640000002</v>
      </c>
      <c r="CK1160" s="32">
        <f>+SMALL((K1160,O1160,S1160,W1160,AA1160,AE1160,AI1160,AM1160,AQ1160,AU1160,AY1160,BC1160,BG1160,BK1160,BO1160,BS1160,BW1160,CA1160,CE1160,CI1160),1)</f>
        <v>85334.622799999997</v>
      </c>
      <c r="CL1160" s="18"/>
      <c r="CM1160" s="18">
        <f t="shared" si="286"/>
        <v>0</v>
      </c>
      <c r="CN1160" s="35">
        <f t="shared" si="287"/>
        <v>0</v>
      </c>
      <c r="CO1160" s="39">
        <f t="shared" si="288"/>
        <v>85334.622799999997</v>
      </c>
    </row>
    <row r="1161" spans="1:93" s="19" customFormat="1" ht="60">
      <c r="A1161" s="17">
        <v>1151</v>
      </c>
      <c r="B1161" s="49" t="s">
        <v>842</v>
      </c>
      <c r="C1161" s="69" t="s">
        <v>955</v>
      </c>
      <c r="D1161" s="69" t="s">
        <v>1248</v>
      </c>
      <c r="E1161" s="37">
        <v>1</v>
      </c>
      <c r="F1161" s="37" t="str">
        <f>+VLOOKUP(B1161,'[1]AMAREY NOVA MEDICAL S.A'!$D:$H,5,0)</f>
        <v>CTO 5666-2021 LOGISTICA PARA DISPOSITIVOS MEDICOS S.A.S</v>
      </c>
      <c r="G1161" s="34">
        <f>+VLOOKUP(B1161,'[1]AMAREY NOVA MEDICAL S.A'!$D:$H,2,0)</f>
        <v>2912676</v>
      </c>
      <c r="H1161" s="32">
        <f>+VLOOKUP(B1161,'[1]AMAREY NOVA MEDICAL S.A'!$D:$H,3,0)</f>
        <v>0</v>
      </c>
      <c r="I1161" s="32">
        <f>+VLOOKUP(B1161,'[1]AMAREY NOVA MEDICAL S.A'!$D:$H,4,0)</f>
        <v>2912676</v>
      </c>
      <c r="J1161" s="32">
        <f t="shared" si="290"/>
        <v>2912676</v>
      </c>
      <c r="K1161" s="32">
        <f t="shared" si="291"/>
        <v>3076368.3912</v>
      </c>
      <c r="L1161" s="32"/>
      <c r="M1161" s="32"/>
      <c r="N1161" s="32"/>
      <c r="O1161" s="32"/>
      <c r="P1161" s="71"/>
      <c r="Q1161" s="71"/>
      <c r="R1161" s="76"/>
      <c r="S1161" s="32"/>
      <c r="T1161" s="32"/>
      <c r="U1161" s="32"/>
      <c r="V1161" s="32"/>
      <c r="W1161" s="32"/>
      <c r="X1161" s="32"/>
      <c r="Y1161" s="32"/>
      <c r="Z1161" s="32"/>
      <c r="AA1161" s="32"/>
      <c r="AB1161" s="32"/>
      <c r="AC1161" s="32"/>
      <c r="AD1161" s="32"/>
      <c r="AE1161" s="32"/>
      <c r="AF1161" s="32"/>
      <c r="AG1161" s="32"/>
      <c r="AH1161" s="32"/>
      <c r="AI1161" s="32"/>
      <c r="AJ1161" s="32"/>
      <c r="AK1161" s="32"/>
      <c r="AL1161" s="32"/>
      <c r="AM1161" s="32"/>
      <c r="AN1161" s="32"/>
      <c r="AO1161" s="32"/>
      <c r="AP1161" s="32"/>
      <c r="AQ1161" s="32"/>
      <c r="AR1161" s="32"/>
      <c r="AS1161" s="32"/>
      <c r="AT1161" s="32"/>
      <c r="AU1161" s="32"/>
      <c r="AV1161" s="32"/>
      <c r="AW1161" s="32"/>
      <c r="AX1161" s="32"/>
      <c r="AY1161" s="32"/>
      <c r="AZ1161" s="32"/>
      <c r="BA1161" s="32"/>
      <c r="BB1161" s="32"/>
      <c r="BC1161" s="32"/>
      <c r="BD1161" s="32"/>
      <c r="BE1161" s="32"/>
      <c r="BF1161" s="32"/>
      <c r="BG1161" s="32"/>
      <c r="BH1161" s="32"/>
      <c r="BI1161" s="32"/>
      <c r="BJ1161" s="32"/>
      <c r="BK1161" s="32"/>
      <c r="BL1161" s="32"/>
      <c r="BM1161" s="32"/>
      <c r="BN1161" s="32"/>
      <c r="BO1161" s="32"/>
      <c r="BP1161" s="32"/>
      <c r="BQ1161" s="32"/>
      <c r="BR1161" s="32"/>
      <c r="BS1161" s="32"/>
      <c r="BT1161" s="32"/>
      <c r="BU1161" s="32"/>
      <c r="BV1161" s="32"/>
      <c r="BW1161" s="32"/>
      <c r="BX1161" s="32">
        <v>69825</v>
      </c>
      <c r="BY1161" s="32"/>
      <c r="BZ1161" s="32">
        <v>69825</v>
      </c>
      <c r="CA1161" s="32">
        <f t="shared" si="284"/>
        <v>73749.165000000008</v>
      </c>
      <c r="CB1161" s="32"/>
      <c r="CC1161" s="32"/>
      <c r="CD1161" s="32"/>
      <c r="CE1161" s="32"/>
      <c r="CF1161" s="32"/>
      <c r="CG1161" s="32"/>
      <c r="CH1161" s="32"/>
      <c r="CI1161" s="32"/>
      <c r="CJ1161" s="32">
        <f t="shared" si="285"/>
        <v>1575058.7781</v>
      </c>
      <c r="CK1161" s="32">
        <f>+SMALL((K1161,O1161,S1161,W1161,AA1161,AE1161,AI1161,AM1161,AQ1161,AU1161,AY1161,BC1161,BG1161,BK1161,BO1161,BS1161,BW1161,CA1161,CE1161,CI1161),1)</f>
        <v>73749.165000000008</v>
      </c>
      <c r="CL1161" s="18"/>
      <c r="CM1161" s="18">
        <f t="shared" si="286"/>
        <v>3002619.2261999999</v>
      </c>
      <c r="CN1161" s="35">
        <f t="shared" si="287"/>
        <v>40.713941997851769</v>
      </c>
      <c r="CO1161" s="39">
        <f t="shared" si="288"/>
        <v>73749.165000000008</v>
      </c>
    </row>
    <row r="1162" spans="1:93" s="19" customFormat="1" ht="60">
      <c r="A1162" s="17">
        <v>1152</v>
      </c>
      <c r="B1162" s="49" t="s">
        <v>843</v>
      </c>
      <c r="C1162" s="69" t="s">
        <v>955</v>
      </c>
      <c r="D1162" s="69" t="s">
        <v>1248</v>
      </c>
      <c r="E1162" s="37">
        <v>1</v>
      </c>
      <c r="F1162" s="37" t="str">
        <f>+VLOOKUP(B1162,'[1]AMAREY NOVA MEDICAL S.A'!$D:$H,5,0)</f>
        <v>CTO 5666-2021 LOGISTICA PARA DISPOSITIVOS MEDICOS S.A.S</v>
      </c>
      <c r="G1162" s="34">
        <f>+VLOOKUP(B1162,'[1]AMAREY NOVA MEDICAL S.A'!$D:$H,2,0)</f>
        <v>230506</v>
      </c>
      <c r="H1162" s="32">
        <f>+VLOOKUP(B1162,'[1]AMAREY NOVA MEDICAL S.A'!$D:$H,3,0)</f>
        <v>0</v>
      </c>
      <c r="I1162" s="32">
        <f>+VLOOKUP(B1162,'[1]AMAREY NOVA MEDICAL S.A'!$D:$H,4,0)</f>
        <v>230506</v>
      </c>
      <c r="J1162" s="32">
        <f t="shared" si="290"/>
        <v>230506</v>
      </c>
      <c r="K1162" s="32">
        <f t="shared" si="291"/>
        <v>243460.43720000001</v>
      </c>
      <c r="L1162" s="32"/>
      <c r="M1162" s="32"/>
      <c r="N1162" s="32"/>
      <c r="O1162" s="32"/>
      <c r="P1162" s="71"/>
      <c r="Q1162" s="71"/>
      <c r="R1162" s="76"/>
      <c r="S1162" s="32"/>
      <c r="T1162" s="32"/>
      <c r="U1162" s="32"/>
      <c r="V1162" s="32"/>
      <c r="W1162" s="32"/>
      <c r="X1162" s="32"/>
      <c r="Y1162" s="32"/>
      <c r="Z1162" s="32"/>
      <c r="AA1162" s="32"/>
      <c r="AB1162" s="32"/>
      <c r="AC1162" s="32"/>
      <c r="AD1162" s="32"/>
      <c r="AE1162" s="32"/>
      <c r="AF1162" s="32"/>
      <c r="AG1162" s="32"/>
      <c r="AH1162" s="32"/>
      <c r="AI1162" s="32"/>
      <c r="AJ1162" s="32"/>
      <c r="AK1162" s="32"/>
      <c r="AL1162" s="32"/>
      <c r="AM1162" s="32"/>
      <c r="AN1162" s="32"/>
      <c r="AO1162" s="32"/>
      <c r="AP1162" s="32"/>
      <c r="AQ1162" s="32"/>
      <c r="AR1162" s="32"/>
      <c r="AS1162" s="32"/>
      <c r="AT1162" s="32"/>
      <c r="AU1162" s="32"/>
      <c r="AV1162" s="32"/>
      <c r="AW1162" s="32"/>
      <c r="AX1162" s="32"/>
      <c r="AY1162" s="32"/>
      <c r="AZ1162" s="32"/>
      <c r="BA1162" s="32"/>
      <c r="BB1162" s="32"/>
      <c r="BC1162" s="32"/>
      <c r="BD1162" s="32"/>
      <c r="BE1162" s="32"/>
      <c r="BF1162" s="32"/>
      <c r="BG1162" s="32"/>
      <c r="BH1162" s="32"/>
      <c r="BI1162" s="32"/>
      <c r="BJ1162" s="32"/>
      <c r="BK1162" s="32"/>
      <c r="BL1162" s="32"/>
      <c r="BM1162" s="32"/>
      <c r="BN1162" s="32"/>
      <c r="BO1162" s="32"/>
      <c r="BP1162" s="32"/>
      <c r="BQ1162" s="32"/>
      <c r="BR1162" s="32"/>
      <c r="BS1162" s="32"/>
      <c r="BT1162" s="32"/>
      <c r="BU1162" s="32"/>
      <c r="BV1162" s="32"/>
      <c r="BW1162" s="32"/>
      <c r="BX1162" s="32">
        <v>27825</v>
      </c>
      <c r="BY1162" s="32"/>
      <c r="BZ1162" s="32">
        <v>27825</v>
      </c>
      <c r="CA1162" s="32">
        <f t="shared" si="284"/>
        <v>29388.764999999999</v>
      </c>
      <c r="CB1162" s="32"/>
      <c r="CC1162" s="32"/>
      <c r="CD1162" s="32"/>
      <c r="CE1162" s="32"/>
      <c r="CF1162" s="32"/>
      <c r="CG1162" s="32"/>
      <c r="CH1162" s="32"/>
      <c r="CI1162" s="32"/>
      <c r="CJ1162" s="32">
        <f t="shared" si="285"/>
        <v>136424.6011</v>
      </c>
      <c r="CK1162" s="32">
        <f>+SMALL((K1162,O1162,S1162,W1162,AA1162,AE1162,AI1162,AM1162,AQ1162,AU1162,AY1162,BC1162,BG1162,BK1162,BO1162,BS1162,BW1162,CA1162,CE1162,CI1162),1)</f>
        <v>29388.764999999999</v>
      </c>
      <c r="CL1162" s="18"/>
      <c r="CM1162" s="18">
        <f t="shared" si="286"/>
        <v>214071.67220000003</v>
      </c>
      <c r="CN1162" s="35">
        <f t="shared" si="287"/>
        <v>7.2841329739442955</v>
      </c>
      <c r="CO1162" s="39">
        <f t="shared" si="288"/>
        <v>29388.764999999999</v>
      </c>
    </row>
    <row r="1163" spans="1:93" s="19" customFormat="1" ht="60">
      <c r="A1163" s="17">
        <v>1153</v>
      </c>
      <c r="B1163" s="49" t="s">
        <v>850</v>
      </c>
      <c r="C1163" s="69" t="s">
        <v>955</v>
      </c>
      <c r="D1163" s="69" t="s">
        <v>1248</v>
      </c>
      <c r="E1163" s="37">
        <v>1</v>
      </c>
      <c r="F1163" s="37" t="str">
        <f>+VLOOKUP(B1163,'[1]AMAREY NOVA MEDICAL S.A'!$D:$H,5,0)</f>
        <v>CTO 5666-2021 LOGISTICA PARA DISPOSITIVOS MEDICOS S.A.S</v>
      </c>
      <c r="G1163" s="34">
        <f>+VLOOKUP(B1163,'[1]AMAREY NOVA MEDICAL S.A'!$D:$H,2,0)</f>
        <v>1289323</v>
      </c>
      <c r="H1163" s="32">
        <f>+VLOOKUP(B1163,'[1]AMAREY NOVA MEDICAL S.A'!$D:$H,3,0)</f>
        <v>0</v>
      </c>
      <c r="I1163" s="32">
        <f>+VLOOKUP(B1163,'[1]AMAREY NOVA MEDICAL S.A'!$D:$H,4,0)</f>
        <v>1289323</v>
      </c>
      <c r="J1163" s="32">
        <f t="shared" si="290"/>
        <v>1289323</v>
      </c>
      <c r="K1163" s="32">
        <f t="shared" si="291"/>
        <v>1361782.9526</v>
      </c>
      <c r="L1163" s="32"/>
      <c r="M1163" s="32"/>
      <c r="N1163" s="32"/>
      <c r="O1163" s="32"/>
      <c r="P1163" s="71"/>
      <c r="Q1163" s="71"/>
      <c r="R1163" s="76"/>
      <c r="S1163" s="32"/>
      <c r="T1163" s="32"/>
      <c r="U1163" s="32"/>
      <c r="V1163" s="32"/>
      <c r="W1163" s="32"/>
      <c r="X1163" s="32"/>
      <c r="Y1163" s="32"/>
      <c r="Z1163" s="32"/>
      <c r="AA1163" s="32"/>
      <c r="AB1163" s="32"/>
      <c r="AC1163" s="32"/>
      <c r="AD1163" s="32"/>
      <c r="AE1163" s="32"/>
      <c r="AF1163" s="32"/>
      <c r="AG1163" s="32"/>
      <c r="AH1163" s="32"/>
      <c r="AI1163" s="32"/>
      <c r="AJ1163" s="32"/>
      <c r="AK1163" s="32"/>
      <c r="AL1163" s="32"/>
      <c r="AM1163" s="32"/>
      <c r="AN1163" s="32"/>
      <c r="AO1163" s="32"/>
      <c r="AP1163" s="32"/>
      <c r="AQ1163" s="32"/>
      <c r="AR1163" s="32"/>
      <c r="AS1163" s="32"/>
      <c r="AT1163" s="32"/>
      <c r="AU1163" s="32"/>
      <c r="AV1163" s="32"/>
      <c r="AW1163" s="32"/>
      <c r="AX1163" s="32"/>
      <c r="AY1163" s="32"/>
      <c r="AZ1163" s="32"/>
      <c r="BA1163" s="32"/>
      <c r="BB1163" s="32"/>
      <c r="BC1163" s="32"/>
      <c r="BD1163" s="32"/>
      <c r="BE1163" s="32"/>
      <c r="BF1163" s="32"/>
      <c r="BG1163" s="32"/>
      <c r="BH1163" s="32"/>
      <c r="BI1163" s="32"/>
      <c r="BJ1163" s="32"/>
      <c r="BK1163" s="32"/>
      <c r="BL1163" s="32"/>
      <c r="BM1163" s="32"/>
      <c r="BN1163" s="32"/>
      <c r="BO1163" s="32"/>
      <c r="BP1163" s="32"/>
      <c r="BQ1163" s="32"/>
      <c r="BR1163" s="32"/>
      <c r="BS1163" s="32"/>
      <c r="BT1163" s="32"/>
      <c r="BU1163" s="32"/>
      <c r="BV1163" s="32"/>
      <c r="BW1163" s="32"/>
      <c r="BX1163" s="32"/>
      <c r="BY1163" s="32"/>
      <c r="BZ1163" s="32"/>
      <c r="CA1163" s="32"/>
      <c r="CB1163" s="32"/>
      <c r="CC1163" s="32"/>
      <c r="CD1163" s="32"/>
      <c r="CE1163" s="32"/>
      <c r="CF1163" s="32"/>
      <c r="CG1163" s="32"/>
      <c r="CH1163" s="32"/>
      <c r="CI1163" s="32"/>
      <c r="CJ1163" s="32">
        <f t="shared" si="285"/>
        <v>1361782.9526</v>
      </c>
      <c r="CK1163" s="32">
        <f>+SMALL((K1163,O1163,S1163,W1163,AA1163,AE1163,AI1163,AM1163,AQ1163,AU1163,AY1163,BC1163,BG1163,BK1163,BO1163,BS1163,BW1163,CA1163,CE1163,CI1163),1)</f>
        <v>1361782.9526</v>
      </c>
      <c r="CL1163" s="18"/>
      <c r="CM1163" s="18">
        <f t="shared" si="286"/>
        <v>0</v>
      </c>
      <c r="CN1163" s="35">
        <f t="shared" si="287"/>
        <v>0</v>
      </c>
      <c r="CO1163" s="39">
        <f t="shared" si="288"/>
        <v>1361782.9526</v>
      </c>
    </row>
    <row r="1164" spans="1:93" s="19" customFormat="1" ht="60">
      <c r="A1164" s="17">
        <v>1154</v>
      </c>
      <c r="B1164" s="49" t="s">
        <v>854</v>
      </c>
      <c r="C1164" s="69" t="s">
        <v>956</v>
      </c>
      <c r="D1164" s="69" t="s">
        <v>1248</v>
      </c>
      <c r="E1164" s="37">
        <v>1</v>
      </c>
      <c r="F1164" s="37" t="str">
        <f>+VLOOKUP(B1164,'[1]AMAREY NOVA MEDICAL S.A'!$D:$H,5,0)</f>
        <v>CTO 5666-2021 LOGISTICA PARA DISPOSITIVOS MEDICOS S.A.S</v>
      </c>
      <c r="G1164" s="34">
        <f>+VLOOKUP(B1164,'[1]AMAREY NOVA MEDICAL S.A'!$D:$H,2,0)</f>
        <v>4332548</v>
      </c>
      <c r="H1164" s="32">
        <f>+VLOOKUP(B1164,'[1]AMAREY NOVA MEDICAL S.A'!$D:$H,3,0)</f>
        <v>0</v>
      </c>
      <c r="I1164" s="32">
        <f>+VLOOKUP(B1164,'[1]AMAREY NOVA MEDICAL S.A'!$D:$H,4,0)</f>
        <v>4332548</v>
      </c>
      <c r="J1164" s="32">
        <f t="shared" si="290"/>
        <v>4332548</v>
      </c>
      <c r="K1164" s="32">
        <f t="shared" si="291"/>
        <v>4576037.1976000005</v>
      </c>
      <c r="L1164" s="32"/>
      <c r="M1164" s="32"/>
      <c r="N1164" s="32"/>
      <c r="O1164" s="32"/>
      <c r="P1164" s="71"/>
      <c r="Q1164" s="71"/>
      <c r="R1164" s="76"/>
      <c r="S1164" s="32"/>
      <c r="T1164" s="32"/>
      <c r="U1164" s="32"/>
      <c r="V1164" s="32"/>
      <c r="W1164" s="32"/>
      <c r="X1164" s="32"/>
      <c r="Y1164" s="32"/>
      <c r="Z1164" s="32"/>
      <c r="AA1164" s="32"/>
      <c r="AB1164" s="32"/>
      <c r="AC1164" s="32"/>
      <c r="AD1164" s="32"/>
      <c r="AE1164" s="32"/>
      <c r="AF1164" s="32"/>
      <c r="AG1164" s="32"/>
      <c r="AH1164" s="32"/>
      <c r="AI1164" s="32"/>
      <c r="AJ1164" s="32"/>
      <c r="AK1164" s="32"/>
      <c r="AL1164" s="32"/>
      <c r="AM1164" s="32"/>
      <c r="AN1164" s="32"/>
      <c r="AO1164" s="32"/>
      <c r="AP1164" s="32"/>
      <c r="AQ1164" s="32"/>
      <c r="AR1164" s="32">
        <v>4765803.1843167907</v>
      </c>
      <c r="AS1164" s="32"/>
      <c r="AT1164" s="32">
        <v>4765803.1843167907</v>
      </c>
      <c r="AU1164" s="32">
        <f t="shared" ref="AU1164:AU1220" si="292">+AT1164*1.0562</f>
        <v>5033641.3232753947</v>
      </c>
      <c r="AV1164" s="32"/>
      <c r="AW1164" s="32"/>
      <c r="AX1164" s="32"/>
      <c r="AY1164" s="32"/>
      <c r="AZ1164" s="32"/>
      <c r="BA1164" s="32"/>
      <c r="BB1164" s="32"/>
      <c r="BC1164" s="32"/>
      <c r="BD1164" s="32"/>
      <c r="BE1164" s="32"/>
      <c r="BF1164" s="32"/>
      <c r="BG1164" s="32"/>
      <c r="BH1164" s="32"/>
      <c r="BI1164" s="32"/>
      <c r="BJ1164" s="32"/>
      <c r="BK1164" s="32"/>
      <c r="BL1164" s="32"/>
      <c r="BM1164" s="32"/>
      <c r="BN1164" s="32"/>
      <c r="BO1164" s="32"/>
      <c r="BP1164" s="32"/>
      <c r="BQ1164" s="32"/>
      <c r="BR1164" s="32"/>
      <c r="BS1164" s="32"/>
      <c r="BT1164" s="32"/>
      <c r="BU1164" s="32"/>
      <c r="BV1164" s="32"/>
      <c r="BW1164" s="32"/>
      <c r="BX1164" s="32">
        <v>3333960</v>
      </c>
      <c r="BY1164" s="32"/>
      <c r="BZ1164" s="32">
        <v>3333960</v>
      </c>
      <c r="CA1164" s="32">
        <f t="shared" ref="CA1164:CA1220" si="293">+BZ1164*1.0562</f>
        <v>3521328.5520000001</v>
      </c>
      <c r="CB1164" s="32"/>
      <c r="CC1164" s="32"/>
      <c r="CD1164" s="32"/>
      <c r="CE1164" s="32"/>
      <c r="CF1164" s="32"/>
      <c r="CG1164" s="32"/>
      <c r="CH1164" s="32"/>
      <c r="CI1164" s="32"/>
      <c r="CJ1164" s="32">
        <f t="shared" ref="CJ1164:CJ1227" si="294">+AVERAGE(K1164,O1164,S1164,W1164,AA1164,AE1164,AI1164,AM1164,AQ1164,AU1164,AY1164,BC1164,BG1164,BK1164,BO1164,BS1164,BW1164,CA1164,CE1164,CI1164)</f>
        <v>4377002.3576251315</v>
      </c>
      <c r="CK1164" s="32">
        <f>+SMALL((K1164,O1164,S1164,W1164,AA1164,AE1164,AI1164,AM1164,AQ1164,AU1164,AY1164,BC1164,BG1164,BK1164,BO1164,BS1164,BW1164,CA1164,CE1164,CI1164),1)</f>
        <v>3521328.5520000001</v>
      </c>
      <c r="CL1164" s="18"/>
      <c r="CM1164" s="18">
        <f t="shared" ref="CM1164:CM1227" si="295">+K1164-CK1164</f>
        <v>1054708.6456000004</v>
      </c>
      <c r="CN1164" s="35">
        <f t="shared" ref="CN1164:CN1227" si="296">+((K1164-CK1164)/CK1164)</f>
        <v>0.29952009022303816</v>
      </c>
      <c r="CO1164" s="39">
        <f t="shared" ref="CO1164:CO1227" si="297">+CK1164</f>
        <v>3521328.5520000001</v>
      </c>
    </row>
    <row r="1165" spans="1:93" s="19" customFormat="1" ht="60">
      <c r="A1165" s="17">
        <v>1155</v>
      </c>
      <c r="B1165" s="49" t="s">
        <v>846</v>
      </c>
      <c r="C1165" s="69" t="s">
        <v>956</v>
      </c>
      <c r="D1165" s="69" t="s">
        <v>1248</v>
      </c>
      <c r="E1165" s="37">
        <v>1</v>
      </c>
      <c r="F1165" s="37" t="str">
        <f>+VLOOKUP(B1165,'[1]AMAREY NOVA MEDICAL S.A'!$D:$H,5,0)</f>
        <v>CTO 5666-2021 LOGISTICA PARA DISPOSITIVOS MEDICOS S.A.S</v>
      </c>
      <c r="G1165" s="34">
        <f>+VLOOKUP(B1165,'[1]AMAREY NOVA MEDICAL S.A'!$D:$H,2,0)</f>
        <v>3751442</v>
      </c>
      <c r="H1165" s="32">
        <f>+VLOOKUP(B1165,'[1]AMAREY NOVA MEDICAL S.A'!$D:$H,3,0)</f>
        <v>0</v>
      </c>
      <c r="I1165" s="32">
        <f>+VLOOKUP(B1165,'[1]AMAREY NOVA MEDICAL S.A'!$D:$H,4,0)</f>
        <v>3751442</v>
      </c>
      <c r="J1165" s="32">
        <f t="shared" si="290"/>
        <v>3751442</v>
      </c>
      <c r="K1165" s="32">
        <f t="shared" si="291"/>
        <v>3962273.0404000003</v>
      </c>
      <c r="L1165" s="32"/>
      <c r="M1165" s="32"/>
      <c r="N1165" s="32"/>
      <c r="O1165" s="32"/>
      <c r="P1165" s="71"/>
      <c r="Q1165" s="71"/>
      <c r="R1165" s="76"/>
      <c r="S1165" s="32"/>
      <c r="T1165" s="32"/>
      <c r="U1165" s="32"/>
      <c r="V1165" s="32"/>
      <c r="W1165" s="32"/>
      <c r="X1165" s="32"/>
      <c r="Y1165" s="32"/>
      <c r="Z1165" s="32"/>
      <c r="AA1165" s="32"/>
      <c r="AB1165" s="32"/>
      <c r="AC1165" s="32"/>
      <c r="AD1165" s="32"/>
      <c r="AE1165" s="32"/>
      <c r="AF1165" s="32"/>
      <c r="AG1165" s="32"/>
      <c r="AH1165" s="32"/>
      <c r="AI1165" s="32"/>
      <c r="AJ1165" s="32"/>
      <c r="AK1165" s="32"/>
      <c r="AL1165" s="32"/>
      <c r="AM1165" s="32"/>
      <c r="AN1165" s="32"/>
      <c r="AO1165" s="32"/>
      <c r="AP1165" s="32"/>
      <c r="AQ1165" s="32"/>
      <c r="AR1165" s="32">
        <v>4126586.4535757401</v>
      </c>
      <c r="AS1165" s="32"/>
      <c r="AT1165" s="32">
        <v>4126586.4535757401</v>
      </c>
      <c r="AU1165" s="32">
        <f t="shared" si="292"/>
        <v>4358500.612266697</v>
      </c>
      <c r="AV1165" s="32"/>
      <c r="AW1165" s="32"/>
      <c r="AX1165" s="32"/>
      <c r="AY1165" s="32"/>
      <c r="AZ1165" s="32"/>
      <c r="BA1165" s="32"/>
      <c r="BB1165" s="32"/>
      <c r="BC1165" s="32"/>
      <c r="BD1165" s="32"/>
      <c r="BE1165" s="32"/>
      <c r="BF1165" s="32"/>
      <c r="BG1165" s="32"/>
      <c r="BH1165" s="32"/>
      <c r="BI1165" s="32"/>
      <c r="BJ1165" s="32"/>
      <c r="BK1165" s="32"/>
      <c r="BL1165" s="32"/>
      <c r="BM1165" s="32"/>
      <c r="BN1165" s="32"/>
      <c r="BO1165" s="32"/>
      <c r="BP1165" s="32"/>
      <c r="BQ1165" s="32"/>
      <c r="BR1165" s="32"/>
      <c r="BS1165" s="32"/>
      <c r="BT1165" s="32"/>
      <c r="BU1165" s="32"/>
      <c r="BV1165" s="32"/>
      <c r="BW1165" s="32"/>
      <c r="BX1165" s="32">
        <v>1036833</v>
      </c>
      <c r="BY1165" s="32"/>
      <c r="BZ1165" s="32">
        <v>1036833</v>
      </c>
      <c r="CA1165" s="32">
        <f t="shared" si="293"/>
        <v>1095103.0146000001</v>
      </c>
      <c r="CB1165" s="32"/>
      <c r="CC1165" s="32"/>
      <c r="CD1165" s="32"/>
      <c r="CE1165" s="32"/>
      <c r="CF1165" s="32"/>
      <c r="CG1165" s="32"/>
      <c r="CH1165" s="32"/>
      <c r="CI1165" s="32"/>
      <c r="CJ1165" s="32">
        <f t="shared" si="294"/>
        <v>3138625.5557555654</v>
      </c>
      <c r="CK1165" s="32">
        <f>+SMALL((K1165,O1165,S1165,W1165,AA1165,AE1165,AI1165,AM1165,AQ1165,AU1165,AY1165,BC1165,BG1165,BK1165,BO1165,BS1165,BW1165,CA1165,CE1165,CI1165),1)</f>
        <v>1095103.0146000001</v>
      </c>
      <c r="CL1165" s="18"/>
      <c r="CM1165" s="18">
        <f t="shared" si="295"/>
        <v>2867170.0257999999</v>
      </c>
      <c r="CN1165" s="35">
        <f t="shared" si="296"/>
        <v>2.6181738042674181</v>
      </c>
      <c r="CO1165" s="39">
        <f t="shared" si="297"/>
        <v>1095103.0146000001</v>
      </c>
    </row>
    <row r="1166" spans="1:93" s="19" customFormat="1" ht="60">
      <c r="A1166" s="17">
        <v>1156</v>
      </c>
      <c r="B1166" s="49" t="s">
        <v>855</v>
      </c>
      <c r="C1166" s="69" t="s">
        <v>956</v>
      </c>
      <c r="D1166" s="69" t="s">
        <v>1248</v>
      </c>
      <c r="E1166" s="37">
        <v>1</v>
      </c>
      <c r="F1166" s="37" t="str">
        <f>+VLOOKUP(B1166,'[1]AMAREY NOVA MEDICAL S.A'!$D:$H,5,0)</f>
        <v>CTO 5666-2021 LOGISTICA PARA DISPOSITIVOS MEDICOS S.A.S</v>
      </c>
      <c r="G1166" s="34">
        <f>+VLOOKUP(B1166,'[1]AMAREY NOVA MEDICAL S.A'!$D:$H,2,0)</f>
        <v>2702507</v>
      </c>
      <c r="H1166" s="32">
        <f>+VLOOKUP(B1166,'[1]AMAREY NOVA MEDICAL S.A'!$D:$H,3,0)</f>
        <v>0</v>
      </c>
      <c r="I1166" s="32">
        <f>+VLOOKUP(B1166,'[1]AMAREY NOVA MEDICAL S.A'!$D:$H,4,0)</f>
        <v>2702507</v>
      </c>
      <c r="J1166" s="32">
        <f t="shared" si="290"/>
        <v>2702507</v>
      </c>
      <c r="K1166" s="32">
        <f t="shared" si="291"/>
        <v>2854387.8933999999</v>
      </c>
      <c r="L1166" s="32"/>
      <c r="M1166" s="32"/>
      <c r="N1166" s="32"/>
      <c r="O1166" s="32"/>
      <c r="P1166" s="71"/>
      <c r="Q1166" s="71"/>
      <c r="R1166" s="76"/>
      <c r="S1166" s="32"/>
      <c r="T1166" s="32"/>
      <c r="U1166" s="32"/>
      <c r="V1166" s="32"/>
      <c r="W1166" s="32"/>
      <c r="X1166" s="32"/>
      <c r="Y1166" s="32"/>
      <c r="Z1166" s="32"/>
      <c r="AA1166" s="32"/>
      <c r="AB1166" s="32"/>
      <c r="AC1166" s="32"/>
      <c r="AD1166" s="32"/>
      <c r="AE1166" s="32"/>
      <c r="AF1166" s="32"/>
      <c r="AG1166" s="32"/>
      <c r="AH1166" s="32"/>
      <c r="AI1166" s="32"/>
      <c r="AJ1166" s="32"/>
      <c r="AK1166" s="32"/>
      <c r="AL1166" s="32"/>
      <c r="AM1166" s="32"/>
      <c r="AN1166" s="32"/>
      <c r="AO1166" s="32"/>
      <c r="AP1166" s="32"/>
      <c r="AQ1166" s="32"/>
      <c r="AR1166" s="32">
        <v>2866376.2365901666</v>
      </c>
      <c r="AS1166" s="32"/>
      <c r="AT1166" s="32">
        <v>2866376.2365901666</v>
      </c>
      <c r="AU1166" s="32">
        <f t="shared" si="292"/>
        <v>3027466.5810865341</v>
      </c>
      <c r="AV1166" s="32"/>
      <c r="AW1166" s="32"/>
      <c r="AX1166" s="32"/>
      <c r="AY1166" s="32"/>
      <c r="AZ1166" s="32"/>
      <c r="BA1166" s="32"/>
      <c r="BB1166" s="32"/>
      <c r="BC1166" s="32"/>
      <c r="BD1166" s="32"/>
      <c r="BE1166" s="32"/>
      <c r="BF1166" s="32"/>
      <c r="BG1166" s="32"/>
      <c r="BH1166" s="32"/>
      <c r="BI1166" s="32"/>
      <c r="BJ1166" s="32"/>
      <c r="BK1166" s="32"/>
      <c r="BL1166" s="32"/>
      <c r="BM1166" s="32"/>
      <c r="BN1166" s="32"/>
      <c r="BO1166" s="32"/>
      <c r="BP1166" s="32"/>
      <c r="BQ1166" s="32"/>
      <c r="BR1166" s="32"/>
      <c r="BS1166" s="32"/>
      <c r="BT1166" s="32"/>
      <c r="BU1166" s="32"/>
      <c r="BV1166" s="32"/>
      <c r="BW1166" s="32"/>
      <c r="BX1166" s="32">
        <v>1100400</v>
      </c>
      <c r="BY1166" s="32"/>
      <c r="BZ1166" s="32">
        <v>1100400</v>
      </c>
      <c r="CA1166" s="32">
        <f t="shared" si="293"/>
        <v>1162242.48</v>
      </c>
      <c r="CB1166" s="32"/>
      <c r="CC1166" s="32"/>
      <c r="CD1166" s="32"/>
      <c r="CE1166" s="32"/>
      <c r="CF1166" s="32"/>
      <c r="CG1166" s="32"/>
      <c r="CH1166" s="32"/>
      <c r="CI1166" s="32"/>
      <c r="CJ1166" s="32">
        <f t="shared" si="294"/>
        <v>2348032.3181621782</v>
      </c>
      <c r="CK1166" s="32">
        <f>+SMALL((K1166,O1166,S1166,W1166,AA1166,AE1166,AI1166,AM1166,AQ1166,AU1166,AY1166,BC1166,BG1166,BK1166,BO1166,BS1166,BW1166,CA1166,CE1166,CI1166),1)</f>
        <v>1162242.48</v>
      </c>
      <c r="CL1166" s="18"/>
      <c r="CM1166" s="18">
        <f t="shared" si="295"/>
        <v>1692145.4134</v>
      </c>
      <c r="CN1166" s="35">
        <f t="shared" si="296"/>
        <v>1.4559314794620137</v>
      </c>
      <c r="CO1166" s="39">
        <f t="shared" si="297"/>
        <v>1162242.48</v>
      </c>
    </row>
    <row r="1167" spans="1:93" s="19" customFormat="1" ht="60">
      <c r="A1167" s="17">
        <v>1157</v>
      </c>
      <c r="B1167" s="49" t="s">
        <v>857</v>
      </c>
      <c r="C1167" s="69" t="s">
        <v>956</v>
      </c>
      <c r="D1167" s="69" t="s">
        <v>1248</v>
      </c>
      <c r="E1167" s="37">
        <v>1</v>
      </c>
      <c r="F1167" s="37" t="str">
        <f>+VLOOKUP(B1167,'[1]AMAREY NOVA MEDICAL S.A'!$D:$H,5,0)</f>
        <v>CTO 5666-2021 LOGISTICA PARA DISPOSITIVOS MEDICOS S.A.S</v>
      </c>
      <c r="G1167" s="34">
        <f>+VLOOKUP(B1167,'[1]AMAREY NOVA MEDICAL S.A'!$D:$H,2,0)</f>
        <v>0</v>
      </c>
      <c r="H1167" s="32">
        <f>+VLOOKUP(B1167,'[1]AMAREY NOVA MEDICAL S.A'!$D:$H,3,0)</f>
        <v>0</v>
      </c>
      <c r="I1167" s="32">
        <f>+VLOOKUP(B1167,'[1]AMAREY NOVA MEDICAL S.A'!$D:$H,4,0)</f>
        <v>0</v>
      </c>
      <c r="J1167" s="32">
        <f t="shared" si="290"/>
        <v>0</v>
      </c>
      <c r="K1167" s="32">
        <f t="shared" si="291"/>
        <v>0</v>
      </c>
      <c r="L1167" s="32"/>
      <c r="M1167" s="32"/>
      <c r="N1167" s="32"/>
      <c r="O1167" s="32"/>
      <c r="P1167" s="71"/>
      <c r="Q1167" s="71"/>
      <c r="R1167" s="76"/>
      <c r="S1167" s="32"/>
      <c r="T1167" s="32"/>
      <c r="U1167" s="32"/>
      <c r="V1167" s="32"/>
      <c r="W1167" s="32"/>
      <c r="X1167" s="32"/>
      <c r="Y1167" s="32"/>
      <c r="Z1167" s="32"/>
      <c r="AA1167" s="32"/>
      <c r="AB1167" s="32"/>
      <c r="AC1167" s="32"/>
      <c r="AD1167" s="32"/>
      <c r="AE1167" s="32"/>
      <c r="AF1167" s="32"/>
      <c r="AG1167" s="32"/>
      <c r="AH1167" s="32"/>
      <c r="AI1167" s="32"/>
      <c r="AJ1167" s="32"/>
      <c r="AK1167" s="32"/>
      <c r="AL1167" s="32"/>
      <c r="AM1167" s="32"/>
      <c r="AN1167" s="32"/>
      <c r="AO1167" s="32"/>
      <c r="AP1167" s="32"/>
      <c r="AQ1167" s="32"/>
      <c r="AR1167" s="32"/>
      <c r="AS1167" s="32"/>
      <c r="AT1167" s="32"/>
      <c r="AU1167" s="32"/>
      <c r="AV1167" s="32"/>
      <c r="AW1167" s="32"/>
      <c r="AX1167" s="32"/>
      <c r="AY1167" s="32"/>
      <c r="AZ1167" s="32"/>
      <c r="BA1167" s="32"/>
      <c r="BB1167" s="32"/>
      <c r="BC1167" s="32"/>
      <c r="BD1167" s="32"/>
      <c r="BE1167" s="32"/>
      <c r="BF1167" s="32"/>
      <c r="BG1167" s="32"/>
      <c r="BH1167" s="32"/>
      <c r="BI1167" s="32"/>
      <c r="BJ1167" s="32"/>
      <c r="BK1167" s="32"/>
      <c r="BL1167" s="32"/>
      <c r="BM1167" s="32"/>
      <c r="BN1167" s="32"/>
      <c r="BO1167" s="32"/>
      <c r="BP1167" s="32"/>
      <c r="BQ1167" s="32"/>
      <c r="BR1167" s="32"/>
      <c r="BS1167" s="32"/>
      <c r="BT1167" s="32"/>
      <c r="BU1167" s="32"/>
      <c r="BV1167" s="32"/>
      <c r="BW1167" s="32"/>
      <c r="BX1167" s="32">
        <v>1027425</v>
      </c>
      <c r="BY1167" s="32"/>
      <c r="BZ1167" s="32">
        <v>1027425</v>
      </c>
      <c r="CA1167" s="32">
        <f t="shared" si="293"/>
        <v>1085166.2849999999</v>
      </c>
      <c r="CB1167" s="32"/>
      <c r="CC1167" s="32"/>
      <c r="CD1167" s="32"/>
      <c r="CE1167" s="32"/>
      <c r="CF1167" s="32"/>
      <c r="CG1167" s="32"/>
      <c r="CH1167" s="32"/>
      <c r="CI1167" s="32"/>
      <c r="CJ1167" s="32">
        <f t="shared" si="294"/>
        <v>542583.14249999996</v>
      </c>
      <c r="CK1167" s="32">
        <f>+SMALL((K1167,O1167,S1167,W1167,AA1167,AE1167,AI1167,AM1167,AQ1167,AU1167,AY1167,BC1167,BG1167,BK1167,BO1167,BS1167,BW1167,CA1167,CE1167,CI1167),1)</f>
        <v>0</v>
      </c>
      <c r="CL1167" s="18"/>
      <c r="CM1167" s="18"/>
      <c r="CN1167" s="35"/>
      <c r="CO1167" s="39">
        <f t="shared" si="297"/>
        <v>0</v>
      </c>
    </row>
    <row r="1168" spans="1:93" s="19" customFormat="1" ht="60">
      <c r="A1168" s="17">
        <v>1158</v>
      </c>
      <c r="B1168" s="49" t="s">
        <v>839</v>
      </c>
      <c r="C1168" s="69" t="s">
        <v>956</v>
      </c>
      <c r="D1168" s="69" t="s">
        <v>1248</v>
      </c>
      <c r="E1168" s="37">
        <v>1</v>
      </c>
      <c r="F1168" s="37" t="str">
        <f>+VLOOKUP(B1168,'[1]AMAREY NOVA MEDICAL S.A'!$D:$H,5,0)</f>
        <v>CTO 5666-2021 LOGISTICA PARA DISPOSITIVOS MEDICOS S.A.S</v>
      </c>
      <c r="G1168" s="34">
        <f>+VLOOKUP(B1168,'[1]AMAREY NOVA MEDICAL S.A'!$D:$H,2,0)</f>
        <v>0</v>
      </c>
      <c r="H1168" s="32">
        <f>+VLOOKUP(B1168,'[1]AMAREY NOVA MEDICAL S.A'!$D:$H,3,0)</f>
        <v>0</v>
      </c>
      <c r="I1168" s="32">
        <f>+VLOOKUP(B1168,'[1]AMAREY NOVA MEDICAL S.A'!$D:$H,4,0)</f>
        <v>0</v>
      </c>
      <c r="J1168" s="32">
        <f t="shared" si="290"/>
        <v>0</v>
      </c>
      <c r="K1168" s="32">
        <f t="shared" si="291"/>
        <v>0</v>
      </c>
      <c r="L1168" s="32"/>
      <c r="M1168" s="32"/>
      <c r="N1168" s="32"/>
      <c r="O1168" s="32"/>
      <c r="P1168" s="71"/>
      <c r="Q1168" s="71"/>
      <c r="R1168" s="76"/>
      <c r="S1168" s="32"/>
      <c r="T1168" s="32"/>
      <c r="U1168" s="32"/>
      <c r="V1168" s="32"/>
      <c r="W1168" s="32"/>
      <c r="X1168" s="32"/>
      <c r="Y1168" s="32"/>
      <c r="Z1168" s="32"/>
      <c r="AA1168" s="32"/>
      <c r="AB1168" s="32"/>
      <c r="AC1168" s="32"/>
      <c r="AD1168" s="32"/>
      <c r="AE1168" s="32"/>
      <c r="AF1168" s="32"/>
      <c r="AG1168" s="32"/>
      <c r="AH1168" s="32"/>
      <c r="AI1168" s="32"/>
      <c r="AJ1168" s="32"/>
      <c r="AK1168" s="32"/>
      <c r="AL1168" s="32"/>
      <c r="AM1168" s="32"/>
      <c r="AN1168" s="32"/>
      <c r="AO1168" s="32"/>
      <c r="AP1168" s="32"/>
      <c r="AQ1168" s="32"/>
      <c r="AR1168" s="32"/>
      <c r="AS1168" s="32"/>
      <c r="AT1168" s="32"/>
      <c r="AU1168" s="32"/>
      <c r="AV1168" s="32"/>
      <c r="AW1168" s="32"/>
      <c r="AX1168" s="32"/>
      <c r="AY1168" s="32"/>
      <c r="AZ1168" s="32"/>
      <c r="BA1168" s="32"/>
      <c r="BB1168" s="32"/>
      <c r="BC1168" s="32"/>
      <c r="BD1168" s="32"/>
      <c r="BE1168" s="32"/>
      <c r="BF1168" s="32"/>
      <c r="BG1168" s="32"/>
      <c r="BH1168" s="32"/>
      <c r="BI1168" s="32"/>
      <c r="BJ1168" s="32"/>
      <c r="BK1168" s="32"/>
      <c r="BL1168" s="32"/>
      <c r="BM1168" s="32"/>
      <c r="BN1168" s="32"/>
      <c r="BO1168" s="32"/>
      <c r="BP1168" s="32"/>
      <c r="BQ1168" s="32"/>
      <c r="BR1168" s="32"/>
      <c r="BS1168" s="32"/>
      <c r="BT1168" s="32"/>
      <c r="BU1168" s="32"/>
      <c r="BV1168" s="32"/>
      <c r="BW1168" s="32"/>
      <c r="BX1168" s="32">
        <v>439950</v>
      </c>
      <c r="BY1168" s="32"/>
      <c r="BZ1168" s="32">
        <v>439950</v>
      </c>
      <c r="CA1168" s="32">
        <f t="shared" si="293"/>
        <v>464675.19</v>
      </c>
      <c r="CB1168" s="32"/>
      <c r="CC1168" s="32"/>
      <c r="CD1168" s="32"/>
      <c r="CE1168" s="32"/>
      <c r="CF1168" s="32"/>
      <c r="CG1168" s="32"/>
      <c r="CH1168" s="32"/>
      <c r="CI1168" s="32"/>
      <c r="CJ1168" s="32">
        <f t="shared" si="294"/>
        <v>232337.595</v>
      </c>
      <c r="CK1168" s="32">
        <f>+SMALL((K1168,O1168,S1168,W1168,AA1168,AE1168,AI1168,AM1168,AQ1168,AU1168,AY1168,BC1168,BG1168,BK1168,BO1168,BS1168,BW1168,CA1168,CE1168,CI1168),1)</f>
        <v>0</v>
      </c>
      <c r="CL1168" s="18"/>
      <c r="CM1168" s="18"/>
      <c r="CN1168" s="35"/>
      <c r="CO1168" s="39">
        <f t="shared" si="297"/>
        <v>0</v>
      </c>
    </row>
    <row r="1169" spans="1:93" s="19" customFormat="1" ht="60">
      <c r="A1169" s="17">
        <v>1159</v>
      </c>
      <c r="B1169" s="49" t="s">
        <v>838</v>
      </c>
      <c r="C1169" s="69" t="s">
        <v>956</v>
      </c>
      <c r="D1169" s="69" t="s">
        <v>1248</v>
      </c>
      <c r="E1169" s="37">
        <v>1</v>
      </c>
      <c r="F1169" s="37" t="str">
        <f>+VLOOKUP(B1169,'[1]AMAREY NOVA MEDICAL S.A'!$D:$H,5,0)</f>
        <v>CTO 5666-2021 LOGISTICA PARA DISPOSITIVOS MEDICOS S.A.S</v>
      </c>
      <c r="G1169" s="34">
        <f>+VLOOKUP(B1169,'[1]AMAREY NOVA MEDICAL S.A'!$D:$H,2,0)</f>
        <v>334050</v>
      </c>
      <c r="H1169" s="32">
        <f>+VLOOKUP(B1169,'[1]AMAREY NOVA MEDICAL S.A'!$D:$H,3,0)</f>
        <v>0</v>
      </c>
      <c r="I1169" s="32">
        <f>+VLOOKUP(B1169,'[1]AMAREY NOVA MEDICAL S.A'!$D:$H,4,0)</f>
        <v>334050</v>
      </c>
      <c r="J1169" s="32">
        <f t="shared" si="290"/>
        <v>334050</v>
      </c>
      <c r="K1169" s="32">
        <f t="shared" si="291"/>
        <v>352823.61</v>
      </c>
      <c r="L1169" s="32"/>
      <c r="M1169" s="32"/>
      <c r="N1169" s="32"/>
      <c r="O1169" s="32"/>
      <c r="P1169" s="71"/>
      <c r="Q1169" s="71"/>
      <c r="R1169" s="76"/>
      <c r="S1169" s="32"/>
      <c r="T1169" s="32"/>
      <c r="U1169" s="32"/>
      <c r="V1169" s="32"/>
      <c r="W1169" s="32"/>
      <c r="X1169" s="32"/>
      <c r="Y1169" s="32"/>
      <c r="Z1169" s="32"/>
      <c r="AA1169" s="32"/>
      <c r="AB1169" s="32"/>
      <c r="AC1169" s="32"/>
      <c r="AD1169" s="32"/>
      <c r="AE1169" s="32"/>
      <c r="AF1169" s="32"/>
      <c r="AG1169" s="32"/>
      <c r="AH1169" s="32"/>
      <c r="AI1169" s="32"/>
      <c r="AJ1169" s="32"/>
      <c r="AK1169" s="32"/>
      <c r="AL1169" s="32"/>
      <c r="AM1169" s="32"/>
      <c r="AN1169" s="32"/>
      <c r="AO1169" s="32"/>
      <c r="AP1169" s="32"/>
      <c r="AQ1169" s="32"/>
      <c r="AR1169" s="32">
        <v>367454.53637046006</v>
      </c>
      <c r="AS1169" s="32"/>
      <c r="AT1169" s="32">
        <v>367454.53637046006</v>
      </c>
      <c r="AU1169" s="32">
        <f t="shared" si="292"/>
        <v>388105.4813144799</v>
      </c>
      <c r="AV1169" s="32"/>
      <c r="AW1169" s="32"/>
      <c r="AX1169" s="32"/>
      <c r="AY1169" s="32"/>
      <c r="AZ1169" s="32"/>
      <c r="BA1169" s="32"/>
      <c r="BB1169" s="32"/>
      <c r="BC1169" s="32"/>
      <c r="BD1169" s="32"/>
      <c r="BE1169" s="32"/>
      <c r="BF1169" s="32"/>
      <c r="BG1169" s="32"/>
      <c r="BH1169" s="32"/>
      <c r="BI1169" s="32"/>
      <c r="BJ1169" s="32"/>
      <c r="BK1169" s="32"/>
      <c r="BL1169" s="32"/>
      <c r="BM1169" s="32"/>
      <c r="BN1169" s="32"/>
      <c r="BO1169" s="32"/>
      <c r="BP1169" s="32"/>
      <c r="BQ1169" s="32"/>
      <c r="BR1169" s="32"/>
      <c r="BS1169" s="32"/>
      <c r="BT1169" s="32"/>
      <c r="BU1169" s="32"/>
      <c r="BV1169" s="32"/>
      <c r="BW1169" s="32"/>
      <c r="BX1169" s="32">
        <v>25200</v>
      </c>
      <c r="BY1169" s="32"/>
      <c r="BZ1169" s="32">
        <v>25200</v>
      </c>
      <c r="CA1169" s="32">
        <f t="shared" si="293"/>
        <v>26616.240000000002</v>
      </c>
      <c r="CB1169" s="32"/>
      <c r="CC1169" s="32"/>
      <c r="CD1169" s="32"/>
      <c r="CE1169" s="32"/>
      <c r="CF1169" s="32"/>
      <c r="CG1169" s="32"/>
      <c r="CH1169" s="32"/>
      <c r="CI1169" s="32"/>
      <c r="CJ1169" s="32">
        <f t="shared" si="294"/>
        <v>255848.4437714933</v>
      </c>
      <c r="CK1169" s="32">
        <f>+SMALL((K1169,O1169,S1169,W1169,AA1169,AE1169,AI1169,AM1169,AQ1169,AU1169,AY1169,BC1169,BG1169,BK1169,BO1169,BS1169,BW1169,CA1169,CE1169,CI1169),1)</f>
        <v>26616.240000000002</v>
      </c>
      <c r="CL1169" s="18"/>
      <c r="CM1169" s="18">
        <f t="shared" si="295"/>
        <v>326207.37</v>
      </c>
      <c r="CN1169" s="35">
        <f t="shared" si="296"/>
        <v>12.25595238095238</v>
      </c>
      <c r="CO1169" s="39">
        <f t="shared" si="297"/>
        <v>26616.240000000002</v>
      </c>
    </row>
    <row r="1170" spans="1:93" s="19" customFormat="1" ht="60">
      <c r="A1170" s="17">
        <v>1160</v>
      </c>
      <c r="B1170" s="49" t="s">
        <v>840</v>
      </c>
      <c r="C1170" s="69" t="s">
        <v>956</v>
      </c>
      <c r="D1170" s="69" t="s">
        <v>1248</v>
      </c>
      <c r="E1170" s="37">
        <v>1</v>
      </c>
      <c r="F1170" s="37" t="str">
        <f>+VLOOKUP(B1170,'[1]AMAREY NOVA MEDICAL S.A'!$D:$H,5,0)</f>
        <v>CTO 5666-2021 LOGISTICA PARA DISPOSITIVOS MEDICOS S.A.S</v>
      </c>
      <c r="G1170" s="34">
        <f>+VLOOKUP(B1170,'[1]AMAREY NOVA MEDICAL S.A'!$D:$H,2,0)</f>
        <v>128896</v>
      </c>
      <c r="H1170" s="32">
        <f>+VLOOKUP(B1170,'[1]AMAREY NOVA MEDICAL S.A'!$D:$H,3,0)</f>
        <v>0</v>
      </c>
      <c r="I1170" s="32">
        <f>+VLOOKUP(B1170,'[1]AMAREY NOVA MEDICAL S.A'!$D:$H,4,0)</f>
        <v>128896</v>
      </c>
      <c r="J1170" s="32">
        <f t="shared" si="290"/>
        <v>128896</v>
      </c>
      <c r="K1170" s="32">
        <f t="shared" si="291"/>
        <v>136139.9552</v>
      </c>
      <c r="L1170" s="32"/>
      <c r="M1170" s="32"/>
      <c r="N1170" s="32"/>
      <c r="O1170" s="32"/>
      <c r="P1170" s="71"/>
      <c r="Q1170" s="71"/>
      <c r="R1170" s="76"/>
      <c r="S1170" s="32"/>
      <c r="T1170" s="32"/>
      <c r="U1170" s="32"/>
      <c r="V1170" s="32"/>
      <c r="W1170" s="32"/>
      <c r="X1170" s="32"/>
      <c r="Y1170" s="32"/>
      <c r="Z1170" s="32"/>
      <c r="AA1170" s="32"/>
      <c r="AB1170" s="32"/>
      <c r="AC1170" s="32"/>
      <c r="AD1170" s="32"/>
      <c r="AE1170" s="32"/>
      <c r="AF1170" s="32"/>
      <c r="AG1170" s="32"/>
      <c r="AH1170" s="32"/>
      <c r="AI1170" s="32"/>
      <c r="AJ1170" s="32"/>
      <c r="AK1170" s="32"/>
      <c r="AL1170" s="32"/>
      <c r="AM1170" s="32"/>
      <c r="AN1170" s="32"/>
      <c r="AO1170" s="32"/>
      <c r="AP1170" s="32"/>
      <c r="AQ1170" s="32"/>
      <c r="AR1170" s="32">
        <v>141785.60000000001</v>
      </c>
      <c r="AS1170" s="32"/>
      <c r="AT1170" s="32">
        <v>141785.60000000001</v>
      </c>
      <c r="AU1170" s="32">
        <f t="shared" si="292"/>
        <v>149753.95072000002</v>
      </c>
      <c r="AV1170" s="32"/>
      <c r="AW1170" s="32"/>
      <c r="AX1170" s="32"/>
      <c r="AY1170" s="32"/>
      <c r="AZ1170" s="32"/>
      <c r="BA1170" s="32"/>
      <c r="BB1170" s="32"/>
      <c r="BC1170" s="32"/>
      <c r="BD1170" s="32"/>
      <c r="BE1170" s="32"/>
      <c r="BF1170" s="32"/>
      <c r="BG1170" s="32"/>
      <c r="BH1170" s="32"/>
      <c r="BI1170" s="32"/>
      <c r="BJ1170" s="32"/>
      <c r="BK1170" s="32"/>
      <c r="BL1170" s="32"/>
      <c r="BM1170" s="32"/>
      <c r="BN1170" s="32"/>
      <c r="BO1170" s="32"/>
      <c r="BP1170" s="32"/>
      <c r="BQ1170" s="32"/>
      <c r="BR1170" s="32"/>
      <c r="BS1170" s="32"/>
      <c r="BT1170" s="32"/>
      <c r="BU1170" s="32"/>
      <c r="BV1170" s="32"/>
      <c r="BW1170" s="32"/>
      <c r="BX1170" s="32">
        <v>107625</v>
      </c>
      <c r="BY1170" s="32"/>
      <c r="BZ1170" s="32">
        <v>107625</v>
      </c>
      <c r="CA1170" s="32">
        <f t="shared" si="293"/>
        <v>113673.52500000001</v>
      </c>
      <c r="CB1170" s="32"/>
      <c r="CC1170" s="32"/>
      <c r="CD1170" s="32"/>
      <c r="CE1170" s="32"/>
      <c r="CF1170" s="32"/>
      <c r="CG1170" s="32"/>
      <c r="CH1170" s="32"/>
      <c r="CI1170" s="32"/>
      <c r="CJ1170" s="32">
        <f t="shared" si="294"/>
        <v>133189.14364000002</v>
      </c>
      <c r="CK1170" s="32">
        <f>+SMALL((K1170,O1170,S1170,W1170,AA1170,AE1170,AI1170,AM1170,AQ1170,AU1170,AY1170,BC1170,BG1170,BK1170,BO1170,BS1170,BW1170,CA1170,CE1170,CI1170),1)</f>
        <v>113673.52500000001</v>
      </c>
      <c r="CL1170" s="18"/>
      <c r="CM1170" s="18">
        <f t="shared" si="295"/>
        <v>22466.430199999988</v>
      </c>
      <c r="CN1170" s="35">
        <f t="shared" si="296"/>
        <v>0.19763995354239244</v>
      </c>
      <c r="CO1170" s="39">
        <f t="shared" si="297"/>
        <v>113673.52500000001</v>
      </c>
    </row>
    <row r="1171" spans="1:93" s="19" customFormat="1" ht="60">
      <c r="A1171" s="17">
        <v>1161</v>
      </c>
      <c r="B1171" s="49" t="s">
        <v>702</v>
      </c>
      <c r="C1171" s="69" t="s">
        <v>956</v>
      </c>
      <c r="D1171" s="69" t="s">
        <v>1248</v>
      </c>
      <c r="E1171" s="37">
        <v>1</v>
      </c>
      <c r="F1171" s="37" t="str">
        <f>+VLOOKUP(B1171,'[1]AMAREY NOVA MEDICAL S.A'!$D:$H,5,0)</f>
        <v>CTO 5666-2021 LOGISTICA PARA DISPOSITIVOS MEDICOS S.A.S</v>
      </c>
      <c r="G1171" s="34">
        <f>+VLOOKUP(B1171,'[1]AMAREY NOVA MEDICAL S.A'!$D:$H,2,0)</f>
        <v>336539</v>
      </c>
      <c r="H1171" s="32">
        <f>+VLOOKUP(B1171,'[1]AMAREY NOVA MEDICAL S.A'!$D:$H,3,0)</f>
        <v>0</v>
      </c>
      <c r="I1171" s="32">
        <f>+VLOOKUP(B1171,'[1]AMAREY NOVA MEDICAL S.A'!$D:$H,4,0)</f>
        <v>336539</v>
      </c>
      <c r="J1171" s="32">
        <f t="shared" si="290"/>
        <v>336539</v>
      </c>
      <c r="K1171" s="32">
        <f t="shared" si="291"/>
        <v>355452.49180000002</v>
      </c>
      <c r="L1171" s="32"/>
      <c r="M1171" s="32"/>
      <c r="N1171" s="32"/>
      <c r="O1171" s="32"/>
      <c r="P1171" s="71"/>
      <c r="Q1171" s="71"/>
      <c r="R1171" s="76"/>
      <c r="S1171" s="32"/>
      <c r="T1171" s="32"/>
      <c r="U1171" s="32"/>
      <c r="V1171" s="32"/>
      <c r="W1171" s="32"/>
      <c r="X1171" s="32"/>
      <c r="Y1171" s="32"/>
      <c r="Z1171" s="32"/>
      <c r="AA1171" s="32"/>
      <c r="AB1171" s="32"/>
      <c r="AC1171" s="32"/>
      <c r="AD1171" s="32"/>
      <c r="AE1171" s="32"/>
      <c r="AF1171" s="32"/>
      <c r="AG1171" s="32"/>
      <c r="AH1171" s="32"/>
      <c r="AI1171" s="32"/>
      <c r="AJ1171" s="32"/>
      <c r="AK1171" s="32"/>
      <c r="AL1171" s="32"/>
      <c r="AM1171" s="32"/>
      <c r="AN1171" s="32"/>
      <c r="AO1171" s="32"/>
      <c r="AP1171" s="32"/>
      <c r="AQ1171" s="32"/>
      <c r="AR1171" s="32">
        <v>370192.94997299998</v>
      </c>
      <c r="AS1171" s="32"/>
      <c r="AT1171" s="32">
        <v>370192.94997299998</v>
      </c>
      <c r="AU1171" s="32">
        <f t="shared" si="292"/>
        <v>390997.79376148258</v>
      </c>
      <c r="AV1171" s="32"/>
      <c r="AW1171" s="32"/>
      <c r="AX1171" s="32"/>
      <c r="AY1171" s="32"/>
      <c r="AZ1171" s="32"/>
      <c r="BA1171" s="32"/>
      <c r="BB1171" s="32"/>
      <c r="BC1171" s="32"/>
      <c r="BD1171" s="32"/>
      <c r="BE1171" s="32"/>
      <c r="BF1171" s="32"/>
      <c r="BG1171" s="32"/>
      <c r="BH1171" s="32"/>
      <c r="BI1171" s="32"/>
      <c r="BJ1171" s="32"/>
      <c r="BK1171" s="32"/>
      <c r="BL1171" s="32"/>
      <c r="BM1171" s="32"/>
      <c r="BN1171" s="32"/>
      <c r="BO1171" s="32"/>
      <c r="BP1171" s="32"/>
      <c r="BQ1171" s="32"/>
      <c r="BR1171" s="32"/>
      <c r="BS1171" s="32"/>
      <c r="BT1171" s="32"/>
      <c r="BU1171" s="32"/>
      <c r="BV1171" s="32"/>
      <c r="BW1171" s="32"/>
      <c r="BX1171" s="32">
        <v>380000</v>
      </c>
      <c r="BY1171" s="32"/>
      <c r="BZ1171" s="32">
        <v>380000</v>
      </c>
      <c r="CA1171" s="32">
        <f t="shared" si="293"/>
        <v>401356</v>
      </c>
      <c r="CB1171" s="32"/>
      <c r="CC1171" s="32"/>
      <c r="CD1171" s="32"/>
      <c r="CE1171" s="32"/>
      <c r="CF1171" s="32"/>
      <c r="CG1171" s="32"/>
      <c r="CH1171" s="32"/>
      <c r="CI1171" s="32"/>
      <c r="CJ1171" s="32">
        <f t="shared" si="294"/>
        <v>382602.09518716088</v>
      </c>
      <c r="CK1171" s="32">
        <f>+SMALL((K1171,O1171,S1171,W1171,AA1171,AE1171,AI1171,AM1171,AQ1171,AU1171,AY1171,BC1171,BG1171,BK1171,BO1171,BS1171,BW1171,CA1171,CE1171,CI1171),1)</f>
        <v>355452.49180000002</v>
      </c>
      <c r="CL1171" s="18"/>
      <c r="CM1171" s="18">
        <f t="shared" si="295"/>
        <v>0</v>
      </c>
      <c r="CN1171" s="35">
        <f t="shared" si="296"/>
        <v>0</v>
      </c>
      <c r="CO1171" s="39">
        <f t="shared" si="297"/>
        <v>355452.49180000002</v>
      </c>
    </row>
    <row r="1172" spans="1:93" s="19" customFormat="1" ht="60">
      <c r="A1172" s="17">
        <v>1162</v>
      </c>
      <c r="B1172" s="49" t="s">
        <v>841</v>
      </c>
      <c r="C1172" s="69" t="s">
        <v>956</v>
      </c>
      <c r="D1172" s="69" t="s">
        <v>1248</v>
      </c>
      <c r="E1172" s="37">
        <v>1</v>
      </c>
      <c r="F1172" s="37" t="str">
        <f>+VLOOKUP(B1172,'[1]AMAREY NOVA MEDICAL S.A'!$D:$H,5,0)</f>
        <v>CTO 5666-2021 LOGISTICA PARA DISPOSITIVOS MEDICOS S.A.S</v>
      </c>
      <c r="G1172" s="34">
        <f>+VLOOKUP(B1172,'[1]AMAREY NOVA MEDICAL S.A'!$D:$H,2,0)</f>
        <v>80794</v>
      </c>
      <c r="H1172" s="32">
        <f>+VLOOKUP(B1172,'[1]AMAREY NOVA MEDICAL S.A'!$D:$H,3,0)</f>
        <v>0</v>
      </c>
      <c r="I1172" s="32">
        <f>+VLOOKUP(B1172,'[1]AMAREY NOVA MEDICAL S.A'!$D:$H,4,0)</f>
        <v>80794</v>
      </c>
      <c r="J1172" s="32">
        <f t="shared" si="290"/>
        <v>80794</v>
      </c>
      <c r="K1172" s="32">
        <f t="shared" si="291"/>
        <v>85334.622799999997</v>
      </c>
      <c r="L1172" s="32"/>
      <c r="M1172" s="32"/>
      <c r="N1172" s="32"/>
      <c r="O1172" s="32"/>
      <c r="P1172" s="71"/>
      <c r="Q1172" s="71"/>
      <c r="R1172" s="76"/>
      <c r="S1172" s="32"/>
      <c r="T1172" s="32"/>
      <c r="U1172" s="32"/>
      <c r="V1172" s="32"/>
      <c r="W1172" s="32"/>
      <c r="X1172" s="32"/>
      <c r="Y1172" s="32"/>
      <c r="Z1172" s="32"/>
      <c r="AA1172" s="32"/>
      <c r="AB1172" s="32"/>
      <c r="AC1172" s="32"/>
      <c r="AD1172" s="32"/>
      <c r="AE1172" s="32"/>
      <c r="AF1172" s="32"/>
      <c r="AG1172" s="32"/>
      <c r="AH1172" s="32"/>
      <c r="AI1172" s="32"/>
      <c r="AJ1172" s="32"/>
      <c r="AK1172" s="32"/>
      <c r="AL1172" s="32"/>
      <c r="AM1172" s="32"/>
      <c r="AN1172" s="32"/>
      <c r="AO1172" s="32"/>
      <c r="AP1172" s="32"/>
      <c r="AQ1172" s="32"/>
      <c r="AR1172" s="32">
        <v>702832.92967641586</v>
      </c>
      <c r="AS1172" s="32"/>
      <c r="AT1172" s="32">
        <v>702832.92967641586</v>
      </c>
      <c r="AU1172" s="32">
        <f t="shared" si="292"/>
        <v>742332.14032423042</v>
      </c>
      <c r="AV1172" s="32"/>
      <c r="AW1172" s="32"/>
      <c r="AX1172" s="32"/>
      <c r="AY1172" s="32"/>
      <c r="AZ1172" s="32"/>
      <c r="BA1172" s="32"/>
      <c r="BB1172" s="32"/>
      <c r="BC1172" s="32"/>
      <c r="BD1172" s="32"/>
      <c r="BE1172" s="32"/>
      <c r="BF1172" s="32"/>
      <c r="BG1172" s="32"/>
      <c r="BH1172" s="32"/>
      <c r="BI1172" s="32"/>
      <c r="BJ1172" s="32"/>
      <c r="BK1172" s="32"/>
      <c r="BL1172" s="32"/>
      <c r="BM1172" s="32"/>
      <c r="BN1172" s="32"/>
      <c r="BO1172" s="32"/>
      <c r="BP1172" s="32"/>
      <c r="BQ1172" s="32"/>
      <c r="BR1172" s="32"/>
      <c r="BS1172" s="32"/>
      <c r="BT1172" s="32"/>
      <c r="BU1172" s="32"/>
      <c r="BV1172" s="32"/>
      <c r="BW1172" s="32"/>
      <c r="BX1172" s="32">
        <v>271950</v>
      </c>
      <c r="BY1172" s="32"/>
      <c r="BZ1172" s="32">
        <v>271950</v>
      </c>
      <c r="CA1172" s="32">
        <f t="shared" si="293"/>
        <v>287233.59000000003</v>
      </c>
      <c r="CB1172" s="32"/>
      <c r="CC1172" s="32"/>
      <c r="CD1172" s="32"/>
      <c r="CE1172" s="32"/>
      <c r="CF1172" s="32"/>
      <c r="CG1172" s="32"/>
      <c r="CH1172" s="32"/>
      <c r="CI1172" s="32"/>
      <c r="CJ1172" s="32">
        <f t="shared" si="294"/>
        <v>371633.45104141015</v>
      </c>
      <c r="CK1172" s="32">
        <f>+SMALL((K1172,O1172,S1172,W1172,AA1172,AE1172,AI1172,AM1172,AQ1172,AU1172,AY1172,BC1172,BG1172,BK1172,BO1172,BS1172,BW1172,CA1172,CE1172,CI1172),1)</f>
        <v>85334.622799999997</v>
      </c>
      <c r="CL1172" s="18"/>
      <c r="CM1172" s="18">
        <f t="shared" si="295"/>
        <v>0</v>
      </c>
      <c r="CN1172" s="35">
        <f t="shared" si="296"/>
        <v>0</v>
      </c>
      <c r="CO1172" s="39">
        <f t="shared" si="297"/>
        <v>85334.622799999997</v>
      </c>
    </row>
    <row r="1173" spans="1:93" s="19" customFormat="1" ht="60">
      <c r="A1173" s="17">
        <v>1163</v>
      </c>
      <c r="B1173" s="49" t="s">
        <v>842</v>
      </c>
      <c r="C1173" s="69" t="s">
        <v>956</v>
      </c>
      <c r="D1173" s="69" t="s">
        <v>1248</v>
      </c>
      <c r="E1173" s="37">
        <v>1</v>
      </c>
      <c r="F1173" s="37" t="str">
        <f>+VLOOKUP(B1173,'[1]AMAREY NOVA MEDICAL S.A'!$D:$H,5,0)</f>
        <v>CTO 5666-2021 LOGISTICA PARA DISPOSITIVOS MEDICOS S.A.S</v>
      </c>
      <c r="G1173" s="34">
        <f>+VLOOKUP(B1173,'[1]AMAREY NOVA MEDICAL S.A'!$D:$H,2,0)</f>
        <v>2912676</v>
      </c>
      <c r="H1173" s="32">
        <f>+VLOOKUP(B1173,'[1]AMAREY NOVA MEDICAL S.A'!$D:$H,3,0)</f>
        <v>0</v>
      </c>
      <c r="I1173" s="32">
        <f>+VLOOKUP(B1173,'[1]AMAREY NOVA MEDICAL S.A'!$D:$H,4,0)</f>
        <v>2912676</v>
      </c>
      <c r="J1173" s="32">
        <f t="shared" si="290"/>
        <v>2912676</v>
      </c>
      <c r="K1173" s="32">
        <f t="shared" si="291"/>
        <v>3076368.3912</v>
      </c>
      <c r="L1173" s="32"/>
      <c r="M1173" s="32"/>
      <c r="N1173" s="32"/>
      <c r="O1173" s="32"/>
      <c r="P1173" s="71"/>
      <c r="Q1173" s="71"/>
      <c r="R1173" s="76"/>
      <c r="S1173" s="32"/>
      <c r="T1173" s="32"/>
      <c r="U1173" s="32"/>
      <c r="V1173" s="32"/>
      <c r="W1173" s="32"/>
      <c r="X1173" s="32"/>
      <c r="Y1173" s="32"/>
      <c r="Z1173" s="32"/>
      <c r="AA1173" s="32"/>
      <c r="AB1173" s="32"/>
      <c r="AC1173" s="32"/>
      <c r="AD1173" s="32"/>
      <c r="AE1173" s="32"/>
      <c r="AF1173" s="32"/>
      <c r="AG1173" s="32"/>
      <c r="AH1173" s="32"/>
      <c r="AI1173" s="32"/>
      <c r="AJ1173" s="32"/>
      <c r="AK1173" s="32"/>
      <c r="AL1173" s="32"/>
      <c r="AM1173" s="32"/>
      <c r="AN1173" s="32"/>
      <c r="AO1173" s="32"/>
      <c r="AP1173" s="32"/>
      <c r="AQ1173" s="32"/>
      <c r="AR1173" s="32">
        <v>3203943.9149718005</v>
      </c>
      <c r="AS1173" s="32"/>
      <c r="AT1173" s="32">
        <v>3203943.9149718005</v>
      </c>
      <c r="AU1173" s="32">
        <f t="shared" si="292"/>
        <v>3384005.5629932159</v>
      </c>
      <c r="AV1173" s="32"/>
      <c r="AW1173" s="32"/>
      <c r="AX1173" s="32"/>
      <c r="AY1173" s="32"/>
      <c r="AZ1173" s="32"/>
      <c r="BA1173" s="32"/>
      <c r="BB1173" s="32"/>
      <c r="BC1173" s="32"/>
      <c r="BD1173" s="32"/>
      <c r="BE1173" s="32"/>
      <c r="BF1173" s="32"/>
      <c r="BG1173" s="32"/>
      <c r="BH1173" s="32"/>
      <c r="BI1173" s="32"/>
      <c r="BJ1173" s="32"/>
      <c r="BK1173" s="32"/>
      <c r="BL1173" s="32"/>
      <c r="BM1173" s="32"/>
      <c r="BN1173" s="32"/>
      <c r="BO1173" s="32"/>
      <c r="BP1173" s="32"/>
      <c r="BQ1173" s="32"/>
      <c r="BR1173" s="32"/>
      <c r="BS1173" s="32"/>
      <c r="BT1173" s="32"/>
      <c r="BU1173" s="32"/>
      <c r="BV1173" s="32"/>
      <c r="BW1173" s="32"/>
      <c r="BX1173" s="32">
        <v>69825</v>
      </c>
      <c r="BY1173" s="32"/>
      <c r="BZ1173" s="32">
        <v>69825</v>
      </c>
      <c r="CA1173" s="32">
        <f t="shared" si="293"/>
        <v>73749.165000000008</v>
      </c>
      <c r="CB1173" s="32"/>
      <c r="CC1173" s="32"/>
      <c r="CD1173" s="32"/>
      <c r="CE1173" s="32"/>
      <c r="CF1173" s="32"/>
      <c r="CG1173" s="32"/>
      <c r="CH1173" s="32"/>
      <c r="CI1173" s="32"/>
      <c r="CJ1173" s="32">
        <f t="shared" si="294"/>
        <v>2178041.0397310718</v>
      </c>
      <c r="CK1173" s="32">
        <f>+SMALL((K1173,O1173,S1173,W1173,AA1173,AE1173,AI1173,AM1173,AQ1173,AU1173,AY1173,BC1173,BG1173,BK1173,BO1173,BS1173,BW1173,CA1173,CE1173,CI1173),1)</f>
        <v>73749.165000000008</v>
      </c>
      <c r="CL1173" s="18"/>
      <c r="CM1173" s="18">
        <f t="shared" si="295"/>
        <v>3002619.2261999999</v>
      </c>
      <c r="CN1173" s="35">
        <f t="shared" si="296"/>
        <v>40.713941997851769</v>
      </c>
      <c r="CO1173" s="39">
        <f t="shared" si="297"/>
        <v>73749.165000000008</v>
      </c>
    </row>
    <row r="1174" spans="1:93" s="19" customFormat="1" ht="60">
      <c r="A1174" s="17">
        <v>1164</v>
      </c>
      <c r="B1174" s="49" t="s">
        <v>843</v>
      </c>
      <c r="C1174" s="69" t="s">
        <v>956</v>
      </c>
      <c r="D1174" s="69" t="s">
        <v>1248</v>
      </c>
      <c r="E1174" s="37">
        <v>1</v>
      </c>
      <c r="F1174" s="37" t="str">
        <f>+VLOOKUP(B1174,'[1]AMAREY NOVA MEDICAL S.A'!$D:$H,5,0)</f>
        <v>CTO 5666-2021 LOGISTICA PARA DISPOSITIVOS MEDICOS S.A.S</v>
      </c>
      <c r="G1174" s="34">
        <f>+VLOOKUP(B1174,'[1]AMAREY NOVA MEDICAL S.A'!$D:$H,2,0)</f>
        <v>230506</v>
      </c>
      <c r="H1174" s="32">
        <f>+VLOOKUP(B1174,'[1]AMAREY NOVA MEDICAL S.A'!$D:$H,3,0)</f>
        <v>0</v>
      </c>
      <c r="I1174" s="32">
        <f>+VLOOKUP(B1174,'[1]AMAREY NOVA MEDICAL S.A'!$D:$H,4,0)</f>
        <v>230506</v>
      </c>
      <c r="J1174" s="32">
        <f t="shared" si="290"/>
        <v>230506</v>
      </c>
      <c r="K1174" s="32">
        <f t="shared" si="291"/>
        <v>243460.43720000001</v>
      </c>
      <c r="L1174" s="32"/>
      <c r="M1174" s="32"/>
      <c r="N1174" s="32"/>
      <c r="O1174" s="32"/>
      <c r="P1174" s="71"/>
      <c r="Q1174" s="71"/>
      <c r="R1174" s="76"/>
      <c r="S1174" s="32"/>
      <c r="T1174" s="32"/>
      <c r="U1174" s="32"/>
      <c r="V1174" s="32"/>
      <c r="W1174" s="32"/>
      <c r="X1174" s="32"/>
      <c r="Y1174" s="32"/>
      <c r="Z1174" s="32"/>
      <c r="AA1174" s="32"/>
      <c r="AB1174" s="32"/>
      <c r="AC1174" s="32"/>
      <c r="AD1174" s="32"/>
      <c r="AE1174" s="32"/>
      <c r="AF1174" s="32"/>
      <c r="AG1174" s="32"/>
      <c r="AH1174" s="32"/>
      <c r="AI1174" s="32"/>
      <c r="AJ1174" s="32"/>
      <c r="AK1174" s="32"/>
      <c r="AL1174" s="32"/>
      <c r="AM1174" s="32"/>
      <c r="AN1174" s="32"/>
      <c r="AO1174" s="32"/>
      <c r="AP1174" s="32"/>
      <c r="AQ1174" s="32"/>
      <c r="AR1174" s="32">
        <v>367454.53637046006</v>
      </c>
      <c r="AS1174" s="32"/>
      <c r="AT1174" s="32">
        <v>367454.53637046006</v>
      </c>
      <c r="AU1174" s="32">
        <f t="shared" si="292"/>
        <v>388105.4813144799</v>
      </c>
      <c r="AV1174" s="32"/>
      <c r="AW1174" s="32"/>
      <c r="AX1174" s="32"/>
      <c r="AY1174" s="32"/>
      <c r="AZ1174" s="32"/>
      <c r="BA1174" s="32"/>
      <c r="BB1174" s="32"/>
      <c r="BC1174" s="32"/>
      <c r="BD1174" s="32"/>
      <c r="BE1174" s="32"/>
      <c r="BF1174" s="32"/>
      <c r="BG1174" s="32"/>
      <c r="BH1174" s="32"/>
      <c r="BI1174" s="32"/>
      <c r="BJ1174" s="32"/>
      <c r="BK1174" s="32"/>
      <c r="BL1174" s="32"/>
      <c r="BM1174" s="32"/>
      <c r="BN1174" s="32"/>
      <c r="BO1174" s="32"/>
      <c r="BP1174" s="32"/>
      <c r="BQ1174" s="32"/>
      <c r="BR1174" s="32"/>
      <c r="BS1174" s="32"/>
      <c r="BT1174" s="32"/>
      <c r="BU1174" s="32"/>
      <c r="BV1174" s="32"/>
      <c r="BW1174" s="32"/>
      <c r="BX1174" s="32">
        <v>27825</v>
      </c>
      <c r="BY1174" s="32"/>
      <c r="BZ1174" s="32">
        <v>27825</v>
      </c>
      <c r="CA1174" s="32">
        <f t="shared" si="293"/>
        <v>29388.764999999999</v>
      </c>
      <c r="CB1174" s="32"/>
      <c r="CC1174" s="32"/>
      <c r="CD1174" s="32"/>
      <c r="CE1174" s="32"/>
      <c r="CF1174" s="32"/>
      <c r="CG1174" s="32"/>
      <c r="CH1174" s="32"/>
      <c r="CI1174" s="32"/>
      <c r="CJ1174" s="32">
        <f t="shared" si="294"/>
        <v>220318.22783815998</v>
      </c>
      <c r="CK1174" s="32">
        <f>+SMALL((K1174,O1174,S1174,W1174,AA1174,AE1174,AI1174,AM1174,AQ1174,AU1174,AY1174,BC1174,BG1174,BK1174,BO1174,BS1174,BW1174,CA1174,CE1174,CI1174),1)</f>
        <v>29388.764999999999</v>
      </c>
      <c r="CL1174" s="18"/>
      <c r="CM1174" s="18">
        <f t="shared" si="295"/>
        <v>214071.67220000003</v>
      </c>
      <c r="CN1174" s="35">
        <f t="shared" si="296"/>
        <v>7.2841329739442955</v>
      </c>
      <c r="CO1174" s="39">
        <f t="shared" si="297"/>
        <v>29388.764999999999</v>
      </c>
    </row>
    <row r="1175" spans="1:93" s="19" customFormat="1" ht="60">
      <c r="A1175" s="17">
        <v>1165</v>
      </c>
      <c r="B1175" s="49" t="s">
        <v>850</v>
      </c>
      <c r="C1175" s="69" t="s">
        <v>956</v>
      </c>
      <c r="D1175" s="69" t="s">
        <v>1248</v>
      </c>
      <c r="E1175" s="37">
        <v>1</v>
      </c>
      <c r="F1175" s="37" t="str">
        <f>+VLOOKUP(B1175,'[1]AMAREY NOVA MEDICAL S.A'!$D:$H,5,0)</f>
        <v>CTO 5666-2021 LOGISTICA PARA DISPOSITIVOS MEDICOS S.A.S</v>
      </c>
      <c r="G1175" s="34">
        <f>+VLOOKUP(B1175,'[1]AMAREY NOVA MEDICAL S.A'!$D:$H,2,0)</f>
        <v>1289323</v>
      </c>
      <c r="H1175" s="32">
        <f>+VLOOKUP(B1175,'[1]AMAREY NOVA MEDICAL S.A'!$D:$H,3,0)</f>
        <v>0</v>
      </c>
      <c r="I1175" s="32">
        <f>+VLOOKUP(B1175,'[1]AMAREY NOVA MEDICAL S.A'!$D:$H,4,0)</f>
        <v>1289323</v>
      </c>
      <c r="J1175" s="32">
        <f t="shared" si="290"/>
        <v>1289323</v>
      </c>
      <c r="K1175" s="32">
        <f t="shared" si="291"/>
        <v>1361782.9526</v>
      </c>
      <c r="L1175" s="32"/>
      <c r="M1175" s="32"/>
      <c r="N1175" s="32"/>
      <c r="O1175" s="32"/>
      <c r="P1175" s="71"/>
      <c r="Q1175" s="71"/>
      <c r="R1175" s="76"/>
      <c r="S1175" s="32"/>
      <c r="T1175" s="32"/>
      <c r="U1175" s="32"/>
      <c r="V1175" s="32"/>
      <c r="W1175" s="32"/>
      <c r="X1175" s="32"/>
      <c r="Y1175" s="32"/>
      <c r="Z1175" s="32"/>
      <c r="AA1175" s="32"/>
      <c r="AB1175" s="32"/>
      <c r="AC1175" s="32"/>
      <c r="AD1175" s="32"/>
      <c r="AE1175" s="32"/>
      <c r="AF1175" s="32"/>
      <c r="AG1175" s="32"/>
      <c r="AH1175" s="32"/>
      <c r="AI1175" s="32"/>
      <c r="AJ1175" s="32"/>
      <c r="AK1175" s="32"/>
      <c r="AL1175" s="32"/>
      <c r="AM1175" s="32"/>
      <c r="AN1175" s="32"/>
      <c r="AO1175" s="32"/>
      <c r="AP1175" s="32"/>
      <c r="AQ1175" s="32"/>
      <c r="AR1175" s="32"/>
      <c r="AS1175" s="32"/>
      <c r="AT1175" s="32"/>
      <c r="AU1175" s="32"/>
      <c r="AV1175" s="32"/>
      <c r="AW1175" s="32"/>
      <c r="AX1175" s="32"/>
      <c r="AY1175" s="32"/>
      <c r="AZ1175" s="32"/>
      <c r="BA1175" s="32"/>
      <c r="BB1175" s="32"/>
      <c r="BC1175" s="32"/>
      <c r="BD1175" s="32"/>
      <c r="BE1175" s="32"/>
      <c r="BF1175" s="32"/>
      <c r="BG1175" s="32"/>
      <c r="BH1175" s="32"/>
      <c r="BI1175" s="32"/>
      <c r="BJ1175" s="32"/>
      <c r="BK1175" s="32"/>
      <c r="BL1175" s="32"/>
      <c r="BM1175" s="32"/>
      <c r="BN1175" s="32"/>
      <c r="BO1175" s="32"/>
      <c r="BP1175" s="32"/>
      <c r="BQ1175" s="32"/>
      <c r="BR1175" s="32"/>
      <c r="BS1175" s="32"/>
      <c r="BT1175" s="32"/>
      <c r="BU1175" s="32"/>
      <c r="BV1175" s="32"/>
      <c r="BW1175" s="32"/>
      <c r="BX1175" s="32"/>
      <c r="BY1175" s="32"/>
      <c r="BZ1175" s="32"/>
      <c r="CA1175" s="32"/>
      <c r="CB1175" s="32"/>
      <c r="CC1175" s="32"/>
      <c r="CD1175" s="32"/>
      <c r="CE1175" s="32"/>
      <c r="CF1175" s="32"/>
      <c r="CG1175" s="32"/>
      <c r="CH1175" s="32"/>
      <c r="CI1175" s="32"/>
      <c r="CJ1175" s="32">
        <f t="shared" si="294"/>
        <v>1361782.9526</v>
      </c>
      <c r="CK1175" s="32">
        <f>+SMALL((K1175,O1175,S1175,W1175,AA1175,AE1175,AI1175,AM1175,AQ1175,AU1175,AY1175,BC1175,BG1175,BK1175,BO1175,BS1175,BW1175,CA1175,CE1175,CI1175),1)</f>
        <v>1361782.9526</v>
      </c>
      <c r="CL1175" s="18"/>
      <c r="CM1175" s="18">
        <f t="shared" si="295"/>
        <v>0</v>
      </c>
      <c r="CN1175" s="35">
        <f t="shared" si="296"/>
        <v>0</v>
      </c>
      <c r="CO1175" s="39">
        <f t="shared" si="297"/>
        <v>1361782.9526</v>
      </c>
    </row>
    <row r="1176" spans="1:93" s="19" customFormat="1" ht="60">
      <c r="A1176" s="17">
        <v>1166</v>
      </c>
      <c r="B1176" s="49" t="s">
        <v>858</v>
      </c>
      <c r="C1176" s="69" t="s">
        <v>957</v>
      </c>
      <c r="D1176" s="69" t="s">
        <v>1248</v>
      </c>
      <c r="E1176" s="37">
        <v>1</v>
      </c>
      <c r="F1176" s="37" t="str">
        <f>+VLOOKUP(B1176,'[1]AMAREY NOVA MEDICAL S.A'!$D:$H,5,0)</f>
        <v>CTO 5666-2021 LOGISTICA PARA DISPOSITIVOS MEDICOS S.A.S</v>
      </c>
      <c r="G1176" s="34">
        <f>+VLOOKUP(B1176,'[1]AMAREY NOVA MEDICAL S.A'!$D:$H,2,0)</f>
        <v>2912676</v>
      </c>
      <c r="H1176" s="32">
        <f>+VLOOKUP(B1176,'[1]AMAREY NOVA MEDICAL S.A'!$D:$H,3,0)</f>
        <v>0</v>
      </c>
      <c r="I1176" s="32">
        <f>+VLOOKUP(B1176,'[1]AMAREY NOVA MEDICAL S.A'!$D:$H,4,0)</f>
        <v>2912676</v>
      </c>
      <c r="J1176" s="32">
        <f t="shared" si="290"/>
        <v>2912676</v>
      </c>
      <c r="K1176" s="32">
        <f t="shared" si="291"/>
        <v>3076368.3912</v>
      </c>
      <c r="L1176" s="32"/>
      <c r="M1176" s="32"/>
      <c r="N1176" s="32"/>
      <c r="O1176" s="32"/>
      <c r="P1176" s="71"/>
      <c r="Q1176" s="71"/>
      <c r="R1176" s="76"/>
      <c r="S1176" s="32"/>
      <c r="T1176" s="32"/>
      <c r="U1176" s="32"/>
      <c r="V1176" s="32"/>
      <c r="W1176" s="32"/>
      <c r="X1176" s="32"/>
      <c r="Y1176" s="32"/>
      <c r="Z1176" s="32"/>
      <c r="AA1176" s="32"/>
      <c r="AB1176" s="32"/>
      <c r="AC1176" s="32"/>
      <c r="AD1176" s="32"/>
      <c r="AE1176" s="32"/>
      <c r="AF1176" s="32"/>
      <c r="AG1176" s="32"/>
      <c r="AH1176" s="32"/>
      <c r="AI1176" s="32"/>
      <c r="AJ1176" s="32"/>
      <c r="AK1176" s="32"/>
      <c r="AL1176" s="32"/>
      <c r="AM1176" s="32"/>
      <c r="AN1176" s="32"/>
      <c r="AO1176" s="32"/>
      <c r="AP1176" s="32"/>
      <c r="AQ1176" s="32"/>
      <c r="AR1176" s="32">
        <v>3203943.9149718005</v>
      </c>
      <c r="AS1176" s="32"/>
      <c r="AT1176" s="32">
        <v>3203943.9149718005</v>
      </c>
      <c r="AU1176" s="32">
        <f t="shared" si="292"/>
        <v>3384005.5629932159</v>
      </c>
      <c r="AV1176" s="32"/>
      <c r="AW1176" s="32"/>
      <c r="AX1176" s="32"/>
      <c r="AY1176" s="32"/>
      <c r="AZ1176" s="32"/>
      <c r="BA1176" s="32"/>
      <c r="BB1176" s="32"/>
      <c r="BC1176" s="32"/>
      <c r="BD1176" s="32"/>
      <c r="BE1176" s="32"/>
      <c r="BF1176" s="32"/>
      <c r="BG1176" s="32"/>
      <c r="BH1176" s="32"/>
      <c r="BI1176" s="32"/>
      <c r="BJ1176" s="32"/>
      <c r="BK1176" s="32"/>
      <c r="BL1176" s="32"/>
      <c r="BM1176" s="32"/>
      <c r="BN1176" s="32"/>
      <c r="BO1176" s="32"/>
      <c r="BP1176" s="32"/>
      <c r="BQ1176" s="32"/>
      <c r="BR1176" s="32"/>
      <c r="BS1176" s="32"/>
      <c r="BT1176" s="32"/>
      <c r="BU1176" s="32"/>
      <c r="BV1176" s="32"/>
      <c r="BW1176" s="32"/>
      <c r="BX1176" s="32">
        <v>950000</v>
      </c>
      <c r="BY1176" s="32"/>
      <c r="BZ1176" s="32">
        <v>950000</v>
      </c>
      <c r="CA1176" s="32">
        <f t="shared" si="293"/>
        <v>1003390</v>
      </c>
      <c r="CB1176" s="32"/>
      <c r="CC1176" s="32"/>
      <c r="CD1176" s="32"/>
      <c r="CE1176" s="32"/>
      <c r="CF1176" s="32"/>
      <c r="CG1176" s="32"/>
      <c r="CH1176" s="32"/>
      <c r="CI1176" s="32"/>
      <c r="CJ1176" s="32">
        <f t="shared" si="294"/>
        <v>2487921.3180644051</v>
      </c>
      <c r="CK1176" s="32">
        <f>+SMALL((K1176,O1176,S1176,W1176,AA1176,AE1176,AI1176,AM1176,AQ1176,AU1176,AY1176,BC1176,BG1176,BK1176,BO1176,BS1176,BW1176,CA1176,CE1176,CI1176),1)</f>
        <v>1003390</v>
      </c>
      <c r="CL1176" s="18"/>
      <c r="CM1176" s="18">
        <f t="shared" si="295"/>
        <v>2072978.3912</v>
      </c>
      <c r="CN1176" s="35">
        <f t="shared" si="296"/>
        <v>2.0659747368421053</v>
      </c>
      <c r="CO1176" s="39">
        <f t="shared" si="297"/>
        <v>1003390</v>
      </c>
    </row>
    <row r="1177" spans="1:93" s="19" customFormat="1" ht="60">
      <c r="A1177" s="17">
        <v>1167</v>
      </c>
      <c r="B1177" s="49" t="s">
        <v>859</v>
      </c>
      <c r="C1177" s="69" t="s">
        <v>958</v>
      </c>
      <c r="D1177" s="69" t="s">
        <v>1248</v>
      </c>
      <c r="E1177" s="37">
        <v>1</v>
      </c>
      <c r="F1177" s="37" t="str">
        <f>+VLOOKUP(B1177,'[1]AMAREY NOVA MEDICAL S.A'!$D:$H,5,0)</f>
        <v>CTO 5666-2021 LOGISTICA PARA DISPOSITIVOS MEDICOS S.A.S</v>
      </c>
      <c r="G1177" s="34">
        <f>+VLOOKUP(B1177,'[1]AMAREY NOVA MEDICAL S.A'!$D:$H,2,0)</f>
        <v>2605797</v>
      </c>
      <c r="H1177" s="32">
        <f>+VLOOKUP(B1177,'[1]AMAREY NOVA MEDICAL S.A'!$D:$H,3,0)</f>
        <v>0</v>
      </c>
      <c r="I1177" s="32">
        <f>+VLOOKUP(B1177,'[1]AMAREY NOVA MEDICAL S.A'!$D:$H,4,0)</f>
        <v>2605797</v>
      </c>
      <c r="J1177" s="32">
        <f t="shared" si="290"/>
        <v>2605797</v>
      </c>
      <c r="K1177" s="32">
        <f t="shared" si="291"/>
        <v>2752242.7914</v>
      </c>
      <c r="L1177" s="32"/>
      <c r="M1177" s="32"/>
      <c r="N1177" s="32"/>
      <c r="O1177" s="32"/>
      <c r="P1177" s="71"/>
      <c r="Q1177" s="71"/>
      <c r="R1177" s="76"/>
      <c r="S1177" s="32"/>
      <c r="T1177" s="32"/>
      <c r="U1177" s="32"/>
      <c r="V1177" s="32"/>
      <c r="W1177" s="32"/>
      <c r="X1177" s="32"/>
      <c r="Y1177" s="32"/>
      <c r="Z1177" s="32"/>
      <c r="AA1177" s="32"/>
      <c r="AB1177" s="32"/>
      <c r="AC1177" s="32"/>
      <c r="AD1177" s="32"/>
      <c r="AE1177" s="32"/>
      <c r="AF1177" s="32"/>
      <c r="AG1177" s="32"/>
      <c r="AH1177" s="32"/>
      <c r="AI1177" s="32"/>
      <c r="AJ1177" s="32"/>
      <c r="AK1177" s="32"/>
      <c r="AL1177" s="32"/>
      <c r="AM1177" s="32"/>
      <c r="AN1177" s="32"/>
      <c r="AO1177" s="32"/>
      <c r="AP1177" s="32"/>
      <c r="AQ1177" s="32"/>
      <c r="AR1177" s="32">
        <v>2866376.2365901666</v>
      </c>
      <c r="AS1177" s="32"/>
      <c r="AT1177" s="32">
        <v>2866376.2365901666</v>
      </c>
      <c r="AU1177" s="32">
        <f t="shared" si="292"/>
        <v>3027466.5810865341</v>
      </c>
      <c r="AV1177" s="32"/>
      <c r="AW1177" s="32"/>
      <c r="AX1177" s="32"/>
      <c r="AY1177" s="32"/>
      <c r="AZ1177" s="32"/>
      <c r="BA1177" s="32"/>
      <c r="BB1177" s="32"/>
      <c r="BC1177" s="32"/>
      <c r="BD1177" s="32"/>
      <c r="BE1177" s="32"/>
      <c r="BF1177" s="32"/>
      <c r="BG1177" s="32"/>
      <c r="BH1177" s="32"/>
      <c r="BI1177" s="32"/>
      <c r="BJ1177" s="32"/>
      <c r="BK1177" s="32"/>
      <c r="BL1177" s="32"/>
      <c r="BM1177" s="32"/>
      <c r="BN1177" s="32"/>
      <c r="BO1177" s="32"/>
      <c r="BP1177" s="32"/>
      <c r="BQ1177" s="32"/>
      <c r="BR1177" s="32"/>
      <c r="BS1177" s="32"/>
      <c r="BT1177" s="32"/>
      <c r="BU1177" s="32"/>
      <c r="BV1177" s="32"/>
      <c r="BW1177" s="32"/>
      <c r="BX1177" s="32"/>
      <c r="BY1177" s="32"/>
      <c r="BZ1177" s="32"/>
      <c r="CA1177" s="32"/>
      <c r="CB1177" s="32"/>
      <c r="CC1177" s="32"/>
      <c r="CD1177" s="32"/>
      <c r="CE1177" s="32"/>
      <c r="CF1177" s="32"/>
      <c r="CG1177" s="32"/>
      <c r="CH1177" s="32"/>
      <c r="CI1177" s="32"/>
      <c r="CJ1177" s="32">
        <f t="shared" si="294"/>
        <v>2889854.6862432668</v>
      </c>
      <c r="CK1177" s="32">
        <f>+SMALL((K1177,O1177,S1177,W1177,AA1177,AE1177,AI1177,AM1177,AQ1177,AU1177,AY1177,BC1177,BG1177,BK1177,BO1177,BS1177,BW1177,CA1177,CE1177,CI1177),1)</f>
        <v>2752242.7914</v>
      </c>
      <c r="CL1177" s="18"/>
      <c r="CM1177" s="18">
        <f t="shared" si="295"/>
        <v>0</v>
      </c>
      <c r="CN1177" s="35">
        <f t="shared" si="296"/>
        <v>0</v>
      </c>
      <c r="CO1177" s="39">
        <f t="shared" si="297"/>
        <v>2752242.7914</v>
      </c>
    </row>
    <row r="1178" spans="1:93" s="19" customFormat="1" ht="60">
      <c r="A1178" s="17">
        <v>1168</v>
      </c>
      <c r="B1178" s="49" t="s">
        <v>860</v>
      </c>
      <c r="C1178" s="69" t="s">
        <v>959</v>
      </c>
      <c r="D1178" s="69" t="s">
        <v>1248</v>
      </c>
      <c r="E1178" s="37">
        <v>1</v>
      </c>
      <c r="F1178" s="37" t="str">
        <f>+VLOOKUP(B1178,'[1]AMAREY NOVA MEDICAL S.A'!$D:$H,5,0)</f>
        <v>CTO 5669-2021 PROMED QUIRURGICOS E.U</v>
      </c>
      <c r="G1178" s="34">
        <f>+VLOOKUP(B1178,'[1]AMAREY NOVA MEDICAL S.A'!$D:$H,2,0)</f>
        <v>1365034</v>
      </c>
      <c r="H1178" s="32">
        <f>+VLOOKUP(B1178,'[1]AMAREY NOVA MEDICAL S.A'!$D:$H,3,0)</f>
        <v>0</v>
      </c>
      <c r="I1178" s="32">
        <f>+VLOOKUP(B1178,'[1]AMAREY NOVA MEDICAL S.A'!$D:$H,4,0)</f>
        <v>1365034</v>
      </c>
      <c r="J1178" s="32">
        <f t="shared" si="290"/>
        <v>1365034</v>
      </c>
      <c r="K1178" s="32">
        <f t="shared" si="291"/>
        <v>1441748.9108</v>
      </c>
      <c r="L1178" s="32"/>
      <c r="M1178" s="32"/>
      <c r="N1178" s="32"/>
      <c r="O1178" s="32"/>
      <c r="P1178" s="71"/>
      <c r="Q1178" s="71"/>
      <c r="R1178" s="76"/>
      <c r="S1178" s="32"/>
      <c r="T1178" s="32"/>
      <c r="U1178" s="32"/>
      <c r="V1178" s="32"/>
      <c r="W1178" s="32"/>
      <c r="X1178" s="32"/>
      <c r="Y1178" s="32"/>
      <c r="Z1178" s="32"/>
      <c r="AA1178" s="32"/>
      <c r="AB1178" s="32"/>
      <c r="AC1178" s="32"/>
      <c r="AD1178" s="32"/>
      <c r="AE1178" s="32"/>
      <c r="AF1178" s="32"/>
      <c r="AG1178" s="32"/>
      <c r="AH1178" s="32"/>
      <c r="AI1178" s="32"/>
      <c r="AJ1178" s="32"/>
      <c r="AK1178" s="32"/>
      <c r="AL1178" s="32"/>
      <c r="AM1178" s="32"/>
      <c r="AN1178" s="32"/>
      <c r="AO1178" s="32"/>
      <c r="AP1178" s="32"/>
      <c r="AQ1178" s="32"/>
      <c r="AR1178" s="32">
        <v>3413333.4965729062</v>
      </c>
      <c r="AS1178" s="32"/>
      <c r="AT1178" s="32">
        <v>3413333.4965729062</v>
      </c>
      <c r="AU1178" s="32">
        <f t="shared" si="292"/>
        <v>3605162.8390803034</v>
      </c>
      <c r="AV1178" s="32"/>
      <c r="AW1178" s="32"/>
      <c r="AX1178" s="32"/>
      <c r="AY1178" s="32"/>
      <c r="AZ1178" s="32"/>
      <c r="BA1178" s="32"/>
      <c r="BB1178" s="32"/>
      <c r="BC1178" s="32"/>
      <c r="BD1178" s="32"/>
      <c r="BE1178" s="32"/>
      <c r="BF1178" s="32"/>
      <c r="BG1178" s="32"/>
      <c r="BH1178" s="32"/>
      <c r="BI1178" s="32"/>
      <c r="BJ1178" s="32"/>
      <c r="BK1178" s="32"/>
      <c r="BL1178" s="32"/>
      <c r="BM1178" s="32"/>
      <c r="BN1178" s="32"/>
      <c r="BO1178" s="32"/>
      <c r="BP1178" s="32"/>
      <c r="BQ1178" s="32"/>
      <c r="BR1178" s="32"/>
      <c r="BS1178" s="32"/>
      <c r="BT1178" s="32"/>
      <c r="BU1178" s="32"/>
      <c r="BV1178" s="32"/>
      <c r="BW1178" s="32"/>
      <c r="BX1178" s="32">
        <v>1150000</v>
      </c>
      <c r="BY1178" s="32"/>
      <c r="BZ1178" s="32">
        <v>1150000</v>
      </c>
      <c r="CA1178" s="32">
        <f t="shared" si="293"/>
        <v>1214630</v>
      </c>
      <c r="CB1178" s="32"/>
      <c r="CC1178" s="32"/>
      <c r="CD1178" s="32"/>
      <c r="CE1178" s="32"/>
      <c r="CF1178" s="32"/>
      <c r="CG1178" s="32"/>
      <c r="CH1178" s="32"/>
      <c r="CI1178" s="32"/>
      <c r="CJ1178" s="32">
        <f t="shared" si="294"/>
        <v>2087180.5832934345</v>
      </c>
      <c r="CK1178" s="32">
        <f>+SMALL((K1178,O1178,S1178,W1178,AA1178,AE1178,AI1178,AM1178,AQ1178,AU1178,AY1178,BC1178,BG1178,BK1178,BO1178,BS1178,BW1178,CA1178,CE1178,CI1178),1)</f>
        <v>1214630</v>
      </c>
      <c r="CL1178" s="18"/>
      <c r="CM1178" s="18">
        <f t="shared" si="295"/>
        <v>227118.91079999995</v>
      </c>
      <c r="CN1178" s="35">
        <f t="shared" si="296"/>
        <v>0.18698608695652169</v>
      </c>
      <c r="CO1178" s="39">
        <f t="shared" si="297"/>
        <v>1214630</v>
      </c>
    </row>
    <row r="1179" spans="1:93" s="19" customFormat="1" ht="60">
      <c r="A1179" s="17">
        <v>1169</v>
      </c>
      <c r="B1179" s="49" t="s">
        <v>861</v>
      </c>
      <c r="C1179" s="69" t="s">
        <v>960</v>
      </c>
      <c r="D1179" s="69" t="s">
        <v>1248</v>
      </c>
      <c r="E1179" s="37">
        <v>1</v>
      </c>
      <c r="F1179" s="37" t="str">
        <f>+VLOOKUP(B1179,'[1]AMAREY NOVA MEDICAL S.A'!$D:$H,5,0)</f>
        <v>CTO 5669-2021 PROMED QUIRURGICOS E.U</v>
      </c>
      <c r="G1179" s="34">
        <f>+VLOOKUP(B1179,'[1]AMAREY NOVA MEDICAL S.A'!$D:$H,2,0)</f>
        <v>819021</v>
      </c>
      <c r="H1179" s="32">
        <f>+VLOOKUP(B1179,'[1]AMAREY NOVA MEDICAL S.A'!$D:$H,3,0)</f>
        <v>0</v>
      </c>
      <c r="I1179" s="32">
        <f>+VLOOKUP(B1179,'[1]AMAREY NOVA MEDICAL S.A'!$D:$H,4,0)</f>
        <v>819021</v>
      </c>
      <c r="J1179" s="32">
        <f t="shared" si="290"/>
        <v>819021</v>
      </c>
      <c r="K1179" s="32">
        <f t="shared" si="291"/>
        <v>865049.98019999999</v>
      </c>
      <c r="L1179" s="32"/>
      <c r="M1179" s="32"/>
      <c r="N1179" s="32"/>
      <c r="O1179" s="32"/>
      <c r="P1179" s="71"/>
      <c r="Q1179" s="71"/>
      <c r="R1179" s="76"/>
      <c r="S1179" s="32"/>
      <c r="T1179" s="32"/>
      <c r="U1179" s="32"/>
      <c r="V1179" s="32"/>
      <c r="W1179" s="32"/>
      <c r="X1179" s="32"/>
      <c r="Y1179" s="32"/>
      <c r="Z1179" s="32"/>
      <c r="AA1179" s="32"/>
      <c r="AB1179" s="32"/>
      <c r="AC1179" s="32"/>
      <c r="AD1179" s="32"/>
      <c r="AE1179" s="32"/>
      <c r="AF1179" s="32"/>
      <c r="AG1179" s="32"/>
      <c r="AH1179" s="32"/>
      <c r="AI1179" s="32"/>
      <c r="AJ1179" s="32"/>
      <c r="AK1179" s="32"/>
      <c r="AL1179" s="32"/>
      <c r="AM1179" s="32"/>
      <c r="AN1179" s="32"/>
      <c r="AO1179" s="32"/>
      <c r="AP1179" s="32"/>
      <c r="AQ1179" s="32"/>
      <c r="AR1179" s="32">
        <v>510323</v>
      </c>
      <c r="AS1179" s="32"/>
      <c r="AT1179" s="32">
        <v>510323</v>
      </c>
      <c r="AU1179" s="32">
        <f t="shared" si="292"/>
        <v>539003.15260000003</v>
      </c>
      <c r="AV1179" s="32"/>
      <c r="AW1179" s="32"/>
      <c r="AX1179" s="32"/>
      <c r="AY1179" s="32"/>
      <c r="AZ1179" s="32"/>
      <c r="BA1179" s="32"/>
      <c r="BB1179" s="32"/>
      <c r="BC1179" s="32"/>
      <c r="BD1179" s="32"/>
      <c r="BE1179" s="32"/>
      <c r="BF1179" s="32"/>
      <c r="BG1179" s="32"/>
      <c r="BH1179" s="32"/>
      <c r="BI1179" s="32"/>
      <c r="BJ1179" s="32"/>
      <c r="BK1179" s="32"/>
      <c r="BL1179" s="32"/>
      <c r="BM1179" s="32"/>
      <c r="BN1179" s="32"/>
      <c r="BO1179" s="32"/>
      <c r="BP1179" s="32"/>
      <c r="BQ1179" s="32"/>
      <c r="BR1179" s="32"/>
      <c r="BS1179" s="32"/>
      <c r="BT1179" s="32"/>
      <c r="BU1179" s="32"/>
      <c r="BV1179" s="32"/>
      <c r="BW1179" s="32"/>
      <c r="BX1179" s="32">
        <v>855225</v>
      </c>
      <c r="BY1179" s="32"/>
      <c r="BZ1179" s="32">
        <v>855225</v>
      </c>
      <c r="CA1179" s="32">
        <f t="shared" si="293"/>
        <v>903288.64500000002</v>
      </c>
      <c r="CB1179" s="32"/>
      <c r="CC1179" s="32"/>
      <c r="CD1179" s="32"/>
      <c r="CE1179" s="32"/>
      <c r="CF1179" s="32"/>
      <c r="CG1179" s="32"/>
      <c r="CH1179" s="32"/>
      <c r="CI1179" s="32"/>
      <c r="CJ1179" s="32">
        <f t="shared" si="294"/>
        <v>769113.92593333346</v>
      </c>
      <c r="CK1179" s="32">
        <f>+SMALL((K1179,O1179,S1179,W1179,AA1179,AE1179,AI1179,AM1179,AQ1179,AU1179,AY1179,BC1179,BG1179,BK1179,BO1179,BS1179,BW1179,CA1179,CE1179,CI1179),1)</f>
        <v>539003.15260000003</v>
      </c>
      <c r="CL1179" s="18"/>
      <c r="CM1179" s="18">
        <f t="shared" si="295"/>
        <v>326046.82759999996</v>
      </c>
      <c r="CN1179" s="35">
        <f t="shared" si="296"/>
        <v>0.60490708825586925</v>
      </c>
      <c r="CO1179" s="39">
        <f t="shared" si="297"/>
        <v>539003.15260000003</v>
      </c>
    </row>
    <row r="1180" spans="1:93" s="19" customFormat="1" ht="60">
      <c r="A1180" s="17">
        <v>1170</v>
      </c>
      <c r="B1180" s="49" t="s">
        <v>446</v>
      </c>
      <c r="C1180" s="69" t="s">
        <v>960</v>
      </c>
      <c r="D1180" s="69" t="s">
        <v>1248</v>
      </c>
      <c r="E1180" s="37">
        <v>1</v>
      </c>
      <c r="F1180" s="37" t="str">
        <f>+VLOOKUP(B1180,'[1]AMAREY NOVA MEDICAL S.A'!$D:$H,5,0)</f>
        <v>CTO 5669-2021 PROMED QUIRURGICOS E.U</v>
      </c>
      <c r="G1180" s="34">
        <f>+VLOOKUP(B1180,'[1]AMAREY NOVA MEDICAL S.A'!$D:$H,2,0)</f>
        <v>72801</v>
      </c>
      <c r="H1180" s="32">
        <f>+VLOOKUP(B1180,'[1]AMAREY NOVA MEDICAL S.A'!$D:$H,3,0)</f>
        <v>0</v>
      </c>
      <c r="I1180" s="32">
        <f>+VLOOKUP(B1180,'[1]AMAREY NOVA MEDICAL S.A'!$D:$H,4,0)</f>
        <v>72801</v>
      </c>
      <c r="J1180" s="32">
        <f t="shared" si="290"/>
        <v>72801</v>
      </c>
      <c r="K1180" s="32">
        <f t="shared" si="291"/>
        <v>76892.416200000007</v>
      </c>
      <c r="L1180" s="32"/>
      <c r="M1180" s="32"/>
      <c r="N1180" s="32"/>
      <c r="O1180" s="32"/>
      <c r="P1180" s="71"/>
      <c r="Q1180" s="71"/>
      <c r="R1180" s="76"/>
      <c r="S1180" s="32"/>
      <c r="T1180" s="32"/>
      <c r="U1180" s="32"/>
      <c r="V1180" s="32"/>
      <c r="W1180" s="32"/>
      <c r="X1180" s="32"/>
      <c r="Y1180" s="32"/>
      <c r="Z1180" s="32"/>
      <c r="AA1180" s="32"/>
      <c r="AB1180" s="32"/>
      <c r="AC1180" s="32"/>
      <c r="AD1180" s="32"/>
      <c r="AE1180" s="32"/>
      <c r="AF1180" s="32"/>
      <c r="AG1180" s="32"/>
      <c r="AH1180" s="32"/>
      <c r="AI1180" s="32"/>
      <c r="AJ1180" s="32"/>
      <c r="AK1180" s="32"/>
      <c r="AL1180" s="32"/>
      <c r="AM1180" s="32"/>
      <c r="AN1180" s="32"/>
      <c r="AO1180" s="32"/>
      <c r="AP1180" s="32"/>
      <c r="AQ1180" s="32"/>
      <c r="AR1180" s="32">
        <v>153582</v>
      </c>
      <c r="AS1180" s="32"/>
      <c r="AT1180" s="32">
        <v>153582</v>
      </c>
      <c r="AU1180" s="32">
        <f t="shared" si="292"/>
        <v>162213.30840000001</v>
      </c>
      <c r="AV1180" s="32"/>
      <c r="AW1180" s="32"/>
      <c r="AX1180" s="32"/>
      <c r="AY1180" s="32"/>
      <c r="AZ1180" s="32"/>
      <c r="BA1180" s="32"/>
      <c r="BB1180" s="32"/>
      <c r="BC1180" s="32"/>
      <c r="BD1180" s="32"/>
      <c r="BE1180" s="32"/>
      <c r="BF1180" s="32"/>
      <c r="BG1180" s="32"/>
      <c r="BH1180" s="32"/>
      <c r="BI1180" s="32"/>
      <c r="BJ1180" s="32"/>
      <c r="BK1180" s="32"/>
      <c r="BL1180" s="32"/>
      <c r="BM1180" s="32"/>
      <c r="BN1180" s="32"/>
      <c r="BO1180" s="32"/>
      <c r="BP1180" s="32"/>
      <c r="BQ1180" s="32"/>
      <c r="BR1180" s="32"/>
      <c r="BS1180" s="32"/>
      <c r="BT1180" s="32"/>
      <c r="BU1180" s="32"/>
      <c r="BV1180" s="32"/>
      <c r="BW1180" s="32"/>
      <c r="BX1180" s="32">
        <v>27825</v>
      </c>
      <c r="BY1180" s="32"/>
      <c r="BZ1180" s="32">
        <v>27825</v>
      </c>
      <c r="CA1180" s="32">
        <f t="shared" si="293"/>
        <v>29388.764999999999</v>
      </c>
      <c r="CB1180" s="32"/>
      <c r="CC1180" s="32"/>
      <c r="CD1180" s="32"/>
      <c r="CE1180" s="32"/>
      <c r="CF1180" s="32"/>
      <c r="CG1180" s="32"/>
      <c r="CH1180" s="32"/>
      <c r="CI1180" s="32"/>
      <c r="CJ1180" s="32">
        <f t="shared" si="294"/>
        <v>89498.16320000001</v>
      </c>
      <c r="CK1180" s="32">
        <f>+SMALL((K1180,O1180,S1180,W1180,AA1180,AE1180,AI1180,AM1180,AQ1180,AU1180,AY1180,BC1180,BG1180,BK1180,BO1180,BS1180,BW1180,CA1180,CE1180,CI1180),1)</f>
        <v>29388.764999999999</v>
      </c>
      <c r="CL1180" s="18"/>
      <c r="CM1180" s="18">
        <f t="shared" si="295"/>
        <v>47503.651200000008</v>
      </c>
      <c r="CN1180" s="35">
        <f t="shared" si="296"/>
        <v>1.6163881401617253</v>
      </c>
      <c r="CO1180" s="39">
        <f t="shared" si="297"/>
        <v>29388.764999999999</v>
      </c>
    </row>
    <row r="1181" spans="1:93" s="19" customFormat="1" ht="60">
      <c r="A1181" s="17">
        <v>1171</v>
      </c>
      <c r="B1181" s="49" t="s">
        <v>445</v>
      </c>
      <c r="C1181" s="69" t="s">
        <v>960</v>
      </c>
      <c r="D1181" s="69" t="s">
        <v>1248</v>
      </c>
      <c r="E1181" s="37">
        <v>1</v>
      </c>
      <c r="F1181" s="37" t="str">
        <f>+VLOOKUP(B1181,'[1]AMAREY NOVA MEDICAL S.A'!$D:$H,5,0)</f>
        <v>CTO 5669-2021 PROMED QUIRURGICOS E.U</v>
      </c>
      <c r="G1181" s="34">
        <f>+VLOOKUP(B1181,'[1]AMAREY NOVA MEDICAL S.A'!$D:$H,2,0)</f>
        <v>72801</v>
      </c>
      <c r="H1181" s="32">
        <f>+VLOOKUP(B1181,'[1]AMAREY NOVA MEDICAL S.A'!$D:$H,3,0)</f>
        <v>0</v>
      </c>
      <c r="I1181" s="32">
        <f>+VLOOKUP(B1181,'[1]AMAREY NOVA MEDICAL S.A'!$D:$H,4,0)</f>
        <v>72801</v>
      </c>
      <c r="J1181" s="32">
        <f t="shared" si="290"/>
        <v>72801</v>
      </c>
      <c r="K1181" s="32">
        <f t="shared" si="291"/>
        <v>76892.416200000007</v>
      </c>
      <c r="L1181" s="32"/>
      <c r="M1181" s="32"/>
      <c r="N1181" s="32"/>
      <c r="O1181" s="32"/>
      <c r="P1181" s="71"/>
      <c r="Q1181" s="71"/>
      <c r="R1181" s="76"/>
      <c r="S1181" s="32"/>
      <c r="T1181" s="32"/>
      <c r="U1181" s="32"/>
      <c r="V1181" s="32"/>
      <c r="W1181" s="32"/>
      <c r="X1181" s="32"/>
      <c r="Y1181" s="32"/>
      <c r="Z1181" s="32"/>
      <c r="AA1181" s="32"/>
      <c r="AB1181" s="32"/>
      <c r="AC1181" s="32"/>
      <c r="AD1181" s="32"/>
      <c r="AE1181" s="32"/>
      <c r="AF1181" s="32"/>
      <c r="AG1181" s="32"/>
      <c r="AH1181" s="32"/>
      <c r="AI1181" s="32"/>
      <c r="AJ1181" s="32"/>
      <c r="AK1181" s="32"/>
      <c r="AL1181" s="32"/>
      <c r="AM1181" s="32"/>
      <c r="AN1181" s="32"/>
      <c r="AO1181" s="32"/>
      <c r="AP1181" s="32"/>
      <c r="AQ1181" s="32"/>
      <c r="AR1181" s="32">
        <v>153582</v>
      </c>
      <c r="AS1181" s="32"/>
      <c r="AT1181" s="32">
        <v>153582</v>
      </c>
      <c r="AU1181" s="32">
        <f t="shared" si="292"/>
        <v>162213.30840000001</v>
      </c>
      <c r="AV1181" s="32"/>
      <c r="AW1181" s="32"/>
      <c r="AX1181" s="32"/>
      <c r="AY1181" s="32"/>
      <c r="AZ1181" s="32"/>
      <c r="BA1181" s="32"/>
      <c r="BB1181" s="32"/>
      <c r="BC1181" s="32"/>
      <c r="BD1181" s="32"/>
      <c r="BE1181" s="32"/>
      <c r="BF1181" s="32"/>
      <c r="BG1181" s="32"/>
      <c r="BH1181" s="32"/>
      <c r="BI1181" s="32"/>
      <c r="BJ1181" s="32"/>
      <c r="BK1181" s="32"/>
      <c r="BL1181" s="32"/>
      <c r="BM1181" s="32"/>
      <c r="BN1181" s="32"/>
      <c r="BO1181" s="32"/>
      <c r="BP1181" s="32"/>
      <c r="BQ1181" s="32"/>
      <c r="BR1181" s="32"/>
      <c r="BS1181" s="32"/>
      <c r="BT1181" s="32"/>
      <c r="BU1181" s="32"/>
      <c r="BV1181" s="32"/>
      <c r="BW1181" s="32"/>
      <c r="BX1181" s="32"/>
      <c r="BY1181" s="32"/>
      <c r="BZ1181" s="32"/>
      <c r="CA1181" s="32"/>
      <c r="CB1181" s="32"/>
      <c r="CC1181" s="32"/>
      <c r="CD1181" s="32"/>
      <c r="CE1181" s="32"/>
      <c r="CF1181" s="32"/>
      <c r="CG1181" s="32"/>
      <c r="CH1181" s="32"/>
      <c r="CI1181" s="32"/>
      <c r="CJ1181" s="32">
        <f t="shared" si="294"/>
        <v>119552.86230000001</v>
      </c>
      <c r="CK1181" s="32">
        <f>+SMALL((K1181,O1181,S1181,W1181,AA1181,AE1181,AI1181,AM1181,AQ1181,AU1181,AY1181,BC1181,BG1181,BK1181,BO1181,BS1181,BW1181,CA1181,CE1181,CI1181),1)</f>
        <v>76892.416200000007</v>
      </c>
      <c r="CL1181" s="18"/>
      <c r="CM1181" s="18">
        <f t="shared" si="295"/>
        <v>0</v>
      </c>
      <c r="CN1181" s="35">
        <f t="shared" si="296"/>
        <v>0</v>
      </c>
      <c r="CO1181" s="39">
        <f t="shared" si="297"/>
        <v>76892.416200000007</v>
      </c>
    </row>
    <row r="1182" spans="1:93" s="19" customFormat="1" ht="60">
      <c r="A1182" s="17">
        <v>1172</v>
      </c>
      <c r="B1182" s="49" t="s">
        <v>443</v>
      </c>
      <c r="C1182" s="69" t="s">
        <v>960</v>
      </c>
      <c r="D1182" s="69" t="s">
        <v>1248</v>
      </c>
      <c r="E1182" s="37">
        <v>1</v>
      </c>
      <c r="F1182" s="37" t="str">
        <f>+VLOOKUP(B1182,'[1]AMAREY NOVA MEDICAL S.A'!$D:$H,5,0)</f>
        <v>CTO 5669-2021 PROMED QUIRURGICOS E.U</v>
      </c>
      <c r="G1182" s="34">
        <f>+VLOOKUP(B1182,'[1]AMAREY NOVA MEDICAL S.A'!$D:$H,2,0)</f>
        <v>0</v>
      </c>
      <c r="H1182" s="32">
        <f>+VLOOKUP(B1182,'[1]AMAREY NOVA MEDICAL S.A'!$D:$H,3,0)</f>
        <v>0</v>
      </c>
      <c r="I1182" s="32">
        <f>+VLOOKUP(B1182,'[1]AMAREY NOVA MEDICAL S.A'!$D:$H,4,0)</f>
        <v>0</v>
      </c>
      <c r="J1182" s="32">
        <f t="shared" si="290"/>
        <v>0</v>
      </c>
      <c r="K1182" s="32">
        <f t="shared" si="291"/>
        <v>0</v>
      </c>
      <c r="L1182" s="32"/>
      <c r="M1182" s="32"/>
      <c r="N1182" s="32"/>
      <c r="O1182" s="32"/>
      <c r="P1182" s="71"/>
      <c r="Q1182" s="71"/>
      <c r="R1182" s="76"/>
      <c r="S1182" s="32"/>
      <c r="T1182" s="32"/>
      <c r="U1182" s="32"/>
      <c r="V1182" s="32"/>
      <c r="W1182" s="32"/>
      <c r="X1182" s="32"/>
      <c r="Y1182" s="32"/>
      <c r="Z1182" s="32"/>
      <c r="AA1182" s="32"/>
      <c r="AB1182" s="32"/>
      <c r="AC1182" s="32"/>
      <c r="AD1182" s="32"/>
      <c r="AE1182" s="32"/>
      <c r="AF1182" s="32"/>
      <c r="AG1182" s="32"/>
      <c r="AH1182" s="32"/>
      <c r="AI1182" s="32"/>
      <c r="AJ1182" s="32"/>
      <c r="AK1182" s="32"/>
      <c r="AL1182" s="32"/>
      <c r="AM1182" s="32"/>
      <c r="AN1182" s="32"/>
      <c r="AO1182" s="32"/>
      <c r="AP1182" s="32"/>
      <c r="AQ1182" s="32"/>
      <c r="AR1182" s="32">
        <v>63800</v>
      </c>
      <c r="AS1182" s="32"/>
      <c r="AT1182" s="32">
        <v>63800</v>
      </c>
      <c r="AU1182" s="32">
        <f t="shared" si="292"/>
        <v>67385.56</v>
      </c>
      <c r="AV1182" s="32"/>
      <c r="AW1182" s="32"/>
      <c r="AX1182" s="32"/>
      <c r="AY1182" s="32"/>
      <c r="AZ1182" s="32"/>
      <c r="BA1182" s="32"/>
      <c r="BB1182" s="32"/>
      <c r="BC1182" s="32"/>
      <c r="BD1182" s="32"/>
      <c r="BE1182" s="32"/>
      <c r="BF1182" s="32"/>
      <c r="BG1182" s="32"/>
      <c r="BH1182" s="32"/>
      <c r="BI1182" s="32"/>
      <c r="BJ1182" s="32"/>
      <c r="BK1182" s="32"/>
      <c r="BL1182" s="32"/>
      <c r="BM1182" s="32"/>
      <c r="BN1182" s="32"/>
      <c r="BO1182" s="32"/>
      <c r="BP1182" s="32"/>
      <c r="BQ1182" s="32"/>
      <c r="BR1182" s="32"/>
      <c r="BS1182" s="32"/>
      <c r="BT1182" s="32"/>
      <c r="BU1182" s="32"/>
      <c r="BV1182" s="32"/>
      <c r="BW1182" s="32"/>
      <c r="BX1182" s="32">
        <v>27825</v>
      </c>
      <c r="BY1182" s="32"/>
      <c r="BZ1182" s="32">
        <v>27825</v>
      </c>
      <c r="CA1182" s="32">
        <f t="shared" si="293"/>
        <v>29388.764999999999</v>
      </c>
      <c r="CB1182" s="32"/>
      <c r="CC1182" s="32"/>
      <c r="CD1182" s="32"/>
      <c r="CE1182" s="32"/>
      <c r="CF1182" s="32"/>
      <c r="CG1182" s="32"/>
      <c r="CH1182" s="32"/>
      <c r="CI1182" s="32"/>
      <c r="CJ1182" s="32">
        <f t="shared" si="294"/>
        <v>32258.108333333334</v>
      </c>
      <c r="CK1182" s="32">
        <f>+SMALL((K1182,O1182,S1182,W1182,AA1182,AE1182,AI1182,AM1182,AQ1182,AU1182,AY1182,BC1182,BG1182,BK1182,BO1182,BS1182,BW1182,CA1182,CE1182,CI1182),1)</f>
        <v>0</v>
      </c>
      <c r="CL1182" s="18"/>
      <c r="CM1182" s="18"/>
      <c r="CN1182" s="35"/>
      <c r="CO1182" s="39">
        <f t="shared" si="297"/>
        <v>0</v>
      </c>
    </row>
    <row r="1183" spans="1:93" s="19" customFormat="1" ht="60">
      <c r="A1183" s="17">
        <v>1173</v>
      </c>
      <c r="B1183" s="49" t="s">
        <v>444</v>
      </c>
      <c r="C1183" s="69" t="s">
        <v>960</v>
      </c>
      <c r="D1183" s="69" t="s">
        <v>1248</v>
      </c>
      <c r="E1183" s="37">
        <v>1</v>
      </c>
      <c r="F1183" s="37" t="str">
        <f>+VLOOKUP(B1183,'[1]AMAREY NOVA MEDICAL S.A'!$D:$H,5,0)</f>
        <v>CTO 5669-2021 PROMED QUIRURGICOS E.U</v>
      </c>
      <c r="G1183" s="34">
        <f>+VLOOKUP(B1183,'[1]AMAREY NOVA MEDICAL S.A'!$D:$H,2,0)</f>
        <v>72801</v>
      </c>
      <c r="H1183" s="32">
        <f>+VLOOKUP(B1183,'[1]AMAREY NOVA MEDICAL S.A'!$D:$H,3,0)</f>
        <v>0</v>
      </c>
      <c r="I1183" s="32">
        <f>+VLOOKUP(B1183,'[1]AMAREY NOVA MEDICAL S.A'!$D:$H,4,0)</f>
        <v>72801</v>
      </c>
      <c r="J1183" s="32">
        <f t="shared" si="290"/>
        <v>72801</v>
      </c>
      <c r="K1183" s="32">
        <f t="shared" si="291"/>
        <v>76892.416200000007</v>
      </c>
      <c r="L1183" s="32"/>
      <c r="M1183" s="32"/>
      <c r="N1183" s="32"/>
      <c r="O1183" s="32"/>
      <c r="P1183" s="71"/>
      <c r="Q1183" s="71"/>
      <c r="R1183" s="76"/>
      <c r="S1183" s="32"/>
      <c r="T1183" s="32"/>
      <c r="U1183" s="32"/>
      <c r="V1183" s="32"/>
      <c r="W1183" s="32"/>
      <c r="X1183" s="32"/>
      <c r="Y1183" s="32"/>
      <c r="Z1183" s="32"/>
      <c r="AA1183" s="32"/>
      <c r="AB1183" s="32"/>
      <c r="AC1183" s="32"/>
      <c r="AD1183" s="32"/>
      <c r="AE1183" s="32"/>
      <c r="AF1183" s="32"/>
      <c r="AG1183" s="32"/>
      <c r="AH1183" s="32"/>
      <c r="AI1183" s="32"/>
      <c r="AJ1183" s="32"/>
      <c r="AK1183" s="32"/>
      <c r="AL1183" s="32"/>
      <c r="AM1183" s="32"/>
      <c r="AN1183" s="32"/>
      <c r="AO1183" s="32"/>
      <c r="AP1183" s="32"/>
      <c r="AQ1183" s="32"/>
      <c r="AR1183" s="32">
        <v>14850</v>
      </c>
      <c r="AS1183" s="32"/>
      <c r="AT1183" s="32">
        <v>14850</v>
      </c>
      <c r="AU1183" s="32">
        <f t="shared" si="292"/>
        <v>15684.57</v>
      </c>
      <c r="AV1183" s="32"/>
      <c r="AW1183" s="32"/>
      <c r="AX1183" s="32"/>
      <c r="AY1183" s="32"/>
      <c r="AZ1183" s="32"/>
      <c r="BA1183" s="32"/>
      <c r="BB1183" s="32"/>
      <c r="BC1183" s="32"/>
      <c r="BD1183" s="32"/>
      <c r="BE1183" s="32"/>
      <c r="BF1183" s="32"/>
      <c r="BG1183" s="32"/>
      <c r="BH1183" s="32"/>
      <c r="BI1183" s="32"/>
      <c r="BJ1183" s="32"/>
      <c r="BK1183" s="32"/>
      <c r="BL1183" s="32"/>
      <c r="BM1183" s="32"/>
      <c r="BN1183" s="32"/>
      <c r="BO1183" s="32"/>
      <c r="BP1183" s="32"/>
      <c r="BQ1183" s="32"/>
      <c r="BR1183" s="32"/>
      <c r="BS1183" s="32"/>
      <c r="BT1183" s="32"/>
      <c r="BU1183" s="32"/>
      <c r="BV1183" s="32"/>
      <c r="BW1183" s="32"/>
      <c r="BX1183" s="32">
        <v>9975</v>
      </c>
      <c r="BY1183" s="32"/>
      <c r="BZ1183" s="32">
        <v>9975</v>
      </c>
      <c r="CA1183" s="32">
        <f t="shared" si="293"/>
        <v>10535.595000000001</v>
      </c>
      <c r="CB1183" s="32"/>
      <c r="CC1183" s="32"/>
      <c r="CD1183" s="32"/>
      <c r="CE1183" s="32"/>
      <c r="CF1183" s="32"/>
      <c r="CG1183" s="32"/>
      <c r="CH1183" s="32"/>
      <c r="CI1183" s="32"/>
      <c r="CJ1183" s="32">
        <f t="shared" si="294"/>
        <v>34370.860400000005</v>
      </c>
      <c r="CK1183" s="32">
        <f>+SMALL((K1183,O1183,S1183,W1183,AA1183,AE1183,AI1183,AM1183,AQ1183,AU1183,AY1183,BC1183,BG1183,BK1183,BO1183,BS1183,BW1183,CA1183,CE1183,CI1183),1)</f>
        <v>10535.595000000001</v>
      </c>
      <c r="CL1183" s="18"/>
      <c r="CM1183" s="18">
        <f t="shared" si="295"/>
        <v>66356.821200000006</v>
      </c>
      <c r="CN1183" s="35">
        <f t="shared" si="296"/>
        <v>6.2983458646616537</v>
      </c>
      <c r="CO1183" s="39">
        <f t="shared" si="297"/>
        <v>10535.595000000001</v>
      </c>
    </row>
    <row r="1184" spans="1:93" s="19" customFormat="1" ht="60">
      <c r="A1184" s="17">
        <v>1174</v>
      </c>
      <c r="B1184" s="49" t="s">
        <v>862</v>
      </c>
      <c r="C1184" s="69" t="s">
        <v>960</v>
      </c>
      <c r="D1184" s="69" t="s">
        <v>1248</v>
      </c>
      <c r="E1184" s="37">
        <v>1</v>
      </c>
      <c r="F1184" s="37" t="str">
        <f>+VLOOKUP(B1184,'[1]AMAREY NOVA MEDICAL S.A'!$D:$H,5,0)</f>
        <v>CTO 5669-2021 PROMED QUIRURGICOS E.U</v>
      </c>
      <c r="G1184" s="34">
        <f>+VLOOKUP(B1184,'[1]AMAREY NOVA MEDICAL S.A'!$D:$H,2,0)</f>
        <v>364009</v>
      </c>
      <c r="H1184" s="32">
        <f>+VLOOKUP(B1184,'[1]AMAREY NOVA MEDICAL S.A'!$D:$H,3,0)</f>
        <v>0</v>
      </c>
      <c r="I1184" s="32">
        <f>+VLOOKUP(B1184,'[1]AMAREY NOVA MEDICAL S.A'!$D:$H,4,0)</f>
        <v>364009</v>
      </c>
      <c r="J1184" s="32">
        <f t="shared" si="290"/>
        <v>364009</v>
      </c>
      <c r="K1184" s="32">
        <f t="shared" si="291"/>
        <v>384466.30580000003</v>
      </c>
      <c r="L1184" s="32"/>
      <c r="M1184" s="32"/>
      <c r="N1184" s="32"/>
      <c r="O1184" s="32"/>
      <c r="P1184" s="71"/>
      <c r="Q1184" s="71"/>
      <c r="R1184" s="76"/>
      <c r="S1184" s="32"/>
      <c r="T1184" s="32"/>
      <c r="U1184" s="32"/>
      <c r="V1184" s="32"/>
      <c r="W1184" s="32"/>
      <c r="X1184" s="32"/>
      <c r="Y1184" s="32"/>
      <c r="Z1184" s="32"/>
      <c r="AA1184" s="32"/>
      <c r="AB1184" s="32"/>
      <c r="AC1184" s="32"/>
      <c r="AD1184" s="32"/>
      <c r="AE1184" s="32"/>
      <c r="AF1184" s="32"/>
      <c r="AG1184" s="32"/>
      <c r="AH1184" s="32"/>
      <c r="AI1184" s="32"/>
      <c r="AJ1184" s="32"/>
      <c r="AK1184" s="32"/>
      <c r="AL1184" s="32"/>
      <c r="AM1184" s="32"/>
      <c r="AN1184" s="32"/>
      <c r="AO1184" s="32"/>
      <c r="AP1184" s="32"/>
      <c r="AQ1184" s="32"/>
      <c r="AR1184" s="32"/>
      <c r="AS1184" s="32"/>
      <c r="AT1184" s="32"/>
      <c r="AU1184" s="32"/>
      <c r="AV1184" s="32"/>
      <c r="AW1184" s="32"/>
      <c r="AX1184" s="32"/>
      <c r="AY1184" s="32"/>
      <c r="AZ1184" s="32"/>
      <c r="BA1184" s="32"/>
      <c r="BB1184" s="32"/>
      <c r="BC1184" s="32"/>
      <c r="BD1184" s="32"/>
      <c r="BE1184" s="32"/>
      <c r="BF1184" s="32"/>
      <c r="BG1184" s="32"/>
      <c r="BH1184" s="32"/>
      <c r="BI1184" s="32"/>
      <c r="BJ1184" s="32"/>
      <c r="BK1184" s="32"/>
      <c r="BL1184" s="32"/>
      <c r="BM1184" s="32"/>
      <c r="BN1184" s="32"/>
      <c r="BO1184" s="32"/>
      <c r="BP1184" s="32"/>
      <c r="BQ1184" s="32"/>
      <c r="BR1184" s="32"/>
      <c r="BS1184" s="32"/>
      <c r="BT1184" s="32"/>
      <c r="BU1184" s="32"/>
      <c r="BV1184" s="32"/>
      <c r="BW1184" s="32"/>
      <c r="BX1184" s="32">
        <v>700350</v>
      </c>
      <c r="BY1184" s="32"/>
      <c r="BZ1184" s="32">
        <v>700350</v>
      </c>
      <c r="CA1184" s="32">
        <f t="shared" si="293"/>
        <v>739709.67</v>
      </c>
      <c r="CB1184" s="32"/>
      <c r="CC1184" s="32"/>
      <c r="CD1184" s="32"/>
      <c r="CE1184" s="32"/>
      <c r="CF1184" s="32"/>
      <c r="CG1184" s="32"/>
      <c r="CH1184" s="32"/>
      <c r="CI1184" s="32"/>
      <c r="CJ1184" s="32">
        <f t="shared" si="294"/>
        <v>562087.98790000007</v>
      </c>
      <c r="CK1184" s="32">
        <f>+SMALL((K1184,O1184,S1184,W1184,AA1184,AE1184,AI1184,AM1184,AQ1184,AU1184,AY1184,BC1184,BG1184,BK1184,BO1184,BS1184,BW1184,CA1184,CE1184,CI1184),1)</f>
        <v>384466.30580000003</v>
      </c>
      <c r="CL1184" s="18"/>
      <c r="CM1184" s="18">
        <f t="shared" si="295"/>
        <v>0</v>
      </c>
      <c r="CN1184" s="35">
        <f t="shared" si="296"/>
        <v>0</v>
      </c>
      <c r="CO1184" s="39">
        <f t="shared" si="297"/>
        <v>384466.30580000003</v>
      </c>
    </row>
    <row r="1185" spans="1:93" s="19" customFormat="1" ht="60">
      <c r="A1185" s="17">
        <v>1175</v>
      </c>
      <c r="B1185" s="49" t="s">
        <v>442</v>
      </c>
      <c r="C1185" s="69" t="s">
        <v>960</v>
      </c>
      <c r="D1185" s="69" t="s">
        <v>1248</v>
      </c>
      <c r="E1185" s="37">
        <v>1</v>
      </c>
      <c r="F1185" s="37" t="str">
        <f>+VLOOKUP(B1185,'[1]AMAREY NOVA MEDICAL S.A'!$D:$H,5,0)</f>
        <v>CTO 5669-2021 PROMED QUIRURGICOS E.U</v>
      </c>
      <c r="G1185" s="34">
        <f>+VLOOKUP(B1185,'[1]AMAREY NOVA MEDICAL S.A'!$D:$H,2,0)</f>
        <v>364009</v>
      </c>
      <c r="H1185" s="32">
        <f>+VLOOKUP(B1185,'[1]AMAREY NOVA MEDICAL S.A'!$D:$H,3,0)</f>
        <v>0</v>
      </c>
      <c r="I1185" s="32">
        <f>+VLOOKUP(B1185,'[1]AMAREY NOVA MEDICAL S.A'!$D:$H,4,0)</f>
        <v>364009</v>
      </c>
      <c r="J1185" s="32">
        <f t="shared" si="290"/>
        <v>364009</v>
      </c>
      <c r="K1185" s="32">
        <f t="shared" si="291"/>
        <v>384466.30580000003</v>
      </c>
      <c r="L1185" s="32"/>
      <c r="M1185" s="32"/>
      <c r="N1185" s="32"/>
      <c r="O1185" s="32"/>
      <c r="P1185" s="71"/>
      <c r="Q1185" s="71"/>
      <c r="R1185" s="76"/>
      <c r="S1185" s="32"/>
      <c r="T1185" s="32"/>
      <c r="U1185" s="32"/>
      <c r="V1185" s="32"/>
      <c r="W1185" s="32"/>
      <c r="X1185" s="32"/>
      <c r="Y1185" s="32"/>
      <c r="Z1185" s="32"/>
      <c r="AA1185" s="32"/>
      <c r="AB1185" s="32"/>
      <c r="AC1185" s="32"/>
      <c r="AD1185" s="32"/>
      <c r="AE1185" s="32"/>
      <c r="AF1185" s="32"/>
      <c r="AG1185" s="32"/>
      <c r="AH1185" s="32"/>
      <c r="AI1185" s="32"/>
      <c r="AJ1185" s="32"/>
      <c r="AK1185" s="32"/>
      <c r="AL1185" s="32"/>
      <c r="AM1185" s="32"/>
      <c r="AN1185" s="32"/>
      <c r="AO1185" s="32"/>
      <c r="AP1185" s="32"/>
      <c r="AQ1185" s="32"/>
      <c r="AR1185" s="32"/>
      <c r="AS1185" s="32"/>
      <c r="AT1185" s="32"/>
      <c r="AU1185" s="32"/>
      <c r="AV1185" s="32"/>
      <c r="AW1185" s="32"/>
      <c r="AX1185" s="32"/>
      <c r="AY1185" s="32"/>
      <c r="AZ1185" s="32"/>
      <c r="BA1185" s="32"/>
      <c r="BB1185" s="32"/>
      <c r="BC1185" s="32"/>
      <c r="BD1185" s="32"/>
      <c r="BE1185" s="32"/>
      <c r="BF1185" s="32"/>
      <c r="BG1185" s="32"/>
      <c r="BH1185" s="32"/>
      <c r="BI1185" s="32"/>
      <c r="BJ1185" s="32"/>
      <c r="BK1185" s="32"/>
      <c r="BL1185" s="32"/>
      <c r="BM1185" s="32"/>
      <c r="BN1185" s="32"/>
      <c r="BO1185" s="32"/>
      <c r="BP1185" s="32"/>
      <c r="BQ1185" s="32"/>
      <c r="BR1185" s="32"/>
      <c r="BS1185" s="32"/>
      <c r="BT1185" s="32"/>
      <c r="BU1185" s="32"/>
      <c r="BV1185" s="32"/>
      <c r="BW1185" s="32"/>
      <c r="BX1185" s="32">
        <v>140175</v>
      </c>
      <c r="BY1185" s="32"/>
      <c r="BZ1185" s="32">
        <v>140175</v>
      </c>
      <c r="CA1185" s="32">
        <f t="shared" si="293"/>
        <v>148052.83499999999</v>
      </c>
      <c r="CB1185" s="32"/>
      <c r="CC1185" s="32"/>
      <c r="CD1185" s="32"/>
      <c r="CE1185" s="32"/>
      <c r="CF1185" s="32"/>
      <c r="CG1185" s="32"/>
      <c r="CH1185" s="32"/>
      <c r="CI1185" s="32"/>
      <c r="CJ1185" s="32">
        <f t="shared" si="294"/>
        <v>266259.57040000003</v>
      </c>
      <c r="CK1185" s="32">
        <f>+SMALL((K1185,O1185,S1185,W1185,AA1185,AE1185,AI1185,AM1185,AQ1185,AU1185,AY1185,BC1185,BG1185,BK1185,BO1185,BS1185,BW1185,CA1185,CE1185,CI1185),1)</f>
        <v>148052.83499999999</v>
      </c>
      <c r="CL1185" s="18"/>
      <c r="CM1185" s="18">
        <f t="shared" si="295"/>
        <v>236413.47080000004</v>
      </c>
      <c r="CN1185" s="35">
        <f t="shared" si="296"/>
        <v>1.5968182628856791</v>
      </c>
      <c r="CO1185" s="39">
        <f t="shared" si="297"/>
        <v>148052.83499999999</v>
      </c>
    </row>
    <row r="1186" spans="1:93" s="19" customFormat="1" ht="60">
      <c r="A1186" s="17">
        <v>1176</v>
      </c>
      <c r="B1186" s="49" t="s">
        <v>702</v>
      </c>
      <c r="C1186" s="69" t="s">
        <v>960</v>
      </c>
      <c r="D1186" s="69" t="s">
        <v>1248</v>
      </c>
      <c r="E1186" s="37">
        <v>1</v>
      </c>
      <c r="F1186" s="37" t="str">
        <f>+VLOOKUP(B1186,'[1]AMAREY NOVA MEDICAL S.A'!$D:$H,5,0)</f>
        <v>CTO 5666-2021 LOGISTICA PARA DISPOSITIVOS MEDICOS S.A.S</v>
      </c>
      <c r="G1186" s="34">
        <f>+VLOOKUP(B1186,'[1]AMAREY NOVA MEDICAL S.A'!$D:$H,2,0)</f>
        <v>336539</v>
      </c>
      <c r="H1186" s="32">
        <f>+VLOOKUP(B1186,'[1]AMAREY NOVA MEDICAL S.A'!$D:$H,3,0)</f>
        <v>0</v>
      </c>
      <c r="I1186" s="32">
        <f>+VLOOKUP(B1186,'[1]AMAREY NOVA MEDICAL S.A'!$D:$H,4,0)</f>
        <v>336539</v>
      </c>
      <c r="J1186" s="32">
        <f t="shared" si="290"/>
        <v>336539</v>
      </c>
      <c r="K1186" s="32">
        <f t="shared" si="291"/>
        <v>355452.49180000002</v>
      </c>
      <c r="L1186" s="32"/>
      <c r="M1186" s="32"/>
      <c r="N1186" s="32"/>
      <c r="O1186" s="32"/>
      <c r="P1186" s="71"/>
      <c r="Q1186" s="71"/>
      <c r="R1186" s="76"/>
      <c r="S1186" s="32"/>
      <c r="T1186" s="32"/>
      <c r="U1186" s="32"/>
      <c r="V1186" s="32"/>
      <c r="W1186" s="32"/>
      <c r="X1186" s="32"/>
      <c r="Y1186" s="32"/>
      <c r="Z1186" s="32"/>
      <c r="AA1186" s="32"/>
      <c r="AB1186" s="32"/>
      <c r="AC1186" s="32"/>
      <c r="AD1186" s="32"/>
      <c r="AE1186" s="32"/>
      <c r="AF1186" s="32"/>
      <c r="AG1186" s="32"/>
      <c r="AH1186" s="32"/>
      <c r="AI1186" s="32"/>
      <c r="AJ1186" s="32"/>
      <c r="AK1186" s="32"/>
      <c r="AL1186" s="32"/>
      <c r="AM1186" s="32"/>
      <c r="AN1186" s="32"/>
      <c r="AO1186" s="32"/>
      <c r="AP1186" s="32"/>
      <c r="AQ1186" s="32"/>
      <c r="AR1186" s="32">
        <v>253556.81504999998</v>
      </c>
      <c r="AS1186" s="32"/>
      <c r="AT1186" s="32">
        <v>253556.81504999998</v>
      </c>
      <c r="AU1186" s="32">
        <f t="shared" si="292"/>
        <v>267806.70805580996</v>
      </c>
      <c r="AV1186" s="32"/>
      <c r="AW1186" s="32"/>
      <c r="AX1186" s="32"/>
      <c r="AY1186" s="32"/>
      <c r="AZ1186" s="32"/>
      <c r="BA1186" s="32"/>
      <c r="BB1186" s="32"/>
      <c r="BC1186" s="32"/>
      <c r="BD1186" s="32"/>
      <c r="BE1186" s="32"/>
      <c r="BF1186" s="32"/>
      <c r="BG1186" s="32"/>
      <c r="BH1186" s="32"/>
      <c r="BI1186" s="32"/>
      <c r="BJ1186" s="32"/>
      <c r="BK1186" s="32"/>
      <c r="BL1186" s="32"/>
      <c r="BM1186" s="32"/>
      <c r="BN1186" s="32"/>
      <c r="BO1186" s="32"/>
      <c r="BP1186" s="32"/>
      <c r="BQ1186" s="32"/>
      <c r="BR1186" s="32"/>
      <c r="BS1186" s="32"/>
      <c r="BT1186" s="32"/>
      <c r="BU1186" s="32"/>
      <c r="BV1186" s="32"/>
      <c r="BW1186" s="32"/>
      <c r="BX1186" s="32">
        <v>380000</v>
      </c>
      <c r="BY1186" s="32"/>
      <c r="BZ1186" s="32">
        <v>380000</v>
      </c>
      <c r="CA1186" s="32">
        <f t="shared" si="293"/>
        <v>401356</v>
      </c>
      <c r="CB1186" s="32"/>
      <c r="CC1186" s="32"/>
      <c r="CD1186" s="32"/>
      <c r="CE1186" s="32"/>
      <c r="CF1186" s="32"/>
      <c r="CG1186" s="32"/>
      <c r="CH1186" s="32"/>
      <c r="CI1186" s="32"/>
      <c r="CJ1186" s="32">
        <f t="shared" si="294"/>
        <v>341538.39995193668</v>
      </c>
      <c r="CK1186" s="32">
        <f>+SMALL((K1186,O1186,S1186,W1186,AA1186,AE1186,AI1186,AM1186,AQ1186,AU1186,AY1186,BC1186,BG1186,BK1186,BO1186,BS1186,BW1186,CA1186,CE1186,CI1186),1)</f>
        <v>267806.70805580996</v>
      </c>
      <c r="CL1186" s="18"/>
      <c r="CM1186" s="18">
        <f t="shared" si="295"/>
        <v>87645.783744190063</v>
      </c>
      <c r="CN1186" s="35">
        <f t="shared" si="296"/>
        <v>0.32727254810183842</v>
      </c>
      <c r="CO1186" s="39">
        <f t="shared" si="297"/>
        <v>267806.70805580996</v>
      </c>
    </row>
    <row r="1187" spans="1:93" s="19" customFormat="1" ht="60">
      <c r="A1187" s="17">
        <v>1177</v>
      </c>
      <c r="B1187" s="49" t="s">
        <v>863</v>
      </c>
      <c r="C1187" s="69" t="s">
        <v>960</v>
      </c>
      <c r="D1187" s="69" t="s">
        <v>1248</v>
      </c>
      <c r="E1187" s="37">
        <v>1</v>
      </c>
      <c r="F1187" s="37" t="str">
        <f>+VLOOKUP(B1187,'[1]AMAREY NOVA MEDICAL S.A'!$D:$H,5,0)</f>
        <v>CTO 5669-2021 PROMED QUIRURGICOS E.U</v>
      </c>
      <c r="G1187" s="34">
        <f>+VLOOKUP(B1187,'[1]AMAREY NOVA MEDICAL S.A'!$D:$H,2,0)</f>
        <v>72801</v>
      </c>
      <c r="H1187" s="32">
        <f>+VLOOKUP(B1187,'[1]AMAREY NOVA MEDICAL S.A'!$D:$H,3,0)</f>
        <v>0</v>
      </c>
      <c r="I1187" s="32">
        <f>+VLOOKUP(B1187,'[1]AMAREY NOVA MEDICAL S.A'!$D:$H,4,0)</f>
        <v>72801</v>
      </c>
      <c r="J1187" s="32">
        <f t="shared" si="290"/>
        <v>72801</v>
      </c>
      <c r="K1187" s="32">
        <f t="shared" si="291"/>
        <v>76892.416200000007</v>
      </c>
      <c r="L1187" s="32"/>
      <c r="M1187" s="32"/>
      <c r="N1187" s="32"/>
      <c r="O1187" s="32"/>
      <c r="P1187" s="71"/>
      <c r="Q1187" s="71"/>
      <c r="R1187" s="76"/>
      <c r="S1187" s="32"/>
      <c r="T1187" s="32"/>
      <c r="U1187" s="32"/>
      <c r="V1187" s="32"/>
      <c r="W1187" s="32"/>
      <c r="X1187" s="32"/>
      <c r="Y1187" s="32"/>
      <c r="Z1187" s="32"/>
      <c r="AA1187" s="32"/>
      <c r="AB1187" s="32"/>
      <c r="AC1187" s="32"/>
      <c r="AD1187" s="32"/>
      <c r="AE1187" s="32"/>
      <c r="AF1187" s="32"/>
      <c r="AG1187" s="32"/>
      <c r="AH1187" s="32"/>
      <c r="AI1187" s="32"/>
      <c r="AJ1187" s="32"/>
      <c r="AK1187" s="32"/>
      <c r="AL1187" s="32"/>
      <c r="AM1187" s="32"/>
      <c r="AN1187" s="32"/>
      <c r="AO1187" s="32"/>
      <c r="AP1187" s="32"/>
      <c r="AQ1187" s="32"/>
      <c r="AR1187" s="32">
        <v>107140</v>
      </c>
      <c r="AS1187" s="32"/>
      <c r="AT1187" s="32">
        <v>107140</v>
      </c>
      <c r="AU1187" s="32">
        <f t="shared" si="292"/>
        <v>113161.268</v>
      </c>
      <c r="AV1187" s="32"/>
      <c r="AW1187" s="32"/>
      <c r="AX1187" s="32"/>
      <c r="AY1187" s="32"/>
      <c r="AZ1187" s="32"/>
      <c r="BA1187" s="32"/>
      <c r="BB1187" s="32"/>
      <c r="BC1187" s="32"/>
      <c r="BD1187" s="32"/>
      <c r="BE1187" s="32"/>
      <c r="BF1187" s="32"/>
      <c r="BG1187" s="32"/>
      <c r="BH1187" s="32"/>
      <c r="BI1187" s="32"/>
      <c r="BJ1187" s="32"/>
      <c r="BK1187" s="32"/>
      <c r="BL1187" s="32"/>
      <c r="BM1187" s="32"/>
      <c r="BN1187" s="32"/>
      <c r="BO1187" s="32"/>
      <c r="BP1187" s="32"/>
      <c r="BQ1187" s="32"/>
      <c r="BR1187" s="32"/>
      <c r="BS1187" s="32"/>
      <c r="BT1187" s="32"/>
      <c r="BU1187" s="32"/>
      <c r="BV1187" s="32"/>
      <c r="BW1187" s="32"/>
      <c r="BX1187" s="32">
        <v>27825</v>
      </c>
      <c r="BY1187" s="32"/>
      <c r="BZ1187" s="32">
        <v>27825</v>
      </c>
      <c r="CA1187" s="32">
        <f t="shared" si="293"/>
        <v>29388.764999999999</v>
      </c>
      <c r="CB1187" s="32"/>
      <c r="CC1187" s="32"/>
      <c r="CD1187" s="32"/>
      <c r="CE1187" s="32"/>
      <c r="CF1187" s="32"/>
      <c r="CG1187" s="32"/>
      <c r="CH1187" s="32"/>
      <c r="CI1187" s="32"/>
      <c r="CJ1187" s="32">
        <f t="shared" si="294"/>
        <v>73147.483066666682</v>
      </c>
      <c r="CK1187" s="32">
        <f>+SMALL((K1187,O1187,S1187,W1187,AA1187,AE1187,AI1187,AM1187,AQ1187,AU1187,AY1187,BC1187,BG1187,BK1187,BO1187,BS1187,BW1187,CA1187,CE1187,CI1187),1)</f>
        <v>29388.764999999999</v>
      </c>
      <c r="CL1187" s="18"/>
      <c r="CM1187" s="18">
        <f t="shared" si="295"/>
        <v>47503.651200000008</v>
      </c>
      <c r="CN1187" s="35">
        <f t="shared" si="296"/>
        <v>1.6163881401617253</v>
      </c>
      <c r="CO1187" s="39">
        <f t="shared" si="297"/>
        <v>29388.764999999999</v>
      </c>
    </row>
    <row r="1188" spans="1:93" s="19" customFormat="1" ht="60">
      <c r="A1188" s="17">
        <v>1178</v>
      </c>
      <c r="B1188" s="49" t="s">
        <v>864</v>
      </c>
      <c r="C1188" s="69" t="s">
        <v>960</v>
      </c>
      <c r="D1188" s="69" t="s">
        <v>1248</v>
      </c>
      <c r="E1188" s="37">
        <v>1</v>
      </c>
      <c r="F1188" s="37" t="str">
        <f>+VLOOKUP(B1188,'[1]AMAREY NOVA MEDICAL S.A'!$D:$H,5,0)</f>
        <v>CTO 5669-2021 PROMED QUIRURGICOS E.U</v>
      </c>
      <c r="G1188" s="34">
        <f>+VLOOKUP(B1188,'[1]AMAREY NOVA MEDICAL S.A'!$D:$H,2,0)</f>
        <v>182004</v>
      </c>
      <c r="H1188" s="32">
        <f>+VLOOKUP(B1188,'[1]AMAREY NOVA MEDICAL S.A'!$D:$H,3,0)</f>
        <v>0</v>
      </c>
      <c r="I1188" s="32">
        <f>+VLOOKUP(B1188,'[1]AMAREY NOVA MEDICAL S.A'!$D:$H,4,0)</f>
        <v>182004</v>
      </c>
      <c r="J1188" s="32">
        <f t="shared" si="290"/>
        <v>182004</v>
      </c>
      <c r="K1188" s="32">
        <f t="shared" si="291"/>
        <v>192232.62479999999</v>
      </c>
      <c r="L1188" s="32"/>
      <c r="M1188" s="32"/>
      <c r="N1188" s="32"/>
      <c r="O1188" s="32"/>
      <c r="P1188" s="71"/>
      <c r="Q1188" s="71"/>
      <c r="R1188" s="76"/>
      <c r="S1188" s="32"/>
      <c r="T1188" s="32"/>
      <c r="U1188" s="32"/>
      <c r="V1188" s="32"/>
      <c r="W1188" s="32"/>
      <c r="X1188" s="32"/>
      <c r="Y1188" s="32"/>
      <c r="Z1188" s="32"/>
      <c r="AA1188" s="32"/>
      <c r="AB1188" s="32"/>
      <c r="AC1188" s="32"/>
      <c r="AD1188" s="32"/>
      <c r="AE1188" s="32"/>
      <c r="AF1188" s="32"/>
      <c r="AG1188" s="32"/>
      <c r="AH1188" s="32"/>
      <c r="AI1188" s="32"/>
      <c r="AJ1188" s="32"/>
      <c r="AK1188" s="32"/>
      <c r="AL1188" s="32"/>
      <c r="AM1188" s="32"/>
      <c r="AN1188" s="32"/>
      <c r="AO1188" s="32"/>
      <c r="AP1188" s="32"/>
      <c r="AQ1188" s="32"/>
      <c r="AR1188" s="32">
        <v>347380</v>
      </c>
      <c r="AS1188" s="32"/>
      <c r="AT1188" s="32">
        <v>347380</v>
      </c>
      <c r="AU1188" s="32">
        <f t="shared" si="292"/>
        <v>366902.75599999999</v>
      </c>
      <c r="AV1188" s="32"/>
      <c r="AW1188" s="32"/>
      <c r="AX1188" s="32"/>
      <c r="AY1188" s="32"/>
      <c r="AZ1188" s="32"/>
      <c r="BA1188" s="32"/>
      <c r="BB1188" s="32"/>
      <c r="BC1188" s="32"/>
      <c r="BD1188" s="32"/>
      <c r="BE1188" s="32"/>
      <c r="BF1188" s="32"/>
      <c r="BG1188" s="32"/>
      <c r="BH1188" s="32"/>
      <c r="BI1188" s="32"/>
      <c r="BJ1188" s="32"/>
      <c r="BK1188" s="32"/>
      <c r="BL1188" s="32"/>
      <c r="BM1188" s="32"/>
      <c r="BN1188" s="32"/>
      <c r="BO1188" s="32"/>
      <c r="BP1188" s="32"/>
      <c r="BQ1188" s="32"/>
      <c r="BR1188" s="32"/>
      <c r="BS1188" s="32"/>
      <c r="BT1188" s="32"/>
      <c r="BU1188" s="32"/>
      <c r="BV1188" s="32"/>
      <c r="BW1188" s="32"/>
      <c r="BX1188" s="32">
        <v>182175</v>
      </c>
      <c r="BY1188" s="32"/>
      <c r="BZ1188" s="32">
        <v>182175</v>
      </c>
      <c r="CA1188" s="32">
        <f t="shared" si="293"/>
        <v>192413.23500000002</v>
      </c>
      <c r="CB1188" s="32"/>
      <c r="CC1188" s="32"/>
      <c r="CD1188" s="32"/>
      <c r="CE1188" s="32"/>
      <c r="CF1188" s="32"/>
      <c r="CG1188" s="32"/>
      <c r="CH1188" s="32"/>
      <c r="CI1188" s="32"/>
      <c r="CJ1188" s="32">
        <f t="shared" si="294"/>
        <v>250516.20526666663</v>
      </c>
      <c r="CK1188" s="32">
        <f>+SMALL((K1188,O1188,S1188,W1188,AA1188,AE1188,AI1188,AM1188,AQ1188,AU1188,AY1188,BC1188,BG1188,BK1188,BO1188,BS1188,BW1188,CA1188,CE1188,CI1188),1)</f>
        <v>192232.62479999999</v>
      </c>
      <c r="CL1188" s="18"/>
      <c r="CM1188" s="18">
        <f t="shared" si="295"/>
        <v>0</v>
      </c>
      <c r="CN1188" s="35">
        <f t="shared" si="296"/>
        <v>0</v>
      </c>
      <c r="CO1188" s="39">
        <f t="shared" si="297"/>
        <v>192232.62479999999</v>
      </c>
    </row>
    <row r="1189" spans="1:93" s="19" customFormat="1" ht="60">
      <c r="A1189" s="17">
        <v>1179</v>
      </c>
      <c r="B1189" s="49" t="s">
        <v>865</v>
      </c>
      <c r="C1189" s="69" t="s">
        <v>960</v>
      </c>
      <c r="D1189" s="69" t="s">
        <v>1248</v>
      </c>
      <c r="E1189" s="37">
        <v>1</v>
      </c>
      <c r="F1189" s="37" t="str">
        <f>+VLOOKUP(B1189,'[1]AMAREY NOVA MEDICAL S.A'!$D:$H,5,0)</f>
        <v>CTO 5669-2021 PROMED QUIRURGICOS E.U</v>
      </c>
      <c r="G1189" s="34">
        <f>+VLOOKUP(B1189,'[1]AMAREY NOVA MEDICAL S.A'!$D:$H,2,0)</f>
        <v>409510</v>
      </c>
      <c r="H1189" s="32">
        <f>+VLOOKUP(B1189,'[1]AMAREY NOVA MEDICAL S.A'!$D:$H,3,0)</f>
        <v>0</v>
      </c>
      <c r="I1189" s="32">
        <f>+VLOOKUP(B1189,'[1]AMAREY NOVA MEDICAL S.A'!$D:$H,4,0)</f>
        <v>409510</v>
      </c>
      <c r="J1189" s="32">
        <f t="shared" si="290"/>
        <v>409510</v>
      </c>
      <c r="K1189" s="32">
        <f t="shared" si="291"/>
        <v>432524.462</v>
      </c>
      <c r="L1189" s="32"/>
      <c r="M1189" s="32"/>
      <c r="N1189" s="32"/>
      <c r="O1189" s="32"/>
      <c r="P1189" s="71"/>
      <c r="Q1189" s="71"/>
      <c r="R1189" s="76"/>
      <c r="S1189" s="32"/>
      <c r="T1189" s="32"/>
      <c r="U1189" s="32"/>
      <c r="V1189" s="32"/>
      <c r="W1189" s="32"/>
      <c r="X1189" s="32"/>
      <c r="Y1189" s="32"/>
      <c r="Z1189" s="32"/>
      <c r="AA1189" s="32"/>
      <c r="AB1189" s="32"/>
      <c r="AC1189" s="32"/>
      <c r="AD1189" s="32"/>
      <c r="AE1189" s="32"/>
      <c r="AF1189" s="32"/>
      <c r="AG1189" s="32"/>
      <c r="AH1189" s="32"/>
      <c r="AI1189" s="32"/>
      <c r="AJ1189" s="32"/>
      <c r="AK1189" s="32"/>
      <c r="AL1189" s="32"/>
      <c r="AM1189" s="32"/>
      <c r="AN1189" s="32"/>
      <c r="AO1189" s="32"/>
      <c r="AP1189" s="32"/>
      <c r="AQ1189" s="32"/>
      <c r="AR1189" s="32">
        <v>865040</v>
      </c>
      <c r="AS1189" s="32"/>
      <c r="AT1189" s="32">
        <v>865040</v>
      </c>
      <c r="AU1189" s="32">
        <f t="shared" si="292"/>
        <v>913655.24800000002</v>
      </c>
      <c r="AV1189" s="32"/>
      <c r="AW1189" s="32"/>
      <c r="AX1189" s="32"/>
      <c r="AY1189" s="32"/>
      <c r="AZ1189" s="32"/>
      <c r="BA1189" s="32"/>
      <c r="BB1189" s="32"/>
      <c r="BC1189" s="32"/>
      <c r="BD1189" s="32"/>
      <c r="BE1189" s="32"/>
      <c r="BF1189" s="32"/>
      <c r="BG1189" s="32"/>
      <c r="BH1189" s="32"/>
      <c r="BI1189" s="32"/>
      <c r="BJ1189" s="32"/>
      <c r="BK1189" s="32"/>
      <c r="BL1189" s="32"/>
      <c r="BM1189" s="32"/>
      <c r="BN1189" s="32"/>
      <c r="BO1189" s="32"/>
      <c r="BP1189" s="32"/>
      <c r="BQ1189" s="32"/>
      <c r="BR1189" s="32"/>
      <c r="BS1189" s="32"/>
      <c r="BT1189" s="32"/>
      <c r="BU1189" s="32"/>
      <c r="BV1189" s="32"/>
      <c r="BW1189" s="32"/>
      <c r="BX1189" s="32">
        <v>1036833</v>
      </c>
      <c r="BY1189" s="32"/>
      <c r="BZ1189" s="32">
        <v>1036833</v>
      </c>
      <c r="CA1189" s="32">
        <f t="shared" si="293"/>
        <v>1095103.0146000001</v>
      </c>
      <c r="CB1189" s="32"/>
      <c r="CC1189" s="32"/>
      <c r="CD1189" s="32"/>
      <c r="CE1189" s="32"/>
      <c r="CF1189" s="32"/>
      <c r="CG1189" s="32"/>
      <c r="CH1189" s="32"/>
      <c r="CI1189" s="32"/>
      <c r="CJ1189" s="32">
        <f t="shared" si="294"/>
        <v>813760.90820000006</v>
      </c>
      <c r="CK1189" s="32">
        <f>+SMALL((K1189,O1189,S1189,W1189,AA1189,AE1189,AI1189,AM1189,AQ1189,AU1189,AY1189,BC1189,BG1189,BK1189,BO1189,BS1189,BW1189,CA1189,CE1189,CI1189),1)</f>
        <v>432524.462</v>
      </c>
      <c r="CL1189" s="18"/>
      <c r="CM1189" s="18">
        <f t="shared" si="295"/>
        <v>0</v>
      </c>
      <c r="CN1189" s="35">
        <f t="shared" si="296"/>
        <v>0</v>
      </c>
      <c r="CO1189" s="39">
        <f t="shared" si="297"/>
        <v>432524.462</v>
      </c>
    </row>
    <row r="1190" spans="1:93" s="19" customFormat="1" ht="60">
      <c r="A1190" s="17">
        <v>1180</v>
      </c>
      <c r="B1190" s="49" t="s">
        <v>866</v>
      </c>
      <c r="C1190" s="69" t="s">
        <v>960</v>
      </c>
      <c r="D1190" s="69" t="s">
        <v>1248</v>
      </c>
      <c r="E1190" s="37">
        <v>1</v>
      </c>
      <c r="F1190" s="37" t="str">
        <f>+VLOOKUP(B1190,'[1]AMAREY NOVA MEDICAL S.A'!$D:$H,5,0)</f>
        <v>CTO 5669-2021 PROMED QUIRURGICOS E.U</v>
      </c>
      <c r="G1190" s="34">
        <f>+VLOOKUP(B1190,'[1]AMAREY NOVA MEDICAL S.A'!$D:$H,2,0)</f>
        <v>455011</v>
      </c>
      <c r="H1190" s="32">
        <f>+VLOOKUP(B1190,'[1]AMAREY NOVA MEDICAL S.A'!$D:$H,3,0)</f>
        <v>0</v>
      </c>
      <c r="I1190" s="32">
        <f>+VLOOKUP(B1190,'[1]AMAREY NOVA MEDICAL S.A'!$D:$H,4,0)</f>
        <v>455011</v>
      </c>
      <c r="J1190" s="32">
        <f t="shared" si="290"/>
        <v>455011</v>
      </c>
      <c r="K1190" s="32">
        <f t="shared" si="291"/>
        <v>480582.61820000003</v>
      </c>
      <c r="L1190" s="32"/>
      <c r="M1190" s="32"/>
      <c r="N1190" s="32"/>
      <c r="O1190" s="32"/>
      <c r="P1190" s="71"/>
      <c r="Q1190" s="71"/>
      <c r="R1190" s="76"/>
      <c r="S1190" s="32"/>
      <c r="T1190" s="32"/>
      <c r="U1190" s="32"/>
      <c r="V1190" s="32"/>
      <c r="W1190" s="32"/>
      <c r="X1190" s="32"/>
      <c r="Y1190" s="32"/>
      <c r="Z1190" s="32"/>
      <c r="AA1190" s="32"/>
      <c r="AB1190" s="32"/>
      <c r="AC1190" s="32"/>
      <c r="AD1190" s="32"/>
      <c r="AE1190" s="32"/>
      <c r="AF1190" s="32"/>
      <c r="AG1190" s="32"/>
      <c r="AH1190" s="32"/>
      <c r="AI1190" s="32"/>
      <c r="AJ1190" s="32"/>
      <c r="AK1190" s="32"/>
      <c r="AL1190" s="32"/>
      <c r="AM1190" s="32"/>
      <c r="AN1190" s="32"/>
      <c r="AO1190" s="32"/>
      <c r="AP1190" s="32"/>
      <c r="AQ1190" s="32"/>
      <c r="AR1190" s="32">
        <v>216040</v>
      </c>
      <c r="AS1190" s="32"/>
      <c r="AT1190" s="32">
        <v>216040</v>
      </c>
      <c r="AU1190" s="32">
        <f t="shared" si="292"/>
        <v>228181.448</v>
      </c>
      <c r="AV1190" s="32"/>
      <c r="AW1190" s="32"/>
      <c r="AX1190" s="32"/>
      <c r="AY1190" s="32"/>
      <c r="AZ1190" s="32"/>
      <c r="BA1190" s="32"/>
      <c r="BB1190" s="32"/>
      <c r="BC1190" s="32"/>
      <c r="BD1190" s="32"/>
      <c r="BE1190" s="32"/>
      <c r="BF1190" s="32"/>
      <c r="BG1190" s="32"/>
      <c r="BH1190" s="32"/>
      <c r="BI1190" s="32"/>
      <c r="BJ1190" s="32"/>
      <c r="BK1190" s="32"/>
      <c r="BL1190" s="32"/>
      <c r="BM1190" s="32"/>
      <c r="BN1190" s="32"/>
      <c r="BO1190" s="32"/>
      <c r="BP1190" s="32"/>
      <c r="BQ1190" s="32"/>
      <c r="BR1190" s="32"/>
      <c r="BS1190" s="32"/>
      <c r="BT1190" s="32"/>
      <c r="BU1190" s="32"/>
      <c r="BV1190" s="32"/>
      <c r="BW1190" s="32"/>
      <c r="BX1190" s="32">
        <v>279825</v>
      </c>
      <c r="BY1190" s="32"/>
      <c r="BZ1190" s="32">
        <v>279825</v>
      </c>
      <c r="CA1190" s="32">
        <f t="shared" si="293"/>
        <v>295551.16499999998</v>
      </c>
      <c r="CB1190" s="32"/>
      <c r="CC1190" s="32"/>
      <c r="CD1190" s="32"/>
      <c r="CE1190" s="32"/>
      <c r="CF1190" s="32"/>
      <c r="CG1190" s="32"/>
      <c r="CH1190" s="32"/>
      <c r="CI1190" s="32"/>
      <c r="CJ1190" s="32">
        <f t="shared" si="294"/>
        <v>334771.74373333337</v>
      </c>
      <c r="CK1190" s="32">
        <f>+SMALL((K1190,O1190,S1190,W1190,AA1190,AE1190,AI1190,AM1190,AQ1190,AU1190,AY1190,BC1190,BG1190,BK1190,BO1190,BS1190,BW1190,CA1190,CE1190,CI1190),1)</f>
        <v>228181.448</v>
      </c>
      <c r="CL1190" s="18"/>
      <c r="CM1190" s="18">
        <f t="shared" si="295"/>
        <v>252401.17020000002</v>
      </c>
      <c r="CN1190" s="35">
        <f t="shared" si="296"/>
        <v>1.1061423810405482</v>
      </c>
      <c r="CO1190" s="39">
        <f t="shared" si="297"/>
        <v>228181.448</v>
      </c>
    </row>
    <row r="1191" spans="1:93" s="19" customFormat="1" ht="60">
      <c r="A1191" s="17">
        <v>1181</v>
      </c>
      <c r="B1191" s="49" t="s">
        <v>867</v>
      </c>
      <c r="C1191" s="69" t="s">
        <v>960</v>
      </c>
      <c r="D1191" s="69" t="s">
        <v>1248</v>
      </c>
      <c r="E1191" s="37">
        <v>1</v>
      </c>
      <c r="F1191" s="37" t="str">
        <f>+VLOOKUP(B1191,'[1]AMAREY NOVA MEDICAL S.A'!$D:$H,5,0)</f>
        <v>CTO 5669-2021 PROMED QUIRURGICOS E.U</v>
      </c>
      <c r="G1191" s="34">
        <f>+VLOOKUP(B1191,'[1]AMAREY NOVA MEDICAL S.A'!$D:$H,2,0)</f>
        <v>45502</v>
      </c>
      <c r="H1191" s="32">
        <f>+VLOOKUP(B1191,'[1]AMAREY NOVA MEDICAL S.A'!$D:$H,3,0)</f>
        <v>0</v>
      </c>
      <c r="I1191" s="32">
        <f>+VLOOKUP(B1191,'[1]AMAREY NOVA MEDICAL S.A'!$D:$H,4,0)</f>
        <v>45502</v>
      </c>
      <c r="J1191" s="32">
        <f t="shared" si="290"/>
        <v>45502</v>
      </c>
      <c r="K1191" s="32">
        <f t="shared" si="291"/>
        <v>48059.212400000004</v>
      </c>
      <c r="L1191" s="32"/>
      <c r="M1191" s="32"/>
      <c r="N1191" s="32"/>
      <c r="O1191" s="32"/>
      <c r="P1191" s="71"/>
      <c r="Q1191" s="71"/>
      <c r="R1191" s="76"/>
      <c r="S1191" s="32"/>
      <c r="T1191" s="32"/>
      <c r="U1191" s="32"/>
      <c r="V1191" s="32"/>
      <c r="W1191" s="32"/>
      <c r="X1191" s="32"/>
      <c r="Y1191" s="32"/>
      <c r="Z1191" s="32"/>
      <c r="AA1191" s="32"/>
      <c r="AB1191" s="32"/>
      <c r="AC1191" s="32"/>
      <c r="AD1191" s="32"/>
      <c r="AE1191" s="32"/>
      <c r="AF1191" s="32"/>
      <c r="AG1191" s="32"/>
      <c r="AH1191" s="32"/>
      <c r="AI1191" s="32"/>
      <c r="AJ1191" s="32"/>
      <c r="AK1191" s="32"/>
      <c r="AL1191" s="32"/>
      <c r="AM1191" s="32"/>
      <c r="AN1191" s="32"/>
      <c r="AO1191" s="32"/>
      <c r="AP1191" s="32"/>
      <c r="AQ1191" s="32"/>
      <c r="AR1191" s="32">
        <v>101618</v>
      </c>
      <c r="AS1191" s="32"/>
      <c r="AT1191" s="32">
        <v>101618</v>
      </c>
      <c r="AU1191" s="32">
        <f t="shared" si="292"/>
        <v>107328.9316</v>
      </c>
      <c r="AV1191" s="32"/>
      <c r="AW1191" s="32"/>
      <c r="AX1191" s="32"/>
      <c r="AY1191" s="32"/>
      <c r="AZ1191" s="32"/>
      <c r="BA1191" s="32"/>
      <c r="BB1191" s="32"/>
      <c r="BC1191" s="32"/>
      <c r="BD1191" s="32"/>
      <c r="BE1191" s="32"/>
      <c r="BF1191" s="32"/>
      <c r="BG1191" s="32"/>
      <c r="BH1191" s="32"/>
      <c r="BI1191" s="32"/>
      <c r="BJ1191" s="32"/>
      <c r="BK1191" s="32"/>
      <c r="BL1191" s="32"/>
      <c r="BM1191" s="32"/>
      <c r="BN1191" s="32"/>
      <c r="BO1191" s="32"/>
      <c r="BP1191" s="32"/>
      <c r="BQ1191" s="32"/>
      <c r="BR1191" s="32"/>
      <c r="BS1191" s="32"/>
      <c r="BT1191" s="32"/>
      <c r="BU1191" s="32"/>
      <c r="BV1191" s="32"/>
      <c r="BW1191" s="32"/>
      <c r="BX1191" s="32">
        <v>84000</v>
      </c>
      <c r="BY1191" s="32"/>
      <c r="BZ1191" s="32">
        <v>84000</v>
      </c>
      <c r="CA1191" s="32">
        <f t="shared" si="293"/>
        <v>88720.8</v>
      </c>
      <c r="CB1191" s="32"/>
      <c r="CC1191" s="32"/>
      <c r="CD1191" s="32"/>
      <c r="CE1191" s="32"/>
      <c r="CF1191" s="32"/>
      <c r="CG1191" s="32"/>
      <c r="CH1191" s="32"/>
      <c r="CI1191" s="32"/>
      <c r="CJ1191" s="32">
        <f t="shared" si="294"/>
        <v>81369.648000000001</v>
      </c>
      <c r="CK1191" s="32">
        <f>+SMALL((K1191,O1191,S1191,W1191,AA1191,AE1191,AI1191,AM1191,AQ1191,AU1191,AY1191,BC1191,BG1191,BK1191,BO1191,BS1191,BW1191,CA1191,CE1191,CI1191),1)</f>
        <v>48059.212400000004</v>
      </c>
      <c r="CL1191" s="18"/>
      <c r="CM1191" s="18">
        <f t="shared" si="295"/>
        <v>0</v>
      </c>
      <c r="CN1191" s="35">
        <f t="shared" si="296"/>
        <v>0</v>
      </c>
      <c r="CO1191" s="39">
        <f t="shared" si="297"/>
        <v>48059.212400000004</v>
      </c>
    </row>
    <row r="1192" spans="1:93" s="19" customFormat="1" ht="60">
      <c r="A1192" s="17">
        <v>1182</v>
      </c>
      <c r="B1192" s="49" t="s">
        <v>868</v>
      </c>
      <c r="C1192" s="69" t="s">
        <v>960</v>
      </c>
      <c r="D1192" s="69" t="s">
        <v>1248</v>
      </c>
      <c r="E1192" s="37">
        <v>1</v>
      </c>
      <c r="F1192" s="37" t="str">
        <f>+VLOOKUP(B1192,'[1]AMAREY NOVA MEDICAL S.A'!$D:$H,5,0)</f>
        <v>CTO 5669-2021 PROMED QUIRURGICOS E.U</v>
      </c>
      <c r="G1192" s="34">
        <f>+VLOOKUP(B1192,'[1]AMAREY NOVA MEDICAL S.A'!$D:$H,2,0)</f>
        <v>0</v>
      </c>
      <c r="H1192" s="32">
        <f>+VLOOKUP(B1192,'[1]AMAREY NOVA MEDICAL S.A'!$D:$H,3,0)</f>
        <v>0</v>
      </c>
      <c r="I1192" s="32">
        <f>+VLOOKUP(B1192,'[1]AMAREY NOVA MEDICAL S.A'!$D:$H,4,0)</f>
        <v>0</v>
      </c>
      <c r="J1192" s="32">
        <f t="shared" si="290"/>
        <v>0</v>
      </c>
      <c r="K1192" s="32">
        <f t="shared" si="291"/>
        <v>0</v>
      </c>
      <c r="L1192" s="32"/>
      <c r="M1192" s="32"/>
      <c r="N1192" s="32"/>
      <c r="O1192" s="32"/>
      <c r="P1192" s="71"/>
      <c r="Q1192" s="71"/>
      <c r="R1192" s="76"/>
      <c r="S1192" s="32"/>
      <c r="T1192" s="32"/>
      <c r="U1192" s="32"/>
      <c r="V1192" s="32"/>
      <c r="W1192" s="32"/>
      <c r="X1192" s="32"/>
      <c r="Y1192" s="32"/>
      <c r="Z1192" s="32"/>
      <c r="AA1192" s="32"/>
      <c r="AB1192" s="32"/>
      <c r="AC1192" s="32"/>
      <c r="AD1192" s="32"/>
      <c r="AE1192" s="32"/>
      <c r="AF1192" s="32"/>
      <c r="AG1192" s="32"/>
      <c r="AH1192" s="32"/>
      <c r="AI1192" s="32"/>
      <c r="AJ1192" s="32"/>
      <c r="AK1192" s="32"/>
      <c r="AL1192" s="32"/>
      <c r="AM1192" s="32"/>
      <c r="AN1192" s="32"/>
      <c r="AO1192" s="32"/>
      <c r="AP1192" s="32"/>
      <c r="AQ1192" s="32"/>
      <c r="AR1192" s="32"/>
      <c r="AS1192" s="32"/>
      <c r="AT1192" s="32"/>
      <c r="AU1192" s="32"/>
      <c r="AV1192" s="32"/>
      <c r="AW1192" s="32"/>
      <c r="AX1192" s="32"/>
      <c r="AY1192" s="32"/>
      <c r="AZ1192" s="32"/>
      <c r="BA1192" s="32"/>
      <c r="BB1192" s="32"/>
      <c r="BC1192" s="32"/>
      <c r="BD1192" s="32"/>
      <c r="BE1192" s="32"/>
      <c r="BF1192" s="32"/>
      <c r="BG1192" s="32"/>
      <c r="BH1192" s="32"/>
      <c r="BI1192" s="32"/>
      <c r="BJ1192" s="32"/>
      <c r="BK1192" s="32"/>
      <c r="BL1192" s="32"/>
      <c r="BM1192" s="32"/>
      <c r="BN1192" s="32"/>
      <c r="BO1192" s="32"/>
      <c r="BP1192" s="32"/>
      <c r="BQ1192" s="32"/>
      <c r="BR1192" s="32"/>
      <c r="BS1192" s="32"/>
      <c r="BT1192" s="32"/>
      <c r="BU1192" s="32"/>
      <c r="BV1192" s="32"/>
      <c r="BW1192" s="32"/>
      <c r="BX1192" s="32"/>
      <c r="BY1192" s="32"/>
      <c r="BZ1192" s="32"/>
      <c r="CA1192" s="32"/>
      <c r="CB1192" s="32"/>
      <c r="CC1192" s="32"/>
      <c r="CD1192" s="32"/>
      <c r="CE1192" s="32"/>
      <c r="CF1192" s="32"/>
      <c r="CG1192" s="32"/>
      <c r="CH1192" s="32"/>
      <c r="CI1192" s="32"/>
      <c r="CJ1192" s="32">
        <f t="shared" si="294"/>
        <v>0</v>
      </c>
      <c r="CK1192" s="32">
        <f>+SMALL((K1192,O1192,S1192,W1192,AA1192,AE1192,AI1192,AM1192,AQ1192,AU1192,AY1192,BC1192,BG1192,BK1192,BO1192,BS1192,BW1192,CA1192,CE1192,CI1192),1)</f>
        <v>0</v>
      </c>
      <c r="CL1192" s="18"/>
      <c r="CM1192" s="18"/>
      <c r="CN1192" s="35"/>
      <c r="CO1192" s="39">
        <f t="shared" si="297"/>
        <v>0</v>
      </c>
    </row>
    <row r="1193" spans="1:93" s="19" customFormat="1" ht="60">
      <c r="A1193" s="17">
        <v>1183</v>
      </c>
      <c r="B1193" s="49" t="s">
        <v>447</v>
      </c>
      <c r="C1193" s="69" t="s">
        <v>960</v>
      </c>
      <c r="D1193" s="69" t="s">
        <v>1248</v>
      </c>
      <c r="E1193" s="37">
        <v>1</v>
      </c>
      <c r="F1193" s="37" t="str">
        <f>+VLOOKUP(B1193,'[1]AMAREY NOVA MEDICAL S.A'!$D:$H,5,0)</f>
        <v>CTO 5669-2021 PROMED QUIRURGICOS E.U</v>
      </c>
      <c r="G1193" s="34">
        <f>+VLOOKUP(B1193,'[1]AMAREY NOVA MEDICAL S.A'!$D:$H,2,0)</f>
        <v>136504</v>
      </c>
      <c r="H1193" s="32">
        <f>+VLOOKUP(B1193,'[1]AMAREY NOVA MEDICAL S.A'!$D:$H,3,0)</f>
        <v>0</v>
      </c>
      <c r="I1193" s="32">
        <f>+VLOOKUP(B1193,'[1]AMAREY NOVA MEDICAL S.A'!$D:$H,4,0)</f>
        <v>136504</v>
      </c>
      <c r="J1193" s="32">
        <f t="shared" si="290"/>
        <v>136504</v>
      </c>
      <c r="K1193" s="32">
        <f t="shared" si="291"/>
        <v>144175.52480000001</v>
      </c>
      <c r="L1193" s="32"/>
      <c r="M1193" s="32"/>
      <c r="N1193" s="32"/>
      <c r="O1193" s="32"/>
      <c r="P1193" s="71"/>
      <c r="Q1193" s="71"/>
      <c r="R1193" s="76"/>
      <c r="S1193" s="32"/>
      <c r="T1193" s="32"/>
      <c r="U1193" s="32"/>
      <c r="V1193" s="32"/>
      <c r="W1193" s="32"/>
      <c r="X1193" s="32"/>
      <c r="Y1193" s="32"/>
      <c r="Z1193" s="32"/>
      <c r="AA1193" s="32"/>
      <c r="AB1193" s="32"/>
      <c r="AC1193" s="32"/>
      <c r="AD1193" s="32"/>
      <c r="AE1193" s="32"/>
      <c r="AF1193" s="32"/>
      <c r="AG1193" s="32"/>
      <c r="AH1193" s="32"/>
      <c r="AI1193" s="32"/>
      <c r="AJ1193" s="32"/>
      <c r="AK1193" s="32"/>
      <c r="AL1193" s="32"/>
      <c r="AM1193" s="32"/>
      <c r="AN1193" s="32"/>
      <c r="AO1193" s="32"/>
      <c r="AP1193" s="32"/>
      <c r="AQ1193" s="32"/>
      <c r="AR1193" s="32">
        <v>42900</v>
      </c>
      <c r="AS1193" s="32"/>
      <c r="AT1193" s="32">
        <v>42900</v>
      </c>
      <c r="AU1193" s="32">
        <f t="shared" si="292"/>
        <v>45310.98</v>
      </c>
      <c r="AV1193" s="32"/>
      <c r="AW1193" s="32"/>
      <c r="AX1193" s="32"/>
      <c r="AY1193" s="32"/>
      <c r="AZ1193" s="32"/>
      <c r="BA1193" s="32"/>
      <c r="BB1193" s="32"/>
      <c r="BC1193" s="32"/>
      <c r="BD1193" s="32"/>
      <c r="BE1193" s="32"/>
      <c r="BF1193" s="32"/>
      <c r="BG1193" s="32"/>
      <c r="BH1193" s="32"/>
      <c r="BI1193" s="32"/>
      <c r="BJ1193" s="32"/>
      <c r="BK1193" s="32"/>
      <c r="BL1193" s="32"/>
      <c r="BM1193" s="32"/>
      <c r="BN1193" s="32"/>
      <c r="BO1193" s="32"/>
      <c r="BP1193" s="32"/>
      <c r="BQ1193" s="32"/>
      <c r="BR1193" s="32"/>
      <c r="BS1193" s="32"/>
      <c r="BT1193" s="32"/>
      <c r="BU1193" s="32"/>
      <c r="BV1193" s="32"/>
      <c r="BW1193" s="32"/>
      <c r="BX1193" s="32">
        <v>25200</v>
      </c>
      <c r="BY1193" s="32"/>
      <c r="BZ1193" s="32">
        <v>25200</v>
      </c>
      <c r="CA1193" s="32">
        <f t="shared" si="293"/>
        <v>26616.240000000002</v>
      </c>
      <c r="CB1193" s="32"/>
      <c r="CC1193" s="32"/>
      <c r="CD1193" s="32"/>
      <c r="CE1193" s="32"/>
      <c r="CF1193" s="32"/>
      <c r="CG1193" s="32"/>
      <c r="CH1193" s="32"/>
      <c r="CI1193" s="32"/>
      <c r="CJ1193" s="32">
        <f t="shared" si="294"/>
        <v>72034.248266666676</v>
      </c>
      <c r="CK1193" s="32">
        <f>+SMALL((K1193,O1193,S1193,W1193,AA1193,AE1193,AI1193,AM1193,AQ1193,AU1193,AY1193,BC1193,BG1193,BK1193,BO1193,BS1193,BW1193,CA1193,CE1193,CI1193),1)</f>
        <v>26616.240000000002</v>
      </c>
      <c r="CL1193" s="18"/>
      <c r="CM1193" s="18">
        <f t="shared" si="295"/>
        <v>117559.28480000001</v>
      </c>
      <c r="CN1193" s="35">
        <f t="shared" si="296"/>
        <v>4.4168253968253968</v>
      </c>
      <c r="CO1193" s="39">
        <f t="shared" si="297"/>
        <v>26616.240000000002</v>
      </c>
    </row>
    <row r="1194" spans="1:93" s="19" customFormat="1" ht="60">
      <c r="A1194" s="17">
        <v>1184</v>
      </c>
      <c r="B1194" s="49" t="s">
        <v>869</v>
      </c>
      <c r="C1194" s="69" t="s">
        <v>960</v>
      </c>
      <c r="D1194" s="69" t="s">
        <v>1248</v>
      </c>
      <c r="E1194" s="37">
        <v>1</v>
      </c>
      <c r="F1194" s="37" t="str">
        <f>+VLOOKUP(B1194,'[1]AMAREY NOVA MEDICAL S.A'!$D:$H,5,0)</f>
        <v>CTO 5669-2021 PROMED QUIRURGICOS E.U</v>
      </c>
      <c r="G1194" s="34">
        <f>+VLOOKUP(B1194,'[1]AMAREY NOVA MEDICAL S.A'!$D:$H,2,0)</f>
        <v>182004</v>
      </c>
      <c r="H1194" s="32">
        <f>+VLOOKUP(B1194,'[1]AMAREY NOVA MEDICAL S.A'!$D:$H,3,0)</f>
        <v>0</v>
      </c>
      <c r="I1194" s="32">
        <f>+VLOOKUP(B1194,'[1]AMAREY NOVA MEDICAL S.A'!$D:$H,4,0)</f>
        <v>182004</v>
      </c>
      <c r="J1194" s="32">
        <f t="shared" si="290"/>
        <v>182004</v>
      </c>
      <c r="K1194" s="32">
        <f t="shared" si="291"/>
        <v>192232.62479999999</v>
      </c>
      <c r="L1194" s="32"/>
      <c r="M1194" s="32"/>
      <c r="N1194" s="32"/>
      <c r="O1194" s="32"/>
      <c r="P1194" s="71"/>
      <c r="Q1194" s="71"/>
      <c r="R1194" s="76"/>
      <c r="S1194" s="32"/>
      <c r="T1194" s="32"/>
      <c r="U1194" s="32"/>
      <c r="V1194" s="32"/>
      <c r="W1194" s="32"/>
      <c r="X1194" s="32"/>
      <c r="Y1194" s="32"/>
      <c r="Z1194" s="32"/>
      <c r="AA1194" s="32"/>
      <c r="AB1194" s="32"/>
      <c r="AC1194" s="32"/>
      <c r="AD1194" s="32"/>
      <c r="AE1194" s="32"/>
      <c r="AF1194" s="32"/>
      <c r="AG1194" s="32"/>
      <c r="AH1194" s="32"/>
      <c r="AI1194" s="32"/>
      <c r="AJ1194" s="32"/>
      <c r="AK1194" s="32"/>
      <c r="AL1194" s="32"/>
      <c r="AM1194" s="32"/>
      <c r="AN1194" s="32"/>
      <c r="AO1194" s="32"/>
      <c r="AP1194" s="32"/>
      <c r="AQ1194" s="32"/>
      <c r="AR1194" s="32"/>
      <c r="AS1194" s="32"/>
      <c r="AT1194" s="32"/>
      <c r="AU1194" s="32"/>
      <c r="AV1194" s="32"/>
      <c r="AW1194" s="32"/>
      <c r="AX1194" s="32"/>
      <c r="AY1194" s="32"/>
      <c r="AZ1194" s="32"/>
      <c r="BA1194" s="32"/>
      <c r="BB1194" s="32"/>
      <c r="BC1194" s="32"/>
      <c r="BD1194" s="32"/>
      <c r="BE1194" s="32"/>
      <c r="BF1194" s="32"/>
      <c r="BG1194" s="32"/>
      <c r="BH1194" s="32"/>
      <c r="BI1194" s="32"/>
      <c r="BJ1194" s="32"/>
      <c r="BK1194" s="32"/>
      <c r="BL1194" s="32"/>
      <c r="BM1194" s="32"/>
      <c r="BN1194" s="32"/>
      <c r="BO1194" s="32"/>
      <c r="BP1194" s="32"/>
      <c r="BQ1194" s="32"/>
      <c r="BR1194" s="32"/>
      <c r="BS1194" s="32"/>
      <c r="BT1194" s="32"/>
      <c r="BU1194" s="32"/>
      <c r="BV1194" s="32"/>
      <c r="BW1194" s="32"/>
      <c r="BX1194" s="32"/>
      <c r="BY1194" s="32"/>
      <c r="BZ1194" s="32"/>
      <c r="CA1194" s="32"/>
      <c r="CB1194" s="32"/>
      <c r="CC1194" s="32"/>
      <c r="CD1194" s="32"/>
      <c r="CE1194" s="32"/>
      <c r="CF1194" s="32"/>
      <c r="CG1194" s="32"/>
      <c r="CH1194" s="32"/>
      <c r="CI1194" s="32"/>
      <c r="CJ1194" s="32">
        <f t="shared" si="294"/>
        <v>192232.62479999999</v>
      </c>
      <c r="CK1194" s="32">
        <f>+SMALL((K1194,O1194,S1194,W1194,AA1194,AE1194,AI1194,AM1194,AQ1194,AU1194,AY1194,BC1194,BG1194,BK1194,BO1194,BS1194,BW1194,CA1194,CE1194,CI1194),1)</f>
        <v>192232.62479999999</v>
      </c>
      <c r="CL1194" s="18"/>
      <c r="CM1194" s="18">
        <f t="shared" si="295"/>
        <v>0</v>
      </c>
      <c r="CN1194" s="35">
        <f t="shared" si="296"/>
        <v>0</v>
      </c>
      <c r="CO1194" s="39">
        <f t="shared" si="297"/>
        <v>192232.62479999999</v>
      </c>
    </row>
    <row r="1195" spans="1:93" s="19" customFormat="1" ht="60">
      <c r="A1195" s="17">
        <v>1185</v>
      </c>
      <c r="B1195" s="49" t="s">
        <v>861</v>
      </c>
      <c r="C1195" s="69" t="s">
        <v>961</v>
      </c>
      <c r="D1195" s="69" t="s">
        <v>1248</v>
      </c>
      <c r="E1195" s="37">
        <v>1</v>
      </c>
      <c r="F1195" s="37" t="str">
        <f>+VLOOKUP(B1195,'[1]AMAREY NOVA MEDICAL S.A'!$D:$H,5,0)</f>
        <v>CTO 5669-2021 PROMED QUIRURGICOS E.U</v>
      </c>
      <c r="G1195" s="34">
        <f>+VLOOKUP(B1195,'[1]AMAREY NOVA MEDICAL S.A'!$D:$H,2,0)</f>
        <v>819021</v>
      </c>
      <c r="H1195" s="32">
        <f>+VLOOKUP(B1195,'[1]AMAREY NOVA MEDICAL S.A'!$D:$H,3,0)</f>
        <v>0</v>
      </c>
      <c r="I1195" s="32">
        <f>+VLOOKUP(B1195,'[1]AMAREY NOVA MEDICAL S.A'!$D:$H,4,0)</f>
        <v>819021</v>
      </c>
      <c r="J1195" s="32">
        <f t="shared" si="290"/>
        <v>819021</v>
      </c>
      <c r="K1195" s="32">
        <f t="shared" si="291"/>
        <v>865049.98019999999</v>
      </c>
      <c r="L1195" s="32"/>
      <c r="M1195" s="32"/>
      <c r="N1195" s="32"/>
      <c r="O1195" s="32"/>
      <c r="P1195" s="71"/>
      <c r="Q1195" s="71"/>
      <c r="R1195" s="76"/>
      <c r="S1195" s="32"/>
      <c r="T1195" s="32"/>
      <c r="U1195" s="32"/>
      <c r="V1195" s="32"/>
      <c r="W1195" s="32"/>
      <c r="X1195" s="32"/>
      <c r="Y1195" s="32"/>
      <c r="Z1195" s="32"/>
      <c r="AA1195" s="32"/>
      <c r="AB1195" s="32"/>
      <c r="AC1195" s="32"/>
      <c r="AD1195" s="32"/>
      <c r="AE1195" s="32"/>
      <c r="AF1195" s="32"/>
      <c r="AG1195" s="32"/>
      <c r="AH1195" s="32"/>
      <c r="AI1195" s="32"/>
      <c r="AJ1195" s="32"/>
      <c r="AK1195" s="32"/>
      <c r="AL1195" s="32"/>
      <c r="AM1195" s="32"/>
      <c r="AN1195" s="32"/>
      <c r="AO1195" s="32"/>
      <c r="AP1195" s="32"/>
      <c r="AQ1195" s="32"/>
      <c r="AR1195" s="32">
        <v>510323</v>
      </c>
      <c r="AS1195" s="32"/>
      <c r="AT1195" s="32">
        <v>510323</v>
      </c>
      <c r="AU1195" s="32">
        <f t="shared" si="292"/>
        <v>539003.15260000003</v>
      </c>
      <c r="AV1195" s="32"/>
      <c r="AW1195" s="32"/>
      <c r="AX1195" s="32"/>
      <c r="AY1195" s="32"/>
      <c r="AZ1195" s="32"/>
      <c r="BA1195" s="32"/>
      <c r="BB1195" s="32"/>
      <c r="BC1195" s="32"/>
      <c r="BD1195" s="32"/>
      <c r="BE1195" s="32"/>
      <c r="BF1195" s="32"/>
      <c r="BG1195" s="32"/>
      <c r="BH1195" s="32"/>
      <c r="BI1195" s="32"/>
      <c r="BJ1195" s="32"/>
      <c r="BK1195" s="32"/>
      <c r="BL1195" s="32"/>
      <c r="BM1195" s="32"/>
      <c r="BN1195" s="32"/>
      <c r="BO1195" s="32"/>
      <c r="BP1195" s="32"/>
      <c r="BQ1195" s="32"/>
      <c r="BR1195" s="32"/>
      <c r="BS1195" s="32"/>
      <c r="BT1195" s="32"/>
      <c r="BU1195" s="32"/>
      <c r="BV1195" s="32"/>
      <c r="BW1195" s="32"/>
      <c r="BX1195" s="32">
        <v>855225</v>
      </c>
      <c r="BY1195" s="32"/>
      <c r="BZ1195" s="32">
        <v>855225</v>
      </c>
      <c r="CA1195" s="32">
        <f t="shared" si="293"/>
        <v>903288.64500000002</v>
      </c>
      <c r="CB1195" s="32"/>
      <c r="CC1195" s="32"/>
      <c r="CD1195" s="32"/>
      <c r="CE1195" s="32"/>
      <c r="CF1195" s="32"/>
      <c r="CG1195" s="32"/>
      <c r="CH1195" s="32"/>
      <c r="CI1195" s="32"/>
      <c r="CJ1195" s="32">
        <f t="shared" si="294"/>
        <v>769113.92593333346</v>
      </c>
      <c r="CK1195" s="32">
        <f>+SMALL((K1195,O1195,S1195,W1195,AA1195,AE1195,AI1195,AM1195,AQ1195,AU1195,AY1195,BC1195,BG1195,BK1195,BO1195,BS1195,BW1195,CA1195,CE1195,CI1195),1)</f>
        <v>539003.15260000003</v>
      </c>
      <c r="CL1195" s="18"/>
      <c r="CM1195" s="18">
        <f t="shared" si="295"/>
        <v>326046.82759999996</v>
      </c>
      <c r="CN1195" s="35">
        <f t="shared" si="296"/>
        <v>0.60490708825586925</v>
      </c>
      <c r="CO1195" s="39">
        <f t="shared" si="297"/>
        <v>539003.15260000003</v>
      </c>
    </row>
    <row r="1196" spans="1:93" s="19" customFormat="1" ht="60">
      <c r="A1196" s="17">
        <v>1186</v>
      </c>
      <c r="B1196" s="49" t="s">
        <v>446</v>
      </c>
      <c r="C1196" s="69" t="s">
        <v>961</v>
      </c>
      <c r="D1196" s="69" t="s">
        <v>1248</v>
      </c>
      <c r="E1196" s="37">
        <v>1</v>
      </c>
      <c r="F1196" s="37" t="str">
        <f>+VLOOKUP(B1196,'[1]AMAREY NOVA MEDICAL S.A'!$D:$H,5,0)</f>
        <v>CTO 5669-2021 PROMED QUIRURGICOS E.U</v>
      </c>
      <c r="G1196" s="34">
        <f>+VLOOKUP(B1196,'[1]AMAREY NOVA MEDICAL S.A'!$D:$H,2,0)</f>
        <v>72801</v>
      </c>
      <c r="H1196" s="32">
        <f>+VLOOKUP(B1196,'[1]AMAREY NOVA MEDICAL S.A'!$D:$H,3,0)</f>
        <v>0</v>
      </c>
      <c r="I1196" s="32">
        <f>+VLOOKUP(B1196,'[1]AMAREY NOVA MEDICAL S.A'!$D:$H,4,0)</f>
        <v>72801</v>
      </c>
      <c r="J1196" s="32">
        <f t="shared" si="290"/>
        <v>72801</v>
      </c>
      <c r="K1196" s="32">
        <f t="shared" si="291"/>
        <v>76892.416200000007</v>
      </c>
      <c r="L1196" s="32"/>
      <c r="M1196" s="32"/>
      <c r="N1196" s="32"/>
      <c r="O1196" s="32"/>
      <c r="P1196" s="71"/>
      <c r="Q1196" s="71"/>
      <c r="R1196" s="76"/>
      <c r="S1196" s="32"/>
      <c r="T1196" s="32"/>
      <c r="U1196" s="32"/>
      <c r="V1196" s="32"/>
      <c r="W1196" s="32"/>
      <c r="X1196" s="32"/>
      <c r="Y1196" s="32"/>
      <c r="Z1196" s="32"/>
      <c r="AA1196" s="32"/>
      <c r="AB1196" s="32"/>
      <c r="AC1196" s="32"/>
      <c r="AD1196" s="32"/>
      <c r="AE1196" s="32"/>
      <c r="AF1196" s="32"/>
      <c r="AG1196" s="32"/>
      <c r="AH1196" s="32"/>
      <c r="AI1196" s="32"/>
      <c r="AJ1196" s="32"/>
      <c r="AK1196" s="32"/>
      <c r="AL1196" s="32"/>
      <c r="AM1196" s="32"/>
      <c r="AN1196" s="32"/>
      <c r="AO1196" s="32"/>
      <c r="AP1196" s="32"/>
      <c r="AQ1196" s="32"/>
      <c r="AR1196" s="32">
        <v>153582</v>
      </c>
      <c r="AS1196" s="32"/>
      <c r="AT1196" s="32">
        <v>153582</v>
      </c>
      <c r="AU1196" s="32">
        <f t="shared" si="292"/>
        <v>162213.30840000001</v>
      </c>
      <c r="AV1196" s="32"/>
      <c r="AW1196" s="32"/>
      <c r="AX1196" s="32"/>
      <c r="AY1196" s="32"/>
      <c r="AZ1196" s="32"/>
      <c r="BA1196" s="32"/>
      <c r="BB1196" s="32"/>
      <c r="BC1196" s="32"/>
      <c r="BD1196" s="32"/>
      <c r="BE1196" s="32"/>
      <c r="BF1196" s="32"/>
      <c r="BG1196" s="32"/>
      <c r="BH1196" s="32"/>
      <c r="BI1196" s="32"/>
      <c r="BJ1196" s="32"/>
      <c r="BK1196" s="32"/>
      <c r="BL1196" s="32"/>
      <c r="BM1196" s="32"/>
      <c r="BN1196" s="32"/>
      <c r="BO1196" s="32"/>
      <c r="BP1196" s="32"/>
      <c r="BQ1196" s="32"/>
      <c r="BR1196" s="32"/>
      <c r="BS1196" s="32"/>
      <c r="BT1196" s="32"/>
      <c r="BU1196" s="32"/>
      <c r="BV1196" s="32"/>
      <c r="BW1196" s="32"/>
      <c r="BX1196" s="32">
        <v>27825</v>
      </c>
      <c r="BY1196" s="32"/>
      <c r="BZ1196" s="32">
        <v>27825</v>
      </c>
      <c r="CA1196" s="32">
        <f t="shared" si="293"/>
        <v>29388.764999999999</v>
      </c>
      <c r="CB1196" s="32"/>
      <c r="CC1196" s="32"/>
      <c r="CD1196" s="32"/>
      <c r="CE1196" s="32"/>
      <c r="CF1196" s="32"/>
      <c r="CG1196" s="32"/>
      <c r="CH1196" s="32"/>
      <c r="CI1196" s="32"/>
      <c r="CJ1196" s="32">
        <f t="shared" si="294"/>
        <v>89498.16320000001</v>
      </c>
      <c r="CK1196" s="32">
        <f>+SMALL((K1196,O1196,S1196,W1196,AA1196,AE1196,AI1196,AM1196,AQ1196,AU1196,AY1196,BC1196,BG1196,BK1196,BO1196,BS1196,BW1196,CA1196,CE1196,CI1196),1)</f>
        <v>29388.764999999999</v>
      </c>
      <c r="CL1196" s="18"/>
      <c r="CM1196" s="18">
        <f t="shared" si="295"/>
        <v>47503.651200000008</v>
      </c>
      <c r="CN1196" s="35">
        <f t="shared" si="296"/>
        <v>1.6163881401617253</v>
      </c>
      <c r="CO1196" s="39">
        <f t="shared" si="297"/>
        <v>29388.764999999999</v>
      </c>
    </row>
    <row r="1197" spans="1:93" s="19" customFormat="1" ht="60">
      <c r="A1197" s="17">
        <v>1187</v>
      </c>
      <c r="B1197" s="49" t="s">
        <v>445</v>
      </c>
      <c r="C1197" s="69" t="s">
        <v>961</v>
      </c>
      <c r="D1197" s="69" t="s">
        <v>1248</v>
      </c>
      <c r="E1197" s="37">
        <v>1</v>
      </c>
      <c r="F1197" s="37" t="str">
        <f>+VLOOKUP(B1197,'[1]AMAREY NOVA MEDICAL S.A'!$D:$H,5,0)</f>
        <v>CTO 5669-2021 PROMED QUIRURGICOS E.U</v>
      </c>
      <c r="G1197" s="34">
        <f>+VLOOKUP(B1197,'[1]AMAREY NOVA MEDICAL S.A'!$D:$H,2,0)</f>
        <v>72801</v>
      </c>
      <c r="H1197" s="32">
        <f>+VLOOKUP(B1197,'[1]AMAREY NOVA MEDICAL S.A'!$D:$H,3,0)</f>
        <v>0</v>
      </c>
      <c r="I1197" s="32">
        <f>+VLOOKUP(B1197,'[1]AMAREY NOVA MEDICAL S.A'!$D:$H,4,0)</f>
        <v>72801</v>
      </c>
      <c r="J1197" s="32">
        <f t="shared" si="290"/>
        <v>72801</v>
      </c>
      <c r="K1197" s="32">
        <f t="shared" si="291"/>
        <v>76892.416200000007</v>
      </c>
      <c r="L1197" s="32"/>
      <c r="M1197" s="32"/>
      <c r="N1197" s="32"/>
      <c r="O1197" s="32"/>
      <c r="P1197" s="71"/>
      <c r="Q1197" s="71"/>
      <c r="R1197" s="76"/>
      <c r="S1197" s="32"/>
      <c r="T1197" s="32"/>
      <c r="U1197" s="32"/>
      <c r="V1197" s="32"/>
      <c r="W1197" s="32"/>
      <c r="X1197" s="32"/>
      <c r="Y1197" s="32"/>
      <c r="Z1197" s="32"/>
      <c r="AA1197" s="32"/>
      <c r="AB1197" s="32"/>
      <c r="AC1197" s="32"/>
      <c r="AD1197" s="32"/>
      <c r="AE1197" s="32"/>
      <c r="AF1197" s="32"/>
      <c r="AG1197" s="32"/>
      <c r="AH1197" s="32"/>
      <c r="AI1197" s="32"/>
      <c r="AJ1197" s="32"/>
      <c r="AK1197" s="32"/>
      <c r="AL1197" s="32"/>
      <c r="AM1197" s="32"/>
      <c r="AN1197" s="32"/>
      <c r="AO1197" s="32"/>
      <c r="AP1197" s="32"/>
      <c r="AQ1197" s="32"/>
      <c r="AR1197" s="32">
        <v>153582</v>
      </c>
      <c r="AS1197" s="32"/>
      <c r="AT1197" s="32">
        <v>153582</v>
      </c>
      <c r="AU1197" s="32">
        <f t="shared" si="292"/>
        <v>162213.30840000001</v>
      </c>
      <c r="AV1197" s="32"/>
      <c r="AW1197" s="32"/>
      <c r="AX1197" s="32"/>
      <c r="AY1197" s="32"/>
      <c r="AZ1197" s="32"/>
      <c r="BA1197" s="32"/>
      <c r="BB1197" s="32"/>
      <c r="BC1197" s="32"/>
      <c r="BD1197" s="32"/>
      <c r="BE1197" s="32"/>
      <c r="BF1197" s="32"/>
      <c r="BG1197" s="32"/>
      <c r="BH1197" s="32"/>
      <c r="BI1197" s="32"/>
      <c r="BJ1197" s="32"/>
      <c r="BK1197" s="32"/>
      <c r="BL1197" s="32"/>
      <c r="BM1197" s="32"/>
      <c r="BN1197" s="32"/>
      <c r="BO1197" s="32"/>
      <c r="BP1197" s="32"/>
      <c r="BQ1197" s="32"/>
      <c r="BR1197" s="32"/>
      <c r="BS1197" s="32"/>
      <c r="BT1197" s="32"/>
      <c r="BU1197" s="32"/>
      <c r="BV1197" s="32"/>
      <c r="BW1197" s="32"/>
      <c r="BX1197" s="32"/>
      <c r="BY1197" s="32"/>
      <c r="BZ1197" s="32"/>
      <c r="CA1197" s="32"/>
      <c r="CB1197" s="32"/>
      <c r="CC1197" s="32"/>
      <c r="CD1197" s="32"/>
      <c r="CE1197" s="32"/>
      <c r="CF1197" s="32"/>
      <c r="CG1197" s="32"/>
      <c r="CH1197" s="32"/>
      <c r="CI1197" s="32"/>
      <c r="CJ1197" s="32">
        <f t="shared" si="294"/>
        <v>119552.86230000001</v>
      </c>
      <c r="CK1197" s="32">
        <f>+SMALL((K1197,O1197,S1197,W1197,AA1197,AE1197,AI1197,AM1197,AQ1197,AU1197,AY1197,BC1197,BG1197,BK1197,BO1197,BS1197,BW1197,CA1197,CE1197,CI1197),1)</f>
        <v>76892.416200000007</v>
      </c>
      <c r="CL1197" s="18"/>
      <c r="CM1197" s="18">
        <f t="shared" si="295"/>
        <v>0</v>
      </c>
      <c r="CN1197" s="35">
        <f t="shared" si="296"/>
        <v>0</v>
      </c>
      <c r="CO1197" s="39">
        <f t="shared" si="297"/>
        <v>76892.416200000007</v>
      </c>
    </row>
    <row r="1198" spans="1:93" s="19" customFormat="1" ht="60">
      <c r="A1198" s="17">
        <v>1188</v>
      </c>
      <c r="B1198" s="49" t="s">
        <v>443</v>
      </c>
      <c r="C1198" s="69" t="s">
        <v>961</v>
      </c>
      <c r="D1198" s="69" t="s">
        <v>1248</v>
      </c>
      <c r="E1198" s="37">
        <v>1</v>
      </c>
      <c r="F1198" s="37" t="str">
        <f>+VLOOKUP(B1198,'[1]AMAREY NOVA MEDICAL S.A'!$D:$H,5,0)</f>
        <v>CTO 5669-2021 PROMED QUIRURGICOS E.U</v>
      </c>
      <c r="G1198" s="34">
        <f>+VLOOKUP(B1198,'[1]AMAREY NOVA MEDICAL S.A'!$D:$H,2,0)</f>
        <v>0</v>
      </c>
      <c r="H1198" s="32">
        <f>+VLOOKUP(B1198,'[1]AMAREY NOVA MEDICAL S.A'!$D:$H,3,0)</f>
        <v>0</v>
      </c>
      <c r="I1198" s="32">
        <f>+VLOOKUP(B1198,'[1]AMAREY NOVA MEDICAL S.A'!$D:$H,4,0)</f>
        <v>0</v>
      </c>
      <c r="J1198" s="32">
        <f t="shared" si="290"/>
        <v>0</v>
      </c>
      <c r="K1198" s="32">
        <f t="shared" si="291"/>
        <v>0</v>
      </c>
      <c r="L1198" s="32"/>
      <c r="M1198" s="32"/>
      <c r="N1198" s="32"/>
      <c r="O1198" s="32"/>
      <c r="P1198" s="71"/>
      <c r="Q1198" s="71"/>
      <c r="R1198" s="76"/>
      <c r="S1198" s="32"/>
      <c r="T1198" s="32"/>
      <c r="U1198" s="32"/>
      <c r="V1198" s="32"/>
      <c r="W1198" s="32"/>
      <c r="X1198" s="32"/>
      <c r="Y1198" s="32"/>
      <c r="Z1198" s="32"/>
      <c r="AA1198" s="32"/>
      <c r="AB1198" s="32"/>
      <c r="AC1198" s="32"/>
      <c r="AD1198" s="32"/>
      <c r="AE1198" s="32"/>
      <c r="AF1198" s="32"/>
      <c r="AG1198" s="32"/>
      <c r="AH1198" s="32"/>
      <c r="AI1198" s="32"/>
      <c r="AJ1198" s="32"/>
      <c r="AK1198" s="32"/>
      <c r="AL1198" s="32"/>
      <c r="AM1198" s="32"/>
      <c r="AN1198" s="32"/>
      <c r="AO1198" s="32"/>
      <c r="AP1198" s="32"/>
      <c r="AQ1198" s="32"/>
      <c r="AR1198" s="32">
        <v>63800</v>
      </c>
      <c r="AS1198" s="32"/>
      <c r="AT1198" s="32">
        <v>63800</v>
      </c>
      <c r="AU1198" s="32">
        <f t="shared" si="292"/>
        <v>67385.56</v>
      </c>
      <c r="AV1198" s="32"/>
      <c r="AW1198" s="32"/>
      <c r="AX1198" s="32"/>
      <c r="AY1198" s="32"/>
      <c r="AZ1198" s="32"/>
      <c r="BA1198" s="32"/>
      <c r="BB1198" s="32"/>
      <c r="BC1198" s="32"/>
      <c r="BD1198" s="32"/>
      <c r="BE1198" s="32"/>
      <c r="BF1198" s="32"/>
      <c r="BG1198" s="32"/>
      <c r="BH1198" s="32"/>
      <c r="BI1198" s="32"/>
      <c r="BJ1198" s="32"/>
      <c r="BK1198" s="32"/>
      <c r="BL1198" s="32"/>
      <c r="BM1198" s="32"/>
      <c r="BN1198" s="32"/>
      <c r="BO1198" s="32"/>
      <c r="BP1198" s="32"/>
      <c r="BQ1198" s="32"/>
      <c r="BR1198" s="32"/>
      <c r="BS1198" s="32"/>
      <c r="BT1198" s="32"/>
      <c r="BU1198" s="32"/>
      <c r="BV1198" s="32"/>
      <c r="BW1198" s="32"/>
      <c r="BX1198" s="32">
        <v>27825</v>
      </c>
      <c r="BY1198" s="32"/>
      <c r="BZ1198" s="32">
        <v>27825</v>
      </c>
      <c r="CA1198" s="32">
        <f t="shared" si="293"/>
        <v>29388.764999999999</v>
      </c>
      <c r="CB1198" s="32"/>
      <c r="CC1198" s="32"/>
      <c r="CD1198" s="32"/>
      <c r="CE1198" s="32"/>
      <c r="CF1198" s="32"/>
      <c r="CG1198" s="32"/>
      <c r="CH1198" s="32"/>
      <c r="CI1198" s="32"/>
      <c r="CJ1198" s="32">
        <f t="shared" si="294"/>
        <v>32258.108333333334</v>
      </c>
      <c r="CK1198" s="32">
        <f>+SMALL((K1198,O1198,S1198,W1198,AA1198,AE1198,AI1198,AM1198,AQ1198,AU1198,AY1198,BC1198,BG1198,BK1198,BO1198,BS1198,BW1198,CA1198,CE1198,CI1198),1)</f>
        <v>0</v>
      </c>
      <c r="CL1198" s="18"/>
      <c r="CM1198" s="18"/>
      <c r="CN1198" s="35"/>
      <c r="CO1198" s="39">
        <f t="shared" si="297"/>
        <v>0</v>
      </c>
    </row>
    <row r="1199" spans="1:93" s="19" customFormat="1" ht="60">
      <c r="A1199" s="17">
        <v>1189</v>
      </c>
      <c r="B1199" s="49" t="s">
        <v>444</v>
      </c>
      <c r="C1199" s="69" t="s">
        <v>961</v>
      </c>
      <c r="D1199" s="69" t="s">
        <v>1248</v>
      </c>
      <c r="E1199" s="37">
        <v>1</v>
      </c>
      <c r="F1199" s="37" t="str">
        <f>+VLOOKUP(B1199,'[1]AMAREY NOVA MEDICAL S.A'!$D:$H,5,0)</f>
        <v>CTO 5669-2021 PROMED QUIRURGICOS E.U</v>
      </c>
      <c r="G1199" s="34">
        <f>+VLOOKUP(B1199,'[1]AMAREY NOVA MEDICAL S.A'!$D:$H,2,0)</f>
        <v>72801</v>
      </c>
      <c r="H1199" s="32">
        <f>+VLOOKUP(B1199,'[1]AMAREY NOVA MEDICAL S.A'!$D:$H,3,0)</f>
        <v>0</v>
      </c>
      <c r="I1199" s="32">
        <f>+VLOOKUP(B1199,'[1]AMAREY NOVA MEDICAL S.A'!$D:$H,4,0)</f>
        <v>72801</v>
      </c>
      <c r="J1199" s="32">
        <f t="shared" si="290"/>
        <v>72801</v>
      </c>
      <c r="K1199" s="32">
        <f t="shared" si="291"/>
        <v>76892.416200000007</v>
      </c>
      <c r="L1199" s="32"/>
      <c r="M1199" s="32"/>
      <c r="N1199" s="32"/>
      <c r="O1199" s="32"/>
      <c r="P1199" s="71"/>
      <c r="Q1199" s="71"/>
      <c r="R1199" s="76"/>
      <c r="S1199" s="32"/>
      <c r="T1199" s="32"/>
      <c r="U1199" s="32"/>
      <c r="V1199" s="32"/>
      <c r="W1199" s="32"/>
      <c r="X1199" s="32"/>
      <c r="Y1199" s="32"/>
      <c r="Z1199" s="32"/>
      <c r="AA1199" s="32"/>
      <c r="AB1199" s="32"/>
      <c r="AC1199" s="32"/>
      <c r="AD1199" s="32"/>
      <c r="AE1199" s="32"/>
      <c r="AF1199" s="32"/>
      <c r="AG1199" s="32"/>
      <c r="AH1199" s="32"/>
      <c r="AI1199" s="32"/>
      <c r="AJ1199" s="32"/>
      <c r="AK1199" s="32"/>
      <c r="AL1199" s="32"/>
      <c r="AM1199" s="32"/>
      <c r="AN1199" s="32"/>
      <c r="AO1199" s="32"/>
      <c r="AP1199" s="32"/>
      <c r="AQ1199" s="32"/>
      <c r="AR1199" s="32">
        <v>14850</v>
      </c>
      <c r="AS1199" s="32"/>
      <c r="AT1199" s="32">
        <v>14850</v>
      </c>
      <c r="AU1199" s="32">
        <f t="shared" si="292"/>
        <v>15684.57</v>
      </c>
      <c r="AV1199" s="32"/>
      <c r="AW1199" s="32"/>
      <c r="AX1199" s="32"/>
      <c r="AY1199" s="32"/>
      <c r="AZ1199" s="32"/>
      <c r="BA1199" s="32"/>
      <c r="BB1199" s="32"/>
      <c r="BC1199" s="32"/>
      <c r="BD1199" s="32"/>
      <c r="BE1199" s="32"/>
      <c r="BF1199" s="32"/>
      <c r="BG1199" s="32"/>
      <c r="BH1199" s="32"/>
      <c r="BI1199" s="32"/>
      <c r="BJ1199" s="32"/>
      <c r="BK1199" s="32"/>
      <c r="BL1199" s="32"/>
      <c r="BM1199" s="32"/>
      <c r="BN1199" s="32"/>
      <c r="BO1199" s="32"/>
      <c r="BP1199" s="32"/>
      <c r="BQ1199" s="32"/>
      <c r="BR1199" s="32"/>
      <c r="BS1199" s="32"/>
      <c r="BT1199" s="32"/>
      <c r="BU1199" s="32"/>
      <c r="BV1199" s="32"/>
      <c r="BW1199" s="32"/>
      <c r="BX1199" s="32">
        <v>9975</v>
      </c>
      <c r="BY1199" s="32"/>
      <c r="BZ1199" s="32">
        <v>9975</v>
      </c>
      <c r="CA1199" s="32">
        <f t="shared" si="293"/>
        <v>10535.595000000001</v>
      </c>
      <c r="CB1199" s="32"/>
      <c r="CC1199" s="32"/>
      <c r="CD1199" s="32"/>
      <c r="CE1199" s="32"/>
      <c r="CF1199" s="32"/>
      <c r="CG1199" s="32"/>
      <c r="CH1199" s="32"/>
      <c r="CI1199" s="32"/>
      <c r="CJ1199" s="32">
        <f t="shared" si="294"/>
        <v>34370.860400000005</v>
      </c>
      <c r="CK1199" s="32">
        <f>+SMALL((K1199,O1199,S1199,W1199,AA1199,AE1199,AI1199,AM1199,AQ1199,AU1199,AY1199,BC1199,BG1199,BK1199,BO1199,BS1199,BW1199,CA1199,CE1199,CI1199),1)</f>
        <v>10535.595000000001</v>
      </c>
      <c r="CL1199" s="18"/>
      <c r="CM1199" s="18">
        <f t="shared" si="295"/>
        <v>66356.821200000006</v>
      </c>
      <c r="CN1199" s="35">
        <f t="shared" si="296"/>
        <v>6.2983458646616537</v>
      </c>
      <c r="CO1199" s="39">
        <f t="shared" si="297"/>
        <v>10535.595000000001</v>
      </c>
    </row>
    <row r="1200" spans="1:93" s="19" customFormat="1" ht="60">
      <c r="A1200" s="17">
        <v>1190</v>
      </c>
      <c r="B1200" s="49" t="s">
        <v>870</v>
      </c>
      <c r="C1200" s="69" t="s">
        <v>961</v>
      </c>
      <c r="D1200" s="69" t="s">
        <v>1248</v>
      </c>
      <c r="E1200" s="37">
        <v>1</v>
      </c>
      <c r="F1200" s="37" t="str">
        <f>+VLOOKUP(B1200,'[1]AMAREY NOVA MEDICAL S.A'!$D:$H,5,0)</f>
        <v>CTO 5669-2021 PROMED QUIRURGICOS E.U</v>
      </c>
      <c r="G1200" s="34">
        <f>+VLOOKUP(B1200,'[1]AMAREY NOVA MEDICAL S.A'!$D:$H,2,0)</f>
        <v>45502</v>
      </c>
      <c r="H1200" s="32">
        <f>+VLOOKUP(B1200,'[1]AMAREY NOVA MEDICAL S.A'!$D:$H,3,0)</f>
        <v>0</v>
      </c>
      <c r="I1200" s="32">
        <f>+VLOOKUP(B1200,'[1]AMAREY NOVA MEDICAL S.A'!$D:$H,4,0)</f>
        <v>45502</v>
      </c>
      <c r="J1200" s="32">
        <f t="shared" si="290"/>
        <v>45502</v>
      </c>
      <c r="K1200" s="32">
        <f t="shared" si="291"/>
        <v>48059.212400000004</v>
      </c>
      <c r="L1200" s="32"/>
      <c r="M1200" s="32"/>
      <c r="N1200" s="32"/>
      <c r="O1200" s="32"/>
      <c r="P1200" s="71"/>
      <c r="Q1200" s="71"/>
      <c r="R1200" s="76"/>
      <c r="S1200" s="32"/>
      <c r="T1200" s="32"/>
      <c r="U1200" s="32"/>
      <c r="V1200" s="32"/>
      <c r="W1200" s="32"/>
      <c r="X1200" s="32"/>
      <c r="Y1200" s="32"/>
      <c r="Z1200" s="32"/>
      <c r="AA1200" s="32"/>
      <c r="AB1200" s="32"/>
      <c r="AC1200" s="32"/>
      <c r="AD1200" s="32"/>
      <c r="AE1200" s="32"/>
      <c r="AF1200" s="32"/>
      <c r="AG1200" s="32"/>
      <c r="AH1200" s="32"/>
      <c r="AI1200" s="32"/>
      <c r="AJ1200" s="32"/>
      <c r="AK1200" s="32"/>
      <c r="AL1200" s="32"/>
      <c r="AM1200" s="32"/>
      <c r="AN1200" s="32"/>
      <c r="AO1200" s="32"/>
      <c r="AP1200" s="32"/>
      <c r="AQ1200" s="32"/>
      <c r="AR1200" s="32">
        <v>149567</v>
      </c>
      <c r="AS1200" s="32"/>
      <c r="AT1200" s="32">
        <v>149567</v>
      </c>
      <c r="AU1200" s="32">
        <f t="shared" si="292"/>
        <v>157972.6654</v>
      </c>
      <c r="AV1200" s="32"/>
      <c r="AW1200" s="32"/>
      <c r="AX1200" s="32"/>
      <c r="AY1200" s="32"/>
      <c r="AZ1200" s="32"/>
      <c r="BA1200" s="32"/>
      <c r="BB1200" s="32"/>
      <c r="BC1200" s="32"/>
      <c r="BD1200" s="32"/>
      <c r="BE1200" s="32"/>
      <c r="BF1200" s="32"/>
      <c r="BG1200" s="32"/>
      <c r="BH1200" s="32"/>
      <c r="BI1200" s="32"/>
      <c r="BJ1200" s="32"/>
      <c r="BK1200" s="32"/>
      <c r="BL1200" s="32"/>
      <c r="BM1200" s="32"/>
      <c r="BN1200" s="32"/>
      <c r="BO1200" s="32"/>
      <c r="BP1200" s="32"/>
      <c r="BQ1200" s="32"/>
      <c r="BR1200" s="32"/>
      <c r="BS1200" s="32"/>
      <c r="BT1200" s="32"/>
      <c r="BU1200" s="32"/>
      <c r="BV1200" s="32"/>
      <c r="BW1200" s="32"/>
      <c r="BX1200" s="32">
        <v>700350</v>
      </c>
      <c r="BY1200" s="32"/>
      <c r="BZ1200" s="32">
        <v>700350</v>
      </c>
      <c r="CA1200" s="32">
        <f t="shared" si="293"/>
        <v>739709.67</v>
      </c>
      <c r="CB1200" s="32"/>
      <c r="CC1200" s="32"/>
      <c r="CD1200" s="32"/>
      <c r="CE1200" s="32"/>
      <c r="CF1200" s="32"/>
      <c r="CG1200" s="32"/>
      <c r="CH1200" s="32"/>
      <c r="CI1200" s="32"/>
      <c r="CJ1200" s="32">
        <f t="shared" si="294"/>
        <v>315247.1826</v>
      </c>
      <c r="CK1200" s="32">
        <f>+SMALL((K1200,O1200,S1200,W1200,AA1200,AE1200,AI1200,AM1200,AQ1200,AU1200,AY1200,BC1200,BG1200,BK1200,BO1200,BS1200,BW1200,CA1200,CE1200,CI1200),1)</f>
        <v>48059.212400000004</v>
      </c>
      <c r="CL1200" s="18"/>
      <c r="CM1200" s="18">
        <f t="shared" si="295"/>
        <v>0</v>
      </c>
      <c r="CN1200" s="35">
        <f t="shared" si="296"/>
        <v>0</v>
      </c>
      <c r="CO1200" s="39">
        <f t="shared" si="297"/>
        <v>48059.212400000004</v>
      </c>
    </row>
    <row r="1201" spans="1:93" s="19" customFormat="1" ht="60">
      <c r="A1201" s="17">
        <v>1191</v>
      </c>
      <c r="B1201" s="49" t="s">
        <v>702</v>
      </c>
      <c r="C1201" s="69" t="s">
        <v>961</v>
      </c>
      <c r="D1201" s="69" t="s">
        <v>1248</v>
      </c>
      <c r="E1201" s="37">
        <v>1</v>
      </c>
      <c r="F1201" s="37" t="str">
        <f>+VLOOKUP(B1201,'[1]AMAREY NOVA MEDICAL S.A'!$D:$H,5,0)</f>
        <v>CTO 5666-2021 LOGISTICA PARA DISPOSITIVOS MEDICOS S.A.S</v>
      </c>
      <c r="G1201" s="34">
        <f>+VLOOKUP(B1201,'[1]AMAREY NOVA MEDICAL S.A'!$D:$H,2,0)</f>
        <v>336539</v>
      </c>
      <c r="H1201" s="32">
        <f>+VLOOKUP(B1201,'[1]AMAREY NOVA MEDICAL S.A'!$D:$H,3,0)</f>
        <v>0</v>
      </c>
      <c r="I1201" s="32">
        <f>+VLOOKUP(B1201,'[1]AMAREY NOVA MEDICAL S.A'!$D:$H,4,0)</f>
        <v>336539</v>
      </c>
      <c r="J1201" s="32">
        <f t="shared" si="290"/>
        <v>336539</v>
      </c>
      <c r="K1201" s="32">
        <f t="shared" si="291"/>
        <v>355452.49180000002</v>
      </c>
      <c r="L1201" s="32"/>
      <c r="M1201" s="32"/>
      <c r="N1201" s="32"/>
      <c r="O1201" s="32"/>
      <c r="P1201" s="71"/>
      <c r="Q1201" s="71"/>
      <c r="R1201" s="76"/>
      <c r="S1201" s="32"/>
      <c r="T1201" s="32"/>
      <c r="U1201" s="32"/>
      <c r="V1201" s="32"/>
      <c r="W1201" s="32"/>
      <c r="X1201" s="32"/>
      <c r="Y1201" s="32"/>
      <c r="Z1201" s="32"/>
      <c r="AA1201" s="32"/>
      <c r="AB1201" s="32"/>
      <c r="AC1201" s="32"/>
      <c r="AD1201" s="32"/>
      <c r="AE1201" s="32"/>
      <c r="AF1201" s="32"/>
      <c r="AG1201" s="32"/>
      <c r="AH1201" s="32"/>
      <c r="AI1201" s="32"/>
      <c r="AJ1201" s="32"/>
      <c r="AK1201" s="32"/>
      <c r="AL1201" s="32"/>
      <c r="AM1201" s="32"/>
      <c r="AN1201" s="32"/>
      <c r="AO1201" s="32"/>
      <c r="AP1201" s="32"/>
      <c r="AQ1201" s="32"/>
      <c r="AR1201" s="32">
        <v>253556.81504999998</v>
      </c>
      <c r="AS1201" s="32"/>
      <c r="AT1201" s="32">
        <v>253556.81504999998</v>
      </c>
      <c r="AU1201" s="32">
        <f t="shared" si="292"/>
        <v>267806.70805580996</v>
      </c>
      <c r="AV1201" s="32"/>
      <c r="AW1201" s="32"/>
      <c r="AX1201" s="32"/>
      <c r="AY1201" s="32"/>
      <c r="AZ1201" s="32"/>
      <c r="BA1201" s="32"/>
      <c r="BB1201" s="32"/>
      <c r="BC1201" s="32"/>
      <c r="BD1201" s="32"/>
      <c r="BE1201" s="32"/>
      <c r="BF1201" s="32"/>
      <c r="BG1201" s="32"/>
      <c r="BH1201" s="32"/>
      <c r="BI1201" s="32"/>
      <c r="BJ1201" s="32"/>
      <c r="BK1201" s="32"/>
      <c r="BL1201" s="32"/>
      <c r="BM1201" s="32"/>
      <c r="BN1201" s="32"/>
      <c r="BO1201" s="32"/>
      <c r="BP1201" s="32"/>
      <c r="BQ1201" s="32"/>
      <c r="BR1201" s="32"/>
      <c r="BS1201" s="32"/>
      <c r="BT1201" s="32"/>
      <c r="BU1201" s="32"/>
      <c r="BV1201" s="32"/>
      <c r="BW1201" s="32"/>
      <c r="BX1201" s="32">
        <v>380000</v>
      </c>
      <c r="BY1201" s="32"/>
      <c r="BZ1201" s="32">
        <v>380000</v>
      </c>
      <c r="CA1201" s="32">
        <f t="shared" si="293"/>
        <v>401356</v>
      </c>
      <c r="CB1201" s="32"/>
      <c r="CC1201" s="32"/>
      <c r="CD1201" s="32"/>
      <c r="CE1201" s="32"/>
      <c r="CF1201" s="32"/>
      <c r="CG1201" s="32"/>
      <c r="CH1201" s="32"/>
      <c r="CI1201" s="32"/>
      <c r="CJ1201" s="32">
        <f t="shared" si="294"/>
        <v>341538.39995193668</v>
      </c>
      <c r="CK1201" s="32">
        <f>+SMALL((K1201,O1201,S1201,W1201,AA1201,AE1201,AI1201,AM1201,AQ1201,AU1201,AY1201,BC1201,BG1201,BK1201,BO1201,BS1201,BW1201,CA1201,CE1201,CI1201),1)</f>
        <v>267806.70805580996</v>
      </c>
      <c r="CL1201" s="18"/>
      <c r="CM1201" s="18">
        <f t="shared" si="295"/>
        <v>87645.783744190063</v>
      </c>
      <c r="CN1201" s="35">
        <f t="shared" si="296"/>
        <v>0.32727254810183842</v>
      </c>
      <c r="CO1201" s="39">
        <f t="shared" si="297"/>
        <v>267806.70805580996</v>
      </c>
    </row>
    <row r="1202" spans="1:93" s="19" customFormat="1" ht="60">
      <c r="A1202" s="17">
        <v>1192</v>
      </c>
      <c r="B1202" s="49" t="s">
        <v>863</v>
      </c>
      <c r="C1202" s="69" t="s">
        <v>961</v>
      </c>
      <c r="D1202" s="69" t="s">
        <v>1248</v>
      </c>
      <c r="E1202" s="37">
        <v>1</v>
      </c>
      <c r="F1202" s="37" t="str">
        <f>+VLOOKUP(B1202,'[1]AMAREY NOVA MEDICAL S.A'!$D:$H,5,0)</f>
        <v>CTO 5669-2021 PROMED QUIRURGICOS E.U</v>
      </c>
      <c r="G1202" s="34">
        <f>+VLOOKUP(B1202,'[1]AMAREY NOVA MEDICAL S.A'!$D:$H,2,0)</f>
        <v>72801</v>
      </c>
      <c r="H1202" s="32">
        <f>+VLOOKUP(B1202,'[1]AMAREY NOVA MEDICAL S.A'!$D:$H,3,0)</f>
        <v>0</v>
      </c>
      <c r="I1202" s="32">
        <f>+VLOOKUP(B1202,'[1]AMAREY NOVA MEDICAL S.A'!$D:$H,4,0)</f>
        <v>72801</v>
      </c>
      <c r="J1202" s="32">
        <f t="shared" si="290"/>
        <v>72801</v>
      </c>
      <c r="K1202" s="32">
        <f t="shared" si="291"/>
        <v>76892.416200000007</v>
      </c>
      <c r="L1202" s="32"/>
      <c r="M1202" s="32"/>
      <c r="N1202" s="32"/>
      <c r="O1202" s="32"/>
      <c r="P1202" s="71"/>
      <c r="Q1202" s="71"/>
      <c r="R1202" s="76"/>
      <c r="S1202" s="32"/>
      <c r="T1202" s="32"/>
      <c r="U1202" s="32"/>
      <c r="V1202" s="32"/>
      <c r="W1202" s="32"/>
      <c r="X1202" s="32"/>
      <c r="Y1202" s="32"/>
      <c r="Z1202" s="32"/>
      <c r="AA1202" s="32"/>
      <c r="AB1202" s="32"/>
      <c r="AC1202" s="32"/>
      <c r="AD1202" s="32"/>
      <c r="AE1202" s="32"/>
      <c r="AF1202" s="32"/>
      <c r="AG1202" s="32"/>
      <c r="AH1202" s="32"/>
      <c r="AI1202" s="32"/>
      <c r="AJ1202" s="32"/>
      <c r="AK1202" s="32"/>
      <c r="AL1202" s="32"/>
      <c r="AM1202" s="32"/>
      <c r="AN1202" s="32"/>
      <c r="AO1202" s="32"/>
      <c r="AP1202" s="32"/>
      <c r="AQ1202" s="32"/>
      <c r="AR1202" s="32">
        <v>78430</v>
      </c>
      <c r="AS1202" s="32"/>
      <c r="AT1202" s="32">
        <v>78430</v>
      </c>
      <c r="AU1202" s="32">
        <f t="shared" si="292"/>
        <v>82837.766000000003</v>
      </c>
      <c r="AV1202" s="32"/>
      <c r="AW1202" s="32"/>
      <c r="AX1202" s="32"/>
      <c r="AY1202" s="32"/>
      <c r="AZ1202" s="32"/>
      <c r="BA1202" s="32"/>
      <c r="BB1202" s="32"/>
      <c r="BC1202" s="32"/>
      <c r="BD1202" s="32"/>
      <c r="BE1202" s="32"/>
      <c r="BF1202" s="32"/>
      <c r="BG1202" s="32"/>
      <c r="BH1202" s="32"/>
      <c r="BI1202" s="32"/>
      <c r="BJ1202" s="32"/>
      <c r="BK1202" s="32"/>
      <c r="BL1202" s="32"/>
      <c r="BM1202" s="32"/>
      <c r="BN1202" s="32"/>
      <c r="BO1202" s="32"/>
      <c r="BP1202" s="32"/>
      <c r="BQ1202" s="32"/>
      <c r="BR1202" s="32"/>
      <c r="BS1202" s="32"/>
      <c r="BT1202" s="32"/>
      <c r="BU1202" s="32"/>
      <c r="BV1202" s="32"/>
      <c r="BW1202" s="32"/>
      <c r="BX1202" s="32">
        <v>27825</v>
      </c>
      <c r="BY1202" s="32"/>
      <c r="BZ1202" s="32">
        <v>27825</v>
      </c>
      <c r="CA1202" s="32">
        <f t="shared" si="293"/>
        <v>29388.764999999999</v>
      </c>
      <c r="CB1202" s="32"/>
      <c r="CC1202" s="32"/>
      <c r="CD1202" s="32"/>
      <c r="CE1202" s="32"/>
      <c r="CF1202" s="32"/>
      <c r="CG1202" s="32"/>
      <c r="CH1202" s="32"/>
      <c r="CI1202" s="32"/>
      <c r="CJ1202" s="32">
        <f t="shared" si="294"/>
        <v>63039.649066666665</v>
      </c>
      <c r="CK1202" s="32">
        <f>+SMALL((K1202,O1202,S1202,W1202,AA1202,AE1202,AI1202,AM1202,AQ1202,AU1202,AY1202,BC1202,BG1202,BK1202,BO1202,BS1202,BW1202,CA1202,CE1202,CI1202),1)</f>
        <v>29388.764999999999</v>
      </c>
      <c r="CL1202" s="18"/>
      <c r="CM1202" s="18">
        <f t="shared" si="295"/>
        <v>47503.651200000008</v>
      </c>
      <c r="CN1202" s="35">
        <f t="shared" si="296"/>
        <v>1.6163881401617253</v>
      </c>
      <c r="CO1202" s="39">
        <f t="shared" si="297"/>
        <v>29388.764999999999</v>
      </c>
    </row>
    <row r="1203" spans="1:93" s="19" customFormat="1" ht="60">
      <c r="A1203" s="17">
        <v>1193</v>
      </c>
      <c r="B1203" s="49" t="s">
        <v>864</v>
      </c>
      <c r="C1203" s="69" t="s">
        <v>961</v>
      </c>
      <c r="D1203" s="69" t="s">
        <v>1248</v>
      </c>
      <c r="E1203" s="37">
        <v>1</v>
      </c>
      <c r="F1203" s="37" t="str">
        <f>+VLOOKUP(B1203,'[1]AMAREY NOVA MEDICAL S.A'!$D:$H,5,0)</f>
        <v>CTO 5669-2021 PROMED QUIRURGICOS E.U</v>
      </c>
      <c r="G1203" s="34">
        <f>+VLOOKUP(B1203,'[1]AMAREY NOVA MEDICAL S.A'!$D:$H,2,0)</f>
        <v>182004</v>
      </c>
      <c r="H1203" s="32">
        <f>+VLOOKUP(B1203,'[1]AMAREY NOVA MEDICAL S.A'!$D:$H,3,0)</f>
        <v>0</v>
      </c>
      <c r="I1203" s="32">
        <f>+VLOOKUP(B1203,'[1]AMAREY NOVA MEDICAL S.A'!$D:$H,4,0)</f>
        <v>182004</v>
      </c>
      <c r="J1203" s="32">
        <f t="shared" si="290"/>
        <v>182004</v>
      </c>
      <c r="K1203" s="32">
        <f t="shared" si="291"/>
        <v>192232.62479999999</v>
      </c>
      <c r="L1203" s="32"/>
      <c r="M1203" s="32"/>
      <c r="N1203" s="32"/>
      <c r="O1203" s="32"/>
      <c r="P1203" s="71"/>
      <c r="Q1203" s="71"/>
      <c r="R1203" s="76"/>
      <c r="S1203" s="32"/>
      <c r="T1203" s="32"/>
      <c r="U1203" s="32"/>
      <c r="V1203" s="32"/>
      <c r="W1203" s="32"/>
      <c r="X1203" s="32"/>
      <c r="Y1203" s="32"/>
      <c r="Z1203" s="32"/>
      <c r="AA1203" s="32"/>
      <c r="AB1203" s="32"/>
      <c r="AC1203" s="32"/>
      <c r="AD1203" s="32"/>
      <c r="AE1203" s="32"/>
      <c r="AF1203" s="32"/>
      <c r="AG1203" s="32"/>
      <c r="AH1203" s="32"/>
      <c r="AI1203" s="32"/>
      <c r="AJ1203" s="32"/>
      <c r="AK1203" s="32"/>
      <c r="AL1203" s="32"/>
      <c r="AM1203" s="32"/>
      <c r="AN1203" s="32"/>
      <c r="AO1203" s="32"/>
      <c r="AP1203" s="32"/>
      <c r="AQ1203" s="32"/>
      <c r="AR1203" s="32">
        <v>347380</v>
      </c>
      <c r="AS1203" s="32"/>
      <c r="AT1203" s="32">
        <v>347380</v>
      </c>
      <c r="AU1203" s="32">
        <f t="shared" si="292"/>
        <v>366902.75599999999</v>
      </c>
      <c r="AV1203" s="32"/>
      <c r="AW1203" s="32"/>
      <c r="AX1203" s="32"/>
      <c r="AY1203" s="32"/>
      <c r="AZ1203" s="32"/>
      <c r="BA1203" s="32"/>
      <c r="BB1203" s="32"/>
      <c r="BC1203" s="32"/>
      <c r="BD1203" s="32"/>
      <c r="BE1203" s="32"/>
      <c r="BF1203" s="32"/>
      <c r="BG1203" s="32"/>
      <c r="BH1203" s="32"/>
      <c r="BI1203" s="32"/>
      <c r="BJ1203" s="32"/>
      <c r="BK1203" s="32"/>
      <c r="BL1203" s="32"/>
      <c r="BM1203" s="32"/>
      <c r="BN1203" s="32"/>
      <c r="BO1203" s="32"/>
      <c r="BP1203" s="32"/>
      <c r="BQ1203" s="32"/>
      <c r="BR1203" s="32"/>
      <c r="BS1203" s="32"/>
      <c r="BT1203" s="32"/>
      <c r="BU1203" s="32"/>
      <c r="BV1203" s="32"/>
      <c r="BW1203" s="32"/>
      <c r="BX1203" s="32">
        <v>182175</v>
      </c>
      <c r="BY1203" s="32"/>
      <c r="BZ1203" s="32">
        <v>182175</v>
      </c>
      <c r="CA1203" s="32">
        <f t="shared" si="293"/>
        <v>192413.23500000002</v>
      </c>
      <c r="CB1203" s="32"/>
      <c r="CC1203" s="32"/>
      <c r="CD1203" s="32"/>
      <c r="CE1203" s="32"/>
      <c r="CF1203" s="32"/>
      <c r="CG1203" s="32"/>
      <c r="CH1203" s="32"/>
      <c r="CI1203" s="32"/>
      <c r="CJ1203" s="32">
        <f t="shared" si="294"/>
        <v>250516.20526666663</v>
      </c>
      <c r="CK1203" s="32">
        <f>+SMALL((K1203,O1203,S1203,W1203,AA1203,AE1203,AI1203,AM1203,AQ1203,AU1203,AY1203,BC1203,BG1203,BK1203,BO1203,BS1203,BW1203,CA1203,CE1203,CI1203),1)</f>
        <v>192232.62479999999</v>
      </c>
      <c r="CL1203" s="18"/>
      <c r="CM1203" s="18">
        <f t="shared" si="295"/>
        <v>0</v>
      </c>
      <c r="CN1203" s="35">
        <f t="shared" si="296"/>
        <v>0</v>
      </c>
      <c r="CO1203" s="39">
        <f t="shared" si="297"/>
        <v>192232.62479999999</v>
      </c>
    </row>
    <row r="1204" spans="1:93" s="19" customFormat="1" ht="60">
      <c r="A1204" s="17">
        <v>1194</v>
      </c>
      <c r="B1204" s="49" t="s">
        <v>865</v>
      </c>
      <c r="C1204" s="69" t="s">
        <v>961</v>
      </c>
      <c r="D1204" s="69" t="s">
        <v>1248</v>
      </c>
      <c r="E1204" s="37">
        <v>1</v>
      </c>
      <c r="F1204" s="37" t="str">
        <f>+VLOOKUP(B1204,'[1]AMAREY NOVA MEDICAL S.A'!$D:$H,5,0)</f>
        <v>CTO 5669-2021 PROMED QUIRURGICOS E.U</v>
      </c>
      <c r="G1204" s="34">
        <f>+VLOOKUP(B1204,'[1]AMAREY NOVA MEDICAL S.A'!$D:$H,2,0)</f>
        <v>409510</v>
      </c>
      <c r="H1204" s="32">
        <f>+VLOOKUP(B1204,'[1]AMAREY NOVA MEDICAL S.A'!$D:$H,3,0)</f>
        <v>0</v>
      </c>
      <c r="I1204" s="32">
        <f>+VLOOKUP(B1204,'[1]AMAREY NOVA MEDICAL S.A'!$D:$H,4,0)</f>
        <v>409510</v>
      </c>
      <c r="J1204" s="32">
        <f t="shared" si="290"/>
        <v>409510</v>
      </c>
      <c r="K1204" s="32">
        <f t="shared" si="291"/>
        <v>432524.462</v>
      </c>
      <c r="L1204" s="32"/>
      <c r="M1204" s="32"/>
      <c r="N1204" s="32"/>
      <c r="O1204" s="32"/>
      <c r="P1204" s="71"/>
      <c r="Q1204" s="71"/>
      <c r="R1204" s="76"/>
      <c r="S1204" s="32"/>
      <c r="T1204" s="32"/>
      <c r="U1204" s="32"/>
      <c r="V1204" s="32"/>
      <c r="W1204" s="32"/>
      <c r="X1204" s="32"/>
      <c r="Y1204" s="32"/>
      <c r="Z1204" s="32"/>
      <c r="AA1204" s="32"/>
      <c r="AB1204" s="32"/>
      <c r="AC1204" s="32"/>
      <c r="AD1204" s="32"/>
      <c r="AE1204" s="32"/>
      <c r="AF1204" s="32"/>
      <c r="AG1204" s="32"/>
      <c r="AH1204" s="32"/>
      <c r="AI1204" s="32"/>
      <c r="AJ1204" s="32"/>
      <c r="AK1204" s="32"/>
      <c r="AL1204" s="32"/>
      <c r="AM1204" s="32"/>
      <c r="AN1204" s="32"/>
      <c r="AO1204" s="32"/>
      <c r="AP1204" s="32"/>
      <c r="AQ1204" s="32"/>
      <c r="AR1204" s="32">
        <v>865040</v>
      </c>
      <c r="AS1204" s="32"/>
      <c r="AT1204" s="32">
        <v>865040</v>
      </c>
      <c r="AU1204" s="32">
        <f t="shared" si="292"/>
        <v>913655.24800000002</v>
      </c>
      <c r="AV1204" s="32"/>
      <c r="AW1204" s="32"/>
      <c r="AX1204" s="32"/>
      <c r="AY1204" s="32"/>
      <c r="AZ1204" s="32"/>
      <c r="BA1204" s="32"/>
      <c r="BB1204" s="32"/>
      <c r="BC1204" s="32"/>
      <c r="BD1204" s="32"/>
      <c r="BE1204" s="32"/>
      <c r="BF1204" s="32"/>
      <c r="BG1204" s="32"/>
      <c r="BH1204" s="32"/>
      <c r="BI1204" s="32"/>
      <c r="BJ1204" s="32"/>
      <c r="BK1204" s="32"/>
      <c r="BL1204" s="32"/>
      <c r="BM1204" s="32"/>
      <c r="BN1204" s="32"/>
      <c r="BO1204" s="32"/>
      <c r="BP1204" s="32"/>
      <c r="BQ1204" s="32"/>
      <c r="BR1204" s="32"/>
      <c r="BS1204" s="32"/>
      <c r="BT1204" s="32"/>
      <c r="BU1204" s="32"/>
      <c r="BV1204" s="32"/>
      <c r="BW1204" s="32"/>
      <c r="BX1204" s="32">
        <v>1036833</v>
      </c>
      <c r="BY1204" s="32"/>
      <c r="BZ1204" s="32">
        <v>1036833</v>
      </c>
      <c r="CA1204" s="32">
        <f t="shared" si="293"/>
        <v>1095103.0146000001</v>
      </c>
      <c r="CB1204" s="32"/>
      <c r="CC1204" s="32"/>
      <c r="CD1204" s="32"/>
      <c r="CE1204" s="32"/>
      <c r="CF1204" s="32"/>
      <c r="CG1204" s="32"/>
      <c r="CH1204" s="32"/>
      <c r="CI1204" s="32"/>
      <c r="CJ1204" s="32">
        <f t="shared" si="294"/>
        <v>813760.90820000006</v>
      </c>
      <c r="CK1204" s="32">
        <f>+SMALL((K1204,O1204,S1204,W1204,AA1204,AE1204,AI1204,AM1204,AQ1204,AU1204,AY1204,BC1204,BG1204,BK1204,BO1204,BS1204,BW1204,CA1204,CE1204,CI1204),1)</f>
        <v>432524.462</v>
      </c>
      <c r="CL1204" s="18"/>
      <c r="CM1204" s="18">
        <f t="shared" si="295"/>
        <v>0</v>
      </c>
      <c r="CN1204" s="35">
        <f t="shared" si="296"/>
        <v>0</v>
      </c>
      <c r="CO1204" s="39">
        <f t="shared" si="297"/>
        <v>432524.462</v>
      </c>
    </row>
    <row r="1205" spans="1:93" s="19" customFormat="1" ht="60">
      <c r="A1205" s="17">
        <v>1195</v>
      </c>
      <c r="B1205" s="49" t="s">
        <v>866</v>
      </c>
      <c r="C1205" s="69" t="s">
        <v>961</v>
      </c>
      <c r="D1205" s="69" t="s">
        <v>1248</v>
      </c>
      <c r="E1205" s="37">
        <v>1</v>
      </c>
      <c r="F1205" s="37" t="str">
        <f>+VLOOKUP(B1205,'[1]AMAREY NOVA MEDICAL S.A'!$D:$H,5,0)</f>
        <v>CTO 5669-2021 PROMED QUIRURGICOS E.U</v>
      </c>
      <c r="G1205" s="34">
        <f>+VLOOKUP(B1205,'[1]AMAREY NOVA MEDICAL S.A'!$D:$H,2,0)</f>
        <v>455011</v>
      </c>
      <c r="H1205" s="32">
        <f>+VLOOKUP(B1205,'[1]AMAREY NOVA MEDICAL S.A'!$D:$H,3,0)</f>
        <v>0</v>
      </c>
      <c r="I1205" s="32">
        <f>+VLOOKUP(B1205,'[1]AMAREY NOVA MEDICAL S.A'!$D:$H,4,0)</f>
        <v>455011</v>
      </c>
      <c r="J1205" s="32">
        <f t="shared" si="290"/>
        <v>455011</v>
      </c>
      <c r="K1205" s="32">
        <f t="shared" si="291"/>
        <v>480582.61820000003</v>
      </c>
      <c r="L1205" s="32"/>
      <c r="M1205" s="32"/>
      <c r="N1205" s="32"/>
      <c r="O1205" s="32"/>
      <c r="P1205" s="71"/>
      <c r="Q1205" s="71"/>
      <c r="R1205" s="76"/>
      <c r="S1205" s="32"/>
      <c r="T1205" s="32"/>
      <c r="U1205" s="32"/>
      <c r="V1205" s="32"/>
      <c r="W1205" s="32"/>
      <c r="X1205" s="32"/>
      <c r="Y1205" s="32"/>
      <c r="Z1205" s="32"/>
      <c r="AA1205" s="32"/>
      <c r="AB1205" s="32"/>
      <c r="AC1205" s="32"/>
      <c r="AD1205" s="32"/>
      <c r="AE1205" s="32"/>
      <c r="AF1205" s="32"/>
      <c r="AG1205" s="32"/>
      <c r="AH1205" s="32"/>
      <c r="AI1205" s="32"/>
      <c r="AJ1205" s="32"/>
      <c r="AK1205" s="32"/>
      <c r="AL1205" s="32"/>
      <c r="AM1205" s="32"/>
      <c r="AN1205" s="32"/>
      <c r="AO1205" s="32"/>
      <c r="AP1205" s="32"/>
      <c r="AQ1205" s="32"/>
      <c r="AR1205" s="32">
        <v>216040</v>
      </c>
      <c r="AS1205" s="32"/>
      <c r="AT1205" s="32">
        <v>216040</v>
      </c>
      <c r="AU1205" s="32">
        <f t="shared" si="292"/>
        <v>228181.448</v>
      </c>
      <c r="AV1205" s="32"/>
      <c r="AW1205" s="32"/>
      <c r="AX1205" s="32"/>
      <c r="AY1205" s="32"/>
      <c r="AZ1205" s="32"/>
      <c r="BA1205" s="32"/>
      <c r="BB1205" s="32"/>
      <c r="BC1205" s="32"/>
      <c r="BD1205" s="32"/>
      <c r="BE1205" s="32"/>
      <c r="BF1205" s="32"/>
      <c r="BG1205" s="32"/>
      <c r="BH1205" s="32"/>
      <c r="BI1205" s="32"/>
      <c r="BJ1205" s="32"/>
      <c r="BK1205" s="32"/>
      <c r="BL1205" s="32"/>
      <c r="BM1205" s="32"/>
      <c r="BN1205" s="32"/>
      <c r="BO1205" s="32"/>
      <c r="BP1205" s="32"/>
      <c r="BQ1205" s="32"/>
      <c r="BR1205" s="32"/>
      <c r="BS1205" s="32"/>
      <c r="BT1205" s="32"/>
      <c r="BU1205" s="32"/>
      <c r="BV1205" s="32"/>
      <c r="BW1205" s="32"/>
      <c r="BX1205" s="32">
        <v>279825</v>
      </c>
      <c r="BY1205" s="32"/>
      <c r="BZ1205" s="32">
        <v>279825</v>
      </c>
      <c r="CA1205" s="32">
        <f t="shared" si="293"/>
        <v>295551.16499999998</v>
      </c>
      <c r="CB1205" s="32"/>
      <c r="CC1205" s="32"/>
      <c r="CD1205" s="32"/>
      <c r="CE1205" s="32"/>
      <c r="CF1205" s="32"/>
      <c r="CG1205" s="32"/>
      <c r="CH1205" s="32"/>
      <c r="CI1205" s="32"/>
      <c r="CJ1205" s="32">
        <f t="shared" si="294"/>
        <v>334771.74373333337</v>
      </c>
      <c r="CK1205" s="32">
        <f>+SMALL((K1205,O1205,S1205,W1205,AA1205,AE1205,AI1205,AM1205,AQ1205,AU1205,AY1205,BC1205,BG1205,BK1205,BO1205,BS1205,BW1205,CA1205,CE1205,CI1205),1)</f>
        <v>228181.448</v>
      </c>
      <c r="CL1205" s="18"/>
      <c r="CM1205" s="18">
        <f t="shared" si="295"/>
        <v>252401.17020000002</v>
      </c>
      <c r="CN1205" s="35">
        <f t="shared" si="296"/>
        <v>1.1061423810405482</v>
      </c>
      <c r="CO1205" s="39">
        <f t="shared" si="297"/>
        <v>228181.448</v>
      </c>
    </row>
    <row r="1206" spans="1:93" s="19" customFormat="1" ht="60">
      <c r="A1206" s="17">
        <v>1196</v>
      </c>
      <c r="B1206" s="49" t="s">
        <v>867</v>
      </c>
      <c r="C1206" s="69" t="s">
        <v>961</v>
      </c>
      <c r="D1206" s="69" t="s">
        <v>1248</v>
      </c>
      <c r="E1206" s="37">
        <v>1</v>
      </c>
      <c r="F1206" s="37" t="str">
        <f>+VLOOKUP(B1206,'[1]AMAREY NOVA MEDICAL S.A'!$D:$H,5,0)</f>
        <v>CTO 5669-2021 PROMED QUIRURGICOS E.U</v>
      </c>
      <c r="G1206" s="34">
        <f>+VLOOKUP(B1206,'[1]AMAREY NOVA MEDICAL S.A'!$D:$H,2,0)</f>
        <v>45502</v>
      </c>
      <c r="H1206" s="32">
        <f>+VLOOKUP(B1206,'[1]AMAREY NOVA MEDICAL S.A'!$D:$H,3,0)</f>
        <v>0</v>
      </c>
      <c r="I1206" s="32">
        <f>+VLOOKUP(B1206,'[1]AMAREY NOVA MEDICAL S.A'!$D:$H,4,0)</f>
        <v>45502</v>
      </c>
      <c r="J1206" s="32">
        <f t="shared" si="290"/>
        <v>45502</v>
      </c>
      <c r="K1206" s="32">
        <f t="shared" si="291"/>
        <v>48059.212400000004</v>
      </c>
      <c r="L1206" s="32"/>
      <c r="M1206" s="32"/>
      <c r="N1206" s="32"/>
      <c r="O1206" s="32"/>
      <c r="P1206" s="71"/>
      <c r="Q1206" s="71"/>
      <c r="R1206" s="76"/>
      <c r="S1206" s="32"/>
      <c r="T1206" s="32"/>
      <c r="U1206" s="32"/>
      <c r="V1206" s="32"/>
      <c r="W1206" s="32"/>
      <c r="X1206" s="32"/>
      <c r="Y1206" s="32"/>
      <c r="Z1206" s="32"/>
      <c r="AA1206" s="32"/>
      <c r="AB1206" s="32"/>
      <c r="AC1206" s="32"/>
      <c r="AD1206" s="32"/>
      <c r="AE1206" s="32"/>
      <c r="AF1206" s="32"/>
      <c r="AG1206" s="32"/>
      <c r="AH1206" s="32"/>
      <c r="AI1206" s="32"/>
      <c r="AJ1206" s="32"/>
      <c r="AK1206" s="32"/>
      <c r="AL1206" s="32"/>
      <c r="AM1206" s="32"/>
      <c r="AN1206" s="32"/>
      <c r="AO1206" s="32"/>
      <c r="AP1206" s="32"/>
      <c r="AQ1206" s="32"/>
      <c r="AR1206" s="32">
        <v>101618</v>
      </c>
      <c r="AS1206" s="32"/>
      <c r="AT1206" s="32">
        <v>101618</v>
      </c>
      <c r="AU1206" s="32">
        <f t="shared" si="292"/>
        <v>107328.9316</v>
      </c>
      <c r="AV1206" s="32"/>
      <c r="AW1206" s="32"/>
      <c r="AX1206" s="32"/>
      <c r="AY1206" s="32"/>
      <c r="AZ1206" s="32"/>
      <c r="BA1206" s="32"/>
      <c r="BB1206" s="32"/>
      <c r="BC1206" s="32"/>
      <c r="BD1206" s="32"/>
      <c r="BE1206" s="32"/>
      <c r="BF1206" s="32"/>
      <c r="BG1206" s="32"/>
      <c r="BH1206" s="32"/>
      <c r="BI1206" s="32"/>
      <c r="BJ1206" s="32"/>
      <c r="BK1206" s="32"/>
      <c r="BL1206" s="32"/>
      <c r="BM1206" s="32"/>
      <c r="BN1206" s="32"/>
      <c r="BO1206" s="32"/>
      <c r="BP1206" s="32"/>
      <c r="BQ1206" s="32"/>
      <c r="BR1206" s="32"/>
      <c r="BS1206" s="32"/>
      <c r="BT1206" s="32"/>
      <c r="BU1206" s="32"/>
      <c r="BV1206" s="32"/>
      <c r="BW1206" s="32"/>
      <c r="BX1206" s="32">
        <v>84000</v>
      </c>
      <c r="BY1206" s="32"/>
      <c r="BZ1206" s="32">
        <v>84000</v>
      </c>
      <c r="CA1206" s="32">
        <f t="shared" si="293"/>
        <v>88720.8</v>
      </c>
      <c r="CB1206" s="32"/>
      <c r="CC1206" s="32"/>
      <c r="CD1206" s="32"/>
      <c r="CE1206" s="32"/>
      <c r="CF1206" s="32"/>
      <c r="CG1206" s="32"/>
      <c r="CH1206" s="32"/>
      <c r="CI1206" s="32"/>
      <c r="CJ1206" s="32">
        <f t="shared" si="294"/>
        <v>81369.648000000001</v>
      </c>
      <c r="CK1206" s="32">
        <f>+SMALL((K1206,O1206,S1206,W1206,AA1206,AE1206,AI1206,AM1206,AQ1206,AU1206,AY1206,BC1206,BG1206,BK1206,BO1206,BS1206,BW1206,CA1206,CE1206,CI1206),1)</f>
        <v>48059.212400000004</v>
      </c>
      <c r="CL1206" s="18"/>
      <c r="CM1206" s="18">
        <f t="shared" si="295"/>
        <v>0</v>
      </c>
      <c r="CN1206" s="35">
        <f t="shared" si="296"/>
        <v>0</v>
      </c>
      <c r="CO1206" s="39">
        <f t="shared" si="297"/>
        <v>48059.212400000004</v>
      </c>
    </row>
    <row r="1207" spans="1:93" s="19" customFormat="1" ht="60">
      <c r="A1207" s="17">
        <v>1197</v>
      </c>
      <c r="B1207" s="49" t="s">
        <v>868</v>
      </c>
      <c r="C1207" s="69" t="s">
        <v>961</v>
      </c>
      <c r="D1207" s="69" t="s">
        <v>1248</v>
      </c>
      <c r="E1207" s="37">
        <v>1</v>
      </c>
      <c r="F1207" s="37" t="str">
        <f>+VLOOKUP(B1207,'[1]AMAREY NOVA MEDICAL S.A'!$D:$H,5,0)</f>
        <v>CTO 5669-2021 PROMED QUIRURGICOS E.U</v>
      </c>
      <c r="G1207" s="34">
        <f>+VLOOKUP(B1207,'[1]AMAREY NOVA MEDICAL S.A'!$D:$H,2,0)</f>
        <v>0</v>
      </c>
      <c r="H1207" s="32">
        <f>+VLOOKUP(B1207,'[1]AMAREY NOVA MEDICAL S.A'!$D:$H,3,0)</f>
        <v>0</v>
      </c>
      <c r="I1207" s="32">
        <f>+VLOOKUP(B1207,'[1]AMAREY NOVA MEDICAL S.A'!$D:$H,4,0)</f>
        <v>0</v>
      </c>
      <c r="J1207" s="32">
        <f t="shared" si="290"/>
        <v>0</v>
      </c>
      <c r="K1207" s="32">
        <f t="shared" si="291"/>
        <v>0</v>
      </c>
      <c r="L1207" s="32"/>
      <c r="M1207" s="32"/>
      <c r="N1207" s="32"/>
      <c r="O1207" s="32"/>
      <c r="P1207" s="71"/>
      <c r="Q1207" s="71"/>
      <c r="R1207" s="76"/>
      <c r="S1207" s="32"/>
      <c r="T1207" s="32"/>
      <c r="U1207" s="32"/>
      <c r="V1207" s="32"/>
      <c r="W1207" s="32"/>
      <c r="X1207" s="32"/>
      <c r="Y1207" s="32"/>
      <c r="Z1207" s="32"/>
      <c r="AA1207" s="32"/>
      <c r="AB1207" s="32"/>
      <c r="AC1207" s="32"/>
      <c r="AD1207" s="32"/>
      <c r="AE1207" s="32"/>
      <c r="AF1207" s="32"/>
      <c r="AG1207" s="32"/>
      <c r="AH1207" s="32"/>
      <c r="AI1207" s="32"/>
      <c r="AJ1207" s="32"/>
      <c r="AK1207" s="32"/>
      <c r="AL1207" s="32"/>
      <c r="AM1207" s="32"/>
      <c r="AN1207" s="32"/>
      <c r="AO1207" s="32"/>
      <c r="AP1207" s="32"/>
      <c r="AQ1207" s="32"/>
      <c r="AR1207" s="32"/>
      <c r="AS1207" s="32"/>
      <c r="AT1207" s="32"/>
      <c r="AU1207" s="32"/>
      <c r="AV1207" s="32"/>
      <c r="AW1207" s="32"/>
      <c r="AX1207" s="32"/>
      <c r="AY1207" s="32"/>
      <c r="AZ1207" s="32"/>
      <c r="BA1207" s="32"/>
      <c r="BB1207" s="32"/>
      <c r="BC1207" s="32"/>
      <c r="BD1207" s="32"/>
      <c r="BE1207" s="32"/>
      <c r="BF1207" s="32"/>
      <c r="BG1207" s="32"/>
      <c r="BH1207" s="32"/>
      <c r="BI1207" s="32"/>
      <c r="BJ1207" s="32"/>
      <c r="BK1207" s="32"/>
      <c r="BL1207" s="32"/>
      <c r="BM1207" s="32"/>
      <c r="BN1207" s="32"/>
      <c r="BO1207" s="32"/>
      <c r="BP1207" s="32"/>
      <c r="BQ1207" s="32"/>
      <c r="BR1207" s="32"/>
      <c r="BS1207" s="32"/>
      <c r="BT1207" s="32"/>
      <c r="BU1207" s="32"/>
      <c r="BV1207" s="32"/>
      <c r="BW1207" s="32"/>
      <c r="BX1207" s="32"/>
      <c r="BY1207" s="32"/>
      <c r="BZ1207" s="32"/>
      <c r="CA1207" s="32"/>
      <c r="CB1207" s="32"/>
      <c r="CC1207" s="32"/>
      <c r="CD1207" s="32"/>
      <c r="CE1207" s="32"/>
      <c r="CF1207" s="32"/>
      <c r="CG1207" s="32"/>
      <c r="CH1207" s="32"/>
      <c r="CI1207" s="32"/>
      <c r="CJ1207" s="32">
        <f t="shared" si="294"/>
        <v>0</v>
      </c>
      <c r="CK1207" s="32">
        <f>+SMALL((K1207,O1207,S1207,W1207,AA1207,AE1207,AI1207,AM1207,AQ1207,AU1207,AY1207,BC1207,BG1207,BK1207,BO1207,BS1207,BW1207,CA1207,CE1207,CI1207),1)</f>
        <v>0</v>
      </c>
      <c r="CL1207" s="18"/>
      <c r="CM1207" s="18"/>
      <c r="CN1207" s="35"/>
      <c r="CO1207" s="39">
        <f t="shared" si="297"/>
        <v>0</v>
      </c>
    </row>
    <row r="1208" spans="1:93" s="19" customFormat="1" ht="60">
      <c r="A1208" s="17">
        <v>1198</v>
      </c>
      <c r="B1208" s="49" t="s">
        <v>447</v>
      </c>
      <c r="C1208" s="69" t="s">
        <v>961</v>
      </c>
      <c r="D1208" s="69" t="s">
        <v>1248</v>
      </c>
      <c r="E1208" s="37">
        <v>1</v>
      </c>
      <c r="F1208" s="37" t="str">
        <f>+VLOOKUP(B1208,'[1]AMAREY NOVA MEDICAL S.A'!$D:$H,5,0)</f>
        <v>CTO 5669-2021 PROMED QUIRURGICOS E.U</v>
      </c>
      <c r="G1208" s="34">
        <f>+VLOOKUP(B1208,'[1]AMAREY NOVA MEDICAL S.A'!$D:$H,2,0)</f>
        <v>136504</v>
      </c>
      <c r="H1208" s="32">
        <f>+VLOOKUP(B1208,'[1]AMAREY NOVA MEDICAL S.A'!$D:$H,3,0)</f>
        <v>0</v>
      </c>
      <c r="I1208" s="32">
        <f>+VLOOKUP(B1208,'[1]AMAREY NOVA MEDICAL S.A'!$D:$H,4,0)</f>
        <v>136504</v>
      </c>
      <c r="J1208" s="32">
        <f t="shared" si="290"/>
        <v>136504</v>
      </c>
      <c r="K1208" s="32">
        <f t="shared" si="291"/>
        <v>144175.52480000001</v>
      </c>
      <c r="L1208" s="32"/>
      <c r="M1208" s="32"/>
      <c r="N1208" s="32"/>
      <c r="O1208" s="32"/>
      <c r="P1208" s="71"/>
      <c r="Q1208" s="71"/>
      <c r="R1208" s="76"/>
      <c r="S1208" s="32"/>
      <c r="T1208" s="32"/>
      <c r="U1208" s="32"/>
      <c r="V1208" s="32"/>
      <c r="W1208" s="32"/>
      <c r="X1208" s="32"/>
      <c r="Y1208" s="32"/>
      <c r="Z1208" s="32"/>
      <c r="AA1208" s="32"/>
      <c r="AB1208" s="32"/>
      <c r="AC1208" s="32"/>
      <c r="AD1208" s="32"/>
      <c r="AE1208" s="32"/>
      <c r="AF1208" s="32"/>
      <c r="AG1208" s="32"/>
      <c r="AH1208" s="32"/>
      <c r="AI1208" s="32"/>
      <c r="AJ1208" s="32"/>
      <c r="AK1208" s="32"/>
      <c r="AL1208" s="32"/>
      <c r="AM1208" s="32"/>
      <c r="AN1208" s="32"/>
      <c r="AO1208" s="32"/>
      <c r="AP1208" s="32"/>
      <c r="AQ1208" s="32"/>
      <c r="AR1208" s="32">
        <v>42900</v>
      </c>
      <c r="AS1208" s="32"/>
      <c r="AT1208" s="32">
        <v>42900</v>
      </c>
      <c r="AU1208" s="32">
        <f t="shared" si="292"/>
        <v>45310.98</v>
      </c>
      <c r="AV1208" s="32"/>
      <c r="AW1208" s="32"/>
      <c r="AX1208" s="32"/>
      <c r="AY1208" s="32"/>
      <c r="AZ1208" s="32"/>
      <c r="BA1208" s="32"/>
      <c r="BB1208" s="32"/>
      <c r="BC1208" s="32"/>
      <c r="BD1208" s="32"/>
      <c r="BE1208" s="32"/>
      <c r="BF1208" s="32"/>
      <c r="BG1208" s="32"/>
      <c r="BH1208" s="32"/>
      <c r="BI1208" s="32"/>
      <c r="BJ1208" s="32"/>
      <c r="BK1208" s="32"/>
      <c r="BL1208" s="32"/>
      <c r="BM1208" s="32"/>
      <c r="BN1208" s="32"/>
      <c r="BO1208" s="32"/>
      <c r="BP1208" s="32"/>
      <c r="BQ1208" s="32"/>
      <c r="BR1208" s="32"/>
      <c r="BS1208" s="32"/>
      <c r="BT1208" s="32"/>
      <c r="BU1208" s="32"/>
      <c r="BV1208" s="32"/>
      <c r="BW1208" s="32"/>
      <c r="BX1208" s="32">
        <v>25200</v>
      </c>
      <c r="BY1208" s="32"/>
      <c r="BZ1208" s="32">
        <v>25200</v>
      </c>
      <c r="CA1208" s="32">
        <f t="shared" si="293"/>
        <v>26616.240000000002</v>
      </c>
      <c r="CB1208" s="32"/>
      <c r="CC1208" s="32"/>
      <c r="CD1208" s="32"/>
      <c r="CE1208" s="32"/>
      <c r="CF1208" s="32"/>
      <c r="CG1208" s="32"/>
      <c r="CH1208" s="32"/>
      <c r="CI1208" s="32"/>
      <c r="CJ1208" s="32">
        <f t="shared" si="294"/>
        <v>72034.248266666676</v>
      </c>
      <c r="CK1208" s="32">
        <f>+SMALL((K1208,O1208,S1208,W1208,AA1208,AE1208,AI1208,AM1208,AQ1208,AU1208,AY1208,BC1208,BG1208,BK1208,BO1208,BS1208,BW1208,CA1208,CE1208,CI1208),1)</f>
        <v>26616.240000000002</v>
      </c>
      <c r="CL1208" s="18"/>
      <c r="CM1208" s="18">
        <f t="shared" si="295"/>
        <v>117559.28480000001</v>
      </c>
      <c r="CN1208" s="35">
        <f t="shared" si="296"/>
        <v>4.4168253968253968</v>
      </c>
      <c r="CO1208" s="39">
        <f t="shared" si="297"/>
        <v>26616.240000000002</v>
      </c>
    </row>
    <row r="1209" spans="1:93" s="19" customFormat="1" ht="60">
      <c r="A1209" s="17">
        <v>1199</v>
      </c>
      <c r="B1209" s="49" t="s">
        <v>869</v>
      </c>
      <c r="C1209" s="69" t="s">
        <v>961</v>
      </c>
      <c r="D1209" s="69" t="s">
        <v>1248</v>
      </c>
      <c r="E1209" s="37">
        <v>1</v>
      </c>
      <c r="F1209" s="37" t="str">
        <f>+VLOOKUP(B1209,'[1]AMAREY NOVA MEDICAL S.A'!$D:$H,5,0)</f>
        <v>CTO 5669-2021 PROMED QUIRURGICOS E.U</v>
      </c>
      <c r="G1209" s="34">
        <f>+VLOOKUP(B1209,'[1]AMAREY NOVA MEDICAL S.A'!$D:$H,2,0)</f>
        <v>182004</v>
      </c>
      <c r="H1209" s="32">
        <f>+VLOOKUP(B1209,'[1]AMAREY NOVA MEDICAL S.A'!$D:$H,3,0)</f>
        <v>0</v>
      </c>
      <c r="I1209" s="32">
        <f>+VLOOKUP(B1209,'[1]AMAREY NOVA MEDICAL S.A'!$D:$H,4,0)</f>
        <v>182004</v>
      </c>
      <c r="J1209" s="32">
        <f t="shared" si="290"/>
        <v>182004</v>
      </c>
      <c r="K1209" s="32">
        <f t="shared" si="291"/>
        <v>192232.62479999999</v>
      </c>
      <c r="L1209" s="32"/>
      <c r="M1209" s="32"/>
      <c r="N1209" s="32"/>
      <c r="O1209" s="32"/>
      <c r="P1209" s="71"/>
      <c r="Q1209" s="71"/>
      <c r="R1209" s="76"/>
      <c r="S1209" s="32"/>
      <c r="T1209" s="32"/>
      <c r="U1209" s="32"/>
      <c r="V1209" s="32"/>
      <c r="W1209" s="32"/>
      <c r="X1209" s="32"/>
      <c r="Y1209" s="32"/>
      <c r="Z1209" s="32"/>
      <c r="AA1209" s="32"/>
      <c r="AB1209" s="32"/>
      <c r="AC1209" s="32"/>
      <c r="AD1209" s="32"/>
      <c r="AE1209" s="32"/>
      <c r="AF1209" s="32"/>
      <c r="AG1209" s="32"/>
      <c r="AH1209" s="32"/>
      <c r="AI1209" s="32"/>
      <c r="AJ1209" s="32"/>
      <c r="AK1209" s="32"/>
      <c r="AL1209" s="32"/>
      <c r="AM1209" s="32"/>
      <c r="AN1209" s="32"/>
      <c r="AO1209" s="32"/>
      <c r="AP1209" s="32"/>
      <c r="AQ1209" s="32"/>
      <c r="AR1209" s="32"/>
      <c r="AS1209" s="32"/>
      <c r="AT1209" s="32"/>
      <c r="AU1209" s="32"/>
      <c r="AV1209" s="32"/>
      <c r="AW1209" s="32"/>
      <c r="AX1209" s="32"/>
      <c r="AY1209" s="32"/>
      <c r="AZ1209" s="32"/>
      <c r="BA1209" s="32"/>
      <c r="BB1209" s="32"/>
      <c r="BC1209" s="32"/>
      <c r="BD1209" s="32"/>
      <c r="BE1209" s="32"/>
      <c r="BF1209" s="32"/>
      <c r="BG1209" s="32"/>
      <c r="BH1209" s="32"/>
      <c r="BI1209" s="32"/>
      <c r="BJ1209" s="32"/>
      <c r="BK1209" s="32"/>
      <c r="BL1209" s="32"/>
      <c r="BM1209" s="32"/>
      <c r="BN1209" s="32"/>
      <c r="BO1209" s="32"/>
      <c r="BP1209" s="32"/>
      <c r="BQ1209" s="32"/>
      <c r="BR1209" s="32"/>
      <c r="BS1209" s="32"/>
      <c r="BT1209" s="32"/>
      <c r="BU1209" s="32"/>
      <c r="BV1209" s="32"/>
      <c r="BW1209" s="32"/>
      <c r="BX1209" s="32"/>
      <c r="BY1209" s="32"/>
      <c r="BZ1209" s="32"/>
      <c r="CA1209" s="32"/>
      <c r="CB1209" s="32"/>
      <c r="CC1209" s="32"/>
      <c r="CD1209" s="32"/>
      <c r="CE1209" s="32"/>
      <c r="CF1209" s="32"/>
      <c r="CG1209" s="32"/>
      <c r="CH1209" s="32"/>
      <c r="CI1209" s="32"/>
      <c r="CJ1209" s="32">
        <f t="shared" si="294"/>
        <v>192232.62479999999</v>
      </c>
      <c r="CK1209" s="32">
        <f>+SMALL((K1209,O1209,S1209,W1209,AA1209,AE1209,AI1209,AM1209,AQ1209,AU1209,AY1209,BC1209,BG1209,BK1209,BO1209,BS1209,BW1209,CA1209,CE1209,CI1209),1)</f>
        <v>192232.62479999999</v>
      </c>
      <c r="CL1209" s="18"/>
      <c r="CM1209" s="18">
        <f t="shared" si="295"/>
        <v>0</v>
      </c>
      <c r="CN1209" s="35">
        <f t="shared" si="296"/>
        <v>0</v>
      </c>
      <c r="CO1209" s="39">
        <f t="shared" si="297"/>
        <v>192232.62479999999</v>
      </c>
    </row>
    <row r="1210" spans="1:93" s="19" customFormat="1" ht="60">
      <c r="A1210" s="17">
        <v>1200</v>
      </c>
      <c r="B1210" s="49" t="s">
        <v>871</v>
      </c>
      <c r="C1210" s="69" t="s">
        <v>962</v>
      </c>
      <c r="D1210" s="69" t="s">
        <v>1248</v>
      </c>
      <c r="E1210" s="37">
        <v>1</v>
      </c>
      <c r="F1210" s="37" t="str">
        <f>+VLOOKUP(B1210,'[1]AMAREY NOVA MEDICAL S.A'!$D:$H,5,0)</f>
        <v>CTO 5669-2021 PROMED QUIRURGICOS E.U</v>
      </c>
      <c r="G1210" s="34">
        <f>+VLOOKUP(B1210,'[1]AMAREY NOVA MEDICAL S.A'!$D:$H,2,0)</f>
        <v>364009</v>
      </c>
      <c r="H1210" s="32">
        <f>+VLOOKUP(B1210,'[1]AMAREY NOVA MEDICAL S.A'!$D:$H,3,0)</f>
        <v>0</v>
      </c>
      <c r="I1210" s="32">
        <f>+VLOOKUP(B1210,'[1]AMAREY NOVA MEDICAL S.A'!$D:$H,4,0)</f>
        <v>364009</v>
      </c>
      <c r="J1210" s="32">
        <f t="shared" si="290"/>
        <v>364009</v>
      </c>
      <c r="K1210" s="32">
        <f t="shared" si="291"/>
        <v>384466.30580000003</v>
      </c>
      <c r="L1210" s="32"/>
      <c r="M1210" s="32"/>
      <c r="N1210" s="32"/>
      <c r="O1210" s="32"/>
      <c r="P1210" s="71"/>
      <c r="Q1210" s="71"/>
      <c r="R1210" s="76"/>
      <c r="S1210" s="32"/>
      <c r="T1210" s="32"/>
      <c r="U1210" s="32"/>
      <c r="V1210" s="32"/>
      <c r="W1210" s="32"/>
      <c r="X1210" s="32"/>
      <c r="Y1210" s="32"/>
      <c r="Z1210" s="32"/>
      <c r="AA1210" s="32"/>
      <c r="AB1210" s="32"/>
      <c r="AC1210" s="32"/>
      <c r="AD1210" s="32"/>
      <c r="AE1210" s="32"/>
      <c r="AF1210" s="32"/>
      <c r="AG1210" s="32"/>
      <c r="AH1210" s="32"/>
      <c r="AI1210" s="32"/>
      <c r="AJ1210" s="32"/>
      <c r="AK1210" s="32"/>
      <c r="AL1210" s="32"/>
      <c r="AM1210" s="32"/>
      <c r="AN1210" s="32"/>
      <c r="AO1210" s="32"/>
      <c r="AP1210" s="32"/>
      <c r="AQ1210" s="32"/>
      <c r="AR1210" s="32">
        <v>1097635</v>
      </c>
      <c r="AS1210" s="32"/>
      <c r="AT1210" s="32">
        <v>1097635</v>
      </c>
      <c r="AU1210" s="32">
        <f t="shared" si="292"/>
        <v>1159322.0870000001</v>
      </c>
      <c r="AV1210" s="32"/>
      <c r="AW1210" s="32"/>
      <c r="AX1210" s="32"/>
      <c r="AY1210" s="32"/>
      <c r="AZ1210" s="32"/>
      <c r="BA1210" s="32"/>
      <c r="BB1210" s="32"/>
      <c r="BC1210" s="32"/>
      <c r="BD1210" s="32"/>
      <c r="BE1210" s="32"/>
      <c r="BF1210" s="32"/>
      <c r="BG1210" s="32"/>
      <c r="BH1210" s="32"/>
      <c r="BI1210" s="32"/>
      <c r="BJ1210" s="32"/>
      <c r="BK1210" s="32"/>
      <c r="BL1210" s="32"/>
      <c r="BM1210" s="32"/>
      <c r="BN1210" s="32"/>
      <c r="BO1210" s="32"/>
      <c r="BP1210" s="32"/>
      <c r="BQ1210" s="32"/>
      <c r="BR1210" s="32"/>
      <c r="BS1210" s="32"/>
      <c r="BT1210" s="32"/>
      <c r="BU1210" s="32"/>
      <c r="BV1210" s="32"/>
      <c r="BW1210" s="32"/>
      <c r="BX1210" s="32">
        <v>855225</v>
      </c>
      <c r="BY1210" s="32"/>
      <c r="BZ1210" s="32">
        <v>855225</v>
      </c>
      <c r="CA1210" s="32">
        <f t="shared" si="293"/>
        <v>903288.64500000002</v>
      </c>
      <c r="CB1210" s="32"/>
      <c r="CC1210" s="32"/>
      <c r="CD1210" s="32"/>
      <c r="CE1210" s="32"/>
      <c r="CF1210" s="32"/>
      <c r="CG1210" s="32"/>
      <c r="CH1210" s="32"/>
      <c r="CI1210" s="32"/>
      <c r="CJ1210" s="32">
        <f t="shared" si="294"/>
        <v>815692.34593333339</v>
      </c>
      <c r="CK1210" s="32">
        <f>+SMALL((K1210,O1210,S1210,W1210,AA1210,AE1210,AI1210,AM1210,AQ1210,AU1210,AY1210,BC1210,BG1210,BK1210,BO1210,BS1210,BW1210,CA1210,CE1210,CI1210),1)</f>
        <v>384466.30580000003</v>
      </c>
      <c r="CL1210" s="18"/>
      <c r="CM1210" s="18">
        <f t="shared" si="295"/>
        <v>0</v>
      </c>
      <c r="CN1210" s="35">
        <f t="shared" si="296"/>
        <v>0</v>
      </c>
      <c r="CO1210" s="39">
        <f t="shared" si="297"/>
        <v>384466.30580000003</v>
      </c>
    </row>
    <row r="1211" spans="1:93" s="19" customFormat="1" ht="60">
      <c r="A1211" s="17">
        <v>1201</v>
      </c>
      <c r="B1211" s="49" t="s">
        <v>872</v>
      </c>
      <c r="C1211" s="69" t="s">
        <v>962</v>
      </c>
      <c r="D1211" s="69" t="s">
        <v>1248</v>
      </c>
      <c r="E1211" s="37">
        <v>1</v>
      </c>
      <c r="F1211" s="37" t="str">
        <f>+VLOOKUP(B1211,'[1]AMAREY NOVA MEDICAL S.A'!$D:$H,5,0)</f>
        <v>CTO 5669-2021 PROMED QUIRURGICOS E.U</v>
      </c>
      <c r="G1211" s="34">
        <f>+VLOOKUP(B1211,'[1]AMAREY NOVA MEDICAL S.A'!$D:$H,2,0)</f>
        <v>45502</v>
      </c>
      <c r="H1211" s="32">
        <f>+VLOOKUP(B1211,'[1]AMAREY NOVA MEDICAL S.A'!$D:$H,3,0)</f>
        <v>0</v>
      </c>
      <c r="I1211" s="32">
        <f>+VLOOKUP(B1211,'[1]AMAREY NOVA MEDICAL S.A'!$D:$H,4,0)</f>
        <v>45502</v>
      </c>
      <c r="J1211" s="32">
        <f t="shared" si="290"/>
        <v>45502</v>
      </c>
      <c r="K1211" s="32">
        <f t="shared" si="291"/>
        <v>48059.212400000004</v>
      </c>
      <c r="L1211" s="32"/>
      <c r="M1211" s="32"/>
      <c r="N1211" s="32"/>
      <c r="O1211" s="32"/>
      <c r="P1211" s="71"/>
      <c r="Q1211" s="71"/>
      <c r="R1211" s="76"/>
      <c r="S1211" s="32"/>
      <c r="T1211" s="32"/>
      <c r="U1211" s="32"/>
      <c r="V1211" s="32"/>
      <c r="W1211" s="32"/>
      <c r="X1211" s="32"/>
      <c r="Y1211" s="32"/>
      <c r="Z1211" s="32"/>
      <c r="AA1211" s="32"/>
      <c r="AB1211" s="32"/>
      <c r="AC1211" s="32"/>
      <c r="AD1211" s="32"/>
      <c r="AE1211" s="32"/>
      <c r="AF1211" s="32"/>
      <c r="AG1211" s="32"/>
      <c r="AH1211" s="32"/>
      <c r="AI1211" s="32"/>
      <c r="AJ1211" s="32"/>
      <c r="AK1211" s="32"/>
      <c r="AL1211" s="32"/>
      <c r="AM1211" s="32"/>
      <c r="AN1211" s="32"/>
      <c r="AO1211" s="32"/>
      <c r="AP1211" s="32"/>
      <c r="AQ1211" s="32"/>
      <c r="AR1211" s="32">
        <v>1260160</v>
      </c>
      <c r="AS1211" s="32"/>
      <c r="AT1211" s="32">
        <v>1260160</v>
      </c>
      <c r="AU1211" s="32">
        <f t="shared" si="292"/>
        <v>1330980.9920000001</v>
      </c>
      <c r="AV1211" s="32"/>
      <c r="AW1211" s="32"/>
      <c r="AX1211" s="32"/>
      <c r="AY1211" s="32"/>
      <c r="AZ1211" s="32"/>
      <c r="BA1211" s="32"/>
      <c r="BB1211" s="32"/>
      <c r="BC1211" s="32"/>
      <c r="BD1211" s="32"/>
      <c r="BE1211" s="32"/>
      <c r="BF1211" s="32"/>
      <c r="BG1211" s="32"/>
      <c r="BH1211" s="32"/>
      <c r="BI1211" s="32"/>
      <c r="BJ1211" s="32"/>
      <c r="BK1211" s="32"/>
      <c r="BL1211" s="32"/>
      <c r="BM1211" s="32"/>
      <c r="BN1211" s="32"/>
      <c r="BO1211" s="32"/>
      <c r="BP1211" s="32"/>
      <c r="BQ1211" s="32"/>
      <c r="BR1211" s="32"/>
      <c r="BS1211" s="32"/>
      <c r="BT1211" s="32"/>
      <c r="BU1211" s="32"/>
      <c r="BV1211" s="32"/>
      <c r="BW1211" s="32"/>
      <c r="BX1211" s="32">
        <v>1036833</v>
      </c>
      <c r="BY1211" s="32"/>
      <c r="BZ1211" s="32">
        <v>1036833</v>
      </c>
      <c r="CA1211" s="32">
        <f t="shared" si="293"/>
        <v>1095103.0146000001</v>
      </c>
      <c r="CB1211" s="32"/>
      <c r="CC1211" s="32"/>
      <c r="CD1211" s="32"/>
      <c r="CE1211" s="32"/>
      <c r="CF1211" s="32"/>
      <c r="CG1211" s="32"/>
      <c r="CH1211" s="32"/>
      <c r="CI1211" s="32"/>
      <c r="CJ1211" s="32">
        <f t="shared" si="294"/>
        <v>824714.40633333346</v>
      </c>
      <c r="CK1211" s="32">
        <f>+SMALL((K1211,O1211,S1211,W1211,AA1211,AE1211,AI1211,AM1211,AQ1211,AU1211,AY1211,BC1211,BG1211,BK1211,BO1211,BS1211,BW1211,CA1211,CE1211,CI1211),1)</f>
        <v>48059.212400000004</v>
      </c>
      <c r="CL1211" s="18"/>
      <c r="CM1211" s="18">
        <f t="shared" si="295"/>
        <v>0</v>
      </c>
      <c r="CN1211" s="35">
        <f t="shared" si="296"/>
        <v>0</v>
      </c>
      <c r="CO1211" s="39">
        <f t="shared" si="297"/>
        <v>48059.212400000004</v>
      </c>
    </row>
    <row r="1212" spans="1:93" s="19" customFormat="1" ht="60">
      <c r="A1212" s="17">
        <v>1202</v>
      </c>
      <c r="B1212" s="49" t="s">
        <v>873</v>
      </c>
      <c r="C1212" s="69" t="s">
        <v>962</v>
      </c>
      <c r="D1212" s="69" t="s">
        <v>1248</v>
      </c>
      <c r="E1212" s="37">
        <v>1</v>
      </c>
      <c r="F1212" s="37" t="str">
        <f>+VLOOKUP(B1212,'[1]AMAREY NOVA MEDICAL S.A'!$D:$H,5,0)</f>
        <v>CTO 5669-2021 PROMED QUIRURGICOS E.U</v>
      </c>
      <c r="G1212" s="34">
        <f>+VLOOKUP(B1212,'[1]AMAREY NOVA MEDICAL S.A'!$D:$H,2,0)</f>
        <v>409510</v>
      </c>
      <c r="H1212" s="32">
        <f>+VLOOKUP(B1212,'[1]AMAREY NOVA MEDICAL S.A'!$D:$H,3,0)</f>
        <v>0</v>
      </c>
      <c r="I1212" s="32">
        <f>+VLOOKUP(B1212,'[1]AMAREY NOVA MEDICAL S.A'!$D:$H,4,0)</f>
        <v>409510</v>
      </c>
      <c r="J1212" s="32">
        <f t="shared" si="290"/>
        <v>409510</v>
      </c>
      <c r="K1212" s="32">
        <f t="shared" si="291"/>
        <v>432524.462</v>
      </c>
      <c r="L1212" s="32"/>
      <c r="M1212" s="32"/>
      <c r="N1212" s="32"/>
      <c r="O1212" s="32"/>
      <c r="P1212" s="71"/>
      <c r="Q1212" s="71"/>
      <c r="R1212" s="76"/>
      <c r="S1212" s="32"/>
      <c r="T1212" s="32"/>
      <c r="U1212" s="32"/>
      <c r="V1212" s="32"/>
      <c r="W1212" s="32"/>
      <c r="X1212" s="32"/>
      <c r="Y1212" s="32"/>
      <c r="Z1212" s="32"/>
      <c r="AA1212" s="32"/>
      <c r="AB1212" s="32"/>
      <c r="AC1212" s="32"/>
      <c r="AD1212" s="32"/>
      <c r="AE1212" s="32"/>
      <c r="AF1212" s="32"/>
      <c r="AG1212" s="32"/>
      <c r="AH1212" s="32"/>
      <c r="AI1212" s="32"/>
      <c r="AJ1212" s="32"/>
      <c r="AK1212" s="32"/>
      <c r="AL1212" s="32"/>
      <c r="AM1212" s="32"/>
      <c r="AN1212" s="32"/>
      <c r="AO1212" s="32"/>
      <c r="AP1212" s="32"/>
      <c r="AQ1212" s="32"/>
      <c r="AR1212" s="32">
        <v>510323</v>
      </c>
      <c r="AS1212" s="32"/>
      <c r="AT1212" s="32">
        <v>510323</v>
      </c>
      <c r="AU1212" s="32">
        <f t="shared" si="292"/>
        <v>539003.15260000003</v>
      </c>
      <c r="AV1212" s="32"/>
      <c r="AW1212" s="32"/>
      <c r="AX1212" s="32"/>
      <c r="AY1212" s="32"/>
      <c r="AZ1212" s="32"/>
      <c r="BA1212" s="32"/>
      <c r="BB1212" s="32"/>
      <c r="BC1212" s="32"/>
      <c r="BD1212" s="32"/>
      <c r="BE1212" s="32"/>
      <c r="BF1212" s="32"/>
      <c r="BG1212" s="32"/>
      <c r="BH1212" s="32"/>
      <c r="BI1212" s="32"/>
      <c r="BJ1212" s="32"/>
      <c r="BK1212" s="32"/>
      <c r="BL1212" s="32"/>
      <c r="BM1212" s="32"/>
      <c r="BN1212" s="32"/>
      <c r="BO1212" s="32"/>
      <c r="BP1212" s="32"/>
      <c r="BQ1212" s="32"/>
      <c r="BR1212" s="32"/>
      <c r="BS1212" s="32"/>
      <c r="BT1212" s="32"/>
      <c r="BU1212" s="32"/>
      <c r="BV1212" s="32"/>
      <c r="BW1212" s="32"/>
      <c r="BX1212" s="32">
        <v>570150</v>
      </c>
      <c r="BY1212" s="32"/>
      <c r="BZ1212" s="32">
        <v>570150</v>
      </c>
      <c r="CA1212" s="32">
        <f t="shared" si="293"/>
        <v>602192.43000000005</v>
      </c>
      <c r="CB1212" s="32"/>
      <c r="CC1212" s="32"/>
      <c r="CD1212" s="32"/>
      <c r="CE1212" s="32"/>
      <c r="CF1212" s="32"/>
      <c r="CG1212" s="32"/>
      <c r="CH1212" s="32"/>
      <c r="CI1212" s="32"/>
      <c r="CJ1212" s="32">
        <f t="shared" si="294"/>
        <v>524573.34820000001</v>
      </c>
      <c r="CK1212" s="32">
        <f>+SMALL((K1212,O1212,S1212,W1212,AA1212,AE1212,AI1212,AM1212,AQ1212,AU1212,AY1212,BC1212,BG1212,BK1212,BO1212,BS1212,BW1212,CA1212,CE1212,CI1212),1)</f>
        <v>432524.462</v>
      </c>
      <c r="CL1212" s="18"/>
      <c r="CM1212" s="18">
        <f t="shared" si="295"/>
        <v>0</v>
      </c>
      <c r="CN1212" s="35">
        <f t="shared" si="296"/>
        <v>0</v>
      </c>
      <c r="CO1212" s="39">
        <f t="shared" si="297"/>
        <v>432524.462</v>
      </c>
    </row>
    <row r="1213" spans="1:93" s="19" customFormat="1" ht="60">
      <c r="A1213" s="17">
        <v>1203</v>
      </c>
      <c r="B1213" s="49" t="s">
        <v>874</v>
      </c>
      <c r="C1213" s="69" t="s">
        <v>962</v>
      </c>
      <c r="D1213" s="69" t="s">
        <v>1248</v>
      </c>
      <c r="E1213" s="37">
        <v>1</v>
      </c>
      <c r="F1213" s="37" t="str">
        <f>+VLOOKUP(B1213,'[1]AMAREY NOVA MEDICAL S.A'!$D:$H,5,0)</f>
        <v>CTO 5669-2021 PROMED QUIRURGICOS E.U</v>
      </c>
      <c r="G1213" s="34">
        <f>+VLOOKUP(B1213,'[1]AMAREY NOVA MEDICAL S.A'!$D:$H,2,0)</f>
        <v>136504</v>
      </c>
      <c r="H1213" s="32">
        <f>+VLOOKUP(B1213,'[1]AMAREY NOVA MEDICAL S.A'!$D:$H,3,0)</f>
        <v>0</v>
      </c>
      <c r="I1213" s="32">
        <f>+VLOOKUP(B1213,'[1]AMAREY NOVA MEDICAL S.A'!$D:$H,4,0)</f>
        <v>136504</v>
      </c>
      <c r="J1213" s="32">
        <f t="shared" si="290"/>
        <v>136504</v>
      </c>
      <c r="K1213" s="32">
        <f t="shared" si="291"/>
        <v>144175.52480000001</v>
      </c>
      <c r="L1213" s="32"/>
      <c r="M1213" s="32"/>
      <c r="N1213" s="32"/>
      <c r="O1213" s="32"/>
      <c r="P1213" s="71"/>
      <c r="Q1213" s="71"/>
      <c r="R1213" s="76"/>
      <c r="S1213" s="32"/>
      <c r="T1213" s="32"/>
      <c r="U1213" s="32"/>
      <c r="V1213" s="32"/>
      <c r="W1213" s="32"/>
      <c r="X1213" s="32"/>
      <c r="Y1213" s="32"/>
      <c r="Z1213" s="32"/>
      <c r="AA1213" s="32"/>
      <c r="AB1213" s="32"/>
      <c r="AC1213" s="32"/>
      <c r="AD1213" s="32"/>
      <c r="AE1213" s="32"/>
      <c r="AF1213" s="32"/>
      <c r="AG1213" s="32"/>
      <c r="AH1213" s="32"/>
      <c r="AI1213" s="32"/>
      <c r="AJ1213" s="32"/>
      <c r="AK1213" s="32"/>
      <c r="AL1213" s="32"/>
      <c r="AM1213" s="32"/>
      <c r="AN1213" s="32"/>
      <c r="AO1213" s="32"/>
      <c r="AP1213" s="32"/>
      <c r="AQ1213" s="32"/>
      <c r="AR1213" s="32">
        <v>101618</v>
      </c>
      <c r="AS1213" s="32"/>
      <c r="AT1213" s="32">
        <v>101618</v>
      </c>
      <c r="AU1213" s="32">
        <f t="shared" si="292"/>
        <v>107328.9316</v>
      </c>
      <c r="AV1213" s="32"/>
      <c r="AW1213" s="32"/>
      <c r="AX1213" s="32"/>
      <c r="AY1213" s="32"/>
      <c r="AZ1213" s="32"/>
      <c r="BA1213" s="32"/>
      <c r="BB1213" s="32"/>
      <c r="BC1213" s="32"/>
      <c r="BD1213" s="32"/>
      <c r="BE1213" s="32"/>
      <c r="BF1213" s="32"/>
      <c r="BG1213" s="32"/>
      <c r="BH1213" s="32"/>
      <c r="BI1213" s="32"/>
      <c r="BJ1213" s="32"/>
      <c r="BK1213" s="32"/>
      <c r="BL1213" s="32"/>
      <c r="BM1213" s="32"/>
      <c r="BN1213" s="32"/>
      <c r="BO1213" s="32"/>
      <c r="BP1213" s="32"/>
      <c r="BQ1213" s="32"/>
      <c r="BR1213" s="32"/>
      <c r="BS1213" s="32"/>
      <c r="BT1213" s="32"/>
      <c r="BU1213" s="32"/>
      <c r="BV1213" s="32"/>
      <c r="BW1213" s="32"/>
      <c r="BX1213" s="32">
        <v>84000</v>
      </c>
      <c r="BY1213" s="32"/>
      <c r="BZ1213" s="32">
        <v>84000</v>
      </c>
      <c r="CA1213" s="32">
        <f t="shared" si="293"/>
        <v>88720.8</v>
      </c>
      <c r="CB1213" s="32"/>
      <c r="CC1213" s="32"/>
      <c r="CD1213" s="32"/>
      <c r="CE1213" s="32"/>
      <c r="CF1213" s="32"/>
      <c r="CG1213" s="32"/>
      <c r="CH1213" s="32"/>
      <c r="CI1213" s="32"/>
      <c r="CJ1213" s="32">
        <f t="shared" si="294"/>
        <v>113408.4188</v>
      </c>
      <c r="CK1213" s="32">
        <f>+SMALL((K1213,O1213,S1213,W1213,AA1213,AE1213,AI1213,AM1213,AQ1213,AU1213,AY1213,BC1213,BG1213,BK1213,BO1213,BS1213,BW1213,CA1213,CE1213,CI1213),1)</f>
        <v>88720.8</v>
      </c>
      <c r="CL1213" s="18"/>
      <c r="CM1213" s="18">
        <f t="shared" si="295"/>
        <v>55454.724800000011</v>
      </c>
      <c r="CN1213" s="35">
        <f t="shared" si="296"/>
        <v>0.62504761904761919</v>
      </c>
      <c r="CO1213" s="39">
        <f t="shared" si="297"/>
        <v>88720.8</v>
      </c>
    </row>
    <row r="1214" spans="1:93" s="19" customFormat="1" ht="60">
      <c r="A1214" s="17">
        <v>1204</v>
      </c>
      <c r="B1214" s="49" t="s">
        <v>875</v>
      </c>
      <c r="C1214" s="69" t="s">
        <v>962</v>
      </c>
      <c r="D1214" s="69" t="s">
        <v>1248</v>
      </c>
      <c r="E1214" s="37">
        <v>1</v>
      </c>
      <c r="F1214" s="37" t="str">
        <f>+VLOOKUP(B1214,'[1]AMAREY NOVA MEDICAL S.A'!$D:$H,5,0)</f>
        <v>CTO 5669-2021 PROMED QUIRURGICOS E.U</v>
      </c>
      <c r="G1214" s="34">
        <f>+VLOOKUP(B1214,'[1]AMAREY NOVA MEDICAL S.A'!$D:$H,2,0)</f>
        <v>182004</v>
      </c>
      <c r="H1214" s="32">
        <f>+VLOOKUP(B1214,'[1]AMAREY NOVA MEDICAL S.A'!$D:$H,3,0)</f>
        <v>0</v>
      </c>
      <c r="I1214" s="32">
        <f>+VLOOKUP(B1214,'[1]AMAREY NOVA MEDICAL S.A'!$D:$H,4,0)</f>
        <v>182004</v>
      </c>
      <c r="J1214" s="32">
        <f t="shared" si="290"/>
        <v>182004</v>
      </c>
      <c r="K1214" s="32">
        <f t="shared" si="291"/>
        <v>192232.62479999999</v>
      </c>
      <c r="L1214" s="32"/>
      <c r="M1214" s="32"/>
      <c r="N1214" s="32"/>
      <c r="O1214" s="32"/>
      <c r="P1214" s="71"/>
      <c r="Q1214" s="71"/>
      <c r="R1214" s="76"/>
      <c r="S1214" s="32"/>
      <c r="T1214" s="32"/>
      <c r="U1214" s="32"/>
      <c r="V1214" s="32"/>
      <c r="W1214" s="32"/>
      <c r="X1214" s="32"/>
      <c r="Y1214" s="32"/>
      <c r="Z1214" s="32"/>
      <c r="AA1214" s="32"/>
      <c r="AB1214" s="32"/>
      <c r="AC1214" s="32"/>
      <c r="AD1214" s="32"/>
      <c r="AE1214" s="32"/>
      <c r="AF1214" s="32"/>
      <c r="AG1214" s="32"/>
      <c r="AH1214" s="32"/>
      <c r="AI1214" s="32"/>
      <c r="AJ1214" s="32"/>
      <c r="AK1214" s="32"/>
      <c r="AL1214" s="32"/>
      <c r="AM1214" s="32"/>
      <c r="AN1214" s="32"/>
      <c r="AO1214" s="32"/>
      <c r="AP1214" s="32"/>
      <c r="AQ1214" s="32"/>
      <c r="AR1214" s="32"/>
      <c r="AS1214" s="32"/>
      <c r="AT1214" s="32"/>
      <c r="AU1214" s="32"/>
      <c r="AV1214" s="32"/>
      <c r="AW1214" s="32"/>
      <c r="AX1214" s="32"/>
      <c r="AY1214" s="32"/>
      <c r="AZ1214" s="32"/>
      <c r="BA1214" s="32"/>
      <c r="BB1214" s="32"/>
      <c r="BC1214" s="32"/>
      <c r="BD1214" s="32"/>
      <c r="BE1214" s="32"/>
      <c r="BF1214" s="32"/>
      <c r="BG1214" s="32"/>
      <c r="BH1214" s="32"/>
      <c r="BI1214" s="32"/>
      <c r="BJ1214" s="32"/>
      <c r="BK1214" s="32"/>
      <c r="BL1214" s="32"/>
      <c r="BM1214" s="32"/>
      <c r="BN1214" s="32"/>
      <c r="BO1214" s="32"/>
      <c r="BP1214" s="32"/>
      <c r="BQ1214" s="32"/>
      <c r="BR1214" s="32"/>
      <c r="BS1214" s="32"/>
      <c r="BT1214" s="32"/>
      <c r="BU1214" s="32"/>
      <c r="BV1214" s="32"/>
      <c r="BW1214" s="32"/>
      <c r="BX1214" s="32"/>
      <c r="BY1214" s="32"/>
      <c r="BZ1214" s="32"/>
      <c r="CA1214" s="32"/>
      <c r="CB1214" s="32"/>
      <c r="CC1214" s="32"/>
      <c r="CD1214" s="32"/>
      <c r="CE1214" s="32"/>
      <c r="CF1214" s="32"/>
      <c r="CG1214" s="32"/>
      <c r="CH1214" s="32"/>
      <c r="CI1214" s="32"/>
      <c r="CJ1214" s="32">
        <f t="shared" si="294"/>
        <v>192232.62479999999</v>
      </c>
      <c r="CK1214" s="32">
        <f>+SMALL((K1214,O1214,S1214,W1214,AA1214,AE1214,AI1214,AM1214,AQ1214,AU1214,AY1214,BC1214,BG1214,BK1214,BO1214,BS1214,BW1214,CA1214,CE1214,CI1214),1)</f>
        <v>192232.62479999999</v>
      </c>
      <c r="CL1214" s="18"/>
      <c r="CM1214" s="18">
        <f t="shared" si="295"/>
        <v>0</v>
      </c>
      <c r="CN1214" s="35">
        <f t="shared" si="296"/>
        <v>0</v>
      </c>
      <c r="CO1214" s="39">
        <f t="shared" si="297"/>
        <v>192232.62479999999</v>
      </c>
    </row>
    <row r="1215" spans="1:93" s="19" customFormat="1" ht="60">
      <c r="A1215" s="17">
        <v>1205</v>
      </c>
      <c r="B1215" s="49" t="s">
        <v>862</v>
      </c>
      <c r="C1215" s="69" t="s">
        <v>962</v>
      </c>
      <c r="D1215" s="69" t="s">
        <v>1248</v>
      </c>
      <c r="E1215" s="37">
        <v>1</v>
      </c>
      <c r="F1215" s="37" t="str">
        <f>+VLOOKUP(B1215,'[1]AMAREY NOVA MEDICAL S.A'!$D:$H,5,0)</f>
        <v>CTO 5669-2021 PROMED QUIRURGICOS E.U</v>
      </c>
      <c r="G1215" s="34">
        <f>+VLOOKUP(B1215,'[1]AMAREY NOVA MEDICAL S.A'!$D:$H,2,0)</f>
        <v>364009</v>
      </c>
      <c r="H1215" s="32">
        <f>+VLOOKUP(B1215,'[1]AMAREY NOVA MEDICAL S.A'!$D:$H,3,0)</f>
        <v>0</v>
      </c>
      <c r="I1215" s="32">
        <f>+VLOOKUP(B1215,'[1]AMAREY NOVA MEDICAL S.A'!$D:$H,4,0)</f>
        <v>364009</v>
      </c>
      <c r="J1215" s="32">
        <f t="shared" si="290"/>
        <v>364009</v>
      </c>
      <c r="K1215" s="32">
        <f t="shared" si="291"/>
        <v>384466.30580000003</v>
      </c>
      <c r="L1215" s="32"/>
      <c r="M1215" s="32"/>
      <c r="N1215" s="32"/>
      <c r="O1215" s="32"/>
      <c r="P1215" s="71"/>
      <c r="Q1215" s="71"/>
      <c r="R1215" s="76"/>
      <c r="S1215" s="32"/>
      <c r="T1215" s="32"/>
      <c r="U1215" s="32"/>
      <c r="V1215" s="32"/>
      <c r="W1215" s="32"/>
      <c r="X1215" s="32"/>
      <c r="Y1215" s="32"/>
      <c r="Z1215" s="32"/>
      <c r="AA1215" s="32"/>
      <c r="AB1215" s="32"/>
      <c r="AC1215" s="32"/>
      <c r="AD1215" s="32"/>
      <c r="AE1215" s="32"/>
      <c r="AF1215" s="32"/>
      <c r="AG1215" s="32"/>
      <c r="AH1215" s="32"/>
      <c r="AI1215" s="32"/>
      <c r="AJ1215" s="32"/>
      <c r="AK1215" s="32"/>
      <c r="AL1215" s="32"/>
      <c r="AM1215" s="32"/>
      <c r="AN1215" s="32"/>
      <c r="AO1215" s="32"/>
      <c r="AP1215" s="32"/>
      <c r="AQ1215" s="32"/>
      <c r="AR1215" s="32"/>
      <c r="AS1215" s="32"/>
      <c r="AT1215" s="32"/>
      <c r="AU1215" s="32"/>
      <c r="AV1215" s="32"/>
      <c r="AW1215" s="32"/>
      <c r="AX1215" s="32"/>
      <c r="AY1215" s="32"/>
      <c r="AZ1215" s="32"/>
      <c r="BA1215" s="32"/>
      <c r="BB1215" s="32"/>
      <c r="BC1215" s="32"/>
      <c r="BD1215" s="32"/>
      <c r="BE1215" s="32"/>
      <c r="BF1215" s="32"/>
      <c r="BG1215" s="32"/>
      <c r="BH1215" s="32"/>
      <c r="BI1215" s="32"/>
      <c r="BJ1215" s="32"/>
      <c r="BK1215" s="32"/>
      <c r="BL1215" s="32"/>
      <c r="BM1215" s="32"/>
      <c r="BN1215" s="32"/>
      <c r="BO1215" s="32"/>
      <c r="BP1215" s="32"/>
      <c r="BQ1215" s="32"/>
      <c r="BR1215" s="32"/>
      <c r="BS1215" s="32"/>
      <c r="BT1215" s="32"/>
      <c r="BU1215" s="32"/>
      <c r="BV1215" s="32"/>
      <c r="BW1215" s="32"/>
      <c r="BX1215" s="32">
        <v>700350</v>
      </c>
      <c r="BY1215" s="32"/>
      <c r="BZ1215" s="32">
        <v>700350</v>
      </c>
      <c r="CA1215" s="32">
        <f t="shared" si="293"/>
        <v>739709.67</v>
      </c>
      <c r="CB1215" s="32"/>
      <c r="CC1215" s="32"/>
      <c r="CD1215" s="32"/>
      <c r="CE1215" s="32"/>
      <c r="CF1215" s="32"/>
      <c r="CG1215" s="32"/>
      <c r="CH1215" s="32"/>
      <c r="CI1215" s="32"/>
      <c r="CJ1215" s="32">
        <f t="shared" si="294"/>
        <v>562087.98790000007</v>
      </c>
      <c r="CK1215" s="32">
        <f>+SMALL((K1215,O1215,S1215,W1215,AA1215,AE1215,AI1215,AM1215,AQ1215,AU1215,AY1215,BC1215,BG1215,BK1215,BO1215,BS1215,BW1215,CA1215,CE1215,CI1215),1)</f>
        <v>384466.30580000003</v>
      </c>
      <c r="CL1215" s="18"/>
      <c r="CM1215" s="18">
        <f t="shared" si="295"/>
        <v>0</v>
      </c>
      <c r="CN1215" s="35">
        <f t="shared" si="296"/>
        <v>0</v>
      </c>
      <c r="CO1215" s="39">
        <f t="shared" si="297"/>
        <v>384466.30580000003</v>
      </c>
    </row>
    <row r="1216" spans="1:93" s="19" customFormat="1" ht="60">
      <c r="A1216" s="17">
        <v>1206</v>
      </c>
      <c r="B1216" s="49" t="s">
        <v>444</v>
      </c>
      <c r="C1216" s="69" t="s">
        <v>962</v>
      </c>
      <c r="D1216" s="69" t="s">
        <v>1248</v>
      </c>
      <c r="E1216" s="37">
        <v>1</v>
      </c>
      <c r="F1216" s="37" t="str">
        <f>+VLOOKUP(B1216,'[1]AMAREY NOVA MEDICAL S.A'!$D:$H,5,0)</f>
        <v>CTO 5669-2021 PROMED QUIRURGICOS E.U</v>
      </c>
      <c r="G1216" s="34">
        <f>+VLOOKUP(B1216,'[1]AMAREY NOVA MEDICAL S.A'!$D:$H,2,0)</f>
        <v>72801</v>
      </c>
      <c r="H1216" s="32">
        <f>+VLOOKUP(B1216,'[1]AMAREY NOVA MEDICAL S.A'!$D:$H,3,0)</f>
        <v>0</v>
      </c>
      <c r="I1216" s="32">
        <f>+VLOOKUP(B1216,'[1]AMAREY NOVA MEDICAL S.A'!$D:$H,4,0)</f>
        <v>72801</v>
      </c>
      <c r="J1216" s="32">
        <f t="shared" si="290"/>
        <v>72801</v>
      </c>
      <c r="K1216" s="32">
        <f t="shared" si="291"/>
        <v>76892.416200000007</v>
      </c>
      <c r="L1216" s="32"/>
      <c r="M1216" s="32"/>
      <c r="N1216" s="32"/>
      <c r="O1216" s="32"/>
      <c r="P1216" s="71"/>
      <c r="Q1216" s="71"/>
      <c r="R1216" s="76"/>
      <c r="S1216" s="32"/>
      <c r="T1216" s="32"/>
      <c r="U1216" s="32"/>
      <c r="V1216" s="32"/>
      <c r="W1216" s="32"/>
      <c r="X1216" s="32"/>
      <c r="Y1216" s="32"/>
      <c r="Z1216" s="32"/>
      <c r="AA1216" s="32"/>
      <c r="AB1216" s="32"/>
      <c r="AC1216" s="32"/>
      <c r="AD1216" s="32"/>
      <c r="AE1216" s="32"/>
      <c r="AF1216" s="32"/>
      <c r="AG1216" s="32"/>
      <c r="AH1216" s="32"/>
      <c r="AI1216" s="32"/>
      <c r="AJ1216" s="32"/>
      <c r="AK1216" s="32"/>
      <c r="AL1216" s="32"/>
      <c r="AM1216" s="32"/>
      <c r="AN1216" s="32"/>
      <c r="AO1216" s="32"/>
      <c r="AP1216" s="32"/>
      <c r="AQ1216" s="32"/>
      <c r="AR1216" s="32">
        <v>14850</v>
      </c>
      <c r="AS1216" s="32"/>
      <c r="AT1216" s="32">
        <v>14850</v>
      </c>
      <c r="AU1216" s="32">
        <f t="shared" si="292"/>
        <v>15684.57</v>
      </c>
      <c r="AV1216" s="32"/>
      <c r="AW1216" s="32"/>
      <c r="AX1216" s="32"/>
      <c r="AY1216" s="32"/>
      <c r="AZ1216" s="32"/>
      <c r="BA1216" s="32"/>
      <c r="BB1216" s="32"/>
      <c r="BC1216" s="32"/>
      <c r="BD1216" s="32"/>
      <c r="BE1216" s="32"/>
      <c r="BF1216" s="32"/>
      <c r="BG1216" s="32"/>
      <c r="BH1216" s="32"/>
      <c r="BI1216" s="32"/>
      <c r="BJ1216" s="32"/>
      <c r="BK1216" s="32"/>
      <c r="BL1216" s="32"/>
      <c r="BM1216" s="32"/>
      <c r="BN1216" s="32"/>
      <c r="BO1216" s="32"/>
      <c r="BP1216" s="32"/>
      <c r="BQ1216" s="32"/>
      <c r="BR1216" s="32"/>
      <c r="BS1216" s="32"/>
      <c r="BT1216" s="32"/>
      <c r="BU1216" s="32"/>
      <c r="BV1216" s="32"/>
      <c r="BW1216" s="32"/>
      <c r="BX1216" s="32">
        <v>9975</v>
      </c>
      <c r="BY1216" s="32"/>
      <c r="BZ1216" s="32">
        <v>9975</v>
      </c>
      <c r="CA1216" s="32">
        <f t="shared" si="293"/>
        <v>10535.595000000001</v>
      </c>
      <c r="CB1216" s="32"/>
      <c r="CC1216" s="32"/>
      <c r="CD1216" s="32"/>
      <c r="CE1216" s="32"/>
      <c r="CF1216" s="32"/>
      <c r="CG1216" s="32"/>
      <c r="CH1216" s="32"/>
      <c r="CI1216" s="32"/>
      <c r="CJ1216" s="32">
        <f t="shared" si="294"/>
        <v>34370.860400000005</v>
      </c>
      <c r="CK1216" s="32">
        <f>+SMALL((K1216,O1216,S1216,W1216,AA1216,AE1216,AI1216,AM1216,AQ1216,AU1216,AY1216,BC1216,BG1216,BK1216,BO1216,BS1216,BW1216,CA1216,CE1216,CI1216),1)</f>
        <v>10535.595000000001</v>
      </c>
      <c r="CL1216" s="18"/>
      <c r="CM1216" s="18">
        <f t="shared" si="295"/>
        <v>66356.821200000006</v>
      </c>
      <c r="CN1216" s="35">
        <f t="shared" si="296"/>
        <v>6.2983458646616537</v>
      </c>
      <c r="CO1216" s="39">
        <f t="shared" si="297"/>
        <v>10535.595000000001</v>
      </c>
    </row>
    <row r="1217" spans="1:93" s="19" customFormat="1" ht="60">
      <c r="A1217" s="17">
        <v>1207</v>
      </c>
      <c r="B1217" s="49" t="s">
        <v>446</v>
      </c>
      <c r="C1217" s="69" t="s">
        <v>962</v>
      </c>
      <c r="D1217" s="69" t="s">
        <v>1248</v>
      </c>
      <c r="E1217" s="37">
        <v>1</v>
      </c>
      <c r="F1217" s="37" t="str">
        <f>+VLOOKUP(B1217,'[1]AMAREY NOVA MEDICAL S.A'!$D:$H,5,0)</f>
        <v>CTO 5669-2021 PROMED QUIRURGICOS E.U</v>
      </c>
      <c r="G1217" s="34">
        <f>+VLOOKUP(B1217,'[1]AMAREY NOVA MEDICAL S.A'!$D:$H,2,0)</f>
        <v>72801</v>
      </c>
      <c r="H1217" s="32">
        <f>+VLOOKUP(B1217,'[1]AMAREY NOVA MEDICAL S.A'!$D:$H,3,0)</f>
        <v>0</v>
      </c>
      <c r="I1217" s="32">
        <f>+VLOOKUP(B1217,'[1]AMAREY NOVA MEDICAL S.A'!$D:$H,4,0)</f>
        <v>72801</v>
      </c>
      <c r="J1217" s="32">
        <f t="shared" si="290"/>
        <v>72801</v>
      </c>
      <c r="K1217" s="32">
        <f t="shared" si="291"/>
        <v>76892.416200000007</v>
      </c>
      <c r="L1217" s="32"/>
      <c r="M1217" s="32"/>
      <c r="N1217" s="32"/>
      <c r="O1217" s="32"/>
      <c r="P1217" s="84"/>
      <c r="Q1217" s="71"/>
      <c r="R1217" s="76"/>
      <c r="S1217" s="32"/>
      <c r="T1217" s="32"/>
      <c r="U1217" s="32"/>
      <c r="V1217" s="32"/>
      <c r="W1217" s="32"/>
      <c r="X1217" s="32"/>
      <c r="Y1217" s="32"/>
      <c r="Z1217" s="32"/>
      <c r="AA1217" s="32"/>
      <c r="AB1217" s="32"/>
      <c r="AC1217" s="32"/>
      <c r="AD1217" s="32"/>
      <c r="AE1217" s="32"/>
      <c r="AF1217" s="32"/>
      <c r="AG1217" s="32"/>
      <c r="AH1217" s="32"/>
      <c r="AI1217" s="32"/>
      <c r="AJ1217" s="32"/>
      <c r="AK1217" s="32"/>
      <c r="AL1217" s="32"/>
      <c r="AM1217" s="32"/>
      <c r="AN1217" s="32"/>
      <c r="AO1217" s="32"/>
      <c r="AP1217" s="32"/>
      <c r="AQ1217" s="32"/>
      <c r="AR1217" s="32">
        <v>153582</v>
      </c>
      <c r="AS1217" s="32"/>
      <c r="AT1217" s="32">
        <v>153582</v>
      </c>
      <c r="AU1217" s="32">
        <f t="shared" si="292"/>
        <v>162213.30840000001</v>
      </c>
      <c r="AV1217" s="32"/>
      <c r="AW1217" s="32"/>
      <c r="AX1217" s="32"/>
      <c r="AY1217" s="32"/>
      <c r="AZ1217" s="32"/>
      <c r="BA1217" s="32"/>
      <c r="BB1217" s="32"/>
      <c r="BC1217" s="32"/>
      <c r="BD1217" s="32"/>
      <c r="BE1217" s="32"/>
      <c r="BF1217" s="32"/>
      <c r="BG1217" s="32"/>
      <c r="BH1217" s="32"/>
      <c r="BI1217" s="32"/>
      <c r="BJ1217" s="32"/>
      <c r="BK1217" s="32"/>
      <c r="BL1217" s="32"/>
      <c r="BM1217" s="32"/>
      <c r="BN1217" s="32"/>
      <c r="BO1217" s="32"/>
      <c r="BP1217" s="32"/>
      <c r="BQ1217" s="32"/>
      <c r="BR1217" s="32"/>
      <c r="BS1217" s="32"/>
      <c r="BT1217" s="32"/>
      <c r="BU1217" s="32"/>
      <c r="BV1217" s="32"/>
      <c r="BW1217" s="32"/>
      <c r="BX1217" s="32">
        <v>27825</v>
      </c>
      <c r="BY1217" s="32"/>
      <c r="BZ1217" s="32">
        <v>27825</v>
      </c>
      <c r="CA1217" s="32">
        <f t="shared" si="293"/>
        <v>29388.764999999999</v>
      </c>
      <c r="CB1217" s="32"/>
      <c r="CC1217" s="32"/>
      <c r="CD1217" s="32"/>
      <c r="CE1217" s="32"/>
      <c r="CF1217" s="32"/>
      <c r="CG1217" s="32"/>
      <c r="CH1217" s="32"/>
      <c r="CI1217" s="32"/>
      <c r="CJ1217" s="32">
        <f t="shared" si="294"/>
        <v>89498.16320000001</v>
      </c>
      <c r="CK1217" s="32">
        <f>+SMALL((K1217,O1217,S1217,W1217,AA1217,AE1217,AI1217,AM1217,AQ1217,AU1217,AY1217,BC1217,BG1217,BK1217,BO1217,BS1217,BW1217,CA1217,CE1217,CI1217),1)</f>
        <v>29388.764999999999</v>
      </c>
      <c r="CL1217" s="18"/>
      <c r="CM1217" s="18">
        <f t="shared" si="295"/>
        <v>47503.651200000008</v>
      </c>
      <c r="CN1217" s="35">
        <f t="shared" si="296"/>
        <v>1.6163881401617253</v>
      </c>
      <c r="CO1217" s="39">
        <f t="shared" si="297"/>
        <v>29388.764999999999</v>
      </c>
    </row>
    <row r="1218" spans="1:93" s="19" customFormat="1" ht="60">
      <c r="A1218" s="17">
        <v>1208</v>
      </c>
      <c r="B1218" s="49" t="s">
        <v>876</v>
      </c>
      <c r="C1218" s="69" t="s">
        <v>962</v>
      </c>
      <c r="D1218" s="69" t="s">
        <v>1248</v>
      </c>
      <c r="E1218" s="37">
        <v>1</v>
      </c>
      <c r="F1218" s="37" t="str">
        <f>+VLOOKUP(B1218,'[1]AMAREY NOVA MEDICAL S.A'!$D:$H,5,0)</f>
        <v>CTO 5669-2021 PROMED QUIRURGICOS E.U</v>
      </c>
      <c r="G1218" s="34">
        <f>+VLOOKUP(B1218,'[1]AMAREY NOVA MEDICAL S.A'!$D:$H,2,0)</f>
        <v>136504</v>
      </c>
      <c r="H1218" s="32">
        <f>+VLOOKUP(B1218,'[1]AMAREY NOVA MEDICAL S.A'!$D:$H,3,0)</f>
        <v>0</v>
      </c>
      <c r="I1218" s="32">
        <f>+VLOOKUP(B1218,'[1]AMAREY NOVA MEDICAL S.A'!$D:$H,4,0)</f>
        <v>136504</v>
      </c>
      <c r="J1218" s="32">
        <f t="shared" si="290"/>
        <v>136504</v>
      </c>
      <c r="K1218" s="32">
        <f t="shared" si="291"/>
        <v>144175.52480000001</v>
      </c>
      <c r="L1218" s="32"/>
      <c r="M1218" s="32"/>
      <c r="N1218" s="32"/>
      <c r="O1218" s="32"/>
      <c r="P1218" s="84"/>
      <c r="Q1218" s="71"/>
      <c r="R1218" s="76"/>
      <c r="S1218" s="32"/>
      <c r="T1218" s="32"/>
      <c r="U1218" s="32"/>
      <c r="V1218" s="32"/>
      <c r="W1218" s="32"/>
      <c r="X1218" s="32"/>
      <c r="Y1218" s="32"/>
      <c r="Z1218" s="32"/>
      <c r="AA1218" s="32"/>
      <c r="AB1218" s="32"/>
      <c r="AC1218" s="32"/>
      <c r="AD1218" s="32"/>
      <c r="AE1218" s="32"/>
      <c r="AF1218" s="32"/>
      <c r="AG1218" s="32"/>
      <c r="AH1218" s="32"/>
      <c r="AI1218" s="32"/>
      <c r="AJ1218" s="32"/>
      <c r="AK1218" s="32"/>
      <c r="AL1218" s="32"/>
      <c r="AM1218" s="32"/>
      <c r="AN1218" s="32"/>
      <c r="AO1218" s="32"/>
      <c r="AP1218" s="32"/>
      <c r="AQ1218" s="32"/>
      <c r="AR1218" s="32">
        <v>42900</v>
      </c>
      <c r="AS1218" s="32"/>
      <c r="AT1218" s="32">
        <v>42900</v>
      </c>
      <c r="AU1218" s="32">
        <f t="shared" si="292"/>
        <v>45310.98</v>
      </c>
      <c r="AV1218" s="32"/>
      <c r="AW1218" s="32"/>
      <c r="AX1218" s="32"/>
      <c r="AY1218" s="32"/>
      <c r="AZ1218" s="32"/>
      <c r="BA1218" s="32"/>
      <c r="BB1218" s="32"/>
      <c r="BC1218" s="32"/>
      <c r="BD1218" s="32"/>
      <c r="BE1218" s="32"/>
      <c r="BF1218" s="32"/>
      <c r="BG1218" s="32"/>
      <c r="BH1218" s="32"/>
      <c r="BI1218" s="32"/>
      <c r="BJ1218" s="32"/>
      <c r="BK1218" s="32"/>
      <c r="BL1218" s="32"/>
      <c r="BM1218" s="32"/>
      <c r="BN1218" s="32"/>
      <c r="BO1218" s="32"/>
      <c r="BP1218" s="32"/>
      <c r="BQ1218" s="32"/>
      <c r="BR1218" s="32"/>
      <c r="BS1218" s="32"/>
      <c r="BT1218" s="32"/>
      <c r="BU1218" s="32"/>
      <c r="BV1218" s="32"/>
      <c r="BW1218" s="32"/>
      <c r="BX1218" s="32">
        <v>25200</v>
      </c>
      <c r="BY1218" s="32"/>
      <c r="BZ1218" s="32">
        <v>25200</v>
      </c>
      <c r="CA1218" s="32">
        <f t="shared" si="293"/>
        <v>26616.240000000002</v>
      </c>
      <c r="CB1218" s="32"/>
      <c r="CC1218" s="32"/>
      <c r="CD1218" s="32"/>
      <c r="CE1218" s="32"/>
      <c r="CF1218" s="32"/>
      <c r="CG1218" s="32"/>
      <c r="CH1218" s="32"/>
      <c r="CI1218" s="32"/>
      <c r="CJ1218" s="32">
        <f t="shared" si="294"/>
        <v>72034.248266666676</v>
      </c>
      <c r="CK1218" s="32">
        <f>+SMALL((K1218,O1218,S1218,W1218,AA1218,AE1218,AI1218,AM1218,AQ1218,AU1218,AY1218,BC1218,BG1218,BK1218,BO1218,BS1218,BW1218,CA1218,CE1218,CI1218),1)</f>
        <v>26616.240000000002</v>
      </c>
      <c r="CL1218" s="18"/>
      <c r="CM1218" s="18">
        <f t="shared" si="295"/>
        <v>117559.28480000001</v>
      </c>
      <c r="CN1218" s="35">
        <f t="shared" si="296"/>
        <v>4.4168253968253968</v>
      </c>
      <c r="CO1218" s="39">
        <f t="shared" si="297"/>
        <v>26616.240000000002</v>
      </c>
    </row>
    <row r="1219" spans="1:93" s="19" customFormat="1" ht="60">
      <c r="A1219" s="17">
        <v>1209</v>
      </c>
      <c r="B1219" s="49" t="s">
        <v>445</v>
      </c>
      <c r="C1219" s="69" t="s">
        <v>962</v>
      </c>
      <c r="D1219" s="69" t="s">
        <v>1248</v>
      </c>
      <c r="E1219" s="37">
        <v>1</v>
      </c>
      <c r="F1219" s="37" t="str">
        <f>+VLOOKUP(B1219,'[1]AMAREY NOVA MEDICAL S.A'!$D:$H,5,0)</f>
        <v>CTO 5669-2021 PROMED QUIRURGICOS E.U</v>
      </c>
      <c r="G1219" s="34">
        <f>+VLOOKUP(B1219,'[1]AMAREY NOVA MEDICAL S.A'!$D:$H,2,0)</f>
        <v>72801</v>
      </c>
      <c r="H1219" s="32">
        <f>+VLOOKUP(B1219,'[1]AMAREY NOVA MEDICAL S.A'!$D:$H,3,0)</f>
        <v>0</v>
      </c>
      <c r="I1219" s="32">
        <f>+VLOOKUP(B1219,'[1]AMAREY NOVA MEDICAL S.A'!$D:$H,4,0)</f>
        <v>72801</v>
      </c>
      <c r="J1219" s="32">
        <f t="shared" si="290"/>
        <v>72801</v>
      </c>
      <c r="K1219" s="32">
        <f t="shared" si="291"/>
        <v>76892.416200000007</v>
      </c>
      <c r="L1219" s="32"/>
      <c r="M1219" s="32"/>
      <c r="N1219" s="32"/>
      <c r="O1219" s="32"/>
      <c r="P1219" s="84"/>
      <c r="Q1219" s="71"/>
      <c r="R1219" s="76"/>
      <c r="S1219" s="32"/>
      <c r="T1219" s="32"/>
      <c r="U1219" s="32"/>
      <c r="V1219" s="32"/>
      <c r="W1219" s="32"/>
      <c r="X1219" s="32"/>
      <c r="Y1219" s="32"/>
      <c r="Z1219" s="32"/>
      <c r="AA1219" s="32"/>
      <c r="AB1219" s="32"/>
      <c r="AC1219" s="32"/>
      <c r="AD1219" s="32"/>
      <c r="AE1219" s="32"/>
      <c r="AF1219" s="32"/>
      <c r="AG1219" s="32"/>
      <c r="AH1219" s="32"/>
      <c r="AI1219" s="32"/>
      <c r="AJ1219" s="32"/>
      <c r="AK1219" s="32"/>
      <c r="AL1219" s="32"/>
      <c r="AM1219" s="32"/>
      <c r="AN1219" s="32"/>
      <c r="AO1219" s="32"/>
      <c r="AP1219" s="32"/>
      <c r="AQ1219" s="32"/>
      <c r="AR1219" s="32">
        <v>153582</v>
      </c>
      <c r="AS1219" s="32"/>
      <c r="AT1219" s="32">
        <v>153582</v>
      </c>
      <c r="AU1219" s="32">
        <f t="shared" si="292"/>
        <v>162213.30840000001</v>
      </c>
      <c r="AV1219" s="32"/>
      <c r="AW1219" s="32"/>
      <c r="AX1219" s="32"/>
      <c r="AY1219" s="32"/>
      <c r="AZ1219" s="32"/>
      <c r="BA1219" s="32"/>
      <c r="BB1219" s="32"/>
      <c r="BC1219" s="32"/>
      <c r="BD1219" s="32"/>
      <c r="BE1219" s="32"/>
      <c r="BF1219" s="32"/>
      <c r="BG1219" s="32"/>
      <c r="BH1219" s="32"/>
      <c r="BI1219" s="32"/>
      <c r="BJ1219" s="32"/>
      <c r="BK1219" s="32"/>
      <c r="BL1219" s="32"/>
      <c r="BM1219" s="32"/>
      <c r="BN1219" s="32"/>
      <c r="BO1219" s="32"/>
      <c r="BP1219" s="32"/>
      <c r="BQ1219" s="32"/>
      <c r="BR1219" s="32"/>
      <c r="BS1219" s="32"/>
      <c r="BT1219" s="32"/>
      <c r="BU1219" s="32"/>
      <c r="BV1219" s="32"/>
      <c r="BW1219" s="32"/>
      <c r="BX1219" s="32"/>
      <c r="BY1219" s="32"/>
      <c r="BZ1219" s="32"/>
      <c r="CA1219" s="32"/>
      <c r="CB1219" s="32"/>
      <c r="CC1219" s="32"/>
      <c r="CD1219" s="32"/>
      <c r="CE1219" s="32"/>
      <c r="CF1219" s="32"/>
      <c r="CG1219" s="32"/>
      <c r="CH1219" s="32"/>
      <c r="CI1219" s="32"/>
      <c r="CJ1219" s="32">
        <f t="shared" si="294"/>
        <v>119552.86230000001</v>
      </c>
      <c r="CK1219" s="32">
        <f>+SMALL((K1219,O1219,S1219,W1219,AA1219,AE1219,AI1219,AM1219,AQ1219,AU1219,AY1219,BC1219,BG1219,BK1219,BO1219,BS1219,BW1219,CA1219,CE1219,CI1219),1)</f>
        <v>76892.416200000007</v>
      </c>
      <c r="CL1219" s="18"/>
      <c r="CM1219" s="18">
        <f t="shared" si="295"/>
        <v>0</v>
      </c>
      <c r="CN1219" s="35">
        <f t="shared" si="296"/>
        <v>0</v>
      </c>
      <c r="CO1219" s="39">
        <f t="shared" si="297"/>
        <v>76892.416200000007</v>
      </c>
    </row>
    <row r="1220" spans="1:93" s="19" customFormat="1" ht="60">
      <c r="A1220" s="17">
        <v>1210</v>
      </c>
      <c r="B1220" s="49" t="s">
        <v>702</v>
      </c>
      <c r="C1220" s="69" t="s">
        <v>962</v>
      </c>
      <c r="D1220" s="69" t="s">
        <v>1248</v>
      </c>
      <c r="E1220" s="37">
        <v>1</v>
      </c>
      <c r="F1220" s="37" t="str">
        <f>+VLOOKUP(B1220,'[1]AMAREY NOVA MEDICAL S.A'!$D:$H,5,0)</f>
        <v>CTO 5666-2021 LOGISTICA PARA DISPOSITIVOS MEDICOS S.A.S</v>
      </c>
      <c r="G1220" s="34">
        <f>+VLOOKUP(B1220,'[1]AMAREY NOVA MEDICAL S.A'!$D:$H,2,0)</f>
        <v>336539</v>
      </c>
      <c r="H1220" s="32">
        <f>+VLOOKUP(B1220,'[1]AMAREY NOVA MEDICAL S.A'!$D:$H,3,0)</f>
        <v>0</v>
      </c>
      <c r="I1220" s="32">
        <f>+VLOOKUP(B1220,'[1]AMAREY NOVA MEDICAL S.A'!$D:$H,4,0)</f>
        <v>336539</v>
      </c>
      <c r="J1220" s="32">
        <f t="shared" si="290"/>
        <v>336539</v>
      </c>
      <c r="K1220" s="32">
        <f t="shared" si="291"/>
        <v>355452.49180000002</v>
      </c>
      <c r="L1220" s="32"/>
      <c r="M1220" s="32"/>
      <c r="N1220" s="32"/>
      <c r="O1220" s="32"/>
      <c r="P1220" s="84"/>
      <c r="Q1220" s="71"/>
      <c r="R1220" s="76"/>
      <c r="S1220" s="32"/>
      <c r="T1220" s="32"/>
      <c r="U1220" s="32"/>
      <c r="V1220" s="32"/>
      <c r="W1220" s="32"/>
      <c r="X1220" s="32"/>
      <c r="Y1220" s="32"/>
      <c r="Z1220" s="32"/>
      <c r="AA1220" s="32"/>
      <c r="AB1220" s="32"/>
      <c r="AC1220" s="32"/>
      <c r="AD1220" s="32"/>
      <c r="AE1220" s="32"/>
      <c r="AF1220" s="32"/>
      <c r="AG1220" s="32"/>
      <c r="AH1220" s="32"/>
      <c r="AI1220" s="32"/>
      <c r="AJ1220" s="32"/>
      <c r="AK1220" s="32"/>
      <c r="AL1220" s="32"/>
      <c r="AM1220" s="32"/>
      <c r="AN1220" s="32"/>
      <c r="AO1220" s="32"/>
      <c r="AP1220" s="32"/>
      <c r="AQ1220" s="32"/>
      <c r="AR1220" s="32">
        <v>253556.81504999998</v>
      </c>
      <c r="AS1220" s="32"/>
      <c r="AT1220" s="32">
        <v>253556.81504999998</v>
      </c>
      <c r="AU1220" s="32">
        <f t="shared" si="292"/>
        <v>267806.70805580996</v>
      </c>
      <c r="AV1220" s="32"/>
      <c r="AW1220" s="32"/>
      <c r="AX1220" s="32"/>
      <c r="AY1220" s="32"/>
      <c r="AZ1220" s="32"/>
      <c r="BA1220" s="32"/>
      <c r="BB1220" s="32"/>
      <c r="BC1220" s="32"/>
      <c r="BD1220" s="32"/>
      <c r="BE1220" s="32"/>
      <c r="BF1220" s="32"/>
      <c r="BG1220" s="32"/>
      <c r="BH1220" s="32"/>
      <c r="BI1220" s="32"/>
      <c r="BJ1220" s="32"/>
      <c r="BK1220" s="32"/>
      <c r="BL1220" s="32"/>
      <c r="BM1220" s="32"/>
      <c r="BN1220" s="32"/>
      <c r="BO1220" s="32"/>
      <c r="BP1220" s="32"/>
      <c r="BQ1220" s="32"/>
      <c r="BR1220" s="32"/>
      <c r="BS1220" s="32"/>
      <c r="BT1220" s="32"/>
      <c r="BU1220" s="32"/>
      <c r="BV1220" s="32"/>
      <c r="BW1220" s="32"/>
      <c r="BX1220" s="32">
        <v>380000</v>
      </c>
      <c r="BY1220" s="32"/>
      <c r="BZ1220" s="32">
        <v>380000</v>
      </c>
      <c r="CA1220" s="32">
        <f t="shared" si="293"/>
        <v>401356</v>
      </c>
      <c r="CB1220" s="32"/>
      <c r="CC1220" s="32"/>
      <c r="CD1220" s="32"/>
      <c r="CE1220" s="32"/>
      <c r="CF1220" s="32"/>
      <c r="CG1220" s="32"/>
      <c r="CH1220" s="32"/>
      <c r="CI1220" s="32"/>
      <c r="CJ1220" s="32">
        <f t="shared" si="294"/>
        <v>341538.39995193668</v>
      </c>
      <c r="CK1220" s="32">
        <f>+SMALL((K1220,O1220,S1220,W1220,AA1220,AE1220,AI1220,AM1220,AQ1220,AU1220,AY1220,BC1220,BG1220,BK1220,BO1220,BS1220,BW1220,CA1220,CE1220,CI1220),1)</f>
        <v>267806.70805580996</v>
      </c>
      <c r="CL1220" s="18"/>
      <c r="CM1220" s="18">
        <f t="shared" si="295"/>
        <v>87645.783744190063</v>
      </c>
      <c r="CN1220" s="35">
        <f t="shared" si="296"/>
        <v>0.32727254810183842</v>
      </c>
      <c r="CO1220" s="39">
        <f t="shared" si="297"/>
        <v>267806.70805580996</v>
      </c>
    </row>
    <row r="1221" spans="1:93" s="19" customFormat="1" ht="60">
      <c r="A1221" s="17">
        <v>1211</v>
      </c>
      <c r="B1221" s="49" t="s">
        <v>877</v>
      </c>
      <c r="C1221" s="69" t="s">
        <v>962</v>
      </c>
      <c r="D1221" s="69" t="s">
        <v>1248</v>
      </c>
      <c r="E1221" s="37">
        <v>1</v>
      </c>
      <c r="F1221" s="37" t="str">
        <f>+VLOOKUP(B1221,'[1]AMAREY NOVA MEDICAL S.A'!$D:$H,5,0)</f>
        <v>CTO 5669-2021 PROMED QUIRURGICOS E.U</v>
      </c>
      <c r="G1221" s="34">
        <f>+VLOOKUP(B1221,'[1]AMAREY NOVA MEDICAL S.A'!$D:$H,2,0)</f>
        <v>182004</v>
      </c>
      <c r="H1221" s="32">
        <f>+VLOOKUP(B1221,'[1]AMAREY NOVA MEDICAL S.A'!$D:$H,3,0)</f>
        <v>0</v>
      </c>
      <c r="I1221" s="32">
        <f>+VLOOKUP(B1221,'[1]AMAREY NOVA MEDICAL S.A'!$D:$H,4,0)</f>
        <v>182004</v>
      </c>
      <c r="J1221" s="32">
        <f t="shared" si="290"/>
        <v>182004</v>
      </c>
      <c r="K1221" s="32">
        <f t="shared" si="291"/>
        <v>192232.62479999999</v>
      </c>
      <c r="L1221" s="32"/>
      <c r="M1221" s="32"/>
      <c r="N1221" s="32"/>
      <c r="O1221" s="32"/>
      <c r="P1221" s="84"/>
      <c r="Q1221" s="71"/>
      <c r="R1221" s="76"/>
      <c r="S1221" s="32"/>
      <c r="T1221" s="32"/>
      <c r="U1221" s="32"/>
      <c r="V1221" s="32"/>
      <c r="W1221" s="32"/>
      <c r="X1221" s="32"/>
      <c r="Y1221" s="32"/>
      <c r="Z1221" s="32"/>
      <c r="AA1221" s="32"/>
      <c r="AB1221" s="32"/>
      <c r="AC1221" s="32"/>
      <c r="AD1221" s="32"/>
      <c r="AE1221" s="32"/>
      <c r="AF1221" s="32"/>
      <c r="AG1221" s="32"/>
      <c r="AH1221" s="32"/>
      <c r="AI1221" s="32"/>
      <c r="AJ1221" s="32"/>
      <c r="AK1221" s="32"/>
      <c r="AL1221" s="32"/>
      <c r="AM1221" s="32"/>
      <c r="AN1221" s="32"/>
      <c r="AO1221" s="32"/>
      <c r="AP1221" s="32"/>
      <c r="AQ1221" s="32"/>
      <c r="AR1221" s="32"/>
      <c r="AS1221" s="32"/>
      <c r="AT1221" s="32"/>
      <c r="AU1221" s="32"/>
      <c r="AV1221" s="32"/>
      <c r="AW1221" s="32"/>
      <c r="AX1221" s="32"/>
      <c r="AY1221" s="32"/>
      <c r="AZ1221" s="32"/>
      <c r="BA1221" s="32"/>
      <c r="BB1221" s="32"/>
      <c r="BC1221" s="32"/>
      <c r="BD1221" s="32"/>
      <c r="BE1221" s="32"/>
      <c r="BF1221" s="32"/>
      <c r="BG1221" s="32"/>
      <c r="BH1221" s="32"/>
      <c r="BI1221" s="32"/>
      <c r="BJ1221" s="32"/>
      <c r="BK1221" s="32"/>
      <c r="BL1221" s="32"/>
      <c r="BM1221" s="32"/>
      <c r="BN1221" s="32"/>
      <c r="BO1221" s="32"/>
      <c r="BP1221" s="32"/>
      <c r="BQ1221" s="32"/>
      <c r="BR1221" s="32"/>
      <c r="BS1221" s="32"/>
      <c r="BT1221" s="32"/>
      <c r="BU1221" s="32"/>
      <c r="BV1221" s="32"/>
      <c r="BW1221" s="32"/>
      <c r="BX1221" s="32"/>
      <c r="BY1221" s="32"/>
      <c r="BZ1221" s="32"/>
      <c r="CA1221" s="32"/>
      <c r="CB1221" s="32"/>
      <c r="CC1221" s="32"/>
      <c r="CD1221" s="32"/>
      <c r="CE1221" s="32"/>
      <c r="CF1221" s="32"/>
      <c r="CG1221" s="32"/>
      <c r="CH1221" s="32"/>
      <c r="CI1221" s="32"/>
      <c r="CJ1221" s="32">
        <f t="shared" si="294"/>
        <v>192232.62479999999</v>
      </c>
      <c r="CK1221" s="32">
        <f>+SMALL((K1221,O1221,S1221,W1221,AA1221,AE1221,AI1221,AM1221,AQ1221,AU1221,AY1221,BC1221,BG1221,BK1221,BO1221,BS1221,BW1221,CA1221,CE1221,CI1221),1)</f>
        <v>192232.62479999999</v>
      </c>
      <c r="CL1221" s="18"/>
      <c r="CM1221" s="18">
        <f t="shared" si="295"/>
        <v>0</v>
      </c>
      <c r="CN1221" s="35">
        <f t="shared" si="296"/>
        <v>0</v>
      </c>
      <c r="CO1221" s="39">
        <f t="shared" si="297"/>
        <v>192232.62479999999</v>
      </c>
    </row>
    <row r="1222" spans="1:93" s="19" customFormat="1" ht="60">
      <c r="A1222" s="17">
        <v>1212</v>
      </c>
      <c r="B1222" s="49" t="s">
        <v>878</v>
      </c>
      <c r="C1222" s="69" t="s">
        <v>962</v>
      </c>
      <c r="D1222" s="69" t="s">
        <v>1248</v>
      </c>
      <c r="E1222" s="37">
        <v>1</v>
      </c>
      <c r="F1222" s="37" t="str">
        <f>+VLOOKUP(B1222,'[1]AMAREY NOVA MEDICAL S.A'!$D:$H,5,0)</f>
        <v>CTO 5669-2021 PROMED QUIRURGICOS E.U</v>
      </c>
      <c r="G1222" s="34">
        <f>+VLOOKUP(B1222,'[1]AMAREY NOVA MEDICAL S.A'!$D:$H,2,0)</f>
        <v>1365034</v>
      </c>
      <c r="H1222" s="32">
        <f>+VLOOKUP(B1222,'[1]AMAREY NOVA MEDICAL S.A'!$D:$H,3,0)</f>
        <v>0</v>
      </c>
      <c r="I1222" s="32">
        <f>+VLOOKUP(B1222,'[1]AMAREY NOVA MEDICAL S.A'!$D:$H,4,0)</f>
        <v>1365034</v>
      </c>
      <c r="J1222" s="32">
        <f t="shared" ref="J1222:J1284" si="298">+I1222*E1222</f>
        <v>1365034</v>
      </c>
      <c r="K1222" s="32">
        <f t="shared" ref="K1222:K1284" si="299">+J1222*1.0562</f>
        <v>1441748.9108</v>
      </c>
      <c r="L1222" s="32"/>
      <c r="M1222" s="32"/>
      <c r="N1222" s="32"/>
      <c r="O1222" s="32"/>
      <c r="P1222" s="84"/>
      <c r="Q1222" s="71"/>
      <c r="R1222" s="76"/>
      <c r="S1222" s="32"/>
      <c r="T1222" s="32"/>
      <c r="U1222" s="32"/>
      <c r="V1222" s="32"/>
      <c r="W1222" s="32"/>
      <c r="X1222" s="32"/>
      <c r="Y1222" s="32"/>
      <c r="Z1222" s="32"/>
      <c r="AA1222" s="32"/>
      <c r="AB1222" s="32"/>
      <c r="AC1222" s="32"/>
      <c r="AD1222" s="32"/>
      <c r="AE1222" s="32"/>
      <c r="AF1222" s="32"/>
      <c r="AG1222" s="32"/>
      <c r="AH1222" s="32"/>
      <c r="AI1222" s="32"/>
      <c r="AJ1222" s="32"/>
      <c r="AK1222" s="32"/>
      <c r="AL1222" s="32"/>
      <c r="AM1222" s="32"/>
      <c r="AN1222" s="32"/>
      <c r="AO1222" s="32"/>
      <c r="AP1222" s="32"/>
      <c r="AQ1222" s="32"/>
      <c r="AR1222" s="32"/>
      <c r="AS1222" s="32"/>
      <c r="AT1222" s="32"/>
      <c r="AU1222" s="32"/>
      <c r="AV1222" s="32"/>
      <c r="AW1222" s="32"/>
      <c r="AX1222" s="32"/>
      <c r="AY1222" s="32"/>
      <c r="AZ1222" s="32"/>
      <c r="BA1222" s="32"/>
      <c r="BB1222" s="32"/>
      <c r="BC1222" s="32"/>
      <c r="BD1222" s="32"/>
      <c r="BE1222" s="32"/>
      <c r="BF1222" s="32"/>
      <c r="BG1222" s="32"/>
      <c r="BH1222" s="32"/>
      <c r="BI1222" s="32"/>
      <c r="BJ1222" s="32"/>
      <c r="BK1222" s="32"/>
      <c r="BL1222" s="32"/>
      <c r="BM1222" s="32"/>
      <c r="BN1222" s="32"/>
      <c r="BO1222" s="32"/>
      <c r="BP1222" s="32"/>
      <c r="BQ1222" s="32"/>
      <c r="BR1222" s="32"/>
      <c r="BS1222" s="32"/>
      <c r="BT1222" s="32"/>
      <c r="BU1222" s="32"/>
      <c r="BV1222" s="32"/>
      <c r="BW1222" s="32"/>
      <c r="BX1222" s="32"/>
      <c r="BY1222" s="32"/>
      <c r="BZ1222" s="32"/>
      <c r="CA1222" s="32"/>
      <c r="CB1222" s="32"/>
      <c r="CC1222" s="32"/>
      <c r="CD1222" s="32"/>
      <c r="CE1222" s="32"/>
      <c r="CF1222" s="32"/>
      <c r="CG1222" s="32"/>
      <c r="CH1222" s="32"/>
      <c r="CI1222" s="32"/>
      <c r="CJ1222" s="32">
        <f t="shared" si="294"/>
        <v>1441748.9108</v>
      </c>
      <c r="CK1222" s="32">
        <f>+SMALL((K1222,O1222,S1222,W1222,AA1222,AE1222,AI1222,AM1222,AQ1222,AU1222,AY1222,BC1222,BG1222,BK1222,BO1222,BS1222,BW1222,CA1222,CE1222,CI1222),1)</f>
        <v>1441748.9108</v>
      </c>
      <c r="CL1222" s="18"/>
      <c r="CM1222" s="18">
        <f t="shared" si="295"/>
        <v>0</v>
      </c>
      <c r="CN1222" s="35">
        <f t="shared" si="296"/>
        <v>0</v>
      </c>
      <c r="CO1222" s="39">
        <f t="shared" si="297"/>
        <v>1441748.9108</v>
      </c>
    </row>
    <row r="1223" spans="1:93" s="19" customFormat="1" ht="45">
      <c r="A1223" s="17">
        <v>1213</v>
      </c>
      <c r="B1223" s="50" t="s">
        <v>963</v>
      </c>
      <c r="C1223" s="69" t="s">
        <v>1029</v>
      </c>
      <c r="D1223" s="69" t="s">
        <v>1249</v>
      </c>
      <c r="E1223" s="37">
        <v>1</v>
      </c>
      <c r="F1223" s="37" t="str">
        <f>+VLOOKUP(B1223,'[1]AMAREY NOVA MEDICAL S.A'!$D:$H,5,0)</f>
        <v>CTO 5656-2021 AMAREY NOVA MEDICAL S.A</v>
      </c>
      <c r="G1223" s="34">
        <f>+VLOOKUP(B1223,'[1]AMAREY NOVA MEDICAL S.A'!$D:$H,2,0)</f>
        <v>94000</v>
      </c>
      <c r="H1223" s="32">
        <f>+VLOOKUP(B1223,'[1]AMAREY NOVA MEDICAL S.A'!$D:$H,3,0)</f>
        <v>0</v>
      </c>
      <c r="I1223" s="32">
        <f>+VLOOKUP(B1223,'[1]AMAREY NOVA MEDICAL S.A'!$D:$H,4,0)</f>
        <v>94000</v>
      </c>
      <c r="J1223" s="32">
        <f t="shared" si="298"/>
        <v>94000</v>
      </c>
      <c r="K1223" s="32">
        <f t="shared" si="299"/>
        <v>99282.8</v>
      </c>
      <c r="L1223" s="32">
        <v>90000</v>
      </c>
      <c r="M1223" s="32"/>
      <c r="N1223" s="32">
        <v>90000</v>
      </c>
      <c r="O1223" s="32">
        <f t="shared" ref="O1223:O1227" si="300">+N1223*1.0562</f>
        <v>95058</v>
      </c>
      <c r="P1223" s="87"/>
      <c r="Q1223" s="87"/>
      <c r="R1223" s="88"/>
      <c r="S1223" s="32"/>
      <c r="T1223" s="32"/>
      <c r="U1223" s="32"/>
      <c r="V1223" s="32"/>
      <c r="W1223" s="32"/>
      <c r="X1223" s="32">
        <v>330600</v>
      </c>
      <c r="Y1223" s="32"/>
      <c r="Z1223" s="32">
        <v>330600</v>
      </c>
      <c r="AA1223" s="32">
        <f t="shared" ref="AA1223:AA1227" si="301">+Z1223*1.0562</f>
        <v>349179.72000000003</v>
      </c>
      <c r="AB1223" s="32"/>
      <c r="AC1223" s="32"/>
      <c r="AD1223" s="32"/>
      <c r="AE1223" s="32"/>
      <c r="AF1223" s="32">
        <v>161460</v>
      </c>
      <c r="AG1223" s="32"/>
      <c r="AH1223" s="32">
        <v>161460</v>
      </c>
      <c r="AI1223" s="32">
        <f t="shared" ref="AI1223:AI1227" si="302">+AH1223*1.0562</f>
        <v>170534.052</v>
      </c>
      <c r="AJ1223" s="32">
        <v>196650</v>
      </c>
      <c r="AK1223" s="32"/>
      <c r="AL1223" s="32">
        <v>196650</v>
      </c>
      <c r="AM1223" s="32">
        <f t="shared" ref="AM1223:AM1227" si="303">+AL1223*1.0562</f>
        <v>207701.73</v>
      </c>
      <c r="AN1223" s="32">
        <v>199650</v>
      </c>
      <c r="AO1223" s="32">
        <f>+AN1223-AP1223</f>
        <v>0</v>
      </c>
      <c r="AP1223" s="32">
        <v>199650</v>
      </c>
      <c r="AQ1223" s="32">
        <f t="shared" ref="AQ1223:AQ1227" si="304">+AP1223*1.0562</f>
        <v>210870.33000000002</v>
      </c>
      <c r="AR1223" s="32"/>
      <c r="AS1223" s="32"/>
      <c r="AT1223" s="32"/>
      <c r="AU1223" s="32"/>
      <c r="AV1223" s="32"/>
      <c r="AW1223" s="32"/>
      <c r="AX1223" s="32"/>
      <c r="AY1223" s="32"/>
      <c r="AZ1223" s="32"/>
      <c r="BA1223" s="32"/>
      <c r="BB1223" s="32"/>
      <c r="BC1223" s="32"/>
      <c r="BD1223" s="32"/>
      <c r="BE1223" s="32"/>
      <c r="BF1223" s="32"/>
      <c r="BG1223" s="32"/>
      <c r="BH1223" s="32"/>
      <c r="BI1223" s="32"/>
      <c r="BJ1223" s="32"/>
      <c r="BK1223" s="32"/>
      <c r="BL1223" s="32"/>
      <c r="BM1223" s="32"/>
      <c r="BN1223" s="32"/>
      <c r="BO1223" s="32"/>
      <c r="BP1223" s="32"/>
      <c r="BQ1223" s="32"/>
      <c r="BR1223" s="32"/>
      <c r="BS1223" s="32"/>
      <c r="BT1223" s="32">
        <v>388707</v>
      </c>
      <c r="BU1223" s="32"/>
      <c r="BV1223" s="32">
        <v>388707</v>
      </c>
      <c r="BW1223" s="32">
        <f t="shared" ref="BW1223" si="305">+BV1223*1.0562</f>
        <v>410552.3334</v>
      </c>
      <c r="BX1223" s="32"/>
      <c r="BY1223" s="32"/>
      <c r="BZ1223" s="32"/>
      <c r="CA1223" s="32"/>
      <c r="CB1223" s="32"/>
      <c r="CC1223" s="32"/>
      <c r="CD1223" s="32"/>
      <c r="CE1223" s="32"/>
      <c r="CF1223" s="32"/>
      <c r="CG1223" s="32"/>
      <c r="CH1223" s="32"/>
      <c r="CI1223" s="32"/>
      <c r="CJ1223" s="32">
        <f t="shared" si="294"/>
        <v>220454.13791428573</v>
      </c>
      <c r="CK1223" s="32">
        <f>+SMALL((K1223,O1223,S1223,W1223,AA1223,AE1223,AI1223,AM1223,AQ1223,AU1223,AY1223,BC1223,BG1223,BK1223,BO1223,BS1223,BW1223,CA1223,CE1223,CI1223),1)</f>
        <v>95058</v>
      </c>
      <c r="CL1223" s="18"/>
      <c r="CM1223" s="18">
        <f t="shared" si="295"/>
        <v>4224.8000000000029</v>
      </c>
      <c r="CN1223" s="35">
        <f t="shared" si="296"/>
        <v>4.4444444444444474E-2</v>
      </c>
      <c r="CO1223" s="39">
        <f t="shared" si="297"/>
        <v>95058</v>
      </c>
    </row>
    <row r="1224" spans="1:93" s="19" customFormat="1" ht="45">
      <c r="A1224" s="17">
        <v>1214</v>
      </c>
      <c r="B1224" s="50" t="s">
        <v>964</v>
      </c>
      <c r="C1224" s="69" t="s">
        <v>1030</v>
      </c>
      <c r="D1224" s="69" t="s">
        <v>1249</v>
      </c>
      <c r="E1224" s="37">
        <v>1</v>
      </c>
      <c r="F1224" s="37" t="str">
        <f>+VLOOKUP(B1224,'[1]AMAREY NOVA MEDICAL S.A'!$D:$H,5,0)</f>
        <v>CTO 5656-2021 AMAREY NOVA MEDICAL S.A</v>
      </c>
      <c r="G1224" s="34">
        <f>+VLOOKUP(B1224,'[1]AMAREY NOVA MEDICAL S.A'!$D:$H,2,0)</f>
        <v>518000</v>
      </c>
      <c r="H1224" s="32">
        <f>+VLOOKUP(B1224,'[1]AMAREY NOVA MEDICAL S.A'!$D:$H,3,0)</f>
        <v>0</v>
      </c>
      <c r="I1224" s="32">
        <f>+VLOOKUP(B1224,'[1]AMAREY NOVA MEDICAL S.A'!$D:$H,4,0)</f>
        <v>518000</v>
      </c>
      <c r="J1224" s="32">
        <f t="shared" si="298"/>
        <v>518000</v>
      </c>
      <c r="K1224" s="32">
        <f t="shared" si="299"/>
        <v>547111.6</v>
      </c>
      <c r="L1224" s="32">
        <v>504000</v>
      </c>
      <c r="M1224" s="32"/>
      <c r="N1224" s="32">
        <v>504000</v>
      </c>
      <c r="O1224" s="32">
        <f t="shared" si="300"/>
        <v>532324.80000000005</v>
      </c>
      <c r="P1224" s="87"/>
      <c r="Q1224" s="87"/>
      <c r="R1224" s="88"/>
      <c r="S1224" s="32"/>
      <c r="T1224" s="32"/>
      <c r="U1224" s="32"/>
      <c r="V1224" s="32"/>
      <c r="W1224" s="32"/>
      <c r="X1224" s="32">
        <v>1566000</v>
      </c>
      <c r="Y1224" s="32"/>
      <c r="Z1224" s="32">
        <v>1566000</v>
      </c>
      <c r="AA1224" s="32">
        <f t="shared" si="301"/>
        <v>1654009.2</v>
      </c>
      <c r="AB1224" s="32"/>
      <c r="AC1224" s="32"/>
      <c r="AD1224" s="32"/>
      <c r="AE1224" s="32"/>
      <c r="AF1224" s="32">
        <v>858097.79999999993</v>
      </c>
      <c r="AG1224" s="32"/>
      <c r="AH1224" s="32">
        <v>858097.79999999993</v>
      </c>
      <c r="AI1224" s="32">
        <f t="shared" si="302"/>
        <v>906322.8963599999</v>
      </c>
      <c r="AJ1224" s="32">
        <v>639400</v>
      </c>
      <c r="AK1224" s="32"/>
      <c r="AL1224" s="32">
        <v>639400</v>
      </c>
      <c r="AM1224" s="32">
        <f t="shared" si="303"/>
        <v>675334.28</v>
      </c>
      <c r="AN1224" s="32"/>
      <c r="AO1224" s="32"/>
      <c r="AP1224" s="32"/>
      <c r="AQ1224" s="32"/>
      <c r="AR1224" s="32"/>
      <c r="AS1224" s="32"/>
      <c r="AT1224" s="32"/>
      <c r="AU1224" s="32"/>
      <c r="AV1224" s="32"/>
      <c r="AW1224" s="32"/>
      <c r="AX1224" s="32"/>
      <c r="AY1224" s="32"/>
      <c r="AZ1224" s="32"/>
      <c r="BA1224" s="32"/>
      <c r="BB1224" s="32"/>
      <c r="BC1224" s="32"/>
      <c r="BD1224" s="32"/>
      <c r="BE1224" s="32"/>
      <c r="BF1224" s="32"/>
      <c r="BG1224" s="32"/>
      <c r="BH1224" s="32"/>
      <c r="BI1224" s="32"/>
      <c r="BJ1224" s="32"/>
      <c r="BK1224" s="32"/>
      <c r="BL1224" s="32"/>
      <c r="BM1224" s="32"/>
      <c r="BN1224" s="32"/>
      <c r="BO1224" s="32"/>
      <c r="BP1224" s="32"/>
      <c r="BQ1224" s="32"/>
      <c r="BR1224" s="32"/>
      <c r="BS1224" s="32"/>
      <c r="BT1224" s="32"/>
      <c r="BU1224" s="32"/>
      <c r="BV1224" s="32"/>
      <c r="BW1224" s="32"/>
      <c r="BX1224" s="32"/>
      <c r="BY1224" s="32"/>
      <c r="BZ1224" s="32"/>
      <c r="CA1224" s="32"/>
      <c r="CB1224" s="32"/>
      <c r="CC1224" s="32"/>
      <c r="CD1224" s="32"/>
      <c r="CE1224" s="32"/>
      <c r="CF1224" s="32"/>
      <c r="CG1224" s="32"/>
      <c r="CH1224" s="32"/>
      <c r="CI1224" s="32"/>
      <c r="CJ1224" s="32">
        <f t="shared" si="294"/>
        <v>863020.55527199991</v>
      </c>
      <c r="CK1224" s="32">
        <f>+SMALL((K1224,O1224,S1224,W1224,AA1224,AE1224,AI1224,AM1224,AQ1224,AU1224,AY1224,BC1224,BG1224,BK1224,BO1224,BS1224,BW1224,CA1224,CE1224,CI1224),1)</f>
        <v>532324.80000000005</v>
      </c>
      <c r="CL1224" s="18"/>
      <c r="CM1224" s="18">
        <f t="shared" si="295"/>
        <v>14786.79999999993</v>
      </c>
      <c r="CN1224" s="35">
        <f t="shared" si="296"/>
        <v>2.7777777777777644E-2</v>
      </c>
      <c r="CO1224" s="39">
        <f t="shared" si="297"/>
        <v>532324.80000000005</v>
      </c>
    </row>
    <row r="1225" spans="1:93" s="19" customFormat="1" ht="45">
      <c r="A1225" s="17">
        <v>1215</v>
      </c>
      <c r="B1225" s="50" t="s">
        <v>965</v>
      </c>
      <c r="C1225" s="69" t="s">
        <v>1030</v>
      </c>
      <c r="D1225" s="69" t="s">
        <v>1249</v>
      </c>
      <c r="E1225" s="37">
        <v>1</v>
      </c>
      <c r="F1225" s="37" t="str">
        <f>+VLOOKUP(B1225,'[1]AMAREY NOVA MEDICAL S.A'!$D:$H,5,0)</f>
        <v>CTO 5656-2021 AMAREY NOVA MEDICAL S.A</v>
      </c>
      <c r="G1225" s="34">
        <f>+VLOOKUP(B1225,'[1]AMAREY NOVA MEDICAL S.A'!$D:$H,2,0)</f>
        <v>94000</v>
      </c>
      <c r="H1225" s="32">
        <f>+VLOOKUP(B1225,'[1]AMAREY NOVA MEDICAL S.A'!$D:$H,3,0)</f>
        <v>0</v>
      </c>
      <c r="I1225" s="32">
        <f>+VLOOKUP(B1225,'[1]AMAREY NOVA MEDICAL S.A'!$D:$H,4,0)</f>
        <v>94000</v>
      </c>
      <c r="J1225" s="32">
        <f t="shared" si="298"/>
        <v>94000</v>
      </c>
      <c r="K1225" s="32">
        <f t="shared" si="299"/>
        <v>99282.8</v>
      </c>
      <c r="L1225" s="32">
        <v>90000</v>
      </c>
      <c r="M1225" s="32"/>
      <c r="N1225" s="32">
        <v>90000</v>
      </c>
      <c r="O1225" s="32">
        <f t="shared" si="300"/>
        <v>95058</v>
      </c>
      <c r="P1225" s="87"/>
      <c r="Q1225" s="87"/>
      <c r="R1225" s="88"/>
      <c r="S1225" s="32"/>
      <c r="T1225" s="32"/>
      <c r="U1225" s="32"/>
      <c r="V1225" s="32"/>
      <c r="W1225" s="32"/>
      <c r="X1225" s="32">
        <v>330600</v>
      </c>
      <c r="Y1225" s="32"/>
      <c r="Z1225" s="32">
        <v>330600</v>
      </c>
      <c r="AA1225" s="32">
        <f t="shared" si="301"/>
        <v>349179.72000000003</v>
      </c>
      <c r="AB1225" s="32"/>
      <c r="AC1225" s="32"/>
      <c r="AD1225" s="32"/>
      <c r="AE1225" s="32"/>
      <c r="AF1225" s="32">
        <v>161460</v>
      </c>
      <c r="AG1225" s="32"/>
      <c r="AH1225" s="32">
        <v>161460</v>
      </c>
      <c r="AI1225" s="32">
        <f t="shared" si="302"/>
        <v>170534.052</v>
      </c>
      <c r="AJ1225" s="32">
        <v>187565</v>
      </c>
      <c r="AK1225" s="32"/>
      <c r="AL1225" s="32">
        <v>187565</v>
      </c>
      <c r="AM1225" s="32">
        <f t="shared" si="303"/>
        <v>198106.15299999999</v>
      </c>
      <c r="AN1225" s="32"/>
      <c r="AO1225" s="32"/>
      <c r="AP1225" s="32"/>
      <c r="AQ1225" s="32"/>
      <c r="AR1225" s="32"/>
      <c r="AS1225" s="32"/>
      <c r="AT1225" s="32"/>
      <c r="AU1225" s="32"/>
      <c r="AV1225" s="32"/>
      <c r="AW1225" s="32"/>
      <c r="AX1225" s="32"/>
      <c r="AY1225" s="32"/>
      <c r="AZ1225" s="32"/>
      <c r="BA1225" s="32"/>
      <c r="BB1225" s="32"/>
      <c r="BC1225" s="32"/>
      <c r="BD1225" s="32"/>
      <c r="BE1225" s="32"/>
      <c r="BF1225" s="32"/>
      <c r="BG1225" s="32"/>
      <c r="BH1225" s="32"/>
      <c r="BI1225" s="32"/>
      <c r="BJ1225" s="32"/>
      <c r="BK1225" s="32"/>
      <c r="BL1225" s="32"/>
      <c r="BM1225" s="32"/>
      <c r="BN1225" s="32"/>
      <c r="BO1225" s="32"/>
      <c r="BP1225" s="32"/>
      <c r="BQ1225" s="32"/>
      <c r="BR1225" s="32"/>
      <c r="BS1225" s="32"/>
      <c r="BT1225" s="32"/>
      <c r="BU1225" s="32"/>
      <c r="BV1225" s="32"/>
      <c r="BW1225" s="32"/>
      <c r="BX1225" s="32"/>
      <c r="BY1225" s="32"/>
      <c r="BZ1225" s="32"/>
      <c r="CA1225" s="32"/>
      <c r="CB1225" s="32"/>
      <c r="CC1225" s="32"/>
      <c r="CD1225" s="32"/>
      <c r="CE1225" s="32"/>
      <c r="CF1225" s="32"/>
      <c r="CG1225" s="32"/>
      <c r="CH1225" s="32"/>
      <c r="CI1225" s="32"/>
      <c r="CJ1225" s="32">
        <f t="shared" si="294"/>
        <v>182432.14500000002</v>
      </c>
      <c r="CK1225" s="32">
        <f>+SMALL((K1225,O1225,S1225,W1225,AA1225,AE1225,AI1225,AM1225,AQ1225,AU1225,AY1225,BC1225,BG1225,BK1225,BO1225,BS1225,BW1225,CA1225,CE1225,CI1225),1)</f>
        <v>95058</v>
      </c>
      <c r="CL1225" s="18"/>
      <c r="CM1225" s="18">
        <f t="shared" si="295"/>
        <v>4224.8000000000029</v>
      </c>
      <c r="CN1225" s="35">
        <f t="shared" si="296"/>
        <v>4.4444444444444474E-2</v>
      </c>
      <c r="CO1225" s="39">
        <f t="shared" si="297"/>
        <v>95058</v>
      </c>
    </row>
    <row r="1226" spans="1:93" s="19" customFormat="1" ht="45">
      <c r="A1226" s="17">
        <v>1216</v>
      </c>
      <c r="B1226" s="50" t="s">
        <v>966</v>
      </c>
      <c r="C1226" s="69" t="s">
        <v>1031</v>
      </c>
      <c r="D1226" s="69" t="s">
        <v>1249</v>
      </c>
      <c r="E1226" s="37">
        <v>1</v>
      </c>
      <c r="F1226" s="37" t="str">
        <f>+VLOOKUP(B1226,'[1]AMAREY NOVA MEDICAL S.A'!$D:$H,5,0)</f>
        <v>CTO 5656-2021 AMAREY NOVA MEDICAL S.A</v>
      </c>
      <c r="G1226" s="34">
        <f>+VLOOKUP(B1226,'[1]AMAREY NOVA MEDICAL S.A'!$D:$H,2,0)</f>
        <v>512000</v>
      </c>
      <c r="H1226" s="32">
        <f>+VLOOKUP(B1226,'[1]AMAREY NOVA MEDICAL S.A'!$D:$H,3,0)</f>
        <v>0</v>
      </c>
      <c r="I1226" s="32">
        <f>+VLOOKUP(B1226,'[1]AMAREY NOVA MEDICAL S.A'!$D:$H,4,0)</f>
        <v>512000</v>
      </c>
      <c r="J1226" s="32">
        <f t="shared" si="298"/>
        <v>512000</v>
      </c>
      <c r="K1226" s="32">
        <f t="shared" si="299"/>
        <v>540774.40000000002</v>
      </c>
      <c r="L1226" s="32">
        <v>511000</v>
      </c>
      <c r="M1226" s="32"/>
      <c r="N1226" s="32">
        <v>511000</v>
      </c>
      <c r="O1226" s="32">
        <f t="shared" si="300"/>
        <v>539718.20000000007</v>
      </c>
      <c r="P1226" s="87"/>
      <c r="Q1226" s="87"/>
      <c r="R1226" s="88"/>
      <c r="S1226" s="32"/>
      <c r="T1226" s="32"/>
      <c r="U1226" s="32"/>
      <c r="V1226" s="32"/>
      <c r="W1226" s="32"/>
      <c r="X1226" s="32">
        <v>2192400</v>
      </c>
      <c r="Y1226" s="32"/>
      <c r="Z1226" s="32">
        <v>2192400</v>
      </c>
      <c r="AA1226" s="32">
        <f t="shared" si="301"/>
        <v>2315612.88</v>
      </c>
      <c r="AB1226" s="32"/>
      <c r="AC1226" s="32"/>
      <c r="AD1226" s="32"/>
      <c r="AE1226" s="32"/>
      <c r="AF1226" s="32">
        <v>1083024</v>
      </c>
      <c r="AG1226" s="32"/>
      <c r="AH1226" s="32">
        <v>1083024</v>
      </c>
      <c r="AI1226" s="32">
        <f t="shared" si="302"/>
        <v>1143889.9488000001</v>
      </c>
      <c r="AJ1226" s="32">
        <v>1285240</v>
      </c>
      <c r="AK1226" s="32"/>
      <c r="AL1226" s="32">
        <v>1285240</v>
      </c>
      <c r="AM1226" s="32">
        <f t="shared" si="303"/>
        <v>1357470.4880000001</v>
      </c>
      <c r="AN1226" s="32">
        <v>770550</v>
      </c>
      <c r="AO1226" s="32">
        <f t="shared" ref="AO1226:AO1287" si="306">+AN1226-AP1226</f>
        <v>0</v>
      </c>
      <c r="AP1226" s="32">
        <v>770550</v>
      </c>
      <c r="AQ1226" s="32">
        <f t="shared" si="304"/>
        <v>813854.91</v>
      </c>
      <c r="AR1226" s="32"/>
      <c r="AS1226" s="32"/>
      <c r="AT1226" s="32"/>
      <c r="AU1226" s="32"/>
      <c r="AV1226" s="32"/>
      <c r="AW1226" s="32"/>
      <c r="AX1226" s="32"/>
      <c r="AY1226" s="32"/>
      <c r="AZ1226" s="32"/>
      <c r="BA1226" s="32"/>
      <c r="BB1226" s="32"/>
      <c r="BC1226" s="32"/>
      <c r="BD1226" s="32"/>
      <c r="BE1226" s="32"/>
      <c r="BF1226" s="32"/>
      <c r="BG1226" s="32"/>
      <c r="BH1226" s="32"/>
      <c r="BI1226" s="32"/>
      <c r="BJ1226" s="32"/>
      <c r="BK1226" s="32"/>
      <c r="BL1226" s="32"/>
      <c r="BM1226" s="32"/>
      <c r="BN1226" s="32"/>
      <c r="BO1226" s="32"/>
      <c r="BP1226" s="32"/>
      <c r="BQ1226" s="32"/>
      <c r="BR1226" s="32"/>
      <c r="BS1226" s="32"/>
      <c r="BT1226" s="32"/>
      <c r="BU1226" s="32"/>
      <c r="BV1226" s="32"/>
      <c r="BW1226" s="32"/>
      <c r="BX1226" s="32"/>
      <c r="BY1226" s="32"/>
      <c r="BZ1226" s="32"/>
      <c r="CA1226" s="32"/>
      <c r="CB1226" s="32"/>
      <c r="CC1226" s="32"/>
      <c r="CD1226" s="32"/>
      <c r="CE1226" s="32"/>
      <c r="CF1226" s="32"/>
      <c r="CG1226" s="32"/>
      <c r="CH1226" s="32"/>
      <c r="CI1226" s="32"/>
      <c r="CJ1226" s="32">
        <f t="shared" si="294"/>
        <v>1118553.4711333334</v>
      </c>
      <c r="CK1226" s="32">
        <f>+SMALL((K1226,O1226,S1226,W1226,AA1226,AE1226,AI1226,AM1226,AQ1226,AU1226,AY1226,BC1226,BG1226,BK1226,BO1226,BS1226,BW1226,CA1226,CE1226,CI1226),1)</f>
        <v>539718.20000000007</v>
      </c>
      <c r="CL1226" s="18"/>
      <c r="CM1226" s="18">
        <f t="shared" si="295"/>
        <v>1056.1999999999534</v>
      </c>
      <c r="CN1226" s="35">
        <f t="shared" si="296"/>
        <v>1.9569471624265281E-3</v>
      </c>
      <c r="CO1226" s="39">
        <f t="shared" si="297"/>
        <v>539718.20000000007</v>
      </c>
    </row>
    <row r="1227" spans="1:93" s="19" customFormat="1" ht="45">
      <c r="A1227" s="17">
        <v>1217</v>
      </c>
      <c r="B1227" s="50" t="s">
        <v>965</v>
      </c>
      <c r="C1227" s="69" t="s">
        <v>1031</v>
      </c>
      <c r="D1227" s="69" t="s">
        <v>1249</v>
      </c>
      <c r="E1227" s="37">
        <v>1</v>
      </c>
      <c r="F1227" s="37" t="str">
        <f>+VLOOKUP(B1227,'[1]AMAREY NOVA MEDICAL S.A'!$D:$H,5,0)</f>
        <v>CTO 5656-2021 AMAREY NOVA MEDICAL S.A</v>
      </c>
      <c r="G1227" s="34">
        <f>+VLOOKUP(B1227,'[1]AMAREY NOVA MEDICAL S.A'!$D:$H,2,0)</f>
        <v>94000</v>
      </c>
      <c r="H1227" s="32">
        <f>+VLOOKUP(B1227,'[1]AMAREY NOVA MEDICAL S.A'!$D:$H,3,0)</f>
        <v>0</v>
      </c>
      <c r="I1227" s="32">
        <f>+VLOOKUP(B1227,'[1]AMAREY NOVA MEDICAL S.A'!$D:$H,4,0)</f>
        <v>94000</v>
      </c>
      <c r="J1227" s="32">
        <f t="shared" si="298"/>
        <v>94000</v>
      </c>
      <c r="K1227" s="32">
        <f t="shared" si="299"/>
        <v>99282.8</v>
      </c>
      <c r="L1227" s="32">
        <v>90000</v>
      </c>
      <c r="M1227" s="32"/>
      <c r="N1227" s="32">
        <v>90000</v>
      </c>
      <c r="O1227" s="32">
        <f t="shared" si="300"/>
        <v>95058</v>
      </c>
      <c r="P1227" s="87"/>
      <c r="Q1227" s="87"/>
      <c r="R1227" s="88"/>
      <c r="S1227" s="32"/>
      <c r="T1227" s="32"/>
      <c r="U1227" s="32"/>
      <c r="V1227" s="32"/>
      <c r="W1227" s="32"/>
      <c r="X1227" s="32">
        <v>330600</v>
      </c>
      <c r="Y1227" s="32"/>
      <c r="Z1227" s="32">
        <v>330600</v>
      </c>
      <c r="AA1227" s="32">
        <f t="shared" si="301"/>
        <v>349179.72000000003</v>
      </c>
      <c r="AB1227" s="32"/>
      <c r="AC1227" s="32"/>
      <c r="AD1227" s="32"/>
      <c r="AE1227" s="32"/>
      <c r="AF1227" s="32">
        <v>161460</v>
      </c>
      <c r="AG1227" s="32"/>
      <c r="AH1227" s="32">
        <v>161460</v>
      </c>
      <c r="AI1227" s="32">
        <f t="shared" si="302"/>
        <v>170534.052</v>
      </c>
      <c r="AJ1227" s="32">
        <v>187565</v>
      </c>
      <c r="AK1227" s="32"/>
      <c r="AL1227" s="32">
        <v>187565</v>
      </c>
      <c r="AM1227" s="32">
        <f t="shared" si="303"/>
        <v>198106.15299999999</v>
      </c>
      <c r="AN1227" s="32">
        <v>199650</v>
      </c>
      <c r="AO1227" s="32">
        <f t="shared" si="306"/>
        <v>0</v>
      </c>
      <c r="AP1227" s="32">
        <v>199650</v>
      </c>
      <c r="AQ1227" s="32">
        <f t="shared" si="304"/>
        <v>210870.33000000002</v>
      </c>
      <c r="AR1227" s="32"/>
      <c r="AS1227" s="32"/>
      <c r="AT1227" s="32"/>
      <c r="AU1227" s="32"/>
      <c r="AV1227" s="32"/>
      <c r="AW1227" s="32"/>
      <c r="AX1227" s="32"/>
      <c r="AY1227" s="32"/>
      <c r="AZ1227" s="32"/>
      <c r="BA1227" s="32"/>
      <c r="BB1227" s="32"/>
      <c r="BC1227" s="32"/>
      <c r="BD1227" s="32"/>
      <c r="BE1227" s="32"/>
      <c r="BF1227" s="32"/>
      <c r="BG1227" s="32"/>
      <c r="BH1227" s="32"/>
      <c r="BI1227" s="32"/>
      <c r="BJ1227" s="32"/>
      <c r="BK1227" s="32"/>
      <c r="BL1227" s="32"/>
      <c r="BM1227" s="32"/>
      <c r="BN1227" s="32"/>
      <c r="BO1227" s="32"/>
      <c r="BP1227" s="32"/>
      <c r="BQ1227" s="32"/>
      <c r="BR1227" s="32"/>
      <c r="BS1227" s="32"/>
      <c r="BT1227" s="32"/>
      <c r="BU1227" s="32"/>
      <c r="BV1227" s="32"/>
      <c r="BW1227" s="32"/>
      <c r="BX1227" s="32"/>
      <c r="BY1227" s="32"/>
      <c r="BZ1227" s="32"/>
      <c r="CA1227" s="32"/>
      <c r="CB1227" s="32"/>
      <c r="CC1227" s="32"/>
      <c r="CD1227" s="32"/>
      <c r="CE1227" s="32"/>
      <c r="CF1227" s="32"/>
      <c r="CG1227" s="32"/>
      <c r="CH1227" s="32"/>
      <c r="CI1227" s="32"/>
      <c r="CJ1227" s="32">
        <f t="shared" si="294"/>
        <v>187171.84250000003</v>
      </c>
      <c r="CK1227" s="32">
        <f>+SMALL((K1227,O1227,S1227,W1227,AA1227,AE1227,AI1227,AM1227,AQ1227,AU1227,AY1227,BC1227,BG1227,BK1227,BO1227,BS1227,BW1227,CA1227,CE1227,CI1227),1)</f>
        <v>95058</v>
      </c>
      <c r="CL1227" s="18"/>
      <c r="CM1227" s="18">
        <f t="shared" si="295"/>
        <v>4224.8000000000029</v>
      </c>
      <c r="CN1227" s="35">
        <f t="shared" si="296"/>
        <v>4.4444444444444474E-2</v>
      </c>
      <c r="CO1227" s="39">
        <f t="shared" si="297"/>
        <v>95058</v>
      </c>
    </row>
    <row r="1228" spans="1:93" s="19" customFormat="1" ht="45">
      <c r="A1228" s="17">
        <v>1218</v>
      </c>
      <c r="B1228" s="50" t="s">
        <v>967</v>
      </c>
      <c r="C1228" s="69" t="s">
        <v>1032</v>
      </c>
      <c r="D1228" s="69" t="s">
        <v>1249</v>
      </c>
      <c r="E1228" s="37">
        <v>1</v>
      </c>
      <c r="F1228" s="37" t="str">
        <f>+VLOOKUP(B1228,'[1]AMAREY NOVA MEDICAL S.A'!$D:$H,5,0)</f>
        <v>CTO 5656-2021 AMAREY NOVA MEDICAL S.A</v>
      </c>
      <c r="G1228" s="34">
        <f>+VLOOKUP(B1228,'[1]AMAREY NOVA MEDICAL S.A'!$D:$H,2,0)</f>
        <v>497000</v>
      </c>
      <c r="H1228" s="32">
        <f>+VLOOKUP(B1228,'[1]AMAREY NOVA MEDICAL S.A'!$D:$H,3,0)</f>
        <v>0</v>
      </c>
      <c r="I1228" s="32">
        <f>+VLOOKUP(B1228,'[1]AMAREY NOVA MEDICAL S.A'!$D:$H,4,0)</f>
        <v>497000</v>
      </c>
      <c r="J1228" s="32">
        <f t="shared" si="298"/>
        <v>497000</v>
      </c>
      <c r="K1228" s="32">
        <f t="shared" si="299"/>
        <v>524931.4</v>
      </c>
      <c r="L1228" s="32">
        <v>489000</v>
      </c>
      <c r="M1228" s="32"/>
      <c r="N1228" s="32">
        <v>489000</v>
      </c>
      <c r="O1228" s="32">
        <f t="shared" ref="O1228:O1280" si="307">+N1228*1.0562</f>
        <v>516481.8</v>
      </c>
      <c r="P1228" s="87"/>
      <c r="Q1228" s="87"/>
      <c r="R1228" s="88"/>
      <c r="S1228" s="32"/>
      <c r="T1228" s="32"/>
      <c r="U1228" s="32"/>
      <c r="V1228" s="32"/>
      <c r="W1228" s="32"/>
      <c r="X1228" s="32">
        <v>1566000</v>
      </c>
      <c r="Y1228" s="32"/>
      <c r="Z1228" s="32">
        <v>1566000</v>
      </c>
      <c r="AA1228" s="32">
        <f t="shared" ref="AA1228:AA1290" si="308">+Z1228*1.0562</f>
        <v>1654009.2</v>
      </c>
      <c r="AB1228" s="32"/>
      <c r="AC1228" s="32"/>
      <c r="AD1228" s="32"/>
      <c r="AE1228" s="32"/>
      <c r="AF1228" s="32">
        <v>858097.79999999993</v>
      </c>
      <c r="AG1228" s="32"/>
      <c r="AH1228" s="32">
        <v>858097.79999999993</v>
      </c>
      <c r="AI1228" s="32">
        <f t="shared" ref="AI1228:AI1258" si="309">+AH1228*1.0562</f>
        <v>906322.8963599999</v>
      </c>
      <c r="AJ1228" s="32">
        <v>639400</v>
      </c>
      <c r="AK1228" s="32"/>
      <c r="AL1228" s="32">
        <v>639400</v>
      </c>
      <c r="AM1228" s="32">
        <f t="shared" ref="AM1228:AM1290" si="310">+AL1228*1.0562</f>
        <v>675334.28</v>
      </c>
      <c r="AN1228" s="32">
        <v>408100</v>
      </c>
      <c r="AO1228" s="32">
        <f t="shared" si="306"/>
        <v>0</v>
      </c>
      <c r="AP1228" s="32">
        <v>408100</v>
      </c>
      <c r="AQ1228" s="32">
        <f t="shared" ref="AQ1228:AQ1290" si="311">+AP1228*1.0562</f>
        <v>431035.22000000003</v>
      </c>
      <c r="AR1228" s="32"/>
      <c r="AS1228" s="32"/>
      <c r="AT1228" s="32"/>
      <c r="AU1228" s="32"/>
      <c r="AV1228" s="32"/>
      <c r="AW1228" s="32"/>
      <c r="AX1228" s="32"/>
      <c r="AY1228" s="32"/>
      <c r="AZ1228" s="32"/>
      <c r="BA1228" s="32"/>
      <c r="BB1228" s="32"/>
      <c r="BC1228" s="32"/>
      <c r="BD1228" s="32"/>
      <c r="BE1228" s="32"/>
      <c r="BF1228" s="32"/>
      <c r="BG1228" s="32"/>
      <c r="BH1228" s="32"/>
      <c r="BI1228" s="32"/>
      <c r="BJ1228" s="32"/>
      <c r="BK1228" s="32"/>
      <c r="BL1228" s="32"/>
      <c r="BM1228" s="32"/>
      <c r="BN1228" s="32"/>
      <c r="BO1228" s="32"/>
      <c r="BP1228" s="32"/>
      <c r="BQ1228" s="32"/>
      <c r="BR1228" s="32"/>
      <c r="BS1228" s="32"/>
      <c r="BT1228" s="32"/>
      <c r="BU1228" s="32"/>
      <c r="BV1228" s="32"/>
      <c r="BW1228" s="32"/>
      <c r="BX1228" s="32"/>
      <c r="BY1228" s="32"/>
      <c r="BZ1228" s="32"/>
      <c r="CA1228" s="32"/>
      <c r="CB1228" s="32"/>
      <c r="CC1228" s="32"/>
      <c r="CD1228" s="32"/>
      <c r="CE1228" s="32"/>
      <c r="CF1228" s="32"/>
      <c r="CG1228" s="32"/>
      <c r="CH1228" s="32"/>
      <c r="CI1228" s="32"/>
      <c r="CJ1228" s="32">
        <f t="shared" ref="CJ1228:CJ1291" si="312">+AVERAGE(K1228,O1228,S1228,W1228,AA1228,AE1228,AI1228,AM1228,AQ1228,AU1228,AY1228,BC1228,BG1228,BK1228,BO1228,BS1228,BW1228,CA1228,CE1228,CI1228)</f>
        <v>784685.79939333338</v>
      </c>
      <c r="CK1228" s="32">
        <f>+SMALL((K1228,O1228,S1228,W1228,AA1228,AE1228,AI1228,AM1228,AQ1228,AU1228,AY1228,BC1228,BG1228,BK1228,BO1228,BS1228,BW1228,CA1228,CE1228,CI1228),1)</f>
        <v>431035.22000000003</v>
      </c>
      <c r="CL1228" s="18"/>
      <c r="CM1228" s="18">
        <f t="shared" ref="CM1228:CM1290" si="313">+K1228-CK1228</f>
        <v>93896.18</v>
      </c>
      <c r="CN1228" s="35">
        <f t="shared" ref="CN1228:CN1290" si="314">+((K1228-CK1228)/CK1228)</f>
        <v>0.2178387650085763</v>
      </c>
      <c r="CO1228" s="39">
        <f t="shared" ref="CO1228:CO1291" si="315">+CK1228</f>
        <v>431035.22000000003</v>
      </c>
    </row>
    <row r="1229" spans="1:93" s="19" customFormat="1" ht="45">
      <c r="A1229" s="17">
        <v>1219</v>
      </c>
      <c r="B1229" s="50" t="s">
        <v>968</v>
      </c>
      <c r="C1229" s="69" t="s">
        <v>1032</v>
      </c>
      <c r="D1229" s="69" t="s">
        <v>1249</v>
      </c>
      <c r="E1229" s="37">
        <v>1</v>
      </c>
      <c r="F1229" s="37" t="str">
        <f>+VLOOKUP(B1229,'[1]AMAREY NOVA MEDICAL S.A'!$D:$H,5,0)</f>
        <v>CTO 5656-2021 AMAREY NOVA MEDICAL S.A</v>
      </c>
      <c r="G1229" s="34">
        <f>+VLOOKUP(B1229,'[1]AMAREY NOVA MEDICAL S.A'!$D:$H,2,0)</f>
        <v>94000</v>
      </c>
      <c r="H1229" s="32">
        <f>+VLOOKUP(B1229,'[1]AMAREY NOVA MEDICAL S.A'!$D:$H,3,0)</f>
        <v>0</v>
      </c>
      <c r="I1229" s="32">
        <f>+VLOOKUP(B1229,'[1]AMAREY NOVA MEDICAL S.A'!$D:$H,4,0)</f>
        <v>94000</v>
      </c>
      <c r="J1229" s="32">
        <f t="shared" si="298"/>
        <v>94000</v>
      </c>
      <c r="K1229" s="32">
        <f t="shared" si="299"/>
        <v>99282.8</v>
      </c>
      <c r="L1229" s="32">
        <v>90000</v>
      </c>
      <c r="M1229" s="32"/>
      <c r="N1229" s="32">
        <v>90000</v>
      </c>
      <c r="O1229" s="32">
        <f t="shared" si="307"/>
        <v>95058</v>
      </c>
      <c r="P1229" s="87"/>
      <c r="Q1229" s="87"/>
      <c r="R1229" s="88"/>
      <c r="S1229" s="32"/>
      <c r="T1229" s="32"/>
      <c r="U1229" s="32"/>
      <c r="V1229" s="32"/>
      <c r="W1229" s="32"/>
      <c r="X1229" s="32">
        <v>330600</v>
      </c>
      <c r="Y1229" s="32"/>
      <c r="Z1229" s="32">
        <v>330600</v>
      </c>
      <c r="AA1229" s="32">
        <f t="shared" si="308"/>
        <v>349179.72000000003</v>
      </c>
      <c r="AB1229" s="32"/>
      <c r="AC1229" s="32"/>
      <c r="AD1229" s="32"/>
      <c r="AE1229" s="32"/>
      <c r="AF1229" s="32">
        <v>161460</v>
      </c>
      <c r="AG1229" s="32"/>
      <c r="AH1229" s="32">
        <v>161460</v>
      </c>
      <c r="AI1229" s="32">
        <f t="shared" si="309"/>
        <v>170534.052</v>
      </c>
      <c r="AJ1229" s="32">
        <v>187565</v>
      </c>
      <c r="AK1229" s="32"/>
      <c r="AL1229" s="32">
        <v>187565</v>
      </c>
      <c r="AM1229" s="32">
        <f t="shared" si="310"/>
        <v>198106.15299999999</v>
      </c>
      <c r="AN1229" s="32">
        <v>199650</v>
      </c>
      <c r="AO1229" s="32">
        <f t="shared" si="306"/>
        <v>0</v>
      </c>
      <c r="AP1229" s="32">
        <v>199650</v>
      </c>
      <c r="AQ1229" s="32">
        <f t="shared" si="311"/>
        <v>210870.33000000002</v>
      </c>
      <c r="AR1229" s="32"/>
      <c r="AS1229" s="32"/>
      <c r="AT1229" s="32"/>
      <c r="AU1229" s="32"/>
      <c r="AV1229" s="32"/>
      <c r="AW1229" s="32"/>
      <c r="AX1229" s="32"/>
      <c r="AY1229" s="32"/>
      <c r="AZ1229" s="32"/>
      <c r="BA1229" s="32"/>
      <c r="BB1229" s="32"/>
      <c r="BC1229" s="32"/>
      <c r="BD1229" s="32"/>
      <c r="BE1229" s="32"/>
      <c r="BF1229" s="32"/>
      <c r="BG1229" s="32"/>
      <c r="BH1229" s="32"/>
      <c r="BI1229" s="32"/>
      <c r="BJ1229" s="32"/>
      <c r="BK1229" s="32"/>
      <c r="BL1229" s="32"/>
      <c r="BM1229" s="32"/>
      <c r="BN1229" s="32"/>
      <c r="BO1229" s="32"/>
      <c r="BP1229" s="32"/>
      <c r="BQ1229" s="32"/>
      <c r="BR1229" s="32"/>
      <c r="BS1229" s="32"/>
      <c r="BT1229" s="32"/>
      <c r="BU1229" s="32"/>
      <c r="BV1229" s="32"/>
      <c r="BW1229" s="32"/>
      <c r="BX1229" s="32"/>
      <c r="BY1229" s="32"/>
      <c r="BZ1229" s="32"/>
      <c r="CA1229" s="32"/>
      <c r="CB1229" s="32"/>
      <c r="CC1229" s="32"/>
      <c r="CD1229" s="32"/>
      <c r="CE1229" s="32"/>
      <c r="CF1229" s="32"/>
      <c r="CG1229" s="32"/>
      <c r="CH1229" s="32"/>
      <c r="CI1229" s="32"/>
      <c r="CJ1229" s="32">
        <f t="shared" si="312"/>
        <v>187171.84250000003</v>
      </c>
      <c r="CK1229" s="32">
        <f>+SMALL((K1229,O1229,S1229,W1229,AA1229,AE1229,AI1229,AM1229,AQ1229,AU1229,AY1229,BC1229,BG1229,BK1229,BO1229,BS1229,BW1229,CA1229,CE1229,CI1229),1)</f>
        <v>95058</v>
      </c>
      <c r="CL1229" s="18"/>
      <c r="CM1229" s="18">
        <f t="shared" si="313"/>
        <v>4224.8000000000029</v>
      </c>
      <c r="CN1229" s="35">
        <f t="shared" si="314"/>
        <v>4.4444444444444474E-2</v>
      </c>
      <c r="CO1229" s="39">
        <f t="shared" si="315"/>
        <v>95058</v>
      </c>
    </row>
    <row r="1230" spans="1:93" s="19" customFormat="1" ht="45">
      <c r="A1230" s="17">
        <v>1220</v>
      </c>
      <c r="B1230" s="50" t="s">
        <v>969</v>
      </c>
      <c r="C1230" s="69" t="s">
        <v>1033</v>
      </c>
      <c r="D1230" s="69" t="s">
        <v>1249</v>
      </c>
      <c r="E1230" s="37">
        <v>1</v>
      </c>
      <c r="F1230" s="37" t="str">
        <f>+VLOOKUP(B1230,'[1]AMAREY NOVA MEDICAL S.A'!$D:$H,5,0)</f>
        <v>CTO 5656-2021 AMAREY NOVA MEDICAL S.A</v>
      </c>
      <c r="G1230" s="34">
        <f>+VLOOKUP(B1230,'[1]AMAREY NOVA MEDICAL S.A'!$D:$H,2,0)</f>
        <v>512000</v>
      </c>
      <c r="H1230" s="32">
        <f>+VLOOKUP(B1230,'[1]AMAREY NOVA MEDICAL S.A'!$D:$H,3,0)</f>
        <v>0</v>
      </c>
      <c r="I1230" s="32">
        <f>+VLOOKUP(B1230,'[1]AMAREY NOVA MEDICAL S.A'!$D:$H,4,0)</f>
        <v>512000</v>
      </c>
      <c r="J1230" s="32">
        <f t="shared" si="298"/>
        <v>512000</v>
      </c>
      <c r="K1230" s="32">
        <f t="shared" si="299"/>
        <v>540774.40000000002</v>
      </c>
      <c r="L1230" s="32">
        <v>487000</v>
      </c>
      <c r="M1230" s="32"/>
      <c r="N1230" s="32">
        <v>487000</v>
      </c>
      <c r="O1230" s="32">
        <f t="shared" si="307"/>
        <v>514369.4</v>
      </c>
      <c r="P1230" s="87"/>
      <c r="Q1230" s="87"/>
      <c r="R1230" s="88"/>
      <c r="S1230" s="32"/>
      <c r="T1230" s="32"/>
      <c r="U1230" s="32"/>
      <c r="V1230" s="32"/>
      <c r="W1230" s="32"/>
      <c r="X1230" s="32">
        <v>1566000</v>
      </c>
      <c r="Y1230" s="32"/>
      <c r="Z1230" s="32">
        <v>1566000</v>
      </c>
      <c r="AA1230" s="32">
        <f t="shared" si="308"/>
        <v>1654009.2</v>
      </c>
      <c r="AB1230" s="32"/>
      <c r="AC1230" s="32"/>
      <c r="AD1230" s="32"/>
      <c r="AE1230" s="32"/>
      <c r="AF1230" s="32">
        <v>1031087.286</v>
      </c>
      <c r="AG1230" s="32"/>
      <c r="AH1230" s="32">
        <v>1031087.286</v>
      </c>
      <c r="AI1230" s="32">
        <f t="shared" si="309"/>
        <v>1089034.3914731999</v>
      </c>
      <c r="AJ1230" s="32">
        <v>639400</v>
      </c>
      <c r="AK1230" s="32"/>
      <c r="AL1230" s="32">
        <v>639400</v>
      </c>
      <c r="AM1230" s="32">
        <f t="shared" si="310"/>
        <v>675334.28</v>
      </c>
      <c r="AN1230" s="32">
        <v>684970</v>
      </c>
      <c r="AO1230" s="32">
        <f t="shared" si="306"/>
        <v>0</v>
      </c>
      <c r="AP1230" s="32">
        <v>684970</v>
      </c>
      <c r="AQ1230" s="32">
        <f t="shared" si="311"/>
        <v>723465.31400000001</v>
      </c>
      <c r="AR1230" s="32"/>
      <c r="AS1230" s="32"/>
      <c r="AT1230" s="32"/>
      <c r="AU1230" s="32"/>
      <c r="AV1230" s="32"/>
      <c r="AW1230" s="32"/>
      <c r="AX1230" s="32"/>
      <c r="AY1230" s="32"/>
      <c r="AZ1230" s="32"/>
      <c r="BA1230" s="32"/>
      <c r="BB1230" s="32"/>
      <c r="BC1230" s="32"/>
      <c r="BD1230" s="32"/>
      <c r="BE1230" s="32"/>
      <c r="BF1230" s="32"/>
      <c r="BG1230" s="32"/>
      <c r="BH1230" s="32"/>
      <c r="BI1230" s="32"/>
      <c r="BJ1230" s="32"/>
      <c r="BK1230" s="32"/>
      <c r="BL1230" s="32"/>
      <c r="BM1230" s="32"/>
      <c r="BN1230" s="32"/>
      <c r="BO1230" s="32"/>
      <c r="BP1230" s="32"/>
      <c r="BQ1230" s="32"/>
      <c r="BR1230" s="32"/>
      <c r="BS1230" s="32"/>
      <c r="BT1230" s="32"/>
      <c r="BU1230" s="32"/>
      <c r="BV1230" s="32"/>
      <c r="BW1230" s="32"/>
      <c r="BX1230" s="32"/>
      <c r="BY1230" s="32"/>
      <c r="BZ1230" s="32"/>
      <c r="CA1230" s="32"/>
      <c r="CB1230" s="32"/>
      <c r="CC1230" s="32"/>
      <c r="CD1230" s="32"/>
      <c r="CE1230" s="32"/>
      <c r="CF1230" s="32"/>
      <c r="CG1230" s="32"/>
      <c r="CH1230" s="32"/>
      <c r="CI1230" s="32"/>
      <c r="CJ1230" s="32">
        <f t="shared" si="312"/>
        <v>866164.49757886678</v>
      </c>
      <c r="CK1230" s="32">
        <f>+SMALL((K1230,O1230,S1230,W1230,AA1230,AE1230,AI1230,AM1230,AQ1230,AU1230,AY1230,BC1230,BG1230,BK1230,BO1230,BS1230,BW1230,CA1230,CE1230,CI1230),1)</f>
        <v>514369.4</v>
      </c>
      <c r="CL1230" s="18"/>
      <c r="CM1230" s="18">
        <f t="shared" si="313"/>
        <v>26405</v>
      </c>
      <c r="CN1230" s="35">
        <f t="shared" si="314"/>
        <v>5.1334702258726897E-2</v>
      </c>
      <c r="CO1230" s="39">
        <f t="shared" si="315"/>
        <v>514369.4</v>
      </c>
    </row>
    <row r="1231" spans="1:93" s="19" customFormat="1" ht="45">
      <c r="A1231" s="17">
        <v>1221</v>
      </c>
      <c r="B1231" s="50" t="s">
        <v>968</v>
      </c>
      <c r="C1231" s="69" t="s">
        <v>1033</v>
      </c>
      <c r="D1231" s="69" t="s">
        <v>1249</v>
      </c>
      <c r="E1231" s="37">
        <v>1</v>
      </c>
      <c r="F1231" s="37" t="str">
        <f>+VLOOKUP(B1231,'[1]AMAREY NOVA MEDICAL S.A'!$D:$H,5,0)</f>
        <v>CTO 5656-2021 AMAREY NOVA MEDICAL S.A</v>
      </c>
      <c r="G1231" s="34">
        <f>+VLOOKUP(B1231,'[1]AMAREY NOVA MEDICAL S.A'!$D:$H,2,0)</f>
        <v>94000</v>
      </c>
      <c r="H1231" s="32">
        <f>+VLOOKUP(B1231,'[1]AMAREY NOVA MEDICAL S.A'!$D:$H,3,0)</f>
        <v>0</v>
      </c>
      <c r="I1231" s="32">
        <f>+VLOOKUP(B1231,'[1]AMAREY NOVA MEDICAL S.A'!$D:$H,4,0)</f>
        <v>94000</v>
      </c>
      <c r="J1231" s="32">
        <f t="shared" si="298"/>
        <v>94000</v>
      </c>
      <c r="K1231" s="32">
        <f t="shared" si="299"/>
        <v>99282.8</v>
      </c>
      <c r="L1231" s="32">
        <v>90000</v>
      </c>
      <c r="M1231" s="32"/>
      <c r="N1231" s="32">
        <v>90000</v>
      </c>
      <c r="O1231" s="32">
        <f t="shared" si="307"/>
        <v>95058</v>
      </c>
      <c r="P1231" s="87"/>
      <c r="Q1231" s="87"/>
      <c r="R1231" s="88"/>
      <c r="S1231" s="32"/>
      <c r="T1231" s="32"/>
      <c r="U1231" s="32"/>
      <c r="V1231" s="32"/>
      <c r="W1231" s="32"/>
      <c r="X1231" s="32">
        <v>330600</v>
      </c>
      <c r="Y1231" s="32"/>
      <c r="Z1231" s="32">
        <v>330600</v>
      </c>
      <c r="AA1231" s="32">
        <f t="shared" si="308"/>
        <v>349179.72000000003</v>
      </c>
      <c r="AB1231" s="32"/>
      <c r="AC1231" s="32"/>
      <c r="AD1231" s="32"/>
      <c r="AE1231" s="32"/>
      <c r="AF1231" s="32">
        <v>161460</v>
      </c>
      <c r="AG1231" s="32"/>
      <c r="AH1231" s="32">
        <v>161460</v>
      </c>
      <c r="AI1231" s="32">
        <f t="shared" si="309"/>
        <v>170534.052</v>
      </c>
      <c r="AJ1231" s="32">
        <v>187565</v>
      </c>
      <c r="AK1231" s="32"/>
      <c r="AL1231" s="32">
        <v>187565</v>
      </c>
      <c r="AM1231" s="32">
        <f t="shared" si="310"/>
        <v>198106.15299999999</v>
      </c>
      <c r="AN1231" s="32">
        <v>199650</v>
      </c>
      <c r="AO1231" s="32">
        <f t="shared" si="306"/>
        <v>0</v>
      </c>
      <c r="AP1231" s="32">
        <v>199650</v>
      </c>
      <c r="AQ1231" s="32">
        <f t="shared" si="311"/>
        <v>210870.33000000002</v>
      </c>
      <c r="AR1231" s="32"/>
      <c r="AS1231" s="32"/>
      <c r="AT1231" s="32"/>
      <c r="AU1231" s="32"/>
      <c r="AV1231" s="32"/>
      <c r="AW1231" s="32"/>
      <c r="AX1231" s="32"/>
      <c r="AY1231" s="32"/>
      <c r="AZ1231" s="32"/>
      <c r="BA1231" s="32"/>
      <c r="BB1231" s="32"/>
      <c r="BC1231" s="32"/>
      <c r="BD1231" s="32"/>
      <c r="BE1231" s="32"/>
      <c r="BF1231" s="32"/>
      <c r="BG1231" s="32"/>
      <c r="BH1231" s="32"/>
      <c r="BI1231" s="32"/>
      <c r="BJ1231" s="32"/>
      <c r="BK1231" s="32"/>
      <c r="BL1231" s="32"/>
      <c r="BM1231" s="32"/>
      <c r="BN1231" s="32"/>
      <c r="BO1231" s="32"/>
      <c r="BP1231" s="32"/>
      <c r="BQ1231" s="32"/>
      <c r="BR1231" s="32"/>
      <c r="BS1231" s="32"/>
      <c r="BT1231" s="32"/>
      <c r="BU1231" s="32"/>
      <c r="BV1231" s="32"/>
      <c r="BW1231" s="32"/>
      <c r="BX1231" s="32"/>
      <c r="BY1231" s="32"/>
      <c r="BZ1231" s="32"/>
      <c r="CA1231" s="32"/>
      <c r="CB1231" s="32"/>
      <c r="CC1231" s="32"/>
      <c r="CD1231" s="32"/>
      <c r="CE1231" s="32"/>
      <c r="CF1231" s="32"/>
      <c r="CG1231" s="32"/>
      <c r="CH1231" s="32"/>
      <c r="CI1231" s="32"/>
      <c r="CJ1231" s="32">
        <f t="shared" si="312"/>
        <v>187171.84250000003</v>
      </c>
      <c r="CK1231" s="32">
        <f>+SMALL((K1231,O1231,S1231,W1231,AA1231,AE1231,AI1231,AM1231,AQ1231,AU1231,AY1231,BC1231,BG1231,BK1231,BO1231,BS1231,BW1231,CA1231,CE1231,CI1231),1)</f>
        <v>95058</v>
      </c>
      <c r="CL1231" s="18"/>
      <c r="CM1231" s="18">
        <f t="shared" si="313"/>
        <v>4224.8000000000029</v>
      </c>
      <c r="CN1231" s="35">
        <f t="shared" si="314"/>
        <v>4.4444444444444474E-2</v>
      </c>
      <c r="CO1231" s="39">
        <f t="shared" si="315"/>
        <v>95058</v>
      </c>
    </row>
    <row r="1232" spans="1:93" s="19" customFormat="1" ht="45">
      <c r="A1232" s="17">
        <v>1222</v>
      </c>
      <c r="B1232" s="50" t="s">
        <v>970</v>
      </c>
      <c r="C1232" s="69" t="s">
        <v>1034</v>
      </c>
      <c r="D1232" s="69" t="s">
        <v>1249</v>
      </c>
      <c r="E1232" s="37">
        <v>1</v>
      </c>
      <c r="F1232" s="37" t="str">
        <f>+VLOOKUP(B1232,'[1]AMAREY NOVA MEDICAL S.A'!$D:$H,5,0)</f>
        <v>CTO 5656-2021 AMAREY NOVA MEDICAL S.A</v>
      </c>
      <c r="G1232" s="34">
        <f>+VLOOKUP(B1232,'[1]AMAREY NOVA MEDICAL S.A'!$D:$H,2,0)</f>
        <v>512000</v>
      </c>
      <c r="H1232" s="32">
        <f>+VLOOKUP(B1232,'[1]AMAREY NOVA MEDICAL S.A'!$D:$H,3,0)</f>
        <v>0</v>
      </c>
      <c r="I1232" s="32">
        <f>+VLOOKUP(B1232,'[1]AMAREY NOVA MEDICAL S.A'!$D:$H,4,0)</f>
        <v>512000</v>
      </c>
      <c r="J1232" s="32">
        <f t="shared" si="298"/>
        <v>512000</v>
      </c>
      <c r="K1232" s="32">
        <f t="shared" si="299"/>
        <v>540774.40000000002</v>
      </c>
      <c r="L1232" s="32">
        <v>504000</v>
      </c>
      <c r="M1232" s="32"/>
      <c r="N1232" s="32">
        <v>504000</v>
      </c>
      <c r="O1232" s="32">
        <f t="shared" si="307"/>
        <v>532324.80000000005</v>
      </c>
      <c r="P1232" s="87"/>
      <c r="Q1232" s="87"/>
      <c r="R1232" s="88"/>
      <c r="S1232" s="32"/>
      <c r="T1232" s="32"/>
      <c r="U1232" s="32"/>
      <c r="V1232" s="32"/>
      <c r="W1232" s="32"/>
      <c r="X1232" s="32">
        <v>1566000</v>
      </c>
      <c r="Y1232" s="32"/>
      <c r="Z1232" s="32">
        <v>1566000</v>
      </c>
      <c r="AA1232" s="32">
        <f t="shared" si="308"/>
        <v>1654009.2</v>
      </c>
      <c r="AB1232" s="32"/>
      <c r="AC1232" s="32"/>
      <c r="AD1232" s="32"/>
      <c r="AE1232" s="32"/>
      <c r="AF1232" s="32">
        <v>1031087.286</v>
      </c>
      <c r="AG1232" s="32"/>
      <c r="AH1232" s="32">
        <v>1031087.286</v>
      </c>
      <c r="AI1232" s="32">
        <f t="shared" si="309"/>
        <v>1089034.3914731999</v>
      </c>
      <c r="AJ1232" s="32">
        <v>639400</v>
      </c>
      <c r="AK1232" s="32"/>
      <c r="AL1232" s="32">
        <v>639400</v>
      </c>
      <c r="AM1232" s="32">
        <f t="shared" si="310"/>
        <v>675334.28</v>
      </c>
      <c r="AN1232" s="32">
        <v>664950</v>
      </c>
      <c r="AO1232" s="32">
        <f t="shared" si="306"/>
        <v>0</v>
      </c>
      <c r="AP1232" s="32">
        <v>664950</v>
      </c>
      <c r="AQ1232" s="32">
        <f t="shared" si="311"/>
        <v>702320.19000000006</v>
      </c>
      <c r="AR1232" s="32"/>
      <c r="AS1232" s="32"/>
      <c r="AT1232" s="32"/>
      <c r="AU1232" s="32"/>
      <c r="AV1232" s="32"/>
      <c r="AW1232" s="32"/>
      <c r="AX1232" s="32"/>
      <c r="AY1232" s="32"/>
      <c r="AZ1232" s="32"/>
      <c r="BA1232" s="32"/>
      <c r="BB1232" s="32"/>
      <c r="BC1232" s="32"/>
      <c r="BD1232" s="32"/>
      <c r="BE1232" s="32"/>
      <c r="BF1232" s="32"/>
      <c r="BG1232" s="32"/>
      <c r="BH1232" s="32"/>
      <c r="BI1232" s="32"/>
      <c r="BJ1232" s="32"/>
      <c r="BK1232" s="32"/>
      <c r="BL1232" s="32"/>
      <c r="BM1232" s="32"/>
      <c r="BN1232" s="32"/>
      <c r="BO1232" s="32"/>
      <c r="BP1232" s="32"/>
      <c r="BQ1232" s="32"/>
      <c r="BR1232" s="32"/>
      <c r="BS1232" s="32"/>
      <c r="BT1232" s="32"/>
      <c r="BU1232" s="32"/>
      <c r="BV1232" s="32"/>
      <c r="BW1232" s="32"/>
      <c r="BX1232" s="32"/>
      <c r="BY1232" s="32"/>
      <c r="BZ1232" s="32"/>
      <c r="CA1232" s="32"/>
      <c r="CB1232" s="32"/>
      <c r="CC1232" s="32"/>
      <c r="CD1232" s="32"/>
      <c r="CE1232" s="32"/>
      <c r="CF1232" s="32"/>
      <c r="CG1232" s="32"/>
      <c r="CH1232" s="32"/>
      <c r="CI1232" s="32"/>
      <c r="CJ1232" s="32">
        <f t="shared" si="312"/>
        <v>865632.87691220024</v>
      </c>
      <c r="CK1232" s="32">
        <f>+SMALL((K1232,O1232,S1232,W1232,AA1232,AE1232,AI1232,AM1232,AQ1232,AU1232,AY1232,BC1232,BG1232,BK1232,BO1232,BS1232,BW1232,CA1232,CE1232,CI1232),1)</f>
        <v>532324.80000000005</v>
      </c>
      <c r="CL1232" s="18"/>
      <c r="CM1232" s="18">
        <f t="shared" si="313"/>
        <v>8449.5999999999767</v>
      </c>
      <c r="CN1232" s="35">
        <f t="shared" si="314"/>
        <v>1.5873015873015827E-2</v>
      </c>
      <c r="CO1232" s="39">
        <f t="shared" si="315"/>
        <v>532324.80000000005</v>
      </c>
    </row>
    <row r="1233" spans="1:93" s="19" customFormat="1" ht="45">
      <c r="A1233" s="17">
        <v>1223</v>
      </c>
      <c r="B1233" s="50" t="s">
        <v>968</v>
      </c>
      <c r="C1233" s="69" t="s">
        <v>1034</v>
      </c>
      <c r="D1233" s="69" t="s">
        <v>1249</v>
      </c>
      <c r="E1233" s="37">
        <v>1</v>
      </c>
      <c r="F1233" s="37" t="str">
        <f>+VLOOKUP(B1233,'[1]AMAREY NOVA MEDICAL S.A'!$D:$H,5,0)</f>
        <v>CTO 5656-2021 AMAREY NOVA MEDICAL S.A</v>
      </c>
      <c r="G1233" s="34">
        <f>+VLOOKUP(B1233,'[1]AMAREY NOVA MEDICAL S.A'!$D:$H,2,0)</f>
        <v>94000</v>
      </c>
      <c r="H1233" s="32">
        <f>+VLOOKUP(B1233,'[1]AMAREY NOVA MEDICAL S.A'!$D:$H,3,0)</f>
        <v>0</v>
      </c>
      <c r="I1233" s="32">
        <f>+VLOOKUP(B1233,'[1]AMAREY NOVA MEDICAL S.A'!$D:$H,4,0)</f>
        <v>94000</v>
      </c>
      <c r="J1233" s="32">
        <f t="shared" si="298"/>
        <v>94000</v>
      </c>
      <c r="K1233" s="32">
        <f t="shared" si="299"/>
        <v>99282.8</v>
      </c>
      <c r="L1233" s="32">
        <v>90000</v>
      </c>
      <c r="M1233" s="32"/>
      <c r="N1233" s="32">
        <v>90000</v>
      </c>
      <c r="O1233" s="32">
        <f t="shared" si="307"/>
        <v>95058</v>
      </c>
      <c r="P1233" s="87"/>
      <c r="Q1233" s="87"/>
      <c r="R1233" s="88"/>
      <c r="S1233" s="32"/>
      <c r="T1233" s="32"/>
      <c r="U1233" s="32"/>
      <c r="V1233" s="32"/>
      <c r="W1233" s="32"/>
      <c r="X1233" s="32">
        <v>330600</v>
      </c>
      <c r="Y1233" s="32"/>
      <c r="Z1233" s="32">
        <v>330600</v>
      </c>
      <c r="AA1233" s="32">
        <f t="shared" si="308"/>
        <v>349179.72000000003</v>
      </c>
      <c r="AB1233" s="32"/>
      <c r="AC1233" s="32"/>
      <c r="AD1233" s="32"/>
      <c r="AE1233" s="32"/>
      <c r="AF1233" s="32">
        <v>161460</v>
      </c>
      <c r="AG1233" s="32"/>
      <c r="AH1233" s="32">
        <v>161460</v>
      </c>
      <c r="AI1233" s="32">
        <f t="shared" si="309"/>
        <v>170534.052</v>
      </c>
      <c r="AJ1233" s="32">
        <v>187565</v>
      </c>
      <c r="AK1233" s="32"/>
      <c r="AL1233" s="32">
        <v>187565</v>
      </c>
      <c r="AM1233" s="32">
        <f t="shared" si="310"/>
        <v>198106.15299999999</v>
      </c>
      <c r="AN1233" s="32">
        <v>199650</v>
      </c>
      <c r="AO1233" s="32">
        <f t="shared" si="306"/>
        <v>0</v>
      </c>
      <c r="AP1233" s="32">
        <v>199650</v>
      </c>
      <c r="AQ1233" s="32">
        <f t="shared" si="311"/>
        <v>210870.33000000002</v>
      </c>
      <c r="AR1233" s="32"/>
      <c r="AS1233" s="32"/>
      <c r="AT1233" s="32"/>
      <c r="AU1233" s="32"/>
      <c r="AV1233" s="32"/>
      <c r="AW1233" s="32"/>
      <c r="AX1233" s="32"/>
      <c r="AY1233" s="32"/>
      <c r="AZ1233" s="32"/>
      <c r="BA1233" s="32"/>
      <c r="BB1233" s="32"/>
      <c r="BC1233" s="32"/>
      <c r="BD1233" s="32"/>
      <c r="BE1233" s="32"/>
      <c r="BF1233" s="32"/>
      <c r="BG1233" s="32"/>
      <c r="BH1233" s="32"/>
      <c r="BI1233" s="32"/>
      <c r="BJ1233" s="32"/>
      <c r="BK1233" s="32"/>
      <c r="BL1233" s="32"/>
      <c r="BM1233" s="32"/>
      <c r="BN1233" s="32"/>
      <c r="BO1233" s="32"/>
      <c r="BP1233" s="32"/>
      <c r="BQ1233" s="32"/>
      <c r="BR1233" s="32"/>
      <c r="BS1233" s="32"/>
      <c r="BT1233" s="32"/>
      <c r="BU1233" s="32"/>
      <c r="BV1233" s="32"/>
      <c r="BW1233" s="32"/>
      <c r="BX1233" s="32"/>
      <c r="BY1233" s="32"/>
      <c r="BZ1233" s="32"/>
      <c r="CA1233" s="32"/>
      <c r="CB1233" s="32"/>
      <c r="CC1233" s="32"/>
      <c r="CD1233" s="32"/>
      <c r="CE1233" s="32"/>
      <c r="CF1233" s="32"/>
      <c r="CG1233" s="32"/>
      <c r="CH1233" s="32"/>
      <c r="CI1233" s="32"/>
      <c r="CJ1233" s="32">
        <f t="shared" si="312"/>
        <v>187171.84250000003</v>
      </c>
      <c r="CK1233" s="32">
        <f>+SMALL((K1233,O1233,S1233,W1233,AA1233,AE1233,AI1233,AM1233,AQ1233,AU1233,AY1233,BC1233,BG1233,BK1233,BO1233,BS1233,BW1233,CA1233,CE1233,CI1233),1)</f>
        <v>95058</v>
      </c>
      <c r="CL1233" s="18"/>
      <c r="CM1233" s="18">
        <f t="shared" si="313"/>
        <v>4224.8000000000029</v>
      </c>
      <c r="CN1233" s="35">
        <f t="shared" si="314"/>
        <v>4.4444444444444474E-2</v>
      </c>
      <c r="CO1233" s="39">
        <f t="shared" si="315"/>
        <v>95058</v>
      </c>
    </row>
    <row r="1234" spans="1:93" s="19" customFormat="1" ht="45">
      <c r="A1234" s="17">
        <v>1224</v>
      </c>
      <c r="B1234" s="50" t="s">
        <v>971</v>
      </c>
      <c r="C1234" s="69" t="s">
        <v>1035</v>
      </c>
      <c r="D1234" s="69" t="s">
        <v>1249</v>
      </c>
      <c r="E1234" s="37">
        <v>1</v>
      </c>
      <c r="F1234" s="37" t="str">
        <f>+VLOOKUP(B1234,'[1]AMAREY NOVA MEDICAL S.A'!$D:$H,5,0)</f>
        <v>CTO 5656-2021 AMAREY NOVA MEDICAL S.A</v>
      </c>
      <c r="G1234" s="34">
        <f>+VLOOKUP(B1234,'[1]AMAREY NOVA MEDICAL S.A'!$D:$H,2,0)</f>
        <v>518000</v>
      </c>
      <c r="H1234" s="32">
        <f>+VLOOKUP(B1234,'[1]AMAREY NOVA MEDICAL S.A'!$D:$H,3,0)</f>
        <v>0</v>
      </c>
      <c r="I1234" s="32">
        <f>+VLOOKUP(B1234,'[1]AMAREY NOVA MEDICAL S.A'!$D:$H,4,0)</f>
        <v>518000</v>
      </c>
      <c r="J1234" s="32">
        <f t="shared" si="298"/>
        <v>518000</v>
      </c>
      <c r="K1234" s="32">
        <f t="shared" si="299"/>
        <v>547111.6</v>
      </c>
      <c r="L1234" s="32">
        <v>504000</v>
      </c>
      <c r="M1234" s="32"/>
      <c r="N1234" s="32">
        <v>504000</v>
      </c>
      <c r="O1234" s="32">
        <f t="shared" si="307"/>
        <v>532324.80000000005</v>
      </c>
      <c r="P1234" s="87"/>
      <c r="Q1234" s="87"/>
      <c r="R1234" s="88"/>
      <c r="S1234" s="32"/>
      <c r="T1234" s="32"/>
      <c r="U1234" s="32"/>
      <c r="V1234" s="32"/>
      <c r="W1234" s="32"/>
      <c r="X1234" s="32">
        <v>2192400</v>
      </c>
      <c r="Y1234" s="32"/>
      <c r="Z1234" s="32">
        <v>2192400</v>
      </c>
      <c r="AA1234" s="32">
        <f t="shared" si="308"/>
        <v>2315612.88</v>
      </c>
      <c r="AB1234" s="32"/>
      <c r="AC1234" s="32"/>
      <c r="AD1234" s="32"/>
      <c r="AE1234" s="32"/>
      <c r="AF1234" s="32">
        <v>1353780</v>
      </c>
      <c r="AG1234" s="32"/>
      <c r="AH1234" s="32">
        <v>1353780</v>
      </c>
      <c r="AI1234" s="32">
        <f t="shared" si="309"/>
        <v>1429862.436</v>
      </c>
      <c r="AJ1234" s="32">
        <v>1310540</v>
      </c>
      <c r="AK1234" s="32"/>
      <c r="AL1234" s="32">
        <v>1310540</v>
      </c>
      <c r="AM1234" s="32">
        <f t="shared" si="310"/>
        <v>1384192.348</v>
      </c>
      <c r="AN1234" s="32">
        <v>1122990</v>
      </c>
      <c r="AO1234" s="32">
        <f t="shared" si="306"/>
        <v>0</v>
      </c>
      <c r="AP1234" s="32">
        <v>1122990</v>
      </c>
      <c r="AQ1234" s="32">
        <f t="shared" si="311"/>
        <v>1186102.0379999999</v>
      </c>
      <c r="AR1234" s="32"/>
      <c r="AS1234" s="32"/>
      <c r="AT1234" s="32"/>
      <c r="AU1234" s="32"/>
      <c r="AV1234" s="32"/>
      <c r="AW1234" s="32"/>
      <c r="AX1234" s="32"/>
      <c r="AY1234" s="32"/>
      <c r="AZ1234" s="32"/>
      <c r="BA1234" s="32"/>
      <c r="BB1234" s="32"/>
      <c r="BC1234" s="32"/>
      <c r="BD1234" s="32"/>
      <c r="BE1234" s="32"/>
      <c r="BF1234" s="32"/>
      <c r="BG1234" s="32"/>
      <c r="BH1234" s="32"/>
      <c r="BI1234" s="32"/>
      <c r="BJ1234" s="32"/>
      <c r="BK1234" s="32"/>
      <c r="BL1234" s="32"/>
      <c r="BM1234" s="32"/>
      <c r="BN1234" s="32"/>
      <c r="BO1234" s="32"/>
      <c r="BP1234" s="32"/>
      <c r="BQ1234" s="32"/>
      <c r="BR1234" s="32"/>
      <c r="BS1234" s="32"/>
      <c r="BT1234" s="32">
        <v>2453808</v>
      </c>
      <c r="BU1234" s="32"/>
      <c r="BV1234" s="32">
        <v>2453808</v>
      </c>
      <c r="BW1234" s="32">
        <f t="shared" ref="BW1234:BW1259" si="316">+BV1234*1.0562</f>
        <v>2591712.0096</v>
      </c>
      <c r="BX1234" s="32"/>
      <c r="BY1234" s="32"/>
      <c r="BZ1234" s="32"/>
      <c r="CA1234" s="32"/>
      <c r="CB1234" s="32">
        <v>2257200.0000000005</v>
      </c>
      <c r="CC1234" s="32"/>
      <c r="CD1234" s="32">
        <v>2257200.0000000005</v>
      </c>
      <c r="CE1234" s="32">
        <f t="shared" ref="CE1234:CE1288" si="317">+CD1234*1.0562</f>
        <v>2384054.6400000006</v>
      </c>
      <c r="CF1234" s="32"/>
      <c r="CG1234" s="32"/>
      <c r="CH1234" s="32"/>
      <c r="CI1234" s="32"/>
      <c r="CJ1234" s="32">
        <f t="shared" si="312"/>
        <v>1546371.5939500001</v>
      </c>
      <c r="CK1234" s="32">
        <f>+SMALL((K1234,O1234,S1234,W1234,AA1234,AE1234,AI1234,AM1234,AQ1234,AU1234,AY1234,BC1234,BG1234,BK1234,BO1234,BS1234,BW1234,CA1234,CE1234,CI1234),1)</f>
        <v>532324.80000000005</v>
      </c>
      <c r="CL1234" s="18"/>
      <c r="CM1234" s="18">
        <f t="shared" si="313"/>
        <v>14786.79999999993</v>
      </c>
      <c r="CN1234" s="35">
        <f t="shared" si="314"/>
        <v>2.7777777777777644E-2</v>
      </c>
      <c r="CO1234" s="39">
        <f t="shared" si="315"/>
        <v>532324.80000000005</v>
      </c>
    </row>
    <row r="1235" spans="1:93" s="19" customFormat="1" ht="45">
      <c r="A1235" s="17">
        <v>1225</v>
      </c>
      <c r="B1235" s="50" t="s">
        <v>968</v>
      </c>
      <c r="C1235" s="69" t="s">
        <v>1035</v>
      </c>
      <c r="D1235" s="69" t="s">
        <v>1249</v>
      </c>
      <c r="E1235" s="37">
        <v>1</v>
      </c>
      <c r="F1235" s="37" t="str">
        <f>+VLOOKUP(B1235,'[1]AMAREY NOVA MEDICAL S.A'!$D:$H,5,0)</f>
        <v>CTO 5656-2021 AMAREY NOVA MEDICAL S.A</v>
      </c>
      <c r="G1235" s="34">
        <f>+VLOOKUP(B1235,'[1]AMAREY NOVA MEDICAL S.A'!$D:$H,2,0)</f>
        <v>94000</v>
      </c>
      <c r="H1235" s="32">
        <f>+VLOOKUP(B1235,'[1]AMAREY NOVA MEDICAL S.A'!$D:$H,3,0)</f>
        <v>0</v>
      </c>
      <c r="I1235" s="32">
        <f>+VLOOKUP(B1235,'[1]AMAREY NOVA MEDICAL S.A'!$D:$H,4,0)</f>
        <v>94000</v>
      </c>
      <c r="J1235" s="32">
        <f t="shared" si="298"/>
        <v>94000</v>
      </c>
      <c r="K1235" s="32">
        <f t="shared" si="299"/>
        <v>99282.8</v>
      </c>
      <c r="L1235" s="32">
        <v>109000</v>
      </c>
      <c r="M1235" s="32"/>
      <c r="N1235" s="32">
        <v>109000</v>
      </c>
      <c r="O1235" s="32">
        <f t="shared" si="307"/>
        <v>115125.8</v>
      </c>
      <c r="P1235" s="87"/>
      <c r="Q1235" s="87"/>
      <c r="R1235" s="88"/>
      <c r="S1235" s="32"/>
      <c r="T1235" s="32"/>
      <c r="U1235" s="32"/>
      <c r="V1235" s="32"/>
      <c r="W1235" s="32"/>
      <c r="X1235" s="32">
        <v>330600</v>
      </c>
      <c r="Y1235" s="32"/>
      <c r="Z1235" s="32">
        <v>330600</v>
      </c>
      <c r="AA1235" s="32">
        <f t="shared" si="308"/>
        <v>349179.72000000003</v>
      </c>
      <c r="AB1235" s="32"/>
      <c r="AC1235" s="32"/>
      <c r="AD1235" s="32"/>
      <c r="AE1235" s="32"/>
      <c r="AF1235" s="32">
        <v>120474</v>
      </c>
      <c r="AG1235" s="32"/>
      <c r="AH1235" s="32">
        <v>120474</v>
      </c>
      <c r="AI1235" s="32">
        <f t="shared" si="309"/>
        <v>127244.6388</v>
      </c>
      <c r="AJ1235" s="32">
        <v>122360</v>
      </c>
      <c r="AK1235" s="32"/>
      <c r="AL1235" s="32">
        <v>122360</v>
      </c>
      <c r="AM1235" s="32">
        <f t="shared" si="310"/>
        <v>129236.632</v>
      </c>
      <c r="AN1235" s="32">
        <v>126500</v>
      </c>
      <c r="AO1235" s="32">
        <f t="shared" si="306"/>
        <v>0</v>
      </c>
      <c r="AP1235" s="32">
        <v>126500</v>
      </c>
      <c r="AQ1235" s="32">
        <f t="shared" si="311"/>
        <v>133609.30000000002</v>
      </c>
      <c r="AR1235" s="32"/>
      <c r="AS1235" s="32"/>
      <c r="AT1235" s="32"/>
      <c r="AU1235" s="32"/>
      <c r="AV1235" s="32"/>
      <c r="AW1235" s="32"/>
      <c r="AX1235" s="32"/>
      <c r="AY1235" s="32"/>
      <c r="AZ1235" s="32"/>
      <c r="BA1235" s="32"/>
      <c r="BB1235" s="32"/>
      <c r="BC1235" s="32"/>
      <c r="BD1235" s="32"/>
      <c r="BE1235" s="32"/>
      <c r="BF1235" s="32"/>
      <c r="BG1235" s="32"/>
      <c r="BH1235" s="32"/>
      <c r="BI1235" s="32"/>
      <c r="BJ1235" s="32"/>
      <c r="BK1235" s="32"/>
      <c r="BL1235" s="32"/>
      <c r="BM1235" s="32"/>
      <c r="BN1235" s="32"/>
      <c r="BO1235" s="32"/>
      <c r="BP1235" s="32"/>
      <c r="BQ1235" s="32"/>
      <c r="BR1235" s="32"/>
      <c r="BS1235" s="32"/>
      <c r="BT1235" s="32">
        <v>202608</v>
      </c>
      <c r="BU1235" s="32"/>
      <c r="BV1235" s="32">
        <v>202608</v>
      </c>
      <c r="BW1235" s="32">
        <f t="shared" si="316"/>
        <v>213994.56960000002</v>
      </c>
      <c r="BX1235" s="32"/>
      <c r="BY1235" s="32"/>
      <c r="BZ1235" s="32"/>
      <c r="CA1235" s="32"/>
      <c r="CB1235" s="32">
        <v>225720.00000000003</v>
      </c>
      <c r="CC1235" s="32"/>
      <c r="CD1235" s="32">
        <v>225720.00000000003</v>
      </c>
      <c r="CE1235" s="32">
        <f t="shared" si="317"/>
        <v>238405.46400000004</v>
      </c>
      <c r="CF1235" s="32"/>
      <c r="CG1235" s="32"/>
      <c r="CH1235" s="32"/>
      <c r="CI1235" s="32"/>
      <c r="CJ1235" s="32">
        <f t="shared" si="312"/>
        <v>175759.86554999999</v>
      </c>
      <c r="CK1235" s="32">
        <f>+SMALL((K1235,O1235,S1235,W1235,AA1235,AE1235,AI1235,AM1235,AQ1235,AU1235,AY1235,BC1235,BG1235,BK1235,BO1235,BS1235,BW1235,CA1235,CE1235,CI1235),1)</f>
        <v>99282.8</v>
      </c>
      <c r="CL1235" s="18"/>
      <c r="CM1235" s="18">
        <f t="shared" si="313"/>
        <v>0</v>
      </c>
      <c r="CN1235" s="35">
        <f t="shared" si="314"/>
        <v>0</v>
      </c>
      <c r="CO1235" s="39">
        <f t="shared" si="315"/>
        <v>99282.8</v>
      </c>
    </row>
    <row r="1236" spans="1:93" s="19" customFormat="1" ht="45">
      <c r="A1236" s="17">
        <v>1226</v>
      </c>
      <c r="B1236" s="50" t="s">
        <v>972</v>
      </c>
      <c r="C1236" s="69" t="s">
        <v>1036</v>
      </c>
      <c r="D1236" s="69" t="s">
        <v>1249</v>
      </c>
      <c r="E1236" s="37">
        <v>1</v>
      </c>
      <c r="F1236" s="37" t="str">
        <f>+VLOOKUP(B1236,'[1]AMAREY NOVA MEDICAL S.A'!$D:$H,5,0)</f>
        <v>CTO 5656-2021 AMAREY NOVA MEDICAL S.A</v>
      </c>
      <c r="G1236" s="34">
        <f>+VLOOKUP(B1236,'[1]AMAREY NOVA MEDICAL S.A'!$D:$H,2,0)</f>
        <v>706000</v>
      </c>
      <c r="H1236" s="32">
        <f>+VLOOKUP(B1236,'[1]AMAREY NOVA MEDICAL S.A'!$D:$H,3,0)</f>
        <v>0</v>
      </c>
      <c r="I1236" s="32">
        <f>+VLOOKUP(B1236,'[1]AMAREY NOVA MEDICAL S.A'!$D:$H,4,0)</f>
        <v>706000</v>
      </c>
      <c r="J1236" s="32">
        <f t="shared" si="298"/>
        <v>706000</v>
      </c>
      <c r="K1236" s="32">
        <f t="shared" si="299"/>
        <v>745677.20000000007</v>
      </c>
      <c r="L1236" s="32"/>
      <c r="M1236" s="32"/>
      <c r="N1236" s="32"/>
      <c r="O1236" s="32"/>
      <c r="P1236" s="87"/>
      <c r="Q1236" s="87"/>
      <c r="R1236" s="88"/>
      <c r="S1236" s="32"/>
      <c r="T1236" s="32"/>
      <c r="U1236" s="32"/>
      <c r="V1236" s="32"/>
      <c r="W1236" s="32"/>
      <c r="X1236" s="32"/>
      <c r="Y1236" s="32"/>
      <c r="Z1236" s="32"/>
      <c r="AA1236" s="32"/>
      <c r="AB1236" s="32"/>
      <c r="AC1236" s="32"/>
      <c r="AD1236" s="32"/>
      <c r="AE1236" s="32"/>
      <c r="AF1236" s="32">
        <v>1353780</v>
      </c>
      <c r="AG1236" s="32"/>
      <c r="AH1236" s="32">
        <v>1353780</v>
      </c>
      <c r="AI1236" s="32">
        <f t="shared" si="309"/>
        <v>1429862.436</v>
      </c>
      <c r="AJ1236" s="32">
        <v>1280525</v>
      </c>
      <c r="AK1236" s="32"/>
      <c r="AL1236" s="32">
        <v>1280525</v>
      </c>
      <c r="AM1236" s="32">
        <f t="shared" si="310"/>
        <v>1352490.5050000001</v>
      </c>
      <c r="AN1236" s="32">
        <v>745250</v>
      </c>
      <c r="AO1236" s="32">
        <f t="shared" si="306"/>
        <v>0</v>
      </c>
      <c r="AP1236" s="32">
        <v>745250</v>
      </c>
      <c r="AQ1236" s="32">
        <f t="shared" si="311"/>
        <v>787133.05</v>
      </c>
      <c r="AR1236" s="32"/>
      <c r="AS1236" s="32"/>
      <c r="AT1236" s="32"/>
      <c r="AU1236" s="32"/>
      <c r="AV1236" s="32"/>
      <c r="AW1236" s="32"/>
      <c r="AX1236" s="32"/>
      <c r="AY1236" s="32"/>
      <c r="AZ1236" s="32"/>
      <c r="BA1236" s="32"/>
      <c r="BB1236" s="32"/>
      <c r="BC1236" s="32"/>
      <c r="BD1236" s="32"/>
      <c r="BE1236" s="32"/>
      <c r="BF1236" s="32"/>
      <c r="BG1236" s="32"/>
      <c r="BH1236" s="32"/>
      <c r="BI1236" s="32"/>
      <c r="BJ1236" s="32"/>
      <c r="BK1236" s="32"/>
      <c r="BL1236" s="32"/>
      <c r="BM1236" s="32"/>
      <c r="BN1236" s="32"/>
      <c r="BO1236" s="32"/>
      <c r="BP1236" s="32"/>
      <c r="BQ1236" s="32"/>
      <c r="BR1236" s="32"/>
      <c r="BS1236" s="32"/>
      <c r="BT1236" s="32">
        <v>1725920</v>
      </c>
      <c r="BU1236" s="32"/>
      <c r="BV1236" s="32">
        <v>1725920</v>
      </c>
      <c r="BW1236" s="32">
        <f t="shared" si="316"/>
        <v>1822916.7040000001</v>
      </c>
      <c r="BX1236" s="32"/>
      <c r="BY1236" s="32"/>
      <c r="BZ1236" s="32"/>
      <c r="CA1236" s="32"/>
      <c r="CB1236" s="32">
        <v>1782000.0000000002</v>
      </c>
      <c r="CC1236" s="32"/>
      <c r="CD1236" s="32">
        <v>1782000.0000000002</v>
      </c>
      <c r="CE1236" s="32">
        <f t="shared" si="317"/>
        <v>1882148.4000000004</v>
      </c>
      <c r="CF1236" s="32"/>
      <c r="CG1236" s="32"/>
      <c r="CH1236" s="32"/>
      <c r="CI1236" s="32"/>
      <c r="CJ1236" s="32">
        <f t="shared" si="312"/>
        <v>1336704.7158333333</v>
      </c>
      <c r="CK1236" s="32">
        <f>+SMALL((K1236,O1236,S1236,W1236,AA1236,AE1236,AI1236,AM1236,AQ1236,AU1236,AY1236,BC1236,BG1236,BK1236,BO1236,BS1236,BW1236,CA1236,CE1236,CI1236),1)</f>
        <v>745677.20000000007</v>
      </c>
      <c r="CL1236" s="18"/>
      <c r="CM1236" s="18">
        <f t="shared" si="313"/>
        <v>0</v>
      </c>
      <c r="CN1236" s="35">
        <f t="shared" si="314"/>
        <v>0</v>
      </c>
      <c r="CO1236" s="39">
        <f t="shared" si="315"/>
        <v>745677.20000000007</v>
      </c>
    </row>
    <row r="1237" spans="1:93" s="19" customFormat="1" ht="45">
      <c r="A1237" s="17">
        <v>1227</v>
      </c>
      <c r="B1237" s="50" t="s">
        <v>968</v>
      </c>
      <c r="C1237" s="69" t="s">
        <v>1036</v>
      </c>
      <c r="D1237" s="69" t="s">
        <v>1249</v>
      </c>
      <c r="E1237" s="37">
        <v>1</v>
      </c>
      <c r="F1237" s="37" t="str">
        <f>+VLOOKUP(B1237,'[1]AMAREY NOVA MEDICAL S.A'!$D:$H,5,0)</f>
        <v>CTO 5656-2021 AMAREY NOVA MEDICAL S.A</v>
      </c>
      <c r="G1237" s="34">
        <f>+VLOOKUP(B1237,'[1]AMAREY NOVA MEDICAL S.A'!$D:$H,2,0)</f>
        <v>94000</v>
      </c>
      <c r="H1237" s="32">
        <f>+VLOOKUP(B1237,'[1]AMAREY NOVA MEDICAL S.A'!$D:$H,3,0)</f>
        <v>0</v>
      </c>
      <c r="I1237" s="32">
        <f>+VLOOKUP(B1237,'[1]AMAREY NOVA MEDICAL S.A'!$D:$H,4,0)</f>
        <v>94000</v>
      </c>
      <c r="J1237" s="32">
        <f t="shared" si="298"/>
        <v>94000</v>
      </c>
      <c r="K1237" s="32">
        <f t="shared" si="299"/>
        <v>99282.8</v>
      </c>
      <c r="L1237" s="32"/>
      <c r="M1237" s="32"/>
      <c r="N1237" s="32"/>
      <c r="O1237" s="32"/>
      <c r="P1237" s="87"/>
      <c r="Q1237" s="87"/>
      <c r="R1237" s="88"/>
      <c r="S1237" s="32"/>
      <c r="T1237" s="32"/>
      <c r="U1237" s="32"/>
      <c r="V1237" s="32"/>
      <c r="W1237" s="32"/>
      <c r="X1237" s="32">
        <v>330600</v>
      </c>
      <c r="Y1237" s="32"/>
      <c r="Z1237" s="32">
        <v>330600</v>
      </c>
      <c r="AA1237" s="32">
        <f t="shared" si="308"/>
        <v>349179.72000000003</v>
      </c>
      <c r="AB1237" s="32"/>
      <c r="AC1237" s="32"/>
      <c r="AD1237" s="32"/>
      <c r="AE1237" s="32"/>
      <c r="AF1237" s="32">
        <v>120474</v>
      </c>
      <c r="AG1237" s="32"/>
      <c r="AH1237" s="32">
        <v>120474</v>
      </c>
      <c r="AI1237" s="32">
        <f t="shared" si="309"/>
        <v>127244.6388</v>
      </c>
      <c r="AJ1237" s="32">
        <v>122360</v>
      </c>
      <c r="AK1237" s="32"/>
      <c r="AL1237" s="32">
        <v>122360</v>
      </c>
      <c r="AM1237" s="32">
        <f t="shared" si="310"/>
        <v>129236.632</v>
      </c>
      <c r="AN1237" s="32">
        <v>126500</v>
      </c>
      <c r="AO1237" s="32">
        <f t="shared" si="306"/>
        <v>0</v>
      </c>
      <c r="AP1237" s="32">
        <v>126500</v>
      </c>
      <c r="AQ1237" s="32">
        <f t="shared" si="311"/>
        <v>133609.30000000002</v>
      </c>
      <c r="AR1237" s="32"/>
      <c r="AS1237" s="32"/>
      <c r="AT1237" s="32"/>
      <c r="AU1237" s="32"/>
      <c r="AV1237" s="32"/>
      <c r="AW1237" s="32"/>
      <c r="AX1237" s="32"/>
      <c r="AY1237" s="32"/>
      <c r="AZ1237" s="32"/>
      <c r="BA1237" s="32"/>
      <c r="BB1237" s="32"/>
      <c r="BC1237" s="32"/>
      <c r="BD1237" s="32"/>
      <c r="BE1237" s="32"/>
      <c r="BF1237" s="32"/>
      <c r="BG1237" s="32"/>
      <c r="BH1237" s="32"/>
      <c r="BI1237" s="32"/>
      <c r="BJ1237" s="32"/>
      <c r="BK1237" s="32"/>
      <c r="BL1237" s="32"/>
      <c r="BM1237" s="32"/>
      <c r="BN1237" s="32"/>
      <c r="BO1237" s="32"/>
      <c r="BP1237" s="32"/>
      <c r="BQ1237" s="32"/>
      <c r="BR1237" s="32"/>
      <c r="BS1237" s="32"/>
      <c r="BT1237" s="32">
        <v>202608</v>
      </c>
      <c r="BU1237" s="32"/>
      <c r="BV1237" s="32">
        <v>202608</v>
      </c>
      <c r="BW1237" s="32">
        <f t="shared" si="316"/>
        <v>213994.56960000002</v>
      </c>
      <c r="BX1237" s="32"/>
      <c r="BY1237" s="32"/>
      <c r="BZ1237" s="32"/>
      <c r="CA1237" s="32"/>
      <c r="CB1237" s="32">
        <v>225720.00000000003</v>
      </c>
      <c r="CC1237" s="32"/>
      <c r="CD1237" s="32">
        <v>225720.00000000003</v>
      </c>
      <c r="CE1237" s="32">
        <f t="shared" si="317"/>
        <v>238405.46400000004</v>
      </c>
      <c r="CF1237" s="32"/>
      <c r="CG1237" s="32"/>
      <c r="CH1237" s="32"/>
      <c r="CI1237" s="32"/>
      <c r="CJ1237" s="32">
        <f t="shared" si="312"/>
        <v>184421.87491428573</v>
      </c>
      <c r="CK1237" s="32">
        <f>+SMALL((K1237,O1237,S1237,W1237,AA1237,AE1237,AI1237,AM1237,AQ1237,AU1237,AY1237,BC1237,BG1237,BK1237,BO1237,BS1237,BW1237,CA1237,CE1237,CI1237),1)</f>
        <v>99282.8</v>
      </c>
      <c r="CL1237" s="18"/>
      <c r="CM1237" s="18">
        <f t="shared" si="313"/>
        <v>0</v>
      </c>
      <c r="CN1237" s="35">
        <f t="shared" si="314"/>
        <v>0</v>
      </c>
      <c r="CO1237" s="39">
        <f t="shared" si="315"/>
        <v>99282.8</v>
      </c>
    </row>
    <row r="1238" spans="1:93" s="19" customFormat="1" ht="45">
      <c r="A1238" s="17">
        <v>1228</v>
      </c>
      <c r="B1238" s="50" t="s">
        <v>967</v>
      </c>
      <c r="C1238" s="69" t="s">
        <v>1037</v>
      </c>
      <c r="D1238" s="69" t="s">
        <v>1249</v>
      </c>
      <c r="E1238" s="37">
        <v>1</v>
      </c>
      <c r="F1238" s="37" t="str">
        <f>+VLOOKUP(B1238,'[1]AMAREY NOVA MEDICAL S.A'!$D:$H,5,0)</f>
        <v>CTO 5656-2021 AMAREY NOVA MEDICAL S.A</v>
      </c>
      <c r="G1238" s="34">
        <f>+VLOOKUP(B1238,'[1]AMAREY NOVA MEDICAL S.A'!$D:$H,2,0)</f>
        <v>497000</v>
      </c>
      <c r="H1238" s="32">
        <f>+VLOOKUP(B1238,'[1]AMAREY NOVA MEDICAL S.A'!$D:$H,3,0)</f>
        <v>0</v>
      </c>
      <c r="I1238" s="32">
        <f>+VLOOKUP(B1238,'[1]AMAREY NOVA MEDICAL S.A'!$D:$H,4,0)</f>
        <v>497000</v>
      </c>
      <c r="J1238" s="32">
        <f t="shared" si="298"/>
        <v>497000</v>
      </c>
      <c r="K1238" s="32">
        <f t="shared" si="299"/>
        <v>524931.4</v>
      </c>
      <c r="L1238" s="32">
        <v>504000</v>
      </c>
      <c r="M1238" s="32"/>
      <c r="N1238" s="32">
        <v>504000</v>
      </c>
      <c r="O1238" s="32">
        <f t="shared" si="307"/>
        <v>532324.80000000005</v>
      </c>
      <c r="P1238" s="87"/>
      <c r="Q1238" s="87"/>
      <c r="R1238" s="88"/>
      <c r="S1238" s="32"/>
      <c r="T1238" s="32"/>
      <c r="U1238" s="32"/>
      <c r="V1238" s="32"/>
      <c r="W1238" s="32"/>
      <c r="X1238" s="32">
        <v>1566000</v>
      </c>
      <c r="Y1238" s="32"/>
      <c r="Z1238" s="32">
        <v>1566000</v>
      </c>
      <c r="AA1238" s="32">
        <f t="shared" si="308"/>
        <v>1654009.2</v>
      </c>
      <c r="AB1238" s="32"/>
      <c r="AC1238" s="32"/>
      <c r="AD1238" s="32"/>
      <c r="AE1238" s="32"/>
      <c r="AF1238" s="32">
        <v>1031087.286</v>
      </c>
      <c r="AG1238" s="32"/>
      <c r="AH1238" s="32">
        <v>1031087.286</v>
      </c>
      <c r="AI1238" s="32">
        <f t="shared" si="309"/>
        <v>1089034.3914731999</v>
      </c>
      <c r="AJ1238" s="32">
        <v>1280525</v>
      </c>
      <c r="AK1238" s="32"/>
      <c r="AL1238" s="32">
        <v>1280525</v>
      </c>
      <c r="AM1238" s="32">
        <f t="shared" si="310"/>
        <v>1352490.5050000001</v>
      </c>
      <c r="AN1238" s="32">
        <v>408100</v>
      </c>
      <c r="AO1238" s="32">
        <f t="shared" si="306"/>
        <v>0</v>
      </c>
      <c r="AP1238" s="32">
        <v>408100</v>
      </c>
      <c r="AQ1238" s="32">
        <f t="shared" si="311"/>
        <v>431035.22000000003</v>
      </c>
      <c r="AR1238" s="32"/>
      <c r="AS1238" s="32"/>
      <c r="AT1238" s="32"/>
      <c r="AU1238" s="32"/>
      <c r="AV1238" s="32"/>
      <c r="AW1238" s="32"/>
      <c r="AX1238" s="32"/>
      <c r="AY1238" s="32"/>
      <c r="AZ1238" s="32"/>
      <c r="BA1238" s="32"/>
      <c r="BB1238" s="32"/>
      <c r="BC1238" s="32"/>
      <c r="BD1238" s="32"/>
      <c r="BE1238" s="32"/>
      <c r="BF1238" s="32"/>
      <c r="BG1238" s="32"/>
      <c r="BH1238" s="32"/>
      <c r="BI1238" s="32"/>
      <c r="BJ1238" s="32"/>
      <c r="BK1238" s="32"/>
      <c r="BL1238" s="32"/>
      <c r="BM1238" s="32"/>
      <c r="BN1238" s="32"/>
      <c r="BO1238" s="32"/>
      <c r="BP1238" s="32"/>
      <c r="BQ1238" s="32"/>
      <c r="BR1238" s="32"/>
      <c r="BS1238" s="32"/>
      <c r="BT1238" s="32">
        <v>1068570</v>
      </c>
      <c r="BU1238" s="32"/>
      <c r="BV1238" s="32">
        <v>1068570</v>
      </c>
      <c r="BW1238" s="32">
        <f t="shared" si="316"/>
        <v>1128623.6340000001</v>
      </c>
      <c r="BX1238" s="32"/>
      <c r="BY1238" s="32"/>
      <c r="BZ1238" s="32"/>
      <c r="CA1238" s="32"/>
      <c r="CB1238" s="32">
        <v>1782000.0000000002</v>
      </c>
      <c r="CC1238" s="32"/>
      <c r="CD1238" s="32">
        <v>1782000.0000000002</v>
      </c>
      <c r="CE1238" s="32">
        <f t="shared" si="317"/>
        <v>1882148.4000000004</v>
      </c>
      <c r="CF1238" s="32"/>
      <c r="CG1238" s="32"/>
      <c r="CH1238" s="32"/>
      <c r="CI1238" s="32"/>
      <c r="CJ1238" s="32">
        <f t="shared" si="312"/>
        <v>1074324.69380915</v>
      </c>
      <c r="CK1238" s="32">
        <f>+SMALL((K1238,O1238,S1238,W1238,AA1238,AE1238,AI1238,AM1238,AQ1238,AU1238,AY1238,BC1238,BG1238,BK1238,BO1238,BS1238,BW1238,CA1238,CE1238,CI1238),1)</f>
        <v>431035.22000000003</v>
      </c>
      <c r="CL1238" s="18"/>
      <c r="CM1238" s="18">
        <f t="shared" si="313"/>
        <v>93896.18</v>
      </c>
      <c r="CN1238" s="35">
        <f t="shared" si="314"/>
        <v>0.2178387650085763</v>
      </c>
      <c r="CO1238" s="39">
        <f t="shared" si="315"/>
        <v>431035.22000000003</v>
      </c>
    </row>
    <row r="1239" spans="1:93" s="19" customFormat="1" ht="45">
      <c r="A1239" s="17">
        <v>1229</v>
      </c>
      <c r="B1239" s="50" t="s">
        <v>968</v>
      </c>
      <c r="C1239" s="69" t="s">
        <v>1037</v>
      </c>
      <c r="D1239" s="69" t="s">
        <v>1249</v>
      </c>
      <c r="E1239" s="37">
        <v>1</v>
      </c>
      <c r="F1239" s="37" t="str">
        <f>+VLOOKUP(B1239,'[1]AMAREY NOVA MEDICAL S.A'!$D:$H,5,0)</f>
        <v>CTO 5656-2021 AMAREY NOVA MEDICAL S.A</v>
      </c>
      <c r="G1239" s="34">
        <f>+VLOOKUP(B1239,'[1]AMAREY NOVA MEDICAL S.A'!$D:$H,2,0)</f>
        <v>94000</v>
      </c>
      <c r="H1239" s="32">
        <f>+VLOOKUP(B1239,'[1]AMAREY NOVA MEDICAL S.A'!$D:$H,3,0)</f>
        <v>0</v>
      </c>
      <c r="I1239" s="32">
        <f>+VLOOKUP(B1239,'[1]AMAREY NOVA MEDICAL S.A'!$D:$H,4,0)</f>
        <v>94000</v>
      </c>
      <c r="J1239" s="32">
        <f t="shared" si="298"/>
        <v>94000</v>
      </c>
      <c r="K1239" s="32">
        <f t="shared" si="299"/>
        <v>99282.8</v>
      </c>
      <c r="L1239" s="32">
        <v>109000</v>
      </c>
      <c r="M1239" s="32"/>
      <c r="N1239" s="32">
        <v>109000</v>
      </c>
      <c r="O1239" s="32">
        <f t="shared" si="307"/>
        <v>115125.8</v>
      </c>
      <c r="P1239" s="87"/>
      <c r="Q1239" s="87"/>
      <c r="R1239" s="88"/>
      <c r="S1239" s="32"/>
      <c r="T1239" s="32"/>
      <c r="U1239" s="32"/>
      <c r="V1239" s="32"/>
      <c r="W1239" s="32"/>
      <c r="X1239" s="32">
        <v>330600</v>
      </c>
      <c r="Y1239" s="32"/>
      <c r="Z1239" s="32">
        <v>330600</v>
      </c>
      <c r="AA1239" s="32">
        <f t="shared" si="308"/>
        <v>349179.72000000003</v>
      </c>
      <c r="AB1239" s="32"/>
      <c r="AC1239" s="32"/>
      <c r="AD1239" s="32"/>
      <c r="AE1239" s="32"/>
      <c r="AF1239" s="32">
        <v>120474</v>
      </c>
      <c r="AG1239" s="32"/>
      <c r="AH1239" s="32">
        <v>120474</v>
      </c>
      <c r="AI1239" s="32">
        <f t="shared" si="309"/>
        <v>127244.6388</v>
      </c>
      <c r="AJ1239" s="32">
        <v>1265000</v>
      </c>
      <c r="AK1239" s="32"/>
      <c r="AL1239" s="32">
        <v>1265000</v>
      </c>
      <c r="AM1239" s="32">
        <f t="shared" si="310"/>
        <v>1336093</v>
      </c>
      <c r="AN1239" s="32">
        <v>126500</v>
      </c>
      <c r="AO1239" s="32">
        <f t="shared" si="306"/>
        <v>0</v>
      </c>
      <c r="AP1239" s="32">
        <v>126500</v>
      </c>
      <c r="AQ1239" s="32">
        <f t="shared" si="311"/>
        <v>133609.30000000002</v>
      </c>
      <c r="AR1239" s="32"/>
      <c r="AS1239" s="32"/>
      <c r="AT1239" s="32"/>
      <c r="AU1239" s="32"/>
      <c r="AV1239" s="32"/>
      <c r="AW1239" s="32"/>
      <c r="AX1239" s="32"/>
      <c r="AY1239" s="32"/>
      <c r="AZ1239" s="32"/>
      <c r="BA1239" s="32"/>
      <c r="BB1239" s="32"/>
      <c r="BC1239" s="32"/>
      <c r="BD1239" s="32"/>
      <c r="BE1239" s="32"/>
      <c r="BF1239" s="32"/>
      <c r="BG1239" s="32"/>
      <c r="BH1239" s="32"/>
      <c r="BI1239" s="32"/>
      <c r="BJ1239" s="32"/>
      <c r="BK1239" s="32"/>
      <c r="BL1239" s="32"/>
      <c r="BM1239" s="32"/>
      <c r="BN1239" s="32"/>
      <c r="BO1239" s="32"/>
      <c r="BP1239" s="32"/>
      <c r="BQ1239" s="32"/>
      <c r="BR1239" s="32"/>
      <c r="BS1239" s="32"/>
      <c r="BT1239" s="32">
        <v>202608</v>
      </c>
      <c r="BU1239" s="32"/>
      <c r="BV1239" s="32">
        <v>202608</v>
      </c>
      <c r="BW1239" s="32">
        <f t="shared" si="316"/>
        <v>213994.56960000002</v>
      </c>
      <c r="BX1239" s="32"/>
      <c r="BY1239" s="32"/>
      <c r="BZ1239" s="32"/>
      <c r="CA1239" s="32"/>
      <c r="CB1239" s="32">
        <v>225720.00000000003</v>
      </c>
      <c r="CC1239" s="32"/>
      <c r="CD1239" s="32">
        <v>225720.00000000003</v>
      </c>
      <c r="CE1239" s="32">
        <f t="shared" si="317"/>
        <v>238405.46400000004</v>
      </c>
      <c r="CF1239" s="32"/>
      <c r="CG1239" s="32"/>
      <c r="CH1239" s="32"/>
      <c r="CI1239" s="32"/>
      <c r="CJ1239" s="32">
        <f t="shared" si="312"/>
        <v>326616.91155000002</v>
      </c>
      <c r="CK1239" s="32">
        <f>+SMALL((K1239,O1239,S1239,W1239,AA1239,AE1239,AI1239,AM1239,AQ1239,AU1239,AY1239,BC1239,BG1239,BK1239,BO1239,BS1239,BW1239,CA1239,CE1239,CI1239),1)</f>
        <v>99282.8</v>
      </c>
      <c r="CL1239" s="18"/>
      <c r="CM1239" s="18">
        <f t="shared" si="313"/>
        <v>0</v>
      </c>
      <c r="CN1239" s="35">
        <f t="shared" si="314"/>
        <v>0</v>
      </c>
      <c r="CO1239" s="39">
        <f t="shared" si="315"/>
        <v>99282.8</v>
      </c>
    </row>
    <row r="1240" spans="1:93" s="19" customFormat="1" ht="45">
      <c r="A1240" s="17">
        <v>1230</v>
      </c>
      <c r="B1240" s="50" t="s">
        <v>969</v>
      </c>
      <c r="C1240" s="69" t="s">
        <v>1038</v>
      </c>
      <c r="D1240" s="69" t="s">
        <v>1249</v>
      </c>
      <c r="E1240" s="37">
        <v>1</v>
      </c>
      <c r="F1240" s="37" t="str">
        <f>+VLOOKUP(B1240,'[1]AMAREY NOVA MEDICAL S.A'!$D:$H,5,0)</f>
        <v>CTO 5656-2021 AMAREY NOVA MEDICAL S.A</v>
      </c>
      <c r="G1240" s="34">
        <f>+VLOOKUP(B1240,'[1]AMAREY NOVA MEDICAL S.A'!$D:$H,2,0)</f>
        <v>512000</v>
      </c>
      <c r="H1240" s="32">
        <f>+VLOOKUP(B1240,'[1]AMAREY NOVA MEDICAL S.A'!$D:$H,3,0)</f>
        <v>0</v>
      </c>
      <c r="I1240" s="32">
        <f>+VLOOKUP(B1240,'[1]AMAREY NOVA MEDICAL S.A'!$D:$H,4,0)</f>
        <v>512000</v>
      </c>
      <c r="J1240" s="32">
        <f t="shared" si="298"/>
        <v>512000</v>
      </c>
      <c r="K1240" s="32">
        <f t="shared" si="299"/>
        <v>540774.40000000002</v>
      </c>
      <c r="L1240" s="32">
        <v>544000</v>
      </c>
      <c r="M1240" s="32"/>
      <c r="N1240" s="32">
        <v>544000</v>
      </c>
      <c r="O1240" s="32">
        <f t="shared" si="307"/>
        <v>574572.80000000005</v>
      </c>
      <c r="P1240" s="87"/>
      <c r="Q1240" s="87"/>
      <c r="R1240" s="88"/>
      <c r="S1240" s="32"/>
      <c r="T1240" s="32"/>
      <c r="U1240" s="32"/>
      <c r="V1240" s="32"/>
      <c r="W1240" s="32"/>
      <c r="X1240" s="32">
        <v>1566000</v>
      </c>
      <c r="Y1240" s="32"/>
      <c r="Z1240" s="32">
        <v>1566000</v>
      </c>
      <c r="AA1240" s="32">
        <f t="shared" si="308"/>
        <v>1654009.2</v>
      </c>
      <c r="AB1240" s="32"/>
      <c r="AC1240" s="32"/>
      <c r="AD1240" s="32"/>
      <c r="AE1240" s="32"/>
      <c r="AF1240" s="32">
        <v>1229580</v>
      </c>
      <c r="AG1240" s="32"/>
      <c r="AH1240" s="32">
        <v>1229580</v>
      </c>
      <c r="AI1240" s="32">
        <f t="shared" si="309"/>
        <v>1298682.3959999999</v>
      </c>
      <c r="AJ1240" s="32">
        <v>1280525</v>
      </c>
      <c r="AK1240" s="32"/>
      <c r="AL1240" s="32">
        <v>1280525</v>
      </c>
      <c r="AM1240" s="32">
        <f t="shared" si="310"/>
        <v>1352490.5050000001</v>
      </c>
      <c r="AN1240" s="32">
        <v>709940</v>
      </c>
      <c r="AO1240" s="32">
        <f t="shared" si="306"/>
        <v>0</v>
      </c>
      <c r="AP1240" s="32">
        <v>709940</v>
      </c>
      <c r="AQ1240" s="32">
        <f t="shared" si="311"/>
        <v>749838.62800000003</v>
      </c>
      <c r="AR1240" s="32"/>
      <c r="AS1240" s="32"/>
      <c r="AT1240" s="32"/>
      <c r="AU1240" s="32"/>
      <c r="AV1240" s="32"/>
      <c r="AW1240" s="32"/>
      <c r="AX1240" s="32"/>
      <c r="AY1240" s="32"/>
      <c r="AZ1240" s="32"/>
      <c r="BA1240" s="32"/>
      <c r="BB1240" s="32"/>
      <c r="BC1240" s="32"/>
      <c r="BD1240" s="32"/>
      <c r="BE1240" s="32"/>
      <c r="BF1240" s="32"/>
      <c r="BG1240" s="32"/>
      <c r="BH1240" s="32"/>
      <c r="BI1240" s="32"/>
      <c r="BJ1240" s="32"/>
      <c r="BK1240" s="32"/>
      <c r="BL1240" s="32"/>
      <c r="BM1240" s="32"/>
      <c r="BN1240" s="32"/>
      <c r="BO1240" s="32"/>
      <c r="BP1240" s="32"/>
      <c r="BQ1240" s="32"/>
      <c r="BR1240" s="32"/>
      <c r="BS1240" s="32"/>
      <c r="BT1240" s="32">
        <v>1988560</v>
      </c>
      <c r="BU1240" s="32"/>
      <c r="BV1240" s="32">
        <v>1988560</v>
      </c>
      <c r="BW1240" s="32">
        <f t="shared" si="316"/>
        <v>2100317.0720000002</v>
      </c>
      <c r="BX1240" s="32"/>
      <c r="BY1240" s="32"/>
      <c r="BZ1240" s="32"/>
      <c r="CA1240" s="32"/>
      <c r="CB1240" s="32">
        <v>1782000.0000000002</v>
      </c>
      <c r="CC1240" s="32"/>
      <c r="CD1240" s="32">
        <v>1782000.0000000002</v>
      </c>
      <c r="CE1240" s="32">
        <f t="shared" si="317"/>
        <v>1882148.4000000004</v>
      </c>
      <c r="CF1240" s="32"/>
      <c r="CG1240" s="32"/>
      <c r="CH1240" s="32"/>
      <c r="CI1240" s="32"/>
      <c r="CJ1240" s="32">
        <f t="shared" si="312"/>
        <v>1269104.1751250001</v>
      </c>
      <c r="CK1240" s="32">
        <f>+SMALL((K1240,O1240,S1240,W1240,AA1240,AE1240,AI1240,AM1240,AQ1240,AU1240,AY1240,BC1240,BG1240,BK1240,BO1240,BS1240,BW1240,CA1240,CE1240,CI1240),1)</f>
        <v>540774.40000000002</v>
      </c>
      <c r="CL1240" s="18"/>
      <c r="CM1240" s="18">
        <f t="shared" si="313"/>
        <v>0</v>
      </c>
      <c r="CN1240" s="35">
        <f t="shared" si="314"/>
        <v>0</v>
      </c>
      <c r="CO1240" s="39">
        <f t="shared" si="315"/>
        <v>540774.40000000002</v>
      </c>
    </row>
    <row r="1241" spans="1:93" s="19" customFormat="1" ht="45">
      <c r="A1241" s="17">
        <v>1231</v>
      </c>
      <c r="B1241" s="50" t="s">
        <v>968</v>
      </c>
      <c r="C1241" s="69" t="s">
        <v>1038</v>
      </c>
      <c r="D1241" s="69" t="s">
        <v>1249</v>
      </c>
      <c r="E1241" s="37">
        <v>1</v>
      </c>
      <c r="F1241" s="37" t="str">
        <f>+VLOOKUP(B1241,'[1]AMAREY NOVA MEDICAL S.A'!$D:$H,5,0)</f>
        <v>CTO 5656-2021 AMAREY NOVA MEDICAL S.A</v>
      </c>
      <c r="G1241" s="34">
        <f>+VLOOKUP(B1241,'[1]AMAREY NOVA MEDICAL S.A'!$D:$H,2,0)</f>
        <v>94000</v>
      </c>
      <c r="H1241" s="32">
        <f>+VLOOKUP(B1241,'[1]AMAREY NOVA MEDICAL S.A'!$D:$H,3,0)</f>
        <v>0</v>
      </c>
      <c r="I1241" s="32">
        <f>+VLOOKUP(B1241,'[1]AMAREY NOVA MEDICAL S.A'!$D:$H,4,0)</f>
        <v>94000</v>
      </c>
      <c r="J1241" s="32">
        <f t="shared" si="298"/>
        <v>94000</v>
      </c>
      <c r="K1241" s="32">
        <f t="shared" si="299"/>
        <v>99282.8</v>
      </c>
      <c r="L1241" s="32">
        <v>109000</v>
      </c>
      <c r="M1241" s="32"/>
      <c r="N1241" s="32">
        <v>109000</v>
      </c>
      <c r="O1241" s="32">
        <f t="shared" si="307"/>
        <v>115125.8</v>
      </c>
      <c r="P1241" s="87"/>
      <c r="Q1241" s="87"/>
      <c r="R1241" s="88"/>
      <c r="S1241" s="32"/>
      <c r="T1241" s="32"/>
      <c r="U1241" s="32"/>
      <c r="V1241" s="32"/>
      <c r="W1241" s="32"/>
      <c r="X1241" s="32">
        <v>330600</v>
      </c>
      <c r="Y1241" s="32"/>
      <c r="Z1241" s="32">
        <v>330600</v>
      </c>
      <c r="AA1241" s="32">
        <f t="shared" si="308"/>
        <v>349179.72000000003</v>
      </c>
      <c r="AB1241" s="32"/>
      <c r="AC1241" s="32"/>
      <c r="AD1241" s="32"/>
      <c r="AE1241" s="32"/>
      <c r="AF1241" s="32">
        <v>120474</v>
      </c>
      <c r="AG1241" s="32"/>
      <c r="AH1241" s="32">
        <v>120474</v>
      </c>
      <c r="AI1241" s="32">
        <f t="shared" si="309"/>
        <v>127244.6388</v>
      </c>
      <c r="AJ1241" s="32">
        <v>122360</v>
      </c>
      <c r="AK1241" s="32"/>
      <c r="AL1241" s="32">
        <v>122360</v>
      </c>
      <c r="AM1241" s="32">
        <f t="shared" si="310"/>
        <v>129236.632</v>
      </c>
      <c r="AN1241" s="32">
        <v>126500</v>
      </c>
      <c r="AO1241" s="32">
        <f t="shared" si="306"/>
        <v>0</v>
      </c>
      <c r="AP1241" s="32">
        <v>126500</v>
      </c>
      <c r="AQ1241" s="32">
        <f t="shared" si="311"/>
        <v>133609.30000000002</v>
      </c>
      <c r="AR1241" s="32"/>
      <c r="AS1241" s="32"/>
      <c r="AT1241" s="32"/>
      <c r="AU1241" s="32"/>
      <c r="AV1241" s="32"/>
      <c r="AW1241" s="32"/>
      <c r="AX1241" s="32"/>
      <c r="AY1241" s="32"/>
      <c r="AZ1241" s="32"/>
      <c r="BA1241" s="32"/>
      <c r="BB1241" s="32"/>
      <c r="BC1241" s="32"/>
      <c r="BD1241" s="32"/>
      <c r="BE1241" s="32"/>
      <c r="BF1241" s="32"/>
      <c r="BG1241" s="32"/>
      <c r="BH1241" s="32"/>
      <c r="BI1241" s="32"/>
      <c r="BJ1241" s="32"/>
      <c r="BK1241" s="32"/>
      <c r="BL1241" s="32"/>
      <c r="BM1241" s="32"/>
      <c r="BN1241" s="32"/>
      <c r="BO1241" s="32"/>
      <c r="BP1241" s="32"/>
      <c r="BQ1241" s="32"/>
      <c r="BR1241" s="32"/>
      <c r="BS1241" s="32"/>
      <c r="BT1241" s="32">
        <v>202608</v>
      </c>
      <c r="BU1241" s="32"/>
      <c r="BV1241" s="32">
        <v>202608</v>
      </c>
      <c r="BW1241" s="32">
        <f t="shared" si="316"/>
        <v>213994.56960000002</v>
      </c>
      <c r="BX1241" s="32"/>
      <c r="BY1241" s="32"/>
      <c r="BZ1241" s="32"/>
      <c r="CA1241" s="32"/>
      <c r="CB1241" s="32">
        <v>225720.00000000003</v>
      </c>
      <c r="CC1241" s="32"/>
      <c r="CD1241" s="32">
        <v>225720.00000000003</v>
      </c>
      <c r="CE1241" s="32">
        <f t="shared" si="317"/>
        <v>238405.46400000004</v>
      </c>
      <c r="CF1241" s="32"/>
      <c r="CG1241" s="32"/>
      <c r="CH1241" s="32"/>
      <c r="CI1241" s="32"/>
      <c r="CJ1241" s="32">
        <f t="shared" si="312"/>
        <v>175759.86554999999</v>
      </c>
      <c r="CK1241" s="32">
        <f>+SMALL((K1241,O1241,S1241,W1241,AA1241,AE1241,AI1241,AM1241,AQ1241,AU1241,AY1241,BC1241,BG1241,BK1241,BO1241,BS1241,BW1241,CA1241,CE1241,CI1241),1)</f>
        <v>99282.8</v>
      </c>
      <c r="CL1241" s="18"/>
      <c r="CM1241" s="18">
        <f t="shared" si="313"/>
        <v>0</v>
      </c>
      <c r="CN1241" s="35">
        <f t="shared" si="314"/>
        <v>0</v>
      </c>
      <c r="CO1241" s="39">
        <f t="shared" si="315"/>
        <v>99282.8</v>
      </c>
    </row>
    <row r="1242" spans="1:93" s="19" customFormat="1" ht="45">
      <c r="A1242" s="17">
        <v>1232</v>
      </c>
      <c r="B1242" s="50" t="s">
        <v>970</v>
      </c>
      <c r="C1242" s="69" t="s">
        <v>1039</v>
      </c>
      <c r="D1242" s="69" t="s">
        <v>1249</v>
      </c>
      <c r="E1242" s="37">
        <v>1</v>
      </c>
      <c r="F1242" s="37" t="str">
        <f>+VLOOKUP(B1242,'[1]AMAREY NOVA MEDICAL S.A'!$D:$H,5,0)</f>
        <v>CTO 5656-2021 AMAREY NOVA MEDICAL S.A</v>
      </c>
      <c r="G1242" s="34">
        <f>+VLOOKUP(B1242,'[1]AMAREY NOVA MEDICAL S.A'!$D:$H,2,0)</f>
        <v>512000</v>
      </c>
      <c r="H1242" s="32">
        <f>+VLOOKUP(B1242,'[1]AMAREY NOVA MEDICAL S.A'!$D:$H,3,0)</f>
        <v>0</v>
      </c>
      <c r="I1242" s="32">
        <f>+VLOOKUP(B1242,'[1]AMAREY NOVA MEDICAL S.A'!$D:$H,4,0)</f>
        <v>512000</v>
      </c>
      <c r="J1242" s="32">
        <f t="shared" si="298"/>
        <v>512000</v>
      </c>
      <c r="K1242" s="32">
        <f t="shared" si="299"/>
        <v>540774.40000000002</v>
      </c>
      <c r="L1242" s="32">
        <v>504000</v>
      </c>
      <c r="M1242" s="32"/>
      <c r="N1242" s="32">
        <v>504000</v>
      </c>
      <c r="O1242" s="32">
        <f t="shared" si="307"/>
        <v>532324.80000000005</v>
      </c>
      <c r="P1242" s="87"/>
      <c r="Q1242" s="87"/>
      <c r="R1242" s="88"/>
      <c r="S1242" s="32"/>
      <c r="T1242" s="32"/>
      <c r="U1242" s="32"/>
      <c r="V1242" s="32"/>
      <c r="W1242" s="32"/>
      <c r="X1242" s="32">
        <v>1566000</v>
      </c>
      <c r="Y1242" s="32"/>
      <c r="Z1242" s="32">
        <v>1566000</v>
      </c>
      <c r="AA1242" s="32">
        <f t="shared" si="308"/>
        <v>1654009.2</v>
      </c>
      <c r="AB1242" s="32"/>
      <c r="AC1242" s="32"/>
      <c r="AD1242" s="32"/>
      <c r="AE1242" s="32"/>
      <c r="AF1242" s="32">
        <v>1229580</v>
      </c>
      <c r="AG1242" s="32"/>
      <c r="AH1242" s="32">
        <v>1229580</v>
      </c>
      <c r="AI1242" s="32">
        <f t="shared" si="309"/>
        <v>1298682.3959999999</v>
      </c>
      <c r="AJ1242" s="32">
        <v>1280525</v>
      </c>
      <c r="AK1242" s="32"/>
      <c r="AL1242" s="32">
        <v>1280525</v>
      </c>
      <c r="AM1242" s="32">
        <f t="shared" si="310"/>
        <v>1352490.5050000001</v>
      </c>
      <c r="AN1242" s="32">
        <v>810700</v>
      </c>
      <c r="AO1242" s="32">
        <f t="shared" si="306"/>
        <v>0</v>
      </c>
      <c r="AP1242" s="32">
        <v>810700</v>
      </c>
      <c r="AQ1242" s="32">
        <f t="shared" si="311"/>
        <v>856261.34</v>
      </c>
      <c r="AR1242" s="32"/>
      <c r="AS1242" s="32"/>
      <c r="AT1242" s="32"/>
      <c r="AU1242" s="32"/>
      <c r="AV1242" s="32"/>
      <c r="AW1242" s="32"/>
      <c r="AX1242" s="32"/>
      <c r="AY1242" s="32"/>
      <c r="AZ1242" s="32"/>
      <c r="BA1242" s="32"/>
      <c r="BB1242" s="32"/>
      <c r="BC1242" s="32"/>
      <c r="BD1242" s="32"/>
      <c r="BE1242" s="32"/>
      <c r="BF1242" s="32"/>
      <c r="BG1242" s="32"/>
      <c r="BH1242" s="32"/>
      <c r="BI1242" s="32"/>
      <c r="BJ1242" s="32"/>
      <c r="BK1242" s="32"/>
      <c r="BL1242" s="32"/>
      <c r="BM1242" s="32"/>
      <c r="BN1242" s="32"/>
      <c r="BO1242" s="32"/>
      <c r="BP1242" s="32"/>
      <c r="BQ1242" s="32"/>
      <c r="BR1242" s="32"/>
      <c r="BS1242" s="32"/>
      <c r="BT1242" s="32">
        <v>1988560</v>
      </c>
      <c r="BU1242" s="32"/>
      <c r="BV1242" s="32">
        <v>1988560</v>
      </c>
      <c r="BW1242" s="32">
        <f t="shared" si="316"/>
        <v>2100317.0720000002</v>
      </c>
      <c r="BX1242" s="32"/>
      <c r="BY1242" s="32"/>
      <c r="BZ1242" s="32"/>
      <c r="CA1242" s="32"/>
      <c r="CB1242" s="32">
        <v>1782000.0000000002</v>
      </c>
      <c r="CC1242" s="32"/>
      <c r="CD1242" s="32">
        <v>1782000.0000000002</v>
      </c>
      <c r="CE1242" s="32">
        <f t="shared" si="317"/>
        <v>1882148.4000000004</v>
      </c>
      <c r="CF1242" s="32"/>
      <c r="CG1242" s="32"/>
      <c r="CH1242" s="32"/>
      <c r="CI1242" s="32"/>
      <c r="CJ1242" s="32">
        <f t="shared" si="312"/>
        <v>1277126.014125</v>
      </c>
      <c r="CK1242" s="32">
        <f>+SMALL((K1242,O1242,S1242,W1242,AA1242,AE1242,AI1242,AM1242,AQ1242,AU1242,AY1242,BC1242,BG1242,BK1242,BO1242,BS1242,BW1242,CA1242,CE1242,CI1242),1)</f>
        <v>532324.80000000005</v>
      </c>
      <c r="CL1242" s="18"/>
      <c r="CM1242" s="18">
        <f t="shared" si="313"/>
        <v>8449.5999999999767</v>
      </c>
      <c r="CN1242" s="35">
        <f t="shared" si="314"/>
        <v>1.5873015873015827E-2</v>
      </c>
      <c r="CO1242" s="39">
        <f t="shared" si="315"/>
        <v>532324.80000000005</v>
      </c>
    </row>
    <row r="1243" spans="1:93" s="19" customFormat="1" ht="45">
      <c r="A1243" s="17">
        <v>1233</v>
      </c>
      <c r="B1243" s="50" t="s">
        <v>968</v>
      </c>
      <c r="C1243" s="69" t="s">
        <v>1039</v>
      </c>
      <c r="D1243" s="69" t="s">
        <v>1249</v>
      </c>
      <c r="E1243" s="37">
        <v>1</v>
      </c>
      <c r="F1243" s="37" t="str">
        <f>+VLOOKUP(B1243,'[1]AMAREY NOVA MEDICAL S.A'!$D:$H,5,0)</f>
        <v>CTO 5656-2021 AMAREY NOVA MEDICAL S.A</v>
      </c>
      <c r="G1243" s="34">
        <f>+VLOOKUP(B1243,'[1]AMAREY NOVA MEDICAL S.A'!$D:$H,2,0)</f>
        <v>94000</v>
      </c>
      <c r="H1243" s="32">
        <f>+VLOOKUP(B1243,'[1]AMAREY NOVA MEDICAL S.A'!$D:$H,3,0)</f>
        <v>0</v>
      </c>
      <c r="I1243" s="32">
        <f>+VLOOKUP(B1243,'[1]AMAREY NOVA MEDICAL S.A'!$D:$H,4,0)</f>
        <v>94000</v>
      </c>
      <c r="J1243" s="32">
        <f t="shared" si="298"/>
        <v>94000</v>
      </c>
      <c r="K1243" s="32">
        <f t="shared" si="299"/>
        <v>99282.8</v>
      </c>
      <c r="L1243" s="32">
        <v>109000</v>
      </c>
      <c r="M1243" s="32"/>
      <c r="N1243" s="32">
        <v>109000</v>
      </c>
      <c r="O1243" s="32">
        <f t="shared" si="307"/>
        <v>115125.8</v>
      </c>
      <c r="P1243" s="87"/>
      <c r="Q1243" s="87"/>
      <c r="R1243" s="88"/>
      <c r="S1243" s="32"/>
      <c r="T1243" s="32"/>
      <c r="U1243" s="32"/>
      <c r="V1243" s="32"/>
      <c r="W1243" s="32"/>
      <c r="X1243" s="32">
        <v>330600</v>
      </c>
      <c r="Y1243" s="32"/>
      <c r="Z1243" s="32">
        <v>330600</v>
      </c>
      <c r="AA1243" s="32">
        <f t="shared" si="308"/>
        <v>349179.72000000003</v>
      </c>
      <c r="AB1243" s="32"/>
      <c r="AC1243" s="32"/>
      <c r="AD1243" s="32"/>
      <c r="AE1243" s="32"/>
      <c r="AF1243" s="32">
        <v>120474</v>
      </c>
      <c r="AG1243" s="32"/>
      <c r="AH1243" s="32">
        <v>120474</v>
      </c>
      <c r="AI1243" s="32">
        <f t="shared" si="309"/>
        <v>127244.6388</v>
      </c>
      <c r="AJ1243" s="32">
        <v>122360</v>
      </c>
      <c r="AK1243" s="32"/>
      <c r="AL1243" s="32">
        <v>122360</v>
      </c>
      <c r="AM1243" s="32">
        <f t="shared" si="310"/>
        <v>129236.632</v>
      </c>
      <c r="AN1243" s="32">
        <v>126500</v>
      </c>
      <c r="AO1243" s="32">
        <f t="shared" si="306"/>
        <v>0</v>
      </c>
      <c r="AP1243" s="32">
        <v>126500</v>
      </c>
      <c r="AQ1243" s="32">
        <f t="shared" si="311"/>
        <v>133609.30000000002</v>
      </c>
      <c r="AR1243" s="32"/>
      <c r="AS1243" s="32"/>
      <c r="AT1243" s="32"/>
      <c r="AU1243" s="32"/>
      <c r="AV1243" s="32"/>
      <c r="AW1243" s="32"/>
      <c r="AX1243" s="32"/>
      <c r="AY1243" s="32"/>
      <c r="AZ1243" s="32"/>
      <c r="BA1243" s="32"/>
      <c r="BB1243" s="32"/>
      <c r="BC1243" s="32"/>
      <c r="BD1243" s="32"/>
      <c r="BE1243" s="32"/>
      <c r="BF1243" s="32"/>
      <c r="BG1243" s="32"/>
      <c r="BH1243" s="32"/>
      <c r="BI1243" s="32"/>
      <c r="BJ1243" s="32"/>
      <c r="BK1243" s="32"/>
      <c r="BL1243" s="32"/>
      <c r="BM1243" s="32"/>
      <c r="BN1243" s="32"/>
      <c r="BO1243" s="32"/>
      <c r="BP1243" s="32"/>
      <c r="BQ1243" s="32"/>
      <c r="BR1243" s="32"/>
      <c r="BS1243" s="32"/>
      <c r="BT1243" s="32">
        <v>202608</v>
      </c>
      <c r="BU1243" s="32"/>
      <c r="BV1243" s="32">
        <v>202608</v>
      </c>
      <c r="BW1243" s="32">
        <f t="shared" si="316"/>
        <v>213994.56960000002</v>
      </c>
      <c r="BX1243" s="32"/>
      <c r="BY1243" s="32"/>
      <c r="BZ1243" s="32"/>
      <c r="CA1243" s="32"/>
      <c r="CB1243" s="32">
        <v>225720.00000000003</v>
      </c>
      <c r="CC1243" s="32"/>
      <c r="CD1243" s="32">
        <v>225720.00000000003</v>
      </c>
      <c r="CE1243" s="32">
        <f t="shared" si="317"/>
        <v>238405.46400000004</v>
      </c>
      <c r="CF1243" s="32"/>
      <c r="CG1243" s="32"/>
      <c r="CH1243" s="32"/>
      <c r="CI1243" s="32"/>
      <c r="CJ1243" s="32">
        <f t="shared" si="312"/>
        <v>175759.86554999999</v>
      </c>
      <c r="CK1243" s="32">
        <f>+SMALL((K1243,O1243,S1243,W1243,AA1243,AE1243,AI1243,AM1243,AQ1243,AU1243,AY1243,BC1243,BG1243,BK1243,BO1243,BS1243,BW1243,CA1243,CE1243,CI1243),1)</f>
        <v>99282.8</v>
      </c>
      <c r="CL1243" s="18"/>
      <c r="CM1243" s="18">
        <f t="shared" si="313"/>
        <v>0</v>
      </c>
      <c r="CN1243" s="35">
        <f t="shared" si="314"/>
        <v>0</v>
      </c>
      <c r="CO1243" s="39">
        <f t="shared" si="315"/>
        <v>99282.8</v>
      </c>
    </row>
    <row r="1244" spans="1:93" s="19" customFormat="1" ht="45">
      <c r="A1244" s="17">
        <v>1234</v>
      </c>
      <c r="B1244" s="50" t="s">
        <v>973</v>
      </c>
      <c r="C1244" s="69" t="s">
        <v>1040</v>
      </c>
      <c r="D1244" s="69" t="s">
        <v>1249</v>
      </c>
      <c r="E1244" s="37">
        <v>1</v>
      </c>
      <c r="F1244" s="37" t="str">
        <f>+VLOOKUP(B1244,'[1]AMAREY NOVA MEDICAL S.A'!$D:$H,5,0)</f>
        <v>CTO 5656-2021 AMAREY NOVA MEDICAL S.A</v>
      </c>
      <c r="G1244" s="34">
        <f>+VLOOKUP(B1244,'[1]AMAREY NOVA MEDICAL S.A'!$D:$H,2,0)</f>
        <v>487000</v>
      </c>
      <c r="H1244" s="32">
        <f>+VLOOKUP(B1244,'[1]AMAREY NOVA MEDICAL S.A'!$D:$H,3,0)</f>
        <v>0</v>
      </c>
      <c r="I1244" s="32">
        <f>+VLOOKUP(B1244,'[1]AMAREY NOVA MEDICAL S.A'!$D:$H,4,0)</f>
        <v>487000</v>
      </c>
      <c r="J1244" s="32">
        <f t="shared" si="298"/>
        <v>487000</v>
      </c>
      <c r="K1244" s="32">
        <f t="shared" si="299"/>
        <v>514369.4</v>
      </c>
      <c r="L1244" s="32">
        <v>544000</v>
      </c>
      <c r="M1244" s="32"/>
      <c r="N1244" s="32">
        <v>544000</v>
      </c>
      <c r="O1244" s="32">
        <f t="shared" si="307"/>
        <v>574572.80000000005</v>
      </c>
      <c r="P1244" s="87"/>
      <c r="Q1244" s="87"/>
      <c r="R1244" s="88"/>
      <c r="S1244" s="32"/>
      <c r="T1244" s="32"/>
      <c r="U1244" s="32"/>
      <c r="V1244" s="32"/>
      <c r="W1244" s="32"/>
      <c r="X1244" s="32">
        <v>1566000</v>
      </c>
      <c r="Y1244" s="32"/>
      <c r="Z1244" s="32">
        <v>1566000</v>
      </c>
      <c r="AA1244" s="32">
        <f t="shared" si="308"/>
        <v>1654009.2</v>
      </c>
      <c r="AB1244" s="32"/>
      <c r="AC1244" s="32"/>
      <c r="AD1244" s="32"/>
      <c r="AE1244" s="32"/>
      <c r="AF1244" s="32">
        <v>1711298.7044999998</v>
      </c>
      <c r="AG1244" s="32"/>
      <c r="AH1244" s="32">
        <v>1711298.7044999998</v>
      </c>
      <c r="AI1244" s="32">
        <f t="shared" si="309"/>
        <v>1807473.6916928997</v>
      </c>
      <c r="AJ1244" s="32">
        <v>1280525</v>
      </c>
      <c r="AK1244" s="32"/>
      <c r="AL1244" s="32">
        <v>1280525</v>
      </c>
      <c r="AM1244" s="32">
        <f t="shared" si="310"/>
        <v>1352490.5050000001</v>
      </c>
      <c r="AN1244" s="32"/>
      <c r="AO1244" s="32"/>
      <c r="AP1244" s="32"/>
      <c r="AQ1244" s="32"/>
      <c r="AR1244" s="32"/>
      <c r="AS1244" s="32"/>
      <c r="AT1244" s="32"/>
      <c r="AU1244" s="32"/>
      <c r="AV1244" s="32"/>
      <c r="AW1244" s="32"/>
      <c r="AX1244" s="32"/>
      <c r="AY1244" s="32"/>
      <c r="AZ1244" s="32"/>
      <c r="BA1244" s="32"/>
      <c r="BB1244" s="32"/>
      <c r="BC1244" s="32"/>
      <c r="BD1244" s="32"/>
      <c r="BE1244" s="32"/>
      <c r="BF1244" s="32"/>
      <c r="BG1244" s="32"/>
      <c r="BH1244" s="32"/>
      <c r="BI1244" s="32"/>
      <c r="BJ1244" s="32"/>
      <c r="BK1244" s="32"/>
      <c r="BL1244" s="32"/>
      <c r="BM1244" s="32"/>
      <c r="BN1244" s="32"/>
      <c r="BO1244" s="32"/>
      <c r="BP1244" s="32"/>
      <c r="BQ1244" s="32"/>
      <c r="BR1244" s="32"/>
      <c r="BS1244" s="32"/>
      <c r="BT1244" s="32">
        <v>1988560</v>
      </c>
      <c r="BU1244" s="32"/>
      <c r="BV1244" s="32">
        <v>1988560</v>
      </c>
      <c r="BW1244" s="32">
        <f t="shared" si="316"/>
        <v>2100317.0720000002</v>
      </c>
      <c r="BX1244" s="32"/>
      <c r="BY1244" s="32"/>
      <c r="BZ1244" s="32"/>
      <c r="CA1244" s="32"/>
      <c r="CB1244" s="32"/>
      <c r="CC1244" s="32"/>
      <c r="CD1244" s="32"/>
      <c r="CE1244" s="32"/>
      <c r="CF1244" s="32"/>
      <c r="CG1244" s="32"/>
      <c r="CH1244" s="32"/>
      <c r="CI1244" s="32"/>
      <c r="CJ1244" s="32">
        <f t="shared" si="312"/>
        <v>1333872.1114488167</v>
      </c>
      <c r="CK1244" s="32">
        <f>+SMALL((K1244,O1244,S1244,W1244,AA1244,AE1244,AI1244,AM1244,AQ1244,AU1244,AY1244,BC1244,BG1244,BK1244,BO1244,BS1244,BW1244,CA1244,CE1244,CI1244),1)</f>
        <v>514369.4</v>
      </c>
      <c r="CL1244" s="18"/>
      <c r="CM1244" s="18">
        <f t="shared" si="313"/>
        <v>0</v>
      </c>
      <c r="CN1244" s="35">
        <f t="shared" si="314"/>
        <v>0</v>
      </c>
      <c r="CO1244" s="39">
        <f t="shared" si="315"/>
        <v>514369.4</v>
      </c>
    </row>
    <row r="1245" spans="1:93" s="19" customFormat="1" ht="45">
      <c r="A1245" s="17">
        <v>1235</v>
      </c>
      <c r="B1245" s="50" t="s">
        <v>968</v>
      </c>
      <c r="C1245" s="69" t="s">
        <v>1040</v>
      </c>
      <c r="D1245" s="69" t="s">
        <v>1249</v>
      </c>
      <c r="E1245" s="37">
        <v>1</v>
      </c>
      <c r="F1245" s="37" t="str">
        <f>+VLOOKUP(B1245,'[1]AMAREY NOVA MEDICAL S.A'!$D:$H,5,0)</f>
        <v>CTO 5656-2021 AMAREY NOVA MEDICAL S.A</v>
      </c>
      <c r="G1245" s="34">
        <f>+VLOOKUP(B1245,'[1]AMAREY NOVA MEDICAL S.A'!$D:$H,2,0)</f>
        <v>94000</v>
      </c>
      <c r="H1245" s="32">
        <f>+VLOOKUP(B1245,'[1]AMAREY NOVA MEDICAL S.A'!$D:$H,3,0)</f>
        <v>0</v>
      </c>
      <c r="I1245" s="32">
        <f>+VLOOKUP(B1245,'[1]AMAREY NOVA MEDICAL S.A'!$D:$H,4,0)</f>
        <v>94000</v>
      </c>
      <c r="J1245" s="32">
        <f t="shared" si="298"/>
        <v>94000</v>
      </c>
      <c r="K1245" s="32">
        <f t="shared" si="299"/>
        <v>99282.8</v>
      </c>
      <c r="L1245" s="32">
        <v>109000</v>
      </c>
      <c r="M1245" s="32"/>
      <c r="N1245" s="32">
        <v>109000</v>
      </c>
      <c r="O1245" s="32">
        <f t="shared" si="307"/>
        <v>115125.8</v>
      </c>
      <c r="P1245" s="87"/>
      <c r="Q1245" s="87"/>
      <c r="R1245" s="88"/>
      <c r="S1245" s="32"/>
      <c r="T1245" s="32"/>
      <c r="U1245" s="32"/>
      <c r="V1245" s="32"/>
      <c r="W1245" s="32"/>
      <c r="X1245" s="32">
        <v>330600</v>
      </c>
      <c r="Y1245" s="32"/>
      <c r="Z1245" s="32">
        <v>330600</v>
      </c>
      <c r="AA1245" s="32">
        <f t="shared" si="308"/>
        <v>349179.72000000003</v>
      </c>
      <c r="AB1245" s="32"/>
      <c r="AC1245" s="32"/>
      <c r="AD1245" s="32"/>
      <c r="AE1245" s="32"/>
      <c r="AF1245" s="32">
        <v>120474</v>
      </c>
      <c r="AG1245" s="32"/>
      <c r="AH1245" s="32">
        <v>120474</v>
      </c>
      <c r="AI1245" s="32">
        <f t="shared" si="309"/>
        <v>127244.6388</v>
      </c>
      <c r="AJ1245" s="32">
        <v>122360</v>
      </c>
      <c r="AK1245" s="32"/>
      <c r="AL1245" s="32">
        <v>122360</v>
      </c>
      <c r="AM1245" s="32">
        <f t="shared" si="310"/>
        <v>129236.632</v>
      </c>
      <c r="AN1245" s="32"/>
      <c r="AO1245" s="32"/>
      <c r="AP1245" s="32"/>
      <c r="AQ1245" s="32"/>
      <c r="AR1245" s="32"/>
      <c r="AS1245" s="32"/>
      <c r="AT1245" s="32"/>
      <c r="AU1245" s="32"/>
      <c r="AV1245" s="32"/>
      <c r="AW1245" s="32"/>
      <c r="AX1245" s="32"/>
      <c r="AY1245" s="32"/>
      <c r="AZ1245" s="32"/>
      <c r="BA1245" s="32"/>
      <c r="BB1245" s="32"/>
      <c r="BC1245" s="32"/>
      <c r="BD1245" s="32"/>
      <c r="BE1245" s="32"/>
      <c r="BF1245" s="32"/>
      <c r="BG1245" s="32"/>
      <c r="BH1245" s="32"/>
      <c r="BI1245" s="32"/>
      <c r="BJ1245" s="32"/>
      <c r="BK1245" s="32"/>
      <c r="BL1245" s="32"/>
      <c r="BM1245" s="32"/>
      <c r="BN1245" s="32"/>
      <c r="BO1245" s="32"/>
      <c r="BP1245" s="32"/>
      <c r="BQ1245" s="32"/>
      <c r="BR1245" s="32"/>
      <c r="BS1245" s="32"/>
      <c r="BT1245" s="32">
        <v>202608</v>
      </c>
      <c r="BU1245" s="32"/>
      <c r="BV1245" s="32">
        <v>202608</v>
      </c>
      <c r="BW1245" s="32">
        <f t="shared" si="316"/>
        <v>213994.56960000002</v>
      </c>
      <c r="BX1245" s="32"/>
      <c r="BY1245" s="32"/>
      <c r="BZ1245" s="32"/>
      <c r="CA1245" s="32"/>
      <c r="CB1245" s="32"/>
      <c r="CC1245" s="32"/>
      <c r="CD1245" s="32"/>
      <c r="CE1245" s="32"/>
      <c r="CF1245" s="32"/>
      <c r="CG1245" s="32"/>
      <c r="CH1245" s="32"/>
      <c r="CI1245" s="32"/>
      <c r="CJ1245" s="32">
        <f t="shared" si="312"/>
        <v>172344.02673333333</v>
      </c>
      <c r="CK1245" s="32">
        <f>+SMALL((K1245,O1245,S1245,W1245,AA1245,AE1245,AI1245,AM1245,AQ1245,AU1245,AY1245,BC1245,BG1245,BK1245,BO1245,BS1245,BW1245,CA1245,CE1245,CI1245),1)</f>
        <v>99282.8</v>
      </c>
      <c r="CL1245" s="18"/>
      <c r="CM1245" s="18">
        <f t="shared" si="313"/>
        <v>0</v>
      </c>
      <c r="CN1245" s="35">
        <f t="shared" si="314"/>
        <v>0</v>
      </c>
      <c r="CO1245" s="39">
        <f t="shared" si="315"/>
        <v>99282.8</v>
      </c>
    </row>
    <row r="1246" spans="1:93" s="19" customFormat="1" ht="45">
      <c r="A1246" s="17">
        <v>1236</v>
      </c>
      <c r="B1246" s="50" t="s">
        <v>967</v>
      </c>
      <c r="C1246" s="69" t="s">
        <v>1041</v>
      </c>
      <c r="D1246" s="69" t="s">
        <v>1249</v>
      </c>
      <c r="E1246" s="37">
        <v>1</v>
      </c>
      <c r="F1246" s="37" t="str">
        <f>+VLOOKUP(B1246,'[1]AMAREY NOVA MEDICAL S.A'!$D:$H,5,0)</f>
        <v>CTO 5656-2021 AMAREY NOVA MEDICAL S.A</v>
      </c>
      <c r="G1246" s="34">
        <f>+VLOOKUP(B1246,'[1]AMAREY NOVA MEDICAL S.A'!$D:$H,2,0)</f>
        <v>497000</v>
      </c>
      <c r="H1246" s="32">
        <f>+VLOOKUP(B1246,'[1]AMAREY NOVA MEDICAL S.A'!$D:$H,3,0)</f>
        <v>0</v>
      </c>
      <c r="I1246" s="32">
        <f>+VLOOKUP(B1246,'[1]AMAREY NOVA MEDICAL S.A'!$D:$H,4,0)</f>
        <v>497000</v>
      </c>
      <c r="J1246" s="32">
        <f t="shared" si="298"/>
        <v>497000</v>
      </c>
      <c r="K1246" s="32">
        <f t="shared" si="299"/>
        <v>524931.4</v>
      </c>
      <c r="L1246" s="32">
        <v>368000</v>
      </c>
      <c r="M1246" s="32"/>
      <c r="N1246" s="32">
        <v>368000</v>
      </c>
      <c r="O1246" s="32">
        <f t="shared" si="307"/>
        <v>388681.60000000003</v>
      </c>
      <c r="P1246" s="87"/>
      <c r="Q1246" s="87"/>
      <c r="R1246" s="88"/>
      <c r="S1246" s="32"/>
      <c r="T1246" s="32"/>
      <c r="U1246" s="32"/>
      <c r="V1246" s="32"/>
      <c r="W1246" s="32"/>
      <c r="X1246" s="32">
        <v>1566000</v>
      </c>
      <c r="Y1246" s="32"/>
      <c r="Z1246" s="32">
        <v>1566000</v>
      </c>
      <c r="AA1246" s="32">
        <f t="shared" si="308"/>
        <v>1654009.2</v>
      </c>
      <c r="AB1246" s="32"/>
      <c r="AC1246" s="32"/>
      <c r="AD1246" s="32"/>
      <c r="AE1246" s="32"/>
      <c r="AF1246" s="32">
        <v>696482.54999999993</v>
      </c>
      <c r="AG1246" s="32"/>
      <c r="AH1246" s="32">
        <v>696482.54999999993</v>
      </c>
      <c r="AI1246" s="32">
        <f t="shared" si="309"/>
        <v>735624.86930999998</v>
      </c>
      <c r="AJ1246" s="32">
        <v>1995250</v>
      </c>
      <c r="AK1246" s="32"/>
      <c r="AL1246" s="32">
        <v>1995250</v>
      </c>
      <c r="AM1246" s="32">
        <f t="shared" si="310"/>
        <v>2107383.0500000003</v>
      </c>
      <c r="AN1246" s="32">
        <v>408100</v>
      </c>
      <c r="AO1246" s="32">
        <f t="shared" si="306"/>
        <v>0</v>
      </c>
      <c r="AP1246" s="32">
        <v>408100</v>
      </c>
      <c r="AQ1246" s="32">
        <f t="shared" si="311"/>
        <v>431035.22000000003</v>
      </c>
      <c r="AR1246" s="32">
        <v>488580.4</v>
      </c>
      <c r="AS1246" s="32"/>
      <c r="AT1246" s="32">
        <v>488580.4</v>
      </c>
      <c r="AU1246" s="32">
        <f t="shared" ref="AU1246:AU1288" si="318">+AT1246*1.0562</f>
        <v>516038.61848000006</v>
      </c>
      <c r="AV1246" s="32"/>
      <c r="AW1246" s="32"/>
      <c r="AX1246" s="32"/>
      <c r="AY1246" s="32"/>
      <c r="AZ1246" s="32"/>
      <c r="BA1246" s="32"/>
      <c r="BB1246" s="32"/>
      <c r="BC1246" s="32"/>
      <c r="BD1246" s="32"/>
      <c r="BE1246" s="32"/>
      <c r="BF1246" s="32"/>
      <c r="BG1246" s="32"/>
      <c r="BH1246" s="32"/>
      <c r="BI1246" s="32"/>
      <c r="BJ1246" s="32"/>
      <c r="BK1246" s="32"/>
      <c r="BL1246" s="32"/>
      <c r="BM1246" s="32"/>
      <c r="BN1246" s="32"/>
      <c r="BO1246" s="32"/>
      <c r="BP1246" s="32"/>
      <c r="BQ1246" s="32"/>
      <c r="BR1246" s="32"/>
      <c r="BS1246" s="32"/>
      <c r="BT1246" s="32">
        <v>1068570</v>
      </c>
      <c r="BU1246" s="32"/>
      <c r="BV1246" s="32">
        <v>1068570</v>
      </c>
      <c r="BW1246" s="32">
        <f t="shared" si="316"/>
        <v>1128623.6340000001</v>
      </c>
      <c r="BX1246" s="32"/>
      <c r="BY1246" s="32"/>
      <c r="BZ1246" s="32"/>
      <c r="CA1246" s="32"/>
      <c r="CB1246" s="32">
        <v>1188000</v>
      </c>
      <c r="CC1246" s="32"/>
      <c r="CD1246" s="32">
        <v>1188000</v>
      </c>
      <c r="CE1246" s="32">
        <f t="shared" si="317"/>
        <v>1254765.6000000001</v>
      </c>
      <c r="CF1246" s="32"/>
      <c r="CG1246" s="32"/>
      <c r="CH1246" s="32"/>
      <c r="CI1246" s="32"/>
      <c r="CJ1246" s="32">
        <f t="shared" si="312"/>
        <v>971232.57686555549</v>
      </c>
      <c r="CK1246" s="32">
        <f>+SMALL((K1246,O1246,S1246,W1246,AA1246,AE1246,AI1246,AM1246,AQ1246,AU1246,AY1246,BC1246,BG1246,BK1246,BO1246,BS1246,BW1246,CA1246,CE1246,CI1246),1)</f>
        <v>388681.60000000003</v>
      </c>
      <c r="CL1246" s="18"/>
      <c r="CM1246" s="18">
        <f t="shared" si="313"/>
        <v>136249.79999999999</v>
      </c>
      <c r="CN1246" s="35">
        <f t="shared" si="314"/>
        <v>0.35054347826086951</v>
      </c>
      <c r="CO1246" s="39">
        <f t="shared" si="315"/>
        <v>388681.60000000003</v>
      </c>
    </row>
    <row r="1247" spans="1:93" s="19" customFormat="1" ht="45">
      <c r="A1247" s="17">
        <v>1237</v>
      </c>
      <c r="B1247" s="50" t="s">
        <v>968</v>
      </c>
      <c r="C1247" s="69" t="s">
        <v>1041</v>
      </c>
      <c r="D1247" s="69" t="s">
        <v>1249</v>
      </c>
      <c r="E1247" s="37">
        <v>1</v>
      </c>
      <c r="F1247" s="37" t="str">
        <f>+VLOOKUP(B1247,'[1]AMAREY NOVA MEDICAL S.A'!$D:$H,5,0)</f>
        <v>CTO 5656-2021 AMAREY NOVA MEDICAL S.A</v>
      </c>
      <c r="G1247" s="34">
        <f>+VLOOKUP(B1247,'[1]AMAREY NOVA MEDICAL S.A'!$D:$H,2,0)</f>
        <v>94000</v>
      </c>
      <c r="H1247" s="32">
        <f>+VLOOKUP(B1247,'[1]AMAREY NOVA MEDICAL S.A'!$D:$H,3,0)</f>
        <v>0</v>
      </c>
      <c r="I1247" s="32">
        <f>+VLOOKUP(B1247,'[1]AMAREY NOVA MEDICAL S.A'!$D:$H,4,0)</f>
        <v>94000</v>
      </c>
      <c r="J1247" s="32">
        <f t="shared" si="298"/>
        <v>94000</v>
      </c>
      <c r="K1247" s="32">
        <f t="shared" si="299"/>
        <v>99282.8</v>
      </c>
      <c r="L1247" s="32">
        <v>83000</v>
      </c>
      <c r="M1247" s="32"/>
      <c r="N1247" s="32">
        <v>83000</v>
      </c>
      <c r="O1247" s="32">
        <f t="shared" si="307"/>
        <v>87664.6</v>
      </c>
      <c r="P1247" s="87"/>
      <c r="Q1247" s="87"/>
      <c r="R1247" s="88"/>
      <c r="S1247" s="32"/>
      <c r="T1247" s="32"/>
      <c r="U1247" s="32"/>
      <c r="V1247" s="32"/>
      <c r="W1247" s="32"/>
      <c r="X1247" s="32">
        <v>330600</v>
      </c>
      <c r="Y1247" s="32"/>
      <c r="Z1247" s="32">
        <v>330600</v>
      </c>
      <c r="AA1247" s="32">
        <f t="shared" si="308"/>
        <v>349179.72000000003</v>
      </c>
      <c r="AB1247" s="32"/>
      <c r="AC1247" s="32"/>
      <c r="AD1247" s="32"/>
      <c r="AE1247" s="32"/>
      <c r="AF1247" s="32">
        <v>116748</v>
      </c>
      <c r="AG1247" s="32"/>
      <c r="AH1247" s="32">
        <v>116748</v>
      </c>
      <c r="AI1247" s="32">
        <f t="shared" si="309"/>
        <v>123309.23760000001</v>
      </c>
      <c r="AJ1247" s="32">
        <v>176525</v>
      </c>
      <c r="AK1247" s="32"/>
      <c r="AL1247" s="32">
        <v>176525</v>
      </c>
      <c r="AM1247" s="32">
        <f t="shared" si="310"/>
        <v>186445.70500000002</v>
      </c>
      <c r="AN1247" s="32">
        <v>126500</v>
      </c>
      <c r="AO1247" s="32">
        <f t="shared" si="306"/>
        <v>0</v>
      </c>
      <c r="AP1247" s="32">
        <v>126500</v>
      </c>
      <c r="AQ1247" s="32">
        <f t="shared" si="311"/>
        <v>133609.30000000002</v>
      </c>
      <c r="AR1247" s="32">
        <v>71567.649999999994</v>
      </c>
      <c r="AS1247" s="32"/>
      <c r="AT1247" s="32">
        <v>71567.649999999994</v>
      </c>
      <c r="AU1247" s="32">
        <f t="shared" si="318"/>
        <v>75589.751929999999</v>
      </c>
      <c r="AV1247" s="32"/>
      <c r="AW1247" s="32"/>
      <c r="AX1247" s="32"/>
      <c r="AY1247" s="32"/>
      <c r="AZ1247" s="32"/>
      <c r="BA1247" s="32"/>
      <c r="BB1247" s="32"/>
      <c r="BC1247" s="32"/>
      <c r="BD1247" s="32"/>
      <c r="BE1247" s="32"/>
      <c r="BF1247" s="32"/>
      <c r="BG1247" s="32"/>
      <c r="BH1247" s="32"/>
      <c r="BI1247" s="32"/>
      <c r="BJ1247" s="32"/>
      <c r="BK1247" s="32"/>
      <c r="BL1247" s="32"/>
      <c r="BM1247" s="32"/>
      <c r="BN1247" s="32"/>
      <c r="BO1247" s="32"/>
      <c r="BP1247" s="32"/>
      <c r="BQ1247" s="32"/>
      <c r="BR1247" s="32"/>
      <c r="BS1247" s="32"/>
      <c r="BT1247" s="32">
        <v>202608</v>
      </c>
      <c r="BU1247" s="32"/>
      <c r="BV1247" s="32">
        <v>202608</v>
      </c>
      <c r="BW1247" s="32">
        <f t="shared" si="316"/>
        <v>213994.56960000002</v>
      </c>
      <c r="BX1247" s="32"/>
      <c r="BY1247" s="32"/>
      <c r="BZ1247" s="32"/>
      <c r="CA1247" s="32"/>
      <c r="CB1247" s="32">
        <v>154440</v>
      </c>
      <c r="CC1247" s="32"/>
      <c r="CD1247" s="32">
        <v>154440</v>
      </c>
      <c r="CE1247" s="32">
        <f t="shared" si="317"/>
        <v>163119.52799999999</v>
      </c>
      <c r="CF1247" s="32"/>
      <c r="CG1247" s="32"/>
      <c r="CH1247" s="32"/>
      <c r="CI1247" s="32"/>
      <c r="CJ1247" s="32">
        <f t="shared" si="312"/>
        <v>159132.8013477778</v>
      </c>
      <c r="CK1247" s="32">
        <f>+SMALL((K1247,O1247,S1247,W1247,AA1247,AE1247,AI1247,AM1247,AQ1247,AU1247,AY1247,BC1247,BG1247,BK1247,BO1247,BS1247,BW1247,CA1247,CE1247,CI1247),1)</f>
        <v>75589.751929999999</v>
      </c>
      <c r="CL1247" s="18"/>
      <c r="CM1247" s="18">
        <f t="shared" si="313"/>
        <v>23693.048070000004</v>
      </c>
      <c r="CN1247" s="35">
        <f t="shared" si="314"/>
        <v>0.31344259592148133</v>
      </c>
      <c r="CO1247" s="39">
        <f t="shared" si="315"/>
        <v>75589.751929999999</v>
      </c>
    </row>
    <row r="1248" spans="1:93" s="19" customFormat="1" ht="45">
      <c r="A1248" s="17">
        <v>1238</v>
      </c>
      <c r="B1248" s="50" t="s">
        <v>969</v>
      </c>
      <c r="C1248" s="69" t="s">
        <v>1042</v>
      </c>
      <c r="D1248" s="69" t="s">
        <v>1249</v>
      </c>
      <c r="E1248" s="37">
        <v>1</v>
      </c>
      <c r="F1248" s="37" t="str">
        <f>+VLOOKUP(B1248,'[1]AMAREY NOVA MEDICAL S.A'!$D:$H,5,0)</f>
        <v>CTO 5656-2021 AMAREY NOVA MEDICAL S.A</v>
      </c>
      <c r="G1248" s="34">
        <f>+VLOOKUP(B1248,'[1]AMAREY NOVA MEDICAL S.A'!$D:$H,2,0)</f>
        <v>512000</v>
      </c>
      <c r="H1248" s="32">
        <f>+VLOOKUP(B1248,'[1]AMAREY NOVA MEDICAL S.A'!$D:$H,3,0)</f>
        <v>0</v>
      </c>
      <c r="I1248" s="32">
        <f>+VLOOKUP(B1248,'[1]AMAREY NOVA MEDICAL S.A'!$D:$H,4,0)</f>
        <v>512000</v>
      </c>
      <c r="J1248" s="32">
        <f t="shared" si="298"/>
        <v>512000</v>
      </c>
      <c r="K1248" s="32">
        <f t="shared" si="299"/>
        <v>540774.40000000002</v>
      </c>
      <c r="L1248" s="32">
        <v>544000</v>
      </c>
      <c r="M1248" s="32"/>
      <c r="N1248" s="32">
        <v>544000</v>
      </c>
      <c r="O1248" s="32">
        <f t="shared" si="307"/>
        <v>574572.80000000005</v>
      </c>
      <c r="P1248" s="87"/>
      <c r="Q1248" s="87"/>
      <c r="R1248" s="88"/>
      <c r="S1248" s="32"/>
      <c r="T1248" s="32"/>
      <c r="U1248" s="32"/>
      <c r="V1248" s="32"/>
      <c r="W1248" s="32"/>
      <c r="X1248" s="32">
        <v>1566000</v>
      </c>
      <c r="Y1248" s="32"/>
      <c r="Z1248" s="32">
        <v>1566000</v>
      </c>
      <c r="AA1248" s="32">
        <f t="shared" si="308"/>
        <v>1654009.2</v>
      </c>
      <c r="AB1248" s="32"/>
      <c r="AC1248" s="32"/>
      <c r="AD1248" s="32"/>
      <c r="AE1248" s="32"/>
      <c r="AF1248" s="32">
        <v>960404.44500000018</v>
      </c>
      <c r="AG1248" s="32"/>
      <c r="AH1248" s="32">
        <v>960404.44500000018</v>
      </c>
      <c r="AI1248" s="32">
        <f t="shared" si="309"/>
        <v>1014379.1748090002</v>
      </c>
      <c r="AJ1248" s="32">
        <v>1547785</v>
      </c>
      <c r="AK1248" s="32"/>
      <c r="AL1248" s="32">
        <v>1547785</v>
      </c>
      <c r="AM1248" s="32">
        <f t="shared" si="310"/>
        <v>1634770.517</v>
      </c>
      <c r="AN1248" s="32">
        <v>709940</v>
      </c>
      <c r="AO1248" s="32">
        <f t="shared" si="306"/>
        <v>0</v>
      </c>
      <c r="AP1248" s="32">
        <v>709940</v>
      </c>
      <c r="AQ1248" s="32">
        <f t="shared" si="311"/>
        <v>749838.62800000003</v>
      </c>
      <c r="AR1248" s="32">
        <v>625016.69999999995</v>
      </c>
      <c r="AS1248" s="32"/>
      <c r="AT1248" s="32">
        <v>625016.69999999995</v>
      </c>
      <c r="AU1248" s="32">
        <f t="shared" si="318"/>
        <v>660142.63853999996</v>
      </c>
      <c r="AV1248" s="32"/>
      <c r="AW1248" s="32"/>
      <c r="AX1248" s="32"/>
      <c r="AY1248" s="32"/>
      <c r="AZ1248" s="32"/>
      <c r="BA1248" s="32"/>
      <c r="BB1248" s="32"/>
      <c r="BC1248" s="32"/>
      <c r="BD1248" s="32"/>
      <c r="BE1248" s="32"/>
      <c r="BF1248" s="32"/>
      <c r="BG1248" s="32"/>
      <c r="BH1248" s="32"/>
      <c r="BI1248" s="32"/>
      <c r="BJ1248" s="32"/>
      <c r="BK1248" s="32"/>
      <c r="BL1248" s="32"/>
      <c r="BM1248" s="32"/>
      <c r="BN1248" s="32"/>
      <c r="BO1248" s="32"/>
      <c r="BP1248" s="32"/>
      <c r="BQ1248" s="32"/>
      <c r="BR1248" s="32"/>
      <c r="BS1248" s="32"/>
      <c r="BT1248" s="32">
        <v>1988560</v>
      </c>
      <c r="BU1248" s="32"/>
      <c r="BV1248" s="32">
        <v>1988560</v>
      </c>
      <c r="BW1248" s="32">
        <f t="shared" si="316"/>
        <v>2100317.0720000002</v>
      </c>
      <c r="BX1248" s="32"/>
      <c r="BY1248" s="32"/>
      <c r="BZ1248" s="32"/>
      <c r="CA1248" s="32"/>
      <c r="CB1248" s="32">
        <v>1493316</v>
      </c>
      <c r="CC1248" s="32"/>
      <c r="CD1248" s="32">
        <v>1493316</v>
      </c>
      <c r="CE1248" s="32">
        <f t="shared" si="317"/>
        <v>1577240.3592000001</v>
      </c>
      <c r="CF1248" s="32"/>
      <c r="CG1248" s="32"/>
      <c r="CH1248" s="32"/>
      <c r="CI1248" s="32"/>
      <c r="CJ1248" s="32">
        <f t="shared" si="312"/>
        <v>1167338.3099498891</v>
      </c>
      <c r="CK1248" s="32">
        <f>+SMALL((K1248,O1248,S1248,W1248,AA1248,AE1248,AI1248,AM1248,AQ1248,AU1248,AY1248,BC1248,BG1248,BK1248,BO1248,BS1248,BW1248,CA1248,CE1248,CI1248),1)</f>
        <v>540774.40000000002</v>
      </c>
      <c r="CL1248" s="18"/>
      <c r="CM1248" s="18">
        <f t="shared" si="313"/>
        <v>0</v>
      </c>
      <c r="CN1248" s="35">
        <f t="shared" si="314"/>
        <v>0</v>
      </c>
      <c r="CO1248" s="39">
        <f t="shared" si="315"/>
        <v>540774.40000000002</v>
      </c>
    </row>
    <row r="1249" spans="1:93" s="19" customFormat="1" ht="45">
      <c r="A1249" s="17">
        <v>1239</v>
      </c>
      <c r="B1249" s="50" t="s">
        <v>968</v>
      </c>
      <c r="C1249" s="69" t="s">
        <v>1042</v>
      </c>
      <c r="D1249" s="69" t="s">
        <v>1249</v>
      </c>
      <c r="E1249" s="37">
        <v>1</v>
      </c>
      <c r="F1249" s="37" t="str">
        <f>+VLOOKUP(B1249,'[1]AMAREY NOVA MEDICAL S.A'!$D:$H,5,0)</f>
        <v>CTO 5656-2021 AMAREY NOVA MEDICAL S.A</v>
      </c>
      <c r="G1249" s="34">
        <f>+VLOOKUP(B1249,'[1]AMAREY NOVA MEDICAL S.A'!$D:$H,2,0)</f>
        <v>94000</v>
      </c>
      <c r="H1249" s="32">
        <f>+VLOOKUP(B1249,'[1]AMAREY NOVA MEDICAL S.A'!$D:$H,3,0)</f>
        <v>0</v>
      </c>
      <c r="I1249" s="32">
        <f>+VLOOKUP(B1249,'[1]AMAREY NOVA MEDICAL S.A'!$D:$H,4,0)</f>
        <v>94000</v>
      </c>
      <c r="J1249" s="32">
        <f t="shared" si="298"/>
        <v>94000</v>
      </c>
      <c r="K1249" s="32">
        <f t="shared" si="299"/>
        <v>99282.8</v>
      </c>
      <c r="L1249" s="32">
        <v>83000</v>
      </c>
      <c r="M1249" s="32"/>
      <c r="N1249" s="32">
        <v>83000</v>
      </c>
      <c r="O1249" s="32">
        <f t="shared" si="307"/>
        <v>87664.6</v>
      </c>
      <c r="P1249" s="87"/>
      <c r="Q1249" s="87"/>
      <c r="R1249" s="88"/>
      <c r="S1249" s="32"/>
      <c r="T1249" s="32"/>
      <c r="U1249" s="32"/>
      <c r="V1249" s="32"/>
      <c r="W1249" s="32"/>
      <c r="X1249" s="32">
        <v>330600</v>
      </c>
      <c r="Y1249" s="32"/>
      <c r="Z1249" s="32">
        <v>330600</v>
      </c>
      <c r="AA1249" s="32">
        <f t="shared" si="308"/>
        <v>349179.72000000003</v>
      </c>
      <c r="AB1249" s="32"/>
      <c r="AC1249" s="32"/>
      <c r="AD1249" s="32"/>
      <c r="AE1249" s="32"/>
      <c r="AF1249" s="32">
        <v>116748</v>
      </c>
      <c r="AG1249" s="32"/>
      <c r="AH1249" s="32">
        <v>116748</v>
      </c>
      <c r="AI1249" s="32">
        <f t="shared" si="309"/>
        <v>123309.23760000001</v>
      </c>
      <c r="AJ1249" s="32">
        <v>176525</v>
      </c>
      <c r="AK1249" s="32"/>
      <c r="AL1249" s="32">
        <v>176525</v>
      </c>
      <c r="AM1249" s="32">
        <f t="shared" si="310"/>
        <v>186445.70500000002</v>
      </c>
      <c r="AN1249" s="32">
        <v>126500</v>
      </c>
      <c r="AO1249" s="32">
        <f t="shared" si="306"/>
        <v>0</v>
      </c>
      <c r="AP1249" s="32">
        <v>126500</v>
      </c>
      <c r="AQ1249" s="32">
        <f t="shared" si="311"/>
        <v>133609.30000000002</v>
      </c>
      <c r="AR1249" s="32">
        <v>71567.649999999994</v>
      </c>
      <c r="AS1249" s="32"/>
      <c r="AT1249" s="32">
        <v>71567.649999999994</v>
      </c>
      <c r="AU1249" s="32">
        <f t="shared" si="318"/>
        <v>75589.751929999999</v>
      </c>
      <c r="AV1249" s="32"/>
      <c r="AW1249" s="32"/>
      <c r="AX1249" s="32"/>
      <c r="AY1249" s="32"/>
      <c r="AZ1249" s="32"/>
      <c r="BA1249" s="32"/>
      <c r="BB1249" s="32"/>
      <c r="BC1249" s="32"/>
      <c r="BD1249" s="32"/>
      <c r="BE1249" s="32"/>
      <c r="BF1249" s="32"/>
      <c r="BG1249" s="32"/>
      <c r="BH1249" s="32"/>
      <c r="BI1249" s="32"/>
      <c r="BJ1249" s="32"/>
      <c r="BK1249" s="32"/>
      <c r="BL1249" s="32"/>
      <c r="BM1249" s="32"/>
      <c r="BN1249" s="32"/>
      <c r="BO1249" s="32"/>
      <c r="BP1249" s="32"/>
      <c r="BQ1249" s="32"/>
      <c r="BR1249" s="32"/>
      <c r="BS1249" s="32"/>
      <c r="BT1249" s="32">
        <v>202608</v>
      </c>
      <c r="BU1249" s="32"/>
      <c r="BV1249" s="32">
        <v>202608</v>
      </c>
      <c r="BW1249" s="32">
        <f t="shared" si="316"/>
        <v>213994.56960000002</v>
      </c>
      <c r="BX1249" s="32"/>
      <c r="BY1249" s="32"/>
      <c r="BZ1249" s="32"/>
      <c r="CA1249" s="32"/>
      <c r="CB1249" s="32">
        <v>154440</v>
      </c>
      <c r="CC1249" s="32"/>
      <c r="CD1249" s="32">
        <v>154440</v>
      </c>
      <c r="CE1249" s="32">
        <f t="shared" si="317"/>
        <v>163119.52799999999</v>
      </c>
      <c r="CF1249" s="32"/>
      <c r="CG1249" s="32"/>
      <c r="CH1249" s="32"/>
      <c r="CI1249" s="32"/>
      <c r="CJ1249" s="32">
        <f t="shared" si="312"/>
        <v>159132.8013477778</v>
      </c>
      <c r="CK1249" s="32">
        <f>+SMALL((K1249,O1249,S1249,W1249,AA1249,AE1249,AI1249,AM1249,AQ1249,AU1249,AY1249,BC1249,BG1249,BK1249,BO1249,BS1249,BW1249,CA1249,CE1249,CI1249),1)</f>
        <v>75589.751929999999</v>
      </c>
      <c r="CL1249" s="18"/>
      <c r="CM1249" s="18">
        <f t="shared" si="313"/>
        <v>23693.048070000004</v>
      </c>
      <c r="CN1249" s="35">
        <f t="shared" si="314"/>
        <v>0.31344259592148133</v>
      </c>
      <c r="CO1249" s="39">
        <f t="shared" si="315"/>
        <v>75589.751929999999</v>
      </c>
    </row>
    <row r="1250" spans="1:93" s="19" customFormat="1" ht="45">
      <c r="A1250" s="17">
        <v>1240</v>
      </c>
      <c r="B1250" s="50" t="s">
        <v>974</v>
      </c>
      <c r="C1250" s="69" t="s">
        <v>1043</v>
      </c>
      <c r="D1250" s="69" t="s">
        <v>1249</v>
      </c>
      <c r="E1250" s="37">
        <v>1</v>
      </c>
      <c r="F1250" s="37" t="str">
        <f>+VLOOKUP(B1250,'[1]AMAREY NOVA MEDICAL S.A'!$D:$H,5,0)</f>
        <v>CTO 5656-2021 AMAREY NOVA MEDICAL S.A</v>
      </c>
      <c r="G1250" s="34">
        <f>+VLOOKUP(B1250,'[1]AMAREY NOVA MEDICAL S.A'!$D:$H,2,0)</f>
        <v>276000</v>
      </c>
      <c r="H1250" s="32">
        <f>+VLOOKUP(B1250,'[1]AMAREY NOVA MEDICAL S.A'!$D:$H,3,0)</f>
        <v>0</v>
      </c>
      <c r="I1250" s="32">
        <f>+VLOOKUP(B1250,'[1]AMAREY NOVA MEDICAL S.A'!$D:$H,4,0)</f>
        <v>276000</v>
      </c>
      <c r="J1250" s="32">
        <f t="shared" si="298"/>
        <v>276000</v>
      </c>
      <c r="K1250" s="32">
        <f t="shared" si="299"/>
        <v>291511.2</v>
      </c>
      <c r="L1250" s="32">
        <v>640000</v>
      </c>
      <c r="M1250" s="32"/>
      <c r="N1250" s="32">
        <v>640000</v>
      </c>
      <c r="O1250" s="32">
        <f t="shared" si="307"/>
        <v>675968</v>
      </c>
      <c r="P1250" s="87"/>
      <c r="Q1250" s="87"/>
      <c r="R1250" s="88"/>
      <c r="S1250" s="32"/>
      <c r="T1250" s="32"/>
      <c r="U1250" s="32"/>
      <c r="V1250" s="32"/>
      <c r="W1250" s="32"/>
      <c r="X1250" s="32">
        <v>1983600</v>
      </c>
      <c r="Y1250" s="32"/>
      <c r="Z1250" s="32">
        <v>1983600</v>
      </c>
      <c r="AA1250" s="32">
        <f t="shared" si="308"/>
        <v>2095078.32</v>
      </c>
      <c r="AB1250" s="32"/>
      <c r="AC1250" s="32"/>
      <c r="AD1250" s="32"/>
      <c r="AE1250" s="32"/>
      <c r="AF1250" s="32">
        <v>960404.44500000018</v>
      </c>
      <c r="AG1250" s="32"/>
      <c r="AH1250" s="32">
        <v>960404.44500000018</v>
      </c>
      <c r="AI1250" s="32">
        <f t="shared" si="309"/>
        <v>1014379.1748090002</v>
      </c>
      <c r="AJ1250" s="32">
        <v>1995250</v>
      </c>
      <c r="AK1250" s="32"/>
      <c r="AL1250" s="32">
        <v>1995250</v>
      </c>
      <c r="AM1250" s="32">
        <f t="shared" si="310"/>
        <v>2107383.0500000003</v>
      </c>
      <c r="AN1250" s="32">
        <v>861080</v>
      </c>
      <c r="AO1250" s="32">
        <f t="shared" si="306"/>
        <v>0</v>
      </c>
      <c r="AP1250" s="32">
        <v>861080</v>
      </c>
      <c r="AQ1250" s="32">
        <f t="shared" si="311"/>
        <v>909472.696</v>
      </c>
      <c r="AR1250" s="32">
        <v>556798.55000000005</v>
      </c>
      <c r="AS1250" s="32"/>
      <c r="AT1250" s="32">
        <v>556798.55000000005</v>
      </c>
      <c r="AU1250" s="32">
        <f t="shared" si="318"/>
        <v>588090.62851000007</v>
      </c>
      <c r="AV1250" s="32"/>
      <c r="AW1250" s="32"/>
      <c r="AX1250" s="32"/>
      <c r="AY1250" s="32"/>
      <c r="AZ1250" s="32"/>
      <c r="BA1250" s="32"/>
      <c r="BB1250" s="32"/>
      <c r="BC1250" s="32"/>
      <c r="BD1250" s="32"/>
      <c r="BE1250" s="32"/>
      <c r="BF1250" s="32"/>
      <c r="BG1250" s="32"/>
      <c r="BH1250" s="32"/>
      <c r="BI1250" s="32"/>
      <c r="BJ1250" s="32"/>
      <c r="BK1250" s="32"/>
      <c r="BL1250" s="32"/>
      <c r="BM1250" s="32"/>
      <c r="BN1250" s="32"/>
      <c r="BO1250" s="32"/>
      <c r="BP1250" s="32"/>
      <c r="BQ1250" s="32"/>
      <c r="BR1250" s="32"/>
      <c r="BS1250" s="32"/>
      <c r="BT1250" s="32">
        <v>1988560</v>
      </c>
      <c r="BU1250" s="32"/>
      <c r="BV1250" s="32">
        <v>1988560</v>
      </c>
      <c r="BW1250" s="32">
        <f t="shared" si="316"/>
        <v>2100317.0720000002</v>
      </c>
      <c r="BX1250" s="32"/>
      <c r="BY1250" s="32"/>
      <c r="BZ1250" s="32"/>
      <c r="CA1250" s="32"/>
      <c r="CB1250" s="32">
        <v>1493316</v>
      </c>
      <c r="CC1250" s="32"/>
      <c r="CD1250" s="32">
        <v>1493316</v>
      </c>
      <c r="CE1250" s="32">
        <f t="shared" si="317"/>
        <v>1577240.3592000001</v>
      </c>
      <c r="CF1250" s="32"/>
      <c r="CG1250" s="32"/>
      <c r="CH1250" s="32"/>
      <c r="CI1250" s="32"/>
      <c r="CJ1250" s="32">
        <f t="shared" si="312"/>
        <v>1262160.0556132225</v>
      </c>
      <c r="CK1250" s="32">
        <f>+SMALL((K1250,O1250,S1250,W1250,AA1250,AE1250,AI1250,AM1250,AQ1250,AU1250,AY1250,BC1250,BG1250,BK1250,BO1250,BS1250,BW1250,CA1250,CE1250,CI1250),1)</f>
        <v>291511.2</v>
      </c>
      <c r="CL1250" s="18"/>
      <c r="CM1250" s="18">
        <f t="shared" si="313"/>
        <v>0</v>
      </c>
      <c r="CN1250" s="35">
        <f t="shared" si="314"/>
        <v>0</v>
      </c>
      <c r="CO1250" s="39">
        <f t="shared" si="315"/>
        <v>291511.2</v>
      </c>
    </row>
    <row r="1251" spans="1:93" s="19" customFormat="1" ht="45">
      <c r="A1251" s="17">
        <v>1241</v>
      </c>
      <c r="B1251" s="50" t="s">
        <v>968</v>
      </c>
      <c r="C1251" s="69" t="s">
        <v>1043</v>
      </c>
      <c r="D1251" s="69" t="s">
        <v>1249</v>
      </c>
      <c r="E1251" s="37">
        <v>1</v>
      </c>
      <c r="F1251" s="37" t="str">
        <f>+VLOOKUP(B1251,'[1]AMAREY NOVA MEDICAL S.A'!$D:$H,5,0)</f>
        <v>CTO 5656-2021 AMAREY NOVA MEDICAL S.A</v>
      </c>
      <c r="G1251" s="34">
        <f>+VLOOKUP(B1251,'[1]AMAREY NOVA MEDICAL S.A'!$D:$H,2,0)</f>
        <v>94000</v>
      </c>
      <c r="H1251" s="32">
        <f>+VLOOKUP(B1251,'[1]AMAREY NOVA MEDICAL S.A'!$D:$H,3,0)</f>
        <v>0</v>
      </c>
      <c r="I1251" s="32">
        <f>+VLOOKUP(B1251,'[1]AMAREY NOVA MEDICAL S.A'!$D:$H,4,0)</f>
        <v>94000</v>
      </c>
      <c r="J1251" s="32">
        <f t="shared" si="298"/>
        <v>94000</v>
      </c>
      <c r="K1251" s="32">
        <f t="shared" si="299"/>
        <v>99282.8</v>
      </c>
      <c r="L1251" s="32">
        <v>83000</v>
      </c>
      <c r="M1251" s="32"/>
      <c r="N1251" s="32">
        <v>83000</v>
      </c>
      <c r="O1251" s="32">
        <f t="shared" si="307"/>
        <v>87664.6</v>
      </c>
      <c r="P1251" s="87"/>
      <c r="Q1251" s="87"/>
      <c r="R1251" s="88"/>
      <c r="S1251" s="32"/>
      <c r="T1251" s="32"/>
      <c r="U1251" s="32"/>
      <c r="V1251" s="32"/>
      <c r="W1251" s="32"/>
      <c r="X1251" s="32">
        <v>330600</v>
      </c>
      <c r="Y1251" s="32"/>
      <c r="Z1251" s="32">
        <v>330600</v>
      </c>
      <c r="AA1251" s="32">
        <f t="shared" si="308"/>
        <v>349179.72000000003</v>
      </c>
      <c r="AB1251" s="32"/>
      <c r="AC1251" s="32"/>
      <c r="AD1251" s="32"/>
      <c r="AE1251" s="32"/>
      <c r="AF1251" s="32">
        <v>116748</v>
      </c>
      <c r="AG1251" s="32"/>
      <c r="AH1251" s="32">
        <v>116748</v>
      </c>
      <c r="AI1251" s="32">
        <f t="shared" si="309"/>
        <v>123309.23760000001</v>
      </c>
      <c r="AJ1251" s="32">
        <v>176525</v>
      </c>
      <c r="AK1251" s="32"/>
      <c r="AL1251" s="32">
        <v>176525</v>
      </c>
      <c r="AM1251" s="32">
        <f t="shared" si="310"/>
        <v>186445.70500000002</v>
      </c>
      <c r="AN1251" s="32">
        <v>126500</v>
      </c>
      <c r="AO1251" s="32">
        <f t="shared" si="306"/>
        <v>0</v>
      </c>
      <c r="AP1251" s="32">
        <v>126500</v>
      </c>
      <c r="AQ1251" s="32">
        <f t="shared" si="311"/>
        <v>133609.30000000002</v>
      </c>
      <c r="AR1251" s="32">
        <v>71567.649999999994</v>
      </c>
      <c r="AS1251" s="32"/>
      <c r="AT1251" s="32">
        <v>71567.649999999994</v>
      </c>
      <c r="AU1251" s="32">
        <f t="shared" si="318"/>
        <v>75589.751929999999</v>
      </c>
      <c r="AV1251" s="32"/>
      <c r="AW1251" s="32"/>
      <c r="AX1251" s="32"/>
      <c r="AY1251" s="32"/>
      <c r="AZ1251" s="32"/>
      <c r="BA1251" s="32"/>
      <c r="BB1251" s="32"/>
      <c r="BC1251" s="32"/>
      <c r="BD1251" s="32"/>
      <c r="BE1251" s="32"/>
      <c r="BF1251" s="32"/>
      <c r="BG1251" s="32"/>
      <c r="BH1251" s="32"/>
      <c r="BI1251" s="32"/>
      <c r="BJ1251" s="32"/>
      <c r="BK1251" s="32"/>
      <c r="BL1251" s="32"/>
      <c r="BM1251" s="32"/>
      <c r="BN1251" s="32"/>
      <c r="BO1251" s="32"/>
      <c r="BP1251" s="32"/>
      <c r="BQ1251" s="32"/>
      <c r="BR1251" s="32"/>
      <c r="BS1251" s="32"/>
      <c r="BT1251" s="32"/>
      <c r="BU1251" s="32"/>
      <c r="BV1251" s="32"/>
      <c r="BW1251" s="32"/>
      <c r="BX1251" s="32"/>
      <c r="BY1251" s="32"/>
      <c r="BZ1251" s="32"/>
      <c r="CA1251" s="32"/>
      <c r="CB1251" s="32">
        <v>154440</v>
      </c>
      <c r="CC1251" s="32"/>
      <c r="CD1251" s="32">
        <v>154440</v>
      </c>
      <c r="CE1251" s="32">
        <f t="shared" si="317"/>
        <v>163119.52799999999</v>
      </c>
      <c r="CF1251" s="32"/>
      <c r="CG1251" s="32"/>
      <c r="CH1251" s="32"/>
      <c r="CI1251" s="32"/>
      <c r="CJ1251" s="32">
        <f t="shared" si="312"/>
        <v>152275.08031625001</v>
      </c>
      <c r="CK1251" s="32">
        <f>+SMALL((K1251,O1251,S1251,W1251,AA1251,AE1251,AI1251,AM1251,AQ1251,AU1251,AY1251,BC1251,BG1251,BK1251,BO1251,BS1251,BW1251,CA1251,CE1251,CI1251),1)</f>
        <v>75589.751929999999</v>
      </c>
      <c r="CL1251" s="18"/>
      <c r="CM1251" s="18">
        <f t="shared" si="313"/>
        <v>23693.048070000004</v>
      </c>
      <c r="CN1251" s="35">
        <f t="shared" si="314"/>
        <v>0.31344259592148133</v>
      </c>
      <c r="CO1251" s="39">
        <f t="shared" si="315"/>
        <v>75589.751929999999</v>
      </c>
    </row>
    <row r="1252" spans="1:93" s="19" customFormat="1" ht="45">
      <c r="A1252" s="17">
        <v>1242</v>
      </c>
      <c r="B1252" s="50" t="s">
        <v>975</v>
      </c>
      <c r="C1252" s="69" t="s">
        <v>1044</v>
      </c>
      <c r="D1252" s="69" t="s">
        <v>1249</v>
      </c>
      <c r="E1252" s="37">
        <v>1</v>
      </c>
      <c r="F1252" s="37" t="str">
        <f>+VLOOKUP(B1252,'[1]AMAREY NOVA MEDICAL S.A'!$D:$H,5,0)</f>
        <v>CTO 5656-2021 AMAREY NOVA MEDICAL S.A</v>
      </c>
      <c r="G1252" s="34">
        <f>+VLOOKUP(B1252,'[1]AMAREY NOVA MEDICAL S.A'!$D:$H,2,0)</f>
        <v>463000</v>
      </c>
      <c r="H1252" s="32">
        <f>+VLOOKUP(B1252,'[1]AMAREY NOVA MEDICAL S.A'!$D:$H,3,0)</f>
        <v>0</v>
      </c>
      <c r="I1252" s="32">
        <f>+VLOOKUP(B1252,'[1]AMAREY NOVA MEDICAL S.A'!$D:$H,4,0)</f>
        <v>463000</v>
      </c>
      <c r="J1252" s="32">
        <f t="shared" si="298"/>
        <v>463000</v>
      </c>
      <c r="K1252" s="32">
        <f t="shared" si="299"/>
        <v>489020.60000000003</v>
      </c>
      <c r="L1252" s="32">
        <v>640000</v>
      </c>
      <c r="M1252" s="32"/>
      <c r="N1252" s="32">
        <v>640000</v>
      </c>
      <c r="O1252" s="32">
        <f t="shared" si="307"/>
        <v>675968</v>
      </c>
      <c r="P1252" s="87"/>
      <c r="Q1252" s="87"/>
      <c r="R1252" s="88"/>
      <c r="S1252" s="32"/>
      <c r="T1252" s="32"/>
      <c r="U1252" s="32"/>
      <c r="V1252" s="32"/>
      <c r="W1252" s="32"/>
      <c r="X1252" s="32"/>
      <c r="Y1252" s="32"/>
      <c r="Z1252" s="32"/>
      <c r="AA1252" s="32"/>
      <c r="AB1252" s="32"/>
      <c r="AC1252" s="32"/>
      <c r="AD1252" s="32"/>
      <c r="AE1252" s="32"/>
      <c r="AF1252" s="32">
        <v>1398297.5881875001</v>
      </c>
      <c r="AG1252" s="32"/>
      <c r="AH1252" s="32">
        <v>1398297.5881875001</v>
      </c>
      <c r="AI1252" s="32">
        <f t="shared" si="309"/>
        <v>1476881.9126436377</v>
      </c>
      <c r="AJ1252" s="32">
        <v>1995250</v>
      </c>
      <c r="AK1252" s="32"/>
      <c r="AL1252" s="32">
        <v>1995250</v>
      </c>
      <c r="AM1252" s="32">
        <f t="shared" si="310"/>
        <v>2107383.0500000003</v>
      </c>
      <c r="AN1252" s="32">
        <v>694980</v>
      </c>
      <c r="AO1252" s="32">
        <f t="shared" si="306"/>
        <v>0</v>
      </c>
      <c r="AP1252" s="32">
        <v>694980</v>
      </c>
      <c r="AQ1252" s="32">
        <f t="shared" si="311"/>
        <v>734037.87600000005</v>
      </c>
      <c r="AR1252" s="32"/>
      <c r="AS1252" s="32"/>
      <c r="AT1252" s="32"/>
      <c r="AU1252" s="32"/>
      <c r="AV1252" s="32"/>
      <c r="AW1252" s="32"/>
      <c r="AX1252" s="32"/>
      <c r="AY1252" s="32"/>
      <c r="AZ1252" s="32"/>
      <c r="BA1252" s="32"/>
      <c r="BB1252" s="32"/>
      <c r="BC1252" s="32"/>
      <c r="BD1252" s="32"/>
      <c r="BE1252" s="32"/>
      <c r="BF1252" s="32"/>
      <c r="BG1252" s="32"/>
      <c r="BH1252" s="32"/>
      <c r="BI1252" s="32"/>
      <c r="BJ1252" s="32"/>
      <c r="BK1252" s="32"/>
      <c r="BL1252" s="32"/>
      <c r="BM1252" s="32"/>
      <c r="BN1252" s="32"/>
      <c r="BO1252" s="32"/>
      <c r="BP1252" s="32"/>
      <c r="BQ1252" s="32"/>
      <c r="BR1252" s="32"/>
      <c r="BS1252" s="32"/>
      <c r="BT1252" s="32"/>
      <c r="BU1252" s="32"/>
      <c r="BV1252" s="32"/>
      <c r="BW1252" s="32"/>
      <c r="BX1252" s="32"/>
      <c r="BY1252" s="32"/>
      <c r="BZ1252" s="32"/>
      <c r="CA1252" s="32"/>
      <c r="CB1252" s="32"/>
      <c r="CC1252" s="32"/>
      <c r="CD1252" s="32"/>
      <c r="CE1252" s="32"/>
      <c r="CF1252" s="32"/>
      <c r="CG1252" s="32"/>
      <c r="CH1252" s="32"/>
      <c r="CI1252" s="32"/>
      <c r="CJ1252" s="32">
        <f t="shared" si="312"/>
        <v>1096658.2877287276</v>
      </c>
      <c r="CK1252" s="32">
        <f>+SMALL((K1252,O1252,S1252,W1252,AA1252,AE1252,AI1252,AM1252,AQ1252,AU1252,AY1252,BC1252,BG1252,BK1252,BO1252,BS1252,BW1252,CA1252,CE1252,CI1252),1)</f>
        <v>489020.60000000003</v>
      </c>
      <c r="CL1252" s="18"/>
      <c r="CM1252" s="18">
        <f t="shared" si="313"/>
        <v>0</v>
      </c>
      <c r="CN1252" s="35">
        <f t="shared" si="314"/>
        <v>0</v>
      </c>
      <c r="CO1252" s="39">
        <f t="shared" si="315"/>
        <v>489020.60000000003</v>
      </c>
    </row>
    <row r="1253" spans="1:93" s="19" customFormat="1" ht="45">
      <c r="A1253" s="17">
        <v>1243</v>
      </c>
      <c r="B1253" s="50" t="s">
        <v>968</v>
      </c>
      <c r="C1253" s="69" t="s">
        <v>1044</v>
      </c>
      <c r="D1253" s="69" t="s">
        <v>1249</v>
      </c>
      <c r="E1253" s="37">
        <v>1</v>
      </c>
      <c r="F1253" s="37" t="str">
        <f>+VLOOKUP(B1253,'[1]AMAREY NOVA MEDICAL S.A'!$D:$H,5,0)</f>
        <v>CTO 5656-2021 AMAREY NOVA MEDICAL S.A</v>
      </c>
      <c r="G1253" s="34">
        <f>+VLOOKUP(B1253,'[1]AMAREY NOVA MEDICAL S.A'!$D:$H,2,0)</f>
        <v>94000</v>
      </c>
      <c r="H1253" s="32">
        <f>+VLOOKUP(B1253,'[1]AMAREY NOVA MEDICAL S.A'!$D:$H,3,0)</f>
        <v>0</v>
      </c>
      <c r="I1253" s="32">
        <f>+VLOOKUP(B1253,'[1]AMAREY NOVA MEDICAL S.A'!$D:$H,4,0)</f>
        <v>94000</v>
      </c>
      <c r="J1253" s="32">
        <f t="shared" si="298"/>
        <v>94000</v>
      </c>
      <c r="K1253" s="32">
        <f t="shared" si="299"/>
        <v>99282.8</v>
      </c>
      <c r="L1253" s="32">
        <v>83000</v>
      </c>
      <c r="M1253" s="32"/>
      <c r="N1253" s="32">
        <v>83000</v>
      </c>
      <c r="O1253" s="32">
        <f t="shared" si="307"/>
        <v>87664.6</v>
      </c>
      <c r="P1253" s="87"/>
      <c r="Q1253" s="87"/>
      <c r="R1253" s="88"/>
      <c r="S1253" s="32"/>
      <c r="T1253" s="32"/>
      <c r="U1253" s="32"/>
      <c r="V1253" s="32"/>
      <c r="W1253" s="32"/>
      <c r="X1253" s="32">
        <v>330600</v>
      </c>
      <c r="Y1253" s="32"/>
      <c r="Z1253" s="32">
        <v>330600</v>
      </c>
      <c r="AA1253" s="32">
        <f t="shared" si="308"/>
        <v>349179.72000000003</v>
      </c>
      <c r="AB1253" s="32"/>
      <c r="AC1253" s="32"/>
      <c r="AD1253" s="32"/>
      <c r="AE1253" s="32"/>
      <c r="AF1253" s="32">
        <v>116748</v>
      </c>
      <c r="AG1253" s="32"/>
      <c r="AH1253" s="32">
        <v>116748</v>
      </c>
      <c r="AI1253" s="32">
        <f t="shared" si="309"/>
        <v>123309.23760000001</v>
      </c>
      <c r="AJ1253" s="32">
        <v>176525</v>
      </c>
      <c r="AK1253" s="32"/>
      <c r="AL1253" s="32">
        <v>176525</v>
      </c>
      <c r="AM1253" s="32">
        <f t="shared" si="310"/>
        <v>186445.70500000002</v>
      </c>
      <c r="AN1253" s="32">
        <v>126500</v>
      </c>
      <c r="AO1253" s="32">
        <f t="shared" si="306"/>
        <v>0</v>
      </c>
      <c r="AP1253" s="32">
        <v>126500</v>
      </c>
      <c r="AQ1253" s="32">
        <f t="shared" si="311"/>
        <v>133609.30000000002</v>
      </c>
      <c r="AR1253" s="32"/>
      <c r="AS1253" s="32"/>
      <c r="AT1253" s="32"/>
      <c r="AU1253" s="32"/>
      <c r="AV1253" s="32"/>
      <c r="AW1253" s="32"/>
      <c r="AX1253" s="32"/>
      <c r="AY1253" s="32"/>
      <c r="AZ1253" s="32"/>
      <c r="BA1253" s="32"/>
      <c r="BB1253" s="32"/>
      <c r="BC1253" s="32"/>
      <c r="BD1253" s="32"/>
      <c r="BE1253" s="32"/>
      <c r="BF1253" s="32"/>
      <c r="BG1253" s="32"/>
      <c r="BH1253" s="32"/>
      <c r="BI1253" s="32"/>
      <c r="BJ1253" s="32"/>
      <c r="BK1253" s="32"/>
      <c r="BL1253" s="32"/>
      <c r="BM1253" s="32"/>
      <c r="BN1253" s="32"/>
      <c r="BO1253" s="32"/>
      <c r="BP1253" s="32"/>
      <c r="BQ1253" s="32"/>
      <c r="BR1253" s="32"/>
      <c r="BS1253" s="32"/>
      <c r="BT1253" s="32"/>
      <c r="BU1253" s="32"/>
      <c r="BV1253" s="32"/>
      <c r="BW1253" s="32"/>
      <c r="BX1253" s="32"/>
      <c r="BY1253" s="32"/>
      <c r="BZ1253" s="32"/>
      <c r="CA1253" s="32"/>
      <c r="CB1253" s="32"/>
      <c r="CC1253" s="32"/>
      <c r="CD1253" s="32"/>
      <c r="CE1253" s="32"/>
      <c r="CF1253" s="32"/>
      <c r="CG1253" s="32"/>
      <c r="CH1253" s="32"/>
      <c r="CI1253" s="32"/>
      <c r="CJ1253" s="32">
        <f t="shared" si="312"/>
        <v>163248.56043333336</v>
      </c>
      <c r="CK1253" s="32">
        <f>+SMALL((K1253,O1253,S1253,W1253,AA1253,AE1253,AI1253,AM1253,AQ1253,AU1253,AY1253,BC1253,BG1253,BK1253,BO1253,BS1253,BW1253,CA1253,CE1253,CI1253),1)</f>
        <v>87664.6</v>
      </c>
      <c r="CL1253" s="18"/>
      <c r="CM1253" s="18">
        <f t="shared" si="313"/>
        <v>11618.199999999997</v>
      </c>
      <c r="CN1253" s="35">
        <f t="shared" si="314"/>
        <v>0.13253012048192767</v>
      </c>
      <c r="CO1253" s="39">
        <f t="shared" si="315"/>
        <v>87664.6</v>
      </c>
    </row>
    <row r="1254" spans="1:93" s="19" customFormat="1" ht="45">
      <c r="A1254" s="17">
        <v>1244</v>
      </c>
      <c r="B1254" s="50" t="s">
        <v>976</v>
      </c>
      <c r="C1254" s="69" t="s">
        <v>1045</v>
      </c>
      <c r="D1254" s="69" t="s">
        <v>1249</v>
      </c>
      <c r="E1254" s="37">
        <v>1</v>
      </c>
      <c r="F1254" s="37" t="str">
        <f>+VLOOKUP(B1254,'[1]AMAREY NOVA MEDICAL S.A'!$D:$H,5,0)</f>
        <v>CTO 5656-2021 AMAREY NOVA MEDICAL S.A</v>
      </c>
      <c r="G1254" s="34">
        <f>+VLOOKUP(B1254,'[1]AMAREY NOVA MEDICAL S.A'!$D:$H,2,0)</f>
        <v>373000</v>
      </c>
      <c r="H1254" s="32">
        <f>+VLOOKUP(B1254,'[1]AMAREY NOVA MEDICAL S.A'!$D:$H,3,0)</f>
        <v>0</v>
      </c>
      <c r="I1254" s="32">
        <f>+VLOOKUP(B1254,'[1]AMAREY NOVA MEDICAL S.A'!$D:$H,4,0)</f>
        <v>373000</v>
      </c>
      <c r="J1254" s="32">
        <f t="shared" si="298"/>
        <v>373000</v>
      </c>
      <c r="K1254" s="32">
        <f t="shared" si="299"/>
        <v>393962.60000000003</v>
      </c>
      <c r="L1254" s="32">
        <v>544000</v>
      </c>
      <c r="M1254" s="32"/>
      <c r="N1254" s="32">
        <v>544000</v>
      </c>
      <c r="O1254" s="32">
        <f t="shared" si="307"/>
        <v>574572.80000000005</v>
      </c>
      <c r="P1254" s="87"/>
      <c r="Q1254" s="87"/>
      <c r="R1254" s="88"/>
      <c r="S1254" s="32"/>
      <c r="T1254" s="32"/>
      <c r="U1254" s="32"/>
      <c r="V1254" s="32"/>
      <c r="W1254" s="32"/>
      <c r="X1254" s="32">
        <v>1670400</v>
      </c>
      <c r="Y1254" s="32"/>
      <c r="Z1254" s="32">
        <v>1670400</v>
      </c>
      <c r="AA1254" s="32">
        <f t="shared" si="308"/>
        <v>1764276.48</v>
      </c>
      <c r="AB1254" s="32"/>
      <c r="AC1254" s="32"/>
      <c r="AD1254" s="32"/>
      <c r="AE1254" s="32"/>
      <c r="AF1254" s="32">
        <v>960404.44500000018</v>
      </c>
      <c r="AG1254" s="32"/>
      <c r="AH1254" s="32">
        <v>960404.44500000018</v>
      </c>
      <c r="AI1254" s="32">
        <f t="shared" si="309"/>
        <v>1014379.1748090002</v>
      </c>
      <c r="AJ1254" s="32"/>
      <c r="AK1254" s="32"/>
      <c r="AL1254" s="32"/>
      <c r="AM1254" s="32"/>
      <c r="AN1254" s="32">
        <v>690030</v>
      </c>
      <c r="AO1254" s="32">
        <f t="shared" si="306"/>
        <v>0</v>
      </c>
      <c r="AP1254" s="32">
        <v>690030</v>
      </c>
      <c r="AQ1254" s="32">
        <f t="shared" si="311"/>
        <v>728809.68599999999</v>
      </c>
      <c r="AR1254" s="32"/>
      <c r="AS1254" s="32"/>
      <c r="AT1254" s="32"/>
      <c r="AU1254" s="32"/>
      <c r="AV1254" s="32"/>
      <c r="AW1254" s="32"/>
      <c r="AX1254" s="32"/>
      <c r="AY1254" s="32"/>
      <c r="AZ1254" s="32"/>
      <c r="BA1254" s="32"/>
      <c r="BB1254" s="32"/>
      <c r="BC1254" s="32"/>
      <c r="BD1254" s="32"/>
      <c r="BE1254" s="32"/>
      <c r="BF1254" s="32"/>
      <c r="BG1254" s="32"/>
      <c r="BH1254" s="32"/>
      <c r="BI1254" s="32"/>
      <c r="BJ1254" s="32"/>
      <c r="BK1254" s="32"/>
      <c r="BL1254" s="32"/>
      <c r="BM1254" s="32"/>
      <c r="BN1254" s="32"/>
      <c r="BO1254" s="32"/>
      <c r="BP1254" s="32"/>
      <c r="BQ1254" s="32"/>
      <c r="BR1254" s="32"/>
      <c r="BS1254" s="32"/>
      <c r="BT1254" s="32">
        <v>1763440</v>
      </c>
      <c r="BU1254" s="32"/>
      <c r="BV1254" s="32">
        <v>1763440</v>
      </c>
      <c r="BW1254" s="32">
        <f t="shared" si="316"/>
        <v>1862545.328</v>
      </c>
      <c r="BX1254" s="32"/>
      <c r="BY1254" s="32"/>
      <c r="BZ1254" s="32"/>
      <c r="CA1254" s="32"/>
      <c r="CB1254" s="32"/>
      <c r="CC1254" s="32"/>
      <c r="CD1254" s="32"/>
      <c r="CE1254" s="32"/>
      <c r="CF1254" s="32"/>
      <c r="CG1254" s="32"/>
      <c r="CH1254" s="32"/>
      <c r="CI1254" s="32"/>
      <c r="CJ1254" s="32">
        <f t="shared" si="312"/>
        <v>1056424.3448015</v>
      </c>
      <c r="CK1254" s="32">
        <f>+SMALL((K1254,O1254,S1254,W1254,AA1254,AE1254,AI1254,AM1254,AQ1254,AU1254,AY1254,BC1254,BG1254,BK1254,BO1254,BS1254,BW1254,CA1254,CE1254,CI1254),1)</f>
        <v>393962.60000000003</v>
      </c>
      <c r="CL1254" s="18"/>
      <c r="CM1254" s="18">
        <f t="shared" si="313"/>
        <v>0</v>
      </c>
      <c r="CN1254" s="35">
        <f t="shared" si="314"/>
        <v>0</v>
      </c>
      <c r="CO1254" s="39">
        <f t="shared" si="315"/>
        <v>393962.60000000003</v>
      </c>
    </row>
    <row r="1255" spans="1:93" s="19" customFormat="1" ht="45">
      <c r="A1255" s="17">
        <v>1245</v>
      </c>
      <c r="B1255" s="50" t="s">
        <v>968</v>
      </c>
      <c r="C1255" s="69" t="s">
        <v>1045</v>
      </c>
      <c r="D1255" s="69" t="s">
        <v>1249</v>
      </c>
      <c r="E1255" s="37">
        <v>1</v>
      </c>
      <c r="F1255" s="37" t="str">
        <f>+VLOOKUP(B1255,'[1]AMAREY NOVA MEDICAL S.A'!$D:$H,5,0)</f>
        <v>CTO 5656-2021 AMAREY NOVA MEDICAL S.A</v>
      </c>
      <c r="G1255" s="34">
        <f>+VLOOKUP(B1255,'[1]AMAREY NOVA MEDICAL S.A'!$D:$H,2,0)</f>
        <v>94000</v>
      </c>
      <c r="H1255" s="32">
        <f>+VLOOKUP(B1255,'[1]AMAREY NOVA MEDICAL S.A'!$D:$H,3,0)</f>
        <v>0</v>
      </c>
      <c r="I1255" s="32">
        <f>+VLOOKUP(B1255,'[1]AMAREY NOVA MEDICAL S.A'!$D:$H,4,0)</f>
        <v>94000</v>
      </c>
      <c r="J1255" s="32">
        <f t="shared" si="298"/>
        <v>94000</v>
      </c>
      <c r="K1255" s="32">
        <f t="shared" si="299"/>
        <v>99282.8</v>
      </c>
      <c r="L1255" s="32">
        <v>83000</v>
      </c>
      <c r="M1255" s="32"/>
      <c r="N1255" s="32">
        <v>83000</v>
      </c>
      <c r="O1255" s="32">
        <f t="shared" si="307"/>
        <v>87664.6</v>
      </c>
      <c r="P1255" s="87"/>
      <c r="Q1255" s="87"/>
      <c r="R1255" s="88"/>
      <c r="S1255" s="32"/>
      <c r="T1255" s="32"/>
      <c r="U1255" s="32"/>
      <c r="V1255" s="32"/>
      <c r="W1255" s="32"/>
      <c r="X1255" s="32">
        <v>330600</v>
      </c>
      <c r="Y1255" s="32"/>
      <c r="Z1255" s="32">
        <v>330600</v>
      </c>
      <c r="AA1255" s="32">
        <f t="shared" si="308"/>
        <v>349179.72000000003</v>
      </c>
      <c r="AB1255" s="32"/>
      <c r="AC1255" s="32"/>
      <c r="AD1255" s="32"/>
      <c r="AE1255" s="32"/>
      <c r="AF1255" s="32">
        <v>116748</v>
      </c>
      <c r="AG1255" s="32"/>
      <c r="AH1255" s="32">
        <v>116748</v>
      </c>
      <c r="AI1255" s="32">
        <f t="shared" si="309"/>
        <v>123309.23760000001</v>
      </c>
      <c r="AJ1255" s="32">
        <v>176525</v>
      </c>
      <c r="AK1255" s="32"/>
      <c r="AL1255" s="32">
        <v>176525</v>
      </c>
      <c r="AM1255" s="32">
        <f t="shared" si="310"/>
        <v>186445.70500000002</v>
      </c>
      <c r="AN1255" s="32">
        <v>126500</v>
      </c>
      <c r="AO1255" s="32">
        <f t="shared" si="306"/>
        <v>0</v>
      </c>
      <c r="AP1255" s="32">
        <v>126500</v>
      </c>
      <c r="AQ1255" s="32">
        <f t="shared" si="311"/>
        <v>133609.30000000002</v>
      </c>
      <c r="AR1255" s="32"/>
      <c r="AS1255" s="32"/>
      <c r="AT1255" s="32"/>
      <c r="AU1255" s="32"/>
      <c r="AV1255" s="32"/>
      <c r="AW1255" s="32"/>
      <c r="AX1255" s="32"/>
      <c r="AY1255" s="32"/>
      <c r="AZ1255" s="32"/>
      <c r="BA1255" s="32"/>
      <c r="BB1255" s="32"/>
      <c r="BC1255" s="32"/>
      <c r="BD1255" s="32"/>
      <c r="BE1255" s="32"/>
      <c r="BF1255" s="32"/>
      <c r="BG1255" s="32"/>
      <c r="BH1255" s="32"/>
      <c r="BI1255" s="32"/>
      <c r="BJ1255" s="32"/>
      <c r="BK1255" s="32"/>
      <c r="BL1255" s="32"/>
      <c r="BM1255" s="32"/>
      <c r="BN1255" s="32"/>
      <c r="BO1255" s="32"/>
      <c r="BP1255" s="32"/>
      <c r="BQ1255" s="32"/>
      <c r="BR1255" s="32"/>
      <c r="BS1255" s="32"/>
      <c r="BT1255" s="32">
        <v>202608</v>
      </c>
      <c r="BU1255" s="32"/>
      <c r="BV1255" s="32">
        <v>202608</v>
      </c>
      <c r="BW1255" s="32">
        <f t="shared" si="316"/>
        <v>213994.56960000002</v>
      </c>
      <c r="BX1255" s="32"/>
      <c r="BY1255" s="32"/>
      <c r="BZ1255" s="32"/>
      <c r="CA1255" s="32"/>
      <c r="CB1255" s="32"/>
      <c r="CC1255" s="32"/>
      <c r="CD1255" s="32"/>
      <c r="CE1255" s="32"/>
      <c r="CF1255" s="32"/>
      <c r="CG1255" s="32"/>
      <c r="CH1255" s="32"/>
      <c r="CI1255" s="32"/>
      <c r="CJ1255" s="32">
        <f t="shared" si="312"/>
        <v>170497.99031428574</v>
      </c>
      <c r="CK1255" s="32">
        <f>+SMALL((K1255,O1255,S1255,W1255,AA1255,AE1255,AI1255,AM1255,AQ1255,AU1255,AY1255,BC1255,BG1255,BK1255,BO1255,BS1255,BW1255,CA1255,CE1255,CI1255),1)</f>
        <v>87664.6</v>
      </c>
      <c r="CL1255" s="18"/>
      <c r="CM1255" s="18">
        <f t="shared" si="313"/>
        <v>11618.199999999997</v>
      </c>
      <c r="CN1255" s="35">
        <f t="shared" si="314"/>
        <v>0.13253012048192767</v>
      </c>
      <c r="CO1255" s="39">
        <f t="shared" si="315"/>
        <v>87664.6</v>
      </c>
    </row>
    <row r="1256" spans="1:93" s="19" customFormat="1" ht="45">
      <c r="A1256" s="17">
        <v>1246</v>
      </c>
      <c r="B1256" s="50" t="s">
        <v>977</v>
      </c>
      <c r="C1256" s="69" t="s">
        <v>1046</v>
      </c>
      <c r="D1256" s="69" t="s">
        <v>1249</v>
      </c>
      <c r="E1256" s="37">
        <v>1</v>
      </c>
      <c r="F1256" s="37" t="str">
        <f>+VLOOKUP(B1256,'[1]AMAREY NOVA MEDICAL S.A'!$D:$H,5,0)</f>
        <v>CTO 5656-2021 AMAREY NOVA MEDICAL S.A</v>
      </c>
      <c r="G1256" s="34">
        <f>+VLOOKUP(B1256,'[1]AMAREY NOVA MEDICAL S.A'!$D:$H,2,0)</f>
        <v>760000</v>
      </c>
      <c r="H1256" s="32">
        <f>+VLOOKUP(B1256,'[1]AMAREY NOVA MEDICAL S.A'!$D:$H,3,0)</f>
        <v>0</v>
      </c>
      <c r="I1256" s="32">
        <f>+VLOOKUP(B1256,'[1]AMAREY NOVA MEDICAL S.A'!$D:$H,4,0)</f>
        <v>760000</v>
      </c>
      <c r="J1256" s="32">
        <f t="shared" si="298"/>
        <v>760000</v>
      </c>
      <c r="K1256" s="32">
        <f t="shared" si="299"/>
        <v>802712</v>
      </c>
      <c r="L1256" s="32">
        <v>544000</v>
      </c>
      <c r="M1256" s="32"/>
      <c r="N1256" s="32">
        <v>544000</v>
      </c>
      <c r="O1256" s="32">
        <f t="shared" si="307"/>
        <v>574572.80000000005</v>
      </c>
      <c r="P1256" s="87"/>
      <c r="Q1256" s="87"/>
      <c r="R1256" s="88"/>
      <c r="S1256" s="32"/>
      <c r="T1256" s="32"/>
      <c r="U1256" s="32"/>
      <c r="V1256" s="32"/>
      <c r="W1256" s="32"/>
      <c r="X1256" s="32">
        <v>1566000</v>
      </c>
      <c r="Y1256" s="32"/>
      <c r="Z1256" s="32">
        <v>1566000</v>
      </c>
      <c r="AA1256" s="32">
        <f t="shared" si="308"/>
        <v>1654009.2</v>
      </c>
      <c r="AB1256" s="32"/>
      <c r="AC1256" s="32"/>
      <c r="AD1256" s="32"/>
      <c r="AE1256" s="32"/>
      <c r="AF1256" s="32">
        <v>2022443.9235</v>
      </c>
      <c r="AG1256" s="32"/>
      <c r="AH1256" s="32">
        <v>2022443.9235</v>
      </c>
      <c r="AI1256" s="32">
        <f t="shared" si="309"/>
        <v>2136105.2720007002</v>
      </c>
      <c r="AJ1256" s="32">
        <v>1995250</v>
      </c>
      <c r="AK1256" s="32"/>
      <c r="AL1256" s="32">
        <v>1995250</v>
      </c>
      <c r="AM1256" s="32">
        <f t="shared" si="310"/>
        <v>2107383.0500000003</v>
      </c>
      <c r="AN1256" s="32"/>
      <c r="AO1256" s="32"/>
      <c r="AP1256" s="32"/>
      <c r="AQ1256" s="32"/>
      <c r="AR1256" s="32"/>
      <c r="AS1256" s="32"/>
      <c r="AT1256" s="32"/>
      <c r="AU1256" s="32"/>
      <c r="AV1256" s="32"/>
      <c r="AW1256" s="32"/>
      <c r="AX1256" s="32"/>
      <c r="AY1256" s="32"/>
      <c r="AZ1256" s="32"/>
      <c r="BA1256" s="32"/>
      <c r="BB1256" s="32"/>
      <c r="BC1256" s="32"/>
      <c r="BD1256" s="32"/>
      <c r="BE1256" s="32"/>
      <c r="BF1256" s="32"/>
      <c r="BG1256" s="32"/>
      <c r="BH1256" s="32"/>
      <c r="BI1256" s="32"/>
      <c r="BJ1256" s="32"/>
      <c r="BK1256" s="32"/>
      <c r="BL1256" s="32"/>
      <c r="BM1256" s="32"/>
      <c r="BN1256" s="32"/>
      <c r="BO1256" s="32"/>
      <c r="BP1256" s="32"/>
      <c r="BQ1256" s="32"/>
      <c r="BR1256" s="32"/>
      <c r="BS1256" s="32"/>
      <c r="BT1256" s="32">
        <v>2453808</v>
      </c>
      <c r="BU1256" s="32"/>
      <c r="BV1256" s="32">
        <v>2453808</v>
      </c>
      <c r="BW1256" s="32">
        <f t="shared" si="316"/>
        <v>2591712.0096</v>
      </c>
      <c r="BX1256" s="32"/>
      <c r="BY1256" s="32"/>
      <c r="BZ1256" s="32"/>
      <c r="CA1256" s="32"/>
      <c r="CB1256" s="32"/>
      <c r="CC1256" s="32"/>
      <c r="CD1256" s="32"/>
      <c r="CE1256" s="32"/>
      <c r="CF1256" s="32"/>
      <c r="CG1256" s="32"/>
      <c r="CH1256" s="32"/>
      <c r="CI1256" s="32"/>
      <c r="CJ1256" s="32">
        <f t="shared" si="312"/>
        <v>1644415.7219334503</v>
      </c>
      <c r="CK1256" s="32">
        <f>+SMALL((K1256,O1256,S1256,W1256,AA1256,AE1256,AI1256,AM1256,AQ1256,AU1256,AY1256,BC1256,BG1256,BK1256,BO1256,BS1256,BW1256,CA1256,CE1256,CI1256),1)</f>
        <v>574572.80000000005</v>
      </c>
      <c r="CL1256" s="18"/>
      <c r="CM1256" s="18">
        <f t="shared" si="313"/>
        <v>228139.19999999995</v>
      </c>
      <c r="CN1256" s="35">
        <f t="shared" si="314"/>
        <v>0.39705882352941163</v>
      </c>
      <c r="CO1256" s="39">
        <f t="shared" si="315"/>
        <v>574572.80000000005</v>
      </c>
    </row>
    <row r="1257" spans="1:93" s="19" customFormat="1" ht="45">
      <c r="A1257" s="17">
        <v>1247</v>
      </c>
      <c r="B1257" s="50" t="s">
        <v>978</v>
      </c>
      <c r="C1257" s="69" t="s">
        <v>1046</v>
      </c>
      <c r="D1257" s="69" t="s">
        <v>1249</v>
      </c>
      <c r="E1257" s="37">
        <v>1</v>
      </c>
      <c r="F1257" s="37" t="str">
        <f>+VLOOKUP(B1257,'[1]AMAREY NOVA MEDICAL S.A'!$D:$H,5,0)</f>
        <v>CTO 5656-2021 AMAREY NOVA MEDICAL S.A</v>
      </c>
      <c r="G1257" s="34">
        <f>+VLOOKUP(B1257,'[1]AMAREY NOVA MEDICAL S.A'!$D:$H,2,0)</f>
        <v>148000</v>
      </c>
      <c r="H1257" s="32">
        <f>+VLOOKUP(B1257,'[1]AMAREY NOVA MEDICAL S.A'!$D:$H,3,0)</f>
        <v>0</v>
      </c>
      <c r="I1257" s="32">
        <f>+VLOOKUP(B1257,'[1]AMAREY NOVA MEDICAL S.A'!$D:$H,4,0)</f>
        <v>148000</v>
      </c>
      <c r="J1257" s="32">
        <f t="shared" si="298"/>
        <v>148000</v>
      </c>
      <c r="K1257" s="32">
        <f t="shared" si="299"/>
        <v>156317.6</v>
      </c>
      <c r="L1257" s="32">
        <v>146000</v>
      </c>
      <c r="M1257" s="32"/>
      <c r="N1257" s="32">
        <v>146000</v>
      </c>
      <c r="O1257" s="32">
        <f t="shared" si="307"/>
        <v>154205.20000000001</v>
      </c>
      <c r="P1257" s="87"/>
      <c r="Q1257" s="87"/>
      <c r="R1257" s="88"/>
      <c r="S1257" s="32"/>
      <c r="T1257" s="32"/>
      <c r="U1257" s="32"/>
      <c r="V1257" s="32"/>
      <c r="W1257" s="32"/>
      <c r="X1257" s="32">
        <v>382800</v>
      </c>
      <c r="Y1257" s="32"/>
      <c r="Z1257" s="32">
        <v>382800</v>
      </c>
      <c r="AA1257" s="32">
        <f t="shared" si="308"/>
        <v>404313.36</v>
      </c>
      <c r="AB1257" s="32"/>
      <c r="AC1257" s="32"/>
      <c r="AD1257" s="32"/>
      <c r="AE1257" s="32"/>
      <c r="AF1257" s="32">
        <v>260820</v>
      </c>
      <c r="AG1257" s="32"/>
      <c r="AH1257" s="32">
        <v>260820</v>
      </c>
      <c r="AI1257" s="32">
        <f t="shared" si="309"/>
        <v>275478.08400000003</v>
      </c>
      <c r="AJ1257" s="32">
        <v>360870</v>
      </c>
      <c r="AK1257" s="32"/>
      <c r="AL1257" s="32">
        <v>360870</v>
      </c>
      <c r="AM1257" s="32">
        <f t="shared" si="310"/>
        <v>381150.89400000003</v>
      </c>
      <c r="AN1257" s="32"/>
      <c r="AO1257" s="32"/>
      <c r="AP1257" s="32"/>
      <c r="AQ1257" s="32"/>
      <c r="AR1257" s="32"/>
      <c r="AS1257" s="32"/>
      <c r="AT1257" s="32"/>
      <c r="AU1257" s="32"/>
      <c r="AV1257" s="32"/>
      <c r="AW1257" s="32"/>
      <c r="AX1257" s="32"/>
      <c r="AY1257" s="32"/>
      <c r="AZ1257" s="32"/>
      <c r="BA1257" s="32"/>
      <c r="BB1257" s="32"/>
      <c r="BC1257" s="32"/>
      <c r="BD1257" s="32"/>
      <c r="BE1257" s="32"/>
      <c r="BF1257" s="32"/>
      <c r="BG1257" s="32"/>
      <c r="BH1257" s="32"/>
      <c r="BI1257" s="32"/>
      <c r="BJ1257" s="32"/>
      <c r="BK1257" s="32"/>
      <c r="BL1257" s="32"/>
      <c r="BM1257" s="32"/>
      <c r="BN1257" s="32"/>
      <c r="BO1257" s="32"/>
      <c r="BP1257" s="32"/>
      <c r="BQ1257" s="32"/>
      <c r="BR1257" s="32"/>
      <c r="BS1257" s="32"/>
      <c r="BT1257" s="32">
        <v>388707</v>
      </c>
      <c r="BU1257" s="32"/>
      <c r="BV1257" s="32">
        <v>388707</v>
      </c>
      <c r="BW1257" s="32">
        <f t="shared" si="316"/>
        <v>410552.3334</v>
      </c>
      <c r="BX1257" s="32"/>
      <c r="BY1257" s="32"/>
      <c r="BZ1257" s="32"/>
      <c r="CA1257" s="32"/>
      <c r="CB1257" s="32"/>
      <c r="CC1257" s="32"/>
      <c r="CD1257" s="32"/>
      <c r="CE1257" s="32"/>
      <c r="CF1257" s="32"/>
      <c r="CG1257" s="32"/>
      <c r="CH1257" s="32"/>
      <c r="CI1257" s="32"/>
      <c r="CJ1257" s="32">
        <f t="shared" si="312"/>
        <v>297002.91190000001</v>
      </c>
      <c r="CK1257" s="32">
        <f>+SMALL((K1257,O1257,S1257,W1257,AA1257,AE1257,AI1257,AM1257,AQ1257,AU1257,AY1257,BC1257,BG1257,BK1257,BO1257,BS1257,BW1257,CA1257,CE1257,CI1257),1)</f>
        <v>154205.20000000001</v>
      </c>
      <c r="CL1257" s="18"/>
      <c r="CM1257" s="18">
        <f t="shared" si="313"/>
        <v>2112.3999999999942</v>
      </c>
      <c r="CN1257" s="35">
        <f t="shared" si="314"/>
        <v>1.3698630136986262E-2</v>
      </c>
      <c r="CO1257" s="39">
        <f t="shared" si="315"/>
        <v>154205.20000000001</v>
      </c>
    </row>
    <row r="1258" spans="1:93" s="19" customFormat="1" ht="45">
      <c r="A1258" s="17">
        <v>1248</v>
      </c>
      <c r="B1258" s="50" t="s">
        <v>968</v>
      </c>
      <c r="C1258" s="69" t="s">
        <v>1046</v>
      </c>
      <c r="D1258" s="69" t="s">
        <v>1249</v>
      </c>
      <c r="E1258" s="37">
        <v>1</v>
      </c>
      <c r="F1258" s="37" t="str">
        <f>+VLOOKUP(B1258,'[1]AMAREY NOVA MEDICAL S.A'!$D:$H,5,0)</f>
        <v>CTO 5656-2021 AMAREY NOVA MEDICAL S.A</v>
      </c>
      <c r="G1258" s="34">
        <f>+VLOOKUP(B1258,'[1]AMAREY NOVA MEDICAL S.A'!$D:$H,2,0)</f>
        <v>94000</v>
      </c>
      <c r="H1258" s="32">
        <f>+VLOOKUP(B1258,'[1]AMAREY NOVA MEDICAL S.A'!$D:$H,3,0)</f>
        <v>0</v>
      </c>
      <c r="I1258" s="32">
        <f>+VLOOKUP(B1258,'[1]AMAREY NOVA MEDICAL S.A'!$D:$H,4,0)</f>
        <v>94000</v>
      </c>
      <c r="J1258" s="32">
        <f t="shared" si="298"/>
        <v>94000</v>
      </c>
      <c r="K1258" s="32">
        <f t="shared" si="299"/>
        <v>99282.8</v>
      </c>
      <c r="L1258" s="32">
        <v>83000</v>
      </c>
      <c r="M1258" s="32"/>
      <c r="N1258" s="32">
        <v>83000</v>
      </c>
      <c r="O1258" s="32">
        <f t="shared" si="307"/>
        <v>87664.6</v>
      </c>
      <c r="P1258" s="87"/>
      <c r="Q1258" s="87"/>
      <c r="R1258" s="87"/>
      <c r="S1258" s="32"/>
      <c r="T1258" s="32"/>
      <c r="U1258" s="32"/>
      <c r="V1258" s="32"/>
      <c r="W1258" s="32"/>
      <c r="X1258" s="32">
        <v>330600</v>
      </c>
      <c r="Y1258" s="32"/>
      <c r="Z1258" s="32">
        <v>330600</v>
      </c>
      <c r="AA1258" s="32">
        <f t="shared" si="308"/>
        <v>349179.72000000003</v>
      </c>
      <c r="AB1258" s="32"/>
      <c r="AC1258" s="32"/>
      <c r="AD1258" s="32"/>
      <c r="AE1258" s="32"/>
      <c r="AF1258" s="32">
        <v>116748</v>
      </c>
      <c r="AG1258" s="32"/>
      <c r="AH1258" s="32">
        <v>116748</v>
      </c>
      <c r="AI1258" s="32">
        <f t="shared" si="309"/>
        <v>123309.23760000001</v>
      </c>
      <c r="AJ1258" s="32">
        <v>176525</v>
      </c>
      <c r="AK1258" s="32"/>
      <c r="AL1258" s="32">
        <v>176525</v>
      </c>
      <c r="AM1258" s="32">
        <f t="shared" si="310"/>
        <v>186445.70500000002</v>
      </c>
      <c r="AN1258" s="32"/>
      <c r="AO1258" s="32"/>
      <c r="AP1258" s="32"/>
      <c r="AQ1258" s="32"/>
      <c r="AR1258" s="32"/>
      <c r="AS1258" s="32"/>
      <c r="AT1258" s="32"/>
      <c r="AU1258" s="32"/>
      <c r="AV1258" s="32"/>
      <c r="AW1258" s="32"/>
      <c r="AX1258" s="32"/>
      <c r="AY1258" s="32"/>
      <c r="AZ1258" s="32"/>
      <c r="BA1258" s="32"/>
      <c r="BB1258" s="32"/>
      <c r="BC1258" s="32"/>
      <c r="BD1258" s="32"/>
      <c r="BE1258" s="32"/>
      <c r="BF1258" s="32"/>
      <c r="BG1258" s="32"/>
      <c r="BH1258" s="32"/>
      <c r="BI1258" s="32"/>
      <c r="BJ1258" s="32"/>
      <c r="BK1258" s="32"/>
      <c r="BL1258" s="32"/>
      <c r="BM1258" s="32"/>
      <c r="BN1258" s="32"/>
      <c r="BO1258" s="32"/>
      <c r="BP1258" s="32"/>
      <c r="BQ1258" s="32"/>
      <c r="BR1258" s="32"/>
      <c r="BS1258" s="32"/>
      <c r="BT1258" s="32">
        <v>202608</v>
      </c>
      <c r="BU1258" s="32"/>
      <c r="BV1258" s="32">
        <v>202608</v>
      </c>
      <c r="BW1258" s="32">
        <f t="shared" si="316"/>
        <v>213994.56960000002</v>
      </c>
      <c r="BX1258" s="32"/>
      <c r="BY1258" s="32"/>
      <c r="BZ1258" s="32"/>
      <c r="CA1258" s="32"/>
      <c r="CB1258" s="32"/>
      <c r="CC1258" s="32"/>
      <c r="CD1258" s="32"/>
      <c r="CE1258" s="32"/>
      <c r="CF1258" s="32"/>
      <c r="CG1258" s="32"/>
      <c r="CH1258" s="32"/>
      <c r="CI1258" s="32"/>
      <c r="CJ1258" s="32">
        <f t="shared" si="312"/>
        <v>176646.10536666668</v>
      </c>
      <c r="CK1258" s="32">
        <f>+SMALL((K1258,O1258,S1258,W1258,AA1258,AE1258,AI1258,AM1258,AQ1258,AU1258,AY1258,BC1258,BG1258,BK1258,BO1258,BS1258,BW1258,CA1258,CE1258,CI1258),1)</f>
        <v>87664.6</v>
      </c>
      <c r="CL1258" s="18"/>
      <c r="CM1258" s="18">
        <f t="shared" si="313"/>
        <v>11618.199999999997</v>
      </c>
      <c r="CN1258" s="35">
        <f t="shared" si="314"/>
        <v>0.13253012048192767</v>
      </c>
      <c r="CO1258" s="39">
        <f t="shared" si="315"/>
        <v>87664.6</v>
      </c>
    </row>
    <row r="1259" spans="1:93" s="19" customFormat="1" ht="45">
      <c r="A1259" s="17">
        <v>1249</v>
      </c>
      <c r="B1259" s="50" t="s">
        <v>979</v>
      </c>
      <c r="C1259" s="69" t="s">
        <v>1047</v>
      </c>
      <c r="D1259" s="69" t="s">
        <v>1249</v>
      </c>
      <c r="E1259" s="37">
        <v>1</v>
      </c>
      <c r="F1259" s="37" t="str">
        <f>+VLOOKUP(B1259,'[1]AMAREY NOVA MEDICAL S.A'!$D:$H,5,0)</f>
        <v>CTO 5670-2021 QUIRURGICOS LIMITADA</v>
      </c>
      <c r="G1259" s="34">
        <f>+VLOOKUP(B1259,'[1]AMAREY NOVA MEDICAL S.A'!$D:$H,2,0)</f>
        <v>1662804</v>
      </c>
      <c r="H1259" s="32">
        <f>+VLOOKUP(B1259,'[1]AMAREY NOVA MEDICAL S.A'!$D:$H,3,0)</f>
        <v>0</v>
      </c>
      <c r="I1259" s="32">
        <f>+VLOOKUP(B1259,'[1]AMAREY NOVA MEDICAL S.A'!$D:$H,4,0)</f>
        <v>1662804</v>
      </c>
      <c r="J1259" s="32">
        <f t="shared" si="298"/>
        <v>1662804</v>
      </c>
      <c r="K1259" s="32">
        <f t="shared" si="299"/>
        <v>1756253.5848000001</v>
      </c>
      <c r="L1259" s="32">
        <v>544000</v>
      </c>
      <c r="M1259" s="32"/>
      <c r="N1259" s="32">
        <v>544000</v>
      </c>
      <c r="O1259" s="32">
        <f t="shared" si="307"/>
        <v>574572.80000000005</v>
      </c>
      <c r="P1259" s="87"/>
      <c r="Q1259" s="87"/>
      <c r="R1259" s="88"/>
      <c r="S1259" s="32"/>
      <c r="T1259" s="32"/>
      <c r="U1259" s="32"/>
      <c r="V1259" s="32"/>
      <c r="W1259" s="32"/>
      <c r="X1259" s="32">
        <v>1670400</v>
      </c>
      <c r="Y1259" s="32"/>
      <c r="Z1259" s="32">
        <v>1670400</v>
      </c>
      <c r="AA1259" s="32">
        <f t="shared" si="308"/>
        <v>1764276.48</v>
      </c>
      <c r="AB1259" s="32"/>
      <c r="AC1259" s="32"/>
      <c r="AD1259" s="32"/>
      <c r="AE1259" s="32"/>
      <c r="AF1259" s="32"/>
      <c r="AG1259" s="32"/>
      <c r="AH1259" s="32"/>
      <c r="AI1259" s="32"/>
      <c r="AJ1259" s="32">
        <v>1995250</v>
      </c>
      <c r="AK1259" s="32"/>
      <c r="AL1259" s="32">
        <v>1995250</v>
      </c>
      <c r="AM1259" s="32">
        <f t="shared" si="310"/>
        <v>2107383.0500000003</v>
      </c>
      <c r="AN1259" s="32"/>
      <c r="AO1259" s="32"/>
      <c r="AP1259" s="32"/>
      <c r="AQ1259" s="32"/>
      <c r="AR1259" s="32"/>
      <c r="AS1259" s="32"/>
      <c r="AT1259" s="32"/>
      <c r="AU1259" s="32"/>
      <c r="AV1259" s="32"/>
      <c r="AW1259" s="32"/>
      <c r="AX1259" s="32"/>
      <c r="AY1259" s="32"/>
      <c r="AZ1259" s="32"/>
      <c r="BA1259" s="32"/>
      <c r="BB1259" s="32"/>
      <c r="BC1259" s="32"/>
      <c r="BD1259" s="32"/>
      <c r="BE1259" s="32"/>
      <c r="BF1259" s="32"/>
      <c r="BG1259" s="32"/>
      <c r="BH1259" s="32"/>
      <c r="BI1259" s="32"/>
      <c r="BJ1259" s="32"/>
      <c r="BK1259" s="32"/>
      <c r="BL1259" s="32"/>
      <c r="BM1259" s="32"/>
      <c r="BN1259" s="32"/>
      <c r="BO1259" s="32"/>
      <c r="BP1259" s="32"/>
      <c r="BQ1259" s="32"/>
      <c r="BR1259" s="32"/>
      <c r="BS1259" s="32"/>
      <c r="BT1259" s="32">
        <v>2453808</v>
      </c>
      <c r="BU1259" s="32"/>
      <c r="BV1259" s="32">
        <v>2453808</v>
      </c>
      <c r="BW1259" s="32">
        <f t="shared" si="316"/>
        <v>2591712.0096</v>
      </c>
      <c r="BX1259" s="32"/>
      <c r="BY1259" s="32"/>
      <c r="BZ1259" s="32"/>
      <c r="CA1259" s="32"/>
      <c r="CB1259" s="32"/>
      <c r="CC1259" s="32"/>
      <c r="CD1259" s="32"/>
      <c r="CE1259" s="32"/>
      <c r="CF1259" s="32"/>
      <c r="CG1259" s="32"/>
      <c r="CH1259" s="32"/>
      <c r="CI1259" s="32"/>
      <c r="CJ1259" s="32">
        <f t="shared" si="312"/>
        <v>1758839.58488</v>
      </c>
      <c r="CK1259" s="32">
        <f>+SMALL((K1259,O1259,S1259,W1259,AA1259,AE1259,AI1259,AM1259,AQ1259,AU1259,AY1259,BC1259,BG1259,BK1259,BO1259,BS1259,BW1259,CA1259,CE1259,CI1259),1)</f>
        <v>574572.80000000005</v>
      </c>
      <c r="CL1259" s="18"/>
      <c r="CM1259" s="18">
        <f t="shared" si="313"/>
        <v>1181680.7848</v>
      </c>
      <c r="CN1259" s="35">
        <f t="shared" si="314"/>
        <v>2.0566249999999999</v>
      </c>
      <c r="CO1259" s="39">
        <f t="shared" si="315"/>
        <v>574572.80000000005</v>
      </c>
    </row>
    <row r="1260" spans="1:93" s="19" customFormat="1" ht="45">
      <c r="A1260" s="17">
        <v>1250</v>
      </c>
      <c r="B1260" s="50" t="s">
        <v>978</v>
      </c>
      <c r="C1260" s="69" t="s">
        <v>1047</v>
      </c>
      <c r="D1260" s="69" t="s">
        <v>1249</v>
      </c>
      <c r="E1260" s="37">
        <v>1</v>
      </c>
      <c r="F1260" s="37" t="str">
        <f>+VLOOKUP(B1260,'[1]AMAREY NOVA MEDICAL S.A'!$D:$H,5,0)</f>
        <v>CTO 5656-2021 AMAREY NOVA MEDICAL S.A</v>
      </c>
      <c r="G1260" s="34">
        <f>+VLOOKUP(B1260,'[1]AMAREY NOVA MEDICAL S.A'!$D:$H,2,0)</f>
        <v>148000</v>
      </c>
      <c r="H1260" s="32">
        <f>+VLOOKUP(B1260,'[1]AMAREY NOVA MEDICAL S.A'!$D:$H,3,0)</f>
        <v>0</v>
      </c>
      <c r="I1260" s="32">
        <f>+VLOOKUP(B1260,'[1]AMAREY NOVA MEDICAL S.A'!$D:$H,4,0)</f>
        <v>148000</v>
      </c>
      <c r="J1260" s="32">
        <f t="shared" si="298"/>
        <v>148000</v>
      </c>
      <c r="K1260" s="32">
        <f t="shared" si="299"/>
        <v>156317.6</v>
      </c>
      <c r="L1260" s="32">
        <v>146000</v>
      </c>
      <c r="M1260" s="32"/>
      <c r="N1260" s="32">
        <v>146000</v>
      </c>
      <c r="O1260" s="32">
        <f t="shared" si="307"/>
        <v>154205.20000000001</v>
      </c>
      <c r="P1260" s="87"/>
      <c r="Q1260" s="87"/>
      <c r="R1260" s="88"/>
      <c r="S1260" s="32"/>
      <c r="T1260" s="32"/>
      <c r="U1260" s="32"/>
      <c r="V1260" s="32"/>
      <c r="W1260" s="32"/>
      <c r="X1260" s="32">
        <v>382800</v>
      </c>
      <c r="Y1260" s="32"/>
      <c r="Z1260" s="32">
        <v>382800</v>
      </c>
      <c r="AA1260" s="32">
        <f t="shared" si="308"/>
        <v>404313.36</v>
      </c>
      <c r="AB1260" s="32"/>
      <c r="AC1260" s="32"/>
      <c r="AD1260" s="32"/>
      <c r="AE1260" s="32"/>
      <c r="AF1260" s="32"/>
      <c r="AG1260" s="32"/>
      <c r="AH1260" s="32"/>
      <c r="AI1260" s="32"/>
      <c r="AJ1260" s="32">
        <v>360870</v>
      </c>
      <c r="AK1260" s="32"/>
      <c r="AL1260" s="32">
        <v>360870</v>
      </c>
      <c r="AM1260" s="32">
        <f t="shared" si="310"/>
        <v>381150.89400000003</v>
      </c>
      <c r="AN1260" s="32"/>
      <c r="AO1260" s="32"/>
      <c r="AP1260" s="32"/>
      <c r="AQ1260" s="32"/>
      <c r="AR1260" s="32"/>
      <c r="AS1260" s="32"/>
      <c r="AT1260" s="32"/>
      <c r="AU1260" s="32"/>
      <c r="AV1260" s="32"/>
      <c r="AW1260" s="32"/>
      <c r="AX1260" s="32"/>
      <c r="AY1260" s="32"/>
      <c r="AZ1260" s="32"/>
      <c r="BA1260" s="32"/>
      <c r="BB1260" s="32"/>
      <c r="BC1260" s="32"/>
      <c r="BD1260" s="32"/>
      <c r="BE1260" s="32"/>
      <c r="BF1260" s="32"/>
      <c r="BG1260" s="32"/>
      <c r="BH1260" s="32"/>
      <c r="BI1260" s="32"/>
      <c r="BJ1260" s="32"/>
      <c r="BK1260" s="32"/>
      <c r="BL1260" s="32"/>
      <c r="BM1260" s="32"/>
      <c r="BN1260" s="32"/>
      <c r="BO1260" s="32"/>
      <c r="BP1260" s="32"/>
      <c r="BQ1260" s="32"/>
      <c r="BR1260" s="32"/>
      <c r="BS1260" s="32"/>
      <c r="BT1260" s="32"/>
      <c r="BU1260" s="32"/>
      <c r="BV1260" s="32"/>
      <c r="BW1260" s="32"/>
      <c r="BX1260" s="32"/>
      <c r="BY1260" s="32"/>
      <c r="BZ1260" s="32"/>
      <c r="CA1260" s="32"/>
      <c r="CB1260" s="32"/>
      <c r="CC1260" s="32"/>
      <c r="CD1260" s="32"/>
      <c r="CE1260" s="32"/>
      <c r="CF1260" s="32"/>
      <c r="CG1260" s="32"/>
      <c r="CH1260" s="32"/>
      <c r="CI1260" s="32"/>
      <c r="CJ1260" s="32">
        <f t="shared" si="312"/>
        <v>273996.7635</v>
      </c>
      <c r="CK1260" s="32">
        <f>+SMALL((K1260,O1260,S1260,W1260,AA1260,AE1260,AI1260,AM1260,AQ1260,AU1260,AY1260,BC1260,BG1260,BK1260,BO1260,BS1260,BW1260,CA1260,CE1260,CI1260),1)</f>
        <v>154205.20000000001</v>
      </c>
      <c r="CL1260" s="18"/>
      <c r="CM1260" s="18">
        <f t="shared" si="313"/>
        <v>2112.3999999999942</v>
      </c>
      <c r="CN1260" s="35">
        <f t="shared" si="314"/>
        <v>1.3698630136986262E-2</v>
      </c>
      <c r="CO1260" s="39">
        <f t="shared" si="315"/>
        <v>154205.20000000001</v>
      </c>
    </row>
    <row r="1261" spans="1:93" s="19" customFormat="1" ht="45">
      <c r="A1261" s="17">
        <v>1251</v>
      </c>
      <c r="B1261" s="50" t="s">
        <v>968</v>
      </c>
      <c r="C1261" s="69" t="s">
        <v>1047</v>
      </c>
      <c r="D1261" s="69" t="s">
        <v>1249</v>
      </c>
      <c r="E1261" s="37">
        <v>1</v>
      </c>
      <c r="F1261" s="37" t="str">
        <f>+VLOOKUP(B1261,'[1]AMAREY NOVA MEDICAL S.A'!$D:$H,5,0)</f>
        <v>CTO 5656-2021 AMAREY NOVA MEDICAL S.A</v>
      </c>
      <c r="G1261" s="34">
        <f>+VLOOKUP(B1261,'[1]AMAREY NOVA MEDICAL S.A'!$D:$H,2,0)</f>
        <v>94000</v>
      </c>
      <c r="H1261" s="32">
        <f>+VLOOKUP(B1261,'[1]AMAREY NOVA MEDICAL S.A'!$D:$H,3,0)</f>
        <v>0</v>
      </c>
      <c r="I1261" s="32">
        <f>+VLOOKUP(B1261,'[1]AMAREY NOVA MEDICAL S.A'!$D:$H,4,0)</f>
        <v>94000</v>
      </c>
      <c r="J1261" s="32">
        <f t="shared" si="298"/>
        <v>94000</v>
      </c>
      <c r="K1261" s="32">
        <f t="shared" si="299"/>
        <v>99282.8</v>
      </c>
      <c r="L1261" s="32">
        <v>83000</v>
      </c>
      <c r="M1261" s="32"/>
      <c r="N1261" s="32">
        <v>83000</v>
      </c>
      <c r="O1261" s="32">
        <f t="shared" si="307"/>
        <v>87664.6</v>
      </c>
      <c r="P1261" s="87"/>
      <c r="Q1261" s="87"/>
      <c r="R1261" s="88"/>
      <c r="S1261" s="32"/>
      <c r="T1261" s="32"/>
      <c r="U1261" s="32"/>
      <c r="V1261" s="32"/>
      <c r="W1261" s="32"/>
      <c r="X1261" s="32">
        <v>330600</v>
      </c>
      <c r="Y1261" s="32"/>
      <c r="Z1261" s="32">
        <v>330600</v>
      </c>
      <c r="AA1261" s="32">
        <f t="shared" si="308"/>
        <v>349179.72000000003</v>
      </c>
      <c r="AB1261" s="32"/>
      <c r="AC1261" s="32"/>
      <c r="AD1261" s="32"/>
      <c r="AE1261" s="32"/>
      <c r="AF1261" s="32"/>
      <c r="AG1261" s="32"/>
      <c r="AH1261" s="32"/>
      <c r="AI1261" s="32"/>
      <c r="AJ1261" s="32">
        <v>176525</v>
      </c>
      <c r="AK1261" s="32"/>
      <c r="AL1261" s="32">
        <v>176525</v>
      </c>
      <c r="AM1261" s="32">
        <f t="shared" si="310"/>
        <v>186445.70500000002</v>
      </c>
      <c r="AN1261" s="32"/>
      <c r="AO1261" s="32"/>
      <c r="AP1261" s="32"/>
      <c r="AQ1261" s="32"/>
      <c r="AR1261" s="32"/>
      <c r="AS1261" s="32"/>
      <c r="AT1261" s="32"/>
      <c r="AU1261" s="32"/>
      <c r="AV1261" s="32"/>
      <c r="AW1261" s="32"/>
      <c r="AX1261" s="32"/>
      <c r="AY1261" s="32"/>
      <c r="AZ1261" s="32"/>
      <c r="BA1261" s="32"/>
      <c r="BB1261" s="32"/>
      <c r="BC1261" s="32"/>
      <c r="BD1261" s="32"/>
      <c r="BE1261" s="32"/>
      <c r="BF1261" s="32"/>
      <c r="BG1261" s="32"/>
      <c r="BH1261" s="32"/>
      <c r="BI1261" s="32"/>
      <c r="BJ1261" s="32"/>
      <c r="BK1261" s="32"/>
      <c r="BL1261" s="32"/>
      <c r="BM1261" s="32"/>
      <c r="BN1261" s="32"/>
      <c r="BO1261" s="32"/>
      <c r="BP1261" s="32"/>
      <c r="BQ1261" s="32"/>
      <c r="BR1261" s="32"/>
      <c r="BS1261" s="32"/>
      <c r="BT1261" s="32"/>
      <c r="BU1261" s="32"/>
      <c r="BV1261" s="32"/>
      <c r="BW1261" s="32"/>
      <c r="BX1261" s="32"/>
      <c r="BY1261" s="32"/>
      <c r="BZ1261" s="32"/>
      <c r="CA1261" s="32"/>
      <c r="CB1261" s="32"/>
      <c r="CC1261" s="32"/>
      <c r="CD1261" s="32"/>
      <c r="CE1261" s="32"/>
      <c r="CF1261" s="32"/>
      <c r="CG1261" s="32"/>
      <c r="CH1261" s="32"/>
      <c r="CI1261" s="32"/>
      <c r="CJ1261" s="32">
        <f t="shared" si="312"/>
        <v>180643.20625000005</v>
      </c>
      <c r="CK1261" s="32">
        <f>+SMALL((K1261,O1261,S1261,W1261,AA1261,AE1261,AI1261,AM1261,AQ1261,AU1261,AY1261,BC1261,BG1261,BK1261,BO1261,BS1261,BW1261,CA1261,CE1261,CI1261),1)</f>
        <v>87664.6</v>
      </c>
      <c r="CL1261" s="18"/>
      <c r="CM1261" s="18">
        <f t="shared" si="313"/>
        <v>11618.199999999997</v>
      </c>
      <c r="CN1261" s="35">
        <f t="shared" si="314"/>
        <v>0.13253012048192767</v>
      </c>
      <c r="CO1261" s="39">
        <f t="shared" si="315"/>
        <v>87664.6</v>
      </c>
    </row>
    <row r="1262" spans="1:93" s="19" customFormat="1" ht="45">
      <c r="A1262" s="17">
        <v>1252</v>
      </c>
      <c r="B1262" s="50" t="s">
        <v>967</v>
      </c>
      <c r="C1262" s="69" t="s">
        <v>1048</v>
      </c>
      <c r="D1262" s="69" t="s">
        <v>1249</v>
      </c>
      <c r="E1262" s="37">
        <v>1</v>
      </c>
      <c r="F1262" s="37" t="str">
        <f>+VLOOKUP(B1262,'[1]AMAREY NOVA MEDICAL S.A'!$D:$H,5,0)</f>
        <v>CTO 5656-2021 AMAREY NOVA MEDICAL S.A</v>
      </c>
      <c r="G1262" s="34">
        <f>+VLOOKUP(B1262,'[1]AMAREY NOVA MEDICAL S.A'!$D:$H,2,0)</f>
        <v>497000</v>
      </c>
      <c r="H1262" s="32">
        <f>+VLOOKUP(B1262,'[1]AMAREY NOVA MEDICAL S.A'!$D:$H,3,0)</f>
        <v>0</v>
      </c>
      <c r="I1262" s="32">
        <f>+VLOOKUP(B1262,'[1]AMAREY NOVA MEDICAL S.A'!$D:$H,4,0)</f>
        <v>497000</v>
      </c>
      <c r="J1262" s="32">
        <f t="shared" si="298"/>
        <v>497000</v>
      </c>
      <c r="K1262" s="32">
        <f t="shared" si="299"/>
        <v>524931.4</v>
      </c>
      <c r="L1262" s="32">
        <v>544000</v>
      </c>
      <c r="M1262" s="32"/>
      <c r="N1262" s="32">
        <v>544000</v>
      </c>
      <c r="O1262" s="32">
        <f t="shared" si="307"/>
        <v>574572.80000000005</v>
      </c>
      <c r="P1262" s="87"/>
      <c r="Q1262" s="87"/>
      <c r="R1262" s="87"/>
      <c r="S1262" s="32"/>
      <c r="T1262" s="32"/>
      <c r="U1262" s="32"/>
      <c r="V1262" s="32"/>
      <c r="W1262" s="32"/>
      <c r="X1262" s="32">
        <v>3079800</v>
      </c>
      <c r="Y1262" s="32"/>
      <c r="Z1262" s="32">
        <v>3079800</v>
      </c>
      <c r="AA1262" s="32">
        <f t="shared" si="308"/>
        <v>3252884.7600000002</v>
      </c>
      <c r="AB1262" s="32"/>
      <c r="AC1262" s="32"/>
      <c r="AD1262" s="32"/>
      <c r="AE1262" s="32"/>
      <c r="AF1262" s="32"/>
      <c r="AG1262" s="32"/>
      <c r="AH1262" s="32"/>
      <c r="AI1262" s="32"/>
      <c r="AJ1262" s="32">
        <v>2363250</v>
      </c>
      <c r="AK1262" s="32"/>
      <c r="AL1262" s="32">
        <v>2363250</v>
      </c>
      <c r="AM1262" s="32">
        <f t="shared" si="310"/>
        <v>2496064.65</v>
      </c>
      <c r="AN1262" s="32">
        <v>1040820</v>
      </c>
      <c r="AO1262" s="32">
        <f t="shared" si="306"/>
        <v>0</v>
      </c>
      <c r="AP1262" s="32">
        <v>1040820</v>
      </c>
      <c r="AQ1262" s="32">
        <f t="shared" si="311"/>
        <v>1099314.084</v>
      </c>
      <c r="AR1262" s="32"/>
      <c r="AS1262" s="32"/>
      <c r="AT1262" s="32"/>
      <c r="AU1262" s="32"/>
      <c r="AV1262" s="32"/>
      <c r="AW1262" s="32"/>
      <c r="AX1262" s="32"/>
      <c r="AY1262" s="32"/>
      <c r="AZ1262" s="32"/>
      <c r="BA1262" s="32"/>
      <c r="BB1262" s="32"/>
      <c r="BC1262" s="32"/>
      <c r="BD1262" s="32"/>
      <c r="BE1262" s="32"/>
      <c r="BF1262" s="32"/>
      <c r="BG1262" s="32"/>
      <c r="BH1262" s="32"/>
      <c r="BI1262" s="32"/>
      <c r="BJ1262" s="32"/>
      <c r="BK1262" s="32"/>
      <c r="BL1262" s="32"/>
      <c r="BM1262" s="32"/>
      <c r="BN1262" s="32"/>
      <c r="BO1262" s="32"/>
      <c r="BP1262" s="32"/>
      <c r="BQ1262" s="32"/>
      <c r="BR1262" s="32"/>
      <c r="BS1262" s="32"/>
      <c r="BT1262" s="32"/>
      <c r="BU1262" s="32"/>
      <c r="BV1262" s="32"/>
      <c r="BW1262" s="32"/>
      <c r="BX1262" s="32"/>
      <c r="BY1262" s="32"/>
      <c r="BZ1262" s="32"/>
      <c r="CA1262" s="32"/>
      <c r="CB1262" s="32">
        <v>1425600</v>
      </c>
      <c r="CC1262" s="32"/>
      <c r="CD1262" s="32">
        <v>1425600</v>
      </c>
      <c r="CE1262" s="32">
        <f t="shared" si="317"/>
        <v>1505718.72</v>
      </c>
      <c r="CF1262" s="32"/>
      <c r="CG1262" s="32"/>
      <c r="CH1262" s="32"/>
      <c r="CI1262" s="32"/>
      <c r="CJ1262" s="32">
        <f t="shared" si="312"/>
        <v>1575581.0690000001</v>
      </c>
      <c r="CK1262" s="32">
        <f>+SMALL((K1262,O1262,S1262,W1262,AA1262,AE1262,AI1262,AM1262,AQ1262,AU1262,AY1262,BC1262,BG1262,BK1262,BO1262,BS1262,BW1262,CA1262,CE1262,CI1262),1)</f>
        <v>524931.4</v>
      </c>
      <c r="CL1262" s="18"/>
      <c r="CM1262" s="18">
        <f t="shared" si="313"/>
        <v>0</v>
      </c>
      <c r="CN1262" s="35">
        <f t="shared" si="314"/>
        <v>0</v>
      </c>
      <c r="CO1262" s="39">
        <f t="shared" si="315"/>
        <v>524931.4</v>
      </c>
    </row>
    <row r="1263" spans="1:93" s="19" customFormat="1" ht="45">
      <c r="A1263" s="17">
        <v>1253</v>
      </c>
      <c r="B1263" s="50" t="s">
        <v>978</v>
      </c>
      <c r="C1263" s="69" t="s">
        <v>1048</v>
      </c>
      <c r="D1263" s="69" t="s">
        <v>1249</v>
      </c>
      <c r="E1263" s="37">
        <v>1</v>
      </c>
      <c r="F1263" s="37" t="str">
        <f>+VLOOKUP(B1263,'[1]AMAREY NOVA MEDICAL S.A'!$D:$H,5,0)</f>
        <v>CTO 5656-2021 AMAREY NOVA MEDICAL S.A</v>
      </c>
      <c r="G1263" s="34">
        <f>+VLOOKUP(B1263,'[1]AMAREY NOVA MEDICAL S.A'!$D:$H,2,0)</f>
        <v>148000</v>
      </c>
      <c r="H1263" s="32">
        <f>+VLOOKUP(B1263,'[1]AMAREY NOVA MEDICAL S.A'!$D:$H,3,0)</f>
        <v>0</v>
      </c>
      <c r="I1263" s="32">
        <f>+VLOOKUP(B1263,'[1]AMAREY NOVA MEDICAL S.A'!$D:$H,4,0)</f>
        <v>148000</v>
      </c>
      <c r="J1263" s="32">
        <f t="shared" si="298"/>
        <v>148000</v>
      </c>
      <c r="K1263" s="32">
        <f t="shared" si="299"/>
        <v>156317.6</v>
      </c>
      <c r="L1263" s="32">
        <v>146000</v>
      </c>
      <c r="M1263" s="32"/>
      <c r="N1263" s="32">
        <v>146000</v>
      </c>
      <c r="O1263" s="32">
        <f t="shared" si="307"/>
        <v>154205.20000000001</v>
      </c>
      <c r="P1263" s="87"/>
      <c r="Q1263" s="87"/>
      <c r="R1263" s="87"/>
      <c r="S1263" s="32"/>
      <c r="T1263" s="32"/>
      <c r="U1263" s="32"/>
      <c r="V1263" s="32"/>
      <c r="W1263" s="32"/>
      <c r="X1263" s="32">
        <v>330600</v>
      </c>
      <c r="Y1263" s="32"/>
      <c r="Z1263" s="32">
        <v>330600</v>
      </c>
      <c r="AA1263" s="32">
        <f t="shared" si="308"/>
        <v>349179.72000000003</v>
      </c>
      <c r="AB1263" s="32"/>
      <c r="AC1263" s="32"/>
      <c r="AD1263" s="32"/>
      <c r="AE1263" s="32"/>
      <c r="AF1263" s="32"/>
      <c r="AG1263" s="32"/>
      <c r="AH1263" s="32"/>
      <c r="AI1263" s="32"/>
      <c r="AJ1263" s="32">
        <v>333500</v>
      </c>
      <c r="AK1263" s="32"/>
      <c r="AL1263" s="32">
        <v>333500</v>
      </c>
      <c r="AM1263" s="32">
        <f t="shared" si="310"/>
        <v>352242.7</v>
      </c>
      <c r="AN1263" s="32">
        <v>188650</v>
      </c>
      <c r="AO1263" s="32">
        <f t="shared" si="306"/>
        <v>0</v>
      </c>
      <c r="AP1263" s="32">
        <v>188650</v>
      </c>
      <c r="AQ1263" s="32">
        <f t="shared" si="311"/>
        <v>199252.13</v>
      </c>
      <c r="AR1263" s="32"/>
      <c r="AS1263" s="32"/>
      <c r="AT1263" s="32"/>
      <c r="AU1263" s="32"/>
      <c r="AV1263" s="32"/>
      <c r="AW1263" s="32"/>
      <c r="AX1263" s="32"/>
      <c r="AY1263" s="32"/>
      <c r="AZ1263" s="32"/>
      <c r="BA1263" s="32"/>
      <c r="BB1263" s="32"/>
      <c r="BC1263" s="32"/>
      <c r="BD1263" s="32"/>
      <c r="BE1263" s="32"/>
      <c r="BF1263" s="32"/>
      <c r="BG1263" s="32"/>
      <c r="BH1263" s="32"/>
      <c r="BI1263" s="32"/>
      <c r="BJ1263" s="32"/>
      <c r="BK1263" s="32"/>
      <c r="BL1263" s="32"/>
      <c r="BM1263" s="32"/>
      <c r="BN1263" s="32"/>
      <c r="BO1263" s="32"/>
      <c r="BP1263" s="32"/>
      <c r="BQ1263" s="32"/>
      <c r="BR1263" s="32"/>
      <c r="BS1263" s="32"/>
      <c r="BT1263" s="32"/>
      <c r="BU1263" s="32"/>
      <c r="BV1263" s="32"/>
      <c r="BW1263" s="32"/>
      <c r="BX1263" s="32"/>
      <c r="BY1263" s="32"/>
      <c r="BZ1263" s="32"/>
      <c r="CA1263" s="32"/>
      <c r="CB1263" s="32">
        <v>196020.00000000003</v>
      </c>
      <c r="CC1263" s="32"/>
      <c r="CD1263" s="32">
        <v>196020.00000000003</v>
      </c>
      <c r="CE1263" s="32">
        <f t="shared" si="317"/>
        <v>207036.32400000002</v>
      </c>
      <c r="CF1263" s="32"/>
      <c r="CG1263" s="32"/>
      <c r="CH1263" s="32"/>
      <c r="CI1263" s="32"/>
      <c r="CJ1263" s="32">
        <f t="shared" si="312"/>
        <v>236372.27900000001</v>
      </c>
      <c r="CK1263" s="32">
        <f>+SMALL((K1263,O1263,S1263,W1263,AA1263,AE1263,AI1263,AM1263,AQ1263,AU1263,AY1263,BC1263,BG1263,BK1263,BO1263,BS1263,BW1263,CA1263,CE1263,CI1263),1)</f>
        <v>154205.20000000001</v>
      </c>
      <c r="CL1263" s="18"/>
      <c r="CM1263" s="18">
        <f t="shared" si="313"/>
        <v>2112.3999999999942</v>
      </c>
      <c r="CN1263" s="35">
        <f t="shared" si="314"/>
        <v>1.3698630136986262E-2</v>
      </c>
      <c r="CO1263" s="39">
        <f t="shared" si="315"/>
        <v>154205.20000000001</v>
      </c>
    </row>
    <row r="1264" spans="1:93" s="19" customFormat="1" ht="45">
      <c r="A1264" s="17">
        <v>1254</v>
      </c>
      <c r="B1264" s="50" t="s">
        <v>968</v>
      </c>
      <c r="C1264" s="69" t="s">
        <v>1048</v>
      </c>
      <c r="D1264" s="69" t="s">
        <v>1249</v>
      </c>
      <c r="E1264" s="37">
        <v>1</v>
      </c>
      <c r="F1264" s="37" t="str">
        <f>+VLOOKUP(B1264,'[1]AMAREY NOVA MEDICAL S.A'!$D:$H,5,0)</f>
        <v>CTO 5656-2021 AMAREY NOVA MEDICAL S.A</v>
      </c>
      <c r="G1264" s="34">
        <f>+VLOOKUP(B1264,'[1]AMAREY NOVA MEDICAL S.A'!$D:$H,2,0)</f>
        <v>94000</v>
      </c>
      <c r="H1264" s="32">
        <f>+VLOOKUP(B1264,'[1]AMAREY NOVA MEDICAL S.A'!$D:$H,3,0)</f>
        <v>0</v>
      </c>
      <c r="I1264" s="32">
        <f>+VLOOKUP(B1264,'[1]AMAREY NOVA MEDICAL S.A'!$D:$H,4,0)</f>
        <v>94000</v>
      </c>
      <c r="J1264" s="32">
        <f t="shared" si="298"/>
        <v>94000</v>
      </c>
      <c r="K1264" s="32">
        <f t="shared" si="299"/>
        <v>99282.8</v>
      </c>
      <c r="L1264" s="32">
        <v>83000</v>
      </c>
      <c r="M1264" s="32"/>
      <c r="N1264" s="32">
        <v>83000</v>
      </c>
      <c r="O1264" s="32">
        <f t="shared" si="307"/>
        <v>87664.6</v>
      </c>
      <c r="P1264" s="87"/>
      <c r="Q1264" s="87"/>
      <c r="R1264" s="87"/>
      <c r="S1264" s="32"/>
      <c r="T1264" s="32"/>
      <c r="U1264" s="32"/>
      <c r="V1264" s="32"/>
      <c r="W1264" s="32"/>
      <c r="X1264" s="32">
        <v>382800</v>
      </c>
      <c r="Y1264" s="32"/>
      <c r="Z1264" s="32">
        <v>382800</v>
      </c>
      <c r="AA1264" s="32">
        <f t="shared" si="308"/>
        <v>404313.36</v>
      </c>
      <c r="AB1264" s="32"/>
      <c r="AC1264" s="32"/>
      <c r="AD1264" s="32"/>
      <c r="AE1264" s="32"/>
      <c r="AF1264" s="32"/>
      <c r="AG1264" s="32"/>
      <c r="AH1264" s="32"/>
      <c r="AI1264" s="32"/>
      <c r="AJ1264" s="32">
        <v>187450</v>
      </c>
      <c r="AK1264" s="32"/>
      <c r="AL1264" s="32">
        <v>187450</v>
      </c>
      <c r="AM1264" s="32">
        <f t="shared" si="310"/>
        <v>197984.69</v>
      </c>
      <c r="AN1264" s="32">
        <v>185350</v>
      </c>
      <c r="AO1264" s="32">
        <f t="shared" si="306"/>
        <v>0</v>
      </c>
      <c r="AP1264" s="32">
        <v>185350</v>
      </c>
      <c r="AQ1264" s="32">
        <f t="shared" si="311"/>
        <v>195766.67</v>
      </c>
      <c r="AR1264" s="32"/>
      <c r="AS1264" s="32"/>
      <c r="AT1264" s="32"/>
      <c r="AU1264" s="32"/>
      <c r="AV1264" s="32"/>
      <c r="AW1264" s="32"/>
      <c r="AX1264" s="32"/>
      <c r="AY1264" s="32"/>
      <c r="AZ1264" s="32"/>
      <c r="BA1264" s="32"/>
      <c r="BB1264" s="32"/>
      <c r="BC1264" s="32"/>
      <c r="BD1264" s="32"/>
      <c r="BE1264" s="32"/>
      <c r="BF1264" s="32"/>
      <c r="BG1264" s="32"/>
      <c r="BH1264" s="32"/>
      <c r="BI1264" s="32"/>
      <c r="BJ1264" s="32"/>
      <c r="BK1264" s="32"/>
      <c r="BL1264" s="32"/>
      <c r="BM1264" s="32"/>
      <c r="BN1264" s="32"/>
      <c r="BO1264" s="32"/>
      <c r="BP1264" s="32"/>
      <c r="BQ1264" s="32"/>
      <c r="BR1264" s="32"/>
      <c r="BS1264" s="32"/>
      <c r="BT1264" s="32"/>
      <c r="BU1264" s="32"/>
      <c r="BV1264" s="32"/>
      <c r="BW1264" s="32"/>
      <c r="BX1264" s="32"/>
      <c r="BY1264" s="32"/>
      <c r="BZ1264" s="32"/>
      <c r="CA1264" s="32"/>
      <c r="CB1264" s="32">
        <v>190080</v>
      </c>
      <c r="CC1264" s="32"/>
      <c r="CD1264" s="32">
        <v>190080</v>
      </c>
      <c r="CE1264" s="32">
        <f t="shared" si="317"/>
        <v>200762.49600000001</v>
      </c>
      <c r="CF1264" s="32"/>
      <c r="CG1264" s="32"/>
      <c r="CH1264" s="32"/>
      <c r="CI1264" s="32"/>
      <c r="CJ1264" s="32">
        <f t="shared" si="312"/>
        <v>197629.10266666664</v>
      </c>
      <c r="CK1264" s="32">
        <f>+SMALL((K1264,O1264,S1264,W1264,AA1264,AE1264,AI1264,AM1264,AQ1264,AU1264,AY1264,BC1264,BG1264,BK1264,BO1264,BS1264,BW1264,CA1264,CE1264,CI1264),1)</f>
        <v>87664.6</v>
      </c>
      <c r="CL1264" s="18"/>
      <c r="CM1264" s="18">
        <f t="shared" si="313"/>
        <v>11618.199999999997</v>
      </c>
      <c r="CN1264" s="35">
        <f t="shared" si="314"/>
        <v>0.13253012048192767</v>
      </c>
      <c r="CO1264" s="39">
        <f t="shared" si="315"/>
        <v>87664.6</v>
      </c>
    </row>
    <row r="1265" spans="1:93" s="19" customFormat="1" ht="60">
      <c r="A1265" s="17">
        <v>1255</v>
      </c>
      <c r="B1265" s="50" t="s">
        <v>430</v>
      </c>
      <c r="C1265" s="69" t="s">
        <v>1048</v>
      </c>
      <c r="D1265" s="69" t="s">
        <v>1249</v>
      </c>
      <c r="E1265" s="37">
        <v>1</v>
      </c>
      <c r="F1265" s="37" t="str">
        <f>+VLOOKUP(B1265,'[1]AMAREY NOVA MEDICAL S.A'!$D:$H,5,0)</f>
        <v>CTO 5665-2021 LA INSTRUMENTADORA S.A.S</v>
      </c>
      <c r="G1265" s="34">
        <f>+VLOOKUP(B1265,'[1]AMAREY NOVA MEDICAL S.A'!$D:$H,2,0)</f>
        <v>0</v>
      </c>
      <c r="H1265" s="32">
        <f>+VLOOKUP(B1265,'[1]AMAREY NOVA MEDICAL S.A'!$D:$H,3,0)</f>
        <v>0</v>
      </c>
      <c r="I1265" s="32">
        <f>+VLOOKUP(B1265,'[1]AMAREY NOVA MEDICAL S.A'!$D:$H,4,0)</f>
        <v>0</v>
      </c>
      <c r="J1265" s="32">
        <f t="shared" si="298"/>
        <v>0</v>
      </c>
      <c r="K1265" s="32">
        <f t="shared" si="299"/>
        <v>0</v>
      </c>
      <c r="L1265" s="32"/>
      <c r="M1265" s="32"/>
      <c r="N1265" s="32"/>
      <c r="O1265" s="32"/>
      <c r="P1265" s="87"/>
      <c r="Q1265" s="87"/>
      <c r="R1265" s="87"/>
      <c r="S1265" s="32"/>
      <c r="T1265" s="32"/>
      <c r="U1265" s="32"/>
      <c r="V1265" s="32"/>
      <c r="W1265" s="32"/>
      <c r="X1265" s="32"/>
      <c r="Y1265" s="32"/>
      <c r="Z1265" s="32"/>
      <c r="AA1265" s="32"/>
      <c r="AB1265" s="32"/>
      <c r="AC1265" s="32"/>
      <c r="AD1265" s="32"/>
      <c r="AE1265" s="32"/>
      <c r="AF1265" s="32"/>
      <c r="AG1265" s="32"/>
      <c r="AH1265" s="32"/>
      <c r="AI1265" s="32"/>
      <c r="AJ1265" s="32"/>
      <c r="AK1265" s="32"/>
      <c r="AL1265" s="32"/>
      <c r="AM1265" s="32"/>
      <c r="AN1265" s="32"/>
      <c r="AO1265" s="32"/>
      <c r="AP1265" s="32"/>
      <c r="AQ1265" s="32"/>
      <c r="AR1265" s="32"/>
      <c r="AS1265" s="32"/>
      <c r="AT1265" s="32"/>
      <c r="AU1265" s="32"/>
      <c r="AV1265" s="32"/>
      <c r="AW1265" s="32"/>
      <c r="AX1265" s="32"/>
      <c r="AY1265" s="32"/>
      <c r="AZ1265" s="32"/>
      <c r="BA1265" s="32"/>
      <c r="BB1265" s="32"/>
      <c r="BC1265" s="32"/>
      <c r="BD1265" s="32"/>
      <c r="BE1265" s="32"/>
      <c r="BF1265" s="32"/>
      <c r="BG1265" s="32"/>
      <c r="BH1265" s="32"/>
      <c r="BI1265" s="32"/>
      <c r="BJ1265" s="32"/>
      <c r="BK1265" s="32"/>
      <c r="BL1265" s="32"/>
      <c r="BM1265" s="32"/>
      <c r="BN1265" s="32"/>
      <c r="BO1265" s="32"/>
      <c r="BP1265" s="32"/>
      <c r="BQ1265" s="32"/>
      <c r="BR1265" s="32"/>
      <c r="BS1265" s="32"/>
      <c r="BT1265" s="32"/>
      <c r="BU1265" s="32"/>
      <c r="BV1265" s="32"/>
      <c r="BW1265" s="32"/>
      <c r="BX1265" s="32"/>
      <c r="BY1265" s="32"/>
      <c r="BZ1265" s="32"/>
      <c r="CA1265" s="32"/>
      <c r="CB1265" s="32"/>
      <c r="CC1265" s="32"/>
      <c r="CD1265" s="32"/>
      <c r="CE1265" s="32"/>
      <c r="CF1265" s="32"/>
      <c r="CG1265" s="32"/>
      <c r="CH1265" s="32"/>
      <c r="CI1265" s="32"/>
      <c r="CJ1265" s="32">
        <f t="shared" si="312"/>
        <v>0</v>
      </c>
      <c r="CK1265" s="32">
        <f>+SMALL((K1265,O1265,S1265,W1265,AA1265,AE1265,AI1265,AM1265,AQ1265,AU1265,AY1265,BC1265,BG1265,BK1265,BO1265,BS1265,BW1265,CA1265,CE1265,CI1265),1)</f>
        <v>0</v>
      </c>
      <c r="CL1265" s="18"/>
      <c r="CM1265" s="18"/>
      <c r="CN1265" s="35"/>
      <c r="CO1265" s="39">
        <f t="shared" si="315"/>
        <v>0</v>
      </c>
    </row>
    <row r="1266" spans="1:93" s="19" customFormat="1" ht="45">
      <c r="A1266" s="17">
        <v>1256</v>
      </c>
      <c r="B1266" s="50" t="s">
        <v>969</v>
      </c>
      <c r="C1266" s="69" t="s">
        <v>1049</v>
      </c>
      <c r="D1266" s="69" t="s">
        <v>1249</v>
      </c>
      <c r="E1266" s="37">
        <v>1</v>
      </c>
      <c r="F1266" s="37" t="str">
        <f>+VLOOKUP(B1266,'[1]AMAREY NOVA MEDICAL S.A'!$D:$H,5,0)</f>
        <v>CTO 5656-2021 AMAREY NOVA MEDICAL S.A</v>
      </c>
      <c r="G1266" s="34">
        <f>+VLOOKUP(B1266,'[1]AMAREY NOVA MEDICAL S.A'!$D:$H,2,0)</f>
        <v>512000</v>
      </c>
      <c r="H1266" s="32">
        <f>+VLOOKUP(B1266,'[1]AMAREY NOVA MEDICAL S.A'!$D:$H,3,0)</f>
        <v>0</v>
      </c>
      <c r="I1266" s="32">
        <f>+VLOOKUP(B1266,'[1]AMAREY NOVA MEDICAL S.A'!$D:$H,4,0)</f>
        <v>512000</v>
      </c>
      <c r="J1266" s="32">
        <f t="shared" si="298"/>
        <v>512000</v>
      </c>
      <c r="K1266" s="32">
        <f t="shared" si="299"/>
        <v>540774.40000000002</v>
      </c>
      <c r="L1266" s="32">
        <v>544000</v>
      </c>
      <c r="M1266" s="32"/>
      <c r="N1266" s="32">
        <v>544000</v>
      </c>
      <c r="O1266" s="32">
        <f t="shared" si="307"/>
        <v>574572.80000000005</v>
      </c>
      <c r="P1266" s="87"/>
      <c r="Q1266" s="87"/>
      <c r="R1266" s="87"/>
      <c r="S1266" s="32"/>
      <c r="T1266" s="32"/>
      <c r="U1266" s="32"/>
      <c r="V1266" s="32"/>
      <c r="W1266" s="32"/>
      <c r="X1266" s="32"/>
      <c r="Y1266" s="32"/>
      <c r="Z1266" s="32"/>
      <c r="AA1266" s="32"/>
      <c r="AB1266" s="32"/>
      <c r="AC1266" s="32"/>
      <c r="AD1266" s="32"/>
      <c r="AE1266" s="32"/>
      <c r="AF1266" s="32"/>
      <c r="AG1266" s="32"/>
      <c r="AH1266" s="32"/>
      <c r="AI1266" s="32"/>
      <c r="AJ1266" s="32">
        <v>2090700</v>
      </c>
      <c r="AK1266" s="32"/>
      <c r="AL1266" s="32">
        <v>2090700</v>
      </c>
      <c r="AM1266" s="32">
        <f t="shared" si="310"/>
        <v>2208197.34</v>
      </c>
      <c r="AN1266" s="32">
        <v>1040820</v>
      </c>
      <c r="AO1266" s="32">
        <f t="shared" si="306"/>
        <v>0</v>
      </c>
      <c r="AP1266" s="32">
        <v>1040820</v>
      </c>
      <c r="AQ1266" s="32">
        <f t="shared" si="311"/>
        <v>1099314.084</v>
      </c>
      <c r="AR1266" s="32"/>
      <c r="AS1266" s="32"/>
      <c r="AT1266" s="32"/>
      <c r="AU1266" s="32"/>
      <c r="AV1266" s="32"/>
      <c r="AW1266" s="32"/>
      <c r="AX1266" s="32"/>
      <c r="AY1266" s="32"/>
      <c r="AZ1266" s="32"/>
      <c r="BA1266" s="32"/>
      <c r="BB1266" s="32"/>
      <c r="BC1266" s="32"/>
      <c r="BD1266" s="32"/>
      <c r="BE1266" s="32"/>
      <c r="BF1266" s="32"/>
      <c r="BG1266" s="32"/>
      <c r="BH1266" s="32"/>
      <c r="BI1266" s="32"/>
      <c r="BJ1266" s="32"/>
      <c r="BK1266" s="32"/>
      <c r="BL1266" s="32"/>
      <c r="BM1266" s="32"/>
      <c r="BN1266" s="32"/>
      <c r="BO1266" s="32"/>
      <c r="BP1266" s="32"/>
      <c r="BQ1266" s="32"/>
      <c r="BR1266" s="32"/>
      <c r="BS1266" s="32"/>
      <c r="BT1266" s="32"/>
      <c r="BU1266" s="32"/>
      <c r="BV1266" s="32"/>
      <c r="BW1266" s="32"/>
      <c r="BX1266" s="32"/>
      <c r="BY1266" s="32"/>
      <c r="BZ1266" s="32"/>
      <c r="CA1266" s="32"/>
      <c r="CB1266" s="32">
        <v>1425600</v>
      </c>
      <c r="CC1266" s="32"/>
      <c r="CD1266" s="32">
        <v>1425600</v>
      </c>
      <c r="CE1266" s="32">
        <f t="shared" si="317"/>
        <v>1505718.72</v>
      </c>
      <c r="CF1266" s="32"/>
      <c r="CG1266" s="32"/>
      <c r="CH1266" s="32"/>
      <c r="CI1266" s="32"/>
      <c r="CJ1266" s="32">
        <f t="shared" si="312"/>
        <v>1185715.4687999999</v>
      </c>
      <c r="CK1266" s="32">
        <f>+SMALL((K1266,O1266,S1266,W1266,AA1266,AE1266,AI1266,AM1266,AQ1266,AU1266,AY1266,BC1266,BG1266,BK1266,BO1266,BS1266,BW1266,CA1266,CE1266,CI1266),1)</f>
        <v>540774.40000000002</v>
      </c>
      <c r="CL1266" s="18"/>
      <c r="CM1266" s="18">
        <f t="shared" si="313"/>
        <v>0</v>
      </c>
      <c r="CN1266" s="35">
        <f t="shared" si="314"/>
        <v>0</v>
      </c>
      <c r="CO1266" s="39">
        <f t="shared" si="315"/>
        <v>540774.40000000002</v>
      </c>
    </row>
    <row r="1267" spans="1:93" s="19" customFormat="1" ht="45">
      <c r="A1267" s="17">
        <v>1257</v>
      </c>
      <c r="B1267" s="50" t="s">
        <v>978</v>
      </c>
      <c r="C1267" s="69" t="s">
        <v>1049</v>
      </c>
      <c r="D1267" s="69" t="s">
        <v>1249</v>
      </c>
      <c r="E1267" s="37">
        <v>1</v>
      </c>
      <c r="F1267" s="37" t="str">
        <f>+VLOOKUP(B1267,'[1]AMAREY NOVA MEDICAL S.A'!$D:$H,5,0)</f>
        <v>CTO 5656-2021 AMAREY NOVA MEDICAL S.A</v>
      </c>
      <c r="G1267" s="34">
        <f>+VLOOKUP(B1267,'[1]AMAREY NOVA MEDICAL S.A'!$D:$H,2,0)</f>
        <v>148000</v>
      </c>
      <c r="H1267" s="32">
        <f>+VLOOKUP(B1267,'[1]AMAREY NOVA MEDICAL S.A'!$D:$H,3,0)</f>
        <v>0</v>
      </c>
      <c r="I1267" s="32">
        <f>+VLOOKUP(B1267,'[1]AMAREY NOVA MEDICAL S.A'!$D:$H,4,0)</f>
        <v>148000</v>
      </c>
      <c r="J1267" s="32">
        <f t="shared" si="298"/>
        <v>148000</v>
      </c>
      <c r="K1267" s="32">
        <f t="shared" si="299"/>
        <v>156317.6</v>
      </c>
      <c r="L1267" s="32">
        <v>146000</v>
      </c>
      <c r="M1267" s="32"/>
      <c r="N1267" s="32">
        <v>146000</v>
      </c>
      <c r="O1267" s="32">
        <f t="shared" si="307"/>
        <v>154205.20000000001</v>
      </c>
      <c r="P1267" s="87"/>
      <c r="Q1267" s="87"/>
      <c r="R1267" s="88"/>
      <c r="S1267" s="32"/>
      <c r="T1267" s="32"/>
      <c r="U1267" s="32"/>
      <c r="V1267" s="32"/>
      <c r="W1267" s="32"/>
      <c r="X1267" s="32">
        <v>330600</v>
      </c>
      <c r="Y1267" s="32"/>
      <c r="Z1267" s="32">
        <v>330600</v>
      </c>
      <c r="AA1267" s="32">
        <f t="shared" si="308"/>
        <v>349179.72000000003</v>
      </c>
      <c r="AB1267" s="32"/>
      <c r="AC1267" s="32"/>
      <c r="AD1267" s="32"/>
      <c r="AE1267" s="32"/>
      <c r="AF1267" s="32"/>
      <c r="AG1267" s="32"/>
      <c r="AH1267" s="32"/>
      <c r="AI1267" s="32"/>
      <c r="AJ1267" s="32">
        <v>333500</v>
      </c>
      <c r="AK1267" s="32"/>
      <c r="AL1267" s="32">
        <v>333500</v>
      </c>
      <c r="AM1267" s="32">
        <f t="shared" si="310"/>
        <v>352242.7</v>
      </c>
      <c r="AN1267" s="32">
        <v>188650</v>
      </c>
      <c r="AO1267" s="32">
        <f t="shared" si="306"/>
        <v>0</v>
      </c>
      <c r="AP1267" s="32">
        <v>188650</v>
      </c>
      <c r="AQ1267" s="32">
        <f t="shared" si="311"/>
        <v>199252.13</v>
      </c>
      <c r="AR1267" s="32"/>
      <c r="AS1267" s="32"/>
      <c r="AT1267" s="32"/>
      <c r="AU1267" s="32"/>
      <c r="AV1267" s="32"/>
      <c r="AW1267" s="32"/>
      <c r="AX1267" s="32"/>
      <c r="AY1267" s="32"/>
      <c r="AZ1267" s="32"/>
      <c r="BA1267" s="32"/>
      <c r="BB1267" s="32"/>
      <c r="BC1267" s="32"/>
      <c r="BD1267" s="32"/>
      <c r="BE1267" s="32"/>
      <c r="BF1267" s="32"/>
      <c r="BG1267" s="32"/>
      <c r="BH1267" s="32"/>
      <c r="BI1267" s="32"/>
      <c r="BJ1267" s="32"/>
      <c r="BK1267" s="32"/>
      <c r="BL1267" s="32"/>
      <c r="BM1267" s="32"/>
      <c r="BN1267" s="32"/>
      <c r="BO1267" s="32"/>
      <c r="BP1267" s="32"/>
      <c r="BQ1267" s="32"/>
      <c r="BR1267" s="32"/>
      <c r="BS1267" s="32"/>
      <c r="BT1267" s="32"/>
      <c r="BU1267" s="32"/>
      <c r="BV1267" s="32"/>
      <c r="BW1267" s="32"/>
      <c r="BX1267" s="32"/>
      <c r="BY1267" s="32"/>
      <c r="BZ1267" s="32"/>
      <c r="CA1267" s="32"/>
      <c r="CB1267" s="32">
        <v>196020.00000000003</v>
      </c>
      <c r="CC1267" s="32"/>
      <c r="CD1267" s="32">
        <v>196020.00000000003</v>
      </c>
      <c r="CE1267" s="32">
        <f t="shared" si="317"/>
        <v>207036.32400000002</v>
      </c>
      <c r="CF1267" s="32"/>
      <c r="CG1267" s="32"/>
      <c r="CH1267" s="32"/>
      <c r="CI1267" s="32"/>
      <c r="CJ1267" s="32">
        <f t="shared" si="312"/>
        <v>236372.27900000001</v>
      </c>
      <c r="CK1267" s="32">
        <f>+SMALL((K1267,O1267,S1267,W1267,AA1267,AE1267,AI1267,AM1267,AQ1267,AU1267,AY1267,BC1267,BG1267,BK1267,BO1267,BS1267,BW1267,CA1267,CE1267,CI1267),1)</f>
        <v>154205.20000000001</v>
      </c>
      <c r="CL1267" s="18"/>
      <c r="CM1267" s="18">
        <f t="shared" si="313"/>
        <v>2112.3999999999942</v>
      </c>
      <c r="CN1267" s="35">
        <f t="shared" si="314"/>
        <v>1.3698630136986262E-2</v>
      </c>
      <c r="CO1267" s="39">
        <f t="shared" si="315"/>
        <v>154205.20000000001</v>
      </c>
    </row>
    <row r="1268" spans="1:93" s="19" customFormat="1" ht="45">
      <c r="A1268" s="17">
        <v>1258</v>
      </c>
      <c r="B1268" s="50" t="s">
        <v>968</v>
      </c>
      <c r="C1268" s="69" t="s">
        <v>1049</v>
      </c>
      <c r="D1268" s="69" t="s">
        <v>1249</v>
      </c>
      <c r="E1268" s="37">
        <v>1</v>
      </c>
      <c r="F1268" s="37" t="str">
        <f>+VLOOKUP(B1268,'[1]AMAREY NOVA MEDICAL S.A'!$D:$H,5,0)</f>
        <v>CTO 5656-2021 AMAREY NOVA MEDICAL S.A</v>
      </c>
      <c r="G1268" s="34">
        <f>+VLOOKUP(B1268,'[1]AMAREY NOVA MEDICAL S.A'!$D:$H,2,0)</f>
        <v>94000</v>
      </c>
      <c r="H1268" s="32">
        <f>+VLOOKUP(B1268,'[1]AMAREY NOVA MEDICAL S.A'!$D:$H,3,0)</f>
        <v>0</v>
      </c>
      <c r="I1268" s="32">
        <f>+VLOOKUP(B1268,'[1]AMAREY NOVA MEDICAL S.A'!$D:$H,4,0)</f>
        <v>94000</v>
      </c>
      <c r="J1268" s="32">
        <f t="shared" si="298"/>
        <v>94000</v>
      </c>
      <c r="K1268" s="32">
        <f t="shared" si="299"/>
        <v>99282.8</v>
      </c>
      <c r="L1268" s="32">
        <v>83000</v>
      </c>
      <c r="M1268" s="32"/>
      <c r="N1268" s="32">
        <v>83000</v>
      </c>
      <c r="O1268" s="32">
        <f t="shared" si="307"/>
        <v>87664.6</v>
      </c>
      <c r="P1268" s="87"/>
      <c r="Q1268" s="87"/>
      <c r="R1268" s="88"/>
      <c r="S1268" s="32"/>
      <c r="T1268" s="32"/>
      <c r="U1268" s="32"/>
      <c r="V1268" s="32"/>
      <c r="W1268" s="32"/>
      <c r="X1268" s="32">
        <v>382800</v>
      </c>
      <c r="Y1268" s="32"/>
      <c r="Z1268" s="32">
        <v>382800</v>
      </c>
      <c r="AA1268" s="32">
        <f t="shared" si="308"/>
        <v>404313.36</v>
      </c>
      <c r="AB1268" s="32"/>
      <c r="AC1268" s="32"/>
      <c r="AD1268" s="32"/>
      <c r="AE1268" s="32"/>
      <c r="AF1268" s="32"/>
      <c r="AG1268" s="32"/>
      <c r="AH1268" s="32"/>
      <c r="AI1268" s="32"/>
      <c r="AJ1268" s="32">
        <v>185840</v>
      </c>
      <c r="AK1268" s="32"/>
      <c r="AL1268" s="32">
        <v>185840</v>
      </c>
      <c r="AM1268" s="32">
        <f t="shared" si="310"/>
        <v>196284.20800000001</v>
      </c>
      <c r="AN1268" s="32">
        <v>185350</v>
      </c>
      <c r="AO1268" s="32">
        <f t="shared" si="306"/>
        <v>0</v>
      </c>
      <c r="AP1268" s="32">
        <v>185350</v>
      </c>
      <c r="AQ1268" s="32">
        <f t="shared" si="311"/>
        <v>195766.67</v>
      </c>
      <c r="AR1268" s="32"/>
      <c r="AS1268" s="32"/>
      <c r="AT1268" s="32"/>
      <c r="AU1268" s="32"/>
      <c r="AV1268" s="32"/>
      <c r="AW1268" s="32"/>
      <c r="AX1268" s="32"/>
      <c r="AY1268" s="32"/>
      <c r="AZ1268" s="32"/>
      <c r="BA1268" s="32"/>
      <c r="BB1268" s="32"/>
      <c r="BC1268" s="32"/>
      <c r="BD1268" s="32"/>
      <c r="BE1268" s="32"/>
      <c r="BF1268" s="32"/>
      <c r="BG1268" s="32"/>
      <c r="BH1268" s="32"/>
      <c r="BI1268" s="32"/>
      <c r="BJ1268" s="32"/>
      <c r="BK1268" s="32"/>
      <c r="BL1268" s="32"/>
      <c r="BM1268" s="32"/>
      <c r="BN1268" s="32"/>
      <c r="BO1268" s="32"/>
      <c r="BP1268" s="32"/>
      <c r="BQ1268" s="32"/>
      <c r="BR1268" s="32"/>
      <c r="BS1268" s="32"/>
      <c r="BT1268" s="32"/>
      <c r="BU1268" s="32"/>
      <c r="BV1268" s="32"/>
      <c r="BW1268" s="32"/>
      <c r="BX1268" s="32"/>
      <c r="BY1268" s="32"/>
      <c r="BZ1268" s="32"/>
      <c r="CA1268" s="32"/>
      <c r="CB1268" s="32">
        <v>190080</v>
      </c>
      <c r="CC1268" s="32"/>
      <c r="CD1268" s="32">
        <v>190080</v>
      </c>
      <c r="CE1268" s="32">
        <f t="shared" si="317"/>
        <v>200762.49600000001</v>
      </c>
      <c r="CF1268" s="32"/>
      <c r="CG1268" s="32"/>
      <c r="CH1268" s="32"/>
      <c r="CI1268" s="32"/>
      <c r="CJ1268" s="32">
        <f t="shared" si="312"/>
        <v>197345.68900000001</v>
      </c>
      <c r="CK1268" s="32">
        <f>+SMALL((K1268,O1268,S1268,W1268,AA1268,AE1268,AI1268,AM1268,AQ1268,AU1268,AY1268,BC1268,BG1268,BK1268,BO1268,BS1268,BW1268,CA1268,CE1268,CI1268),1)</f>
        <v>87664.6</v>
      </c>
      <c r="CL1268" s="18"/>
      <c r="CM1268" s="18">
        <f t="shared" si="313"/>
        <v>11618.199999999997</v>
      </c>
      <c r="CN1268" s="35">
        <f t="shared" si="314"/>
        <v>0.13253012048192767</v>
      </c>
      <c r="CO1268" s="39">
        <f t="shared" si="315"/>
        <v>87664.6</v>
      </c>
    </row>
    <row r="1269" spans="1:93" s="19" customFormat="1" ht="60">
      <c r="A1269" s="17">
        <v>1259</v>
      </c>
      <c r="B1269" s="50" t="s">
        <v>430</v>
      </c>
      <c r="C1269" s="69" t="s">
        <v>1049</v>
      </c>
      <c r="D1269" s="69" t="s">
        <v>1249</v>
      </c>
      <c r="E1269" s="37">
        <v>1</v>
      </c>
      <c r="F1269" s="37" t="str">
        <f>+VLOOKUP(B1269,'[1]AMAREY NOVA MEDICAL S.A'!$D:$H,5,0)</f>
        <v>CTO 5665-2021 LA INSTRUMENTADORA S.A.S</v>
      </c>
      <c r="G1269" s="34">
        <f>+VLOOKUP(B1269,'[1]AMAREY NOVA MEDICAL S.A'!$D:$H,2,0)</f>
        <v>0</v>
      </c>
      <c r="H1269" s="32">
        <f>+VLOOKUP(B1269,'[1]AMAREY NOVA MEDICAL S.A'!$D:$H,3,0)</f>
        <v>0</v>
      </c>
      <c r="I1269" s="32">
        <f>+VLOOKUP(B1269,'[1]AMAREY NOVA MEDICAL S.A'!$D:$H,4,0)</f>
        <v>0</v>
      </c>
      <c r="J1269" s="32">
        <f t="shared" si="298"/>
        <v>0</v>
      </c>
      <c r="K1269" s="32">
        <f t="shared" si="299"/>
        <v>0</v>
      </c>
      <c r="L1269" s="32"/>
      <c r="M1269" s="32"/>
      <c r="N1269" s="32"/>
      <c r="O1269" s="32"/>
      <c r="P1269" s="87"/>
      <c r="Q1269" s="87"/>
      <c r="R1269" s="88"/>
      <c r="S1269" s="32"/>
      <c r="T1269" s="32"/>
      <c r="U1269" s="32"/>
      <c r="V1269" s="32"/>
      <c r="W1269" s="32"/>
      <c r="X1269" s="32" t="s">
        <v>1257</v>
      </c>
      <c r="Y1269" s="32"/>
      <c r="Z1269" s="32" t="s">
        <v>1257</v>
      </c>
      <c r="AA1269" s="32"/>
      <c r="AB1269" s="32"/>
      <c r="AC1269" s="32"/>
      <c r="AD1269" s="32"/>
      <c r="AE1269" s="32"/>
      <c r="AF1269" s="32"/>
      <c r="AG1269" s="32"/>
      <c r="AH1269" s="32"/>
      <c r="AI1269" s="32"/>
      <c r="AJ1269" s="32"/>
      <c r="AK1269" s="32"/>
      <c r="AL1269" s="32"/>
      <c r="AM1269" s="32"/>
      <c r="AN1269" s="32"/>
      <c r="AO1269" s="32"/>
      <c r="AP1269" s="32"/>
      <c r="AQ1269" s="32"/>
      <c r="AR1269" s="32"/>
      <c r="AS1269" s="32"/>
      <c r="AT1269" s="32"/>
      <c r="AU1269" s="32"/>
      <c r="AV1269" s="32"/>
      <c r="AW1269" s="32"/>
      <c r="AX1269" s="32"/>
      <c r="AY1269" s="32"/>
      <c r="AZ1269" s="32"/>
      <c r="BA1269" s="32"/>
      <c r="BB1269" s="32"/>
      <c r="BC1269" s="32"/>
      <c r="BD1269" s="32"/>
      <c r="BE1269" s="32"/>
      <c r="BF1269" s="32"/>
      <c r="BG1269" s="32"/>
      <c r="BH1269" s="32"/>
      <c r="BI1269" s="32"/>
      <c r="BJ1269" s="32"/>
      <c r="BK1269" s="32"/>
      <c r="BL1269" s="32"/>
      <c r="BM1269" s="32"/>
      <c r="BN1269" s="32"/>
      <c r="BO1269" s="32"/>
      <c r="BP1269" s="32"/>
      <c r="BQ1269" s="32"/>
      <c r="BR1269" s="32"/>
      <c r="BS1269" s="32"/>
      <c r="BT1269" s="32"/>
      <c r="BU1269" s="32"/>
      <c r="BV1269" s="32"/>
      <c r="BW1269" s="32"/>
      <c r="BX1269" s="32"/>
      <c r="BY1269" s="32"/>
      <c r="BZ1269" s="32"/>
      <c r="CA1269" s="32"/>
      <c r="CB1269" s="32"/>
      <c r="CC1269" s="32"/>
      <c r="CD1269" s="32"/>
      <c r="CE1269" s="32"/>
      <c r="CF1269" s="32"/>
      <c r="CG1269" s="32"/>
      <c r="CH1269" s="32"/>
      <c r="CI1269" s="32"/>
      <c r="CJ1269" s="32"/>
      <c r="CK1269" s="32"/>
      <c r="CL1269" s="18"/>
      <c r="CM1269" s="18"/>
      <c r="CN1269" s="35"/>
      <c r="CO1269" s="39">
        <f t="shared" si="315"/>
        <v>0</v>
      </c>
    </row>
    <row r="1270" spans="1:93" s="19" customFormat="1" ht="60">
      <c r="A1270" s="17">
        <v>1260</v>
      </c>
      <c r="B1270" s="50" t="s">
        <v>980</v>
      </c>
      <c r="C1270" s="69" t="s">
        <v>1050</v>
      </c>
      <c r="D1270" s="69" t="s">
        <v>1249</v>
      </c>
      <c r="E1270" s="37">
        <v>1</v>
      </c>
      <c r="F1270" s="37" t="str">
        <f>+VLOOKUP(B1270,'[1]AMAREY NOVA MEDICAL S.A'!$D:$H,5,0)</f>
        <v>CTO 5665-2021 LA INSTRUMENTADORA S.A.S</v>
      </c>
      <c r="G1270" s="34">
        <f>+VLOOKUP(B1270,'[1]AMAREY NOVA MEDICAL S.A'!$D:$H,2,0)</f>
        <v>1040820</v>
      </c>
      <c r="H1270" s="32">
        <f>+VLOOKUP(B1270,'[1]AMAREY NOVA MEDICAL S.A'!$D:$H,3,0)</f>
        <v>0</v>
      </c>
      <c r="I1270" s="32">
        <f>+VLOOKUP(B1270,'[1]AMAREY NOVA MEDICAL S.A'!$D:$H,4,0)</f>
        <v>1040820</v>
      </c>
      <c r="J1270" s="32">
        <f t="shared" si="298"/>
        <v>1040820</v>
      </c>
      <c r="K1270" s="32">
        <f t="shared" si="299"/>
        <v>1099314.084</v>
      </c>
      <c r="L1270" s="32">
        <v>544000</v>
      </c>
      <c r="M1270" s="32"/>
      <c r="N1270" s="32">
        <v>544000</v>
      </c>
      <c r="O1270" s="32">
        <f t="shared" si="307"/>
        <v>574572.80000000005</v>
      </c>
      <c r="P1270" s="87"/>
      <c r="Q1270" s="87"/>
      <c r="R1270" s="88"/>
      <c r="S1270" s="32"/>
      <c r="T1270" s="32"/>
      <c r="U1270" s="32"/>
      <c r="V1270" s="32"/>
      <c r="W1270" s="32"/>
      <c r="X1270" s="32" t="s">
        <v>1257</v>
      </c>
      <c r="Y1270" s="32"/>
      <c r="Z1270" s="32" t="s">
        <v>1257</v>
      </c>
      <c r="AA1270" s="32"/>
      <c r="AB1270" s="32"/>
      <c r="AC1270" s="32"/>
      <c r="AD1270" s="32"/>
      <c r="AE1270" s="32"/>
      <c r="AF1270" s="32"/>
      <c r="AG1270" s="32"/>
      <c r="AH1270" s="32"/>
      <c r="AI1270" s="32"/>
      <c r="AJ1270" s="32">
        <v>1995250</v>
      </c>
      <c r="AK1270" s="32"/>
      <c r="AL1270" s="32">
        <v>1995250</v>
      </c>
      <c r="AM1270" s="32">
        <f t="shared" si="310"/>
        <v>2107383.0500000003</v>
      </c>
      <c r="AN1270" s="32">
        <v>1040820</v>
      </c>
      <c r="AO1270" s="32">
        <f t="shared" si="306"/>
        <v>0</v>
      </c>
      <c r="AP1270" s="32">
        <v>1040820</v>
      </c>
      <c r="AQ1270" s="32">
        <f t="shared" si="311"/>
        <v>1099314.084</v>
      </c>
      <c r="AR1270" s="32"/>
      <c r="AS1270" s="32"/>
      <c r="AT1270" s="32"/>
      <c r="AU1270" s="32"/>
      <c r="AV1270" s="32"/>
      <c r="AW1270" s="32"/>
      <c r="AX1270" s="32"/>
      <c r="AY1270" s="32"/>
      <c r="AZ1270" s="32"/>
      <c r="BA1270" s="32"/>
      <c r="BB1270" s="32"/>
      <c r="BC1270" s="32"/>
      <c r="BD1270" s="32"/>
      <c r="BE1270" s="32"/>
      <c r="BF1270" s="32"/>
      <c r="BG1270" s="32"/>
      <c r="BH1270" s="32"/>
      <c r="BI1270" s="32"/>
      <c r="BJ1270" s="32"/>
      <c r="BK1270" s="32"/>
      <c r="BL1270" s="32"/>
      <c r="BM1270" s="32"/>
      <c r="BN1270" s="32"/>
      <c r="BO1270" s="32"/>
      <c r="BP1270" s="32"/>
      <c r="BQ1270" s="32"/>
      <c r="BR1270" s="32"/>
      <c r="BS1270" s="32"/>
      <c r="BT1270" s="32"/>
      <c r="BU1270" s="32"/>
      <c r="BV1270" s="32"/>
      <c r="BW1270" s="32"/>
      <c r="BX1270" s="32"/>
      <c r="BY1270" s="32"/>
      <c r="BZ1270" s="32"/>
      <c r="CA1270" s="32"/>
      <c r="CB1270" s="32">
        <v>1274724</v>
      </c>
      <c r="CC1270" s="32"/>
      <c r="CD1270" s="32">
        <v>1274724</v>
      </c>
      <c r="CE1270" s="32">
        <f t="shared" si="317"/>
        <v>1346363.4887999999</v>
      </c>
      <c r="CF1270" s="32"/>
      <c r="CG1270" s="32"/>
      <c r="CH1270" s="32"/>
      <c r="CI1270" s="32"/>
      <c r="CJ1270" s="32"/>
      <c r="CK1270" s="32"/>
      <c r="CL1270" s="18"/>
      <c r="CM1270" s="18">
        <f t="shared" si="313"/>
        <v>1099314.084</v>
      </c>
      <c r="CN1270" s="35" t="e">
        <f t="shared" si="314"/>
        <v>#DIV/0!</v>
      </c>
      <c r="CO1270" s="39">
        <f t="shared" si="315"/>
        <v>0</v>
      </c>
    </row>
    <row r="1271" spans="1:93" s="19" customFormat="1" ht="45">
      <c r="A1271" s="17">
        <v>1261</v>
      </c>
      <c r="B1271" s="50" t="s">
        <v>978</v>
      </c>
      <c r="C1271" s="69" t="s">
        <v>1050</v>
      </c>
      <c r="D1271" s="69" t="s">
        <v>1249</v>
      </c>
      <c r="E1271" s="37">
        <v>1</v>
      </c>
      <c r="F1271" s="37" t="str">
        <f>+VLOOKUP(B1271,'[1]AMAREY NOVA MEDICAL S.A'!$D:$H,5,0)</f>
        <v>CTO 5656-2021 AMAREY NOVA MEDICAL S.A</v>
      </c>
      <c r="G1271" s="34">
        <f>+VLOOKUP(B1271,'[1]AMAREY NOVA MEDICAL S.A'!$D:$H,2,0)</f>
        <v>148000</v>
      </c>
      <c r="H1271" s="32">
        <f>+VLOOKUP(B1271,'[1]AMAREY NOVA MEDICAL S.A'!$D:$H,3,0)</f>
        <v>0</v>
      </c>
      <c r="I1271" s="32">
        <f>+VLOOKUP(B1271,'[1]AMAREY NOVA MEDICAL S.A'!$D:$H,4,0)</f>
        <v>148000</v>
      </c>
      <c r="J1271" s="32">
        <f t="shared" si="298"/>
        <v>148000</v>
      </c>
      <c r="K1271" s="32">
        <f t="shared" si="299"/>
        <v>156317.6</v>
      </c>
      <c r="L1271" s="32">
        <v>146000</v>
      </c>
      <c r="M1271" s="32"/>
      <c r="N1271" s="32">
        <v>146000</v>
      </c>
      <c r="O1271" s="32">
        <f t="shared" si="307"/>
        <v>154205.20000000001</v>
      </c>
      <c r="P1271" s="87"/>
      <c r="Q1271" s="87"/>
      <c r="R1271" s="88"/>
      <c r="S1271" s="32"/>
      <c r="T1271" s="32"/>
      <c r="U1271" s="32"/>
      <c r="V1271" s="32"/>
      <c r="W1271" s="32"/>
      <c r="X1271" s="32">
        <v>330600</v>
      </c>
      <c r="Y1271" s="32"/>
      <c r="Z1271" s="32">
        <v>330600</v>
      </c>
      <c r="AA1271" s="32">
        <f t="shared" si="308"/>
        <v>349179.72000000003</v>
      </c>
      <c r="AB1271" s="32"/>
      <c r="AC1271" s="32"/>
      <c r="AD1271" s="32"/>
      <c r="AE1271" s="32"/>
      <c r="AF1271" s="32"/>
      <c r="AG1271" s="32"/>
      <c r="AH1271" s="32"/>
      <c r="AI1271" s="32"/>
      <c r="AJ1271" s="32">
        <v>333500</v>
      </c>
      <c r="AK1271" s="32"/>
      <c r="AL1271" s="32">
        <v>333500</v>
      </c>
      <c r="AM1271" s="32">
        <f t="shared" si="310"/>
        <v>352242.7</v>
      </c>
      <c r="AN1271" s="32">
        <v>188650</v>
      </c>
      <c r="AO1271" s="32">
        <f t="shared" si="306"/>
        <v>0</v>
      </c>
      <c r="AP1271" s="32">
        <v>188650</v>
      </c>
      <c r="AQ1271" s="32">
        <f t="shared" si="311"/>
        <v>199252.13</v>
      </c>
      <c r="AR1271" s="32"/>
      <c r="AS1271" s="32"/>
      <c r="AT1271" s="32"/>
      <c r="AU1271" s="32"/>
      <c r="AV1271" s="32"/>
      <c r="AW1271" s="32"/>
      <c r="AX1271" s="32"/>
      <c r="AY1271" s="32"/>
      <c r="AZ1271" s="32"/>
      <c r="BA1271" s="32"/>
      <c r="BB1271" s="32"/>
      <c r="BC1271" s="32"/>
      <c r="BD1271" s="32"/>
      <c r="BE1271" s="32"/>
      <c r="BF1271" s="32"/>
      <c r="BG1271" s="32"/>
      <c r="BH1271" s="32"/>
      <c r="BI1271" s="32"/>
      <c r="BJ1271" s="32"/>
      <c r="BK1271" s="32"/>
      <c r="BL1271" s="32"/>
      <c r="BM1271" s="32"/>
      <c r="BN1271" s="32"/>
      <c r="BO1271" s="32"/>
      <c r="BP1271" s="32"/>
      <c r="BQ1271" s="32"/>
      <c r="BR1271" s="32"/>
      <c r="BS1271" s="32"/>
      <c r="BT1271" s="32"/>
      <c r="BU1271" s="32"/>
      <c r="BV1271" s="32"/>
      <c r="BW1271" s="32"/>
      <c r="BX1271" s="32"/>
      <c r="BY1271" s="32"/>
      <c r="BZ1271" s="32"/>
      <c r="CA1271" s="32"/>
      <c r="CB1271" s="32">
        <v>225720.00000000003</v>
      </c>
      <c r="CC1271" s="32"/>
      <c r="CD1271" s="32">
        <v>225720.00000000003</v>
      </c>
      <c r="CE1271" s="32">
        <f t="shared" si="317"/>
        <v>238405.46400000004</v>
      </c>
      <c r="CF1271" s="32"/>
      <c r="CG1271" s="32"/>
      <c r="CH1271" s="32"/>
      <c r="CI1271" s="32"/>
      <c r="CJ1271" s="32">
        <f t="shared" si="312"/>
        <v>241600.46900000004</v>
      </c>
      <c r="CK1271" s="32">
        <f>+SMALL((K1271,O1271,S1271,W1271,AA1271,AE1271,AI1271,AM1271,AQ1271,AU1271,AY1271,BC1271,BG1271,BK1271,BO1271,BS1271,BW1271,CA1271,CE1271,CI1271),1)</f>
        <v>154205.20000000001</v>
      </c>
      <c r="CL1271" s="18"/>
      <c r="CM1271" s="18">
        <f t="shared" si="313"/>
        <v>2112.3999999999942</v>
      </c>
      <c r="CN1271" s="35">
        <f t="shared" si="314"/>
        <v>1.3698630136986262E-2</v>
      </c>
      <c r="CO1271" s="39">
        <f t="shared" si="315"/>
        <v>154205.20000000001</v>
      </c>
    </row>
    <row r="1272" spans="1:93" s="19" customFormat="1" ht="45">
      <c r="A1272" s="17">
        <v>1262</v>
      </c>
      <c r="B1272" s="50" t="s">
        <v>968</v>
      </c>
      <c r="C1272" s="69" t="s">
        <v>1050</v>
      </c>
      <c r="D1272" s="69" t="s">
        <v>1249</v>
      </c>
      <c r="E1272" s="37">
        <v>1</v>
      </c>
      <c r="F1272" s="37" t="str">
        <f>+VLOOKUP(B1272,'[1]AMAREY NOVA MEDICAL S.A'!$D:$H,5,0)</f>
        <v>CTO 5656-2021 AMAREY NOVA MEDICAL S.A</v>
      </c>
      <c r="G1272" s="34">
        <f>+VLOOKUP(B1272,'[1]AMAREY NOVA MEDICAL S.A'!$D:$H,2,0)</f>
        <v>94000</v>
      </c>
      <c r="H1272" s="32">
        <f>+VLOOKUP(B1272,'[1]AMAREY NOVA MEDICAL S.A'!$D:$H,3,0)</f>
        <v>0</v>
      </c>
      <c r="I1272" s="32">
        <f>+VLOOKUP(B1272,'[1]AMAREY NOVA MEDICAL S.A'!$D:$H,4,0)</f>
        <v>94000</v>
      </c>
      <c r="J1272" s="32">
        <f t="shared" si="298"/>
        <v>94000</v>
      </c>
      <c r="K1272" s="32">
        <f t="shared" si="299"/>
        <v>99282.8</v>
      </c>
      <c r="L1272" s="32">
        <v>83000</v>
      </c>
      <c r="M1272" s="32"/>
      <c r="N1272" s="32">
        <v>83000</v>
      </c>
      <c r="O1272" s="32">
        <f t="shared" si="307"/>
        <v>87664.6</v>
      </c>
      <c r="P1272" s="87"/>
      <c r="Q1272" s="87"/>
      <c r="R1272" s="88"/>
      <c r="S1272" s="32"/>
      <c r="T1272" s="32"/>
      <c r="U1272" s="32"/>
      <c r="V1272" s="32"/>
      <c r="W1272" s="32"/>
      <c r="X1272" s="32">
        <v>382800</v>
      </c>
      <c r="Y1272" s="32"/>
      <c r="Z1272" s="32">
        <v>382800</v>
      </c>
      <c r="AA1272" s="32">
        <f t="shared" si="308"/>
        <v>404313.36</v>
      </c>
      <c r="AB1272" s="32"/>
      <c r="AC1272" s="32"/>
      <c r="AD1272" s="32"/>
      <c r="AE1272" s="32"/>
      <c r="AF1272" s="32"/>
      <c r="AG1272" s="32"/>
      <c r="AH1272" s="32"/>
      <c r="AI1272" s="32"/>
      <c r="AJ1272" s="32">
        <v>185955</v>
      </c>
      <c r="AK1272" s="32"/>
      <c r="AL1272" s="32">
        <v>185955</v>
      </c>
      <c r="AM1272" s="32">
        <f t="shared" si="310"/>
        <v>196405.671</v>
      </c>
      <c r="AN1272" s="32">
        <v>185350</v>
      </c>
      <c r="AO1272" s="32">
        <f t="shared" si="306"/>
        <v>0</v>
      </c>
      <c r="AP1272" s="32">
        <v>185350</v>
      </c>
      <c r="AQ1272" s="32">
        <f t="shared" si="311"/>
        <v>195766.67</v>
      </c>
      <c r="AR1272" s="32"/>
      <c r="AS1272" s="32"/>
      <c r="AT1272" s="32"/>
      <c r="AU1272" s="32"/>
      <c r="AV1272" s="32"/>
      <c r="AW1272" s="32"/>
      <c r="AX1272" s="32"/>
      <c r="AY1272" s="32"/>
      <c r="AZ1272" s="32"/>
      <c r="BA1272" s="32"/>
      <c r="BB1272" s="32"/>
      <c r="BC1272" s="32"/>
      <c r="BD1272" s="32"/>
      <c r="BE1272" s="32"/>
      <c r="BF1272" s="32"/>
      <c r="BG1272" s="32"/>
      <c r="BH1272" s="32"/>
      <c r="BI1272" s="32"/>
      <c r="BJ1272" s="32"/>
      <c r="BK1272" s="32"/>
      <c r="BL1272" s="32"/>
      <c r="BM1272" s="32"/>
      <c r="BN1272" s="32"/>
      <c r="BO1272" s="32"/>
      <c r="BP1272" s="32"/>
      <c r="BQ1272" s="32"/>
      <c r="BR1272" s="32"/>
      <c r="BS1272" s="32"/>
      <c r="BT1272" s="32"/>
      <c r="BU1272" s="32"/>
      <c r="BV1272" s="32"/>
      <c r="BW1272" s="32"/>
      <c r="BX1272" s="32"/>
      <c r="BY1272" s="32"/>
      <c r="BZ1272" s="32"/>
      <c r="CA1272" s="32"/>
      <c r="CB1272" s="32">
        <v>255063.60000000003</v>
      </c>
      <c r="CC1272" s="32"/>
      <c r="CD1272" s="32">
        <v>255063.60000000003</v>
      </c>
      <c r="CE1272" s="32">
        <f t="shared" si="317"/>
        <v>269398.17432000005</v>
      </c>
      <c r="CF1272" s="32"/>
      <c r="CG1272" s="32"/>
      <c r="CH1272" s="32"/>
      <c r="CI1272" s="32"/>
      <c r="CJ1272" s="32">
        <f t="shared" si="312"/>
        <v>208805.21255333335</v>
      </c>
      <c r="CK1272" s="32">
        <f>+SMALL((K1272,O1272,S1272,W1272,AA1272,AE1272,AI1272,AM1272,AQ1272,AU1272,AY1272,BC1272,BG1272,BK1272,BO1272,BS1272,BW1272,CA1272,CE1272,CI1272),1)</f>
        <v>87664.6</v>
      </c>
      <c r="CL1272" s="18"/>
      <c r="CM1272" s="18">
        <f t="shared" si="313"/>
        <v>11618.199999999997</v>
      </c>
      <c r="CN1272" s="35">
        <f t="shared" si="314"/>
        <v>0.13253012048192767</v>
      </c>
      <c r="CO1272" s="39">
        <f t="shared" si="315"/>
        <v>87664.6</v>
      </c>
    </row>
    <row r="1273" spans="1:93" s="19" customFormat="1" ht="60">
      <c r="A1273" s="17">
        <v>1263</v>
      </c>
      <c r="B1273" s="50" t="s">
        <v>430</v>
      </c>
      <c r="C1273" s="69" t="s">
        <v>1050</v>
      </c>
      <c r="D1273" s="69" t="s">
        <v>1249</v>
      </c>
      <c r="E1273" s="37">
        <v>1</v>
      </c>
      <c r="F1273" s="37" t="str">
        <f>+VLOOKUP(B1273,'[1]AMAREY NOVA MEDICAL S.A'!$D:$H,5,0)</f>
        <v>CTO 5665-2021 LA INSTRUMENTADORA S.A.S</v>
      </c>
      <c r="G1273" s="34">
        <f>+VLOOKUP(B1273,'[1]AMAREY NOVA MEDICAL S.A'!$D:$H,2,0)</f>
        <v>0</v>
      </c>
      <c r="H1273" s="32">
        <f>+VLOOKUP(B1273,'[1]AMAREY NOVA MEDICAL S.A'!$D:$H,3,0)</f>
        <v>0</v>
      </c>
      <c r="I1273" s="32">
        <f>+VLOOKUP(B1273,'[1]AMAREY NOVA MEDICAL S.A'!$D:$H,4,0)</f>
        <v>0</v>
      </c>
      <c r="J1273" s="32">
        <f t="shared" si="298"/>
        <v>0</v>
      </c>
      <c r="K1273" s="32">
        <f t="shared" si="299"/>
        <v>0</v>
      </c>
      <c r="L1273" s="32"/>
      <c r="M1273" s="32"/>
      <c r="N1273" s="32"/>
      <c r="O1273" s="32"/>
      <c r="P1273" s="87"/>
      <c r="Q1273" s="87"/>
      <c r="R1273" s="88"/>
      <c r="S1273" s="32"/>
      <c r="T1273" s="32"/>
      <c r="U1273" s="32"/>
      <c r="V1273" s="32"/>
      <c r="W1273" s="32"/>
      <c r="X1273" s="32"/>
      <c r="Y1273" s="32"/>
      <c r="Z1273" s="32"/>
      <c r="AA1273" s="32"/>
      <c r="AB1273" s="32"/>
      <c r="AC1273" s="32"/>
      <c r="AD1273" s="32"/>
      <c r="AE1273" s="32"/>
      <c r="AF1273" s="32"/>
      <c r="AG1273" s="32"/>
      <c r="AH1273" s="32"/>
      <c r="AI1273" s="32"/>
      <c r="AJ1273" s="32"/>
      <c r="AK1273" s="32"/>
      <c r="AL1273" s="32"/>
      <c r="AM1273" s="32"/>
      <c r="AN1273" s="32"/>
      <c r="AO1273" s="32"/>
      <c r="AP1273" s="32"/>
      <c r="AQ1273" s="32"/>
      <c r="AR1273" s="32"/>
      <c r="AS1273" s="32"/>
      <c r="AT1273" s="32"/>
      <c r="AU1273" s="32"/>
      <c r="AV1273" s="32"/>
      <c r="AW1273" s="32"/>
      <c r="AX1273" s="32"/>
      <c r="AY1273" s="32"/>
      <c r="AZ1273" s="32"/>
      <c r="BA1273" s="32"/>
      <c r="BB1273" s="32"/>
      <c r="BC1273" s="32"/>
      <c r="BD1273" s="32"/>
      <c r="BE1273" s="32"/>
      <c r="BF1273" s="32"/>
      <c r="BG1273" s="32"/>
      <c r="BH1273" s="32"/>
      <c r="BI1273" s="32"/>
      <c r="BJ1273" s="32"/>
      <c r="BK1273" s="32"/>
      <c r="BL1273" s="32"/>
      <c r="BM1273" s="32"/>
      <c r="BN1273" s="32"/>
      <c r="BO1273" s="32"/>
      <c r="BP1273" s="32"/>
      <c r="BQ1273" s="32"/>
      <c r="BR1273" s="32"/>
      <c r="BS1273" s="32"/>
      <c r="BT1273" s="32"/>
      <c r="BU1273" s="32"/>
      <c r="BV1273" s="32"/>
      <c r="BW1273" s="32"/>
      <c r="BX1273" s="32"/>
      <c r="BY1273" s="32"/>
      <c r="BZ1273" s="32"/>
      <c r="CA1273" s="32"/>
      <c r="CB1273" s="32"/>
      <c r="CC1273" s="32"/>
      <c r="CD1273" s="32"/>
      <c r="CE1273" s="32"/>
      <c r="CF1273" s="32"/>
      <c r="CG1273" s="32"/>
      <c r="CH1273" s="32"/>
      <c r="CI1273" s="32"/>
      <c r="CJ1273" s="32">
        <f t="shared" si="312"/>
        <v>0</v>
      </c>
      <c r="CK1273" s="32">
        <f>+SMALL((K1273,O1273,S1273,W1273,AA1273,AE1273,AI1273,AM1273,AQ1273,AU1273,AY1273,BC1273,BG1273,BK1273,BO1273,BS1273,BW1273,CA1273,CE1273,CI1273),1)</f>
        <v>0</v>
      </c>
      <c r="CL1273" s="18"/>
      <c r="CM1273" s="18"/>
      <c r="CN1273" s="35"/>
      <c r="CO1273" s="39">
        <f t="shared" si="315"/>
        <v>0</v>
      </c>
    </row>
    <row r="1274" spans="1:93" s="19" customFormat="1" ht="45">
      <c r="A1274" s="17">
        <v>1264</v>
      </c>
      <c r="B1274" s="50" t="s">
        <v>974</v>
      </c>
      <c r="C1274" s="69" t="s">
        <v>1051</v>
      </c>
      <c r="D1274" s="69" t="s">
        <v>1249</v>
      </c>
      <c r="E1274" s="37">
        <v>1</v>
      </c>
      <c r="F1274" s="37" t="str">
        <f>+VLOOKUP(B1274,'[1]AMAREY NOVA MEDICAL S.A'!$D:$H,5,0)</f>
        <v>CTO 5656-2021 AMAREY NOVA MEDICAL S.A</v>
      </c>
      <c r="G1274" s="34">
        <f>+VLOOKUP(B1274,'[1]AMAREY NOVA MEDICAL S.A'!$D:$H,2,0)</f>
        <v>276000</v>
      </c>
      <c r="H1274" s="32">
        <f>+VLOOKUP(B1274,'[1]AMAREY NOVA MEDICAL S.A'!$D:$H,3,0)</f>
        <v>0</v>
      </c>
      <c r="I1274" s="32">
        <f>+VLOOKUP(B1274,'[1]AMAREY NOVA MEDICAL S.A'!$D:$H,4,0)</f>
        <v>276000</v>
      </c>
      <c r="J1274" s="32">
        <f t="shared" si="298"/>
        <v>276000</v>
      </c>
      <c r="K1274" s="32">
        <f t="shared" si="299"/>
        <v>291511.2</v>
      </c>
      <c r="L1274" s="32">
        <v>544000</v>
      </c>
      <c r="M1274" s="32"/>
      <c r="N1274" s="32">
        <v>544000</v>
      </c>
      <c r="O1274" s="32">
        <f t="shared" si="307"/>
        <v>574572.80000000005</v>
      </c>
      <c r="P1274" s="87"/>
      <c r="Q1274" s="87"/>
      <c r="R1274" s="88"/>
      <c r="S1274" s="32"/>
      <c r="T1274" s="32"/>
      <c r="U1274" s="32"/>
      <c r="V1274" s="32"/>
      <c r="W1274" s="32"/>
      <c r="X1274" s="32"/>
      <c r="Y1274" s="32"/>
      <c r="Z1274" s="32"/>
      <c r="AA1274" s="32"/>
      <c r="AB1274" s="32"/>
      <c r="AC1274" s="32"/>
      <c r="AD1274" s="32"/>
      <c r="AE1274" s="32"/>
      <c r="AF1274" s="32"/>
      <c r="AG1274" s="32"/>
      <c r="AH1274" s="32"/>
      <c r="AI1274" s="32"/>
      <c r="AJ1274" s="32">
        <v>2090700</v>
      </c>
      <c r="AK1274" s="32"/>
      <c r="AL1274" s="32">
        <v>2090700</v>
      </c>
      <c r="AM1274" s="32">
        <f t="shared" si="310"/>
        <v>2208197.34</v>
      </c>
      <c r="AN1274" s="32"/>
      <c r="AO1274" s="32"/>
      <c r="AP1274" s="32"/>
      <c r="AQ1274" s="32"/>
      <c r="AR1274" s="32"/>
      <c r="AS1274" s="32"/>
      <c r="AT1274" s="32"/>
      <c r="AU1274" s="32"/>
      <c r="AV1274" s="32"/>
      <c r="AW1274" s="32"/>
      <c r="AX1274" s="32"/>
      <c r="AY1274" s="32"/>
      <c r="AZ1274" s="32"/>
      <c r="BA1274" s="32"/>
      <c r="BB1274" s="32"/>
      <c r="BC1274" s="32"/>
      <c r="BD1274" s="32"/>
      <c r="BE1274" s="32"/>
      <c r="BF1274" s="32"/>
      <c r="BG1274" s="32"/>
      <c r="BH1274" s="32"/>
      <c r="BI1274" s="32"/>
      <c r="BJ1274" s="32"/>
      <c r="BK1274" s="32"/>
      <c r="BL1274" s="32"/>
      <c r="BM1274" s="32"/>
      <c r="BN1274" s="32"/>
      <c r="BO1274" s="32"/>
      <c r="BP1274" s="32"/>
      <c r="BQ1274" s="32"/>
      <c r="BR1274" s="32"/>
      <c r="BS1274" s="32"/>
      <c r="BT1274" s="32"/>
      <c r="BU1274" s="32"/>
      <c r="BV1274" s="32"/>
      <c r="BW1274" s="32"/>
      <c r="BX1274" s="32"/>
      <c r="BY1274" s="32"/>
      <c r="BZ1274" s="32"/>
      <c r="CA1274" s="32"/>
      <c r="CB1274" s="32">
        <v>1425600</v>
      </c>
      <c r="CC1274" s="32"/>
      <c r="CD1274" s="32">
        <v>1425600</v>
      </c>
      <c r="CE1274" s="32">
        <f t="shared" si="317"/>
        <v>1505718.72</v>
      </c>
      <c r="CF1274" s="32"/>
      <c r="CG1274" s="32"/>
      <c r="CH1274" s="32"/>
      <c r="CI1274" s="32"/>
      <c r="CJ1274" s="32">
        <f t="shared" si="312"/>
        <v>1145000.0149999999</v>
      </c>
      <c r="CK1274" s="32">
        <f>+SMALL((K1274,O1274,S1274,W1274,AA1274,AE1274,AI1274,AM1274,AQ1274,AU1274,AY1274,BC1274,BG1274,BK1274,BO1274,BS1274,BW1274,CA1274,CE1274,CI1274),1)</f>
        <v>291511.2</v>
      </c>
      <c r="CL1274" s="18"/>
      <c r="CM1274" s="18">
        <f t="shared" si="313"/>
        <v>0</v>
      </c>
      <c r="CN1274" s="35">
        <f t="shared" si="314"/>
        <v>0</v>
      </c>
      <c r="CO1274" s="39">
        <f t="shared" si="315"/>
        <v>291511.2</v>
      </c>
    </row>
    <row r="1275" spans="1:93" s="19" customFormat="1" ht="45">
      <c r="A1275" s="17">
        <v>1265</v>
      </c>
      <c r="B1275" s="50" t="s">
        <v>978</v>
      </c>
      <c r="C1275" s="69" t="s">
        <v>1051</v>
      </c>
      <c r="D1275" s="69" t="s">
        <v>1249</v>
      </c>
      <c r="E1275" s="37">
        <v>1</v>
      </c>
      <c r="F1275" s="37" t="str">
        <f>+VLOOKUP(B1275,'[1]AMAREY NOVA MEDICAL S.A'!$D:$H,5,0)</f>
        <v>CTO 5656-2021 AMAREY NOVA MEDICAL S.A</v>
      </c>
      <c r="G1275" s="34">
        <f>+VLOOKUP(B1275,'[1]AMAREY NOVA MEDICAL S.A'!$D:$H,2,0)</f>
        <v>148000</v>
      </c>
      <c r="H1275" s="32">
        <f>+VLOOKUP(B1275,'[1]AMAREY NOVA MEDICAL S.A'!$D:$H,3,0)</f>
        <v>0</v>
      </c>
      <c r="I1275" s="32">
        <f>+VLOOKUP(B1275,'[1]AMAREY NOVA MEDICAL S.A'!$D:$H,4,0)</f>
        <v>148000</v>
      </c>
      <c r="J1275" s="32">
        <f t="shared" si="298"/>
        <v>148000</v>
      </c>
      <c r="K1275" s="32">
        <f t="shared" si="299"/>
        <v>156317.6</v>
      </c>
      <c r="L1275" s="32">
        <v>146000</v>
      </c>
      <c r="M1275" s="32"/>
      <c r="N1275" s="32">
        <v>146000</v>
      </c>
      <c r="O1275" s="32">
        <f t="shared" si="307"/>
        <v>154205.20000000001</v>
      </c>
      <c r="P1275" s="87"/>
      <c r="Q1275" s="87"/>
      <c r="R1275" s="88"/>
      <c r="S1275" s="32"/>
      <c r="T1275" s="32"/>
      <c r="U1275" s="32"/>
      <c r="V1275" s="32"/>
      <c r="W1275" s="32"/>
      <c r="X1275" s="32">
        <v>330600</v>
      </c>
      <c r="Y1275" s="32"/>
      <c r="Z1275" s="32">
        <v>330600</v>
      </c>
      <c r="AA1275" s="32">
        <f t="shared" si="308"/>
        <v>349179.72000000003</v>
      </c>
      <c r="AB1275" s="32"/>
      <c r="AC1275" s="32"/>
      <c r="AD1275" s="32"/>
      <c r="AE1275" s="32"/>
      <c r="AF1275" s="32"/>
      <c r="AG1275" s="32"/>
      <c r="AH1275" s="32"/>
      <c r="AI1275" s="32"/>
      <c r="AJ1275" s="32">
        <v>333500</v>
      </c>
      <c r="AK1275" s="32"/>
      <c r="AL1275" s="32">
        <v>333500</v>
      </c>
      <c r="AM1275" s="32">
        <f t="shared" si="310"/>
        <v>352242.7</v>
      </c>
      <c r="AN1275" s="32"/>
      <c r="AO1275" s="32"/>
      <c r="AP1275" s="32"/>
      <c r="AQ1275" s="32"/>
      <c r="AR1275" s="32"/>
      <c r="AS1275" s="32"/>
      <c r="AT1275" s="32"/>
      <c r="AU1275" s="32"/>
      <c r="AV1275" s="32"/>
      <c r="AW1275" s="32"/>
      <c r="AX1275" s="32"/>
      <c r="AY1275" s="32"/>
      <c r="AZ1275" s="32"/>
      <c r="BA1275" s="32"/>
      <c r="BB1275" s="32"/>
      <c r="BC1275" s="32"/>
      <c r="BD1275" s="32"/>
      <c r="BE1275" s="32"/>
      <c r="BF1275" s="32"/>
      <c r="BG1275" s="32"/>
      <c r="BH1275" s="32"/>
      <c r="BI1275" s="32"/>
      <c r="BJ1275" s="32"/>
      <c r="BK1275" s="32"/>
      <c r="BL1275" s="32"/>
      <c r="BM1275" s="32"/>
      <c r="BN1275" s="32"/>
      <c r="BO1275" s="32"/>
      <c r="BP1275" s="32"/>
      <c r="BQ1275" s="32"/>
      <c r="BR1275" s="32"/>
      <c r="BS1275" s="32"/>
      <c r="BT1275" s="32"/>
      <c r="BU1275" s="32"/>
      <c r="BV1275" s="32"/>
      <c r="BW1275" s="32"/>
      <c r="BX1275" s="32"/>
      <c r="BY1275" s="32"/>
      <c r="BZ1275" s="32"/>
      <c r="CA1275" s="32"/>
      <c r="CB1275" s="32">
        <v>196020.00000000003</v>
      </c>
      <c r="CC1275" s="32"/>
      <c r="CD1275" s="32">
        <v>196020.00000000003</v>
      </c>
      <c r="CE1275" s="32">
        <f t="shared" si="317"/>
        <v>207036.32400000002</v>
      </c>
      <c r="CF1275" s="32"/>
      <c r="CG1275" s="32"/>
      <c r="CH1275" s="32"/>
      <c r="CI1275" s="32"/>
      <c r="CJ1275" s="32">
        <f t="shared" si="312"/>
        <v>243796.3088</v>
      </c>
      <c r="CK1275" s="32">
        <f>+SMALL((K1275,O1275,S1275,W1275,AA1275,AE1275,AI1275,AM1275,AQ1275,AU1275,AY1275,BC1275,BG1275,BK1275,BO1275,BS1275,BW1275,CA1275,CE1275,CI1275),1)</f>
        <v>154205.20000000001</v>
      </c>
      <c r="CL1275" s="18"/>
      <c r="CM1275" s="18">
        <f t="shared" si="313"/>
        <v>2112.3999999999942</v>
      </c>
      <c r="CN1275" s="35">
        <f t="shared" si="314"/>
        <v>1.3698630136986262E-2</v>
      </c>
      <c r="CO1275" s="39">
        <f t="shared" si="315"/>
        <v>154205.20000000001</v>
      </c>
    </row>
    <row r="1276" spans="1:93" s="19" customFormat="1" ht="45">
      <c r="A1276" s="17">
        <v>1266</v>
      </c>
      <c r="B1276" s="50" t="s">
        <v>968</v>
      </c>
      <c r="C1276" s="69" t="s">
        <v>1051</v>
      </c>
      <c r="D1276" s="69" t="s">
        <v>1249</v>
      </c>
      <c r="E1276" s="37">
        <v>1</v>
      </c>
      <c r="F1276" s="37" t="str">
        <f>+VLOOKUP(B1276,'[1]AMAREY NOVA MEDICAL S.A'!$D:$H,5,0)</f>
        <v>CTO 5656-2021 AMAREY NOVA MEDICAL S.A</v>
      </c>
      <c r="G1276" s="34">
        <f>+VLOOKUP(B1276,'[1]AMAREY NOVA MEDICAL S.A'!$D:$H,2,0)</f>
        <v>94000</v>
      </c>
      <c r="H1276" s="32">
        <f>+VLOOKUP(B1276,'[1]AMAREY NOVA MEDICAL S.A'!$D:$H,3,0)</f>
        <v>0</v>
      </c>
      <c r="I1276" s="32">
        <f>+VLOOKUP(B1276,'[1]AMAREY NOVA MEDICAL S.A'!$D:$H,4,0)</f>
        <v>94000</v>
      </c>
      <c r="J1276" s="32">
        <f t="shared" si="298"/>
        <v>94000</v>
      </c>
      <c r="K1276" s="32">
        <f t="shared" si="299"/>
        <v>99282.8</v>
      </c>
      <c r="L1276" s="32">
        <v>83000</v>
      </c>
      <c r="M1276" s="32"/>
      <c r="N1276" s="32">
        <v>83000</v>
      </c>
      <c r="O1276" s="32">
        <f t="shared" si="307"/>
        <v>87664.6</v>
      </c>
      <c r="P1276" s="87"/>
      <c r="Q1276" s="87"/>
      <c r="R1276" s="88"/>
      <c r="S1276" s="32"/>
      <c r="T1276" s="32"/>
      <c r="U1276" s="32"/>
      <c r="V1276" s="32"/>
      <c r="W1276" s="32"/>
      <c r="X1276" s="32">
        <v>382800</v>
      </c>
      <c r="Y1276" s="32"/>
      <c r="Z1276" s="32">
        <v>382800</v>
      </c>
      <c r="AA1276" s="32">
        <f t="shared" si="308"/>
        <v>404313.36</v>
      </c>
      <c r="AB1276" s="32"/>
      <c r="AC1276" s="32"/>
      <c r="AD1276" s="32"/>
      <c r="AE1276" s="32"/>
      <c r="AF1276" s="32"/>
      <c r="AG1276" s="32"/>
      <c r="AH1276" s="32"/>
      <c r="AI1276" s="32"/>
      <c r="AJ1276" s="32">
        <v>185955</v>
      </c>
      <c r="AK1276" s="32"/>
      <c r="AL1276" s="32">
        <v>185955</v>
      </c>
      <c r="AM1276" s="32">
        <f t="shared" si="310"/>
        <v>196405.671</v>
      </c>
      <c r="AN1276" s="32"/>
      <c r="AO1276" s="32"/>
      <c r="AP1276" s="32"/>
      <c r="AQ1276" s="32"/>
      <c r="AR1276" s="32"/>
      <c r="AS1276" s="32"/>
      <c r="AT1276" s="32"/>
      <c r="AU1276" s="32"/>
      <c r="AV1276" s="32"/>
      <c r="AW1276" s="32"/>
      <c r="AX1276" s="32"/>
      <c r="AY1276" s="32"/>
      <c r="AZ1276" s="32"/>
      <c r="BA1276" s="32"/>
      <c r="BB1276" s="32"/>
      <c r="BC1276" s="32"/>
      <c r="BD1276" s="32"/>
      <c r="BE1276" s="32"/>
      <c r="BF1276" s="32"/>
      <c r="BG1276" s="32"/>
      <c r="BH1276" s="32"/>
      <c r="BI1276" s="32"/>
      <c r="BJ1276" s="32"/>
      <c r="BK1276" s="32"/>
      <c r="BL1276" s="32"/>
      <c r="BM1276" s="32"/>
      <c r="BN1276" s="32"/>
      <c r="BO1276" s="32"/>
      <c r="BP1276" s="32"/>
      <c r="BQ1276" s="32"/>
      <c r="BR1276" s="32"/>
      <c r="BS1276" s="32"/>
      <c r="BT1276" s="32"/>
      <c r="BU1276" s="32"/>
      <c r="BV1276" s="32"/>
      <c r="BW1276" s="32"/>
      <c r="BX1276" s="32"/>
      <c r="BY1276" s="32"/>
      <c r="BZ1276" s="32"/>
      <c r="CA1276" s="32"/>
      <c r="CB1276" s="32">
        <v>190080</v>
      </c>
      <c r="CC1276" s="32"/>
      <c r="CD1276" s="32">
        <v>190080</v>
      </c>
      <c r="CE1276" s="32">
        <f t="shared" si="317"/>
        <v>200762.49600000001</v>
      </c>
      <c r="CF1276" s="32"/>
      <c r="CG1276" s="32"/>
      <c r="CH1276" s="32"/>
      <c r="CI1276" s="32"/>
      <c r="CJ1276" s="32">
        <f t="shared" si="312"/>
        <v>197685.78539999999</v>
      </c>
      <c r="CK1276" s="32">
        <f>+SMALL((K1276,O1276,S1276,W1276,AA1276,AE1276,AI1276,AM1276,AQ1276,AU1276,AY1276,BC1276,BG1276,BK1276,BO1276,BS1276,BW1276,CA1276,CE1276,CI1276),1)</f>
        <v>87664.6</v>
      </c>
      <c r="CL1276" s="18"/>
      <c r="CM1276" s="18">
        <f t="shared" si="313"/>
        <v>11618.199999999997</v>
      </c>
      <c r="CN1276" s="35">
        <f t="shared" si="314"/>
        <v>0.13253012048192767</v>
      </c>
      <c r="CO1276" s="39">
        <f t="shared" si="315"/>
        <v>87664.6</v>
      </c>
    </row>
    <row r="1277" spans="1:93" s="19" customFormat="1" ht="45">
      <c r="A1277" s="17">
        <v>1267</v>
      </c>
      <c r="B1277" s="50" t="s">
        <v>975</v>
      </c>
      <c r="C1277" s="69" t="s">
        <v>1052</v>
      </c>
      <c r="D1277" s="69" t="s">
        <v>1249</v>
      </c>
      <c r="E1277" s="37">
        <v>1</v>
      </c>
      <c r="F1277" s="37" t="str">
        <f>+VLOOKUP(B1277,'[1]AMAREY NOVA MEDICAL S.A'!$D:$H,5,0)</f>
        <v>CTO 5656-2021 AMAREY NOVA MEDICAL S.A</v>
      </c>
      <c r="G1277" s="34">
        <f>+VLOOKUP(B1277,'[1]AMAREY NOVA MEDICAL S.A'!$D:$H,2,0)</f>
        <v>463000</v>
      </c>
      <c r="H1277" s="32">
        <f>+VLOOKUP(B1277,'[1]AMAREY NOVA MEDICAL S.A'!$D:$H,3,0)</f>
        <v>0</v>
      </c>
      <c r="I1277" s="32">
        <f>+VLOOKUP(B1277,'[1]AMAREY NOVA MEDICAL S.A'!$D:$H,4,0)</f>
        <v>463000</v>
      </c>
      <c r="J1277" s="32">
        <f t="shared" si="298"/>
        <v>463000</v>
      </c>
      <c r="K1277" s="32">
        <f t="shared" si="299"/>
        <v>489020.60000000003</v>
      </c>
      <c r="L1277" s="32">
        <v>640000</v>
      </c>
      <c r="M1277" s="32"/>
      <c r="N1277" s="32">
        <v>640000</v>
      </c>
      <c r="O1277" s="32">
        <f t="shared" si="307"/>
        <v>675968</v>
      </c>
      <c r="P1277" s="87"/>
      <c r="Q1277" s="87"/>
      <c r="R1277" s="88"/>
      <c r="S1277" s="32"/>
      <c r="T1277" s="32"/>
      <c r="U1277" s="32"/>
      <c r="V1277" s="32"/>
      <c r="W1277" s="32"/>
      <c r="X1277" s="32"/>
      <c r="Y1277" s="32"/>
      <c r="Z1277" s="32"/>
      <c r="AA1277" s="32"/>
      <c r="AB1277" s="32"/>
      <c r="AC1277" s="32"/>
      <c r="AD1277" s="32"/>
      <c r="AE1277" s="32"/>
      <c r="AF1277" s="32"/>
      <c r="AG1277" s="32"/>
      <c r="AH1277" s="32"/>
      <c r="AI1277" s="32"/>
      <c r="AJ1277" s="32">
        <v>1903480</v>
      </c>
      <c r="AK1277" s="32"/>
      <c r="AL1277" s="32">
        <v>1903480</v>
      </c>
      <c r="AM1277" s="32">
        <f t="shared" si="310"/>
        <v>2010455.5760000001</v>
      </c>
      <c r="AN1277" s="32"/>
      <c r="AO1277" s="32"/>
      <c r="AP1277" s="32"/>
      <c r="AQ1277" s="32"/>
      <c r="AR1277" s="32"/>
      <c r="AS1277" s="32"/>
      <c r="AT1277" s="32"/>
      <c r="AU1277" s="32"/>
      <c r="AV1277" s="32"/>
      <c r="AW1277" s="32"/>
      <c r="AX1277" s="32"/>
      <c r="AY1277" s="32"/>
      <c r="AZ1277" s="32"/>
      <c r="BA1277" s="32"/>
      <c r="BB1277" s="32"/>
      <c r="BC1277" s="32"/>
      <c r="BD1277" s="32"/>
      <c r="BE1277" s="32"/>
      <c r="BF1277" s="32"/>
      <c r="BG1277" s="32"/>
      <c r="BH1277" s="32"/>
      <c r="BI1277" s="32"/>
      <c r="BJ1277" s="32"/>
      <c r="BK1277" s="32"/>
      <c r="BL1277" s="32"/>
      <c r="BM1277" s="32"/>
      <c r="BN1277" s="32"/>
      <c r="BO1277" s="32"/>
      <c r="BP1277" s="32"/>
      <c r="BQ1277" s="32"/>
      <c r="BR1277" s="32"/>
      <c r="BS1277" s="32"/>
      <c r="BT1277" s="32"/>
      <c r="BU1277" s="32"/>
      <c r="BV1277" s="32"/>
      <c r="BW1277" s="32"/>
      <c r="BX1277" s="32"/>
      <c r="BY1277" s="32"/>
      <c r="BZ1277" s="32"/>
      <c r="CA1277" s="32"/>
      <c r="CB1277" s="32"/>
      <c r="CC1277" s="32"/>
      <c r="CD1277" s="32"/>
      <c r="CE1277" s="32"/>
      <c r="CF1277" s="32"/>
      <c r="CG1277" s="32"/>
      <c r="CH1277" s="32"/>
      <c r="CI1277" s="32"/>
      <c r="CJ1277" s="32">
        <f t="shared" si="312"/>
        <v>1058481.392</v>
      </c>
      <c r="CK1277" s="32">
        <f>+SMALL((K1277,O1277,S1277,W1277,AA1277,AE1277,AI1277,AM1277,AQ1277,AU1277,AY1277,BC1277,BG1277,BK1277,BO1277,BS1277,BW1277,CA1277,CE1277,CI1277),1)</f>
        <v>489020.60000000003</v>
      </c>
      <c r="CL1277" s="18"/>
      <c r="CM1277" s="18">
        <f t="shared" si="313"/>
        <v>0</v>
      </c>
      <c r="CN1277" s="35">
        <f t="shared" si="314"/>
        <v>0</v>
      </c>
      <c r="CO1277" s="39">
        <f t="shared" si="315"/>
        <v>489020.60000000003</v>
      </c>
    </row>
    <row r="1278" spans="1:93" s="19" customFormat="1" ht="45">
      <c r="A1278" s="17">
        <v>1268</v>
      </c>
      <c r="B1278" s="50" t="s">
        <v>978</v>
      </c>
      <c r="C1278" s="69" t="s">
        <v>1052</v>
      </c>
      <c r="D1278" s="69" t="s">
        <v>1249</v>
      </c>
      <c r="E1278" s="37">
        <v>1</v>
      </c>
      <c r="F1278" s="37" t="str">
        <f>+VLOOKUP(B1278,'[1]AMAREY NOVA MEDICAL S.A'!$D:$H,5,0)</f>
        <v>CTO 5656-2021 AMAREY NOVA MEDICAL S.A</v>
      </c>
      <c r="G1278" s="34">
        <f>+VLOOKUP(B1278,'[1]AMAREY NOVA MEDICAL S.A'!$D:$H,2,0)</f>
        <v>148000</v>
      </c>
      <c r="H1278" s="32">
        <f>+VLOOKUP(B1278,'[1]AMAREY NOVA MEDICAL S.A'!$D:$H,3,0)</f>
        <v>0</v>
      </c>
      <c r="I1278" s="32">
        <f>+VLOOKUP(B1278,'[1]AMAREY NOVA MEDICAL S.A'!$D:$H,4,0)</f>
        <v>148000</v>
      </c>
      <c r="J1278" s="32">
        <f t="shared" si="298"/>
        <v>148000</v>
      </c>
      <c r="K1278" s="32">
        <f t="shared" si="299"/>
        <v>156317.6</v>
      </c>
      <c r="L1278" s="32">
        <v>146000</v>
      </c>
      <c r="M1278" s="32"/>
      <c r="N1278" s="32">
        <v>146000</v>
      </c>
      <c r="O1278" s="32">
        <f t="shared" si="307"/>
        <v>154205.20000000001</v>
      </c>
      <c r="P1278" s="89"/>
      <c r="Q1278" s="87"/>
      <c r="R1278" s="90"/>
      <c r="S1278" s="32"/>
      <c r="T1278" s="32"/>
      <c r="U1278" s="32"/>
      <c r="V1278" s="32"/>
      <c r="W1278" s="32"/>
      <c r="X1278" s="32">
        <v>330600</v>
      </c>
      <c r="Y1278" s="32"/>
      <c r="Z1278" s="32">
        <v>330600</v>
      </c>
      <c r="AA1278" s="32">
        <f t="shared" si="308"/>
        <v>349179.72000000003</v>
      </c>
      <c r="AB1278" s="32"/>
      <c r="AC1278" s="32"/>
      <c r="AD1278" s="32"/>
      <c r="AE1278" s="32"/>
      <c r="AF1278" s="32"/>
      <c r="AG1278" s="32"/>
      <c r="AH1278" s="32"/>
      <c r="AI1278" s="32"/>
      <c r="AJ1278" s="32">
        <v>333500</v>
      </c>
      <c r="AK1278" s="32"/>
      <c r="AL1278" s="32">
        <v>333500</v>
      </c>
      <c r="AM1278" s="32">
        <f t="shared" si="310"/>
        <v>352242.7</v>
      </c>
      <c r="AN1278" s="32"/>
      <c r="AO1278" s="32"/>
      <c r="AP1278" s="32"/>
      <c r="AQ1278" s="32"/>
      <c r="AR1278" s="32"/>
      <c r="AS1278" s="32"/>
      <c r="AT1278" s="32"/>
      <c r="AU1278" s="32"/>
      <c r="AV1278" s="32"/>
      <c r="AW1278" s="32"/>
      <c r="AX1278" s="32"/>
      <c r="AY1278" s="32"/>
      <c r="AZ1278" s="32"/>
      <c r="BA1278" s="32"/>
      <c r="BB1278" s="32"/>
      <c r="BC1278" s="32"/>
      <c r="BD1278" s="32"/>
      <c r="BE1278" s="32"/>
      <c r="BF1278" s="32"/>
      <c r="BG1278" s="32"/>
      <c r="BH1278" s="32"/>
      <c r="BI1278" s="32"/>
      <c r="BJ1278" s="32"/>
      <c r="BK1278" s="32"/>
      <c r="BL1278" s="32"/>
      <c r="BM1278" s="32"/>
      <c r="BN1278" s="32"/>
      <c r="BO1278" s="32"/>
      <c r="BP1278" s="32"/>
      <c r="BQ1278" s="32"/>
      <c r="BR1278" s="32"/>
      <c r="BS1278" s="32"/>
      <c r="BT1278" s="32"/>
      <c r="BU1278" s="32"/>
      <c r="BV1278" s="32"/>
      <c r="BW1278" s="32"/>
      <c r="BX1278" s="32"/>
      <c r="BY1278" s="32"/>
      <c r="BZ1278" s="32"/>
      <c r="CA1278" s="32"/>
      <c r="CB1278" s="32"/>
      <c r="CC1278" s="32"/>
      <c r="CD1278" s="32"/>
      <c r="CE1278" s="32"/>
      <c r="CF1278" s="32"/>
      <c r="CG1278" s="32"/>
      <c r="CH1278" s="32"/>
      <c r="CI1278" s="32"/>
      <c r="CJ1278" s="32">
        <f t="shared" si="312"/>
        <v>252986.30499999999</v>
      </c>
      <c r="CK1278" s="32">
        <f>+SMALL((K1278,O1278,S1278,W1278,AA1278,AE1278,AI1278,AM1278,AQ1278,AU1278,AY1278,BC1278,BG1278,BK1278,BO1278,BS1278,BW1278,CA1278,CE1278,CI1278),1)</f>
        <v>154205.20000000001</v>
      </c>
      <c r="CL1278" s="18"/>
      <c r="CM1278" s="18">
        <f t="shared" si="313"/>
        <v>2112.3999999999942</v>
      </c>
      <c r="CN1278" s="35">
        <f t="shared" si="314"/>
        <v>1.3698630136986262E-2</v>
      </c>
      <c r="CO1278" s="39">
        <f t="shared" si="315"/>
        <v>154205.20000000001</v>
      </c>
    </row>
    <row r="1279" spans="1:93" s="19" customFormat="1" ht="45">
      <c r="A1279" s="17">
        <v>1269</v>
      </c>
      <c r="B1279" s="50" t="s">
        <v>968</v>
      </c>
      <c r="C1279" s="69" t="s">
        <v>1052</v>
      </c>
      <c r="D1279" s="69" t="s">
        <v>1249</v>
      </c>
      <c r="E1279" s="37">
        <v>1</v>
      </c>
      <c r="F1279" s="37" t="str">
        <f>+VLOOKUP(B1279,'[1]AMAREY NOVA MEDICAL S.A'!$D:$H,5,0)</f>
        <v>CTO 5656-2021 AMAREY NOVA MEDICAL S.A</v>
      </c>
      <c r="G1279" s="34">
        <f>+VLOOKUP(B1279,'[1]AMAREY NOVA MEDICAL S.A'!$D:$H,2,0)</f>
        <v>94000</v>
      </c>
      <c r="H1279" s="32">
        <f>+VLOOKUP(B1279,'[1]AMAREY NOVA MEDICAL S.A'!$D:$H,3,0)</f>
        <v>0</v>
      </c>
      <c r="I1279" s="32">
        <f>+VLOOKUP(B1279,'[1]AMAREY NOVA MEDICAL S.A'!$D:$H,4,0)</f>
        <v>94000</v>
      </c>
      <c r="J1279" s="32">
        <f t="shared" si="298"/>
        <v>94000</v>
      </c>
      <c r="K1279" s="32">
        <f t="shared" si="299"/>
        <v>99282.8</v>
      </c>
      <c r="L1279" s="32">
        <v>83000</v>
      </c>
      <c r="M1279" s="32"/>
      <c r="N1279" s="32">
        <v>83000</v>
      </c>
      <c r="O1279" s="32">
        <f t="shared" si="307"/>
        <v>87664.6</v>
      </c>
      <c r="P1279" s="89"/>
      <c r="Q1279" s="87"/>
      <c r="R1279" s="90"/>
      <c r="S1279" s="32"/>
      <c r="T1279" s="32"/>
      <c r="U1279" s="32"/>
      <c r="V1279" s="32"/>
      <c r="W1279" s="32"/>
      <c r="X1279" s="32">
        <v>382800</v>
      </c>
      <c r="Y1279" s="32"/>
      <c r="Z1279" s="32">
        <v>382800</v>
      </c>
      <c r="AA1279" s="32">
        <f t="shared" si="308"/>
        <v>404313.36</v>
      </c>
      <c r="AB1279" s="32"/>
      <c r="AC1279" s="32"/>
      <c r="AD1279" s="32"/>
      <c r="AE1279" s="32"/>
      <c r="AF1279" s="32"/>
      <c r="AG1279" s="32"/>
      <c r="AH1279" s="32"/>
      <c r="AI1279" s="32"/>
      <c r="AJ1279" s="32">
        <v>185955</v>
      </c>
      <c r="AK1279" s="32"/>
      <c r="AL1279" s="32">
        <v>185955</v>
      </c>
      <c r="AM1279" s="32">
        <f t="shared" si="310"/>
        <v>196405.671</v>
      </c>
      <c r="AN1279" s="32"/>
      <c r="AO1279" s="32"/>
      <c r="AP1279" s="32"/>
      <c r="AQ1279" s="32"/>
      <c r="AR1279" s="32"/>
      <c r="AS1279" s="32"/>
      <c r="AT1279" s="32"/>
      <c r="AU1279" s="32"/>
      <c r="AV1279" s="32"/>
      <c r="AW1279" s="32"/>
      <c r="AX1279" s="32"/>
      <c r="AY1279" s="32"/>
      <c r="AZ1279" s="32"/>
      <c r="BA1279" s="32"/>
      <c r="BB1279" s="32"/>
      <c r="BC1279" s="32"/>
      <c r="BD1279" s="32"/>
      <c r="BE1279" s="32"/>
      <c r="BF1279" s="32"/>
      <c r="BG1279" s="32"/>
      <c r="BH1279" s="32"/>
      <c r="BI1279" s="32"/>
      <c r="BJ1279" s="32"/>
      <c r="BK1279" s="32"/>
      <c r="BL1279" s="32"/>
      <c r="BM1279" s="32"/>
      <c r="BN1279" s="32"/>
      <c r="BO1279" s="32"/>
      <c r="BP1279" s="32"/>
      <c r="BQ1279" s="32"/>
      <c r="BR1279" s="32"/>
      <c r="BS1279" s="32"/>
      <c r="BT1279" s="32"/>
      <c r="BU1279" s="32"/>
      <c r="BV1279" s="32"/>
      <c r="BW1279" s="32"/>
      <c r="BX1279" s="32"/>
      <c r="BY1279" s="32"/>
      <c r="BZ1279" s="32"/>
      <c r="CA1279" s="32"/>
      <c r="CB1279" s="32"/>
      <c r="CC1279" s="32"/>
      <c r="CD1279" s="32"/>
      <c r="CE1279" s="32"/>
      <c r="CF1279" s="32"/>
      <c r="CG1279" s="32"/>
      <c r="CH1279" s="32"/>
      <c r="CI1279" s="32"/>
      <c r="CJ1279" s="32">
        <f t="shared" si="312"/>
        <v>196916.60775</v>
      </c>
      <c r="CK1279" s="32">
        <f>+SMALL((K1279,O1279,S1279,W1279,AA1279,AE1279,AI1279,AM1279,AQ1279,AU1279,AY1279,BC1279,BG1279,BK1279,BO1279,BS1279,BW1279,CA1279,CE1279,CI1279),1)</f>
        <v>87664.6</v>
      </c>
      <c r="CL1279" s="18"/>
      <c r="CM1279" s="18">
        <f t="shared" si="313"/>
        <v>11618.199999999997</v>
      </c>
      <c r="CN1279" s="35">
        <f t="shared" si="314"/>
        <v>0.13253012048192767</v>
      </c>
      <c r="CO1279" s="39">
        <f t="shared" si="315"/>
        <v>87664.6</v>
      </c>
    </row>
    <row r="1280" spans="1:93" s="19" customFormat="1" ht="45">
      <c r="A1280" s="17">
        <v>1270</v>
      </c>
      <c r="B1280" s="50" t="s">
        <v>340</v>
      </c>
      <c r="C1280" s="69" t="s">
        <v>1052</v>
      </c>
      <c r="D1280" s="69" t="s">
        <v>1249</v>
      </c>
      <c r="E1280" s="37">
        <v>1</v>
      </c>
      <c r="F1280" s="37" t="str">
        <f>+VLOOKUP(B1280,'[1]AMAREY NOVA MEDICAL S.A'!$D:$H,5,0)</f>
        <v>CTO 5656-2021 AMAREY NOVA MEDICAL S.A</v>
      </c>
      <c r="G1280" s="34">
        <f>+VLOOKUP(B1280,'[1]AMAREY NOVA MEDICAL S.A'!$D:$H,2,0)</f>
        <v>31000</v>
      </c>
      <c r="H1280" s="32">
        <f>+VLOOKUP(B1280,'[1]AMAREY NOVA MEDICAL S.A'!$D:$H,3,0)</f>
        <v>0</v>
      </c>
      <c r="I1280" s="32">
        <f>+VLOOKUP(B1280,'[1]AMAREY NOVA MEDICAL S.A'!$D:$H,4,0)</f>
        <v>31000</v>
      </c>
      <c r="J1280" s="32">
        <f t="shared" si="298"/>
        <v>31000</v>
      </c>
      <c r="K1280" s="32">
        <f t="shared" si="299"/>
        <v>32742.2</v>
      </c>
      <c r="L1280" s="32">
        <v>36000</v>
      </c>
      <c r="M1280" s="32"/>
      <c r="N1280" s="32">
        <v>36000</v>
      </c>
      <c r="O1280" s="32">
        <f t="shared" si="307"/>
        <v>38023.200000000004</v>
      </c>
      <c r="P1280" s="89"/>
      <c r="Q1280" s="87"/>
      <c r="R1280" s="90"/>
      <c r="S1280" s="32"/>
      <c r="T1280" s="32"/>
      <c r="U1280" s="32"/>
      <c r="V1280" s="32"/>
      <c r="W1280" s="32"/>
      <c r="X1280" s="32">
        <v>58000</v>
      </c>
      <c r="Y1280" s="32"/>
      <c r="Z1280" s="32">
        <v>58000</v>
      </c>
      <c r="AA1280" s="32">
        <f t="shared" si="308"/>
        <v>61259.6</v>
      </c>
      <c r="AB1280" s="32"/>
      <c r="AC1280" s="32"/>
      <c r="AD1280" s="32"/>
      <c r="AE1280" s="32"/>
      <c r="AF1280" s="32"/>
      <c r="AG1280" s="32"/>
      <c r="AH1280" s="32"/>
      <c r="AI1280" s="32"/>
      <c r="AJ1280" s="32">
        <v>81800</v>
      </c>
      <c r="AK1280" s="32">
        <f>+AJ1280*19%</f>
        <v>15542</v>
      </c>
      <c r="AL1280" s="32">
        <v>97342</v>
      </c>
      <c r="AM1280" s="32">
        <f t="shared" si="310"/>
        <v>102812.6204</v>
      </c>
      <c r="AN1280" s="32"/>
      <c r="AO1280" s="32"/>
      <c r="AP1280" s="32"/>
      <c r="AQ1280" s="32"/>
      <c r="AR1280" s="32"/>
      <c r="AS1280" s="32"/>
      <c r="AT1280" s="32"/>
      <c r="AU1280" s="32"/>
      <c r="AV1280" s="32"/>
      <c r="AW1280" s="32"/>
      <c r="AX1280" s="32"/>
      <c r="AY1280" s="32"/>
      <c r="AZ1280" s="32"/>
      <c r="BA1280" s="32"/>
      <c r="BB1280" s="32"/>
      <c r="BC1280" s="32"/>
      <c r="BD1280" s="32"/>
      <c r="BE1280" s="32"/>
      <c r="BF1280" s="32"/>
      <c r="BG1280" s="32"/>
      <c r="BH1280" s="32"/>
      <c r="BI1280" s="32"/>
      <c r="BJ1280" s="32"/>
      <c r="BK1280" s="32"/>
      <c r="BL1280" s="32"/>
      <c r="BM1280" s="32"/>
      <c r="BN1280" s="32"/>
      <c r="BO1280" s="32"/>
      <c r="BP1280" s="32"/>
      <c r="BQ1280" s="32"/>
      <c r="BR1280" s="32"/>
      <c r="BS1280" s="32"/>
      <c r="BT1280" s="32"/>
      <c r="BU1280" s="32"/>
      <c r="BV1280" s="32"/>
      <c r="BW1280" s="32"/>
      <c r="BX1280" s="32"/>
      <c r="BY1280" s="32"/>
      <c r="BZ1280" s="32"/>
      <c r="CA1280" s="32"/>
      <c r="CB1280" s="32"/>
      <c r="CC1280" s="32"/>
      <c r="CD1280" s="32"/>
      <c r="CE1280" s="32"/>
      <c r="CF1280" s="32"/>
      <c r="CG1280" s="32"/>
      <c r="CH1280" s="32"/>
      <c r="CI1280" s="32"/>
      <c r="CJ1280" s="32">
        <f t="shared" si="312"/>
        <v>58709.405100000004</v>
      </c>
      <c r="CK1280" s="32">
        <f>+SMALL((K1280,O1280,S1280,W1280,AA1280,AE1280,AI1280,AM1280,AQ1280,AU1280,AY1280,BC1280,BG1280,BK1280,BO1280,BS1280,BW1280,CA1280,CE1280,CI1280),1)</f>
        <v>32742.2</v>
      </c>
      <c r="CL1280" s="18"/>
      <c r="CM1280" s="18">
        <f t="shared" si="313"/>
        <v>0</v>
      </c>
      <c r="CN1280" s="35">
        <f t="shared" si="314"/>
        <v>0</v>
      </c>
      <c r="CO1280" s="39">
        <f t="shared" si="315"/>
        <v>32742.2</v>
      </c>
    </row>
    <row r="1281" spans="1:93" s="19" customFormat="1" ht="60">
      <c r="A1281" s="17">
        <v>1271</v>
      </c>
      <c r="B1281" s="50" t="s">
        <v>981</v>
      </c>
      <c r="C1281" s="69" t="s">
        <v>1053</v>
      </c>
      <c r="D1281" s="69" t="s">
        <v>1249</v>
      </c>
      <c r="E1281" s="37">
        <v>1</v>
      </c>
      <c r="F1281" s="37" t="str">
        <f>+VLOOKUP(B1281,'[1]AMAREY NOVA MEDICAL S.A'!$D:$H,5,0)</f>
        <v>CTO 5664-2021 JOHNSON &amp; JOHNSON DE COLOMBIA S.A</v>
      </c>
      <c r="G1281" s="34">
        <f>+VLOOKUP(B1281,'[1]AMAREY NOVA MEDICAL S.A'!$D:$H,2,0)</f>
        <v>2360000</v>
      </c>
      <c r="H1281" s="32">
        <f>+VLOOKUP(B1281,'[1]AMAREY NOVA MEDICAL S.A'!$D:$H,3,0)</f>
        <v>0</v>
      </c>
      <c r="I1281" s="32">
        <f>+VLOOKUP(B1281,'[1]AMAREY NOVA MEDICAL S.A'!$D:$H,4,0)</f>
        <v>2360000</v>
      </c>
      <c r="J1281" s="32">
        <f t="shared" si="298"/>
        <v>2360000</v>
      </c>
      <c r="K1281" s="32">
        <f t="shared" si="299"/>
        <v>2492632</v>
      </c>
      <c r="L1281" s="32"/>
      <c r="M1281" s="32"/>
      <c r="N1281" s="32"/>
      <c r="O1281" s="32"/>
      <c r="P1281" s="89"/>
      <c r="Q1281" s="87"/>
      <c r="R1281" s="90"/>
      <c r="S1281" s="32"/>
      <c r="T1281" s="32"/>
      <c r="U1281" s="32"/>
      <c r="V1281" s="32"/>
      <c r="W1281" s="32"/>
      <c r="X1281" s="32">
        <v>3654000</v>
      </c>
      <c r="Y1281" s="32"/>
      <c r="Z1281" s="32">
        <v>3654000</v>
      </c>
      <c r="AA1281" s="32">
        <f t="shared" si="308"/>
        <v>3859354.8000000003</v>
      </c>
      <c r="AB1281" s="32"/>
      <c r="AC1281" s="32"/>
      <c r="AD1281" s="32"/>
      <c r="AE1281" s="32"/>
      <c r="AF1281" s="32"/>
      <c r="AG1281" s="32"/>
      <c r="AH1281" s="32"/>
      <c r="AI1281" s="32"/>
      <c r="AJ1281" s="32">
        <v>2714000</v>
      </c>
      <c r="AK1281" s="32"/>
      <c r="AL1281" s="32">
        <v>2714000</v>
      </c>
      <c r="AM1281" s="32">
        <f t="shared" si="310"/>
        <v>2866526.8000000003</v>
      </c>
      <c r="AN1281" s="32"/>
      <c r="AO1281" s="32"/>
      <c r="AP1281" s="32"/>
      <c r="AQ1281" s="32"/>
      <c r="AR1281" s="32"/>
      <c r="AS1281" s="32"/>
      <c r="AT1281" s="32"/>
      <c r="AU1281" s="32"/>
      <c r="AV1281" s="32"/>
      <c r="AW1281" s="32"/>
      <c r="AX1281" s="32"/>
      <c r="AY1281" s="32"/>
      <c r="AZ1281" s="32"/>
      <c r="BA1281" s="32"/>
      <c r="BB1281" s="32"/>
      <c r="BC1281" s="32"/>
      <c r="BD1281" s="32"/>
      <c r="BE1281" s="32"/>
      <c r="BF1281" s="32"/>
      <c r="BG1281" s="32"/>
      <c r="BH1281" s="32"/>
      <c r="BI1281" s="32"/>
      <c r="BJ1281" s="32"/>
      <c r="BK1281" s="32"/>
      <c r="BL1281" s="32"/>
      <c r="BM1281" s="32"/>
      <c r="BN1281" s="32"/>
      <c r="BO1281" s="32"/>
      <c r="BP1281" s="32"/>
      <c r="BQ1281" s="32"/>
      <c r="BR1281" s="32"/>
      <c r="BS1281" s="32"/>
      <c r="BT1281" s="32"/>
      <c r="BU1281" s="32"/>
      <c r="BV1281" s="32"/>
      <c r="BW1281" s="32"/>
      <c r="BX1281" s="32"/>
      <c r="BY1281" s="32"/>
      <c r="BZ1281" s="32"/>
      <c r="CA1281" s="32"/>
      <c r="CB1281" s="32">
        <v>1886068.8000000003</v>
      </c>
      <c r="CC1281" s="32"/>
      <c r="CD1281" s="32">
        <v>1886068.8000000003</v>
      </c>
      <c r="CE1281" s="32">
        <f t="shared" si="317"/>
        <v>1992065.8665600005</v>
      </c>
      <c r="CF1281" s="32"/>
      <c r="CG1281" s="32"/>
      <c r="CH1281" s="32"/>
      <c r="CI1281" s="32"/>
      <c r="CJ1281" s="32">
        <f t="shared" si="312"/>
        <v>2802644.8666400006</v>
      </c>
      <c r="CK1281" s="32">
        <f>+SMALL((K1281,O1281,S1281,W1281,AA1281,AE1281,AI1281,AM1281,AQ1281,AU1281,AY1281,BC1281,BG1281,BK1281,BO1281,BS1281,BW1281,CA1281,CE1281,CI1281),1)</f>
        <v>1992065.8665600005</v>
      </c>
      <c r="CL1281" s="18"/>
      <c r="CM1281" s="18">
        <f t="shared" si="313"/>
        <v>500566.13343999954</v>
      </c>
      <c r="CN1281" s="35">
        <f t="shared" si="314"/>
        <v>0.25127991089190355</v>
      </c>
      <c r="CO1281" s="39">
        <f t="shared" si="315"/>
        <v>1992065.8665600005</v>
      </c>
    </row>
    <row r="1282" spans="1:93" s="19" customFormat="1" ht="45">
      <c r="A1282" s="17">
        <v>1272</v>
      </c>
      <c r="B1282" s="50" t="s">
        <v>978</v>
      </c>
      <c r="C1282" s="69" t="s">
        <v>1053</v>
      </c>
      <c r="D1282" s="69" t="s">
        <v>1249</v>
      </c>
      <c r="E1282" s="37">
        <v>1</v>
      </c>
      <c r="F1282" s="37" t="str">
        <f>+VLOOKUP(B1282,'[1]AMAREY NOVA MEDICAL S.A'!$D:$H,5,0)</f>
        <v>CTO 5656-2021 AMAREY NOVA MEDICAL S.A</v>
      </c>
      <c r="G1282" s="34">
        <f>+VLOOKUP(B1282,'[1]AMAREY NOVA MEDICAL S.A'!$D:$H,2,0)</f>
        <v>148000</v>
      </c>
      <c r="H1282" s="32">
        <f>+VLOOKUP(B1282,'[1]AMAREY NOVA MEDICAL S.A'!$D:$H,3,0)</f>
        <v>0</v>
      </c>
      <c r="I1282" s="32">
        <f>+VLOOKUP(B1282,'[1]AMAREY NOVA MEDICAL S.A'!$D:$H,4,0)</f>
        <v>148000</v>
      </c>
      <c r="J1282" s="32">
        <f t="shared" si="298"/>
        <v>148000</v>
      </c>
      <c r="K1282" s="32">
        <f t="shared" si="299"/>
        <v>156317.6</v>
      </c>
      <c r="L1282" s="32"/>
      <c r="M1282" s="32"/>
      <c r="N1282" s="32"/>
      <c r="O1282" s="32"/>
      <c r="P1282" s="89"/>
      <c r="Q1282" s="87"/>
      <c r="R1282" s="90"/>
      <c r="S1282" s="32"/>
      <c r="T1282" s="32"/>
      <c r="U1282" s="32"/>
      <c r="V1282" s="32"/>
      <c r="W1282" s="32"/>
      <c r="X1282" s="32">
        <v>330600</v>
      </c>
      <c r="Y1282" s="32"/>
      <c r="Z1282" s="32">
        <v>330600</v>
      </c>
      <c r="AA1282" s="32">
        <f t="shared" si="308"/>
        <v>349179.72000000003</v>
      </c>
      <c r="AB1282" s="32"/>
      <c r="AC1282" s="32"/>
      <c r="AD1282" s="32"/>
      <c r="AE1282" s="32"/>
      <c r="AF1282" s="32"/>
      <c r="AG1282" s="32"/>
      <c r="AH1282" s="32"/>
      <c r="AI1282" s="32"/>
      <c r="AJ1282" s="32">
        <v>391000</v>
      </c>
      <c r="AK1282" s="32"/>
      <c r="AL1282" s="32">
        <v>391000</v>
      </c>
      <c r="AM1282" s="32">
        <f t="shared" si="310"/>
        <v>412974.2</v>
      </c>
      <c r="AN1282" s="32"/>
      <c r="AO1282" s="32"/>
      <c r="AP1282" s="32"/>
      <c r="AQ1282" s="32"/>
      <c r="AR1282" s="32"/>
      <c r="AS1282" s="32"/>
      <c r="AT1282" s="32"/>
      <c r="AU1282" s="32"/>
      <c r="AV1282" s="32"/>
      <c r="AW1282" s="32"/>
      <c r="AX1282" s="32"/>
      <c r="AY1282" s="32"/>
      <c r="AZ1282" s="32"/>
      <c r="BA1282" s="32"/>
      <c r="BB1282" s="32"/>
      <c r="BC1282" s="32"/>
      <c r="BD1282" s="32"/>
      <c r="BE1282" s="32"/>
      <c r="BF1282" s="32"/>
      <c r="BG1282" s="32"/>
      <c r="BH1282" s="32"/>
      <c r="BI1282" s="32"/>
      <c r="BJ1282" s="32"/>
      <c r="BK1282" s="32"/>
      <c r="BL1282" s="32"/>
      <c r="BM1282" s="32"/>
      <c r="BN1282" s="32"/>
      <c r="BO1282" s="32"/>
      <c r="BP1282" s="32"/>
      <c r="BQ1282" s="32"/>
      <c r="BR1282" s="32"/>
      <c r="BS1282" s="32"/>
      <c r="BT1282" s="32"/>
      <c r="BU1282" s="32"/>
      <c r="BV1282" s="32"/>
      <c r="BW1282" s="32"/>
      <c r="BX1282" s="32"/>
      <c r="BY1282" s="32"/>
      <c r="BZ1282" s="32"/>
      <c r="CA1282" s="32"/>
      <c r="CB1282" s="32">
        <v>225720.00000000003</v>
      </c>
      <c r="CC1282" s="32"/>
      <c r="CD1282" s="32">
        <v>225720.00000000003</v>
      </c>
      <c r="CE1282" s="32">
        <f t="shared" si="317"/>
        <v>238405.46400000004</v>
      </c>
      <c r="CF1282" s="32"/>
      <c r="CG1282" s="32"/>
      <c r="CH1282" s="32"/>
      <c r="CI1282" s="32"/>
      <c r="CJ1282" s="32">
        <f t="shared" si="312"/>
        <v>289219.24600000004</v>
      </c>
      <c r="CK1282" s="32">
        <f>+SMALL((K1282,O1282,S1282,W1282,AA1282,AE1282,AI1282,AM1282,AQ1282,AU1282,AY1282,BC1282,BG1282,BK1282,BO1282,BS1282,BW1282,CA1282,CE1282,CI1282),1)</f>
        <v>156317.6</v>
      </c>
      <c r="CL1282" s="18"/>
      <c r="CM1282" s="18">
        <f t="shared" si="313"/>
        <v>0</v>
      </c>
      <c r="CN1282" s="35">
        <f t="shared" si="314"/>
        <v>0</v>
      </c>
      <c r="CO1282" s="39">
        <f t="shared" si="315"/>
        <v>156317.6</v>
      </c>
    </row>
    <row r="1283" spans="1:93" s="19" customFormat="1" ht="45">
      <c r="A1283" s="17">
        <v>1273</v>
      </c>
      <c r="B1283" s="50" t="s">
        <v>968</v>
      </c>
      <c r="C1283" s="69" t="s">
        <v>1053</v>
      </c>
      <c r="D1283" s="69" t="s">
        <v>1249</v>
      </c>
      <c r="E1283" s="37">
        <v>1</v>
      </c>
      <c r="F1283" s="37" t="str">
        <f>+VLOOKUP(B1283,'[1]AMAREY NOVA MEDICAL S.A'!$D:$H,5,0)</f>
        <v>CTO 5656-2021 AMAREY NOVA MEDICAL S.A</v>
      </c>
      <c r="G1283" s="34">
        <f>+VLOOKUP(B1283,'[1]AMAREY NOVA MEDICAL S.A'!$D:$H,2,0)</f>
        <v>94000</v>
      </c>
      <c r="H1283" s="32">
        <f>+VLOOKUP(B1283,'[1]AMAREY NOVA MEDICAL S.A'!$D:$H,3,0)</f>
        <v>0</v>
      </c>
      <c r="I1283" s="32">
        <f>+VLOOKUP(B1283,'[1]AMAREY NOVA MEDICAL S.A'!$D:$H,4,0)</f>
        <v>94000</v>
      </c>
      <c r="J1283" s="32">
        <f t="shared" si="298"/>
        <v>94000</v>
      </c>
      <c r="K1283" s="32">
        <f t="shared" si="299"/>
        <v>99282.8</v>
      </c>
      <c r="L1283" s="32"/>
      <c r="M1283" s="32"/>
      <c r="N1283" s="32"/>
      <c r="O1283" s="32"/>
      <c r="P1283" s="89"/>
      <c r="Q1283" s="87"/>
      <c r="R1283" s="90"/>
      <c r="S1283" s="32"/>
      <c r="T1283" s="32"/>
      <c r="U1283" s="32"/>
      <c r="V1283" s="32"/>
      <c r="W1283" s="32"/>
      <c r="X1283" s="32">
        <v>330600</v>
      </c>
      <c r="Y1283" s="32"/>
      <c r="Z1283" s="32">
        <v>330600</v>
      </c>
      <c r="AA1283" s="32">
        <f t="shared" si="308"/>
        <v>349179.72000000003</v>
      </c>
      <c r="AB1283" s="32"/>
      <c r="AC1283" s="32"/>
      <c r="AD1283" s="32"/>
      <c r="AE1283" s="32"/>
      <c r="AF1283" s="32"/>
      <c r="AG1283" s="32"/>
      <c r="AH1283" s="32"/>
      <c r="AI1283" s="32"/>
      <c r="AJ1283" s="32">
        <v>185955</v>
      </c>
      <c r="AK1283" s="32"/>
      <c r="AL1283" s="32">
        <v>185955</v>
      </c>
      <c r="AM1283" s="32">
        <f t="shared" si="310"/>
        <v>196405.671</v>
      </c>
      <c r="AN1283" s="32"/>
      <c r="AO1283" s="32"/>
      <c r="AP1283" s="32"/>
      <c r="AQ1283" s="32"/>
      <c r="AR1283" s="32"/>
      <c r="AS1283" s="32"/>
      <c r="AT1283" s="32"/>
      <c r="AU1283" s="32"/>
      <c r="AV1283" s="32"/>
      <c r="AW1283" s="32"/>
      <c r="AX1283" s="32"/>
      <c r="AY1283" s="32"/>
      <c r="AZ1283" s="32"/>
      <c r="BA1283" s="32"/>
      <c r="BB1283" s="32"/>
      <c r="BC1283" s="32"/>
      <c r="BD1283" s="32"/>
      <c r="BE1283" s="32"/>
      <c r="BF1283" s="32"/>
      <c r="BG1283" s="32"/>
      <c r="BH1283" s="32"/>
      <c r="BI1283" s="32"/>
      <c r="BJ1283" s="32"/>
      <c r="BK1283" s="32"/>
      <c r="BL1283" s="32"/>
      <c r="BM1283" s="32"/>
      <c r="BN1283" s="32"/>
      <c r="BO1283" s="32"/>
      <c r="BP1283" s="32"/>
      <c r="BQ1283" s="32"/>
      <c r="BR1283" s="32"/>
      <c r="BS1283" s="32"/>
      <c r="BT1283" s="32"/>
      <c r="BU1283" s="32"/>
      <c r="BV1283" s="32"/>
      <c r="BW1283" s="32"/>
      <c r="BX1283" s="32"/>
      <c r="BY1283" s="32"/>
      <c r="BZ1283" s="32"/>
      <c r="CA1283" s="32"/>
      <c r="CB1283" s="32">
        <v>255063.60000000003</v>
      </c>
      <c r="CC1283" s="32"/>
      <c r="CD1283" s="32">
        <v>255063.60000000003</v>
      </c>
      <c r="CE1283" s="32">
        <f t="shared" si="317"/>
        <v>269398.17432000005</v>
      </c>
      <c r="CF1283" s="32"/>
      <c r="CG1283" s="32"/>
      <c r="CH1283" s="32"/>
      <c r="CI1283" s="32"/>
      <c r="CJ1283" s="32">
        <f t="shared" si="312"/>
        <v>228566.59133000002</v>
      </c>
      <c r="CK1283" s="32">
        <f>+SMALL((K1283,O1283,S1283,W1283,AA1283,AE1283,AI1283,AM1283,AQ1283,AU1283,AY1283,BC1283,BG1283,BK1283,BO1283,BS1283,BW1283,CA1283,CE1283,CI1283),1)</f>
        <v>99282.8</v>
      </c>
      <c r="CL1283" s="18"/>
      <c r="CM1283" s="18">
        <f t="shared" si="313"/>
        <v>0</v>
      </c>
      <c r="CN1283" s="35">
        <f t="shared" si="314"/>
        <v>0</v>
      </c>
      <c r="CO1283" s="39">
        <f t="shared" si="315"/>
        <v>99282.8</v>
      </c>
    </row>
    <row r="1284" spans="1:93" s="19" customFormat="1" ht="45">
      <c r="A1284" s="17">
        <v>1274</v>
      </c>
      <c r="B1284" s="50" t="s">
        <v>340</v>
      </c>
      <c r="C1284" s="69" t="s">
        <v>1053</v>
      </c>
      <c r="D1284" s="69" t="s">
        <v>1249</v>
      </c>
      <c r="E1284" s="37">
        <v>1</v>
      </c>
      <c r="F1284" s="37" t="str">
        <f>+VLOOKUP(B1284,'[1]AMAREY NOVA MEDICAL S.A'!$D:$H,5,0)</f>
        <v>CTO 5656-2021 AMAREY NOVA MEDICAL S.A</v>
      </c>
      <c r="G1284" s="34">
        <f>+VLOOKUP(B1284,'[1]AMAREY NOVA MEDICAL S.A'!$D:$H,2,0)</f>
        <v>31000</v>
      </c>
      <c r="H1284" s="32">
        <f>+VLOOKUP(B1284,'[1]AMAREY NOVA MEDICAL S.A'!$D:$H,3,0)</f>
        <v>0</v>
      </c>
      <c r="I1284" s="32">
        <f>+VLOOKUP(B1284,'[1]AMAREY NOVA MEDICAL S.A'!$D:$H,4,0)</f>
        <v>31000</v>
      </c>
      <c r="J1284" s="32">
        <f t="shared" si="298"/>
        <v>31000</v>
      </c>
      <c r="K1284" s="32">
        <f t="shared" si="299"/>
        <v>32742.2</v>
      </c>
      <c r="L1284" s="32"/>
      <c r="M1284" s="32"/>
      <c r="N1284" s="32"/>
      <c r="O1284" s="32"/>
      <c r="P1284" s="89"/>
      <c r="Q1284" s="87"/>
      <c r="R1284" s="90"/>
      <c r="S1284" s="32"/>
      <c r="T1284" s="32"/>
      <c r="U1284" s="32"/>
      <c r="V1284" s="32"/>
      <c r="W1284" s="32"/>
      <c r="X1284" s="32">
        <v>58000</v>
      </c>
      <c r="Y1284" s="32"/>
      <c r="Z1284" s="32">
        <v>58000</v>
      </c>
      <c r="AA1284" s="32">
        <f t="shared" si="308"/>
        <v>61259.6</v>
      </c>
      <c r="AB1284" s="32"/>
      <c r="AC1284" s="32"/>
      <c r="AD1284" s="32"/>
      <c r="AE1284" s="32"/>
      <c r="AF1284" s="32"/>
      <c r="AG1284" s="32"/>
      <c r="AH1284" s="32"/>
      <c r="AI1284" s="32"/>
      <c r="AJ1284" s="32">
        <v>81800</v>
      </c>
      <c r="AK1284" s="32">
        <f>+AJ1284*19%</f>
        <v>15542</v>
      </c>
      <c r="AL1284" s="32">
        <v>97342</v>
      </c>
      <c r="AM1284" s="32">
        <f t="shared" si="310"/>
        <v>102812.6204</v>
      </c>
      <c r="AN1284" s="32">
        <v>52250</v>
      </c>
      <c r="AO1284" s="32">
        <f t="shared" si="306"/>
        <v>0</v>
      </c>
      <c r="AP1284" s="32">
        <v>52250</v>
      </c>
      <c r="AQ1284" s="32">
        <f t="shared" si="311"/>
        <v>55186.450000000004</v>
      </c>
      <c r="AR1284" s="32"/>
      <c r="AS1284" s="32"/>
      <c r="AT1284" s="32"/>
      <c r="AU1284" s="32"/>
      <c r="AV1284" s="32"/>
      <c r="AW1284" s="32"/>
      <c r="AX1284" s="32"/>
      <c r="AY1284" s="32"/>
      <c r="AZ1284" s="32"/>
      <c r="BA1284" s="32"/>
      <c r="BB1284" s="32"/>
      <c r="BC1284" s="32"/>
      <c r="BD1284" s="32"/>
      <c r="BE1284" s="32"/>
      <c r="BF1284" s="32"/>
      <c r="BG1284" s="32"/>
      <c r="BH1284" s="32"/>
      <c r="BI1284" s="32"/>
      <c r="BJ1284" s="32"/>
      <c r="BK1284" s="32"/>
      <c r="BL1284" s="32"/>
      <c r="BM1284" s="32"/>
      <c r="BN1284" s="32"/>
      <c r="BO1284" s="32"/>
      <c r="BP1284" s="32"/>
      <c r="BQ1284" s="32"/>
      <c r="BR1284" s="32"/>
      <c r="BS1284" s="32"/>
      <c r="BT1284" s="32"/>
      <c r="BU1284" s="32"/>
      <c r="BV1284" s="32"/>
      <c r="BW1284" s="32"/>
      <c r="BX1284" s="32"/>
      <c r="BY1284" s="32"/>
      <c r="BZ1284" s="32"/>
      <c r="CA1284" s="32"/>
      <c r="CB1284" s="32">
        <v>15120</v>
      </c>
      <c r="CC1284" s="32">
        <v>2872.8</v>
      </c>
      <c r="CD1284" s="32">
        <v>17992.8</v>
      </c>
      <c r="CE1284" s="32">
        <f t="shared" si="317"/>
        <v>19003.995360000001</v>
      </c>
      <c r="CF1284" s="32"/>
      <c r="CG1284" s="32"/>
      <c r="CH1284" s="32"/>
      <c r="CI1284" s="32"/>
      <c r="CJ1284" s="32">
        <f t="shared" si="312"/>
        <v>54200.973152000006</v>
      </c>
      <c r="CK1284" s="32">
        <f>+SMALL((K1284,O1284,S1284,W1284,AA1284,AE1284,AI1284,AM1284,AQ1284,AU1284,AY1284,BC1284,BG1284,BK1284,BO1284,BS1284,BW1284,CA1284,CE1284,CI1284),1)</f>
        <v>19003.995360000001</v>
      </c>
      <c r="CL1284" s="18"/>
      <c r="CM1284" s="18">
        <f t="shared" si="313"/>
        <v>13738.20464</v>
      </c>
      <c r="CN1284" s="35">
        <f t="shared" si="314"/>
        <v>0.72291138677693301</v>
      </c>
      <c r="CO1284" s="39">
        <f t="shared" si="315"/>
        <v>19003.995360000001</v>
      </c>
    </row>
    <row r="1285" spans="1:93" s="19" customFormat="1" ht="60">
      <c r="A1285" s="17">
        <v>1275</v>
      </c>
      <c r="B1285" s="50" t="s">
        <v>982</v>
      </c>
      <c r="C1285" s="69" t="s">
        <v>1054</v>
      </c>
      <c r="D1285" s="69" t="s">
        <v>1249</v>
      </c>
      <c r="E1285" s="37">
        <v>1</v>
      </c>
      <c r="F1285" s="37" t="str">
        <f>+VLOOKUP(B1285,'[1]AMAREY NOVA MEDICAL S.A'!$D:$H,5,0)</f>
        <v>CTO 5665-2021 LA INSTRUMENTADORA S.A.S</v>
      </c>
      <c r="G1285" s="34">
        <f>+VLOOKUP(B1285,'[1]AMAREY NOVA MEDICAL S.A'!$D:$H,2,0)</f>
        <v>560230</v>
      </c>
      <c r="H1285" s="32">
        <f>+VLOOKUP(B1285,'[1]AMAREY NOVA MEDICAL S.A'!$D:$H,3,0)</f>
        <v>0</v>
      </c>
      <c r="I1285" s="32">
        <f>+VLOOKUP(B1285,'[1]AMAREY NOVA MEDICAL S.A'!$D:$H,4,0)</f>
        <v>560230</v>
      </c>
      <c r="J1285" s="32">
        <f t="shared" ref="J1285:J1348" si="319">+I1285*E1285</f>
        <v>560230</v>
      </c>
      <c r="K1285" s="32">
        <f t="shared" ref="K1285:K1348" si="320">+J1285*1.0562</f>
        <v>591714.92599999998</v>
      </c>
      <c r="L1285" s="32"/>
      <c r="M1285" s="32"/>
      <c r="N1285" s="32"/>
      <c r="O1285" s="32"/>
      <c r="P1285" s="89">
        <v>866377</v>
      </c>
      <c r="Q1285" s="87"/>
      <c r="R1285" s="90">
        <v>866377</v>
      </c>
      <c r="S1285" s="32">
        <f t="shared" ref="S1285:S1291" si="321">+R1285*1.056</f>
        <v>914894.11200000008</v>
      </c>
      <c r="T1285" s="32"/>
      <c r="U1285" s="32"/>
      <c r="V1285" s="32"/>
      <c r="W1285" s="32"/>
      <c r="X1285" s="32">
        <v>801000</v>
      </c>
      <c r="Y1285" s="32"/>
      <c r="Z1285" s="32">
        <v>801000</v>
      </c>
      <c r="AA1285" s="32">
        <f t="shared" si="308"/>
        <v>846016.20000000007</v>
      </c>
      <c r="AB1285" s="32">
        <v>320000</v>
      </c>
      <c r="AC1285" s="32"/>
      <c r="AD1285" s="32">
        <f>+AB1285</f>
        <v>320000</v>
      </c>
      <c r="AE1285" s="32">
        <f t="shared" ref="AE1285:AE1290" si="322">+AD1285*1.0562</f>
        <v>337984</v>
      </c>
      <c r="AF1285" s="32"/>
      <c r="AG1285" s="32"/>
      <c r="AH1285" s="32"/>
      <c r="AI1285" s="32"/>
      <c r="AJ1285" s="32">
        <v>534750</v>
      </c>
      <c r="AK1285" s="32"/>
      <c r="AL1285" s="32">
        <v>534750</v>
      </c>
      <c r="AM1285" s="32">
        <f t="shared" si="310"/>
        <v>564802.95000000007</v>
      </c>
      <c r="AN1285" s="32">
        <v>560230</v>
      </c>
      <c r="AO1285" s="32">
        <f t="shared" si="306"/>
        <v>0</v>
      </c>
      <c r="AP1285" s="32">
        <v>560230</v>
      </c>
      <c r="AQ1285" s="32">
        <f t="shared" si="311"/>
        <v>591714.92599999998</v>
      </c>
      <c r="AR1285" s="32"/>
      <c r="AS1285" s="32"/>
      <c r="AT1285" s="32"/>
      <c r="AU1285" s="32"/>
      <c r="AV1285" s="32"/>
      <c r="AW1285" s="32"/>
      <c r="AX1285" s="32"/>
      <c r="AY1285" s="32"/>
      <c r="AZ1285" s="32"/>
      <c r="BA1285" s="32"/>
      <c r="BB1285" s="32"/>
      <c r="BC1285" s="32"/>
      <c r="BD1285" s="32"/>
      <c r="BE1285" s="32"/>
      <c r="BF1285" s="32"/>
      <c r="BG1285" s="32"/>
      <c r="BH1285" s="32"/>
      <c r="BI1285" s="32"/>
      <c r="BJ1285" s="32"/>
      <c r="BK1285" s="32"/>
      <c r="BL1285" s="32"/>
      <c r="BM1285" s="32"/>
      <c r="BN1285" s="32"/>
      <c r="BO1285" s="32"/>
      <c r="BP1285" s="32"/>
      <c r="BQ1285" s="32"/>
      <c r="BR1285" s="32"/>
      <c r="BS1285" s="32"/>
      <c r="BT1285" s="32"/>
      <c r="BU1285" s="32"/>
      <c r="BV1285" s="32"/>
      <c r="BW1285" s="32"/>
      <c r="BX1285" s="32"/>
      <c r="BY1285" s="32"/>
      <c r="BZ1285" s="32"/>
      <c r="CA1285" s="32"/>
      <c r="CB1285" s="32">
        <v>368280</v>
      </c>
      <c r="CC1285" s="32"/>
      <c r="CD1285" s="32">
        <v>368280</v>
      </c>
      <c r="CE1285" s="32">
        <f t="shared" si="317"/>
        <v>388977.33600000001</v>
      </c>
      <c r="CF1285" s="32"/>
      <c r="CG1285" s="32"/>
      <c r="CH1285" s="32"/>
      <c r="CI1285" s="32"/>
      <c r="CJ1285" s="32">
        <f t="shared" si="312"/>
        <v>605157.77857142861</v>
      </c>
      <c r="CK1285" s="32">
        <f>+SMALL((K1285,O1285,S1285,W1285,AA1285,AE1285,AI1285,AM1285,AQ1285,AU1285,AY1285,BC1285,BG1285,BK1285,BO1285,BS1285,BW1285,CA1285,CE1285,CI1285),1)</f>
        <v>337984</v>
      </c>
      <c r="CL1285" s="18"/>
      <c r="CM1285" s="18">
        <f t="shared" si="313"/>
        <v>253730.92599999998</v>
      </c>
      <c r="CN1285" s="35">
        <f t="shared" si="314"/>
        <v>0.75071874999999988</v>
      </c>
      <c r="CO1285" s="39">
        <f t="shared" si="315"/>
        <v>337984</v>
      </c>
    </row>
    <row r="1286" spans="1:93" s="19" customFormat="1" ht="60">
      <c r="A1286" s="17">
        <v>1276</v>
      </c>
      <c r="B1286" s="50" t="s">
        <v>798</v>
      </c>
      <c r="C1286" s="69" t="s">
        <v>1054</v>
      </c>
      <c r="D1286" s="69" t="s">
        <v>1249</v>
      </c>
      <c r="E1286" s="37">
        <v>1</v>
      </c>
      <c r="F1286" s="37" t="str">
        <f>+VLOOKUP(B1286,'[1]AMAREY NOVA MEDICAL S.A'!$D:$H,5,0)</f>
        <v>CTO 5665-2021 LA INSTRUMENTADORA S.A.S</v>
      </c>
      <c r="G1286" s="34">
        <f>+VLOOKUP(B1286,'[1]AMAREY NOVA MEDICAL S.A'!$D:$H,2,0)</f>
        <v>61600</v>
      </c>
      <c r="H1286" s="32">
        <f>+VLOOKUP(B1286,'[1]AMAREY NOVA MEDICAL S.A'!$D:$H,3,0)</f>
        <v>0</v>
      </c>
      <c r="I1286" s="32">
        <f>+VLOOKUP(B1286,'[1]AMAREY NOVA MEDICAL S.A'!$D:$H,4,0)</f>
        <v>61600</v>
      </c>
      <c r="J1286" s="32">
        <f t="shared" si="319"/>
        <v>61600</v>
      </c>
      <c r="K1286" s="32">
        <f t="shared" si="320"/>
        <v>65061.919999999998</v>
      </c>
      <c r="L1286" s="32"/>
      <c r="M1286" s="32"/>
      <c r="N1286" s="32"/>
      <c r="O1286" s="32"/>
      <c r="P1286" s="89">
        <v>123476</v>
      </c>
      <c r="Q1286" s="87"/>
      <c r="R1286" s="90">
        <v>123476</v>
      </c>
      <c r="S1286" s="32">
        <f t="shared" si="321"/>
        <v>130390.656</v>
      </c>
      <c r="T1286" s="32"/>
      <c r="U1286" s="32"/>
      <c r="V1286" s="32"/>
      <c r="W1286" s="32"/>
      <c r="X1286" s="32">
        <v>58000</v>
      </c>
      <c r="Y1286" s="32"/>
      <c r="Z1286" s="32">
        <v>58000</v>
      </c>
      <c r="AA1286" s="32">
        <f t="shared" si="308"/>
        <v>61259.6</v>
      </c>
      <c r="AB1286" s="32">
        <v>30000</v>
      </c>
      <c r="AC1286" s="32">
        <f>+AB1286*19%</f>
        <v>5700</v>
      </c>
      <c r="AD1286" s="32">
        <f t="shared" ref="AD1286:AD1290" si="323">+AB1286</f>
        <v>30000</v>
      </c>
      <c r="AE1286" s="32">
        <f t="shared" si="322"/>
        <v>31686</v>
      </c>
      <c r="AF1286" s="32"/>
      <c r="AG1286" s="32"/>
      <c r="AH1286" s="32"/>
      <c r="AI1286" s="32"/>
      <c r="AJ1286" s="32">
        <v>198605</v>
      </c>
      <c r="AK1286" s="32">
        <f>+AJ1286*19%</f>
        <v>37734.949999999997</v>
      </c>
      <c r="AL1286" s="32">
        <v>236339.94999999998</v>
      </c>
      <c r="AM1286" s="32">
        <f t="shared" si="310"/>
        <v>249622.25519</v>
      </c>
      <c r="AN1286" s="32">
        <v>52250</v>
      </c>
      <c r="AO1286" s="32">
        <f t="shared" si="306"/>
        <v>0</v>
      </c>
      <c r="AP1286" s="32">
        <v>52250</v>
      </c>
      <c r="AQ1286" s="32">
        <f t="shared" si="311"/>
        <v>55186.450000000004</v>
      </c>
      <c r="AR1286" s="32"/>
      <c r="AS1286" s="32"/>
      <c r="AT1286" s="32"/>
      <c r="AU1286" s="32"/>
      <c r="AV1286" s="32"/>
      <c r="AW1286" s="32"/>
      <c r="AX1286" s="32"/>
      <c r="AY1286" s="32"/>
      <c r="AZ1286" s="32"/>
      <c r="BA1286" s="32"/>
      <c r="BB1286" s="32"/>
      <c r="BC1286" s="32"/>
      <c r="BD1286" s="32"/>
      <c r="BE1286" s="32"/>
      <c r="BF1286" s="32"/>
      <c r="BG1286" s="32"/>
      <c r="BH1286" s="32"/>
      <c r="BI1286" s="32"/>
      <c r="BJ1286" s="32"/>
      <c r="BK1286" s="32"/>
      <c r="BL1286" s="32"/>
      <c r="BM1286" s="32"/>
      <c r="BN1286" s="32"/>
      <c r="BO1286" s="32"/>
      <c r="BP1286" s="32"/>
      <c r="BQ1286" s="32"/>
      <c r="BR1286" s="32"/>
      <c r="BS1286" s="32"/>
      <c r="BT1286" s="32"/>
      <c r="BU1286" s="32"/>
      <c r="BV1286" s="32"/>
      <c r="BW1286" s="32"/>
      <c r="BX1286" s="32"/>
      <c r="BY1286" s="32"/>
      <c r="BZ1286" s="32"/>
      <c r="CA1286" s="32"/>
      <c r="CB1286" s="32">
        <v>26028</v>
      </c>
      <c r="CC1286" s="32">
        <v>4945.32</v>
      </c>
      <c r="CD1286" s="32">
        <v>30973.32</v>
      </c>
      <c r="CE1286" s="32">
        <f t="shared" si="317"/>
        <v>32714.020584000002</v>
      </c>
      <c r="CF1286" s="32"/>
      <c r="CG1286" s="32"/>
      <c r="CH1286" s="32"/>
      <c r="CI1286" s="32"/>
      <c r="CJ1286" s="32">
        <f t="shared" si="312"/>
        <v>89417.271681999991</v>
      </c>
      <c r="CK1286" s="32">
        <f>+SMALL((K1286,O1286,S1286,W1286,AA1286,AE1286,AI1286,AM1286,AQ1286,AU1286,AY1286,BC1286,BG1286,BK1286,BO1286,BS1286,BW1286,CA1286,CE1286,CI1286),1)</f>
        <v>31686</v>
      </c>
      <c r="CL1286" s="18"/>
      <c r="CM1286" s="18">
        <f t="shared" si="313"/>
        <v>33375.919999999998</v>
      </c>
      <c r="CN1286" s="35">
        <f t="shared" si="314"/>
        <v>1.0533333333333332</v>
      </c>
      <c r="CO1286" s="39">
        <f t="shared" si="315"/>
        <v>31686</v>
      </c>
    </row>
    <row r="1287" spans="1:93" s="19" customFormat="1" ht="60">
      <c r="A1287" s="17">
        <v>1277</v>
      </c>
      <c r="B1287" s="50" t="s">
        <v>982</v>
      </c>
      <c r="C1287" s="69" t="s">
        <v>1055</v>
      </c>
      <c r="D1287" s="69" t="s">
        <v>1249</v>
      </c>
      <c r="E1287" s="37">
        <v>1</v>
      </c>
      <c r="F1287" s="37" t="str">
        <f>+VLOOKUP(B1287,'[1]AMAREY NOVA MEDICAL S.A'!$D:$H,5,0)</f>
        <v>CTO 5665-2021 LA INSTRUMENTADORA S.A.S</v>
      </c>
      <c r="G1287" s="34">
        <f>+VLOOKUP(B1287,'[1]AMAREY NOVA MEDICAL S.A'!$D:$H,2,0)</f>
        <v>560230</v>
      </c>
      <c r="H1287" s="32">
        <f>+VLOOKUP(B1287,'[1]AMAREY NOVA MEDICAL S.A'!$D:$H,3,0)</f>
        <v>0</v>
      </c>
      <c r="I1287" s="32">
        <f>+VLOOKUP(B1287,'[1]AMAREY NOVA MEDICAL S.A'!$D:$H,4,0)</f>
        <v>560230</v>
      </c>
      <c r="J1287" s="32">
        <f t="shared" si="319"/>
        <v>560230</v>
      </c>
      <c r="K1287" s="32">
        <f t="shared" si="320"/>
        <v>591714.92599999998</v>
      </c>
      <c r="L1287" s="32"/>
      <c r="M1287" s="32"/>
      <c r="N1287" s="32"/>
      <c r="O1287" s="32"/>
      <c r="P1287" s="89"/>
      <c r="Q1287" s="87"/>
      <c r="R1287" s="90"/>
      <c r="S1287" s="32"/>
      <c r="T1287" s="32"/>
      <c r="U1287" s="32"/>
      <c r="V1287" s="32"/>
      <c r="W1287" s="32"/>
      <c r="X1287" s="32">
        <v>801000</v>
      </c>
      <c r="Y1287" s="32"/>
      <c r="Z1287" s="32">
        <v>801000</v>
      </c>
      <c r="AA1287" s="32">
        <f t="shared" si="308"/>
        <v>846016.20000000007</v>
      </c>
      <c r="AB1287" s="32"/>
      <c r="AC1287" s="32"/>
      <c r="AD1287" s="32"/>
      <c r="AE1287" s="32"/>
      <c r="AF1287" s="32"/>
      <c r="AG1287" s="32"/>
      <c r="AH1287" s="32"/>
      <c r="AI1287" s="32"/>
      <c r="AJ1287" s="32">
        <v>763945</v>
      </c>
      <c r="AK1287" s="32"/>
      <c r="AL1287" s="32">
        <v>763945</v>
      </c>
      <c r="AM1287" s="32">
        <f t="shared" si="310"/>
        <v>806878.70900000003</v>
      </c>
      <c r="AN1287" s="32">
        <v>560230</v>
      </c>
      <c r="AO1287" s="32">
        <f t="shared" si="306"/>
        <v>0</v>
      </c>
      <c r="AP1287" s="32">
        <v>560230</v>
      </c>
      <c r="AQ1287" s="32">
        <f t="shared" si="311"/>
        <v>591714.92599999998</v>
      </c>
      <c r="AR1287" s="32">
        <v>383930.07345000003</v>
      </c>
      <c r="AS1287" s="32"/>
      <c r="AT1287" s="32">
        <v>383930.07345000003</v>
      </c>
      <c r="AU1287" s="32">
        <f t="shared" si="318"/>
        <v>405506.94357789005</v>
      </c>
      <c r="AV1287" s="32"/>
      <c r="AW1287" s="32"/>
      <c r="AX1287" s="32"/>
      <c r="AY1287" s="32"/>
      <c r="AZ1287" s="32"/>
      <c r="BA1287" s="32"/>
      <c r="BB1287" s="32"/>
      <c r="BC1287" s="32"/>
      <c r="BD1287" s="32"/>
      <c r="BE1287" s="32"/>
      <c r="BF1287" s="32"/>
      <c r="BG1287" s="32"/>
      <c r="BH1287" s="32"/>
      <c r="BI1287" s="32"/>
      <c r="BJ1287" s="32"/>
      <c r="BK1287" s="32"/>
      <c r="BL1287" s="32"/>
      <c r="BM1287" s="32"/>
      <c r="BN1287" s="32"/>
      <c r="BO1287" s="32"/>
      <c r="BP1287" s="32"/>
      <c r="BQ1287" s="32"/>
      <c r="BR1287" s="32"/>
      <c r="BS1287" s="32"/>
      <c r="BT1287" s="32"/>
      <c r="BU1287" s="32"/>
      <c r="BV1287" s="32"/>
      <c r="BW1287" s="32"/>
      <c r="BX1287" s="32"/>
      <c r="BY1287" s="32"/>
      <c r="BZ1287" s="32"/>
      <c r="CA1287" s="32"/>
      <c r="CB1287" s="32">
        <v>368280</v>
      </c>
      <c r="CC1287" s="32"/>
      <c r="CD1287" s="32">
        <v>368280</v>
      </c>
      <c r="CE1287" s="32">
        <f t="shared" si="317"/>
        <v>388977.33600000001</v>
      </c>
      <c r="CF1287" s="32"/>
      <c r="CG1287" s="32"/>
      <c r="CH1287" s="32"/>
      <c r="CI1287" s="32"/>
      <c r="CJ1287" s="32">
        <f t="shared" si="312"/>
        <v>605134.84009631502</v>
      </c>
      <c r="CK1287" s="32">
        <f>+SMALL((K1287,O1287,S1287,W1287,AA1287,AE1287,AI1287,AM1287,AQ1287,AU1287,AY1287,BC1287,BG1287,BK1287,BO1287,BS1287,BW1287,CA1287,CE1287,CI1287),1)</f>
        <v>388977.33600000001</v>
      </c>
      <c r="CL1287" s="18"/>
      <c r="CM1287" s="18">
        <f t="shared" si="313"/>
        <v>202737.58999999997</v>
      </c>
      <c r="CN1287" s="35">
        <f t="shared" si="314"/>
        <v>0.52120669056152913</v>
      </c>
      <c r="CO1287" s="39">
        <f t="shared" si="315"/>
        <v>388977.33600000001</v>
      </c>
    </row>
    <row r="1288" spans="1:93" s="19" customFormat="1" ht="60">
      <c r="A1288" s="17">
        <v>1278</v>
      </c>
      <c r="B1288" s="50" t="s">
        <v>798</v>
      </c>
      <c r="C1288" s="69" t="s">
        <v>1055</v>
      </c>
      <c r="D1288" s="69" t="s">
        <v>1249</v>
      </c>
      <c r="E1288" s="37">
        <v>1</v>
      </c>
      <c r="F1288" s="37" t="str">
        <f>+VLOOKUP(B1288,'[1]AMAREY NOVA MEDICAL S.A'!$D:$H,5,0)</f>
        <v>CTO 5665-2021 LA INSTRUMENTADORA S.A.S</v>
      </c>
      <c r="G1288" s="34">
        <f>+VLOOKUP(B1288,'[1]AMAREY NOVA MEDICAL S.A'!$D:$H,2,0)</f>
        <v>61600</v>
      </c>
      <c r="H1288" s="32">
        <f>+VLOOKUP(B1288,'[1]AMAREY NOVA MEDICAL S.A'!$D:$H,3,0)</f>
        <v>0</v>
      </c>
      <c r="I1288" s="32">
        <f>+VLOOKUP(B1288,'[1]AMAREY NOVA MEDICAL S.A'!$D:$H,4,0)</f>
        <v>61600</v>
      </c>
      <c r="J1288" s="32">
        <f t="shared" si="319"/>
        <v>61600</v>
      </c>
      <c r="K1288" s="32">
        <f t="shared" si="320"/>
        <v>65061.919999999998</v>
      </c>
      <c r="L1288" s="32"/>
      <c r="M1288" s="32"/>
      <c r="N1288" s="32"/>
      <c r="O1288" s="32"/>
      <c r="P1288" s="89"/>
      <c r="Q1288" s="87"/>
      <c r="R1288" s="90"/>
      <c r="S1288" s="32"/>
      <c r="T1288" s="32"/>
      <c r="U1288" s="32"/>
      <c r="V1288" s="32"/>
      <c r="W1288" s="32"/>
      <c r="X1288" s="32">
        <v>58000</v>
      </c>
      <c r="Y1288" s="32"/>
      <c r="Z1288" s="32">
        <v>58000</v>
      </c>
      <c r="AA1288" s="32">
        <f t="shared" si="308"/>
        <v>61259.6</v>
      </c>
      <c r="AB1288" s="32"/>
      <c r="AC1288" s="32"/>
      <c r="AD1288" s="32"/>
      <c r="AE1288" s="32"/>
      <c r="AF1288" s="32"/>
      <c r="AG1288" s="32"/>
      <c r="AH1288" s="32"/>
      <c r="AI1288" s="32"/>
      <c r="AJ1288" s="32">
        <v>236339.94999999998</v>
      </c>
      <c r="AK1288" s="32"/>
      <c r="AL1288" s="32">
        <v>236339.94999999998</v>
      </c>
      <c r="AM1288" s="32">
        <f t="shared" si="310"/>
        <v>249622.25519</v>
      </c>
      <c r="AN1288" s="32">
        <v>52250</v>
      </c>
      <c r="AO1288" s="32">
        <f t="shared" ref="AO1288:AO1351" si="324">+AN1288-AP1288</f>
        <v>0</v>
      </c>
      <c r="AP1288" s="32">
        <v>52250</v>
      </c>
      <c r="AQ1288" s="32">
        <f t="shared" si="311"/>
        <v>55186.450000000004</v>
      </c>
      <c r="AR1288" s="32">
        <v>31595.395832000002</v>
      </c>
      <c r="AS1288" s="32"/>
      <c r="AT1288" s="32">
        <v>31595.395832000002</v>
      </c>
      <c r="AU1288" s="32">
        <f t="shared" si="318"/>
        <v>33371.0570777584</v>
      </c>
      <c r="AV1288" s="32"/>
      <c r="AW1288" s="32"/>
      <c r="AX1288" s="32"/>
      <c r="AY1288" s="32"/>
      <c r="AZ1288" s="32"/>
      <c r="BA1288" s="32"/>
      <c r="BB1288" s="32"/>
      <c r="BC1288" s="32"/>
      <c r="BD1288" s="32"/>
      <c r="BE1288" s="32"/>
      <c r="BF1288" s="32"/>
      <c r="BG1288" s="32"/>
      <c r="BH1288" s="32"/>
      <c r="BI1288" s="32"/>
      <c r="BJ1288" s="32"/>
      <c r="BK1288" s="32"/>
      <c r="BL1288" s="32"/>
      <c r="BM1288" s="32"/>
      <c r="BN1288" s="32"/>
      <c r="BO1288" s="32"/>
      <c r="BP1288" s="32"/>
      <c r="BQ1288" s="32"/>
      <c r="BR1288" s="32"/>
      <c r="BS1288" s="32"/>
      <c r="BT1288" s="32"/>
      <c r="BU1288" s="32"/>
      <c r="BV1288" s="32"/>
      <c r="BW1288" s="32"/>
      <c r="BX1288" s="32"/>
      <c r="BY1288" s="32"/>
      <c r="BZ1288" s="32"/>
      <c r="CA1288" s="32"/>
      <c r="CB1288" s="32">
        <v>26028</v>
      </c>
      <c r="CC1288" s="32">
        <v>4945.32</v>
      </c>
      <c r="CD1288" s="32">
        <v>30973.32</v>
      </c>
      <c r="CE1288" s="32">
        <f t="shared" si="317"/>
        <v>32714.020584000002</v>
      </c>
      <c r="CF1288" s="32"/>
      <c r="CG1288" s="32"/>
      <c r="CH1288" s="32"/>
      <c r="CI1288" s="32"/>
      <c r="CJ1288" s="32">
        <f t="shared" si="312"/>
        <v>82869.217141959729</v>
      </c>
      <c r="CK1288" s="32">
        <f>+SMALL((K1288,O1288,S1288,W1288,AA1288,AE1288,AI1288,AM1288,AQ1288,AU1288,AY1288,BC1288,BG1288,BK1288,BO1288,BS1288,BW1288,CA1288,CE1288,CI1288),1)</f>
        <v>32714.020584000002</v>
      </c>
      <c r="CL1288" s="18"/>
      <c r="CM1288" s="18">
        <f t="shared" si="313"/>
        <v>32347.899415999997</v>
      </c>
      <c r="CN1288" s="35">
        <f t="shared" si="314"/>
        <v>0.98880843254775386</v>
      </c>
      <c r="CO1288" s="39">
        <f t="shared" si="315"/>
        <v>32714.020584000002</v>
      </c>
    </row>
    <row r="1289" spans="1:93" s="19" customFormat="1" ht="60">
      <c r="A1289" s="17">
        <v>1279</v>
      </c>
      <c r="B1289" s="50" t="s">
        <v>982</v>
      </c>
      <c r="C1289" s="69" t="s">
        <v>1056</v>
      </c>
      <c r="D1289" s="69" t="s">
        <v>1249</v>
      </c>
      <c r="E1289" s="37">
        <v>1</v>
      </c>
      <c r="F1289" s="37" t="str">
        <f>+VLOOKUP(B1289,'[1]AMAREY NOVA MEDICAL S.A'!$D:$H,5,0)</f>
        <v>CTO 5665-2021 LA INSTRUMENTADORA S.A.S</v>
      </c>
      <c r="G1289" s="34">
        <f>+VLOOKUP(B1289,'[1]AMAREY NOVA MEDICAL S.A'!$D:$H,2,0)</f>
        <v>560230</v>
      </c>
      <c r="H1289" s="32">
        <f>+VLOOKUP(B1289,'[1]AMAREY NOVA MEDICAL S.A'!$D:$H,3,0)</f>
        <v>0</v>
      </c>
      <c r="I1289" s="32">
        <f>+VLOOKUP(B1289,'[1]AMAREY NOVA MEDICAL S.A'!$D:$H,4,0)</f>
        <v>560230</v>
      </c>
      <c r="J1289" s="32">
        <f t="shared" si="319"/>
        <v>560230</v>
      </c>
      <c r="K1289" s="32">
        <f t="shared" si="320"/>
        <v>591714.92599999998</v>
      </c>
      <c r="L1289" s="32"/>
      <c r="M1289" s="32"/>
      <c r="N1289" s="32"/>
      <c r="O1289" s="32"/>
      <c r="P1289" s="89">
        <v>788679</v>
      </c>
      <c r="Q1289" s="87"/>
      <c r="R1289" s="90">
        <v>788679</v>
      </c>
      <c r="S1289" s="32">
        <f t="shared" si="321"/>
        <v>832845.02400000009</v>
      </c>
      <c r="T1289" s="32"/>
      <c r="U1289" s="32"/>
      <c r="V1289" s="32"/>
      <c r="W1289" s="32"/>
      <c r="X1289" s="32">
        <v>801000</v>
      </c>
      <c r="Y1289" s="32"/>
      <c r="Z1289" s="32">
        <v>801000</v>
      </c>
      <c r="AA1289" s="32">
        <f t="shared" si="308"/>
        <v>846016.20000000007</v>
      </c>
      <c r="AB1289" s="32">
        <v>265000</v>
      </c>
      <c r="AC1289" s="32"/>
      <c r="AD1289" s="32">
        <f t="shared" si="323"/>
        <v>265000</v>
      </c>
      <c r="AE1289" s="32">
        <f t="shared" si="322"/>
        <v>279893</v>
      </c>
      <c r="AF1289" s="32"/>
      <c r="AG1289" s="32"/>
      <c r="AH1289" s="32"/>
      <c r="AI1289" s="32"/>
      <c r="AJ1289" s="32">
        <v>580750</v>
      </c>
      <c r="AK1289" s="32"/>
      <c r="AL1289" s="32">
        <v>580750</v>
      </c>
      <c r="AM1289" s="32">
        <f t="shared" si="310"/>
        <v>613388.15</v>
      </c>
      <c r="AN1289" s="32">
        <v>560230</v>
      </c>
      <c r="AO1289" s="32">
        <f t="shared" si="324"/>
        <v>0</v>
      </c>
      <c r="AP1289" s="32">
        <v>560230</v>
      </c>
      <c r="AQ1289" s="32">
        <f t="shared" si="311"/>
        <v>591714.92599999998</v>
      </c>
      <c r="AR1289" s="32"/>
      <c r="AS1289" s="32"/>
      <c r="AT1289" s="32"/>
      <c r="AU1289" s="32"/>
      <c r="AV1289" s="32"/>
      <c r="AW1289" s="32"/>
      <c r="AX1289" s="32"/>
      <c r="AY1289" s="32"/>
      <c r="AZ1289" s="32"/>
      <c r="BA1289" s="32"/>
      <c r="BB1289" s="32"/>
      <c r="BC1289" s="32"/>
      <c r="BD1289" s="32"/>
      <c r="BE1289" s="32"/>
      <c r="BF1289" s="32"/>
      <c r="BG1289" s="32"/>
      <c r="BH1289" s="32"/>
      <c r="BI1289" s="32"/>
      <c r="BJ1289" s="32"/>
      <c r="BK1289" s="32"/>
      <c r="BL1289" s="32"/>
      <c r="BM1289" s="32"/>
      <c r="BN1289" s="32"/>
      <c r="BO1289" s="32"/>
      <c r="BP1289" s="32"/>
      <c r="BQ1289" s="32"/>
      <c r="BR1289" s="32"/>
      <c r="BS1289" s="32"/>
      <c r="BT1289" s="32"/>
      <c r="BU1289" s="32"/>
      <c r="BV1289" s="32"/>
      <c r="BW1289" s="32"/>
      <c r="BX1289" s="32"/>
      <c r="BY1289" s="32"/>
      <c r="BZ1289" s="32"/>
      <c r="CA1289" s="32"/>
      <c r="CB1289" s="32"/>
      <c r="CC1289" s="32"/>
      <c r="CD1289" s="32"/>
      <c r="CE1289" s="32"/>
      <c r="CF1289" s="32"/>
      <c r="CG1289" s="32"/>
      <c r="CH1289" s="32"/>
      <c r="CI1289" s="32"/>
      <c r="CJ1289" s="32">
        <f t="shared" si="312"/>
        <v>625928.70433333341</v>
      </c>
      <c r="CK1289" s="32">
        <f>+SMALL((K1289,O1289,S1289,W1289,AA1289,AE1289,AI1289,AM1289,AQ1289,AU1289,AY1289,BC1289,BG1289,BK1289,BO1289,BS1289,BW1289,CA1289,CE1289,CI1289),1)</f>
        <v>279893</v>
      </c>
      <c r="CL1289" s="18"/>
      <c r="CM1289" s="18">
        <f t="shared" si="313"/>
        <v>311821.92599999998</v>
      </c>
      <c r="CN1289" s="35">
        <f t="shared" si="314"/>
        <v>1.1140754716981132</v>
      </c>
      <c r="CO1289" s="39">
        <f t="shared" si="315"/>
        <v>279893</v>
      </c>
    </row>
    <row r="1290" spans="1:93" s="19" customFormat="1" ht="60">
      <c r="A1290" s="17">
        <v>1280</v>
      </c>
      <c r="B1290" s="50" t="s">
        <v>798</v>
      </c>
      <c r="C1290" s="69" t="s">
        <v>1056</v>
      </c>
      <c r="D1290" s="69" t="s">
        <v>1249</v>
      </c>
      <c r="E1290" s="37">
        <v>1</v>
      </c>
      <c r="F1290" s="37" t="str">
        <f>+VLOOKUP(B1290,'[1]AMAREY NOVA MEDICAL S.A'!$D:$H,5,0)</f>
        <v>CTO 5665-2021 LA INSTRUMENTADORA S.A.S</v>
      </c>
      <c r="G1290" s="34">
        <f>+VLOOKUP(B1290,'[1]AMAREY NOVA MEDICAL S.A'!$D:$H,2,0)</f>
        <v>61600</v>
      </c>
      <c r="H1290" s="32">
        <f>+VLOOKUP(B1290,'[1]AMAREY NOVA MEDICAL S.A'!$D:$H,3,0)</f>
        <v>0</v>
      </c>
      <c r="I1290" s="32">
        <f>+VLOOKUP(B1290,'[1]AMAREY NOVA MEDICAL S.A'!$D:$H,4,0)</f>
        <v>61600</v>
      </c>
      <c r="J1290" s="32">
        <f t="shared" si="319"/>
        <v>61600</v>
      </c>
      <c r="K1290" s="32">
        <f t="shared" si="320"/>
        <v>65061.919999999998</v>
      </c>
      <c r="L1290" s="32"/>
      <c r="M1290" s="32"/>
      <c r="N1290" s="32"/>
      <c r="O1290" s="32"/>
      <c r="P1290" s="89">
        <v>90553</v>
      </c>
      <c r="Q1290" s="87">
        <f>+P1290*19%</f>
        <v>17205.07</v>
      </c>
      <c r="R1290" s="90">
        <v>107758.07</v>
      </c>
      <c r="S1290" s="32">
        <f t="shared" si="321"/>
        <v>113792.52192000001</v>
      </c>
      <c r="T1290" s="32"/>
      <c r="U1290" s="32"/>
      <c r="V1290" s="32"/>
      <c r="W1290" s="32"/>
      <c r="X1290" s="32">
        <v>58000</v>
      </c>
      <c r="Y1290" s="32"/>
      <c r="Z1290" s="32">
        <v>58000</v>
      </c>
      <c r="AA1290" s="32">
        <f t="shared" si="308"/>
        <v>61259.6</v>
      </c>
      <c r="AB1290" s="32">
        <v>30000</v>
      </c>
      <c r="AC1290" s="32">
        <f>+AB1290*19%</f>
        <v>5700</v>
      </c>
      <c r="AD1290" s="32">
        <f t="shared" si="323"/>
        <v>30000</v>
      </c>
      <c r="AE1290" s="32">
        <f t="shared" si="322"/>
        <v>31686</v>
      </c>
      <c r="AF1290" s="32"/>
      <c r="AG1290" s="32"/>
      <c r="AH1290" s="32"/>
      <c r="AI1290" s="32"/>
      <c r="AJ1290" s="32">
        <v>175317.5</v>
      </c>
      <c r="AK1290" s="32">
        <f>+AJ1290*19%</f>
        <v>33310.324999999997</v>
      </c>
      <c r="AL1290" s="32">
        <v>208627.82499999998</v>
      </c>
      <c r="AM1290" s="32">
        <f t="shared" si="310"/>
        <v>220352.70876499999</v>
      </c>
      <c r="AN1290" s="32">
        <v>52250</v>
      </c>
      <c r="AO1290" s="32">
        <f t="shared" si="324"/>
        <v>0</v>
      </c>
      <c r="AP1290" s="32">
        <v>52250</v>
      </c>
      <c r="AQ1290" s="32">
        <f t="shared" si="311"/>
        <v>55186.450000000004</v>
      </c>
      <c r="AR1290" s="32"/>
      <c r="AS1290" s="32"/>
      <c r="AT1290" s="32"/>
      <c r="AU1290" s="32"/>
      <c r="AV1290" s="32"/>
      <c r="AW1290" s="32"/>
      <c r="AX1290" s="32"/>
      <c r="AY1290" s="32"/>
      <c r="AZ1290" s="32"/>
      <c r="BA1290" s="32"/>
      <c r="BB1290" s="32"/>
      <c r="BC1290" s="32"/>
      <c r="BD1290" s="32"/>
      <c r="BE1290" s="32"/>
      <c r="BF1290" s="32"/>
      <c r="BG1290" s="32"/>
      <c r="BH1290" s="32"/>
      <c r="BI1290" s="32"/>
      <c r="BJ1290" s="32"/>
      <c r="BK1290" s="32"/>
      <c r="BL1290" s="32"/>
      <c r="BM1290" s="32"/>
      <c r="BN1290" s="32"/>
      <c r="BO1290" s="32"/>
      <c r="BP1290" s="32"/>
      <c r="BQ1290" s="32"/>
      <c r="BR1290" s="32"/>
      <c r="BS1290" s="32"/>
      <c r="BT1290" s="32"/>
      <c r="BU1290" s="32"/>
      <c r="BV1290" s="32"/>
      <c r="BW1290" s="32"/>
      <c r="BX1290" s="32"/>
      <c r="BY1290" s="32"/>
      <c r="BZ1290" s="32"/>
      <c r="CA1290" s="32"/>
      <c r="CB1290" s="32"/>
      <c r="CC1290" s="32"/>
      <c r="CD1290" s="32"/>
      <c r="CE1290" s="32"/>
      <c r="CF1290" s="32"/>
      <c r="CG1290" s="32"/>
      <c r="CH1290" s="32"/>
      <c r="CI1290" s="32"/>
      <c r="CJ1290" s="32">
        <f t="shared" si="312"/>
        <v>91223.200114166655</v>
      </c>
      <c r="CK1290" s="32">
        <f>+SMALL((K1290,O1290,S1290,W1290,AA1290,AE1290,AI1290,AM1290,AQ1290,AU1290,AY1290,BC1290,BG1290,BK1290,BO1290,BS1290,BW1290,CA1290,CE1290,CI1290),1)</f>
        <v>31686</v>
      </c>
      <c r="CL1290" s="18"/>
      <c r="CM1290" s="18">
        <f t="shared" si="313"/>
        <v>33375.919999999998</v>
      </c>
      <c r="CN1290" s="35">
        <f t="shared" si="314"/>
        <v>1.0533333333333332</v>
      </c>
      <c r="CO1290" s="39">
        <f t="shared" si="315"/>
        <v>31686</v>
      </c>
    </row>
    <row r="1291" spans="1:93" s="19" customFormat="1">
      <c r="A1291" s="17">
        <v>1281</v>
      </c>
      <c r="B1291" s="51" t="s">
        <v>983</v>
      </c>
      <c r="C1291" s="69" t="s">
        <v>1057</v>
      </c>
      <c r="D1291" s="69" t="s">
        <v>1249</v>
      </c>
      <c r="E1291" s="37">
        <v>1</v>
      </c>
      <c r="F1291" s="37"/>
      <c r="G1291" s="34"/>
      <c r="H1291" s="32"/>
      <c r="I1291" s="32"/>
      <c r="J1291" s="32"/>
      <c r="K1291" s="32"/>
      <c r="L1291" s="32"/>
      <c r="M1291" s="32"/>
      <c r="N1291" s="32"/>
      <c r="O1291" s="32"/>
      <c r="P1291" s="89">
        <v>2625000</v>
      </c>
      <c r="Q1291" s="87"/>
      <c r="R1291" s="90">
        <v>2625000</v>
      </c>
      <c r="S1291" s="32">
        <f t="shared" si="321"/>
        <v>2772000</v>
      </c>
      <c r="T1291" s="32"/>
      <c r="U1291" s="32"/>
      <c r="V1291" s="32"/>
      <c r="W1291" s="32"/>
      <c r="X1291" s="32"/>
      <c r="Y1291" s="32"/>
      <c r="Z1291" s="32"/>
      <c r="AA1291" s="32"/>
      <c r="AB1291" s="32"/>
      <c r="AC1291" s="32"/>
      <c r="AD1291" s="32"/>
      <c r="AE1291" s="32"/>
      <c r="AF1291" s="32"/>
      <c r="AG1291" s="32"/>
      <c r="AH1291" s="32"/>
      <c r="AI1291" s="32"/>
      <c r="AJ1291" s="32"/>
      <c r="AK1291" s="32"/>
      <c r="AL1291" s="32"/>
      <c r="AM1291" s="32"/>
      <c r="AN1291" s="32"/>
      <c r="AO1291" s="32"/>
      <c r="AP1291" s="32"/>
      <c r="AQ1291" s="32"/>
      <c r="AR1291" s="32"/>
      <c r="AS1291" s="32"/>
      <c r="AT1291" s="32"/>
      <c r="AU1291" s="32"/>
      <c r="AV1291" s="32"/>
      <c r="AW1291" s="32"/>
      <c r="AX1291" s="32"/>
      <c r="AY1291" s="32"/>
      <c r="AZ1291" s="32"/>
      <c r="BA1291" s="32"/>
      <c r="BB1291" s="32"/>
      <c r="BC1291" s="32"/>
      <c r="BD1291" s="32"/>
      <c r="BE1291" s="32"/>
      <c r="BF1291" s="32"/>
      <c r="BG1291" s="32"/>
      <c r="BH1291" s="32"/>
      <c r="BI1291" s="32"/>
      <c r="BJ1291" s="32"/>
      <c r="BK1291" s="32"/>
      <c r="BL1291" s="32"/>
      <c r="BM1291" s="32"/>
      <c r="BN1291" s="32"/>
      <c r="BO1291" s="32"/>
      <c r="BP1291" s="32"/>
      <c r="BQ1291" s="32"/>
      <c r="BR1291" s="32"/>
      <c r="BS1291" s="32"/>
      <c r="BT1291" s="32"/>
      <c r="BU1291" s="32"/>
      <c r="BV1291" s="32"/>
      <c r="BW1291" s="32"/>
      <c r="BX1291" s="32"/>
      <c r="BY1291" s="32"/>
      <c r="BZ1291" s="32"/>
      <c r="CA1291" s="32"/>
      <c r="CB1291" s="32"/>
      <c r="CC1291" s="32"/>
      <c r="CD1291" s="32"/>
      <c r="CE1291" s="32"/>
      <c r="CF1291" s="32"/>
      <c r="CG1291" s="32"/>
      <c r="CH1291" s="32"/>
      <c r="CI1291" s="32"/>
      <c r="CJ1291" s="32">
        <f t="shared" si="312"/>
        <v>2772000</v>
      </c>
      <c r="CK1291" s="32">
        <f>+SMALL((K1291,O1291,S1291,W1291,AA1291,AE1291,AI1291,AM1291,AQ1291,AU1291,AY1291,BC1291,BG1291,BK1291,BO1291,BS1291,BW1291,CA1291,CE1291,CI1291),1)</f>
        <v>2772000</v>
      </c>
      <c r="CL1291" s="18"/>
      <c r="CM1291" s="18"/>
      <c r="CN1291" s="35"/>
      <c r="CO1291" s="39">
        <f t="shared" si="315"/>
        <v>2772000</v>
      </c>
    </row>
    <row r="1292" spans="1:93" s="19" customFormat="1">
      <c r="A1292" s="17">
        <v>1282</v>
      </c>
      <c r="B1292" s="50" t="s">
        <v>983</v>
      </c>
      <c r="C1292" s="69" t="s">
        <v>1058</v>
      </c>
      <c r="D1292" s="69" t="s">
        <v>1249</v>
      </c>
      <c r="E1292" s="37">
        <v>1</v>
      </c>
      <c r="F1292" s="37"/>
      <c r="G1292" s="34"/>
      <c r="H1292" s="32"/>
      <c r="I1292" s="32"/>
      <c r="J1292" s="32"/>
      <c r="K1292" s="32"/>
      <c r="L1292" s="32"/>
      <c r="M1292" s="32"/>
      <c r="N1292" s="32"/>
      <c r="O1292" s="32"/>
      <c r="P1292" s="89"/>
      <c r="Q1292" s="87"/>
      <c r="R1292" s="90"/>
      <c r="S1292" s="32"/>
      <c r="T1292" s="32"/>
      <c r="U1292" s="32"/>
      <c r="V1292" s="32"/>
      <c r="W1292" s="32"/>
      <c r="X1292" s="32"/>
      <c r="Y1292" s="32"/>
      <c r="Z1292" s="32"/>
      <c r="AA1292" s="32"/>
      <c r="AB1292" s="32"/>
      <c r="AC1292" s="32"/>
      <c r="AD1292" s="32"/>
      <c r="AE1292" s="32"/>
      <c r="AF1292" s="32"/>
      <c r="AG1292" s="32"/>
      <c r="AH1292" s="32"/>
      <c r="AI1292" s="32"/>
      <c r="AJ1292" s="32"/>
      <c r="AK1292" s="32"/>
      <c r="AL1292" s="32"/>
      <c r="AM1292" s="32"/>
      <c r="AN1292" s="32"/>
      <c r="AO1292" s="32"/>
      <c r="AP1292" s="32"/>
      <c r="AQ1292" s="32"/>
      <c r="AR1292" s="32"/>
      <c r="AS1292" s="32"/>
      <c r="AT1292" s="32"/>
      <c r="AU1292" s="32"/>
      <c r="AV1292" s="32"/>
      <c r="AW1292" s="32"/>
      <c r="AX1292" s="32"/>
      <c r="AY1292" s="32"/>
      <c r="AZ1292" s="32"/>
      <c r="BA1292" s="32"/>
      <c r="BB1292" s="32"/>
      <c r="BC1292" s="32"/>
      <c r="BD1292" s="32"/>
      <c r="BE1292" s="32"/>
      <c r="BF1292" s="32"/>
      <c r="BG1292" s="32"/>
      <c r="BH1292" s="32"/>
      <c r="BI1292" s="32"/>
      <c r="BJ1292" s="32"/>
      <c r="BK1292" s="32"/>
      <c r="BL1292" s="32"/>
      <c r="BM1292" s="32"/>
      <c r="BN1292" s="32"/>
      <c r="BO1292" s="32"/>
      <c r="BP1292" s="32"/>
      <c r="BQ1292" s="32"/>
      <c r="BR1292" s="32"/>
      <c r="BS1292" s="32"/>
      <c r="BT1292" s="32"/>
      <c r="BU1292" s="32"/>
      <c r="BV1292" s="32"/>
      <c r="BW1292" s="32"/>
      <c r="BX1292" s="32"/>
      <c r="BY1292" s="32"/>
      <c r="BZ1292" s="32"/>
      <c r="CA1292" s="32"/>
      <c r="CB1292" s="32"/>
      <c r="CC1292" s="32"/>
      <c r="CD1292" s="32"/>
      <c r="CE1292" s="32"/>
      <c r="CF1292" s="32"/>
      <c r="CG1292" s="32"/>
      <c r="CH1292" s="32"/>
      <c r="CI1292" s="32"/>
      <c r="CJ1292" s="32"/>
      <c r="CK1292" s="32"/>
      <c r="CL1292" s="18"/>
      <c r="CM1292" s="18"/>
      <c r="CN1292" s="35"/>
      <c r="CO1292" s="39"/>
    </row>
    <row r="1293" spans="1:93" s="19" customFormat="1" ht="60">
      <c r="A1293" s="17">
        <v>1283</v>
      </c>
      <c r="B1293" s="50" t="s">
        <v>643</v>
      </c>
      <c r="C1293" s="69" t="s">
        <v>1058</v>
      </c>
      <c r="D1293" s="69" t="s">
        <v>1249</v>
      </c>
      <c r="E1293" s="37">
        <v>1</v>
      </c>
      <c r="F1293" s="37" t="str">
        <f>+VLOOKUP(B1293,'[1]AMAREY NOVA MEDICAL S.A'!$D:$H,5,0)</f>
        <v>CTO 5671-2021 SMITH &amp; NEPHEW COLOMBIA S.A.S</v>
      </c>
      <c r="G1293" s="34">
        <f>+VLOOKUP(B1293,'[1]AMAREY NOVA MEDICAL S.A'!$D:$H,2,0)</f>
        <v>180000</v>
      </c>
      <c r="H1293" s="32">
        <f>+VLOOKUP(B1293,'[1]AMAREY NOVA MEDICAL S.A'!$D:$H,3,0)</f>
        <v>0</v>
      </c>
      <c r="I1293" s="32">
        <f>+VLOOKUP(B1293,'[1]AMAREY NOVA MEDICAL S.A'!$D:$H,4,0)</f>
        <v>180000</v>
      </c>
      <c r="J1293" s="32">
        <f t="shared" si="319"/>
        <v>180000</v>
      </c>
      <c r="K1293" s="32">
        <f t="shared" si="320"/>
        <v>190116</v>
      </c>
      <c r="L1293" s="32"/>
      <c r="M1293" s="32"/>
      <c r="N1293" s="32"/>
      <c r="O1293" s="32"/>
      <c r="P1293" s="89"/>
      <c r="Q1293" s="87"/>
      <c r="R1293" s="90"/>
      <c r="S1293" s="32"/>
      <c r="T1293" s="32"/>
      <c r="U1293" s="32"/>
      <c r="V1293" s="32"/>
      <c r="W1293" s="32"/>
      <c r="X1293" s="32"/>
      <c r="Y1293" s="32"/>
      <c r="Z1293" s="32"/>
      <c r="AA1293" s="32"/>
      <c r="AB1293" s="32"/>
      <c r="AC1293" s="32"/>
      <c r="AD1293" s="32"/>
      <c r="AE1293" s="32"/>
      <c r="AF1293" s="32"/>
      <c r="AG1293" s="32"/>
      <c r="AH1293" s="32"/>
      <c r="AI1293" s="32"/>
      <c r="AJ1293" s="32"/>
      <c r="AK1293" s="32"/>
      <c r="AL1293" s="32"/>
      <c r="AM1293" s="32"/>
      <c r="AN1293" s="32"/>
      <c r="AO1293" s="32"/>
      <c r="AP1293" s="32"/>
      <c r="AQ1293" s="32"/>
      <c r="AR1293" s="32"/>
      <c r="AS1293" s="32"/>
      <c r="AT1293" s="32"/>
      <c r="AU1293" s="32"/>
      <c r="AV1293" s="32"/>
      <c r="AW1293" s="32"/>
      <c r="AX1293" s="32"/>
      <c r="AY1293" s="32"/>
      <c r="AZ1293" s="32"/>
      <c r="BA1293" s="32"/>
      <c r="BB1293" s="32"/>
      <c r="BC1293" s="32"/>
      <c r="BD1293" s="32"/>
      <c r="BE1293" s="32"/>
      <c r="BF1293" s="32"/>
      <c r="BG1293" s="32"/>
      <c r="BH1293" s="32"/>
      <c r="BI1293" s="32"/>
      <c r="BJ1293" s="32"/>
      <c r="BK1293" s="32"/>
      <c r="BL1293" s="32"/>
      <c r="BM1293" s="32"/>
      <c r="BN1293" s="32"/>
      <c r="BO1293" s="32"/>
      <c r="BP1293" s="32"/>
      <c r="BQ1293" s="32"/>
      <c r="BR1293" s="32"/>
      <c r="BS1293" s="32"/>
      <c r="BT1293" s="32"/>
      <c r="BU1293" s="32"/>
      <c r="BV1293" s="32"/>
      <c r="BW1293" s="32"/>
      <c r="BX1293" s="32"/>
      <c r="BY1293" s="32"/>
      <c r="BZ1293" s="32"/>
      <c r="CA1293" s="32"/>
      <c r="CB1293" s="32"/>
      <c r="CC1293" s="32"/>
      <c r="CD1293" s="32"/>
      <c r="CE1293" s="32"/>
      <c r="CF1293" s="32"/>
      <c r="CG1293" s="32"/>
      <c r="CH1293" s="32"/>
      <c r="CI1293" s="32"/>
      <c r="CJ1293" s="32">
        <f t="shared" ref="CJ1293:CJ1355" si="325">+AVERAGE(K1293,O1293,S1293,W1293,AA1293,AE1293,AI1293,AM1293,AQ1293,AU1293,AY1293,BC1293,BG1293,BK1293,BO1293,BS1293,BW1293,CA1293,CE1293,CI1293)</f>
        <v>190116</v>
      </c>
      <c r="CK1293" s="32">
        <f>+SMALL((K1293,O1293,S1293,W1293,AA1293,AE1293,AI1293,AM1293,AQ1293,AU1293,AY1293,BC1293,BG1293,BK1293,BO1293,BS1293,BW1293,CA1293,CE1293,CI1293),1)</f>
        <v>190116</v>
      </c>
      <c r="CL1293" s="18"/>
      <c r="CM1293" s="18">
        <f t="shared" ref="CM1293:CM1355" si="326">+K1293-CK1293</f>
        <v>0</v>
      </c>
      <c r="CN1293" s="35">
        <f t="shared" ref="CN1293:CN1355" si="327">+((K1293-CK1293)/CK1293)</f>
        <v>0</v>
      </c>
      <c r="CO1293" s="39">
        <f t="shared" ref="CO1293:CO1355" si="328">+CK1293</f>
        <v>190116</v>
      </c>
    </row>
    <row r="1294" spans="1:93" s="19" customFormat="1" ht="45">
      <c r="A1294" s="17">
        <v>1284</v>
      </c>
      <c r="B1294" s="50" t="s">
        <v>429</v>
      </c>
      <c r="C1294" s="69" t="s">
        <v>1059</v>
      </c>
      <c r="D1294" s="69" t="s">
        <v>1249</v>
      </c>
      <c r="E1294" s="37">
        <v>1</v>
      </c>
      <c r="F1294" s="37" t="str">
        <f>+VLOOKUP(B1294,'[1]AMAREY NOVA MEDICAL S.A'!$D:$H,5,0)</f>
        <v>CTO 5656-2021 AMAREY NOVA MEDICAL S.A</v>
      </c>
      <c r="G1294" s="34">
        <f>+VLOOKUP(B1294,'[1]AMAREY NOVA MEDICAL S.A'!$D:$H,2,0)</f>
        <v>84000</v>
      </c>
      <c r="H1294" s="32">
        <f>+VLOOKUP(B1294,'[1]AMAREY NOVA MEDICAL S.A'!$D:$H,3,0)</f>
        <v>0</v>
      </c>
      <c r="I1294" s="32">
        <f>+VLOOKUP(B1294,'[1]AMAREY NOVA MEDICAL S.A'!$D:$H,4,0)</f>
        <v>84000</v>
      </c>
      <c r="J1294" s="32">
        <f t="shared" si="319"/>
        <v>84000</v>
      </c>
      <c r="K1294" s="32">
        <f t="shared" si="320"/>
        <v>88720.8</v>
      </c>
      <c r="L1294" s="32">
        <v>271000</v>
      </c>
      <c r="M1294" s="32"/>
      <c r="N1294" s="32">
        <v>271000</v>
      </c>
      <c r="O1294" s="32">
        <f t="shared" ref="O1294:O1355" si="329">+N1294*1.0562</f>
        <v>286230.2</v>
      </c>
      <c r="P1294" s="89">
        <v>605211</v>
      </c>
      <c r="Q1294" s="87"/>
      <c r="R1294" s="90">
        <v>605211</v>
      </c>
      <c r="S1294" s="32">
        <f t="shared" ref="S1294:S1355" si="330">+R1294*1.056</f>
        <v>639102.81599999999</v>
      </c>
      <c r="T1294" s="32"/>
      <c r="U1294" s="32"/>
      <c r="V1294" s="32"/>
      <c r="W1294" s="32"/>
      <c r="X1294" s="32"/>
      <c r="Y1294" s="32"/>
      <c r="Z1294" s="32"/>
      <c r="AA1294" s="32"/>
      <c r="AB1294" s="32"/>
      <c r="AC1294" s="32"/>
      <c r="AD1294" s="32"/>
      <c r="AE1294" s="32"/>
      <c r="AF1294" s="32"/>
      <c r="AG1294" s="32"/>
      <c r="AH1294" s="32"/>
      <c r="AI1294" s="32"/>
      <c r="AJ1294" s="32">
        <v>176525</v>
      </c>
      <c r="AK1294" s="32"/>
      <c r="AL1294" s="32">
        <v>176525</v>
      </c>
      <c r="AM1294" s="32">
        <f t="shared" ref="AM1294:AM1355" si="331">+AL1294*1.0562</f>
        <v>186445.70500000002</v>
      </c>
      <c r="AN1294" s="32">
        <v>135630</v>
      </c>
      <c r="AO1294" s="32">
        <f t="shared" si="324"/>
        <v>0</v>
      </c>
      <c r="AP1294" s="32">
        <v>135630</v>
      </c>
      <c r="AQ1294" s="32">
        <f t="shared" ref="AQ1294:AQ1355" si="332">+AP1294*1.0562</f>
        <v>143252.40600000002</v>
      </c>
      <c r="AR1294" s="32"/>
      <c r="AS1294" s="32"/>
      <c r="AT1294" s="32"/>
      <c r="AU1294" s="32"/>
      <c r="AV1294" s="32"/>
      <c r="AW1294" s="32"/>
      <c r="AX1294" s="32"/>
      <c r="AY1294" s="32"/>
      <c r="AZ1294" s="32"/>
      <c r="BA1294" s="32"/>
      <c r="BB1294" s="32"/>
      <c r="BC1294" s="32"/>
      <c r="BD1294" s="32"/>
      <c r="BE1294" s="32"/>
      <c r="BF1294" s="32"/>
      <c r="BG1294" s="32"/>
      <c r="BH1294" s="32"/>
      <c r="BI1294" s="32"/>
      <c r="BJ1294" s="32"/>
      <c r="BK1294" s="32"/>
      <c r="BL1294" s="32"/>
      <c r="BM1294" s="32"/>
      <c r="BN1294" s="32"/>
      <c r="BO1294" s="32"/>
      <c r="BP1294" s="32"/>
      <c r="BQ1294" s="32"/>
      <c r="BR1294" s="32"/>
      <c r="BS1294" s="32"/>
      <c r="BT1294" s="32">
        <v>202608</v>
      </c>
      <c r="BU1294" s="32"/>
      <c r="BV1294" s="32">
        <v>202608</v>
      </c>
      <c r="BW1294" s="32">
        <f t="shared" ref="BW1294:BW1296" si="333">+BV1294*1.0562</f>
        <v>213994.56960000002</v>
      </c>
      <c r="BX1294" s="32"/>
      <c r="BY1294" s="32"/>
      <c r="BZ1294" s="32"/>
      <c r="CA1294" s="32"/>
      <c r="CB1294" s="32">
        <v>237600.00000000003</v>
      </c>
      <c r="CC1294" s="32"/>
      <c r="CD1294" s="32">
        <v>237600.00000000003</v>
      </c>
      <c r="CE1294" s="32">
        <f t="shared" ref="CE1294:CE1355" si="334">+CD1294*1.0562</f>
        <v>250953.12000000002</v>
      </c>
      <c r="CF1294" s="32"/>
      <c r="CG1294" s="32"/>
      <c r="CH1294" s="32"/>
      <c r="CI1294" s="32"/>
      <c r="CJ1294" s="32">
        <f t="shared" si="325"/>
        <v>258385.65951428571</v>
      </c>
      <c r="CK1294" s="32">
        <f>+SMALL((K1294,O1294,S1294,W1294,AA1294,AE1294,AI1294,AM1294,AQ1294,AU1294,AY1294,BC1294,BG1294,BK1294,BO1294,BS1294,BW1294,CA1294,CE1294,CI1294),1)</f>
        <v>88720.8</v>
      </c>
      <c r="CL1294" s="18"/>
      <c r="CM1294" s="18">
        <f t="shared" si="326"/>
        <v>0</v>
      </c>
      <c r="CN1294" s="35">
        <f t="shared" si="327"/>
        <v>0</v>
      </c>
      <c r="CO1294" s="39">
        <f t="shared" si="328"/>
        <v>88720.8</v>
      </c>
    </row>
    <row r="1295" spans="1:93" s="19" customFormat="1" ht="45">
      <c r="A1295" s="17">
        <v>1285</v>
      </c>
      <c r="B1295" s="50" t="s">
        <v>984</v>
      </c>
      <c r="C1295" s="69" t="s">
        <v>1059</v>
      </c>
      <c r="D1295" s="69" t="s">
        <v>1249</v>
      </c>
      <c r="E1295" s="37">
        <v>1</v>
      </c>
      <c r="F1295" s="37" t="str">
        <f>+VLOOKUP(B1295,'[1]AMAREY NOVA MEDICAL S.A'!$D:$H,5,0)</f>
        <v>CTO 5656-2021 AMAREY NOVA MEDICAL S.A</v>
      </c>
      <c r="G1295" s="34">
        <f>+VLOOKUP(B1295,'[1]AMAREY NOVA MEDICAL S.A'!$D:$H,2,0)</f>
        <v>31000</v>
      </c>
      <c r="H1295" s="32">
        <f>+VLOOKUP(B1295,'[1]AMAREY NOVA MEDICAL S.A'!$D:$H,3,0)</f>
        <v>0</v>
      </c>
      <c r="I1295" s="32">
        <f>+VLOOKUP(B1295,'[1]AMAREY NOVA MEDICAL S.A'!$D:$H,4,0)</f>
        <v>31000</v>
      </c>
      <c r="J1295" s="32">
        <f t="shared" si="319"/>
        <v>31000</v>
      </c>
      <c r="K1295" s="32">
        <f t="shared" si="320"/>
        <v>32742.2</v>
      </c>
      <c r="L1295" s="32">
        <v>36000</v>
      </c>
      <c r="M1295" s="32"/>
      <c r="N1295" s="32">
        <v>36000</v>
      </c>
      <c r="O1295" s="32">
        <f t="shared" si="329"/>
        <v>38023.200000000004</v>
      </c>
      <c r="P1295" s="89">
        <v>41019</v>
      </c>
      <c r="Q1295" s="87"/>
      <c r="R1295" s="90">
        <v>41019</v>
      </c>
      <c r="S1295" s="32">
        <f t="shared" si="330"/>
        <v>43316.063999999998</v>
      </c>
      <c r="T1295" s="32"/>
      <c r="U1295" s="32"/>
      <c r="V1295" s="32"/>
      <c r="W1295" s="32"/>
      <c r="X1295" s="32"/>
      <c r="Y1295" s="32"/>
      <c r="Z1295" s="32"/>
      <c r="AA1295" s="32"/>
      <c r="AB1295" s="32"/>
      <c r="AC1295" s="32"/>
      <c r="AD1295" s="32"/>
      <c r="AE1295" s="32"/>
      <c r="AF1295" s="32"/>
      <c r="AG1295" s="32"/>
      <c r="AH1295" s="32"/>
      <c r="AI1295" s="32"/>
      <c r="AJ1295" s="32">
        <v>81800</v>
      </c>
      <c r="AK1295" s="32">
        <f>+AJ1295*19%</f>
        <v>15542</v>
      </c>
      <c r="AL1295" s="32">
        <v>97342</v>
      </c>
      <c r="AM1295" s="32">
        <f t="shared" si="331"/>
        <v>102812.6204</v>
      </c>
      <c r="AN1295" s="32">
        <v>43670</v>
      </c>
      <c r="AO1295" s="32">
        <f t="shared" si="324"/>
        <v>0</v>
      </c>
      <c r="AP1295" s="32">
        <v>43670</v>
      </c>
      <c r="AQ1295" s="32">
        <f t="shared" si="332"/>
        <v>46124.254000000001</v>
      </c>
      <c r="AR1295" s="32"/>
      <c r="AS1295" s="32"/>
      <c r="AT1295" s="32"/>
      <c r="AU1295" s="32"/>
      <c r="AV1295" s="32"/>
      <c r="AW1295" s="32"/>
      <c r="AX1295" s="32"/>
      <c r="AY1295" s="32"/>
      <c r="AZ1295" s="32"/>
      <c r="BA1295" s="32"/>
      <c r="BB1295" s="32"/>
      <c r="BC1295" s="32"/>
      <c r="BD1295" s="32"/>
      <c r="BE1295" s="32"/>
      <c r="BF1295" s="32"/>
      <c r="BG1295" s="32"/>
      <c r="BH1295" s="32"/>
      <c r="BI1295" s="32"/>
      <c r="BJ1295" s="32"/>
      <c r="BK1295" s="32"/>
      <c r="BL1295" s="32"/>
      <c r="BM1295" s="32"/>
      <c r="BN1295" s="32"/>
      <c r="BO1295" s="32"/>
      <c r="BP1295" s="32"/>
      <c r="BQ1295" s="32"/>
      <c r="BR1295" s="32"/>
      <c r="BS1295" s="32"/>
      <c r="BT1295" s="32"/>
      <c r="BU1295" s="32"/>
      <c r="BV1295" s="32"/>
      <c r="BW1295" s="32"/>
      <c r="BX1295" s="32"/>
      <c r="BY1295" s="32"/>
      <c r="BZ1295" s="32"/>
      <c r="CA1295" s="32"/>
      <c r="CB1295" s="32">
        <v>58536</v>
      </c>
      <c r="CC1295" s="32">
        <v>11121.84</v>
      </c>
      <c r="CD1295" s="32">
        <v>69657.84</v>
      </c>
      <c r="CE1295" s="32">
        <f t="shared" si="334"/>
        <v>73572.610608000003</v>
      </c>
      <c r="CF1295" s="32"/>
      <c r="CG1295" s="32"/>
      <c r="CH1295" s="32"/>
      <c r="CI1295" s="32"/>
      <c r="CJ1295" s="32">
        <f t="shared" si="325"/>
        <v>56098.491501333338</v>
      </c>
      <c r="CK1295" s="32">
        <f>+SMALL((K1295,O1295,S1295,W1295,AA1295,AE1295,AI1295,AM1295,AQ1295,AU1295,AY1295,BC1295,BG1295,BK1295,BO1295,BS1295,BW1295,CA1295,CE1295,CI1295),1)</f>
        <v>32742.2</v>
      </c>
      <c r="CL1295" s="18"/>
      <c r="CM1295" s="18">
        <f t="shared" si="326"/>
        <v>0</v>
      </c>
      <c r="CN1295" s="35">
        <f t="shared" si="327"/>
        <v>0</v>
      </c>
      <c r="CO1295" s="39">
        <f t="shared" si="328"/>
        <v>32742.2</v>
      </c>
    </row>
    <row r="1296" spans="1:93" s="19" customFormat="1" ht="45">
      <c r="A1296" s="17">
        <v>1286</v>
      </c>
      <c r="B1296" s="50" t="s">
        <v>985</v>
      </c>
      <c r="C1296" s="69" t="s">
        <v>1059</v>
      </c>
      <c r="D1296" s="69" t="s">
        <v>1249</v>
      </c>
      <c r="E1296" s="37">
        <v>1</v>
      </c>
      <c r="F1296" s="37" t="str">
        <f>+VLOOKUP(B1296,'[1]AMAREY NOVA MEDICAL S.A'!$D:$H,5,0)</f>
        <v>CTO 5656-2021 AMAREY NOVA MEDICAL S.A</v>
      </c>
      <c r="G1296" s="34">
        <f>+VLOOKUP(B1296,'[1]AMAREY NOVA MEDICAL S.A'!$D:$H,2,0)</f>
        <v>0</v>
      </c>
      <c r="H1296" s="32">
        <f>+VLOOKUP(B1296,'[1]AMAREY NOVA MEDICAL S.A'!$D:$H,3,0)</f>
        <v>0</v>
      </c>
      <c r="I1296" s="32">
        <f>+VLOOKUP(B1296,'[1]AMAREY NOVA MEDICAL S.A'!$D:$H,4,0)</f>
        <v>0</v>
      </c>
      <c r="J1296" s="32">
        <f t="shared" si="319"/>
        <v>0</v>
      </c>
      <c r="K1296" s="32">
        <f t="shared" si="320"/>
        <v>0</v>
      </c>
      <c r="L1296" s="32"/>
      <c r="M1296" s="32"/>
      <c r="N1296" s="32"/>
      <c r="O1296" s="32"/>
      <c r="P1296" s="89">
        <v>133335</v>
      </c>
      <c r="Q1296" s="87">
        <f>+P1296*19%</f>
        <v>25333.65</v>
      </c>
      <c r="R1296" s="90">
        <v>158668.65</v>
      </c>
      <c r="S1296" s="32">
        <f t="shared" si="330"/>
        <v>167554.0944</v>
      </c>
      <c r="T1296" s="32"/>
      <c r="U1296" s="32"/>
      <c r="V1296" s="32"/>
      <c r="W1296" s="32"/>
      <c r="X1296" s="32"/>
      <c r="Y1296" s="32"/>
      <c r="Z1296" s="32"/>
      <c r="AA1296" s="32"/>
      <c r="AB1296" s="32"/>
      <c r="AC1296" s="32"/>
      <c r="AD1296" s="32"/>
      <c r="AE1296" s="32"/>
      <c r="AF1296" s="32"/>
      <c r="AG1296" s="32"/>
      <c r="AH1296" s="32"/>
      <c r="AI1296" s="32"/>
      <c r="AJ1296" s="32">
        <v>762700</v>
      </c>
      <c r="AK1296" s="32">
        <f>+AJ1296*19%</f>
        <v>144913</v>
      </c>
      <c r="AL1296" s="32">
        <v>907613</v>
      </c>
      <c r="AM1296" s="32">
        <f t="shared" si="331"/>
        <v>958620.85060000001</v>
      </c>
      <c r="AN1296" s="32">
        <v>210320</v>
      </c>
      <c r="AO1296" s="32">
        <v>39961</v>
      </c>
      <c r="AP1296" s="32">
        <f>+AN1296+AO1296</f>
        <v>250281</v>
      </c>
      <c r="AQ1296" s="32">
        <f t="shared" si="332"/>
        <v>264346.79220000003</v>
      </c>
      <c r="AR1296" s="32"/>
      <c r="AS1296" s="32"/>
      <c r="AT1296" s="32"/>
      <c r="AU1296" s="32"/>
      <c r="AV1296" s="32"/>
      <c r="AW1296" s="32"/>
      <c r="AX1296" s="32"/>
      <c r="AY1296" s="32"/>
      <c r="AZ1296" s="32"/>
      <c r="BA1296" s="32"/>
      <c r="BB1296" s="32"/>
      <c r="BC1296" s="32"/>
      <c r="BD1296" s="32"/>
      <c r="BE1296" s="32"/>
      <c r="BF1296" s="32"/>
      <c r="BG1296" s="32"/>
      <c r="BH1296" s="32"/>
      <c r="BI1296" s="32"/>
      <c r="BJ1296" s="32"/>
      <c r="BK1296" s="32"/>
      <c r="BL1296" s="32"/>
      <c r="BM1296" s="32"/>
      <c r="BN1296" s="32"/>
      <c r="BO1296" s="32"/>
      <c r="BP1296" s="32"/>
      <c r="BQ1296" s="32"/>
      <c r="BR1296" s="32"/>
      <c r="BS1296" s="32"/>
      <c r="BT1296" s="32">
        <v>526400</v>
      </c>
      <c r="BU1296" s="32">
        <v>100016</v>
      </c>
      <c r="BV1296" s="32">
        <v>626416</v>
      </c>
      <c r="BW1296" s="32">
        <f t="shared" si="333"/>
        <v>661620.57920000004</v>
      </c>
      <c r="BX1296" s="32"/>
      <c r="BY1296" s="32"/>
      <c r="BZ1296" s="32"/>
      <c r="CA1296" s="32"/>
      <c r="CB1296" s="32"/>
      <c r="CC1296" s="32"/>
      <c r="CD1296" s="32"/>
      <c r="CE1296" s="32"/>
      <c r="CF1296" s="32"/>
      <c r="CG1296" s="32"/>
      <c r="CH1296" s="32"/>
      <c r="CI1296" s="32"/>
      <c r="CJ1296" s="32">
        <f t="shared" si="325"/>
        <v>410428.46328000003</v>
      </c>
      <c r="CK1296" s="32">
        <f>+SMALL((K1296,O1296,S1296,W1296,AA1296,AE1296,AI1296,AM1296,AQ1296,AU1296,AY1296,BC1296,BG1296,BK1296,BO1296,BS1296,BW1296,CA1296,CE1296,CI1296),1)</f>
        <v>0</v>
      </c>
      <c r="CL1296" s="18"/>
      <c r="CM1296" s="18"/>
      <c r="CN1296" s="35"/>
      <c r="CO1296" s="39">
        <f t="shared" si="328"/>
        <v>0</v>
      </c>
    </row>
    <row r="1297" spans="1:93" s="19" customFormat="1" ht="45">
      <c r="A1297" s="17">
        <v>1287</v>
      </c>
      <c r="B1297" s="50" t="s">
        <v>429</v>
      </c>
      <c r="C1297" s="69" t="s">
        <v>1060</v>
      </c>
      <c r="D1297" s="69" t="s">
        <v>1249</v>
      </c>
      <c r="E1297" s="37">
        <v>1</v>
      </c>
      <c r="F1297" s="37" t="str">
        <f>+VLOOKUP(B1297,'[1]AMAREY NOVA MEDICAL S.A'!$D:$H,5,0)</f>
        <v>CTO 5656-2021 AMAREY NOVA MEDICAL S.A</v>
      </c>
      <c r="G1297" s="34">
        <f>+VLOOKUP(B1297,'[1]AMAREY NOVA MEDICAL S.A'!$D:$H,2,0)</f>
        <v>84000</v>
      </c>
      <c r="H1297" s="32">
        <f>+VLOOKUP(B1297,'[1]AMAREY NOVA MEDICAL S.A'!$D:$H,3,0)</f>
        <v>0</v>
      </c>
      <c r="I1297" s="32">
        <f>+VLOOKUP(B1297,'[1]AMAREY NOVA MEDICAL S.A'!$D:$H,4,0)</f>
        <v>84000</v>
      </c>
      <c r="J1297" s="32">
        <f t="shared" si="319"/>
        <v>84000</v>
      </c>
      <c r="K1297" s="32">
        <f t="shared" si="320"/>
        <v>88720.8</v>
      </c>
      <c r="L1297" s="32">
        <v>271000</v>
      </c>
      <c r="M1297" s="32"/>
      <c r="N1297" s="32">
        <v>271000</v>
      </c>
      <c r="O1297" s="32">
        <f t="shared" si="329"/>
        <v>286230.2</v>
      </c>
      <c r="P1297" s="89">
        <v>607118</v>
      </c>
      <c r="Q1297" s="87"/>
      <c r="R1297" s="90">
        <v>607118</v>
      </c>
      <c r="S1297" s="32">
        <f t="shared" si="330"/>
        <v>641116.60800000001</v>
      </c>
      <c r="T1297" s="32"/>
      <c r="U1297" s="32"/>
      <c r="V1297" s="32"/>
      <c r="W1297" s="32"/>
      <c r="X1297" s="32"/>
      <c r="Y1297" s="32"/>
      <c r="Z1297" s="32"/>
      <c r="AA1297" s="32"/>
      <c r="AB1297" s="32"/>
      <c r="AC1297" s="32"/>
      <c r="AD1297" s="32"/>
      <c r="AE1297" s="32"/>
      <c r="AF1297" s="32"/>
      <c r="AG1297" s="32"/>
      <c r="AH1297" s="32"/>
      <c r="AI1297" s="32"/>
      <c r="AJ1297" s="32">
        <v>185955</v>
      </c>
      <c r="AK1297" s="32"/>
      <c r="AL1297" s="32">
        <v>185955</v>
      </c>
      <c r="AM1297" s="32">
        <f t="shared" si="331"/>
        <v>196405.671</v>
      </c>
      <c r="AN1297" s="32">
        <v>135630</v>
      </c>
      <c r="AO1297" s="32">
        <f t="shared" si="324"/>
        <v>0</v>
      </c>
      <c r="AP1297" s="32">
        <v>135630</v>
      </c>
      <c r="AQ1297" s="32">
        <f t="shared" si="332"/>
        <v>143252.40600000002</v>
      </c>
      <c r="AR1297" s="32"/>
      <c r="AS1297" s="32"/>
      <c r="AT1297" s="32"/>
      <c r="AU1297" s="32"/>
      <c r="AV1297" s="32"/>
      <c r="AW1297" s="32"/>
      <c r="AX1297" s="32"/>
      <c r="AY1297" s="32"/>
      <c r="AZ1297" s="32"/>
      <c r="BA1297" s="32"/>
      <c r="BB1297" s="32"/>
      <c r="BC1297" s="32"/>
      <c r="BD1297" s="32"/>
      <c r="BE1297" s="32"/>
      <c r="BF1297" s="32"/>
      <c r="BG1297" s="32"/>
      <c r="BH1297" s="32"/>
      <c r="BI1297" s="32"/>
      <c r="BJ1297" s="32"/>
      <c r="BK1297" s="32"/>
      <c r="BL1297" s="32"/>
      <c r="BM1297" s="32"/>
      <c r="BN1297" s="32"/>
      <c r="BO1297" s="32"/>
      <c r="BP1297" s="32"/>
      <c r="BQ1297" s="32"/>
      <c r="BR1297" s="32"/>
      <c r="BS1297" s="32"/>
      <c r="BT1297" s="32"/>
      <c r="BU1297" s="32"/>
      <c r="BV1297" s="32"/>
      <c r="BW1297" s="32"/>
      <c r="BX1297" s="32"/>
      <c r="BY1297" s="32"/>
      <c r="BZ1297" s="32"/>
      <c r="CA1297" s="32"/>
      <c r="CB1297" s="32">
        <v>154440</v>
      </c>
      <c r="CC1297" s="32"/>
      <c r="CD1297" s="32">
        <v>154440</v>
      </c>
      <c r="CE1297" s="32">
        <f t="shared" si="334"/>
        <v>163119.52799999999</v>
      </c>
      <c r="CF1297" s="32"/>
      <c r="CG1297" s="32"/>
      <c r="CH1297" s="32"/>
      <c r="CI1297" s="32"/>
      <c r="CJ1297" s="32">
        <f t="shared" si="325"/>
        <v>253140.86883333334</v>
      </c>
      <c r="CK1297" s="32">
        <f>+SMALL((K1297,O1297,S1297,W1297,AA1297,AE1297,AI1297,AM1297,AQ1297,AU1297,AY1297,BC1297,BG1297,BK1297,BO1297,BS1297,BW1297,CA1297,CE1297,CI1297),1)</f>
        <v>88720.8</v>
      </c>
      <c r="CL1297" s="18"/>
      <c r="CM1297" s="18">
        <f t="shared" si="326"/>
        <v>0</v>
      </c>
      <c r="CN1297" s="35">
        <f t="shared" si="327"/>
        <v>0</v>
      </c>
      <c r="CO1297" s="39">
        <f t="shared" si="328"/>
        <v>88720.8</v>
      </c>
    </row>
    <row r="1298" spans="1:93" s="19" customFormat="1" ht="45">
      <c r="A1298" s="17">
        <v>1288</v>
      </c>
      <c r="B1298" s="50" t="s">
        <v>984</v>
      </c>
      <c r="C1298" s="69" t="s">
        <v>1060</v>
      </c>
      <c r="D1298" s="69" t="s">
        <v>1249</v>
      </c>
      <c r="E1298" s="37">
        <v>1</v>
      </c>
      <c r="F1298" s="37" t="str">
        <f>+VLOOKUP(B1298,'[1]AMAREY NOVA MEDICAL S.A'!$D:$H,5,0)</f>
        <v>CTO 5656-2021 AMAREY NOVA MEDICAL S.A</v>
      </c>
      <c r="G1298" s="34">
        <f>+VLOOKUP(B1298,'[1]AMAREY NOVA MEDICAL S.A'!$D:$H,2,0)</f>
        <v>31000</v>
      </c>
      <c r="H1298" s="32">
        <f>+VLOOKUP(B1298,'[1]AMAREY NOVA MEDICAL S.A'!$D:$H,3,0)</f>
        <v>0</v>
      </c>
      <c r="I1298" s="32">
        <f>+VLOOKUP(B1298,'[1]AMAREY NOVA MEDICAL S.A'!$D:$H,4,0)</f>
        <v>31000</v>
      </c>
      <c r="J1298" s="32">
        <f t="shared" si="319"/>
        <v>31000</v>
      </c>
      <c r="K1298" s="32">
        <f t="shared" si="320"/>
        <v>32742.2</v>
      </c>
      <c r="L1298" s="32">
        <v>36000</v>
      </c>
      <c r="M1298" s="32"/>
      <c r="N1298" s="32">
        <v>36000</v>
      </c>
      <c r="O1298" s="32">
        <f t="shared" si="329"/>
        <v>38023.200000000004</v>
      </c>
      <c r="P1298" s="89">
        <v>41019</v>
      </c>
      <c r="Q1298" s="87"/>
      <c r="R1298" s="90">
        <v>41019</v>
      </c>
      <c r="S1298" s="32">
        <f t="shared" si="330"/>
        <v>43316.063999999998</v>
      </c>
      <c r="T1298" s="32"/>
      <c r="U1298" s="32"/>
      <c r="V1298" s="32"/>
      <c r="W1298" s="32"/>
      <c r="X1298" s="32"/>
      <c r="Y1298" s="32"/>
      <c r="Z1298" s="32"/>
      <c r="AA1298" s="32"/>
      <c r="AB1298" s="32"/>
      <c r="AC1298" s="32"/>
      <c r="AD1298" s="32"/>
      <c r="AE1298" s="32"/>
      <c r="AF1298" s="32"/>
      <c r="AG1298" s="32"/>
      <c r="AH1298" s="32"/>
      <c r="AI1298" s="32"/>
      <c r="AJ1298" s="32">
        <v>81800</v>
      </c>
      <c r="AK1298" s="32">
        <f>+AJ1298*19%</f>
        <v>15542</v>
      </c>
      <c r="AL1298" s="32">
        <v>97342</v>
      </c>
      <c r="AM1298" s="32">
        <f t="shared" si="331"/>
        <v>102812.6204</v>
      </c>
      <c r="AN1298" s="32">
        <v>43670</v>
      </c>
      <c r="AO1298" s="32">
        <f t="shared" si="324"/>
        <v>0</v>
      </c>
      <c r="AP1298" s="32">
        <v>43670</v>
      </c>
      <c r="AQ1298" s="32">
        <f t="shared" si="332"/>
        <v>46124.254000000001</v>
      </c>
      <c r="AR1298" s="32"/>
      <c r="AS1298" s="32"/>
      <c r="AT1298" s="32"/>
      <c r="AU1298" s="32"/>
      <c r="AV1298" s="32"/>
      <c r="AW1298" s="32"/>
      <c r="AX1298" s="32"/>
      <c r="AY1298" s="32"/>
      <c r="AZ1298" s="32"/>
      <c r="BA1298" s="32"/>
      <c r="BB1298" s="32"/>
      <c r="BC1298" s="32"/>
      <c r="BD1298" s="32"/>
      <c r="BE1298" s="32"/>
      <c r="BF1298" s="32"/>
      <c r="BG1298" s="32"/>
      <c r="BH1298" s="32"/>
      <c r="BI1298" s="32"/>
      <c r="BJ1298" s="32"/>
      <c r="BK1298" s="32"/>
      <c r="BL1298" s="32"/>
      <c r="BM1298" s="32"/>
      <c r="BN1298" s="32"/>
      <c r="BO1298" s="32"/>
      <c r="BP1298" s="32"/>
      <c r="BQ1298" s="32"/>
      <c r="BR1298" s="32"/>
      <c r="BS1298" s="32"/>
      <c r="BT1298" s="32"/>
      <c r="BU1298" s="32"/>
      <c r="BV1298" s="32"/>
      <c r="BW1298" s="32"/>
      <c r="BX1298" s="32"/>
      <c r="BY1298" s="32"/>
      <c r="BZ1298" s="32"/>
      <c r="CA1298" s="32"/>
      <c r="CB1298" s="32">
        <v>58536</v>
      </c>
      <c r="CC1298" s="32">
        <v>11121.84</v>
      </c>
      <c r="CD1298" s="32">
        <v>69657.84</v>
      </c>
      <c r="CE1298" s="32">
        <f t="shared" si="334"/>
        <v>73572.610608000003</v>
      </c>
      <c r="CF1298" s="32"/>
      <c r="CG1298" s="32"/>
      <c r="CH1298" s="32"/>
      <c r="CI1298" s="32"/>
      <c r="CJ1298" s="32">
        <f t="shared" si="325"/>
        <v>56098.491501333338</v>
      </c>
      <c r="CK1298" s="32">
        <f>+SMALL((K1298,O1298,S1298,W1298,AA1298,AE1298,AI1298,AM1298,AQ1298,AU1298,AY1298,BC1298,BG1298,BK1298,BO1298,BS1298,BW1298,CA1298,CE1298,CI1298),1)</f>
        <v>32742.2</v>
      </c>
      <c r="CL1298" s="18"/>
      <c r="CM1298" s="18">
        <f t="shared" si="326"/>
        <v>0</v>
      </c>
      <c r="CN1298" s="35">
        <f t="shared" si="327"/>
        <v>0</v>
      </c>
      <c r="CO1298" s="39">
        <f t="shared" si="328"/>
        <v>32742.2</v>
      </c>
    </row>
    <row r="1299" spans="1:93" s="19" customFormat="1" ht="45">
      <c r="A1299" s="17">
        <v>1289</v>
      </c>
      <c r="B1299" s="50" t="s">
        <v>985</v>
      </c>
      <c r="C1299" s="69" t="s">
        <v>1060</v>
      </c>
      <c r="D1299" s="69" t="s">
        <v>1249</v>
      </c>
      <c r="E1299" s="37">
        <v>1</v>
      </c>
      <c r="F1299" s="37" t="str">
        <f>+VLOOKUP(B1299,'[1]AMAREY NOVA MEDICAL S.A'!$D:$H,5,0)</f>
        <v>CTO 5656-2021 AMAREY NOVA MEDICAL S.A</v>
      </c>
      <c r="G1299" s="34">
        <f>+VLOOKUP(B1299,'[1]AMAREY NOVA MEDICAL S.A'!$D:$H,2,0)</f>
        <v>0</v>
      </c>
      <c r="H1299" s="32">
        <f>+VLOOKUP(B1299,'[1]AMAREY NOVA MEDICAL S.A'!$D:$H,3,0)</f>
        <v>0</v>
      </c>
      <c r="I1299" s="32">
        <f>+VLOOKUP(B1299,'[1]AMAREY NOVA MEDICAL S.A'!$D:$H,4,0)</f>
        <v>0</v>
      </c>
      <c r="J1299" s="32">
        <f t="shared" si="319"/>
        <v>0</v>
      </c>
      <c r="K1299" s="32">
        <f t="shared" si="320"/>
        <v>0</v>
      </c>
      <c r="L1299" s="32"/>
      <c r="M1299" s="32"/>
      <c r="N1299" s="32"/>
      <c r="O1299" s="32"/>
      <c r="P1299" s="89">
        <v>133335</v>
      </c>
      <c r="Q1299" s="87">
        <f>+P1299*19%</f>
        <v>25333.65</v>
      </c>
      <c r="R1299" s="90">
        <v>158668.65</v>
      </c>
      <c r="S1299" s="32">
        <f t="shared" si="330"/>
        <v>167554.0944</v>
      </c>
      <c r="T1299" s="32"/>
      <c r="U1299" s="32"/>
      <c r="V1299" s="32"/>
      <c r="W1299" s="32"/>
      <c r="X1299" s="32"/>
      <c r="Y1299" s="32"/>
      <c r="Z1299" s="32"/>
      <c r="AA1299" s="32"/>
      <c r="AB1299" s="32"/>
      <c r="AC1299" s="32"/>
      <c r="AD1299" s="32"/>
      <c r="AE1299" s="32"/>
      <c r="AF1299" s="32"/>
      <c r="AG1299" s="32"/>
      <c r="AH1299" s="32"/>
      <c r="AI1299" s="32"/>
      <c r="AJ1299" s="32">
        <v>762700</v>
      </c>
      <c r="AK1299" s="32">
        <f>+AJ1299*19%</f>
        <v>144913</v>
      </c>
      <c r="AL1299" s="32">
        <v>907613</v>
      </c>
      <c r="AM1299" s="32">
        <f t="shared" si="331"/>
        <v>958620.85060000001</v>
      </c>
      <c r="AN1299" s="32">
        <v>210320</v>
      </c>
      <c r="AO1299" s="32">
        <v>39961</v>
      </c>
      <c r="AP1299" s="32">
        <f>+AN1299+AO1299</f>
        <v>250281</v>
      </c>
      <c r="AQ1299" s="32">
        <f t="shared" si="332"/>
        <v>264346.79220000003</v>
      </c>
      <c r="AR1299" s="32"/>
      <c r="AS1299" s="32"/>
      <c r="AT1299" s="32"/>
      <c r="AU1299" s="32"/>
      <c r="AV1299" s="32"/>
      <c r="AW1299" s="32"/>
      <c r="AX1299" s="32"/>
      <c r="AY1299" s="32"/>
      <c r="AZ1299" s="32"/>
      <c r="BA1299" s="32"/>
      <c r="BB1299" s="32"/>
      <c r="BC1299" s="32"/>
      <c r="BD1299" s="32"/>
      <c r="BE1299" s="32"/>
      <c r="BF1299" s="32"/>
      <c r="BG1299" s="32"/>
      <c r="BH1299" s="32"/>
      <c r="BI1299" s="32"/>
      <c r="BJ1299" s="32"/>
      <c r="BK1299" s="32"/>
      <c r="BL1299" s="32"/>
      <c r="BM1299" s="32"/>
      <c r="BN1299" s="32"/>
      <c r="BO1299" s="32"/>
      <c r="BP1299" s="32"/>
      <c r="BQ1299" s="32"/>
      <c r="BR1299" s="32"/>
      <c r="BS1299" s="32"/>
      <c r="BT1299" s="32"/>
      <c r="BU1299" s="32"/>
      <c r="BV1299" s="32"/>
      <c r="BW1299" s="32"/>
      <c r="BX1299" s="32"/>
      <c r="BY1299" s="32"/>
      <c r="BZ1299" s="32"/>
      <c r="CA1299" s="32"/>
      <c r="CB1299" s="32"/>
      <c r="CC1299" s="32"/>
      <c r="CD1299" s="32"/>
      <c r="CE1299" s="32"/>
      <c r="CF1299" s="32"/>
      <c r="CG1299" s="32"/>
      <c r="CH1299" s="32"/>
      <c r="CI1299" s="32"/>
      <c r="CJ1299" s="32">
        <f t="shared" si="325"/>
        <v>347630.43430000002</v>
      </c>
      <c r="CK1299" s="32">
        <f>+SMALL((K1299,O1299,S1299,W1299,AA1299,AE1299,AI1299,AM1299,AQ1299,AU1299,AY1299,BC1299,BG1299,BK1299,BO1299,BS1299,BW1299,CA1299,CE1299,CI1299),1)</f>
        <v>0</v>
      </c>
      <c r="CL1299" s="18"/>
      <c r="CM1299" s="18"/>
      <c r="CN1299" s="35"/>
      <c r="CO1299" s="39">
        <f t="shared" si="328"/>
        <v>0</v>
      </c>
    </row>
    <row r="1300" spans="1:93" s="19" customFormat="1" ht="60">
      <c r="A1300" s="17">
        <v>1290</v>
      </c>
      <c r="B1300" s="50" t="s">
        <v>986</v>
      </c>
      <c r="C1300" s="69" t="s">
        <v>1061</v>
      </c>
      <c r="D1300" s="69" t="s">
        <v>1249</v>
      </c>
      <c r="E1300" s="37">
        <v>1</v>
      </c>
      <c r="F1300" s="37" t="str">
        <f>+VLOOKUP(B1300,'[1]AMAREY NOVA MEDICAL S.A'!$D:$H,5,0)</f>
        <v>CTO 5664-2021 JOHNSON &amp; JOHNSON DE COLOMBIA S.A</v>
      </c>
      <c r="G1300" s="34">
        <f>+VLOOKUP(B1300,'[1]AMAREY NOVA MEDICAL S.A'!$D:$H,2,0)</f>
        <v>945000</v>
      </c>
      <c r="H1300" s="32">
        <f>+VLOOKUP(B1300,'[1]AMAREY NOVA MEDICAL S.A'!$D:$H,3,0)</f>
        <v>0</v>
      </c>
      <c r="I1300" s="32">
        <f>+VLOOKUP(B1300,'[1]AMAREY NOVA MEDICAL S.A'!$D:$H,4,0)</f>
        <v>945000</v>
      </c>
      <c r="J1300" s="32">
        <f t="shared" si="319"/>
        <v>945000</v>
      </c>
      <c r="K1300" s="32">
        <f t="shared" si="320"/>
        <v>998109</v>
      </c>
      <c r="L1300" s="32">
        <v>271000</v>
      </c>
      <c r="M1300" s="32"/>
      <c r="N1300" s="32">
        <v>271000</v>
      </c>
      <c r="O1300" s="32">
        <f t="shared" si="329"/>
        <v>286230.2</v>
      </c>
      <c r="P1300" s="89">
        <v>533957</v>
      </c>
      <c r="Q1300" s="87"/>
      <c r="R1300" s="90">
        <v>533957</v>
      </c>
      <c r="S1300" s="32">
        <f t="shared" si="330"/>
        <v>563858.59200000006</v>
      </c>
      <c r="T1300" s="32"/>
      <c r="U1300" s="32"/>
      <c r="V1300" s="32"/>
      <c r="W1300" s="32"/>
      <c r="X1300" s="32">
        <v>330600</v>
      </c>
      <c r="Y1300" s="32"/>
      <c r="Z1300" s="32">
        <v>330600</v>
      </c>
      <c r="AA1300" s="32">
        <f t="shared" ref="AA1300:AA1355" si="335">+Z1300*1.0562</f>
        <v>349179.72000000003</v>
      </c>
      <c r="AB1300" s="32"/>
      <c r="AC1300" s="32"/>
      <c r="AD1300" s="32"/>
      <c r="AE1300" s="32"/>
      <c r="AF1300" s="32"/>
      <c r="AG1300" s="32"/>
      <c r="AH1300" s="32"/>
      <c r="AI1300" s="32"/>
      <c r="AJ1300" s="32">
        <v>2317250</v>
      </c>
      <c r="AK1300" s="32"/>
      <c r="AL1300" s="32">
        <v>2317250</v>
      </c>
      <c r="AM1300" s="32">
        <f t="shared" si="331"/>
        <v>2447479.4500000002</v>
      </c>
      <c r="AN1300" s="32"/>
      <c r="AO1300" s="32"/>
      <c r="AP1300" s="32"/>
      <c r="AQ1300" s="32"/>
      <c r="AR1300" s="32"/>
      <c r="AS1300" s="32"/>
      <c r="AT1300" s="32"/>
      <c r="AU1300" s="32"/>
      <c r="AV1300" s="32"/>
      <c r="AW1300" s="32"/>
      <c r="AX1300" s="32"/>
      <c r="AY1300" s="32"/>
      <c r="AZ1300" s="32"/>
      <c r="BA1300" s="32"/>
      <c r="BB1300" s="32"/>
      <c r="BC1300" s="32"/>
      <c r="BD1300" s="32"/>
      <c r="BE1300" s="32"/>
      <c r="BF1300" s="32"/>
      <c r="BG1300" s="32"/>
      <c r="BH1300" s="32"/>
      <c r="BI1300" s="32"/>
      <c r="BJ1300" s="32"/>
      <c r="BK1300" s="32"/>
      <c r="BL1300" s="32"/>
      <c r="BM1300" s="32"/>
      <c r="BN1300" s="32"/>
      <c r="BO1300" s="32"/>
      <c r="BP1300" s="32"/>
      <c r="BQ1300" s="32"/>
      <c r="BR1300" s="32"/>
      <c r="BS1300" s="32"/>
      <c r="BT1300" s="32"/>
      <c r="BU1300" s="32"/>
      <c r="BV1300" s="32"/>
      <c r="BW1300" s="32"/>
      <c r="BX1300" s="32"/>
      <c r="BY1300" s="32"/>
      <c r="BZ1300" s="32"/>
      <c r="CA1300" s="32"/>
      <c r="CB1300" s="32">
        <v>1803384.0000000002</v>
      </c>
      <c r="CC1300" s="32"/>
      <c r="CD1300" s="32">
        <v>1803384.0000000002</v>
      </c>
      <c r="CE1300" s="32">
        <f t="shared" si="334"/>
        <v>1904734.1808000002</v>
      </c>
      <c r="CF1300" s="32"/>
      <c r="CG1300" s="32"/>
      <c r="CH1300" s="32"/>
      <c r="CI1300" s="32"/>
      <c r="CJ1300" s="32">
        <f t="shared" si="325"/>
        <v>1091598.5238000001</v>
      </c>
      <c r="CK1300" s="32">
        <f>+SMALL((K1300,O1300,S1300,W1300,AA1300,AE1300,AI1300,AM1300,AQ1300,AU1300,AY1300,BC1300,BG1300,BK1300,BO1300,BS1300,BW1300,CA1300,CE1300,CI1300),1)</f>
        <v>286230.2</v>
      </c>
      <c r="CL1300" s="18"/>
      <c r="CM1300" s="18">
        <f t="shared" si="326"/>
        <v>711878.8</v>
      </c>
      <c r="CN1300" s="35">
        <f t="shared" si="327"/>
        <v>2.4870848708487086</v>
      </c>
      <c r="CO1300" s="39">
        <f t="shared" si="328"/>
        <v>286230.2</v>
      </c>
    </row>
    <row r="1301" spans="1:93" s="19" customFormat="1" ht="60">
      <c r="A1301" s="17">
        <v>1291</v>
      </c>
      <c r="B1301" s="50" t="s">
        <v>987</v>
      </c>
      <c r="C1301" s="69" t="s">
        <v>1061</v>
      </c>
      <c r="D1301" s="69" t="s">
        <v>1249</v>
      </c>
      <c r="E1301" s="37">
        <v>1</v>
      </c>
      <c r="F1301" s="37" t="str">
        <f>+VLOOKUP(B1301,'[1]AMAREY NOVA MEDICAL S.A'!$D:$H,5,0)</f>
        <v>CTO 5664-2021 JOHNSON &amp; JOHNSON DE COLOMBIA S.A</v>
      </c>
      <c r="G1301" s="34">
        <f>+VLOOKUP(B1301,'[1]AMAREY NOVA MEDICAL S.A'!$D:$H,2,0)</f>
        <v>36100</v>
      </c>
      <c r="H1301" s="32">
        <f>+VLOOKUP(B1301,'[1]AMAREY NOVA MEDICAL S.A'!$D:$H,3,0)</f>
        <v>6859</v>
      </c>
      <c r="I1301" s="32">
        <f>+VLOOKUP(B1301,'[1]AMAREY NOVA MEDICAL S.A'!$D:$H,4,0)</f>
        <v>42959</v>
      </c>
      <c r="J1301" s="32">
        <f t="shared" si="319"/>
        <v>42959</v>
      </c>
      <c r="K1301" s="32">
        <f t="shared" si="320"/>
        <v>45373.2958</v>
      </c>
      <c r="L1301" s="32">
        <v>36000</v>
      </c>
      <c r="M1301" s="32"/>
      <c r="N1301" s="32">
        <v>36000</v>
      </c>
      <c r="O1301" s="32">
        <f t="shared" si="329"/>
        <v>38023.200000000004</v>
      </c>
      <c r="P1301" s="89">
        <v>123476</v>
      </c>
      <c r="Q1301" s="87"/>
      <c r="R1301" s="90">
        <v>123476</v>
      </c>
      <c r="S1301" s="32">
        <f t="shared" si="330"/>
        <v>130390.656</v>
      </c>
      <c r="T1301" s="32"/>
      <c r="U1301" s="32"/>
      <c r="V1301" s="32"/>
      <c r="W1301" s="32"/>
      <c r="X1301" s="32">
        <v>52200</v>
      </c>
      <c r="Y1301" s="32"/>
      <c r="Z1301" s="32">
        <v>52200</v>
      </c>
      <c r="AA1301" s="32">
        <f t="shared" si="335"/>
        <v>55133.64</v>
      </c>
      <c r="AB1301" s="32"/>
      <c r="AC1301" s="32"/>
      <c r="AD1301" s="32"/>
      <c r="AE1301" s="32"/>
      <c r="AF1301" s="32"/>
      <c r="AG1301" s="32"/>
      <c r="AH1301" s="32"/>
      <c r="AI1301" s="32"/>
      <c r="AJ1301" s="32">
        <v>81800</v>
      </c>
      <c r="AK1301" s="32">
        <f>+AJ1301*19%</f>
        <v>15542</v>
      </c>
      <c r="AL1301" s="32">
        <v>97342</v>
      </c>
      <c r="AM1301" s="32">
        <f t="shared" si="331"/>
        <v>102812.6204</v>
      </c>
      <c r="AN1301" s="32"/>
      <c r="AO1301" s="32"/>
      <c r="AP1301" s="32"/>
      <c r="AQ1301" s="32"/>
      <c r="AR1301" s="32"/>
      <c r="AS1301" s="32"/>
      <c r="AT1301" s="32"/>
      <c r="AU1301" s="32"/>
      <c r="AV1301" s="32"/>
      <c r="AW1301" s="32"/>
      <c r="AX1301" s="32"/>
      <c r="AY1301" s="32"/>
      <c r="AZ1301" s="32"/>
      <c r="BA1301" s="32"/>
      <c r="BB1301" s="32"/>
      <c r="BC1301" s="32"/>
      <c r="BD1301" s="32"/>
      <c r="BE1301" s="32"/>
      <c r="BF1301" s="32"/>
      <c r="BG1301" s="32"/>
      <c r="BH1301" s="32"/>
      <c r="BI1301" s="32"/>
      <c r="BJ1301" s="32"/>
      <c r="BK1301" s="32"/>
      <c r="BL1301" s="32"/>
      <c r="BM1301" s="32"/>
      <c r="BN1301" s="32"/>
      <c r="BO1301" s="32"/>
      <c r="BP1301" s="32"/>
      <c r="BQ1301" s="32"/>
      <c r="BR1301" s="32"/>
      <c r="BS1301" s="32"/>
      <c r="BT1301" s="32"/>
      <c r="BU1301" s="32"/>
      <c r="BV1301" s="32"/>
      <c r="BW1301" s="32"/>
      <c r="BX1301" s="32"/>
      <c r="BY1301" s="32"/>
      <c r="BZ1301" s="32"/>
      <c r="CA1301" s="32"/>
      <c r="CB1301" s="32">
        <v>125247.05358749986</v>
      </c>
      <c r="CC1301" s="32">
        <v>23796.940181624974</v>
      </c>
      <c r="CD1301" s="32">
        <v>149043.99376912485</v>
      </c>
      <c r="CE1301" s="32">
        <f t="shared" si="334"/>
        <v>157420.26621894966</v>
      </c>
      <c r="CF1301" s="32"/>
      <c r="CG1301" s="32"/>
      <c r="CH1301" s="32"/>
      <c r="CI1301" s="32"/>
      <c r="CJ1301" s="32">
        <f t="shared" si="325"/>
        <v>88192.279736491619</v>
      </c>
      <c r="CK1301" s="32">
        <f>+SMALL((K1301,O1301,S1301,W1301,AA1301,AE1301,AI1301,AM1301,AQ1301,AU1301,AY1301,BC1301,BG1301,BK1301,BO1301,BS1301,BW1301,CA1301,CE1301,CI1301),1)</f>
        <v>38023.200000000004</v>
      </c>
      <c r="CL1301" s="18"/>
      <c r="CM1301" s="18">
        <f t="shared" si="326"/>
        <v>7350.0957999999955</v>
      </c>
      <c r="CN1301" s="35">
        <f t="shared" si="327"/>
        <v>0.19330555555555543</v>
      </c>
      <c r="CO1301" s="39">
        <f t="shared" si="328"/>
        <v>38023.200000000004</v>
      </c>
    </row>
    <row r="1302" spans="1:93" s="19" customFormat="1" ht="60">
      <c r="A1302" s="17">
        <v>1292</v>
      </c>
      <c r="B1302" s="50" t="s">
        <v>988</v>
      </c>
      <c r="C1302" s="69" t="s">
        <v>1062</v>
      </c>
      <c r="D1302" s="69" t="s">
        <v>1249</v>
      </c>
      <c r="E1302" s="37">
        <v>1</v>
      </c>
      <c r="F1302" s="37" t="str">
        <f>+VLOOKUP(B1302,'[1]AMAREY NOVA MEDICAL S.A'!$D:$H,5,0)</f>
        <v>CTO 5671-2021 SMITH &amp; NEPHEW COLOMBIA S.A.S</v>
      </c>
      <c r="G1302" s="34">
        <f>+VLOOKUP(B1302,'[1]AMAREY NOVA MEDICAL S.A'!$D:$H,2,0)</f>
        <v>1335840</v>
      </c>
      <c r="H1302" s="32">
        <f>+VLOOKUP(B1302,'[1]AMAREY NOVA MEDICAL S.A'!$D:$H,3,0)</f>
        <v>0</v>
      </c>
      <c r="I1302" s="32">
        <f>+VLOOKUP(B1302,'[1]AMAREY NOVA MEDICAL S.A'!$D:$H,4,0)</f>
        <v>1335840</v>
      </c>
      <c r="J1302" s="32">
        <f t="shared" si="319"/>
        <v>1335840</v>
      </c>
      <c r="K1302" s="32">
        <f t="shared" si="320"/>
        <v>1410914.2080000001</v>
      </c>
      <c r="L1302" s="32">
        <v>1375000</v>
      </c>
      <c r="M1302" s="32"/>
      <c r="N1302" s="32">
        <v>1375000</v>
      </c>
      <c r="O1302" s="32">
        <f t="shared" si="329"/>
        <v>1452275</v>
      </c>
      <c r="P1302" s="89">
        <v>3055921</v>
      </c>
      <c r="Q1302" s="87"/>
      <c r="R1302" s="90">
        <v>3055921</v>
      </c>
      <c r="S1302" s="32">
        <f t="shared" si="330"/>
        <v>3227052.5760000004</v>
      </c>
      <c r="T1302" s="32"/>
      <c r="U1302" s="32"/>
      <c r="V1302" s="32"/>
      <c r="W1302" s="32"/>
      <c r="X1302" s="32">
        <v>3079800</v>
      </c>
      <c r="Y1302" s="32"/>
      <c r="Z1302" s="32">
        <v>3079800</v>
      </c>
      <c r="AA1302" s="32">
        <f t="shared" si="335"/>
        <v>3252884.7600000002</v>
      </c>
      <c r="AB1302" s="32">
        <v>1050000</v>
      </c>
      <c r="AC1302" s="32"/>
      <c r="AD1302" s="32">
        <v>1050000</v>
      </c>
      <c r="AE1302" s="32">
        <f t="shared" ref="AE1302:AE1304" si="336">+AD1302*1.0562</f>
        <v>1109010</v>
      </c>
      <c r="AF1302" s="32"/>
      <c r="AG1302" s="32"/>
      <c r="AH1302" s="32"/>
      <c r="AI1302" s="32"/>
      <c r="AJ1302" s="32">
        <v>1702000</v>
      </c>
      <c r="AK1302" s="32"/>
      <c r="AL1302" s="32">
        <v>1702000</v>
      </c>
      <c r="AM1302" s="32">
        <f t="shared" si="331"/>
        <v>1797652.4000000001</v>
      </c>
      <c r="AN1302" s="32"/>
      <c r="AO1302" s="32"/>
      <c r="AP1302" s="32"/>
      <c r="AQ1302" s="32"/>
      <c r="AR1302" s="32"/>
      <c r="AS1302" s="32"/>
      <c r="AT1302" s="32"/>
      <c r="AU1302" s="32"/>
      <c r="AV1302" s="32"/>
      <c r="AW1302" s="32"/>
      <c r="AX1302" s="32"/>
      <c r="AY1302" s="32"/>
      <c r="AZ1302" s="32"/>
      <c r="BA1302" s="32"/>
      <c r="BB1302" s="32"/>
      <c r="BC1302" s="32"/>
      <c r="BD1302" s="32"/>
      <c r="BE1302" s="32"/>
      <c r="BF1302" s="32"/>
      <c r="BG1302" s="32"/>
      <c r="BH1302" s="32"/>
      <c r="BI1302" s="32"/>
      <c r="BJ1302" s="32"/>
      <c r="BK1302" s="32"/>
      <c r="BL1302" s="32"/>
      <c r="BM1302" s="32"/>
      <c r="BN1302" s="32"/>
      <c r="BO1302" s="32"/>
      <c r="BP1302" s="32"/>
      <c r="BQ1302" s="32"/>
      <c r="BR1302" s="32"/>
      <c r="BS1302" s="32"/>
      <c r="BT1302" s="32"/>
      <c r="BU1302" s="32"/>
      <c r="BV1302" s="32"/>
      <c r="BW1302" s="32"/>
      <c r="BX1302" s="32"/>
      <c r="BY1302" s="32"/>
      <c r="BZ1302" s="32"/>
      <c r="CA1302" s="32"/>
      <c r="CB1302" s="32">
        <v>1425600</v>
      </c>
      <c r="CC1302" s="32"/>
      <c r="CD1302" s="32">
        <v>1425600</v>
      </c>
      <c r="CE1302" s="32">
        <f t="shared" si="334"/>
        <v>1505718.72</v>
      </c>
      <c r="CF1302" s="32"/>
      <c r="CG1302" s="32"/>
      <c r="CH1302" s="32"/>
      <c r="CI1302" s="32"/>
      <c r="CJ1302" s="32">
        <f t="shared" si="325"/>
        <v>1965072.5234285716</v>
      </c>
      <c r="CK1302" s="32">
        <f>+SMALL((K1302,O1302,S1302,W1302,AA1302,AE1302,AI1302,AM1302,AQ1302,AU1302,AY1302,BC1302,BG1302,BK1302,BO1302,BS1302,BW1302,CA1302,CE1302,CI1302),1)</f>
        <v>1109010</v>
      </c>
      <c r="CL1302" s="18"/>
      <c r="CM1302" s="18">
        <f t="shared" si="326"/>
        <v>301904.2080000001</v>
      </c>
      <c r="CN1302" s="35">
        <f t="shared" si="327"/>
        <v>0.27222857142857154</v>
      </c>
      <c r="CO1302" s="39">
        <f t="shared" si="328"/>
        <v>1109010</v>
      </c>
    </row>
    <row r="1303" spans="1:93" s="19" customFormat="1" ht="60">
      <c r="A1303" s="17">
        <v>1293</v>
      </c>
      <c r="B1303" s="50" t="s">
        <v>989</v>
      </c>
      <c r="C1303" s="69" t="s">
        <v>1062</v>
      </c>
      <c r="D1303" s="69" t="s">
        <v>1249</v>
      </c>
      <c r="E1303" s="37">
        <v>1</v>
      </c>
      <c r="F1303" s="37" t="str">
        <f>+VLOOKUP(B1303,'[1]AMAREY NOVA MEDICAL S.A'!$D:$H,5,0)</f>
        <v>CTO 5671-2021 SMITH &amp; NEPHEW COLOMBIA S.A.S</v>
      </c>
      <c r="G1303" s="34">
        <f>+VLOOKUP(B1303,'[1]AMAREY NOVA MEDICAL S.A'!$D:$H,2,0)</f>
        <v>172216</v>
      </c>
      <c r="H1303" s="32">
        <f>+VLOOKUP(B1303,'[1]AMAREY NOVA MEDICAL S.A'!$D:$H,3,0)</f>
        <v>0</v>
      </c>
      <c r="I1303" s="32">
        <f>+VLOOKUP(B1303,'[1]AMAREY NOVA MEDICAL S.A'!$D:$H,4,0)</f>
        <v>172216</v>
      </c>
      <c r="J1303" s="32">
        <f t="shared" si="319"/>
        <v>172216</v>
      </c>
      <c r="K1303" s="32">
        <f t="shared" si="320"/>
        <v>181894.5392</v>
      </c>
      <c r="L1303" s="32">
        <v>320000</v>
      </c>
      <c r="M1303" s="32"/>
      <c r="N1303" s="32">
        <v>320000</v>
      </c>
      <c r="O1303" s="32">
        <f t="shared" si="329"/>
        <v>337984</v>
      </c>
      <c r="P1303" s="89">
        <v>685211</v>
      </c>
      <c r="Q1303" s="87"/>
      <c r="R1303" s="90">
        <v>685211</v>
      </c>
      <c r="S1303" s="32">
        <f t="shared" si="330"/>
        <v>723582.81599999999</v>
      </c>
      <c r="T1303" s="32"/>
      <c r="U1303" s="32"/>
      <c r="V1303" s="32"/>
      <c r="W1303" s="32"/>
      <c r="X1303" s="32">
        <v>382800</v>
      </c>
      <c r="Y1303" s="32"/>
      <c r="Z1303" s="32">
        <v>382800</v>
      </c>
      <c r="AA1303" s="32">
        <f t="shared" si="335"/>
        <v>404313.36</v>
      </c>
      <c r="AB1303" s="32">
        <v>380000</v>
      </c>
      <c r="AC1303" s="32"/>
      <c r="AD1303" s="32">
        <v>380000</v>
      </c>
      <c r="AE1303" s="32">
        <f t="shared" si="336"/>
        <v>401356</v>
      </c>
      <c r="AF1303" s="32"/>
      <c r="AG1303" s="32"/>
      <c r="AH1303" s="32"/>
      <c r="AI1303" s="32"/>
      <c r="AJ1303" s="32">
        <v>391000</v>
      </c>
      <c r="AK1303" s="32"/>
      <c r="AL1303" s="32">
        <v>391000</v>
      </c>
      <c r="AM1303" s="32">
        <f t="shared" si="331"/>
        <v>412974.2</v>
      </c>
      <c r="AN1303" s="32"/>
      <c r="AO1303" s="32"/>
      <c r="AP1303" s="32"/>
      <c r="AQ1303" s="32"/>
      <c r="AR1303" s="32"/>
      <c r="AS1303" s="32"/>
      <c r="AT1303" s="32"/>
      <c r="AU1303" s="32"/>
      <c r="AV1303" s="32"/>
      <c r="AW1303" s="32"/>
      <c r="AX1303" s="32"/>
      <c r="AY1303" s="32"/>
      <c r="AZ1303" s="32"/>
      <c r="BA1303" s="32"/>
      <c r="BB1303" s="32"/>
      <c r="BC1303" s="32"/>
      <c r="BD1303" s="32"/>
      <c r="BE1303" s="32"/>
      <c r="BF1303" s="32"/>
      <c r="BG1303" s="32"/>
      <c r="BH1303" s="32"/>
      <c r="BI1303" s="32"/>
      <c r="BJ1303" s="32"/>
      <c r="BK1303" s="32"/>
      <c r="BL1303" s="32"/>
      <c r="BM1303" s="32"/>
      <c r="BN1303" s="32"/>
      <c r="BO1303" s="32"/>
      <c r="BP1303" s="32"/>
      <c r="BQ1303" s="32"/>
      <c r="BR1303" s="32"/>
      <c r="BS1303" s="32"/>
      <c r="BT1303" s="32"/>
      <c r="BU1303" s="32"/>
      <c r="BV1303" s="32"/>
      <c r="BW1303" s="32"/>
      <c r="BX1303" s="32"/>
      <c r="BY1303" s="32"/>
      <c r="BZ1303" s="32"/>
      <c r="CA1303" s="32"/>
      <c r="CB1303" s="32">
        <v>225720.00000000003</v>
      </c>
      <c r="CC1303" s="32"/>
      <c r="CD1303" s="32">
        <v>225720.00000000003</v>
      </c>
      <c r="CE1303" s="32">
        <f t="shared" si="334"/>
        <v>238405.46400000004</v>
      </c>
      <c r="CF1303" s="32"/>
      <c r="CG1303" s="32"/>
      <c r="CH1303" s="32"/>
      <c r="CI1303" s="32"/>
      <c r="CJ1303" s="32">
        <f t="shared" si="325"/>
        <v>385787.19702857145</v>
      </c>
      <c r="CK1303" s="32">
        <f>+SMALL((K1303,O1303,S1303,W1303,AA1303,AE1303,AI1303,AM1303,AQ1303,AU1303,AY1303,BC1303,BG1303,BK1303,BO1303,BS1303,BW1303,CA1303,CE1303,CI1303),1)</f>
        <v>181894.5392</v>
      </c>
      <c r="CL1303" s="18"/>
      <c r="CM1303" s="18">
        <f t="shared" si="326"/>
        <v>0</v>
      </c>
      <c r="CN1303" s="35">
        <f t="shared" si="327"/>
        <v>0</v>
      </c>
      <c r="CO1303" s="39">
        <f t="shared" si="328"/>
        <v>181894.5392</v>
      </c>
    </row>
    <row r="1304" spans="1:93" s="19" customFormat="1" ht="45">
      <c r="A1304" s="17">
        <v>1294</v>
      </c>
      <c r="B1304" s="50" t="s">
        <v>984</v>
      </c>
      <c r="C1304" s="69" t="s">
        <v>1062</v>
      </c>
      <c r="D1304" s="69" t="s">
        <v>1249</v>
      </c>
      <c r="E1304" s="37">
        <v>1</v>
      </c>
      <c r="F1304" s="37" t="str">
        <f>+VLOOKUP(B1304,'[1]AMAREY NOVA MEDICAL S.A'!$D:$H,5,0)</f>
        <v>CTO 5656-2021 AMAREY NOVA MEDICAL S.A</v>
      </c>
      <c r="G1304" s="34">
        <f>+VLOOKUP(B1304,'[1]AMAREY NOVA MEDICAL S.A'!$D:$H,2,0)</f>
        <v>31000</v>
      </c>
      <c r="H1304" s="32">
        <f>+VLOOKUP(B1304,'[1]AMAREY NOVA MEDICAL S.A'!$D:$H,3,0)</f>
        <v>0</v>
      </c>
      <c r="I1304" s="32">
        <f>+VLOOKUP(B1304,'[1]AMAREY NOVA MEDICAL S.A'!$D:$H,4,0)</f>
        <v>31000</v>
      </c>
      <c r="J1304" s="32">
        <f t="shared" si="319"/>
        <v>31000</v>
      </c>
      <c r="K1304" s="32">
        <f t="shared" si="320"/>
        <v>32742.2</v>
      </c>
      <c r="L1304" s="32">
        <v>36000</v>
      </c>
      <c r="M1304" s="32"/>
      <c r="N1304" s="32">
        <v>36000</v>
      </c>
      <c r="O1304" s="32">
        <f t="shared" si="329"/>
        <v>38023.200000000004</v>
      </c>
      <c r="P1304" s="89">
        <v>41019</v>
      </c>
      <c r="Q1304" s="87"/>
      <c r="R1304" s="90">
        <v>41019</v>
      </c>
      <c r="S1304" s="32">
        <f t="shared" si="330"/>
        <v>43316.063999999998</v>
      </c>
      <c r="T1304" s="32"/>
      <c r="U1304" s="32"/>
      <c r="V1304" s="32"/>
      <c r="W1304" s="32"/>
      <c r="X1304" s="32">
        <v>58000</v>
      </c>
      <c r="Y1304" s="32"/>
      <c r="Z1304" s="32">
        <v>58000</v>
      </c>
      <c r="AA1304" s="32">
        <f t="shared" si="335"/>
        <v>61259.6</v>
      </c>
      <c r="AB1304" s="32">
        <v>30000</v>
      </c>
      <c r="AC1304" s="32">
        <f>+AB1304*19%</f>
        <v>5700</v>
      </c>
      <c r="AD1304" s="32">
        <v>35700</v>
      </c>
      <c r="AE1304" s="32">
        <f t="shared" si="336"/>
        <v>37706.340000000004</v>
      </c>
      <c r="AF1304" s="32"/>
      <c r="AG1304" s="32"/>
      <c r="AH1304" s="32"/>
      <c r="AI1304" s="32"/>
      <c r="AJ1304" s="32">
        <v>81800</v>
      </c>
      <c r="AK1304" s="32">
        <f>+AJ1304*19%</f>
        <v>15542</v>
      </c>
      <c r="AL1304" s="32">
        <v>97342</v>
      </c>
      <c r="AM1304" s="32">
        <f t="shared" si="331"/>
        <v>102812.6204</v>
      </c>
      <c r="AN1304" s="32"/>
      <c r="AO1304" s="32"/>
      <c r="AP1304" s="32"/>
      <c r="AQ1304" s="32"/>
      <c r="AR1304" s="32"/>
      <c r="AS1304" s="32"/>
      <c r="AT1304" s="32"/>
      <c r="AU1304" s="32"/>
      <c r="AV1304" s="32"/>
      <c r="AW1304" s="32"/>
      <c r="AX1304" s="32"/>
      <c r="AY1304" s="32"/>
      <c r="AZ1304" s="32"/>
      <c r="BA1304" s="32"/>
      <c r="BB1304" s="32"/>
      <c r="BC1304" s="32"/>
      <c r="BD1304" s="32"/>
      <c r="BE1304" s="32"/>
      <c r="BF1304" s="32"/>
      <c r="BG1304" s="32"/>
      <c r="BH1304" s="32"/>
      <c r="BI1304" s="32"/>
      <c r="BJ1304" s="32"/>
      <c r="BK1304" s="32"/>
      <c r="BL1304" s="32"/>
      <c r="BM1304" s="32"/>
      <c r="BN1304" s="32"/>
      <c r="BO1304" s="32"/>
      <c r="BP1304" s="32"/>
      <c r="BQ1304" s="32"/>
      <c r="BR1304" s="32"/>
      <c r="BS1304" s="32"/>
      <c r="BT1304" s="32"/>
      <c r="BU1304" s="32"/>
      <c r="BV1304" s="32"/>
      <c r="BW1304" s="32"/>
      <c r="BX1304" s="32"/>
      <c r="BY1304" s="32"/>
      <c r="BZ1304" s="32"/>
      <c r="CA1304" s="32"/>
      <c r="CB1304" s="32">
        <v>58536</v>
      </c>
      <c r="CC1304" s="32">
        <v>11121.84</v>
      </c>
      <c r="CD1304" s="32">
        <v>69657.84</v>
      </c>
      <c r="CE1304" s="32">
        <f t="shared" si="334"/>
        <v>73572.610608000003</v>
      </c>
      <c r="CF1304" s="32"/>
      <c r="CG1304" s="32"/>
      <c r="CH1304" s="32"/>
      <c r="CI1304" s="32"/>
      <c r="CJ1304" s="32">
        <f t="shared" si="325"/>
        <v>55633.233572571429</v>
      </c>
      <c r="CK1304" s="32">
        <f>+SMALL((K1304,O1304,S1304,W1304,AA1304,AE1304,AI1304,AM1304,AQ1304,AU1304,AY1304,BC1304,BG1304,BK1304,BO1304,BS1304,BW1304,CA1304,CE1304,CI1304),1)</f>
        <v>32742.2</v>
      </c>
      <c r="CL1304" s="18"/>
      <c r="CM1304" s="18">
        <f t="shared" si="326"/>
        <v>0</v>
      </c>
      <c r="CN1304" s="35">
        <f t="shared" si="327"/>
        <v>0</v>
      </c>
      <c r="CO1304" s="39">
        <f t="shared" si="328"/>
        <v>32742.2</v>
      </c>
    </row>
    <row r="1305" spans="1:93" s="19" customFormat="1" ht="60">
      <c r="A1305" s="17">
        <v>1295</v>
      </c>
      <c r="B1305" s="50" t="s">
        <v>990</v>
      </c>
      <c r="C1305" s="69" t="s">
        <v>1063</v>
      </c>
      <c r="D1305" s="69" t="s">
        <v>1249</v>
      </c>
      <c r="E1305" s="37">
        <v>1</v>
      </c>
      <c r="F1305" s="37" t="str">
        <f>+VLOOKUP(B1305,'[1]AMAREY NOVA MEDICAL S.A'!$D:$H,5,0)</f>
        <v>CTO 5666-2021 LOGISTICA PARA DISPOSITIVOS MEDICOS S.A.S</v>
      </c>
      <c r="G1305" s="34">
        <f>+VLOOKUP(B1305,'[1]AMAREY NOVA MEDICAL S.A'!$D:$H,2,0)</f>
        <v>1344946</v>
      </c>
      <c r="H1305" s="32">
        <f>+VLOOKUP(B1305,'[1]AMAREY NOVA MEDICAL S.A'!$D:$H,3,0)</f>
        <v>0</v>
      </c>
      <c r="I1305" s="32">
        <f>+VLOOKUP(B1305,'[1]AMAREY NOVA MEDICAL S.A'!$D:$H,4,0)</f>
        <v>1344946</v>
      </c>
      <c r="J1305" s="32">
        <f t="shared" si="319"/>
        <v>1344946</v>
      </c>
      <c r="K1305" s="32">
        <f t="shared" si="320"/>
        <v>1420531.9652</v>
      </c>
      <c r="L1305" s="32">
        <v>1919000</v>
      </c>
      <c r="M1305" s="32"/>
      <c r="N1305" s="32">
        <v>1919000</v>
      </c>
      <c r="O1305" s="32">
        <f t="shared" si="329"/>
        <v>2026847.8</v>
      </c>
      <c r="P1305" s="89">
        <v>3275944</v>
      </c>
      <c r="Q1305" s="87"/>
      <c r="R1305" s="90">
        <v>3275944</v>
      </c>
      <c r="S1305" s="32">
        <f t="shared" si="330"/>
        <v>3459396.8640000001</v>
      </c>
      <c r="T1305" s="32"/>
      <c r="U1305" s="32"/>
      <c r="V1305" s="32"/>
      <c r="W1305" s="32"/>
      <c r="X1305" s="32">
        <v>1313712</v>
      </c>
      <c r="Y1305" s="32"/>
      <c r="Z1305" s="32">
        <v>1313712</v>
      </c>
      <c r="AA1305" s="32">
        <f t="shared" si="335"/>
        <v>1387542.6144000001</v>
      </c>
      <c r="AB1305" s="32"/>
      <c r="AC1305" s="32"/>
      <c r="AD1305" s="32"/>
      <c r="AE1305" s="32"/>
      <c r="AF1305" s="32">
        <v>2477790</v>
      </c>
      <c r="AG1305" s="32"/>
      <c r="AH1305" s="32">
        <v>2477790</v>
      </c>
      <c r="AI1305" s="32">
        <f t="shared" ref="AI1305:AI1323" si="337">+AH1305*1.0562</f>
        <v>2617041.798</v>
      </c>
      <c r="AJ1305" s="32">
        <v>4795500</v>
      </c>
      <c r="AK1305" s="32"/>
      <c r="AL1305" s="32">
        <v>4795500</v>
      </c>
      <c r="AM1305" s="32">
        <f t="shared" si="331"/>
        <v>5065007.1000000006</v>
      </c>
      <c r="AN1305" s="32">
        <v>1340790</v>
      </c>
      <c r="AO1305" s="32">
        <f t="shared" si="324"/>
        <v>0</v>
      </c>
      <c r="AP1305" s="32">
        <v>1340790</v>
      </c>
      <c r="AQ1305" s="32">
        <f t="shared" si="332"/>
        <v>1416142.398</v>
      </c>
      <c r="AR1305" s="32">
        <v>1479440.655</v>
      </c>
      <c r="AS1305" s="32"/>
      <c r="AT1305" s="32">
        <v>1479440.655</v>
      </c>
      <c r="AU1305" s="32">
        <f t="shared" ref="AU1305:AU1307" si="338">+AT1305*1.0562</f>
        <v>1562585.2198110002</v>
      </c>
      <c r="AV1305" s="32"/>
      <c r="AW1305" s="32"/>
      <c r="AX1305" s="32"/>
      <c r="AY1305" s="32"/>
      <c r="AZ1305" s="32"/>
      <c r="BA1305" s="32"/>
      <c r="BB1305" s="32"/>
      <c r="BC1305" s="32"/>
      <c r="BD1305" s="32"/>
      <c r="BE1305" s="32"/>
      <c r="BF1305" s="32"/>
      <c r="BG1305" s="32"/>
      <c r="BH1305" s="32"/>
      <c r="BI1305" s="32"/>
      <c r="BJ1305" s="32"/>
      <c r="BK1305" s="32"/>
      <c r="BL1305" s="32"/>
      <c r="BM1305" s="32"/>
      <c r="BN1305" s="32"/>
      <c r="BO1305" s="32"/>
      <c r="BP1305" s="32"/>
      <c r="BQ1305" s="32"/>
      <c r="BR1305" s="32"/>
      <c r="BS1305" s="32"/>
      <c r="BT1305" s="32"/>
      <c r="BU1305" s="32"/>
      <c r="BV1305" s="32"/>
      <c r="BW1305" s="32"/>
      <c r="BX1305" s="32"/>
      <c r="BY1305" s="32"/>
      <c r="BZ1305" s="32"/>
      <c r="CA1305" s="32"/>
      <c r="CB1305" s="32">
        <v>2970000</v>
      </c>
      <c r="CC1305" s="32"/>
      <c r="CD1305" s="32">
        <v>2970000</v>
      </c>
      <c r="CE1305" s="32">
        <f t="shared" si="334"/>
        <v>3136914</v>
      </c>
      <c r="CF1305" s="32"/>
      <c r="CG1305" s="32"/>
      <c r="CH1305" s="32"/>
      <c r="CI1305" s="32"/>
      <c r="CJ1305" s="32">
        <f t="shared" si="325"/>
        <v>2454667.7510456666</v>
      </c>
      <c r="CK1305" s="32">
        <f>+SMALL((K1305,O1305,S1305,W1305,AA1305,AE1305,AI1305,AM1305,AQ1305,AU1305,AY1305,BC1305,BG1305,BK1305,BO1305,BS1305,BW1305,CA1305,CE1305,CI1305),1)</f>
        <v>1387542.6144000001</v>
      </c>
      <c r="CL1305" s="18"/>
      <c r="CM1305" s="18">
        <f t="shared" si="326"/>
        <v>32989.350799999898</v>
      </c>
      <c r="CN1305" s="35">
        <f t="shared" si="327"/>
        <v>2.3775378469557941E-2</v>
      </c>
      <c r="CO1305" s="39">
        <f t="shared" si="328"/>
        <v>1387542.6144000001</v>
      </c>
    </row>
    <row r="1306" spans="1:93" s="19" customFormat="1" ht="60">
      <c r="A1306" s="17">
        <v>1296</v>
      </c>
      <c r="B1306" s="50" t="s">
        <v>414</v>
      </c>
      <c r="C1306" s="69" t="s">
        <v>1063</v>
      </c>
      <c r="D1306" s="69" t="s">
        <v>1249</v>
      </c>
      <c r="E1306" s="37">
        <v>1</v>
      </c>
      <c r="F1306" s="37" t="str">
        <f>+VLOOKUP(B1306,'[1]AMAREY NOVA MEDICAL S.A'!$D:$H,5,0)</f>
        <v>CTO 5666-2021 LOGISTICA PARA DISPOSITIVOS MEDICOS S.A.S</v>
      </c>
      <c r="G1306" s="34">
        <f>+VLOOKUP(B1306,'[1]AMAREY NOVA MEDICAL S.A'!$D:$H,2,0)</f>
        <v>104139</v>
      </c>
      <c r="H1306" s="32">
        <f>+VLOOKUP(B1306,'[1]AMAREY NOVA MEDICAL S.A'!$D:$H,3,0)</f>
        <v>0</v>
      </c>
      <c r="I1306" s="32">
        <f>+VLOOKUP(B1306,'[1]AMAREY NOVA MEDICAL S.A'!$D:$H,4,0)</f>
        <v>104139</v>
      </c>
      <c r="J1306" s="32">
        <f t="shared" si="319"/>
        <v>104139</v>
      </c>
      <c r="K1306" s="32">
        <f t="shared" si="320"/>
        <v>109991.6118</v>
      </c>
      <c r="L1306" s="32">
        <v>320000</v>
      </c>
      <c r="M1306" s="32"/>
      <c r="N1306" s="32">
        <v>320000</v>
      </c>
      <c r="O1306" s="32">
        <f t="shared" si="329"/>
        <v>337984</v>
      </c>
      <c r="P1306" s="89">
        <v>640835</v>
      </c>
      <c r="Q1306" s="87"/>
      <c r="R1306" s="90">
        <v>640835</v>
      </c>
      <c r="S1306" s="32">
        <f t="shared" si="330"/>
        <v>676721.76</v>
      </c>
      <c r="T1306" s="32"/>
      <c r="U1306" s="32"/>
      <c r="V1306" s="32"/>
      <c r="W1306" s="32"/>
      <c r="X1306" s="32">
        <v>359523</v>
      </c>
      <c r="Y1306" s="32"/>
      <c r="Z1306" s="32">
        <v>359523</v>
      </c>
      <c r="AA1306" s="32">
        <f t="shared" si="335"/>
        <v>379728.19260000001</v>
      </c>
      <c r="AB1306" s="32"/>
      <c r="AC1306" s="32"/>
      <c r="AD1306" s="32"/>
      <c r="AE1306" s="32"/>
      <c r="AF1306" s="32">
        <v>267030</v>
      </c>
      <c r="AG1306" s="32"/>
      <c r="AH1306" s="32">
        <v>267030</v>
      </c>
      <c r="AI1306" s="32">
        <f t="shared" si="337"/>
        <v>282037.08600000001</v>
      </c>
      <c r="AJ1306" s="32">
        <v>442750</v>
      </c>
      <c r="AK1306" s="32"/>
      <c r="AL1306" s="32">
        <v>442750</v>
      </c>
      <c r="AM1306" s="32">
        <f t="shared" si="331"/>
        <v>467632.55</v>
      </c>
      <c r="AN1306" s="32">
        <v>221100</v>
      </c>
      <c r="AO1306" s="32">
        <f t="shared" si="324"/>
        <v>0</v>
      </c>
      <c r="AP1306" s="32">
        <v>221100</v>
      </c>
      <c r="AQ1306" s="32">
        <f t="shared" si="332"/>
        <v>233525.82</v>
      </c>
      <c r="AR1306" s="32">
        <v>128218.86000000002</v>
      </c>
      <c r="AS1306" s="32"/>
      <c r="AT1306" s="32">
        <v>128218.86000000002</v>
      </c>
      <c r="AU1306" s="32">
        <f t="shared" si="338"/>
        <v>135424.75993200002</v>
      </c>
      <c r="AV1306" s="32"/>
      <c r="AW1306" s="32"/>
      <c r="AX1306" s="32"/>
      <c r="AY1306" s="32"/>
      <c r="AZ1306" s="32"/>
      <c r="BA1306" s="32"/>
      <c r="BB1306" s="32"/>
      <c r="BC1306" s="32"/>
      <c r="BD1306" s="32"/>
      <c r="BE1306" s="32"/>
      <c r="BF1306" s="32"/>
      <c r="BG1306" s="32"/>
      <c r="BH1306" s="32"/>
      <c r="BI1306" s="32"/>
      <c r="BJ1306" s="32"/>
      <c r="BK1306" s="32"/>
      <c r="BL1306" s="32"/>
      <c r="BM1306" s="32"/>
      <c r="BN1306" s="32"/>
      <c r="BO1306" s="32"/>
      <c r="BP1306" s="32"/>
      <c r="BQ1306" s="32"/>
      <c r="BR1306" s="32"/>
      <c r="BS1306" s="32"/>
      <c r="BT1306" s="32"/>
      <c r="BU1306" s="32"/>
      <c r="BV1306" s="32"/>
      <c r="BW1306" s="32"/>
      <c r="BX1306" s="32"/>
      <c r="BY1306" s="32"/>
      <c r="BZ1306" s="32"/>
      <c r="CA1306" s="32"/>
      <c r="CB1306" s="32">
        <v>261360.00000000003</v>
      </c>
      <c r="CC1306" s="32"/>
      <c r="CD1306" s="32">
        <v>261360.00000000003</v>
      </c>
      <c r="CE1306" s="32">
        <f t="shared" si="334"/>
        <v>276048.43200000003</v>
      </c>
      <c r="CF1306" s="32"/>
      <c r="CG1306" s="32"/>
      <c r="CH1306" s="32"/>
      <c r="CI1306" s="32"/>
      <c r="CJ1306" s="32">
        <f t="shared" si="325"/>
        <v>322121.57914799999</v>
      </c>
      <c r="CK1306" s="32">
        <f>+SMALL((K1306,O1306,S1306,W1306,AA1306,AE1306,AI1306,AM1306,AQ1306,AU1306,AY1306,BC1306,BG1306,BK1306,BO1306,BS1306,BW1306,CA1306,CE1306,CI1306),1)</f>
        <v>109991.6118</v>
      </c>
      <c r="CL1306" s="18"/>
      <c r="CM1306" s="18">
        <f t="shared" si="326"/>
        <v>0</v>
      </c>
      <c r="CN1306" s="35">
        <f t="shared" si="327"/>
        <v>0</v>
      </c>
      <c r="CO1306" s="39">
        <f t="shared" si="328"/>
        <v>109991.6118</v>
      </c>
    </row>
    <row r="1307" spans="1:93" s="19" customFormat="1" ht="60">
      <c r="A1307" s="17">
        <v>1297</v>
      </c>
      <c r="B1307" s="50" t="s">
        <v>991</v>
      </c>
      <c r="C1307" s="69" t="s">
        <v>1063</v>
      </c>
      <c r="D1307" s="69" t="s">
        <v>1249</v>
      </c>
      <c r="E1307" s="37">
        <v>1</v>
      </c>
      <c r="F1307" s="37" t="str">
        <f>+VLOOKUP(B1307,'[1]AMAREY NOVA MEDICAL S.A'!$D:$H,5,0)</f>
        <v>CTO 5666-2021 LOGISTICA PARA DISPOSITIVOS MEDICOS S.A.S</v>
      </c>
      <c r="G1307" s="34">
        <f>+VLOOKUP(B1307,'[1]AMAREY NOVA MEDICAL S.A'!$D:$H,2,0)</f>
        <v>46776</v>
      </c>
      <c r="H1307" s="32">
        <f>+VLOOKUP(B1307,'[1]AMAREY NOVA MEDICAL S.A'!$D:$H,3,0)</f>
        <v>0</v>
      </c>
      <c r="I1307" s="32">
        <f>+VLOOKUP(B1307,'[1]AMAREY NOVA MEDICAL S.A'!$D:$H,4,0)</f>
        <v>46776</v>
      </c>
      <c r="J1307" s="32">
        <f t="shared" si="319"/>
        <v>46776</v>
      </c>
      <c r="K1307" s="32">
        <f t="shared" si="320"/>
        <v>49404.811200000004</v>
      </c>
      <c r="L1307" s="32">
        <v>271000</v>
      </c>
      <c r="M1307" s="32"/>
      <c r="N1307" s="32">
        <v>271000</v>
      </c>
      <c r="O1307" s="32">
        <f t="shared" si="329"/>
        <v>286230.2</v>
      </c>
      <c r="P1307" s="89">
        <v>539997</v>
      </c>
      <c r="Q1307" s="87"/>
      <c r="R1307" s="90">
        <v>539997</v>
      </c>
      <c r="S1307" s="32">
        <f t="shared" si="330"/>
        <v>570236.83200000005</v>
      </c>
      <c r="T1307" s="32"/>
      <c r="U1307" s="32"/>
      <c r="V1307" s="32"/>
      <c r="W1307" s="32"/>
      <c r="X1307" s="32">
        <v>105815</v>
      </c>
      <c r="Y1307" s="32"/>
      <c r="Z1307" s="32">
        <v>105815</v>
      </c>
      <c r="AA1307" s="32">
        <f t="shared" si="335"/>
        <v>111761.803</v>
      </c>
      <c r="AB1307" s="32"/>
      <c r="AC1307" s="32"/>
      <c r="AD1307" s="32"/>
      <c r="AE1307" s="32"/>
      <c r="AF1307" s="32">
        <v>111780</v>
      </c>
      <c r="AG1307" s="32"/>
      <c r="AH1307" s="32">
        <v>111780</v>
      </c>
      <c r="AI1307" s="32">
        <f t="shared" si="337"/>
        <v>118062.03600000001</v>
      </c>
      <c r="AJ1307" s="32">
        <v>236325</v>
      </c>
      <c r="AK1307" s="32"/>
      <c r="AL1307" s="32">
        <v>236325</v>
      </c>
      <c r="AM1307" s="32">
        <f t="shared" si="331"/>
        <v>249606.465</v>
      </c>
      <c r="AN1307" s="32">
        <v>190080</v>
      </c>
      <c r="AO1307" s="32">
        <f t="shared" si="324"/>
        <v>0</v>
      </c>
      <c r="AP1307" s="32">
        <v>190080</v>
      </c>
      <c r="AQ1307" s="32">
        <f t="shared" si="332"/>
        <v>200762.49600000001</v>
      </c>
      <c r="AR1307" s="32">
        <v>51453.344250000009</v>
      </c>
      <c r="AS1307" s="32"/>
      <c r="AT1307" s="32">
        <v>51453.344250000009</v>
      </c>
      <c r="AU1307" s="32">
        <f t="shared" si="338"/>
        <v>54345.022196850012</v>
      </c>
      <c r="AV1307" s="32"/>
      <c r="AW1307" s="32"/>
      <c r="AX1307" s="32"/>
      <c r="AY1307" s="32"/>
      <c r="AZ1307" s="32"/>
      <c r="BA1307" s="32"/>
      <c r="BB1307" s="32"/>
      <c r="BC1307" s="32"/>
      <c r="BD1307" s="32"/>
      <c r="BE1307" s="32"/>
      <c r="BF1307" s="32"/>
      <c r="BG1307" s="32"/>
      <c r="BH1307" s="32"/>
      <c r="BI1307" s="32"/>
      <c r="BJ1307" s="32"/>
      <c r="BK1307" s="32"/>
      <c r="BL1307" s="32"/>
      <c r="BM1307" s="32"/>
      <c r="BN1307" s="32"/>
      <c r="BO1307" s="32"/>
      <c r="BP1307" s="32"/>
      <c r="BQ1307" s="32"/>
      <c r="BR1307" s="32"/>
      <c r="BS1307" s="32"/>
      <c r="BT1307" s="32"/>
      <c r="BU1307" s="32"/>
      <c r="BV1307" s="32"/>
      <c r="BW1307" s="32"/>
      <c r="BX1307" s="32"/>
      <c r="BY1307" s="32"/>
      <c r="BZ1307" s="32"/>
      <c r="CA1307" s="32"/>
      <c r="CB1307" s="32">
        <v>213840.00000000003</v>
      </c>
      <c r="CC1307" s="32"/>
      <c r="CD1307" s="32">
        <v>213840.00000000003</v>
      </c>
      <c r="CE1307" s="32">
        <f t="shared" si="334"/>
        <v>225857.80800000005</v>
      </c>
      <c r="CF1307" s="32"/>
      <c r="CG1307" s="32"/>
      <c r="CH1307" s="32"/>
      <c r="CI1307" s="32"/>
      <c r="CJ1307" s="32">
        <f t="shared" si="325"/>
        <v>207363.05259964999</v>
      </c>
      <c r="CK1307" s="32">
        <f>+SMALL((K1307,O1307,S1307,W1307,AA1307,AE1307,AI1307,AM1307,AQ1307,AU1307,AY1307,BC1307,BG1307,BK1307,BO1307,BS1307,BW1307,CA1307,CE1307,CI1307),1)</f>
        <v>49404.811200000004</v>
      </c>
      <c r="CL1307" s="18"/>
      <c r="CM1307" s="18">
        <f t="shared" si="326"/>
        <v>0</v>
      </c>
      <c r="CN1307" s="35">
        <f t="shared" si="327"/>
        <v>0</v>
      </c>
      <c r="CO1307" s="39">
        <f t="shared" si="328"/>
        <v>49404.811200000004</v>
      </c>
    </row>
    <row r="1308" spans="1:93" s="19" customFormat="1" ht="45">
      <c r="A1308" s="17">
        <v>1298</v>
      </c>
      <c r="B1308" s="50" t="s">
        <v>984</v>
      </c>
      <c r="C1308" s="69" t="s">
        <v>1063</v>
      </c>
      <c r="D1308" s="69" t="s">
        <v>1249</v>
      </c>
      <c r="E1308" s="37">
        <v>1</v>
      </c>
      <c r="F1308" s="37" t="str">
        <f>+VLOOKUP(B1308,'[1]AMAREY NOVA MEDICAL S.A'!$D:$H,5,0)</f>
        <v>CTO 5656-2021 AMAREY NOVA MEDICAL S.A</v>
      </c>
      <c r="G1308" s="34">
        <f>+VLOOKUP(B1308,'[1]AMAREY NOVA MEDICAL S.A'!$D:$H,2,0)</f>
        <v>31000</v>
      </c>
      <c r="H1308" s="32">
        <f>+VLOOKUP(B1308,'[1]AMAREY NOVA MEDICAL S.A'!$D:$H,3,0)</f>
        <v>0</v>
      </c>
      <c r="I1308" s="32">
        <f>+VLOOKUP(B1308,'[1]AMAREY NOVA MEDICAL S.A'!$D:$H,4,0)</f>
        <v>31000</v>
      </c>
      <c r="J1308" s="32">
        <f t="shared" si="319"/>
        <v>31000</v>
      </c>
      <c r="K1308" s="32">
        <f t="shared" si="320"/>
        <v>32742.2</v>
      </c>
      <c r="L1308" s="32">
        <v>36000</v>
      </c>
      <c r="M1308" s="32"/>
      <c r="N1308" s="32">
        <v>36000</v>
      </c>
      <c r="O1308" s="32">
        <f t="shared" si="329"/>
        <v>38023.200000000004</v>
      </c>
      <c r="P1308" s="89">
        <v>41019</v>
      </c>
      <c r="Q1308" s="87"/>
      <c r="R1308" s="90">
        <v>41019</v>
      </c>
      <c r="S1308" s="32">
        <f t="shared" si="330"/>
        <v>43316.063999999998</v>
      </c>
      <c r="T1308" s="32"/>
      <c r="U1308" s="32"/>
      <c r="V1308" s="32"/>
      <c r="W1308" s="32"/>
      <c r="X1308" s="32">
        <v>58000</v>
      </c>
      <c r="Y1308" s="32"/>
      <c r="Z1308" s="32">
        <v>58000</v>
      </c>
      <c r="AA1308" s="32">
        <f t="shared" si="335"/>
        <v>61259.6</v>
      </c>
      <c r="AB1308" s="32"/>
      <c r="AC1308" s="32"/>
      <c r="AD1308" s="32"/>
      <c r="AE1308" s="32"/>
      <c r="AF1308" s="32"/>
      <c r="AG1308" s="32"/>
      <c r="AH1308" s="32"/>
      <c r="AI1308" s="32"/>
      <c r="AJ1308" s="32">
        <v>81800</v>
      </c>
      <c r="AK1308" s="32">
        <f>+AJ1308*19%</f>
        <v>15542</v>
      </c>
      <c r="AL1308" s="32">
        <v>97342</v>
      </c>
      <c r="AM1308" s="32">
        <f t="shared" si="331"/>
        <v>102812.6204</v>
      </c>
      <c r="AN1308" s="32">
        <v>43670</v>
      </c>
      <c r="AO1308" s="32">
        <f t="shared" si="324"/>
        <v>0</v>
      </c>
      <c r="AP1308" s="32">
        <v>43670</v>
      </c>
      <c r="AQ1308" s="32">
        <f t="shared" si="332"/>
        <v>46124.254000000001</v>
      </c>
      <c r="AR1308" s="32"/>
      <c r="AS1308" s="32"/>
      <c r="AT1308" s="32"/>
      <c r="AU1308" s="32"/>
      <c r="AV1308" s="32"/>
      <c r="AW1308" s="32"/>
      <c r="AX1308" s="32"/>
      <c r="AY1308" s="32"/>
      <c r="AZ1308" s="32"/>
      <c r="BA1308" s="32"/>
      <c r="BB1308" s="32"/>
      <c r="BC1308" s="32"/>
      <c r="BD1308" s="32"/>
      <c r="BE1308" s="32"/>
      <c r="BF1308" s="32"/>
      <c r="BG1308" s="32"/>
      <c r="BH1308" s="32"/>
      <c r="BI1308" s="32"/>
      <c r="BJ1308" s="32"/>
      <c r="BK1308" s="32"/>
      <c r="BL1308" s="32"/>
      <c r="BM1308" s="32"/>
      <c r="BN1308" s="32"/>
      <c r="BO1308" s="32"/>
      <c r="BP1308" s="32"/>
      <c r="BQ1308" s="32"/>
      <c r="BR1308" s="32"/>
      <c r="BS1308" s="32"/>
      <c r="BT1308" s="32"/>
      <c r="BU1308" s="32"/>
      <c r="BV1308" s="32"/>
      <c r="BW1308" s="32"/>
      <c r="BX1308" s="32"/>
      <c r="BY1308" s="32"/>
      <c r="BZ1308" s="32"/>
      <c r="CA1308" s="32"/>
      <c r="CB1308" s="32">
        <v>58536</v>
      </c>
      <c r="CC1308" s="32">
        <v>11121.84</v>
      </c>
      <c r="CD1308" s="32">
        <v>69657.84</v>
      </c>
      <c r="CE1308" s="32">
        <f t="shared" si="334"/>
        <v>73572.610608000003</v>
      </c>
      <c r="CF1308" s="32"/>
      <c r="CG1308" s="32"/>
      <c r="CH1308" s="32"/>
      <c r="CI1308" s="32"/>
      <c r="CJ1308" s="32">
        <f t="shared" si="325"/>
        <v>56835.792715428579</v>
      </c>
      <c r="CK1308" s="32">
        <f>+SMALL((K1308,O1308,S1308,W1308,AA1308,AE1308,AI1308,AM1308,AQ1308,AU1308,AY1308,BC1308,BG1308,BK1308,BO1308,BS1308,BW1308,CA1308,CE1308,CI1308),1)</f>
        <v>32742.2</v>
      </c>
      <c r="CL1308" s="18"/>
      <c r="CM1308" s="18">
        <f t="shared" si="326"/>
        <v>0</v>
      </c>
      <c r="CN1308" s="35">
        <f t="shared" si="327"/>
        <v>0</v>
      </c>
      <c r="CO1308" s="39">
        <f t="shared" si="328"/>
        <v>32742.2</v>
      </c>
    </row>
    <row r="1309" spans="1:93" s="19" customFormat="1" ht="60">
      <c r="A1309" s="17">
        <v>1299</v>
      </c>
      <c r="B1309" s="50" t="s">
        <v>992</v>
      </c>
      <c r="C1309" s="69" t="s">
        <v>1064</v>
      </c>
      <c r="D1309" s="69" t="s">
        <v>1249</v>
      </c>
      <c r="E1309" s="37">
        <v>1</v>
      </c>
      <c r="F1309" s="37" t="str">
        <f>+VLOOKUP(B1309,'[1]AMAREY NOVA MEDICAL S.A'!$D:$H,5,0)</f>
        <v>CTO 5665-2021 LA INSTRUMENTADORA S.A.S</v>
      </c>
      <c r="G1309" s="34">
        <f>+VLOOKUP(B1309,'[1]AMAREY NOVA MEDICAL S.A'!$D:$H,2,0)</f>
        <v>408100</v>
      </c>
      <c r="H1309" s="32">
        <f>+VLOOKUP(B1309,'[1]AMAREY NOVA MEDICAL S.A'!$D:$H,3,0)</f>
        <v>0</v>
      </c>
      <c r="I1309" s="32">
        <f>+VLOOKUP(B1309,'[1]AMAREY NOVA MEDICAL S.A'!$D:$H,4,0)</f>
        <v>408100</v>
      </c>
      <c r="J1309" s="32">
        <f t="shared" si="319"/>
        <v>408100</v>
      </c>
      <c r="K1309" s="32">
        <f t="shared" si="320"/>
        <v>431035.22000000003</v>
      </c>
      <c r="L1309" s="32">
        <v>1375000</v>
      </c>
      <c r="M1309" s="32"/>
      <c r="N1309" s="32">
        <v>1375000</v>
      </c>
      <c r="O1309" s="32">
        <f t="shared" si="329"/>
        <v>1452275</v>
      </c>
      <c r="P1309" s="89">
        <v>3055921</v>
      </c>
      <c r="Q1309" s="87"/>
      <c r="R1309" s="90">
        <v>3055921</v>
      </c>
      <c r="S1309" s="32">
        <f t="shared" si="330"/>
        <v>3227052.5760000004</v>
      </c>
      <c r="T1309" s="32"/>
      <c r="U1309" s="32"/>
      <c r="V1309" s="32"/>
      <c r="W1309" s="32"/>
      <c r="X1309" s="32">
        <v>1566000</v>
      </c>
      <c r="Y1309" s="32"/>
      <c r="Z1309" s="32">
        <v>1566000</v>
      </c>
      <c r="AA1309" s="32">
        <f t="shared" si="335"/>
        <v>1654009.2</v>
      </c>
      <c r="AB1309" s="32"/>
      <c r="AC1309" s="32"/>
      <c r="AD1309" s="32"/>
      <c r="AE1309" s="32"/>
      <c r="AF1309" s="32">
        <v>1711298.7044999998</v>
      </c>
      <c r="AG1309" s="32"/>
      <c r="AH1309" s="32">
        <v>1711298.7044999998</v>
      </c>
      <c r="AI1309" s="32">
        <f t="shared" si="337"/>
        <v>1807473.6916928997</v>
      </c>
      <c r="AJ1309" s="32">
        <v>1995250</v>
      </c>
      <c r="AK1309" s="32"/>
      <c r="AL1309" s="32">
        <v>1995250</v>
      </c>
      <c r="AM1309" s="32">
        <f t="shared" si="331"/>
        <v>2107383.0500000003</v>
      </c>
      <c r="AN1309" s="32"/>
      <c r="AO1309" s="32"/>
      <c r="AP1309" s="32"/>
      <c r="AQ1309" s="32"/>
      <c r="AR1309" s="32"/>
      <c r="AS1309" s="32"/>
      <c r="AT1309" s="32"/>
      <c r="AU1309" s="32"/>
      <c r="AV1309" s="32"/>
      <c r="AW1309" s="32"/>
      <c r="AX1309" s="32"/>
      <c r="AY1309" s="32"/>
      <c r="AZ1309" s="32"/>
      <c r="BA1309" s="32"/>
      <c r="BB1309" s="32"/>
      <c r="BC1309" s="32"/>
      <c r="BD1309" s="32"/>
      <c r="BE1309" s="32"/>
      <c r="BF1309" s="32"/>
      <c r="BG1309" s="32"/>
      <c r="BH1309" s="32"/>
      <c r="BI1309" s="32"/>
      <c r="BJ1309" s="32"/>
      <c r="BK1309" s="32"/>
      <c r="BL1309" s="32"/>
      <c r="BM1309" s="32"/>
      <c r="BN1309" s="32"/>
      <c r="BO1309" s="32"/>
      <c r="BP1309" s="32"/>
      <c r="BQ1309" s="32"/>
      <c r="BR1309" s="32"/>
      <c r="BS1309" s="32"/>
      <c r="BT1309" s="32"/>
      <c r="BU1309" s="32"/>
      <c r="BV1309" s="32"/>
      <c r="BW1309" s="32"/>
      <c r="BX1309" s="32"/>
      <c r="BY1309" s="32"/>
      <c r="BZ1309" s="32"/>
      <c r="CA1309" s="32"/>
      <c r="CB1309" s="32">
        <v>1069200.0000000002</v>
      </c>
      <c r="CC1309" s="32"/>
      <c r="CD1309" s="32">
        <v>1069200.0000000002</v>
      </c>
      <c r="CE1309" s="32">
        <f t="shared" si="334"/>
        <v>1129289.0400000003</v>
      </c>
      <c r="CF1309" s="32"/>
      <c r="CG1309" s="32"/>
      <c r="CH1309" s="32"/>
      <c r="CI1309" s="32"/>
      <c r="CJ1309" s="32">
        <f t="shared" si="325"/>
        <v>1686931.1110989859</v>
      </c>
      <c r="CK1309" s="32">
        <f>+SMALL((K1309,O1309,S1309,W1309,AA1309,AE1309,AI1309,AM1309,AQ1309,AU1309,AY1309,BC1309,BG1309,BK1309,BO1309,BS1309,BW1309,CA1309,CE1309,CI1309),1)</f>
        <v>431035.22000000003</v>
      </c>
      <c r="CL1309" s="18"/>
      <c r="CM1309" s="18">
        <f t="shared" si="326"/>
        <v>0</v>
      </c>
      <c r="CN1309" s="35">
        <f t="shared" si="327"/>
        <v>0</v>
      </c>
      <c r="CO1309" s="39">
        <f t="shared" si="328"/>
        <v>431035.22000000003</v>
      </c>
    </row>
    <row r="1310" spans="1:93" s="19" customFormat="1" ht="45">
      <c r="A1310" s="17">
        <v>1300</v>
      </c>
      <c r="B1310" s="50" t="s">
        <v>429</v>
      </c>
      <c r="C1310" s="69" t="s">
        <v>1064</v>
      </c>
      <c r="D1310" s="69" t="s">
        <v>1249</v>
      </c>
      <c r="E1310" s="37">
        <v>1</v>
      </c>
      <c r="F1310" s="37" t="str">
        <f>+VLOOKUP(B1310,'[1]AMAREY NOVA MEDICAL S.A'!$D:$H,5,0)</f>
        <v>CTO 5656-2021 AMAREY NOVA MEDICAL S.A</v>
      </c>
      <c r="G1310" s="34">
        <f>+VLOOKUP(B1310,'[1]AMAREY NOVA MEDICAL S.A'!$D:$H,2,0)</f>
        <v>84000</v>
      </c>
      <c r="H1310" s="32">
        <f>+VLOOKUP(B1310,'[1]AMAREY NOVA MEDICAL S.A'!$D:$H,3,0)</f>
        <v>0</v>
      </c>
      <c r="I1310" s="32">
        <f>+VLOOKUP(B1310,'[1]AMAREY NOVA MEDICAL S.A'!$D:$H,4,0)</f>
        <v>84000</v>
      </c>
      <c r="J1310" s="32">
        <f t="shared" si="319"/>
        <v>84000</v>
      </c>
      <c r="K1310" s="32">
        <f t="shared" si="320"/>
        <v>88720.8</v>
      </c>
      <c r="L1310" s="32">
        <v>271000</v>
      </c>
      <c r="M1310" s="32"/>
      <c r="N1310" s="32">
        <v>271000</v>
      </c>
      <c r="O1310" s="32">
        <f t="shared" si="329"/>
        <v>286230.2</v>
      </c>
      <c r="P1310" s="89">
        <v>605211</v>
      </c>
      <c r="Q1310" s="87"/>
      <c r="R1310" s="90">
        <v>605211</v>
      </c>
      <c r="S1310" s="32">
        <f t="shared" si="330"/>
        <v>639102.81599999999</v>
      </c>
      <c r="T1310" s="32"/>
      <c r="U1310" s="32"/>
      <c r="V1310" s="32"/>
      <c r="W1310" s="32"/>
      <c r="X1310" s="32">
        <v>330600</v>
      </c>
      <c r="Y1310" s="32"/>
      <c r="Z1310" s="32">
        <v>330600</v>
      </c>
      <c r="AA1310" s="32">
        <f t="shared" si="335"/>
        <v>349179.72000000003</v>
      </c>
      <c r="AB1310" s="32"/>
      <c r="AC1310" s="32"/>
      <c r="AD1310" s="32"/>
      <c r="AE1310" s="32"/>
      <c r="AF1310" s="32">
        <v>120474</v>
      </c>
      <c r="AG1310" s="32"/>
      <c r="AH1310" s="32">
        <v>120474</v>
      </c>
      <c r="AI1310" s="32">
        <f t="shared" si="337"/>
        <v>127244.6388</v>
      </c>
      <c r="AJ1310" s="32">
        <v>176525</v>
      </c>
      <c r="AK1310" s="32"/>
      <c r="AL1310" s="32">
        <v>176525</v>
      </c>
      <c r="AM1310" s="32">
        <f t="shared" si="331"/>
        <v>186445.70500000002</v>
      </c>
      <c r="AN1310" s="32"/>
      <c r="AO1310" s="32"/>
      <c r="AP1310" s="32"/>
      <c r="AQ1310" s="32"/>
      <c r="AR1310" s="32"/>
      <c r="AS1310" s="32"/>
      <c r="AT1310" s="32"/>
      <c r="AU1310" s="32"/>
      <c r="AV1310" s="32"/>
      <c r="AW1310" s="32"/>
      <c r="AX1310" s="32"/>
      <c r="AY1310" s="32"/>
      <c r="AZ1310" s="32"/>
      <c r="BA1310" s="32"/>
      <c r="BB1310" s="32"/>
      <c r="BC1310" s="32"/>
      <c r="BD1310" s="32"/>
      <c r="BE1310" s="32"/>
      <c r="BF1310" s="32"/>
      <c r="BG1310" s="32"/>
      <c r="BH1310" s="32"/>
      <c r="BI1310" s="32"/>
      <c r="BJ1310" s="32"/>
      <c r="BK1310" s="32"/>
      <c r="BL1310" s="32"/>
      <c r="BM1310" s="32"/>
      <c r="BN1310" s="32"/>
      <c r="BO1310" s="32"/>
      <c r="BP1310" s="32"/>
      <c r="BQ1310" s="32"/>
      <c r="BR1310" s="32"/>
      <c r="BS1310" s="32"/>
      <c r="BT1310" s="32"/>
      <c r="BU1310" s="32"/>
      <c r="BV1310" s="32"/>
      <c r="BW1310" s="32"/>
      <c r="BX1310" s="32"/>
      <c r="BY1310" s="32"/>
      <c r="BZ1310" s="32"/>
      <c r="CA1310" s="32"/>
      <c r="CB1310" s="32">
        <v>154440</v>
      </c>
      <c r="CC1310" s="32"/>
      <c r="CD1310" s="32">
        <v>154440</v>
      </c>
      <c r="CE1310" s="32">
        <f t="shared" si="334"/>
        <v>163119.52799999999</v>
      </c>
      <c r="CF1310" s="32"/>
      <c r="CG1310" s="32"/>
      <c r="CH1310" s="32"/>
      <c r="CI1310" s="32"/>
      <c r="CJ1310" s="32">
        <f t="shared" si="325"/>
        <v>262863.34397142858</v>
      </c>
      <c r="CK1310" s="32">
        <f>+SMALL((K1310,O1310,S1310,W1310,AA1310,AE1310,AI1310,AM1310,AQ1310,AU1310,AY1310,BC1310,BG1310,BK1310,BO1310,BS1310,BW1310,CA1310,CE1310,CI1310),1)</f>
        <v>88720.8</v>
      </c>
      <c r="CL1310" s="18"/>
      <c r="CM1310" s="18">
        <f t="shared" si="326"/>
        <v>0</v>
      </c>
      <c r="CN1310" s="35">
        <f t="shared" si="327"/>
        <v>0</v>
      </c>
      <c r="CO1310" s="39">
        <f t="shared" si="328"/>
        <v>88720.8</v>
      </c>
    </row>
    <row r="1311" spans="1:93" s="19" customFormat="1" ht="45">
      <c r="A1311" s="17">
        <v>1301</v>
      </c>
      <c r="B1311" s="50" t="s">
        <v>772</v>
      </c>
      <c r="C1311" s="69" t="s">
        <v>1064</v>
      </c>
      <c r="D1311" s="69" t="s">
        <v>1249</v>
      </c>
      <c r="E1311" s="37">
        <v>1</v>
      </c>
      <c r="F1311" s="37" t="str">
        <f>+VLOOKUP(B1311,'[1]AMAREY NOVA MEDICAL S.A'!$D:$H,5,0)</f>
        <v>CTO 5656-2021 AMAREY NOVA MEDICAL S.A</v>
      </c>
      <c r="G1311" s="34">
        <f>+VLOOKUP(B1311,'[1]AMAREY NOVA MEDICAL S.A'!$D:$H,2,0)</f>
        <v>148000</v>
      </c>
      <c r="H1311" s="32">
        <f>+VLOOKUP(B1311,'[1]AMAREY NOVA MEDICAL S.A'!$D:$H,3,0)</f>
        <v>0</v>
      </c>
      <c r="I1311" s="32">
        <f>+VLOOKUP(B1311,'[1]AMAREY NOVA MEDICAL S.A'!$D:$H,4,0)</f>
        <v>148000</v>
      </c>
      <c r="J1311" s="32">
        <f t="shared" si="319"/>
        <v>148000</v>
      </c>
      <c r="K1311" s="32">
        <f t="shared" si="320"/>
        <v>156317.6</v>
      </c>
      <c r="L1311" s="32">
        <v>320000</v>
      </c>
      <c r="M1311" s="32"/>
      <c r="N1311" s="32">
        <v>320000</v>
      </c>
      <c r="O1311" s="32">
        <f t="shared" si="329"/>
        <v>337984</v>
      </c>
      <c r="P1311" s="89">
        <v>675211</v>
      </c>
      <c r="Q1311" s="87"/>
      <c r="R1311" s="90">
        <v>675211</v>
      </c>
      <c r="S1311" s="32">
        <f t="shared" si="330"/>
        <v>713022.81599999999</v>
      </c>
      <c r="T1311" s="32"/>
      <c r="U1311" s="32"/>
      <c r="V1311" s="32"/>
      <c r="W1311" s="32"/>
      <c r="X1311" s="32">
        <v>382800</v>
      </c>
      <c r="Y1311" s="32"/>
      <c r="Z1311" s="32">
        <v>382800</v>
      </c>
      <c r="AA1311" s="32">
        <f t="shared" si="335"/>
        <v>404313.36</v>
      </c>
      <c r="AB1311" s="32"/>
      <c r="AC1311" s="32"/>
      <c r="AD1311" s="32"/>
      <c r="AE1311" s="32"/>
      <c r="AF1311" s="32">
        <v>279450</v>
      </c>
      <c r="AG1311" s="32"/>
      <c r="AH1311" s="32">
        <v>279450</v>
      </c>
      <c r="AI1311" s="32">
        <f t="shared" si="337"/>
        <v>295155.09000000003</v>
      </c>
      <c r="AJ1311" s="32">
        <v>360870</v>
      </c>
      <c r="AK1311" s="32"/>
      <c r="AL1311" s="32">
        <v>360870</v>
      </c>
      <c r="AM1311" s="32">
        <f t="shared" si="331"/>
        <v>381150.89400000003</v>
      </c>
      <c r="AN1311" s="32"/>
      <c r="AO1311" s="32"/>
      <c r="AP1311" s="32"/>
      <c r="AQ1311" s="32"/>
      <c r="AR1311" s="32"/>
      <c r="AS1311" s="32"/>
      <c r="AT1311" s="32"/>
      <c r="AU1311" s="32"/>
      <c r="AV1311" s="32"/>
      <c r="AW1311" s="32"/>
      <c r="AX1311" s="32"/>
      <c r="AY1311" s="32"/>
      <c r="AZ1311" s="32"/>
      <c r="BA1311" s="32"/>
      <c r="BB1311" s="32"/>
      <c r="BC1311" s="32"/>
      <c r="BD1311" s="32"/>
      <c r="BE1311" s="32"/>
      <c r="BF1311" s="32"/>
      <c r="BG1311" s="32"/>
      <c r="BH1311" s="32"/>
      <c r="BI1311" s="32"/>
      <c r="BJ1311" s="32"/>
      <c r="BK1311" s="32"/>
      <c r="BL1311" s="32"/>
      <c r="BM1311" s="32"/>
      <c r="BN1311" s="32"/>
      <c r="BO1311" s="32"/>
      <c r="BP1311" s="32"/>
      <c r="BQ1311" s="32"/>
      <c r="BR1311" s="32"/>
      <c r="BS1311" s="32"/>
      <c r="BT1311" s="32"/>
      <c r="BU1311" s="32"/>
      <c r="BV1311" s="32"/>
      <c r="BW1311" s="32"/>
      <c r="BX1311" s="32"/>
      <c r="BY1311" s="32"/>
      <c r="BZ1311" s="32"/>
      <c r="CA1311" s="32"/>
      <c r="CB1311" s="32">
        <v>237600.00000000003</v>
      </c>
      <c r="CC1311" s="32"/>
      <c r="CD1311" s="32">
        <v>237600.00000000003</v>
      </c>
      <c r="CE1311" s="32">
        <f t="shared" si="334"/>
        <v>250953.12000000002</v>
      </c>
      <c r="CF1311" s="32"/>
      <c r="CG1311" s="32"/>
      <c r="CH1311" s="32"/>
      <c r="CI1311" s="32"/>
      <c r="CJ1311" s="32">
        <f t="shared" si="325"/>
        <v>362699.55428571434</v>
      </c>
      <c r="CK1311" s="32">
        <f>+SMALL((K1311,O1311,S1311,W1311,AA1311,AE1311,AI1311,AM1311,AQ1311,AU1311,AY1311,BC1311,BG1311,BK1311,BO1311,BS1311,BW1311,CA1311,CE1311,CI1311),1)</f>
        <v>156317.6</v>
      </c>
      <c r="CL1311" s="18"/>
      <c r="CM1311" s="18">
        <f t="shared" si="326"/>
        <v>0</v>
      </c>
      <c r="CN1311" s="35">
        <f t="shared" si="327"/>
        <v>0</v>
      </c>
      <c r="CO1311" s="39">
        <f t="shared" si="328"/>
        <v>156317.6</v>
      </c>
    </row>
    <row r="1312" spans="1:93" s="19" customFormat="1" ht="45">
      <c r="A1312" s="17">
        <v>1302</v>
      </c>
      <c r="B1312" s="50" t="s">
        <v>984</v>
      </c>
      <c r="C1312" s="69" t="s">
        <v>1064</v>
      </c>
      <c r="D1312" s="69" t="s">
        <v>1249</v>
      </c>
      <c r="E1312" s="37">
        <v>1</v>
      </c>
      <c r="F1312" s="37" t="str">
        <f>+VLOOKUP(B1312,'[1]AMAREY NOVA MEDICAL S.A'!$D:$H,5,0)</f>
        <v>CTO 5656-2021 AMAREY NOVA MEDICAL S.A</v>
      </c>
      <c r="G1312" s="34">
        <f>+VLOOKUP(B1312,'[1]AMAREY NOVA MEDICAL S.A'!$D:$H,2,0)</f>
        <v>31000</v>
      </c>
      <c r="H1312" s="32">
        <f>+VLOOKUP(B1312,'[1]AMAREY NOVA MEDICAL S.A'!$D:$H,3,0)</f>
        <v>0</v>
      </c>
      <c r="I1312" s="32">
        <f>+VLOOKUP(B1312,'[1]AMAREY NOVA MEDICAL S.A'!$D:$H,4,0)</f>
        <v>31000</v>
      </c>
      <c r="J1312" s="32">
        <f t="shared" si="319"/>
        <v>31000</v>
      </c>
      <c r="K1312" s="32">
        <f t="shared" si="320"/>
        <v>32742.2</v>
      </c>
      <c r="L1312" s="32">
        <v>36000</v>
      </c>
      <c r="M1312" s="32"/>
      <c r="N1312" s="32">
        <v>36000</v>
      </c>
      <c r="O1312" s="32">
        <f t="shared" si="329"/>
        <v>38023.200000000004</v>
      </c>
      <c r="P1312" s="89">
        <v>41019</v>
      </c>
      <c r="Q1312" s="87"/>
      <c r="R1312" s="90">
        <v>41019</v>
      </c>
      <c r="S1312" s="32">
        <f t="shared" si="330"/>
        <v>43316.063999999998</v>
      </c>
      <c r="T1312" s="32"/>
      <c r="U1312" s="32"/>
      <c r="V1312" s="32"/>
      <c r="W1312" s="32"/>
      <c r="X1312" s="32">
        <v>58000</v>
      </c>
      <c r="Y1312" s="32"/>
      <c r="Z1312" s="32">
        <v>58000</v>
      </c>
      <c r="AA1312" s="32">
        <f t="shared" si="335"/>
        <v>61259.6</v>
      </c>
      <c r="AB1312" s="32"/>
      <c r="AC1312" s="32"/>
      <c r="AD1312" s="32"/>
      <c r="AE1312" s="32"/>
      <c r="AF1312" s="32"/>
      <c r="AG1312" s="32"/>
      <c r="AH1312" s="32"/>
      <c r="AI1312" s="32"/>
      <c r="AJ1312" s="32">
        <v>81800</v>
      </c>
      <c r="AK1312" s="32">
        <f>+AJ1312*19%</f>
        <v>15542</v>
      </c>
      <c r="AL1312" s="32">
        <v>97342</v>
      </c>
      <c r="AM1312" s="32">
        <f t="shared" si="331"/>
        <v>102812.6204</v>
      </c>
      <c r="AN1312" s="32"/>
      <c r="AO1312" s="32"/>
      <c r="AP1312" s="32"/>
      <c r="AQ1312" s="32"/>
      <c r="AR1312" s="32"/>
      <c r="AS1312" s="32"/>
      <c r="AT1312" s="32"/>
      <c r="AU1312" s="32"/>
      <c r="AV1312" s="32"/>
      <c r="AW1312" s="32"/>
      <c r="AX1312" s="32"/>
      <c r="AY1312" s="32"/>
      <c r="AZ1312" s="32"/>
      <c r="BA1312" s="32"/>
      <c r="BB1312" s="32"/>
      <c r="BC1312" s="32"/>
      <c r="BD1312" s="32"/>
      <c r="BE1312" s="32"/>
      <c r="BF1312" s="32"/>
      <c r="BG1312" s="32"/>
      <c r="BH1312" s="32"/>
      <c r="BI1312" s="32"/>
      <c r="BJ1312" s="32"/>
      <c r="BK1312" s="32"/>
      <c r="BL1312" s="32"/>
      <c r="BM1312" s="32"/>
      <c r="BN1312" s="32"/>
      <c r="BO1312" s="32"/>
      <c r="BP1312" s="32"/>
      <c r="BQ1312" s="32"/>
      <c r="BR1312" s="32"/>
      <c r="BS1312" s="32"/>
      <c r="BT1312" s="32"/>
      <c r="BU1312" s="32"/>
      <c r="BV1312" s="32"/>
      <c r="BW1312" s="32"/>
      <c r="BX1312" s="32"/>
      <c r="BY1312" s="32"/>
      <c r="BZ1312" s="32"/>
      <c r="CA1312" s="32"/>
      <c r="CB1312" s="32">
        <v>58536</v>
      </c>
      <c r="CC1312" s="32">
        <v>11121.84</v>
      </c>
      <c r="CD1312" s="32">
        <v>69657.84</v>
      </c>
      <c r="CE1312" s="32">
        <f t="shared" si="334"/>
        <v>73572.610608000003</v>
      </c>
      <c r="CF1312" s="32"/>
      <c r="CG1312" s="32"/>
      <c r="CH1312" s="32"/>
      <c r="CI1312" s="32"/>
      <c r="CJ1312" s="32">
        <f t="shared" si="325"/>
        <v>58621.049168000005</v>
      </c>
      <c r="CK1312" s="32">
        <f>+SMALL((K1312,O1312,S1312,W1312,AA1312,AE1312,AI1312,AM1312,AQ1312,AU1312,AY1312,BC1312,BG1312,BK1312,BO1312,BS1312,BW1312,CA1312,CE1312,CI1312),1)</f>
        <v>32742.2</v>
      </c>
      <c r="CL1312" s="18"/>
      <c r="CM1312" s="18">
        <f t="shared" si="326"/>
        <v>0</v>
      </c>
      <c r="CN1312" s="35">
        <f t="shared" si="327"/>
        <v>0</v>
      </c>
      <c r="CO1312" s="39">
        <f t="shared" si="328"/>
        <v>32742.2</v>
      </c>
    </row>
    <row r="1313" spans="1:93" s="19" customFormat="1" ht="60">
      <c r="A1313" s="17">
        <v>1303</v>
      </c>
      <c r="B1313" s="50" t="s">
        <v>993</v>
      </c>
      <c r="C1313" s="69" t="s">
        <v>1065</v>
      </c>
      <c r="D1313" s="69" t="s">
        <v>1249</v>
      </c>
      <c r="E1313" s="37">
        <v>1</v>
      </c>
      <c r="F1313" s="37" t="str">
        <f>+VLOOKUP(B1313,'[1]AMAREY NOVA MEDICAL S.A'!$D:$H,5,0)</f>
        <v>CTO 5665-2021 LA INSTRUMENTADORA S.A.S</v>
      </c>
      <c r="G1313" s="34">
        <f>+VLOOKUP(B1313,'[1]AMAREY NOVA MEDICAL S.A'!$D:$H,2,0)</f>
        <v>1040820</v>
      </c>
      <c r="H1313" s="32">
        <f>+VLOOKUP(B1313,'[1]AMAREY NOVA MEDICAL S.A'!$D:$H,3,0)</f>
        <v>0</v>
      </c>
      <c r="I1313" s="32">
        <f>+VLOOKUP(B1313,'[1]AMAREY NOVA MEDICAL S.A'!$D:$H,4,0)</f>
        <v>1040820</v>
      </c>
      <c r="J1313" s="32">
        <f t="shared" si="319"/>
        <v>1040820</v>
      </c>
      <c r="K1313" s="32">
        <f t="shared" si="320"/>
        <v>1099314.084</v>
      </c>
      <c r="L1313" s="32">
        <v>1288000</v>
      </c>
      <c r="M1313" s="32"/>
      <c r="N1313" s="32">
        <v>1288000</v>
      </c>
      <c r="O1313" s="32">
        <f t="shared" si="329"/>
        <v>1360385.6</v>
      </c>
      <c r="P1313" s="89">
        <v>2636257</v>
      </c>
      <c r="Q1313" s="87"/>
      <c r="R1313" s="90">
        <v>2636257</v>
      </c>
      <c r="S1313" s="32">
        <f t="shared" si="330"/>
        <v>2783887.392</v>
      </c>
      <c r="T1313" s="32"/>
      <c r="U1313" s="32"/>
      <c r="V1313" s="32"/>
      <c r="W1313" s="32"/>
      <c r="X1313" s="32">
        <v>1670400</v>
      </c>
      <c r="Y1313" s="32"/>
      <c r="Z1313" s="32">
        <v>1670400</v>
      </c>
      <c r="AA1313" s="32">
        <f t="shared" si="335"/>
        <v>1764276.48</v>
      </c>
      <c r="AB1313" s="32"/>
      <c r="AC1313" s="32"/>
      <c r="AD1313" s="32"/>
      <c r="AE1313" s="32"/>
      <c r="AF1313" s="32">
        <v>1229580</v>
      </c>
      <c r="AG1313" s="32"/>
      <c r="AH1313" s="32">
        <v>1229580</v>
      </c>
      <c r="AI1313" s="32">
        <f t="shared" si="337"/>
        <v>1298682.3959999999</v>
      </c>
      <c r="AJ1313" s="32">
        <v>1547785</v>
      </c>
      <c r="AK1313" s="32"/>
      <c r="AL1313" s="32">
        <v>1547785</v>
      </c>
      <c r="AM1313" s="32">
        <f t="shared" si="331"/>
        <v>1634770.517</v>
      </c>
      <c r="AN1313" s="32"/>
      <c r="AO1313" s="32"/>
      <c r="AP1313" s="32"/>
      <c r="AQ1313" s="32"/>
      <c r="AR1313" s="32"/>
      <c r="AS1313" s="32"/>
      <c r="AT1313" s="32"/>
      <c r="AU1313" s="32"/>
      <c r="AV1313" s="32"/>
      <c r="AW1313" s="32"/>
      <c r="AX1313" s="32"/>
      <c r="AY1313" s="32"/>
      <c r="AZ1313" s="32"/>
      <c r="BA1313" s="32"/>
      <c r="BB1313" s="32"/>
      <c r="BC1313" s="32"/>
      <c r="BD1313" s="32"/>
      <c r="BE1313" s="32"/>
      <c r="BF1313" s="32"/>
      <c r="BG1313" s="32"/>
      <c r="BH1313" s="32"/>
      <c r="BI1313" s="32"/>
      <c r="BJ1313" s="32"/>
      <c r="BK1313" s="32"/>
      <c r="BL1313" s="32"/>
      <c r="BM1313" s="32"/>
      <c r="BN1313" s="32"/>
      <c r="BO1313" s="32"/>
      <c r="BP1313" s="32"/>
      <c r="BQ1313" s="32"/>
      <c r="BR1313" s="32"/>
      <c r="BS1313" s="32"/>
      <c r="BT1313" s="32"/>
      <c r="BU1313" s="32"/>
      <c r="BV1313" s="32"/>
      <c r="BW1313" s="32"/>
      <c r="BX1313" s="32"/>
      <c r="BY1313" s="32"/>
      <c r="BZ1313" s="32"/>
      <c r="CA1313" s="32"/>
      <c r="CB1313" s="32">
        <v>1274724</v>
      </c>
      <c r="CC1313" s="32"/>
      <c r="CD1313" s="32">
        <v>1274724</v>
      </c>
      <c r="CE1313" s="32">
        <f t="shared" si="334"/>
        <v>1346363.4887999999</v>
      </c>
      <c r="CF1313" s="32"/>
      <c r="CG1313" s="32"/>
      <c r="CH1313" s="32"/>
      <c r="CI1313" s="32"/>
      <c r="CJ1313" s="32">
        <f t="shared" si="325"/>
        <v>1612525.7082571429</v>
      </c>
      <c r="CK1313" s="32">
        <f>+SMALL((K1313,O1313,S1313,W1313,AA1313,AE1313,AI1313,AM1313,AQ1313,AU1313,AY1313,BC1313,BG1313,BK1313,BO1313,BS1313,BW1313,CA1313,CE1313,CI1313),1)</f>
        <v>1099314.084</v>
      </c>
      <c r="CL1313" s="18"/>
      <c r="CM1313" s="18">
        <f t="shared" si="326"/>
        <v>0</v>
      </c>
      <c r="CN1313" s="35">
        <f t="shared" si="327"/>
        <v>0</v>
      </c>
      <c r="CO1313" s="39">
        <f t="shared" si="328"/>
        <v>1099314.084</v>
      </c>
    </row>
    <row r="1314" spans="1:93" s="19" customFormat="1" ht="45">
      <c r="A1314" s="17">
        <v>1304</v>
      </c>
      <c r="B1314" s="50" t="s">
        <v>429</v>
      </c>
      <c r="C1314" s="69" t="s">
        <v>1065</v>
      </c>
      <c r="D1314" s="69" t="s">
        <v>1249</v>
      </c>
      <c r="E1314" s="37">
        <v>1</v>
      </c>
      <c r="F1314" s="37" t="str">
        <f>+VLOOKUP(B1314,'[1]AMAREY NOVA MEDICAL S.A'!$D:$H,5,0)</f>
        <v>CTO 5656-2021 AMAREY NOVA MEDICAL S.A</v>
      </c>
      <c r="G1314" s="34">
        <f>+VLOOKUP(B1314,'[1]AMAREY NOVA MEDICAL S.A'!$D:$H,2,0)</f>
        <v>84000</v>
      </c>
      <c r="H1314" s="32">
        <f>+VLOOKUP(B1314,'[1]AMAREY NOVA MEDICAL S.A'!$D:$H,3,0)</f>
        <v>0</v>
      </c>
      <c r="I1314" s="32">
        <f>+VLOOKUP(B1314,'[1]AMAREY NOVA MEDICAL S.A'!$D:$H,4,0)</f>
        <v>84000</v>
      </c>
      <c r="J1314" s="32">
        <f t="shared" si="319"/>
        <v>84000</v>
      </c>
      <c r="K1314" s="32">
        <f t="shared" si="320"/>
        <v>88720.8</v>
      </c>
      <c r="L1314" s="32">
        <v>271000</v>
      </c>
      <c r="M1314" s="32"/>
      <c r="N1314" s="32">
        <v>271000</v>
      </c>
      <c r="O1314" s="32">
        <f t="shared" si="329"/>
        <v>286230.2</v>
      </c>
      <c r="P1314" s="89">
        <v>605211</v>
      </c>
      <c r="Q1314" s="87"/>
      <c r="R1314" s="90">
        <v>605211</v>
      </c>
      <c r="S1314" s="32">
        <f t="shared" si="330"/>
        <v>639102.81599999999</v>
      </c>
      <c r="T1314" s="32"/>
      <c r="U1314" s="32"/>
      <c r="V1314" s="32"/>
      <c r="W1314" s="32"/>
      <c r="X1314" s="32">
        <v>330600</v>
      </c>
      <c r="Y1314" s="32"/>
      <c r="Z1314" s="32">
        <v>330600</v>
      </c>
      <c r="AA1314" s="32">
        <f t="shared" si="335"/>
        <v>349179.72000000003</v>
      </c>
      <c r="AB1314" s="32"/>
      <c r="AC1314" s="32"/>
      <c r="AD1314" s="32"/>
      <c r="AE1314" s="32"/>
      <c r="AF1314" s="32">
        <v>120474</v>
      </c>
      <c r="AG1314" s="32"/>
      <c r="AH1314" s="32">
        <v>120474</v>
      </c>
      <c r="AI1314" s="32">
        <f t="shared" si="337"/>
        <v>127244.6388</v>
      </c>
      <c r="AJ1314" s="32">
        <v>176525</v>
      </c>
      <c r="AK1314" s="32"/>
      <c r="AL1314" s="32">
        <v>176525</v>
      </c>
      <c r="AM1314" s="32">
        <f t="shared" si="331"/>
        <v>186445.70500000002</v>
      </c>
      <c r="AN1314" s="32"/>
      <c r="AO1314" s="32"/>
      <c r="AP1314" s="32"/>
      <c r="AQ1314" s="32"/>
      <c r="AR1314" s="32"/>
      <c r="AS1314" s="32"/>
      <c r="AT1314" s="32"/>
      <c r="AU1314" s="32"/>
      <c r="AV1314" s="32"/>
      <c r="AW1314" s="32"/>
      <c r="AX1314" s="32"/>
      <c r="AY1314" s="32"/>
      <c r="AZ1314" s="32"/>
      <c r="BA1314" s="32"/>
      <c r="BB1314" s="32"/>
      <c r="BC1314" s="32"/>
      <c r="BD1314" s="32"/>
      <c r="BE1314" s="32"/>
      <c r="BF1314" s="32"/>
      <c r="BG1314" s="32"/>
      <c r="BH1314" s="32"/>
      <c r="BI1314" s="32"/>
      <c r="BJ1314" s="32"/>
      <c r="BK1314" s="32"/>
      <c r="BL1314" s="32"/>
      <c r="BM1314" s="32"/>
      <c r="BN1314" s="32"/>
      <c r="BO1314" s="32"/>
      <c r="BP1314" s="32"/>
      <c r="BQ1314" s="32"/>
      <c r="BR1314" s="32"/>
      <c r="BS1314" s="32"/>
      <c r="BT1314" s="32"/>
      <c r="BU1314" s="32"/>
      <c r="BV1314" s="32"/>
      <c r="BW1314" s="32"/>
      <c r="BX1314" s="32"/>
      <c r="BY1314" s="32"/>
      <c r="BZ1314" s="32"/>
      <c r="CA1314" s="32"/>
      <c r="CB1314" s="32">
        <v>225720.00000000003</v>
      </c>
      <c r="CC1314" s="32"/>
      <c r="CD1314" s="32">
        <v>225720.00000000003</v>
      </c>
      <c r="CE1314" s="32">
        <f t="shared" si="334"/>
        <v>238405.46400000004</v>
      </c>
      <c r="CF1314" s="32"/>
      <c r="CG1314" s="32"/>
      <c r="CH1314" s="32"/>
      <c r="CI1314" s="32"/>
      <c r="CJ1314" s="32">
        <f t="shared" si="325"/>
        <v>273618.47768571432</v>
      </c>
      <c r="CK1314" s="32">
        <f>+SMALL((K1314,O1314,S1314,W1314,AA1314,AE1314,AI1314,AM1314,AQ1314,AU1314,AY1314,BC1314,BG1314,BK1314,BO1314,BS1314,BW1314,CA1314,CE1314,CI1314),1)</f>
        <v>88720.8</v>
      </c>
      <c r="CL1314" s="18"/>
      <c r="CM1314" s="18">
        <f t="shared" si="326"/>
        <v>0</v>
      </c>
      <c r="CN1314" s="35">
        <f t="shared" si="327"/>
        <v>0</v>
      </c>
      <c r="CO1314" s="39">
        <f t="shared" si="328"/>
        <v>88720.8</v>
      </c>
    </row>
    <row r="1315" spans="1:93" s="19" customFormat="1" ht="45">
      <c r="A1315" s="17">
        <v>1305</v>
      </c>
      <c r="B1315" s="50" t="s">
        <v>772</v>
      </c>
      <c r="C1315" s="69" t="s">
        <v>1065</v>
      </c>
      <c r="D1315" s="69" t="s">
        <v>1249</v>
      </c>
      <c r="E1315" s="37">
        <v>1</v>
      </c>
      <c r="F1315" s="37" t="str">
        <f>+VLOOKUP(B1315,'[1]AMAREY NOVA MEDICAL S.A'!$D:$H,5,0)</f>
        <v>CTO 5656-2021 AMAREY NOVA MEDICAL S.A</v>
      </c>
      <c r="G1315" s="34">
        <f>+VLOOKUP(B1315,'[1]AMAREY NOVA MEDICAL S.A'!$D:$H,2,0)</f>
        <v>148000</v>
      </c>
      <c r="H1315" s="32">
        <f>+VLOOKUP(B1315,'[1]AMAREY NOVA MEDICAL S.A'!$D:$H,3,0)</f>
        <v>0</v>
      </c>
      <c r="I1315" s="32">
        <f>+VLOOKUP(B1315,'[1]AMAREY NOVA MEDICAL S.A'!$D:$H,4,0)</f>
        <v>148000</v>
      </c>
      <c r="J1315" s="32">
        <f t="shared" si="319"/>
        <v>148000</v>
      </c>
      <c r="K1315" s="32">
        <f t="shared" si="320"/>
        <v>156317.6</v>
      </c>
      <c r="L1315" s="32">
        <v>320000</v>
      </c>
      <c r="M1315" s="32"/>
      <c r="N1315" s="32">
        <v>320000</v>
      </c>
      <c r="O1315" s="32">
        <f t="shared" si="329"/>
        <v>337984</v>
      </c>
      <c r="P1315" s="89">
        <v>675211</v>
      </c>
      <c r="Q1315" s="87"/>
      <c r="R1315" s="90">
        <v>675211</v>
      </c>
      <c r="S1315" s="32">
        <f t="shared" si="330"/>
        <v>713022.81599999999</v>
      </c>
      <c r="T1315" s="32"/>
      <c r="U1315" s="32"/>
      <c r="V1315" s="32"/>
      <c r="W1315" s="32"/>
      <c r="X1315" s="32">
        <v>382800</v>
      </c>
      <c r="Y1315" s="32"/>
      <c r="Z1315" s="32">
        <v>382800</v>
      </c>
      <c r="AA1315" s="32">
        <f t="shared" si="335"/>
        <v>404313.36</v>
      </c>
      <c r="AB1315" s="32"/>
      <c r="AC1315" s="32"/>
      <c r="AD1315" s="32"/>
      <c r="AE1315" s="32"/>
      <c r="AF1315" s="32">
        <v>279450</v>
      </c>
      <c r="AG1315" s="32"/>
      <c r="AH1315" s="32">
        <v>279450</v>
      </c>
      <c r="AI1315" s="32">
        <f t="shared" si="337"/>
        <v>295155.09000000003</v>
      </c>
      <c r="AJ1315" s="32">
        <v>360870</v>
      </c>
      <c r="AK1315" s="32"/>
      <c r="AL1315" s="32">
        <v>360870</v>
      </c>
      <c r="AM1315" s="32">
        <f t="shared" si="331"/>
        <v>381150.89400000003</v>
      </c>
      <c r="AN1315" s="32"/>
      <c r="AO1315" s="32"/>
      <c r="AP1315" s="32"/>
      <c r="AQ1315" s="32"/>
      <c r="AR1315" s="32"/>
      <c r="AS1315" s="32"/>
      <c r="AT1315" s="32"/>
      <c r="AU1315" s="32"/>
      <c r="AV1315" s="32"/>
      <c r="AW1315" s="32"/>
      <c r="AX1315" s="32"/>
      <c r="AY1315" s="32"/>
      <c r="AZ1315" s="32"/>
      <c r="BA1315" s="32"/>
      <c r="BB1315" s="32"/>
      <c r="BC1315" s="32"/>
      <c r="BD1315" s="32"/>
      <c r="BE1315" s="32"/>
      <c r="BF1315" s="32"/>
      <c r="BG1315" s="32"/>
      <c r="BH1315" s="32"/>
      <c r="BI1315" s="32"/>
      <c r="BJ1315" s="32"/>
      <c r="BK1315" s="32"/>
      <c r="BL1315" s="32"/>
      <c r="BM1315" s="32"/>
      <c r="BN1315" s="32"/>
      <c r="BO1315" s="32"/>
      <c r="BP1315" s="32"/>
      <c r="BQ1315" s="32"/>
      <c r="BR1315" s="32"/>
      <c r="BS1315" s="32"/>
      <c r="BT1315" s="32"/>
      <c r="BU1315" s="32"/>
      <c r="BV1315" s="32"/>
      <c r="BW1315" s="32"/>
      <c r="BX1315" s="32"/>
      <c r="BY1315" s="32"/>
      <c r="BZ1315" s="32"/>
      <c r="CA1315" s="32"/>
      <c r="CB1315" s="32">
        <v>255063.60000000003</v>
      </c>
      <c r="CC1315" s="32"/>
      <c r="CD1315" s="32">
        <v>255063.60000000003</v>
      </c>
      <c r="CE1315" s="32">
        <f t="shared" si="334"/>
        <v>269398.17432000005</v>
      </c>
      <c r="CF1315" s="32"/>
      <c r="CG1315" s="32"/>
      <c r="CH1315" s="32"/>
      <c r="CI1315" s="32"/>
      <c r="CJ1315" s="32">
        <f t="shared" si="325"/>
        <v>365334.56204571435</v>
      </c>
      <c r="CK1315" s="32">
        <f>+SMALL((K1315,O1315,S1315,W1315,AA1315,AE1315,AI1315,AM1315,AQ1315,AU1315,AY1315,BC1315,BG1315,BK1315,BO1315,BS1315,BW1315,CA1315,CE1315,CI1315),1)</f>
        <v>156317.6</v>
      </c>
      <c r="CL1315" s="18"/>
      <c r="CM1315" s="18">
        <f t="shared" si="326"/>
        <v>0</v>
      </c>
      <c r="CN1315" s="35">
        <f t="shared" si="327"/>
        <v>0</v>
      </c>
      <c r="CO1315" s="39">
        <f t="shared" si="328"/>
        <v>156317.6</v>
      </c>
    </row>
    <row r="1316" spans="1:93" s="19" customFormat="1" ht="45">
      <c r="A1316" s="17">
        <v>1306</v>
      </c>
      <c r="B1316" s="50" t="s">
        <v>984</v>
      </c>
      <c r="C1316" s="69" t="s">
        <v>1065</v>
      </c>
      <c r="D1316" s="69" t="s">
        <v>1249</v>
      </c>
      <c r="E1316" s="37">
        <v>1</v>
      </c>
      <c r="F1316" s="37" t="str">
        <f>+VLOOKUP(B1316,'[1]AMAREY NOVA MEDICAL S.A'!$D:$H,5,0)</f>
        <v>CTO 5656-2021 AMAREY NOVA MEDICAL S.A</v>
      </c>
      <c r="G1316" s="34">
        <f>+VLOOKUP(B1316,'[1]AMAREY NOVA MEDICAL S.A'!$D:$H,2,0)</f>
        <v>31000</v>
      </c>
      <c r="H1316" s="32">
        <f>+VLOOKUP(B1316,'[1]AMAREY NOVA MEDICAL S.A'!$D:$H,3,0)</f>
        <v>0</v>
      </c>
      <c r="I1316" s="32">
        <f>+VLOOKUP(B1316,'[1]AMAREY NOVA MEDICAL S.A'!$D:$H,4,0)</f>
        <v>31000</v>
      </c>
      <c r="J1316" s="32">
        <f t="shared" si="319"/>
        <v>31000</v>
      </c>
      <c r="K1316" s="32">
        <f t="shared" si="320"/>
        <v>32742.2</v>
      </c>
      <c r="L1316" s="32">
        <v>36000</v>
      </c>
      <c r="M1316" s="32"/>
      <c r="N1316" s="32">
        <v>36000</v>
      </c>
      <c r="O1316" s="32">
        <f t="shared" si="329"/>
        <v>38023.200000000004</v>
      </c>
      <c r="P1316" s="89">
        <v>41019</v>
      </c>
      <c r="Q1316" s="87"/>
      <c r="R1316" s="90">
        <v>41019</v>
      </c>
      <c r="S1316" s="32">
        <f t="shared" si="330"/>
        <v>43316.063999999998</v>
      </c>
      <c r="T1316" s="32"/>
      <c r="U1316" s="32"/>
      <c r="V1316" s="32"/>
      <c r="W1316" s="32"/>
      <c r="X1316" s="32">
        <v>58000</v>
      </c>
      <c r="Y1316" s="32"/>
      <c r="Z1316" s="32">
        <v>58000</v>
      </c>
      <c r="AA1316" s="32">
        <f t="shared" si="335"/>
        <v>61259.6</v>
      </c>
      <c r="AB1316" s="32"/>
      <c r="AC1316" s="32"/>
      <c r="AD1316" s="32"/>
      <c r="AE1316" s="32"/>
      <c r="AF1316" s="32"/>
      <c r="AG1316" s="32"/>
      <c r="AH1316" s="32"/>
      <c r="AI1316" s="32"/>
      <c r="AJ1316" s="32">
        <v>81800</v>
      </c>
      <c r="AK1316" s="32">
        <f>+AJ1316*19%</f>
        <v>15542</v>
      </c>
      <c r="AL1316" s="32">
        <v>97342</v>
      </c>
      <c r="AM1316" s="32">
        <f t="shared" si="331"/>
        <v>102812.6204</v>
      </c>
      <c r="AN1316" s="32"/>
      <c r="AO1316" s="32"/>
      <c r="AP1316" s="32"/>
      <c r="AQ1316" s="32"/>
      <c r="AR1316" s="32"/>
      <c r="AS1316" s="32"/>
      <c r="AT1316" s="32"/>
      <c r="AU1316" s="32"/>
      <c r="AV1316" s="32"/>
      <c r="AW1316" s="32"/>
      <c r="AX1316" s="32"/>
      <c r="AY1316" s="32"/>
      <c r="AZ1316" s="32"/>
      <c r="BA1316" s="32"/>
      <c r="BB1316" s="32"/>
      <c r="BC1316" s="32"/>
      <c r="BD1316" s="32"/>
      <c r="BE1316" s="32"/>
      <c r="BF1316" s="32"/>
      <c r="BG1316" s="32"/>
      <c r="BH1316" s="32"/>
      <c r="BI1316" s="32"/>
      <c r="BJ1316" s="32"/>
      <c r="BK1316" s="32"/>
      <c r="BL1316" s="32"/>
      <c r="BM1316" s="32"/>
      <c r="BN1316" s="32"/>
      <c r="BO1316" s="32"/>
      <c r="BP1316" s="32"/>
      <c r="BQ1316" s="32"/>
      <c r="BR1316" s="32"/>
      <c r="BS1316" s="32"/>
      <c r="BT1316" s="32"/>
      <c r="BU1316" s="32"/>
      <c r="BV1316" s="32"/>
      <c r="BW1316" s="32"/>
      <c r="BX1316" s="32"/>
      <c r="BY1316" s="32"/>
      <c r="BZ1316" s="32"/>
      <c r="CA1316" s="32"/>
      <c r="CB1316" s="32"/>
      <c r="CC1316" s="32"/>
      <c r="CD1316" s="32"/>
      <c r="CE1316" s="32"/>
      <c r="CF1316" s="32"/>
      <c r="CG1316" s="32"/>
      <c r="CH1316" s="32"/>
      <c r="CI1316" s="32"/>
      <c r="CJ1316" s="32">
        <f t="shared" si="325"/>
        <v>55630.736880000004</v>
      </c>
      <c r="CK1316" s="32">
        <f>+SMALL((K1316,O1316,S1316,W1316,AA1316,AE1316,AI1316,AM1316,AQ1316,AU1316,AY1316,BC1316,BG1316,BK1316,BO1316,BS1316,BW1316,CA1316,CE1316,CI1316),1)</f>
        <v>32742.2</v>
      </c>
      <c r="CL1316" s="18"/>
      <c r="CM1316" s="18">
        <f t="shared" si="326"/>
        <v>0</v>
      </c>
      <c r="CN1316" s="35">
        <f t="shared" si="327"/>
        <v>0</v>
      </c>
      <c r="CO1316" s="39">
        <f t="shared" si="328"/>
        <v>32742.2</v>
      </c>
    </row>
    <row r="1317" spans="1:93" s="19" customFormat="1" ht="45">
      <c r="A1317" s="17">
        <v>1307</v>
      </c>
      <c r="B1317" s="50" t="s">
        <v>994</v>
      </c>
      <c r="C1317" s="69" t="s">
        <v>1066</v>
      </c>
      <c r="D1317" s="69" t="s">
        <v>1249</v>
      </c>
      <c r="E1317" s="37">
        <v>1</v>
      </c>
      <c r="F1317" s="37" t="str">
        <f>+VLOOKUP(B1317,'[1]AMAREY NOVA MEDICAL S.A'!$D:$H,5,0)</f>
        <v>CTO 5656-2021 AMAREY NOVA MEDICAL S.A</v>
      </c>
      <c r="G1317" s="34">
        <f>+VLOOKUP(B1317,'[1]AMAREY NOVA MEDICAL S.A'!$D:$H,2,0)</f>
        <v>760000</v>
      </c>
      <c r="H1317" s="32">
        <f>+VLOOKUP(B1317,'[1]AMAREY NOVA MEDICAL S.A'!$D:$H,3,0)</f>
        <v>0</v>
      </c>
      <c r="I1317" s="32">
        <f>+VLOOKUP(B1317,'[1]AMAREY NOVA MEDICAL S.A'!$D:$H,4,0)</f>
        <v>760000</v>
      </c>
      <c r="J1317" s="32">
        <f t="shared" si="319"/>
        <v>760000</v>
      </c>
      <c r="K1317" s="32">
        <f t="shared" si="320"/>
        <v>802712</v>
      </c>
      <c r="L1317" s="32">
        <v>1288000</v>
      </c>
      <c r="M1317" s="32"/>
      <c r="N1317" s="32">
        <v>1288000</v>
      </c>
      <c r="O1317" s="32">
        <f t="shared" si="329"/>
        <v>1360385.6</v>
      </c>
      <c r="P1317" s="89">
        <v>2636257</v>
      </c>
      <c r="Q1317" s="87"/>
      <c r="R1317" s="90">
        <v>2636257</v>
      </c>
      <c r="S1317" s="32">
        <f t="shared" si="330"/>
        <v>2783887.392</v>
      </c>
      <c r="T1317" s="32"/>
      <c r="U1317" s="32"/>
      <c r="V1317" s="32"/>
      <c r="W1317" s="32"/>
      <c r="X1317" s="32">
        <v>1983600</v>
      </c>
      <c r="Y1317" s="32"/>
      <c r="Z1317" s="32">
        <v>1983600</v>
      </c>
      <c r="AA1317" s="32">
        <f t="shared" si="335"/>
        <v>2095078.32</v>
      </c>
      <c r="AB1317" s="32"/>
      <c r="AC1317" s="32"/>
      <c r="AD1317" s="32"/>
      <c r="AE1317" s="32"/>
      <c r="AF1317" s="32">
        <v>1229580</v>
      </c>
      <c r="AG1317" s="32"/>
      <c r="AH1317" s="32">
        <v>1229580</v>
      </c>
      <c r="AI1317" s="32">
        <f t="shared" si="337"/>
        <v>1298682.3959999999</v>
      </c>
      <c r="AJ1317" s="32">
        <v>1995250</v>
      </c>
      <c r="AK1317" s="32"/>
      <c r="AL1317" s="32">
        <v>1995250</v>
      </c>
      <c r="AM1317" s="32">
        <f t="shared" si="331"/>
        <v>2107383.0500000003</v>
      </c>
      <c r="AN1317" s="32"/>
      <c r="AO1317" s="32"/>
      <c r="AP1317" s="32"/>
      <c r="AQ1317" s="32"/>
      <c r="AR1317" s="32"/>
      <c r="AS1317" s="32"/>
      <c r="AT1317" s="32"/>
      <c r="AU1317" s="32"/>
      <c r="AV1317" s="32"/>
      <c r="AW1317" s="32"/>
      <c r="AX1317" s="32"/>
      <c r="AY1317" s="32"/>
      <c r="AZ1317" s="32"/>
      <c r="BA1317" s="32"/>
      <c r="BB1317" s="32"/>
      <c r="BC1317" s="32"/>
      <c r="BD1317" s="32"/>
      <c r="BE1317" s="32"/>
      <c r="BF1317" s="32"/>
      <c r="BG1317" s="32"/>
      <c r="BH1317" s="32"/>
      <c r="BI1317" s="32"/>
      <c r="BJ1317" s="32"/>
      <c r="BK1317" s="32"/>
      <c r="BL1317" s="32"/>
      <c r="BM1317" s="32"/>
      <c r="BN1317" s="32"/>
      <c r="BO1317" s="32"/>
      <c r="BP1317" s="32"/>
      <c r="BQ1317" s="32"/>
      <c r="BR1317" s="32"/>
      <c r="BS1317" s="32"/>
      <c r="BT1317" s="32"/>
      <c r="BU1317" s="32"/>
      <c r="BV1317" s="32"/>
      <c r="BW1317" s="32"/>
      <c r="BX1317" s="32"/>
      <c r="BY1317" s="32"/>
      <c r="BZ1317" s="32"/>
      <c r="CA1317" s="32"/>
      <c r="CB1317" s="32">
        <v>1069200.0000000002</v>
      </c>
      <c r="CC1317" s="32"/>
      <c r="CD1317" s="32">
        <v>1069200.0000000002</v>
      </c>
      <c r="CE1317" s="32">
        <f t="shared" si="334"/>
        <v>1129289.0400000003</v>
      </c>
      <c r="CF1317" s="32"/>
      <c r="CG1317" s="32"/>
      <c r="CH1317" s="32"/>
      <c r="CI1317" s="32"/>
      <c r="CJ1317" s="32">
        <f t="shared" si="325"/>
        <v>1653916.8282857146</v>
      </c>
      <c r="CK1317" s="32">
        <f>+SMALL((K1317,O1317,S1317,W1317,AA1317,AE1317,AI1317,AM1317,AQ1317,AU1317,AY1317,BC1317,BG1317,BK1317,BO1317,BS1317,BW1317,CA1317,CE1317,CI1317),1)</f>
        <v>802712</v>
      </c>
      <c r="CL1317" s="18"/>
      <c r="CM1317" s="18">
        <f t="shared" si="326"/>
        <v>0</v>
      </c>
      <c r="CN1317" s="35">
        <f t="shared" si="327"/>
        <v>0</v>
      </c>
      <c r="CO1317" s="39">
        <f t="shared" si="328"/>
        <v>802712</v>
      </c>
    </row>
    <row r="1318" spans="1:93" s="19" customFormat="1" ht="45">
      <c r="A1318" s="17">
        <v>1308</v>
      </c>
      <c r="B1318" s="50" t="s">
        <v>429</v>
      </c>
      <c r="C1318" s="69" t="s">
        <v>1066</v>
      </c>
      <c r="D1318" s="69" t="s">
        <v>1249</v>
      </c>
      <c r="E1318" s="37">
        <v>1</v>
      </c>
      <c r="F1318" s="37" t="str">
        <f>+VLOOKUP(B1318,'[1]AMAREY NOVA MEDICAL S.A'!$D:$H,5,0)</f>
        <v>CTO 5656-2021 AMAREY NOVA MEDICAL S.A</v>
      </c>
      <c r="G1318" s="34">
        <f>+VLOOKUP(B1318,'[1]AMAREY NOVA MEDICAL S.A'!$D:$H,2,0)</f>
        <v>84000</v>
      </c>
      <c r="H1318" s="32">
        <f>+VLOOKUP(B1318,'[1]AMAREY NOVA MEDICAL S.A'!$D:$H,3,0)</f>
        <v>0</v>
      </c>
      <c r="I1318" s="32">
        <f>+VLOOKUP(B1318,'[1]AMAREY NOVA MEDICAL S.A'!$D:$H,4,0)</f>
        <v>84000</v>
      </c>
      <c r="J1318" s="32">
        <f t="shared" si="319"/>
        <v>84000</v>
      </c>
      <c r="K1318" s="32">
        <f t="shared" si="320"/>
        <v>88720.8</v>
      </c>
      <c r="L1318" s="32">
        <v>271000</v>
      </c>
      <c r="M1318" s="32"/>
      <c r="N1318" s="32">
        <v>271000</v>
      </c>
      <c r="O1318" s="32">
        <f t="shared" si="329"/>
        <v>286230.2</v>
      </c>
      <c r="P1318" s="89">
        <v>605211</v>
      </c>
      <c r="Q1318" s="87"/>
      <c r="R1318" s="90">
        <v>605211</v>
      </c>
      <c r="S1318" s="32">
        <f t="shared" si="330"/>
        <v>639102.81599999999</v>
      </c>
      <c r="T1318" s="32"/>
      <c r="U1318" s="32"/>
      <c r="V1318" s="32"/>
      <c r="W1318" s="32"/>
      <c r="X1318" s="32">
        <v>330600</v>
      </c>
      <c r="Y1318" s="32"/>
      <c r="Z1318" s="32">
        <v>330600</v>
      </c>
      <c r="AA1318" s="32">
        <f t="shared" si="335"/>
        <v>349179.72000000003</v>
      </c>
      <c r="AB1318" s="32"/>
      <c r="AC1318" s="32"/>
      <c r="AD1318" s="32"/>
      <c r="AE1318" s="32"/>
      <c r="AF1318" s="32">
        <v>120474</v>
      </c>
      <c r="AG1318" s="32"/>
      <c r="AH1318" s="32">
        <v>120474</v>
      </c>
      <c r="AI1318" s="32">
        <f t="shared" si="337"/>
        <v>127244.6388</v>
      </c>
      <c r="AJ1318" s="32">
        <v>176525</v>
      </c>
      <c r="AK1318" s="32"/>
      <c r="AL1318" s="32">
        <v>176525</v>
      </c>
      <c r="AM1318" s="32">
        <f t="shared" si="331"/>
        <v>186445.70500000002</v>
      </c>
      <c r="AN1318" s="32"/>
      <c r="AO1318" s="32"/>
      <c r="AP1318" s="32"/>
      <c r="AQ1318" s="32"/>
      <c r="AR1318" s="32"/>
      <c r="AS1318" s="32"/>
      <c r="AT1318" s="32"/>
      <c r="AU1318" s="32"/>
      <c r="AV1318" s="32"/>
      <c r="AW1318" s="32"/>
      <c r="AX1318" s="32"/>
      <c r="AY1318" s="32"/>
      <c r="AZ1318" s="32"/>
      <c r="BA1318" s="32"/>
      <c r="BB1318" s="32"/>
      <c r="BC1318" s="32"/>
      <c r="BD1318" s="32"/>
      <c r="BE1318" s="32"/>
      <c r="BF1318" s="32"/>
      <c r="BG1318" s="32"/>
      <c r="BH1318" s="32"/>
      <c r="BI1318" s="32"/>
      <c r="BJ1318" s="32"/>
      <c r="BK1318" s="32"/>
      <c r="BL1318" s="32"/>
      <c r="BM1318" s="32"/>
      <c r="BN1318" s="32"/>
      <c r="BO1318" s="32"/>
      <c r="BP1318" s="32"/>
      <c r="BQ1318" s="32"/>
      <c r="BR1318" s="32"/>
      <c r="BS1318" s="32"/>
      <c r="BT1318" s="32"/>
      <c r="BU1318" s="32"/>
      <c r="BV1318" s="32"/>
      <c r="BW1318" s="32"/>
      <c r="BX1318" s="32"/>
      <c r="BY1318" s="32"/>
      <c r="BZ1318" s="32"/>
      <c r="CA1318" s="32"/>
      <c r="CB1318" s="32">
        <v>154440</v>
      </c>
      <c r="CC1318" s="32"/>
      <c r="CD1318" s="32">
        <v>154440</v>
      </c>
      <c r="CE1318" s="32">
        <f t="shared" si="334"/>
        <v>163119.52799999999</v>
      </c>
      <c r="CF1318" s="32"/>
      <c r="CG1318" s="32"/>
      <c r="CH1318" s="32"/>
      <c r="CI1318" s="32"/>
      <c r="CJ1318" s="32">
        <f t="shared" si="325"/>
        <v>262863.34397142858</v>
      </c>
      <c r="CK1318" s="32">
        <f>+SMALL((K1318,O1318,S1318,W1318,AA1318,AE1318,AI1318,AM1318,AQ1318,AU1318,AY1318,BC1318,BG1318,BK1318,BO1318,BS1318,BW1318,CA1318,CE1318,CI1318),1)</f>
        <v>88720.8</v>
      </c>
      <c r="CL1318" s="18"/>
      <c r="CM1318" s="18">
        <f t="shared" si="326"/>
        <v>0</v>
      </c>
      <c r="CN1318" s="35">
        <f t="shared" si="327"/>
        <v>0</v>
      </c>
      <c r="CO1318" s="39">
        <f t="shared" si="328"/>
        <v>88720.8</v>
      </c>
    </row>
    <row r="1319" spans="1:93" s="19" customFormat="1" ht="45">
      <c r="A1319" s="17">
        <v>1309</v>
      </c>
      <c r="B1319" s="50" t="s">
        <v>772</v>
      </c>
      <c r="C1319" s="69" t="s">
        <v>1066</v>
      </c>
      <c r="D1319" s="69" t="s">
        <v>1249</v>
      </c>
      <c r="E1319" s="37">
        <v>1</v>
      </c>
      <c r="F1319" s="37" t="str">
        <f>+VLOOKUP(B1319,'[1]AMAREY NOVA MEDICAL S.A'!$D:$H,5,0)</f>
        <v>CTO 5656-2021 AMAREY NOVA MEDICAL S.A</v>
      </c>
      <c r="G1319" s="34">
        <f>+VLOOKUP(B1319,'[1]AMAREY NOVA MEDICAL S.A'!$D:$H,2,0)</f>
        <v>148000</v>
      </c>
      <c r="H1319" s="32">
        <f>+VLOOKUP(B1319,'[1]AMAREY NOVA MEDICAL S.A'!$D:$H,3,0)</f>
        <v>0</v>
      </c>
      <c r="I1319" s="32">
        <f>+VLOOKUP(B1319,'[1]AMAREY NOVA MEDICAL S.A'!$D:$H,4,0)</f>
        <v>148000</v>
      </c>
      <c r="J1319" s="32">
        <f t="shared" si="319"/>
        <v>148000</v>
      </c>
      <c r="K1319" s="32">
        <f t="shared" si="320"/>
        <v>156317.6</v>
      </c>
      <c r="L1319" s="32">
        <v>320000</v>
      </c>
      <c r="M1319" s="32"/>
      <c r="N1319" s="32">
        <v>320000</v>
      </c>
      <c r="O1319" s="32">
        <f t="shared" si="329"/>
        <v>337984</v>
      </c>
      <c r="P1319" s="89">
        <v>675211</v>
      </c>
      <c r="Q1319" s="87"/>
      <c r="R1319" s="90">
        <v>675211</v>
      </c>
      <c r="S1319" s="32">
        <f t="shared" si="330"/>
        <v>713022.81599999999</v>
      </c>
      <c r="T1319" s="32"/>
      <c r="U1319" s="32"/>
      <c r="V1319" s="32"/>
      <c r="W1319" s="32"/>
      <c r="X1319" s="32">
        <v>382800</v>
      </c>
      <c r="Y1319" s="32"/>
      <c r="Z1319" s="32">
        <v>382800</v>
      </c>
      <c r="AA1319" s="32">
        <f t="shared" si="335"/>
        <v>404313.36</v>
      </c>
      <c r="AB1319" s="32"/>
      <c r="AC1319" s="32"/>
      <c r="AD1319" s="32"/>
      <c r="AE1319" s="32"/>
      <c r="AF1319" s="32">
        <v>279450</v>
      </c>
      <c r="AG1319" s="32"/>
      <c r="AH1319" s="32">
        <v>279450</v>
      </c>
      <c r="AI1319" s="32">
        <f t="shared" si="337"/>
        <v>295155.09000000003</v>
      </c>
      <c r="AJ1319" s="32">
        <v>360870</v>
      </c>
      <c r="AK1319" s="32"/>
      <c r="AL1319" s="32">
        <v>360870</v>
      </c>
      <c r="AM1319" s="32">
        <f t="shared" si="331"/>
        <v>381150.89400000003</v>
      </c>
      <c r="AN1319" s="32"/>
      <c r="AO1319" s="32"/>
      <c r="AP1319" s="32"/>
      <c r="AQ1319" s="32"/>
      <c r="AR1319" s="32"/>
      <c r="AS1319" s="32"/>
      <c r="AT1319" s="32"/>
      <c r="AU1319" s="32"/>
      <c r="AV1319" s="32"/>
      <c r="AW1319" s="32"/>
      <c r="AX1319" s="32"/>
      <c r="AY1319" s="32"/>
      <c r="AZ1319" s="32"/>
      <c r="BA1319" s="32"/>
      <c r="BB1319" s="32"/>
      <c r="BC1319" s="32"/>
      <c r="BD1319" s="32"/>
      <c r="BE1319" s="32"/>
      <c r="BF1319" s="32"/>
      <c r="BG1319" s="32"/>
      <c r="BH1319" s="32"/>
      <c r="BI1319" s="32"/>
      <c r="BJ1319" s="32"/>
      <c r="BK1319" s="32"/>
      <c r="BL1319" s="32"/>
      <c r="BM1319" s="32"/>
      <c r="BN1319" s="32"/>
      <c r="BO1319" s="32"/>
      <c r="BP1319" s="32"/>
      <c r="BQ1319" s="32"/>
      <c r="BR1319" s="32"/>
      <c r="BS1319" s="32"/>
      <c r="BT1319" s="32"/>
      <c r="BU1319" s="32"/>
      <c r="BV1319" s="32"/>
      <c r="BW1319" s="32"/>
      <c r="BX1319" s="32"/>
      <c r="BY1319" s="32"/>
      <c r="BZ1319" s="32"/>
      <c r="CA1319" s="32"/>
      <c r="CB1319" s="32">
        <v>237600.00000000003</v>
      </c>
      <c r="CC1319" s="32"/>
      <c r="CD1319" s="32">
        <v>237600.00000000003</v>
      </c>
      <c r="CE1319" s="32">
        <f t="shared" si="334"/>
        <v>250953.12000000002</v>
      </c>
      <c r="CF1319" s="32"/>
      <c r="CG1319" s="32"/>
      <c r="CH1319" s="32"/>
      <c r="CI1319" s="32"/>
      <c r="CJ1319" s="32">
        <f t="shared" si="325"/>
        <v>362699.55428571434</v>
      </c>
      <c r="CK1319" s="32">
        <f>+SMALL((K1319,O1319,S1319,W1319,AA1319,AE1319,AI1319,AM1319,AQ1319,AU1319,AY1319,BC1319,BG1319,BK1319,BO1319,BS1319,BW1319,CA1319,CE1319,CI1319),1)</f>
        <v>156317.6</v>
      </c>
      <c r="CL1319" s="18"/>
      <c r="CM1319" s="18">
        <f t="shared" si="326"/>
        <v>0</v>
      </c>
      <c r="CN1319" s="35">
        <f t="shared" si="327"/>
        <v>0</v>
      </c>
      <c r="CO1319" s="39">
        <f t="shared" si="328"/>
        <v>156317.6</v>
      </c>
    </row>
    <row r="1320" spans="1:93" s="19" customFormat="1" ht="45">
      <c r="A1320" s="17">
        <v>1310</v>
      </c>
      <c r="B1320" s="50" t="s">
        <v>984</v>
      </c>
      <c r="C1320" s="69" t="s">
        <v>1066</v>
      </c>
      <c r="D1320" s="69" t="s">
        <v>1249</v>
      </c>
      <c r="E1320" s="37">
        <v>1</v>
      </c>
      <c r="F1320" s="37" t="str">
        <f>+VLOOKUP(B1320,'[1]AMAREY NOVA MEDICAL S.A'!$D:$H,5,0)</f>
        <v>CTO 5656-2021 AMAREY NOVA MEDICAL S.A</v>
      </c>
      <c r="G1320" s="34">
        <f>+VLOOKUP(B1320,'[1]AMAREY NOVA MEDICAL S.A'!$D:$H,2,0)</f>
        <v>31000</v>
      </c>
      <c r="H1320" s="32">
        <f>+VLOOKUP(B1320,'[1]AMAREY NOVA MEDICAL S.A'!$D:$H,3,0)</f>
        <v>0</v>
      </c>
      <c r="I1320" s="32">
        <f>+VLOOKUP(B1320,'[1]AMAREY NOVA MEDICAL S.A'!$D:$H,4,0)</f>
        <v>31000</v>
      </c>
      <c r="J1320" s="32">
        <f t="shared" si="319"/>
        <v>31000</v>
      </c>
      <c r="K1320" s="32">
        <f t="shared" si="320"/>
        <v>32742.2</v>
      </c>
      <c r="L1320" s="32">
        <v>36000</v>
      </c>
      <c r="M1320" s="32"/>
      <c r="N1320" s="32">
        <v>36000</v>
      </c>
      <c r="O1320" s="32">
        <f t="shared" si="329"/>
        <v>38023.200000000004</v>
      </c>
      <c r="P1320" s="89">
        <v>41019</v>
      </c>
      <c r="Q1320" s="87"/>
      <c r="R1320" s="90">
        <v>41019</v>
      </c>
      <c r="S1320" s="32">
        <f t="shared" si="330"/>
        <v>43316.063999999998</v>
      </c>
      <c r="T1320" s="32"/>
      <c r="U1320" s="32"/>
      <c r="V1320" s="32"/>
      <c r="W1320" s="32"/>
      <c r="X1320" s="32">
        <v>58000</v>
      </c>
      <c r="Y1320" s="32"/>
      <c r="Z1320" s="32">
        <v>58000</v>
      </c>
      <c r="AA1320" s="32">
        <f t="shared" si="335"/>
        <v>61259.6</v>
      </c>
      <c r="AB1320" s="32"/>
      <c r="AC1320" s="32"/>
      <c r="AD1320" s="32"/>
      <c r="AE1320" s="32"/>
      <c r="AF1320" s="32"/>
      <c r="AG1320" s="32"/>
      <c r="AH1320" s="32"/>
      <c r="AI1320" s="32"/>
      <c r="AJ1320" s="32">
        <v>81800</v>
      </c>
      <c r="AK1320" s="32">
        <f>+AJ1320*19%</f>
        <v>15542</v>
      </c>
      <c r="AL1320" s="32">
        <v>97342</v>
      </c>
      <c r="AM1320" s="32">
        <f t="shared" si="331"/>
        <v>102812.6204</v>
      </c>
      <c r="AN1320" s="32"/>
      <c r="AO1320" s="32"/>
      <c r="AP1320" s="32"/>
      <c r="AQ1320" s="32"/>
      <c r="AR1320" s="32"/>
      <c r="AS1320" s="32"/>
      <c r="AT1320" s="32"/>
      <c r="AU1320" s="32"/>
      <c r="AV1320" s="32"/>
      <c r="AW1320" s="32"/>
      <c r="AX1320" s="32"/>
      <c r="AY1320" s="32"/>
      <c r="AZ1320" s="32"/>
      <c r="BA1320" s="32"/>
      <c r="BB1320" s="32"/>
      <c r="BC1320" s="32"/>
      <c r="BD1320" s="32"/>
      <c r="BE1320" s="32"/>
      <c r="BF1320" s="32"/>
      <c r="BG1320" s="32"/>
      <c r="BH1320" s="32"/>
      <c r="BI1320" s="32"/>
      <c r="BJ1320" s="32"/>
      <c r="BK1320" s="32"/>
      <c r="BL1320" s="32"/>
      <c r="BM1320" s="32"/>
      <c r="BN1320" s="32"/>
      <c r="BO1320" s="32"/>
      <c r="BP1320" s="32"/>
      <c r="BQ1320" s="32"/>
      <c r="BR1320" s="32"/>
      <c r="BS1320" s="32"/>
      <c r="BT1320" s="32"/>
      <c r="BU1320" s="32"/>
      <c r="BV1320" s="32"/>
      <c r="BW1320" s="32"/>
      <c r="BX1320" s="32"/>
      <c r="BY1320" s="32"/>
      <c r="BZ1320" s="32"/>
      <c r="CA1320" s="32"/>
      <c r="CB1320" s="32">
        <v>58536</v>
      </c>
      <c r="CC1320" s="32">
        <v>11121.84</v>
      </c>
      <c r="CD1320" s="32">
        <v>69657.84</v>
      </c>
      <c r="CE1320" s="32">
        <f t="shared" si="334"/>
        <v>73572.610608000003</v>
      </c>
      <c r="CF1320" s="32"/>
      <c r="CG1320" s="32"/>
      <c r="CH1320" s="32"/>
      <c r="CI1320" s="32"/>
      <c r="CJ1320" s="32">
        <f t="shared" si="325"/>
        <v>58621.049168000005</v>
      </c>
      <c r="CK1320" s="32">
        <f>+SMALL((K1320,O1320,S1320,W1320,AA1320,AE1320,AI1320,AM1320,AQ1320,AU1320,AY1320,BC1320,BG1320,BK1320,BO1320,BS1320,BW1320,CA1320,CE1320,CI1320),1)</f>
        <v>32742.2</v>
      </c>
      <c r="CL1320" s="18"/>
      <c r="CM1320" s="18">
        <f t="shared" si="326"/>
        <v>0</v>
      </c>
      <c r="CN1320" s="35">
        <f t="shared" si="327"/>
        <v>0</v>
      </c>
      <c r="CO1320" s="39">
        <f t="shared" si="328"/>
        <v>32742.2</v>
      </c>
    </row>
    <row r="1321" spans="1:93" s="19" customFormat="1" ht="45">
      <c r="A1321" s="17">
        <v>1311</v>
      </c>
      <c r="B1321" s="50" t="s">
        <v>995</v>
      </c>
      <c r="C1321" s="69" t="s">
        <v>1067</v>
      </c>
      <c r="D1321" s="69" t="s">
        <v>1249</v>
      </c>
      <c r="E1321" s="37">
        <v>1</v>
      </c>
      <c r="F1321" s="37" t="str">
        <f>+VLOOKUP(B1321,'[1]AMAREY NOVA MEDICAL S.A'!$D:$H,5,0)</f>
        <v>CTO 5656-2021 AMAREY NOVA MEDICAL S.A</v>
      </c>
      <c r="G1321" s="34">
        <f>+VLOOKUP(B1321,'[1]AMAREY NOVA MEDICAL S.A'!$D:$H,2,0)</f>
        <v>760000</v>
      </c>
      <c r="H1321" s="32">
        <f>+VLOOKUP(B1321,'[1]AMAREY NOVA MEDICAL S.A'!$D:$H,3,0)</f>
        <v>0</v>
      </c>
      <c r="I1321" s="32">
        <f>+VLOOKUP(B1321,'[1]AMAREY NOVA MEDICAL S.A'!$D:$H,4,0)</f>
        <v>760000</v>
      </c>
      <c r="J1321" s="32">
        <f t="shared" si="319"/>
        <v>760000</v>
      </c>
      <c r="K1321" s="32">
        <f t="shared" si="320"/>
        <v>802712</v>
      </c>
      <c r="L1321" s="32">
        <v>1647000</v>
      </c>
      <c r="M1321" s="32"/>
      <c r="N1321" s="32">
        <v>1647000</v>
      </c>
      <c r="O1321" s="32">
        <f t="shared" si="329"/>
        <v>1739561.4000000001</v>
      </c>
      <c r="P1321" s="89"/>
      <c r="Q1321" s="87"/>
      <c r="R1321" s="90"/>
      <c r="S1321" s="32"/>
      <c r="T1321" s="32"/>
      <c r="U1321" s="32"/>
      <c r="V1321" s="32"/>
      <c r="W1321" s="32"/>
      <c r="X1321" s="32">
        <v>1670400</v>
      </c>
      <c r="Y1321" s="32"/>
      <c r="Z1321" s="32">
        <v>1670400</v>
      </c>
      <c r="AA1321" s="32">
        <f t="shared" si="335"/>
        <v>1764276.48</v>
      </c>
      <c r="AB1321" s="32"/>
      <c r="AC1321" s="32"/>
      <c r="AD1321" s="32"/>
      <c r="AE1321" s="32"/>
      <c r="AF1321" s="32">
        <v>1229580</v>
      </c>
      <c r="AG1321" s="32"/>
      <c r="AH1321" s="32">
        <v>1229580</v>
      </c>
      <c r="AI1321" s="32">
        <f t="shared" si="337"/>
        <v>1298682.3959999999</v>
      </c>
      <c r="AJ1321" s="32">
        <v>1995250</v>
      </c>
      <c r="AK1321" s="32"/>
      <c r="AL1321" s="32">
        <v>1995250</v>
      </c>
      <c r="AM1321" s="32">
        <f t="shared" si="331"/>
        <v>2107383.0500000003</v>
      </c>
      <c r="AN1321" s="32"/>
      <c r="AO1321" s="32"/>
      <c r="AP1321" s="32"/>
      <c r="AQ1321" s="32"/>
      <c r="AR1321" s="32"/>
      <c r="AS1321" s="32"/>
      <c r="AT1321" s="32"/>
      <c r="AU1321" s="32"/>
      <c r="AV1321" s="32"/>
      <c r="AW1321" s="32"/>
      <c r="AX1321" s="32"/>
      <c r="AY1321" s="32"/>
      <c r="AZ1321" s="32"/>
      <c r="BA1321" s="32"/>
      <c r="BB1321" s="32"/>
      <c r="BC1321" s="32"/>
      <c r="BD1321" s="32"/>
      <c r="BE1321" s="32"/>
      <c r="BF1321" s="32"/>
      <c r="BG1321" s="32"/>
      <c r="BH1321" s="32"/>
      <c r="BI1321" s="32"/>
      <c r="BJ1321" s="32"/>
      <c r="BK1321" s="32"/>
      <c r="BL1321" s="32"/>
      <c r="BM1321" s="32"/>
      <c r="BN1321" s="32"/>
      <c r="BO1321" s="32"/>
      <c r="BP1321" s="32"/>
      <c r="BQ1321" s="32"/>
      <c r="BR1321" s="32"/>
      <c r="BS1321" s="32"/>
      <c r="BT1321" s="32"/>
      <c r="BU1321" s="32"/>
      <c r="BV1321" s="32"/>
      <c r="BW1321" s="32"/>
      <c r="BX1321" s="32"/>
      <c r="BY1321" s="32"/>
      <c r="BZ1321" s="32"/>
      <c r="CA1321" s="32"/>
      <c r="CB1321" s="32">
        <v>1188000</v>
      </c>
      <c r="CC1321" s="32"/>
      <c r="CD1321" s="32">
        <v>1188000</v>
      </c>
      <c r="CE1321" s="32">
        <f t="shared" si="334"/>
        <v>1254765.6000000001</v>
      </c>
      <c r="CF1321" s="32"/>
      <c r="CG1321" s="32"/>
      <c r="CH1321" s="32"/>
      <c r="CI1321" s="32"/>
      <c r="CJ1321" s="32">
        <f t="shared" si="325"/>
        <v>1494563.4876666667</v>
      </c>
      <c r="CK1321" s="32">
        <f>+SMALL((K1321,O1321,S1321,W1321,AA1321,AE1321,AI1321,AM1321,AQ1321,AU1321,AY1321,BC1321,BG1321,BK1321,BO1321,BS1321,BW1321,CA1321,CE1321,CI1321),1)</f>
        <v>802712</v>
      </c>
      <c r="CL1321" s="18"/>
      <c r="CM1321" s="18">
        <f t="shared" si="326"/>
        <v>0</v>
      </c>
      <c r="CN1321" s="35">
        <f t="shared" si="327"/>
        <v>0</v>
      </c>
      <c r="CO1321" s="39">
        <f t="shared" si="328"/>
        <v>802712</v>
      </c>
    </row>
    <row r="1322" spans="1:93" s="19" customFormat="1" ht="45">
      <c r="A1322" s="17">
        <v>1312</v>
      </c>
      <c r="B1322" s="50" t="s">
        <v>429</v>
      </c>
      <c r="C1322" s="69" t="s">
        <v>1067</v>
      </c>
      <c r="D1322" s="69" t="s">
        <v>1249</v>
      </c>
      <c r="E1322" s="37">
        <v>1</v>
      </c>
      <c r="F1322" s="37" t="str">
        <f>+VLOOKUP(B1322,'[1]AMAREY NOVA MEDICAL S.A'!$D:$H,5,0)</f>
        <v>CTO 5656-2021 AMAREY NOVA MEDICAL S.A</v>
      </c>
      <c r="G1322" s="34">
        <f>+VLOOKUP(B1322,'[1]AMAREY NOVA MEDICAL S.A'!$D:$H,2,0)</f>
        <v>84000</v>
      </c>
      <c r="H1322" s="32">
        <f>+VLOOKUP(B1322,'[1]AMAREY NOVA MEDICAL S.A'!$D:$H,3,0)</f>
        <v>0</v>
      </c>
      <c r="I1322" s="32">
        <f>+VLOOKUP(B1322,'[1]AMAREY NOVA MEDICAL S.A'!$D:$H,4,0)</f>
        <v>84000</v>
      </c>
      <c r="J1322" s="32">
        <f t="shared" si="319"/>
        <v>84000</v>
      </c>
      <c r="K1322" s="32">
        <f t="shared" si="320"/>
        <v>88720.8</v>
      </c>
      <c r="L1322" s="32">
        <v>271000</v>
      </c>
      <c r="M1322" s="32"/>
      <c r="N1322" s="32">
        <v>271000</v>
      </c>
      <c r="O1322" s="32">
        <f t="shared" si="329"/>
        <v>286230.2</v>
      </c>
      <c r="P1322" s="89"/>
      <c r="Q1322" s="87"/>
      <c r="R1322" s="90"/>
      <c r="S1322" s="32"/>
      <c r="T1322" s="32"/>
      <c r="U1322" s="32"/>
      <c r="V1322" s="32"/>
      <c r="W1322" s="32"/>
      <c r="X1322" s="32">
        <v>330600</v>
      </c>
      <c r="Y1322" s="32"/>
      <c r="Z1322" s="32">
        <v>330600</v>
      </c>
      <c r="AA1322" s="32">
        <f t="shared" si="335"/>
        <v>349179.72000000003</v>
      </c>
      <c r="AB1322" s="32"/>
      <c r="AC1322" s="32"/>
      <c r="AD1322" s="32"/>
      <c r="AE1322" s="32"/>
      <c r="AF1322" s="32">
        <v>120474</v>
      </c>
      <c r="AG1322" s="32"/>
      <c r="AH1322" s="32">
        <v>120474</v>
      </c>
      <c r="AI1322" s="32">
        <f t="shared" si="337"/>
        <v>127244.6388</v>
      </c>
      <c r="AJ1322" s="32">
        <v>176525</v>
      </c>
      <c r="AK1322" s="32"/>
      <c r="AL1322" s="32">
        <v>176525</v>
      </c>
      <c r="AM1322" s="32">
        <f t="shared" si="331"/>
        <v>186445.70500000002</v>
      </c>
      <c r="AN1322" s="32"/>
      <c r="AO1322" s="32"/>
      <c r="AP1322" s="32"/>
      <c r="AQ1322" s="32"/>
      <c r="AR1322" s="32"/>
      <c r="AS1322" s="32"/>
      <c r="AT1322" s="32"/>
      <c r="AU1322" s="32"/>
      <c r="AV1322" s="32"/>
      <c r="AW1322" s="32"/>
      <c r="AX1322" s="32"/>
      <c r="AY1322" s="32"/>
      <c r="AZ1322" s="32"/>
      <c r="BA1322" s="32"/>
      <c r="BB1322" s="32"/>
      <c r="BC1322" s="32"/>
      <c r="BD1322" s="32"/>
      <c r="BE1322" s="32"/>
      <c r="BF1322" s="32"/>
      <c r="BG1322" s="32"/>
      <c r="BH1322" s="32"/>
      <c r="BI1322" s="32"/>
      <c r="BJ1322" s="32"/>
      <c r="BK1322" s="32"/>
      <c r="BL1322" s="32"/>
      <c r="BM1322" s="32"/>
      <c r="BN1322" s="32"/>
      <c r="BO1322" s="32"/>
      <c r="BP1322" s="32"/>
      <c r="BQ1322" s="32"/>
      <c r="BR1322" s="32"/>
      <c r="BS1322" s="32"/>
      <c r="BT1322" s="32"/>
      <c r="BU1322" s="32"/>
      <c r="BV1322" s="32"/>
      <c r="BW1322" s="32"/>
      <c r="BX1322" s="32"/>
      <c r="BY1322" s="32"/>
      <c r="BZ1322" s="32"/>
      <c r="CA1322" s="32"/>
      <c r="CB1322" s="32">
        <v>154440</v>
      </c>
      <c r="CC1322" s="32"/>
      <c r="CD1322" s="32">
        <v>154440</v>
      </c>
      <c r="CE1322" s="32">
        <f t="shared" si="334"/>
        <v>163119.52799999999</v>
      </c>
      <c r="CF1322" s="32"/>
      <c r="CG1322" s="32"/>
      <c r="CH1322" s="32"/>
      <c r="CI1322" s="32"/>
      <c r="CJ1322" s="32">
        <f t="shared" si="325"/>
        <v>200156.76529999997</v>
      </c>
      <c r="CK1322" s="32">
        <f>+SMALL((K1322,O1322,S1322,W1322,AA1322,AE1322,AI1322,AM1322,AQ1322,AU1322,AY1322,BC1322,BG1322,BK1322,BO1322,BS1322,BW1322,CA1322,CE1322,CI1322),1)</f>
        <v>88720.8</v>
      </c>
      <c r="CL1322" s="18"/>
      <c r="CM1322" s="18">
        <f t="shared" si="326"/>
        <v>0</v>
      </c>
      <c r="CN1322" s="35">
        <f t="shared" si="327"/>
        <v>0</v>
      </c>
      <c r="CO1322" s="39">
        <f t="shared" si="328"/>
        <v>88720.8</v>
      </c>
    </row>
    <row r="1323" spans="1:93" s="19" customFormat="1" ht="45">
      <c r="A1323" s="17">
        <v>1313</v>
      </c>
      <c r="B1323" s="50" t="s">
        <v>772</v>
      </c>
      <c r="C1323" s="69" t="s">
        <v>1067</v>
      </c>
      <c r="D1323" s="69" t="s">
        <v>1249</v>
      </c>
      <c r="E1323" s="37">
        <v>1</v>
      </c>
      <c r="F1323" s="37" t="str">
        <f>+VLOOKUP(B1323,'[1]AMAREY NOVA MEDICAL S.A'!$D:$H,5,0)</f>
        <v>CTO 5656-2021 AMAREY NOVA MEDICAL S.A</v>
      </c>
      <c r="G1323" s="34">
        <f>+VLOOKUP(B1323,'[1]AMAREY NOVA MEDICAL S.A'!$D:$H,2,0)</f>
        <v>148000</v>
      </c>
      <c r="H1323" s="32">
        <f>+VLOOKUP(B1323,'[1]AMAREY NOVA MEDICAL S.A'!$D:$H,3,0)</f>
        <v>0</v>
      </c>
      <c r="I1323" s="32">
        <f>+VLOOKUP(B1323,'[1]AMAREY NOVA MEDICAL S.A'!$D:$H,4,0)</f>
        <v>148000</v>
      </c>
      <c r="J1323" s="32">
        <f t="shared" si="319"/>
        <v>148000</v>
      </c>
      <c r="K1323" s="32">
        <f t="shared" si="320"/>
        <v>156317.6</v>
      </c>
      <c r="L1323" s="32">
        <v>320000</v>
      </c>
      <c r="M1323" s="32"/>
      <c r="N1323" s="32">
        <v>320000</v>
      </c>
      <c r="O1323" s="32">
        <f t="shared" si="329"/>
        <v>337984</v>
      </c>
      <c r="P1323" s="89"/>
      <c r="Q1323" s="87"/>
      <c r="R1323" s="90"/>
      <c r="S1323" s="32"/>
      <c r="T1323" s="32"/>
      <c r="U1323" s="32"/>
      <c r="V1323" s="32"/>
      <c r="W1323" s="32"/>
      <c r="X1323" s="32">
        <v>382800</v>
      </c>
      <c r="Y1323" s="32"/>
      <c r="Z1323" s="32">
        <v>382800</v>
      </c>
      <c r="AA1323" s="32">
        <f t="shared" si="335"/>
        <v>404313.36</v>
      </c>
      <c r="AB1323" s="32"/>
      <c r="AC1323" s="32"/>
      <c r="AD1323" s="32"/>
      <c r="AE1323" s="32"/>
      <c r="AF1323" s="32">
        <v>279450</v>
      </c>
      <c r="AG1323" s="32"/>
      <c r="AH1323" s="32">
        <v>279450</v>
      </c>
      <c r="AI1323" s="32">
        <f t="shared" si="337"/>
        <v>295155.09000000003</v>
      </c>
      <c r="AJ1323" s="32">
        <v>360870</v>
      </c>
      <c r="AK1323" s="32"/>
      <c r="AL1323" s="32">
        <v>360870</v>
      </c>
      <c r="AM1323" s="32">
        <f t="shared" si="331"/>
        <v>381150.89400000003</v>
      </c>
      <c r="AN1323" s="32"/>
      <c r="AO1323" s="32"/>
      <c r="AP1323" s="32"/>
      <c r="AQ1323" s="32"/>
      <c r="AR1323" s="32"/>
      <c r="AS1323" s="32"/>
      <c r="AT1323" s="32"/>
      <c r="AU1323" s="32"/>
      <c r="AV1323" s="32"/>
      <c r="AW1323" s="32"/>
      <c r="AX1323" s="32"/>
      <c r="AY1323" s="32"/>
      <c r="AZ1323" s="32"/>
      <c r="BA1323" s="32"/>
      <c r="BB1323" s="32"/>
      <c r="BC1323" s="32"/>
      <c r="BD1323" s="32"/>
      <c r="BE1323" s="32"/>
      <c r="BF1323" s="32"/>
      <c r="BG1323" s="32"/>
      <c r="BH1323" s="32"/>
      <c r="BI1323" s="32"/>
      <c r="BJ1323" s="32"/>
      <c r="BK1323" s="32"/>
      <c r="BL1323" s="32"/>
      <c r="BM1323" s="32"/>
      <c r="BN1323" s="32"/>
      <c r="BO1323" s="32"/>
      <c r="BP1323" s="32"/>
      <c r="BQ1323" s="32"/>
      <c r="BR1323" s="32"/>
      <c r="BS1323" s="32"/>
      <c r="BT1323" s="32"/>
      <c r="BU1323" s="32"/>
      <c r="BV1323" s="32"/>
      <c r="BW1323" s="32"/>
      <c r="BX1323" s="32"/>
      <c r="BY1323" s="32"/>
      <c r="BZ1323" s="32"/>
      <c r="CA1323" s="32"/>
      <c r="CB1323" s="32">
        <v>237600.00000000003</v>
      </c>
      <c r="CC1323" s="32"/>
      <c r="CD1323" s="32">
        <v>237600.00000000003</v>
      </c>
      <c r="CE1323" s="32">
        <f t="shared" si="334"/>
        <v>250953.12000000002</v>
      </c>
      <c r="CF1323" s="32"/>
      <c r="CG1323" s="32"/>
      <c r="CH1323" s="32"/>
      <c r="CI1323" s="32"/>
      <c r="CJ1323" s="32">
        <f t="shared" si="325"/>
        <v>304312.34400000004</v>
      </c>
      <c r="CK1323" s="32">
        <f>+SMALL((K1323,O1323,S1323,W1323,AA1323,AE1323,AI1323,AM1323,AQ1323,AU1323,AY1323,BC1323,BG1323,BK1323,BO1323,BS1323,BW1323,CA1323,CE1323,CI1323),1)</f>
        <v>156317.6</v>
      </c>
      <c r="CL1323" s="18"/>
      <c r="CM1323" s="18">
        <f t="shared" si="326"/>
        <v>0</v>
      </c>
      <c r="CN1323" s="35">
        <f t="shared" si="327"/>
        <v>0</v>
      </c>
      <c r="CO1323" s="39">
        <f t="shared" si="328"/>
        <v>156317.6</v>
      </c>
    </row>
    <row r="1324" spans="1:93" s="19" customFormat="1" ht="45">
      <c r="A1324" s="17">
        <v>1314</v>
      </c>
      <c r="B1324" s="50" t="s">
        <v>984</v>
      </c>
      <c r="C1324" s="69" t="s">
        <v>1067</v>
      </c>
      <c r="D1324" s="69" t="s">
        <v>1249</v>
      </c>
      <c r="E1324" s="37">
        <v>1</v>
      </c>
      <c r="F1324" s="37" t="str">
        <f>+VLOOKUP(B1324,'[1]AMAREY NOVA MEDICAL S.A'!$D:$H,5,0)</f>
        <v>CTO 5656-2021 AMAREY NOVA MEDICAL S.A</v>
      </c>
      <c r="G1324" s="34">
        <f>+VLOOKUP(B1324,'[1]AMAREY NOVA MEDICAL S.A'!$D:$H,2,0)</f>
        <v>31000</v>
      </c>
      <c r="H1324" s="32">
        <f>+VLOOKUP(B1324,'[1]AMAREY NOVA MEDICAL S.A'!$D:$H,3,0)</f>
        <v>0</v>
      </c>
      <c r="I1324" s="32">
        <f>+VLOOKUP(B1324,'[1]AMAREY NOVA MEDICAL S.A'!$D:$H,4,0)</f>
        <v>31000</v>
      </c>
      <c r="J1324" s="32">
        <f t="shared" si="319"/>
        <v>31000</v>
      </c>
      <c r="K1324" s="32">
        <f t="shared" si="320"/>
        <v>32742.2</v>
      </c>
      <c r="L1324" s="32">
        <v>36000</v>
      </c>
      <c r="M1324" s="32"/>
      <c r="N1324" s="32">
        <v>36000</v>
      </c>
      <c r="O1324" s="32">
        <f t="shared" si="329"/>
        <v>38023.200000000004</v>
      </c>
      <c r="P1324" s="89"/>
      <c r="Q1324" s="87"/>
      <c r="R1324" s="90"/>
      <c r="S1324" s="32"/>
      <c r="T1324" s="32"/>
      <c r="U1324" s="32"/>
      <c r="V1324" s="32"/>
      <c r="W1324" s="32"/>
      <c r="X1324" s="32">
        <v>58000</v>
      </c>
      <c r="Y1324" s="32"/>
      <c r="Z1324" s="32">
        <v>58000</v>
      </c>
      <c r="AA1324" s="32">
        <f t="shared" si="335"/>
        <v>61259.6</v>
      </c>
      <c r="AB1324" s="32"/>
      <c r="AC1324" s="32"/>
      <c r="AD1324" s="32"/>
      <c r="AE1324" s="32"/>
      <c r="AF1324" s="32"/>
      <c r="AG1324" s="32"/>
      <c r="AH1324" s="32"/>
      <c r="AI1324" s="32"/>
      <c r="AJ1324" s="32">
        <v>81800</v>
      </c>
      <c r="AK1324" s="32">
        <f>+AJ1324*19%</f>
        <v>15542</v>
      </c>
      <c r="AL1324" s="32">
        <v>97342</v>
      </c>
      <c r="AM1324" s="32">
        <f t="shared" si="331"/>
        <v>102812.6204</v>
      </c>
      <c r="AN1324" s="32"/>
      <c r="AO1324" s="32"/>
      <c r="AP1324" s="32"/>
      <c r="AQ1324" s="32"/>
      <c r="AR1324" s="32"/>
      <c r="AS1324" s="32"/>
      <c r="AT1324" s="32"/>
      <c r="AU1324" s="32"/>
      <c r="AV1324" s="32"/>
      <c r="AW1324" s="32"/>
      <c r="AX1324" s="32"/>
      <c r="AY1324" s="32"/>
      <c r="AZ1324" s="32"/>
      <c r="BA1324" s="32"/>
      <c r="BB1324" s="32"/>
      <c r="BC1324" s="32"/>
      <c r="BD1324" s="32"/>
      <c r="BE1324" s="32"/>
      <c r="BF1324" s="32"/>
      <c r="BG1324" s="32"/>
      <c r="BH1324" s="32"/>
      <c r="BI1324" s="32"/>
      <c r="BJ1324" s="32"/>
      <c r="BK1324" s="32"/>
      <c r="BL1324" s="32"/>
      <c r="BM1324" s="32"/>
      <c r="BN1324" s="32"/>
      <c r="BO1324" s="32"/>
      <c r="BP1324" s="32"/>
      <c r="BQ1324" s="32"/>
      <c r="BR1324" s="32"/>
      <c r="BS1324" s="32"/>
      <c r="BT1324" s="32"/>
      <c r="BU1324" s="32"/>
      <c r="BV1324" s="32"/>
      <c r="BW1324" s="32"/>
      <c r="BX1324" s="32"/>
      <c r="BY1324" s="32"/>
      <c r="BZ1324" s="32"/>
      <c r="CA1324" s="32"/>
      <c r="CB1324" s="32">
        <v>58536</v>
      </c>
      <c r="CC1324" s="32">
        <v>11121.84</v>
      </c>
      <c r="CD1324" s="32">
        <v>69657.84</v>
      </c>
      <c r="CE1324" s="32">
        <f t="shared" si="334"/>
        <v>73572.610608000003</v>
      </c>
      <c r="CF1324" s="32"/>
      <c r="CG1324" s="32"/>
      <c r="CH1324" s="32"/>
      <c r="CI1324" s="32"/>
      <c r="CJ1324" s="32">
        <f t="shared" si="325"/>
        <v>61682.046201600009</v>
      </c>
      <c r="CK1324" s="32">
        <f>+SMALL((K1324,O1324,S1324,W1324,AA1324,AE1324,AI1324,AM1324,AQ1324,AU1324,AY1324,BC1324,BG1324,BK1324,BO1324,BS1324,BW1324,CA1324,CE1324,CI1324),1)</f>
        <v>32742.2</v>
      </c>
      <c r="CL1324" s="18"/>
      <c r="CM1324" s="18">
        <f t="shared" si="326"/>
        <v>0</v>
      </c>
      <c r="CN1324" s="35">
        <f t="shared" si="327"/>
        <v>0</v>
      </c>
      <c r="CO1324" s="39">
        <f t="shared" si="328"/>
        <v>32742.2</v>
      </c>
    </row>
    <row r="1325" spans="1:93" s="19" customFormat="1" ht="60">
      <c r="A1325" s="17">
        <v>1315</v>
      </c>
      <c r="B1325" s="50" t="s">
        <v>992</v>
      </c>
      <c r="C1325" s="69" t="s">
        <v>1068</v>
      </c>
      <c r="D1325" s="69" t="s">
        <v>1249</v>
      </c>
      <c r="E1325" s="37">
        <v>1</v>
      </c>
      <c r="F1325" s="37" t="str">
        <f>+VLOOKUP(B1325,'[1]AMAREY NOVA MEDICAL S.A'!$D:$H,5,0)</f>
        <v>CTO 5665-2021 LA INSTRUMENTADORA S.A.S</v>
      </c>
      <c r="G1325" s="34">
        <f>+VLOOKUP(B1325,'[1]AMAREY NOVA MEDICAL S.A'!$D:$H,2,0)</f>
        <v>408100</v>
      </c>
      <c r="H1325" s="32">
        <f>+VLOOKUP(B1325,'[1]AMAREY NOVA MEDICAL S.A'!$D:$H,3,0)</f>
        <v>0</v>
      </c>
      <c r="I1325" s="32">
        <f>+VLOOKUP(B1325,'[1]AMAREY NOVA MEDICAL S.A'!$D:$H,4,0)</f>
        <v>408100</v>
      </c>
      <c r="J1325" s="32">
        <f t="shared" si="319"/>
        <v>408100</v>
      </c>
      <c r="K1325" s="32">
        <f t="shared" si="320"/>
        <v>431035.22000000003</v>
      </c>
      <c r="L1325" s="32">
        <v>1375000</v>
      </c>
      <c r="M1325" s="32"/>
      <c r="N1325" s="32">
        <v>1375000</v>
      </c>
      <c r="O1325" s="32">
        <f t="shared" si="329"/>
        <v>1452275</v>
      </c>
      <c r="P1325" s="89">
        <v>3055921</v>
      </c>
      <c r="Q1325" s="87"/>
      <c r="R1325" s="90">
        <v>3055921</v>
      </c>
      <c r="S1325" s="32">
        <f t="shared" si="330"/>
        <v>3227052.5760000004</v>
      </c>
      <c r="T1325" s="32"/>
      <c r="U1325" s="32"/>
      <c r="V1325" s="32"/>
      <c r="W1325" s="32"/>
      <c r="X1325" s="32">
        <v>3079800</v>
      </c>
      <c r="Y1325" s="32"/>
      <c r="Z1325" s="32">
        <v>3079800</v>
      </c>
      <c r="AA1325" s="32">
        <f t="shared" si="335"/>
        <v>3252884.7600000002</v>
      </c>
      <c r="AB1325" s="32"/>
      <c r="AC1325" s="32"/>
      <c r="AD1325" s="32"/>
      <c r="AE1325" s="32"/>
      <c r="AF1325" s="32"/>
      <c r="AG1325" s="32"/>
      <c r="AH1325" s="32"/>
      <c r="AI1325" s="32"/>
      <c r="AJ1325" s="32">
        <v>2363250</v>
      </c>
      <c r="AK1325" s="32"/>
      <c r="AL1325" s="32">
        <v>2363250</v>
      </c>
      <c r="AM1325" s="32">
        <f t="shared" si="331"/>
        <v>2496064.65</v>
      </c>
      <c r="AN1325" s="32">
        <v>1040820</v>
      </c>
      <c r="AO1325" s="32">
        <f t="shared" si="324"/>
        <v>0</v>
      </c>
      <c r="AP1325" s="32">
        <v>1040820</v>
      </c>
      <c r="AQ1325" s="32">
        <f t="shared" si="332"/>
        <v>1099314.084</v>
      </c>
      <c r="AR1325" s="32"/>
      <c r="AS1325" s="32"/>
      <c r="AT1325" s="32"/>
      <c r="AU1325" s="32"/>
      <c r="AV1325" s="32"/>
      <c r="AW1325" s="32"/>
      <c r="AX1325" s="32"/>
      <c r="AY1325" s="32"/>
      <c r="AZ1325" s="32"/>
      <c r="BA1325" s="32"/>
      <c r="BB1325" s="32"/>
      <c r="BC1325" s="32"/>
      <c r="BD1325" s="32"/>
      <c r="BE1325" s="32"/>
      <c r="BF1325" s="32"/>
      <c r="BG1325" s="32"/>
      <c r="BH1325" s="32"/>
      <c r="BI1325" s="32"/>
      <c r="BJ1325" s="32"/>
      <c r="BK1325" s="32"/>
      <c r="BL1325" s="32"/>
      <c r="BM1325" s="32"/>
      <c r="BN1325" s="32"/>
      <c r="BO1325" s="32"/>
      <c r="BP1325" s="32"/>
      <c r="BQ1325" s="32"/>
      <c r="BR1325" s="32"/>
      <c r="BS1325" s="32"/>
      <c r="BT1325" s="32"/>
      <c r="BU1325" s="32"/>
      <c r="BV1325" s="32"/>
      <c r="BW1325" s="32"/>
      <c r="BX1325" s="32"/>
      <c r="BY1325" s="32"/>
      <c r="BZ1325" s="32"/>
      <c r="CA1325" s="32"/>
      <c r="CB1325" s="32">
        <v>1069200.0000000002</v>
      </c>
      <c r="CC1325" s="32"/>
      <c r="CD1325" s="32">
        <v>1069200.0000000002</v>
      </c>
      <c r="CE1325" s="32">
        <f t="shared" si="334"/>
        <v>1129289.0400000003</v>
      </c>
      <c r="CF1325" s="32"/>
      <c r="CG1325" s="32"/>
      <c r="CH1325" s="32"/>
      <c r="CI1325" s="32"/>
      <c r="CJ1325" s="32">
        <f t="shared" si="325"/>
        <v>1869702.1900000002</v>
      </c>
      <c r="CK1325" s="32">
        <f>+SMALL((K1325,O1325,S1325,W1325,AA1325,AE1325,AI1325,AM1325,AQ1325,AU1325,AY1325,BC1325,BG1325,BK1325,BO1325,BS1325,BW1325,CA1325,CE1325,CI1325),1)</f>
        <v>431035.22000000003</v>
      </c>
      <c r="CL1325" s="18"/>
      <c r="CM1325" s="18">
        <f t="shared" si="326"/>
        <v>0</v>
      </c>
      <c r="CN1325" s="35">
        <f t="shared" si="327"/>
        <v>0</v>
      </c>
      <c r="CO1325" s="39">
        <f t="shared" si="328"/>
        <v>431035.22000000003</v>
      </c>
    </row>
    <row r="1326" spans="1:93" s="19" customFormat="1" ht="45">
      <c r="A1326" s="17">
        <v>1316</v>
      </c>
      <c r="B1326" s="50" t="s">
        <v>429</v>
      </c>
      <c r="C1326" s="69" t="s">
        <v>1068</v>
      </c>
      <c r="D1326" s="69" t="s">
        <v>1249</v>
      </c>
      <c r="E1326" s="37">
        <v>1</v>
      </c>
      <c r="F1326" s="37" t="str">
        <f>+VLOOKUP(B1326,'[1]AMAREY NOVA MEDICAL S.A'!$D:$H,5,0)</f>
        <v>CTO 5656-2021 AMAREY NOVA MEDICAL S.A</v>
      </c>
      <c r="G1326" s="34">
        <f>+VLOOKUP(B1326,'[1]AMAREY NOVA MEDICAL S.A'!$D:$H,2,0)</f>
        <v>84000</v>
      </c>
      <c r="H1326" s="32">
        <f>+VLOOKUP(B1326,'[1]AMAREY NOVA MEDICAL S.A'!$D:$H,3,0)</f>
        <v>0</v>
      </c>
      <c r="I1326" s="32">
        <f>+VLOOKUP(B1326,'[1]AMAREY NOVA MEDICAL S.A'!$D:$H,4,0)</f>
        <v>84000</v>
      </c>
      <c r="J1326" s="32">
        <f t="shared" si="319"/>
        <v>84000</v>
      </c>
      <c r="K1326" s="32">
        <f t="shared" si="320"/>
        <v>88720.8</v>
      </c>
      <c r="L1326" s="32">
        <v>271000</v>
      </c>
      <c r="M1326" s="32"/>
      <c r="N1326" s="32">
        <v>271000</v>
      </c>
      <c r="O1326" s="32">
        <f t="shared" si="329"/>
        <v>286230.2</v>
      </c>
      <c r="P1326" s="89">
        <v>605211</v>
      </c>
      <c r="Q1326" s="87"/>
      <c r="R1326" s="90">
        <v>605211</v>
      </c>
      <c r="S1326" s="32">
        <f t="shared" si="330"/>
        <v>639102.81599999999</v>
      </c>
      <c r="T1326" s="32"/>
      <c r="U1326" s="32"/>
      <c r="V1326" s="32"/>
      <c r="W1326" s="32"/>
      <c r="X1326" s="32">
        <v>330600</v>
      </c>
      <c r="Y1326" s="32"/>
      <c r="Z1326" s="32">
        <v>330600</v>
      </c>
      <c r="AA1326" s="32">
        <f t="shared" si="335"/>
        <v>349179.72000000003</v>
      </c>
      <c r="AB1326" s="32"/>
      <c r="AC1326" s="32"/>
      <c r="AD1326" s="32"/>
      <c r="AE1326" s="32"/>
      <c r="AF1326" s="32"/>
      <c r="AG1326" s="32"/>
      <c r="AH1326" s="32"/>
      <c r="AI1326" s="32"/>
      <c r="AJ1326" s="32">
        <v>185955</v>
      </c>
      <c r="AK1326" s="32"/>
      <c r="AL1326" s="32">
        <v>185955</v>
      </c>
      <c r="AM1326" s="32">
        <f t="shared" si="331"/>
        <v>196405.671</v>
      </c>
      <c r="AN1326" s="32">
        <v>185350</v>
      </c>
      <c r="AO1326" s="32">
        <f t="shared" si="324"/>
        <v>0</v>
      </c>
      <c r="AP1326" s="32">
        <v>185350</v>
      </c>
      <c r="AQ1326" s="32">
        <f t="shared" si="332"/>
        <v>195766.67</v>
      </c>
      <c r="AR1326" s="32"/>
      <c r="AS1326" s="32"/>
      <c r="AT1326" s="32"/>
      <c r="AU1326" s="32"/>
      <c r="AV1326" s="32"/>
      <c r="AW1326" s="32"/>
      <c r="AX1326" s="32"/>
      <c r="AY1326" s="32"/>
      <c r="AZ1326" s="32"/>
      <c r="BA1326" s="32"/>
      <c r="BB1326" s="32"/>
      <c r="BC1326" s="32"/>
      <c r="BD1326" s="32"/>
      <c r="BE1326" s="32"/>
      <c r="BF1326" s="32"/>
      <c r="BG1326" s="32"/>
      <c r="BH1326" s="32"/>
      <c r="BI1326" s="32"/>
      <c r="BJ1326" s="32"/>
      <c r="BK1326" s="32"/>
      <c r="BL1326" s="32"/>
      <c r="BM1326" s="32"/>
      <c r="BN1326" s="32"/>
      <c r="BO1326" s="32"/>
      <c r="BP1326" s="32"/>
      <c r="BQ1326" s="32"/>
      <c r="BR1326" s="32"/>
      <c r="BS1326" s="32"/>
      <c r="BT1326" s="32"/>
      <c r="BU1326" s="32"/>
      <c r="BV1326" s="32"/>
      <c r="BW1326" s="32"/>
      <c r="BX1326" s="32"/>
      <c r="BY1326" s="32"/>
      <c r="BZ1326" s="32"/>
      <c r="CA1326" s="32"/>
      <c r="CB1326" s="32">
        <v>154440</v>
      </c>
      <c r="CC1326" s="32"/>
      <c r="CD1326" s="32">
        <v>154440</v>
      </c>
      <c r="CE1326" s="32">
        <f t="shared" si="334"/>
        <v>163119.52799999999</v>
      </c>
      <c r="CF1326" s="32"/>
      <c r="CG1326" s="32"/>
      <c r="CH1326" s="32"/>
      <c r="CI1326" s="32"/>
      <c r="CJ1326" s="32">
        <f t="shared" si="325"/>
        <v>274075.05785714288</v>
      </c>
      <c r="CK1326" s="32">
        <f>+SMALL((K1326,O1326,S1326,W1326,AA1326,AE1326,AI1326,AM1326,AQ1326,AU1326,AY1326,BC1326,BG1326,BK1326,BO1326,BS1326,BW1326,CA1326,CE1326,CI1326),1)</f>
        <v>88720.8</v>
      </c>
      <c r="CL1326" s="18"/>
      <c r="CM1326" s="18">
        <f t="shared" si="326"/>
        <v>0</v>
      </c>
      <c r="CN1326" s="35">
        <f t="shared" si="327"/>
        <v>0</v>
      </c>
      <c r="CO1326" s="39">
        <f t="shared" si="328"/>
        <v>88720.8</v>
      </c>
    </row>
    <row r="1327" spans="1:93" s="19" customFormat="1" ht="45">
      <c r="A1327" s="17">
        <v>1317</v>
      </c>
      <c r="B1327" s="50" t="s">
        <v>772</v>
      </c>
      <c r="C1327" s="69" t="s">
        <v>1068</v>
      </c>
      <c r="D1327" s="69" t="s">
        <v>1249</v>
      </c>
      <c r="E1327" s="37">
        <v>1</v>
      </c>
      <c r="F1327" s="37" t="str">
        <f>+VLOOKUP(B1327,'[1]AMAREY NOVA MEDICAL S.A'!$D:$H,5,0)</f>
        <v>CTO 5656-2021 AMAREY NOVA MEDICAL S.A</v>
      </c>
      <c r="G1327" s="34">
        <f>+VLOOKUP(B1327,'[1]AMAREY NOVA MEDICAL S.A'!$D:$H,2,0)</f>
        <v>148000</v>
      </c>
      <c r="H1327" s="32">
        <f>+VLOOKUP(B1327,'[1]AMAREY NOVA MEDICAL S.A'!$D:$H,3,0)</f>
        <v>0</v>
      </c>
      <c r="I1327" s="32">
        <f>+VLOOKUP(B1327,'[1]AMAREY NOVA MEDICAL S.A'!$D:$H,4,0)</f>
        <v>148000</v>
      </c>
      <c r="J1327" s="32">
        <f t="shared" si="319"/>
        <v>148000</v>
      </c>
      <c r="K1327" s="32">
        <f t="shared" si="320"/>
        <v>156317.6</v>
      </c>
      <c r="L1327" s="32">
        <v>320000</v>
      </c>
      <c r="M1327" s="32"/>
      <c r="N1327" s="32">
        <v>320000</v>
      </c>
      <c r="O1327" s="32">
        <f t="shared" si="329"/>
        <v>337984</v>
      </c>
      <c r="P1327" s="89">
        <v>675211</v>
      </c>
      <c r="Q1327" s="87"/>
      <c r="R1327" s="90">
        <v>675211</v>
      </c>
      <c r="S1327" s="32">
        <f t="shared" si="330"/>
        <v>713022.81599999999</v>
      </c>
      <c r="T1327" s="32"/>
      <c r="U1327" s="32"/>
      <c r="V1327" s="32"/>
      <c r="W1327" s="32"/>
      <c r="X1327" s="32">
        <v>382800</v>
      </c>
      <c r="Y1327" s="32"/>
      <c r="Z1327" s="32">
        <v>382800</v>
      </c>
      <c r="AA1327" s="32">
        <f t="shared" si="335"/>
        <v>404313.36</v>
      </c>
      <c r="AB1327" s="32"/>
      <c r="AC1327" s="32"/>
      <c r="AD1327" s="32"/>
      <c r="AE1327" s="32"/>
      <c r="AF1327" s="32"/>
      <c r="AG1327" s="32"/>
      <c r="AH1327" s="32"/>
      <c r="AI1327" s="32"/>
      <c r="AJ1327" s="32">
        <v>333500</v>
      </c>
      <c r="AK1327" s="32"/>
      <c r="AL1327" s="32">
        <v>333500</v>
      </c>
      <c r="AM1327" s="32">
        <f t="shared" si="331"/>
        <v>352242.7</v>
      </c>
      <c r="AN1327" s="32">
        <v>188650</v>
      </c>
      <c r="AO1327" s="32">
        <f t="shared" si="324"/>
        <v>0</v>
      </c>
      <c r="AP1327" s="32">
        <v>188650</v>
      </c>
      <c r="AQ1327" s="32">
        <f t="shared" si="332"/>
        <v>199252.13</v>
      </c>
      <c r="AR1327" s="32"/>
      <c r="AS1327" s="32"/>
      <c r="AT1327" s="32"/>
      <c r="AU1327" s="32"/>
      <c r="AV1327" s="32"/>
      <c r="AW1327" s="32"/>
      <c r="AX1327" s="32"/>
      <c r="AY1327" s="32"/>
      <c r="AZ1327" s="32"/>
      <c r="BA1327" s="32"/>
      <c r="BB1327" s="32"/>
      <c r="BC1327" s="32"/>
      <c r="BD1327" s="32"/>
      <c r="BE1327" s="32"/>
      <c r="BF1327" s="32"/>
      <c r="BG1327" s="32"/>
      <c r="BH1327" s="32"/>
      <c r="BI1327" s="32"/>
      <c r="BJ1327" s="32"/>
      <c r="BK1327" s="32"/>
      <c r="BL1327" s="32"/>
      <c r="BM1327" s="32"/>
      <c r="BN1327" s="32"/>
      <c r="BO1327" s="32"/>
      <c r="BP1327" s="32"/>
      <c r="BQ1327" s="32"/>
      <c r="BR1327" s="32"/>
      <c r="BS1327" s="32"/>
      <c r="BT1327" s="32"/>
      <c r="BU1327" s="32"/>
      <c r="BV1327" s="32"/>
      <c r="BW1327" s="32"/>
      <c r="BX1327" s="32"/>
      <c r="BY1327" s="32"/>
      <c r="BZ1327" s="32"/>
      <c r="CA1327" s="32"/>
      <c r="CB1327" s="32">
        <v>237600.00000000003</v>
      </c>
      <c r="CC1327" s="32"/>
      <c r="CD1327" s="32">
        <v>237600.00000000003</v>
      </c>
      <c r="CE1327" s="32">
        <f t="shared" si="334"/>
        <v>250953.12000000002</v>
      </c>
      <c r="CF1327" s="32"/>
      <c r="CG1327" s="32"/>
      <c r="CH1327" s="32"/>
      <c r="CI1327" s="32"/>
      <c r="CJ1327" s="32">
        <f t="shared" si="325"/>
        <v>344869.38942857145</v>
      </c>
      <c r="CK1327" s="32">
        <f>+SMALL((K1327,O1327,S1327,W1327,AA1327,AE1327,AI1327,AM1327,AQ1327,AU1327,AY1327,BC1327,BG1327,BK1327,BO1327,BS1327,BW1327,CA1327,CE1327,CI1327),1)</f>
        <v>156317.6</v>
      </c>
      <c r="CL1327" s="18"/>
      <c r="CM1327" s="18">
        <f t="shared" si="326"/>
        <v>0</v>
      </c>
      <c r="CN1327" s="35">
        <f t="shared" si="327"/>
        <v>0</v>
      </c>
      <c r="CO1327" s="39">
        <f t="shared" si="328"/>
        <v>156317.6</v>
      </c>
    </row>
    <row r="1328" spans="1:93" s="19" customFormat="1" ht="45">
      <c r="A1328" s="17">
        <v>1318</v>
      </c>
      <c r="B1328" s="50" t="s">
        <v>984</v>
      </c>
      <c r="C1328" s="69" t="s">
        <v>1068</v>
      </c>
      <c r="D1328" s="69" t="s">
        <v>1249</v>
      </c>
      <c r="E1328" s="37">
        <v>1</v>
      </c>
      <c r="F1328" s="37" t="str">
        <f>+VLOOKUP(B1328,'[1]AMAREY NOVA MEDICAL S.A'!$D:$H,5,0)</f>
        <v>CTO 5656-2021 AMAREY NOVA MEDICAL S.A</v>
      </c>
      <c r="G1328" s="34">
        <f>+VLOOKUP(B1328,'[1]AMAREY NOVA MEDICAL S.A'!$D:$H,2,0)</f>
        <v>31000</v>
      </c>
      <c r="H1328" s="32">
        <f>+VLOOKUP(B1328,'[1]AMAREY NOVA MEDICAL S.A'!$D:$H,3,0)</f>
        <v>0</v>
      </c>
      <c r="I1328" s="32">
        <f>+VLOOKUP(B1328,'[1]AMAREY NOVA MEDICAL S.A'!$D:$H,4,0)</f>
        <v>31000</v>
      </c>
      <c r="J1328" s="32">
        <f t="shared" si="319"/>
        <v>31000</v>
      </c>
      <c r="K1328" s="32">
        <f t="shared" si="320"/>
        <v>32742.2</v>
      </c>
      <c r="L1328" s="32">
        <v>36000</v>
      </c>
      <c r="M1328" s="32"/>
      <c r="N1328" s="32">
        <v>36000</v>
      </c>
      <c r="O1328" s="32">
        <f t="shared" si="329"/>
        <v>38023.200000000004</v>
      </c>
      <c r="P1328" s="89">
        <v>41019</v>
      </c>
      <c r="Q1328" s="87"/>
      <c r="R1328" s="90">
        <v>41019</v>
      </c>
      <c r="S1328" s="32">
        <f t="shared" si="330"/>
        <v>43316.063999999998</v>
      </c>
      <c r="T1328" s="32"/>
      <c r="U1328" s="32"/>
      <c r="V1328" s="32"/>
      <c r="W1328" s="32"/>
      <c r="X1328" s="32">
        <v>58000</v>
      </c>
      <c r="Y1328" s="32"/>
      <c r="Z1328" s="32">
        <v>58000</v>
      </c>
      <c r="AA1328" s="32">
        <f t="shared" si="335"/>
        <v>61259.6</v>
      </c>
      <c r="AB1328" s="32"/>
      <c r="AC1328" s="32"/>
      <c r="AD1328" s="32"/>
      <c r="AE1328" s="32"/>
      <c r="AF1328" s="32"/>
      <c r="AG1328" s="32"/>
      <c r="AH1328" s="32"/>
      <c r="AI1328" s="32"/>
      <c r="AJ1328" s="32">
        <v>81800</v>
      </c>
      <c r="AK1328" s="32">
        <f>+AJ1328*19%</f>
        <v>15542</v>
      </c>
      <c r="AL1328" s="32">
        <v>97342</v>
      </c>
      <c r="AM1328" s="32">
        <f t="shared" si="331"/>
        <v>102812.6204</v>
      </c>
      <c r="AN1328" s="32">
        <v>43670</v>
      </c>
      <c r="AO1328" s="32">
        <f t="shared" si="324"/>
        <v>0</v>
      </c>
      <c r="AP1328" s="32">
        <v>43670</v>
      </c>
      <c r="AQ1328" s="32">
        <f t="shared" si="332"/>
        <v>46124.254000000001</v>
      </c>
      <c r="AR1328" s="32"/>
      <c r="AS1328" s="32"/>
      <c r="AT1328" s="32"/>
      <c r="AU1328" s="32"/>
      <c r="AV1328" s="32"/>
      <c r="AW1328" s="32"/>
      <c r="AX1328" s="32"/>
      <c r="AY1328" s="32"/>
      <c r="AZ1328" s="32"/>
      <c r="BA1328" s="32"/>
      <c r="BB1328" s="32"/>
      <c r="BC1328" s="32"/>
      <c r="BD1328" s="32"/>
      <c r="BE1328" s="32"/>
      <c r="BF1328" s="32"/>
      <c r="BG1328" s="32"/>
      <c r="BH1328" s="32"/>
      <c r="BI1328" s="32"/>
      <c r="BJ1328" s="32"/>
      <c r="BK1328" s="32"/>
      <c r="BL1328" s="32"/>
      <c r="BM1328" s="32"/>
      <c r="BN1328" s="32"/>
      <c r="BO1328" s="32"/>
      <c r="BP1328" s="32"/>
      <c r="BQ1328" s="32"/>
      <c r="BR1328" s="32"/>
      <c r="BS1328" s="32"/>
      <c r="BT1328" s="32"/>
      <c r="BU1328" s="32"/>
      <c r="BV1328" s="32"/>
      <c r="BW1328" s="32"/>
      <c r="BX1328" s="32"/>
      <c r="BY1328" s="32"/>
      <c r="BZ1328" s="32"/>
      <c r="CA1328" s="32"/>
      <c r="CB1328" s="32">
        <v>58536</v>
      </c>
      <c r="CC1328" s="32">
        <v>11121.84</v>
      </c>
      <c r="CD1328" s="32">
        <v>69657.84</v>
      </c>
      <c r="CE1328" s="32">
        <f t="shared" si="334"/>
        <v>73572.610608000003</v>
      </c>
      <c r="CF1328" s="32"/>
      <c r="CG1328" s="32"/>
      <c r="CH1328" s="32"/>
      <c r="CI1328" s="32"/>
      <c r="CJ1328" s="32">
        <f t="shared" si="325"/>
        <v>56835.792715428579</v>
      </c>
      <c r="CK1328" s="32">
        <f>+SMALL((K1328,O1328,S1328,W1328,AA1328,AE1328,AI1328,AM1328,AQ1328,AU1328,AY1328,BC1328,BG1328,BK1328,BO1328,BS1328,BW1328,CA1328,CE1328,CI1328),1)</f>
        <v>32742.2</v>
      </c>
      <c r="CL1328" s="18"/>
      <c r="CM1328" s="18">
        <f t="shared" si="326"/>
        <v>0</v>
      </c>
      <c r="CN1328" s="35">
        <f t="shared" si="327"/>
        <v>0</v>
      </c>
      <c r="CO1328" s="39">
        <f t="shared" si="328"/>
        <v>32742.2</v>
      </c>
    </row>
    <row r="1329" spans="1:93" s="19" customFormat="1" ht="45">
      <c r="A1329" s="17">
        <v>1319</v>
      </c>
      <c r="B1329" s="50" t="s">
        <v>994</v>
      </c>
      <c r="C1329" s="69" t="s">
        <v>1069</v>
      </c>
      <c r="D1329" s="69" t="s">
        <v>1249</v>
      </c>
      <c r="E1329" s="37">
        <v>1</v>
      </c>
      <c r="F1329" s="37" t="str">
        <f>+VLOOKUP(B1329,'[1]AMAREY NOVA MEDICAL S.A'!$D:$H,5,0)</f>
        <v>CTO 5656-2021 AMAREY NOVA MEDICAL S.A</v>
      </c>
      <c r="G1329" s="34">
        <f>+VLOOKUP(B1329,'[1]AMAREY NOVA MEDICAL S.A'!$D:$H,2,0)</f>
        <v>760000</v>
      </c>
      <c r="H1329" s="32">
        <f>+VLOOKUP(B1329,'[1]AMAREY NOVA MEDICAL S.A'!$D:$H,3,0)</f>
        <v>0</v>
      </c>
      <c r="I1329" s="32">
        <f>+VLOOKUP(B1329,'[1]AMAREY NOVA MEDICAL S.A'!$D:$H,4,0)</f>
        <v>760000</v>
      </c>
      <c r="J1329" s="32">
        <f t="shared" si="319"/>
        <v>760000</v>
      </c>
      <c r="K1329" s="32">
        <f t="shared" si="320"/>
        <v>802712</v>
      </c>
      <c r="L1329" s="32">
        <v>1463000</v>
      </c>
      <c r="M1329" s="32"/>
      <c r="N1329" s="32">
        <v>1463000</v>
      </c>
      <c r="O1329" s="32">
        <f t="shared" si="329"/>
        <v>1545220.6</v>
      </c>
      <c r="P1329" s="89">
        <v>2636257</v>
      </c>
      <c r="Q1329" s="87"/>
      <c r="R1329" s="90">
        <v>2636257</v>
      </c>
      <c r="S1329" s="32">
        <f t="shared" si="330"/>
        <v>2783887.392</v>
      </c>
      <c r="T1329" s="32"/>
      <c r="U1329" s="32"/>
      <c r="V1329" s="32"/>
      <c r="W1329" s="32"/>
      <c r="X1329" s="32"/>
      <c r="Y1329" s="32"/>
      <c r="Z1329" s="32"/>
      <c r="AA1329" s="32"/>
      <c r="AB1329" s="32"/>
      <c r="AC1329" s="32"/>
      <c r="AD1329" s="32"/>
      <c r="AE1329" s="32"/>
      <c r="AF1329" s="32"/>
      <c r="AG1329" s="32"/>
      <c r="AH1329" s="32"/>
      <c r="AI1329" s="32"/>
      <c r="AJ1329" s="32">
        <v>333500</v>
      </c>
      <c r="AK1329" s="32"/>
      <c r="AL1329" s="32">
        <v>333500</v>
      </c>
      <c r="AM1329" s="32">
        <f t="shared" si="331"/>
        <v>352242.7</v>
      </c>
      <c r="AN1329" s="32">
        <v>1040820</v>
      </c>
      <c r="AO1329" s="32">
        <f t="shared" si="324"/>
        <v>0</v>
      </c>
      <c r="AP1329" s="32">
        <v>1040820</v>
      </c>
      <c r="AQ1329" s="32">
        <f t="shared" si="332"/>
        <v>1099314.084</v>
      </c>
      <c r="AR1329" s="32"/>
      <c r="AS1329" s="32"/>
      <c r="AT1329" s="32"/>
      <c r="AU1329" s="32"/>
      <c r="AV1329" s="32"/>
      <c r="AW1329" s="32"/>
      <c r="AX1329" s="32"/>
      <c r="AY1329" s="32"/>
      <c r="AZ1329" s="32"/>
      <c r="BA1329" s="32"/>
      <c r="BB1329" s="32"/>
      <c r="BC1329" s="32"/>
      <c r="BD1329" s="32"/>
      <c r="BE1329" s="32"/>
      <c r="BF1329" s="32"/>
      <c r="BG1329" s="32"/>
      <c r="BH1329" s="32"/>
      <c r="BI1329" s="32"/>
      <c r="BJ1329" s="32"/>
      <c r="BK1329" s="32"/>
      <c r="BL1329" s="32"/>
      <c r="BM1329" s="32"/>
      <c r="BN1329" s="32"/>
      <c r="BO1329" s="32"/>
      <c r="BP1329" s="32"/>
      <c r="BQ1329" s="32"/>
      <c r="BR1329" s="32"/>
      <c r="BS1329" s="32"/>
      <c r="BT1329" s="32"/>
      <c r="BU1329" s="32"/>
      <c r="BV1329" s="32"/>
      <c r="BW1329" s="32"/>
      <c r="BX1329" s="32"/>
      <c r="BY1329" s="32"/>
      <c r="BZ1329" s="32"/>
      <c r="CA1329" s="32"/>
      <c r="CB1329" s="32">
        <v>1069200.0000000002</v>
      </c>
      <c r="CC1329" s="32"/>
      <c r="CD1329" s="32">
        <v>1069200.0000000002</v>
      </c>
      <c r="CE1329" s="32">
        <f t="shared" si="334"/>
        <v>1129289.0400000003</v>
      </c>
      <c r="CF1329" s="32"/>
      <c r="CG1329" s="32"/>
      <c r="CH1329" s="32"/>
      <c r="CI1329" s="32"/>
      <c r="CJ1329" s="32">
        <f t="shared" si="325"/>
        <v>1285444.3026666667</v>
      </c>
      <c r="CK1329" s="32">
        <f>+SMALL((K1329,O1329,S1329,W1329,AA1329,AE1329,AI1329,AM1329,AQ1329,AU1329,AY1329,BC1329,BG1329,BK1329,BO1329,BS1329,BW1329,CA1329,CE1329,CI1329),1)</f>
        <v>352242.7</v>
      </c>
      <c r="CL1329" s="18"/>
      <c r="CM1329" s="18">
        <f t="shared" si="326"/>
        <v>450469.3</v>
      </c>
      <c r="CN1329" s="35">
        <f t="shared" si="327"/>
        <v>1.2788605697151423</v>
      </c>
      <c r="CO1329" s="39">
        <f t="shared" si="328"/>
        <v>352242.7</v>
      </c>
    </row>
    <row r="1330" spans="1:93" s="19" customFormat="1" ht="45">
      <c r="A1330" s="17">
        <v>1320</v>
      </c>
      <c r="B1330" s="50" t="s">
        <v>429</v>
      </c>
      <c r="C1330" s="69" t="s">
        <v>1069</v>
      </c>
      <c r="D1330" s="69" t="s">
        <v>1249</v>
      </c>
      <c r="E1330" s="37">
        <v>1</v>
      </c>
      <c r="F1330" s="37" t="str">
        <f>+VLOOKUP(B1330,'[1]AMAREY NOVA MEDICAL S.A'!$D:$H,5,0)</f>
        <v>CTO 5656-2021 AMAREY NOVA MEDICAL S.A</v>
      </c>
      <c r="G1330" s="34">
        <f>+VLOOKUP(B1330,'[1]AMAREY NOVA MEDICAL S.A'!$D:$H,2,0)</f>
        <v>84000</v>
      </c>
      <c r="H1330" s="32">
        <f>+VLOOKUP(B1330,'[1]AMAREY NOVA MEDICAL S.A'!$D:$H,3,0)</f>
        <v>0</v>
      </c>
      <c r="I1330" s="32">
        <f>+VLOOKUP(B1330,'[1]AMAREY NOVA MEDICAL S.A'!$D:$H,4,0)</f>
        <v>84000</v>
      </c>
      <c r="J1330" s="32">
        <f t="shared" si="319"/>
        <v>84000</v>
      </c>
      <c r="K1330" s="32">
        <f t="shared" si="320"/>
        <v>88720.8</v>
      </c>
      <c r="L1330" s="32">
        <v>271000</v>
      </c>
      <c r="M1330" s="32"/>
      <c r="N1330" s="32">
        <v>271000</v>
      </c>
      <c r="O1330" s="32">
        <f t="shared" si="329"/>
        <v>286230.2</v>
      </c>
      <c r="P1330" s="89">
        <v>605211</v>
      </c>
      <c r="Q1330" s="87"/>
      <c r="R1330" s="90">
        <v>605211</v>
      </c>
      <c r="S1330" s="32">
        <f t="shared" si="330"/>
        <v>639102.81599999999</v>
      </c>
      <c r="T1330" s="32"/>
      <c r="U1330" s="32"/>
      <c r="V1330" s="32"/>
      <c r="W1330" s="32"/>
      <c r="X1330" s="32">
        <v>330600</v>
      </c>
      <c r="Y1330" s="32"/>
      <c r="Z1330" s="32">
        <v>330600</v>
      </c>
      <c r="AA1330" s="32">
        <f t="shared" si="335"/>
        <v>349179.72000000003</v>
      </c>
      <c r="AB1330" s="32"/>
      <c r="AC1330" s="32"/>
      <c r="AD1330" s="32"/>
      <c r="AE1330" s="32"/>
      <c r="AF1330" s="32"/>
      <c r="AG1330" s="32"/>
      <c r="AH1330" s="32"/>
      <c r="AI1330" s="32"/>
      <c r="AJ1330" s="32">
        <v>187450</v>
      </c>
      <c r="AK1330" s="32"/>
      <c r="AL1330" s="32">
        <v>187450</v>
      </c>
      <c r="AM1330" s="32">
        <f t="shared" si="331"/>
        <v>197984.69</v>
      </c>
      <c r="AN1330" s="32">
        <v>185350</v>
      </c>
      <c r="AO1330" s="32">
        <f t="shared" si="324"/>
        <v>0</v>
      </c>
      <c r="AP1330" s="32">
        <v>185350</v>
      </c>
      <c r="AQ1330" s="32">
        <f t="shared" si="332"/>
        <v>195766.67</v>
      </c>
      <c r="AR1330" s="32"/>
      <c r="AS1330" s="32"/>
      <c r="AT1330" s="32"/>
      <c r="AU1330" s="32"/>
      <c r="AV1330" s="32"/>
      <c r="AW1330" s="32"/>
      <c r="AX1330" s="32"/>
      <c r="AY1330" s="32"/>
      <c r="AZ1330" s="32"/>
      <c r="BA1330" s="32"/>
      <c r="BB1330" s="32"/>
      <c r="BC1330" s="32"/>
      <c r="BD1330" s="32"/>
      <c r="BE1330" s="32"/>
      <c r="BF1330" s="32"/>
      <c r="BG1330" s="32"/>
      <c r="BH1330" s="32"/>
      <c r="BI1330" s="32"/>
      <c r="BJ1330" s="32"/>
      <c r="BK1330" s="32"/>
      <c r="BL1330" s="32"/>
      <c r="BM1330" s="32"/>
      <c r="BN1330" s="32"/>
      <c r="BO1330" s="32"/>
      <c r="BP1330" s="32"/>
      <c r="BQ1330" s="32"/>
      <c r="BR1330" s="32"/>
      <c r="BS1330" s="32"/>
      <c r="BT1330" s="32"/>
      <c r="BU1330" s="32"/>
      <c r="BV1330" s="32"/>
      <c r="BW1330" s="32"/>
      <c r="BX1330" s="32"/>
      <c r="BY1330" s="32"/>
      <c r="BZ1330" s="32"/>
      <c r="CA1330" s="32"/>
      <c r="CB1330" s="32">
        <v>154440</v>
      </c>
      <c r="CC1330" s="32"/>
      <c r="CD1330" s="32">
        <v>154440</v>
      </c>
      <c r="CE1330" s="32">
        <f t="shared" si="334"/>
        <v>163119.52799999999</v>
      </c>
      <c r="CF1330" s="32"/>
      <c r="CG1330" s="32"/>
      <c r="CH1330" s="32"/>
      <c r="CI1330" s="32"/>
      <c r="CJ1330" s="32">
        <f t="shared" si="325"/>
        <v>274300.63199999998</v>
      </c>
      <c r="CK1330" s="32">
        <f>+SMALL((K1330,O1330,S1330,W1330,AA1330,AE1330,AI1330,AM1330,AQ1330,AU1330,AY1330,BC1330,BG1330,BK1330,BO1330,BS1330,BW1330,CA1330,CE1330,CI1330),1)</f>
        <v>88720.8</v>
      </c>
      <c r="CL1330" s="18"/>
      <c r="CM1330" s="18">
        <f t="shared" si="326"/>
        <v>0</v>
      </c>
      <c r="CN1330" s="35">
        <f t="shared" si="327"/>
        <v>0</v>
      </c>
      <c r="CO1330" s="39">
        <f t="shared" si="328"/>
        <v>88720.8</v>
      </c>
    </row>
    <row r="1331" spans="1:93" s="19" customFormat="1" ht="45">
      <c r="A1331" s="17">
        <v>1321</v>
      </c>
      <c r="B1331" s="50" t="s">
        <v>772</v>
      </c>
      <c r="C1331" s="69" t="s">
        <v>1069</v>
      </c>
      <c r="D1331" s="69" t="s">
        <v>1249</v>
      </c>
      <c r="E1331" s="37">
        <v>1</v>
      </c>
      <c r="F1331" s="37" t="str">
        <f>+VLOOKUP(B1331,'[1]AMAREY NOVA MEDICAL S.A'!$D:$H,5,0)</f>
        <v>CTO 5656-2021 AMAREY NOVA MEDICAL S.A</v>
      </c>
      <c r="G1331" s="34">
        <f>+VLOOKUP(B1331,'[1]AMAREY NOVA MEDICAL S.A'!$D:$H,2,0)</f>
        <v>148000</v>
      </c>
      <c r="H1331" s="32">
        <f>+VLOOKUP(B1331,'[1]AMAREY NOVA MEDICAL S.A'!$D:$H,3,0)</f>
        <v>0</v>
      </c>
      <c r="I1331" s="32">
        <f>+VLOOKUP(B1331,'[1]AMAREY NOVA MEDICAL S.A'!$D:$H,4,0)</f>
        <v>148000</v>
      </c>
      <c r="J1331" s="32">
        <f t="shared" si="319"/>
        <v>148000</v>
      </c>
      <c r="K1331" s="32">
        <f t="shared" si="320"/>
        <v>156317.6</v>
      </c>
      <c r="L1331" s="32">
        <v>320000</v>
      </c>
      <c r="M1331" s="32"/>
      <c r="N1331" s="32">
        <v>320000</v>
      </c>
      <c r="O1331" s="32">
        <f t="shared" si="329"/>
        <v>337984</v>
      </c>
      <c r="P1331" s="89">
        <v>675211</v>
      </c>
      <c r="Q1331" s="87"/>
      <c r="R1331" s="90">
        <v>675211</v>
      </c>
      <c r="S1331" s="32">
        <f t="shared" si="330"/>
        <v>713022.81599999999</v>
      </c>
      <c r="T1331" s="32"/>
      <c r="U1331" s="32"/>
      <c r="V1331" s="32"/>
      <c r="W1331" s="32"/>
      <c r="X1331" s="32">
        <v>382800</v>
      </c>
      <c r="Y1331" s="32"/>
      <c r="Z1331" s="32">
        <v>382800</v>
      </c>
      <c r="AA1331" s="32">
        <f t="shared" si="335"/>
        <v>404313.36</v>
      </c>
      <c r="AB1331" s="32"/>
      <c r="AC1331" s="32"/>
      <c r="AD1331" s="32"/>
      <c r="AE1331" s="32"/>
      <c r="AF1331" s="32"/>
      <c r="AG1331" s="32"/>
      <c r="AH1331" s="32"/>
      <c r="AI1331" s="32"/>
      <c r="AJ1331" s="32">
        <v>333500</v>
      </c>
      <c r="AK1331" s="32"/>
      <c r="AL1331" s="32">
        <v>333500</v>
      </c>
      <c r="AM1331" s="32">
        <f t="shared" si="331"/>
        <v>352242.7</v>
      </c>
      <c r="AN1331" s="32">
        <v>188650</v>
      </c>
      <c r="AO1331" s="32">
        <f t="shared" si="324"/>
        <v>0</v>
      </c>
      <c r="AP1331" s="32">
        <v>188650</v>
      </c>
      <c r="AQ1331" s="32">
        <f t="shared" si="332"/>
        <v>199252.13</v>
      </c>
      <c r="AR1331" s="32"/>
      <c r="AS1331" s="32"/>
      <c r="AT1331" s="32"/>
      <c r="AU1331" s="32"/>
      <c r="AV1331" s="32"/>
      <c r="AW1331" s="32"/>
      <c r="AX1331" s="32"/>
      <c r="AY1331" s="32"/>
      <c r="AZ1331" s="32"/>
      <c r="BA1331" s="32"/>
      <c r="BB1331" s="32"/>
      <c r="BC1331" s="32"/>
      <c r="BD1331" s="32"/>
      <c r="BE1331" s="32"/>
      <c r="BF1331" s="32"/>
      <c r="BG1331" s="32"/>
      <c r="BH1331" s="32"/>
      <c r="BI1331" s="32"/>
      <c r="BJ1331" s="32"/>
      <c r="BK1331" s="32"/>
      <c r="BL1331" s="32"/>
      <c r="BM1331" s="32"/>
      <c r="BN1331" s="32"/>
      <c r="BO1331" s="32"/>
      <c r="BP1331" s="32"/>
      <c r="BQ1331" s="32"/>
      <c r="BR1331" s="32"/>
      <c r="BS1331" s="32"/>
      <c r="BT1331" s="32"/>
      <c r="BU1331" s="32"/>
      <c r="BV1331" s="32"/>
      <c r="BW1331" s="32"/>
      <c r="BX1331" s="32"/>
      <c r="BY1331" s="32"/>
      <c r="BZ1331" s="32"/>
      <c r="CA1331" s="32"/>
      <c r="CB1331" s="32">
        <v>237600.00000000003</v>
      </c>
      <c r="CC1331" s="32"/>
      <c r="CD1331" s="32">
        <v>237600.00000000003</v>
      </c>
      <c r="CE1331" s="32">
        <f t="shared" si="334"/>
        <v>250953.12000000002</v>
      </c>
      <c r="CF1331" s="32"/>
      <c r="CG1331" s="32"/>
      <c r="CH1331" s="32"/>
      <c r="CI1331" s="32"/>
      <c r="CJ1331" s="32">
        <f t="shared" si="325"/>
        <v>344869.38942857145</v>
      </c>
      <c r="CK1331" s="32">
        <f>+SMALL((K1331,O1331,S1331,W1331,AA1331,AE1331,AI1331,AM1331,AQ1331,AU1331,AY1331,BC1331,BG1331,BK1331,BO1331,BS1331,BW1331,CA1331,CE1331,CI1331),1)</f>
        <v>156317.6</v>
      </c>
      <c r="CL1331" s="18"/>
      <c r="CM1331" s="18">
        <f t="shared" si="326"/>
        <v>0</v>
      </c>
      <c r="CN1331" s="35">
        <f t="shared" si="327"/>
        <v>0</v>
      </c>
      <c r="CO1331" s="39">
        <f t="shared" si="328"/>
        <v>156317.6</v>
      </c>
    </row>
    <row r="1332" spans="1:93" s="19" customFormat="1" ht="45">
      <c r="A1332" s="17">
        <v>1322</v>
      </c>
      <c r="B1332" s="50" t="s">
        <v>984</v>
      </c>
      <c r="C1332" s="69" t="s">
        <v>1069</v>
      </c>
      <c r="D1332" s="69" t="s">
        <v>1249</v>
      </c>
      <c r="E1332" s="37">
        <v>1</v>
      </c>
      <c r="F1332" s="37" t="str">
        <f>+VLOOKUP(B1332,'[1]AMAREY NOVA MEDICAL S.A'!$D:$H,5,0)</f>
        <v>CTO 5656-2021 AMAREY NOVA MEDICAL S.A</v>
      </c>
      <c r="G1332" s="34">
        <f>+VLOOKUP(B1332,'[1]AMAREY NOVA MEDICAL S.A'!$D:$H,2,0)</f>
        <v>31000</v>
      </c>
      <c r="H1332" s="32">
        <f>+VLOOKUP(B1332,'[1]AMAREY NOVA MEDICAL S.A'!$D:$H,3,0)</f>
        <v>0</v>
      </c>
      <c r="I1332" s="32">
        <f>+VLOOKUP(B1332,'[1]AMAREY NOVA MEDICAL S.A'!$D:$H,4,0)</f>
        <v>31000</v>
      </c>
      <c r="J1332" s="32">
        <f t="shared" si="319"/>
        <v>31000</v>
      </c>
      <c r="K1332" s="32">
        <f t="shared" si="320"/>
        <v>32742.2</v>
      </c>
      <c r="L1332" s="32">
        <v>36000</v>
      </c>
      <c r="M1332" s="32"/>
      <c r="N1332" s="32">
        <v>36000</v>
      </c>
      <c r="O1332" s="32">
        <f t="shared" si="329"/>
        <v>38023.200000000004</v>
      </c>
      <c r="P1332" s="89">
        <v>41019</v>
      </c>
      <c r="Q1332" s="87"/>
      <c r="R1332" s="90">
        <v>41019</v>
      </c>
      <c r="S1332" s="32">
        <f t="shared" si="330"/>
        <v>43316.063999999998</v>
      </c>
      <c r="T1332" s="32"/>
      <c r="U1332" s="32"/>
      <c r="V1332" s="32"/>
      <c r="W1332" s="32"/>
      <c r="X1332" s="32">
        <v>58000</v>
      </c>
      <c r="Y1332" s="32"/>
      <c r="Z1332" s="32">
        <v>58000</v>
      </c>
      <c r="AA1332" s="32">
        <f t="shared" si="335"/>
        <v>61259.6</v>
      </c>
      <c r="AB1332" s="32"/>
      <c r="AC1332" s="32"/>
      <c r="AD1332" s="32"/>
      <c r="AE1332" s="32"/>
      <c r="AF1332" s="32"/>
      <c r="AG1332" s="32"/>
      <c r="AH1332" s="32"/>
      <c r="AI1332" s="32"/>
      <c r="AJ1332" s="32">
        <v>81800</v>
      </c>
      <c r="AK1332" s="32">
        <f>+AJ1332*19%</f>
        <v>15542</v>
      </c>
      <c r="AL1332" s="32">
        <v>97342</v>
      </c>
      <c r="AM1332" s="32">
        <f t="shared" si="331"/>
        <v>102812.6204</v>
      </c>
      <c r="AN1332" s="32">
        <v>43670</v>
      </c>
      <c r="AO1332" s="32">
        <f t="shared" si="324"/>
        <v>0</v>
      </c>
      <c r="AP1332" s="32">
        <v>43670</v>
      </c>
      <c r="AQ1332" s="32">
        <f t="shared" si="332"/>
        <v>46124.254000000001</v>
      </c>
      <c r="AR1332" s="32"/>
      <c r="AS1332" s="32"/>
      <c r="AT1332" s="32"/>
      <c r="AU1332" s="32"/>
      <c r="AV1332" s="32"/>
      <c r="AW1332" s="32"/>
      <c r="AX1332" s="32"/>
      <c r="AY1332" s="32"/>
      <c r="AZ1332" s="32"/>
      <c r="BA1332" s="32"/>
      <c r="BB1332" s="32"/>
      <c r="BC1332" s="32"/>
      <c r="BD1332" s="32"/>
      <c r="BE1332" s="32"/>
      <c r="BF1332" s="32"/>
      <c r="BG1332" s="32"/>
      <c r="BH1332" s="32"/>
      <c r="BI1332" s="32"/>
      <c r="BJ1332" s="32"/>
      <c r="BK1332" s="32"/>
      <c r="BL1332" s="32"/>
      <c r="BM1332" s="32"/>
      <c r="BN1332" s="32"/>
      <c r="BO1332" s="32"/>
      <c r="BP1332" s="32"/>
      <c r="BQ1332" s="32"/>
      <c r="BR1332" s="32"/>
      <c r="BS1332" s="32"/>
      <c r="BT1332" s="32"/>
      <c r="BU1332" s="32"/>
      <c r="BV1332" s="32"/>
      <c r="BW1332" s="32"/>
      <c r="BX1332" s="32"/>
      <c r="BY1332" s="32"/>
      <c r="BZ1332" s="32"/>
      <c r="CA1332" s="32"/>
      <c r="CB1332" s="32">
        <v>58536</v>
      </c>
      <c r="CC1332" s="32">
        <v>11121.84</v>
      </c>
      <c r="CD1332" s="32">
        <v>69657.84</v>
      </c>
      <c r="CE1332" s="32">
        <f t="shared" si="334"/>
        <v>73572.610608000003</v>
      </c>
      <c r="CF1332" s="32"/>
      <c r="CG1332" s="32"/>
      <c r="CH1332" s="32"/>
      <c r="CI1332" s="32"/>
      <c r="CJ1332" s="32">
        <f t="shared" si="325"/>
        <v>56835.792715428579</v>
      </c>
      <c r="CK1332" s="32">
        <f>+SMALL((K1332,O1332,S1332,W1332,AA1332,AE1332,AI1332,AM1332,AQ1332,AU1332,AY1332,BC1332,BG1332,BK1332,BO1332,BS1332,BW1332,CA1332,CE1332,CI1332),1)</f>
        <v>32742.2</v>
      </c>
      <c r="CL1332" s="18"/>
      <c r="CM1332" s="18">
        <f t="shared" si="326"/>
        <v>0</v>
      </c>
      <c r="CN1332" s="35">
        <f t="shared" si="327"/>
        <v>0</v>
      </c>
      <c r="CO1332" s="39">
        <f t="shared" si="328"/>
        <v>32742.2</v>
      </c>
    </row>
    <row r="1333" spans="1:93" s="19" customFormat="1" ht="60">
      <c r="A1333" s="17">
        <v>1323</v>
      </c>
      <c r="B1333" s="50" t="s">
        <v>996</v>
      </c>
      <c r="C1333" s="69" t="s">
        <v>1070</v>
      </c>
      <c r="D1333" s="69" t="s">
        <v>1249</v>
      </c>
      <c r="E1333" s="37">
        <v>1</v>
      </c>
      <c r="F1333" s="37" t="str">
        <f>+VLOOKUP(B1333,'[1]AMAREY NOVA MEDICAL S.A'!$D:$H,5,0)</f>
        <v>CTO 5671-2021 SMITH &amp; NEPHEW COLOMBIA S.A.S</v>
      </c>
      <c r="G1333" s="34">
        <f>+VLOOKUP(B1333,'[1]AMAREY NOVA MEDICAL S.A'!$D:$H,2,0)</f>
        <v>1568600</v>
      </c>
      <c r="H1333" s="32">
        <f>+VLOOKUP(B1333,'[1]AMAREY NOVA MEDICAL S.A'!$D:$H,3,0)</f>
        <v>0</v>
      </c>
      <c r="I1333" s="32">
        <f>+VLOOKUP(B1333,'[1]AMAREY NOVA MEDICAL S.A'!$D:$H,4,0)</f>
        <v>1568600</v>
      </c>
      <c r="J1333" s="32">
        <f t="shared" si="319"/>
        <v>1568600</v>
      </c>
      <c r="K1333" s="32">
        <f t="shared" si="320"/>
        <v>1656755.32</v>
      </c>
      <c r="L1333" s="32">
        <v>1463000</v>
      </c>
      <c r="M1333" s="32"/>
      <c r="N1333" s="32">
        <v>1463000</v>
      </c>
      <c r="O1333" s="32">
        <f t="shared" si="329"/>
        <v>1545220.6</v>
      </c>
      <c r="P1333" s="89">
        <v>3916894</v>
      </c>
      <c r="Q1333" s="87"/>
      <c r="R1333" s="90">
        <v>3916894</v>
      </c>
      <c r="S1333" s="32">
        <f t="shared" si="330"/>
        <v>4136240.0640000002</v>
      </c>
      <c r="T1333" s="32"/>
      <c r="U1333" s="32"/>
      <c r="V1333" s="32"/>
      <c r="W1333" s="32"/>
      <c r="X1333" s="32">
        <v>3079800</v>
      </c>
      <c r="Y1333" s="32"/>
      <c r="Z1333" s="32">
        <v>3079800</v>
      </c>
      <c r="AA1333" s="32">
        <f t="shared" si="335"/>
        <v>3252884.7600000002</v>
      </c>
      <c r="AB1333" s="32"/>
      <c r="AC1333" s="32"/>
      <c r="AD1333" s="32"/>
      <c r="AE1333" s="32"/>
      <c r="AF1333" s="32"/>
      <c r="AG1333" s="32"/>
      <c r="AH1333" s="32"/>
      <c r="AI1333" s="32"/>
      <c r="AJ1333" s="32">
        <v>3565000</v>
      </c>
      <c r="AK1333" s="32"/>
      <c r="AL1333" s="32">
        <v>3565000</v>
      </c>
      <c r="AM1333" s="32">
        <f t="shared" si="331"/>
        <v>3765353</v>
      </c>
      <c r="AN1333" s="32"/>
      <c r="AO1333" s="32"/>
      <c r="AP1333" s="32"/>
      <c r="AQ1333" s="32"/>
      <c r="AR1333" s="32"/>
      <c r="AS1333" s="32"/>
      <c r="AT1333" s="32"/>
      <c r="AU1333" s="32"/>
      <c r="AV1333" s="32"/>
      <c r="AW1333" s="32"/>
      <c r="AX1333" s="32"/>
      <c r="AY1333" s="32"/>
      <c r="AZ1333" s="32"/>
      <c r="BA1333" s="32"/>
      <c r="BB1333" s="32"/>
      <c r="BC1333" s="32"/>
      <c r="BD1333" s="32"/>
      <c r="BE1333" s="32"/>
      <c r="BF1333" s="32"/>
      <c r="BG1333" s="32"/>
      <c r="BH1333" s="32"/>
      <c r="BI1333" s="32"/>
      <c r="BJ1333" s="32"/>
      <c r="BK1333" s="32"/>
      <c r="BL1333" s="32"/>
      <c r="BM1333" s="32"/>
      <c r="BN1333" s="32"/>
      <c r="BO1333" s="32"/>
      <c r="BP1333" s="32"/>
      <c r="BQ1333" s="32"/>
      <c r="BR1333" s="32"/>
      <c r="BS1333" s="32"/>
      <c r="BT1333" s="32"/>
      <c r="BU1333" s="32"/>
      <c r="BV1333" s="32"/>
      <c r="BW1333" s="32"/>
      <c r="BX1333" s="32"/>
      <c r="BY1333" s="32"/>
      <c r="BZ1333" s="32"/>
      <c r="CA1333" s="32"/>
      <c r="CB1333" s="32">
        <v>1694088.0000000002</v>
      </c>
      <c r="CC1333" s="32"/>
      <c r="CD1333" s="32">
        <v>1694088.0000000002</v>
      </c>
      <c r="CE1333" s="32">
        <f t="shared" si="334"/>
        <v>1789295.7456000003</v>
      </c>
      <c r="CF1333" s="32"/>
      <c r="CG1333" s="32"/>
      <c r="CH1333" s="32"/>
      <c r="CI1333" s="32"/>
      <c r="CJ1333" s="32">
        <f t="shared" si="325"/>
        <v>2690958.2482666667</v>
      </c>
      <c r="CK1333" s="32">
        <f>+SMALL((K1333,O1333,S1333,W1333,AA1333,AE1333,AI1333,AM1333,AQ1333,AU1333,AY1333,BC1333,BG1333,BK1333,BO1333,BS1333,BW1333,CA1333,CE1333,CI1333),1)</f>
        <v>1545220.6</v>
      </c>
      <c r="CL1333" s="18"/>
      <c r="CM1333" s="18">
        <f t="shared" si="326"/>
        <v>111534.71999999997</v>
      </c>
      <c r="CN1333" s="35">
        <f t="shared" si="327"/>
        <v>7.2180451127819525E-2</v>
      </c>
      <c r="CO1333" s="39">
        <f t="shared" si="328"/>
        <v>1545220.6</v>
      </c>
    </row>
    <row r="1334" spans="1:93" s="19" customFormat="1" ht="45">
      <c r="A1334" s="17">
        <v>1324</v>
      </c>
      <c r="B1334" s="50" t="s">
        <v>429</v>
      </c>
      <c r="C1334" s="69" t="s">
        <v>1070</v>
      </c>
      <c r="D1334" s="69" t="s">
        <v>1249</v>
      </c>
      <c r="E1334" s="37">
        <v>1</v>
      </c>
      <c r="F1334" s="37" t="str">
        <f>+VLOOKUP(B1334,'[1]AMAREY NOVA MEDICAL S.A'!$D:$H,5,0)</f>
        <v>CTO 5656-2021 AMAREY NOVA MEDICAL S.A</v>
      </c>
      <c r="G1334" s="34">
        <f>+VLOOKUP(B1334,'[1]AMAREY NOVA MEDICAL S.A'!$D:$H,2,0)</f>
        <v>84000</v>
      </c>
      <c r="H1334" s="32">
        <f>+VLOOKUP(B1334,'[1]AMAREY NOVA MEDICAL S.A'!$D:$H,3,0)</f>
        <v>0</v>
      </c>
      <c r="I1334" s="32">
        <f>+VLOOKUP(B1334,'[1]AMAREY NOVA MEDICAL S.A'!$D:$H,4,0)</f>
        <v>84000</v>
      </c>
      <c r="J1334" s="32">
        <f t="shared" si="319"/>
        <v>84000</v>
      </c>
      <c r="K1334" s="32">
        <f t="shared" si="320"/>
        <v>88720.8</v>
      </c>
      <c r="L1334" s="32">
        <v>271000</v>
      </c>
      <c r="M1334" s="32"/>
      <c r="N1334" s="32">
        <v>271000</v>
      </c>
      <c r="O1334" s="32">
        <f t="shared" si="329"/>
        <v>286230.2</v>
      </c>
      <c r="P1334" s="89">
        <v>744505</v>
      </c>
      <c r="Q1334" s="87"/>
      <c r="R1334" s="90">
        <v>744505</v>
      </c>
      <c r="S1334" s="32">
        <f t="shared" si="330"/>
        <v>786197.28</v>
      </c>
      <c r="T1334" s="32"/>
      <c r="U1334" s="32"/>
      <c r="V1334" s="32"/>
      <c r="W1334" s="32"/>
      <c r="X1334" s="32">
        <v>330600</v>
      </c>
      <c r="Y1334" s="32"/>
      <c r="Z1334" s="32">
        <v>330600</v>
      </c>
      <c r="AA1334" s="32">
        <f t="shared" si="335"/>
        <v>349179.72000000003</v>
      </c>
      <c r="AB1334" s="32"/>
      <c r="AC1334" s="32"/>
      <c r="AD1334" s="32"/>
      <c r="AE1334" s="32"/>
      <c r="AF1334" s="32"/>
      <c r="AG1334" s="32"/>
      <c r="AH1334" s="32"/>
      <c r="AI1334" s="32"/>
      <c r="AJ1334" s="32">
        <v>236325</v>
      </c>
      <c r="AK1334" s="32"/>
      <c r="AL1334" s="32">
        <v>236325</v>
      </c>
      <c r="AM1334" s="32">
        <f t="shared" si="331"/>
        <v>249606.465</v>
      </c>
      <c r="AN1334" s="32"/>
      <c r="AO1334" s="32"/>
      <c r="AP1334" s="32"/>
      <c r="AQ1334" s="32"/>
      <c r="AR1334" s="32"/>
      <c r="AS1334" s="32"/>
      <c r="AT1334" s="32"/>
      <c r="AU1334" s="32"/>
      <c r="AV1334" s="32"/>
      <c r="AW1334" s="32"/>
      <c r="AX1334" s="32"/>
      <c r="AY1334" s="32"/>
      <c r="AZ1334" s="32"/>
      <c r="BA1334" s="32"/>
      <c r="BB1334" s="32"/>
      <c r="BC1334" s="32"/>
      <c r="BD1334" s="32"/>
      <c r="BE1334" s="32"/>
      <c r="BF1334" s="32"/>
      <c r="BG1334" s="32"/>
      <c r="BH1334" s="32"/>
      <c r="BI1334" s="32"/>
      <c r="BJ1334" s="32"/>
      <c r="BK1334" s="32"/>
      <c r="BL1334" s="32"/>
      <c r="BM1334" s="32"/>
      <c r="BN1334" s="32"/>
      <c r="BO1334" s="32"/>
      <c r="BP1334" s="32"/>
      <c r="BQ1334" s="32"/>
      <c r="BR1334" s="32"/>
      <c r="BS1334" s="32"/>
      <c r="BT1334" s="32"/>
      <c r="BU1334" s="32"/>
      <c r="BV1334" s="32"/>
      <c r="BW1334" s="32"/>
      <c r="BX1334" s="32"/>
      <c r="BY1334" s="32"/>
      <c r="BZ1334" s="32"/>
      <c r="CA1334" s="32"/>
      <c r="CB1334" s="32">
        <v>154440</v>
      </c>
      <c r="CC1334" s="32"/>
      <c r="CD1334" s="32">
        <v>154440</v>
      </c>
      <c r="CE1334" s="32">
        <f t="shared" si="334"/>
        <v>163119.52799999999</v>
      </c>
      <c r="CF1334" s="32"/>
      <c r="CG1334" s="32"/>
      <c r="CH1334" s="32"/>
      <c r="CI1334" s="32"/>
      <c r="CJ1334" s="32">
        <f t="shared" si="325"/>
        <v>320508.99883333332</v>
      </c>
      <c r="CK1334" s="32">
        <f>+SMALL((K1334,O1334,S1334,W1334,AA1334,AE1334,AI1334,AM1334,AQ1334,AU1334,AY1334,BC1334,BG1334,BK1334,BO1334,BS1334,BW1334,CA1334,CE1334,CI1334),1)</f>
        <v>88720.8</v>
      </c>
      <c r="CL1334" s="18"/>
      <c r="CM1334" s="18">
        <f t="shared" si="326"/>
        <v>0</v>
      </c>
      <c r="CN1334" s="35">
        <f t="shared" si="327"/>
        <v>0</v>
      </c>
      <c r="CO1334" s="39">
        <f t="shared" si="328"/>
        <v>88720.8</v>
      </c>
    </row>
    <row r="1335" spans="1:93" s="19" customFormat="1" ht="45">
      <c r="A1335" s="17">
        <v>1325</v>
      </c>
      <c r="B1335" s="50" t="s">
        <v>772</v>
      </c>
      <c r="C1335" s="69" t="s">
        <v>1070</v>
      </c>
      <c r="D1335" s="69" t="s">
        <v>1249</v>
      </c>
      <c r="E1335" s="37">
        <v>1</v>
      </c>
      <c r="F1335" s="37" t="str">
        <f>+VLOOKUP(B1335,'[1]AMAREY NOVA MEDICAL S.A'!$D:$H,5,0)</f>
        <v>CTO 5656-2021 AMAREY NOVA MEDICAL S.A</v>
      </c>
      <c r="G1335" s="34">
        <f>+VLOOKUP(B1335,'[1]AMAREY NOVA MEDICAL S.A'!$D:$H,2,0)</f>
        <v>148000</v>
      </c>
      <c r="H1335" s="32">
        <f>+VLOOKUP(B1335,'[1]AMAREY NOVA MEDICAL S.A'!$D:$H,3,0)</f>
        <v>0</v>
      </c>
      <c r="I1335" s="32">
        <f>+VLOOKUP(B1335,'[1]AMAREY NOVA MEDICAL S.A'!$D:$H,4,0)</f>
        <v>148000</v>
      </c>
      <c r="J1335" s="32">
        <f t="shared" si="319"/>
        <v>148000</v>
      </c>
      <c r="K1335" s="32">
        <f t="shared" si="320"/>
        <v>156317.6</v>
      </c>
      <c r="L1335" s="32">
        <v>320000</v>
      </c>
      <c r="M1335" s="32"/>
      <c r="N1335" s="32">
        <v>320000</v>
      </c>
      <c r="O1335" s="32">
        <f t="shared" si="329"/>
        <v>337984</v>
      </c>
      <c r="P1335" s="89">
        <v>734505</v>
      </c>
      <c r="Q1335" s="87"/>
      <c r="R1335" s="90">
        <v>734505</v>
      </c>
      <c r="S1335" s="32">
        <f t="shared" si="330"/>
        <v>775637.28</v>
      </c>
      <c r="T1335" s="32"/>
      <c r="U1335" s="32"/>
      <c r="V1335" s="32"/>
      <c r="W1335" s="32"/>
      <c r="X1335" s="32">
        <v>382800</v>
      </c>
      <c r="Y1335" s="32"/>
      <c r="Z1335" s="32">
        <v>382800</v>
      </c>
      <c r="AA1335" s="32">
        <f t="shared" si="335"/>
        <v>404313.36</v>
      </c>
      <c r="AB1335" s="32"/>
      <c r="AC1335" s="32"/>
      <c r="AD1335" s="32"/>
      <c r="AE1335" s="32"/>
      <c r="AF1335" s="32"/>
      <c r="AG1335" s="32"/>
      <c r="AH1335" s="32"/>
      <c r="AI1335" s="32"/>
      <c r="AJ1335" s="32">
        <v>425730</v>
      </c>
      <c r="AK1335" s="32"/>
      <c r="AL1335" s="32">
        <v>425730</v>
      </c>
      <c r="AM1335" s="32">
        <f t="shared" si="331"/>
        <v>449656.02600000001</v>
      </c>
      <c r="AN1335" s="32"/>
      <c r="AO1335" s="32"/>
      <c r="AP1335" s="32"/>
      <c r="AQ1335" s="32"/>
      <c r="AR1335" s="32"/>
      <c r="AS1335" s="32"/>
      <c r="AT1335" s="32"/>
      <c r="AU1335" s="32"/>
      <c r="AV1335" s="32"/>
      <c r="AW1335" s="32"/>
      <c r="AX1335" s="32"/>
      <c r="AY1335" s="32"/>
      <c r="AZ1335" s="32"/>
      <c r="BA1335" s="32"/>
      <c r="BB1335" s="32"/>
      <c r="BC1335" s="32"/>
      <c r="BD1335" s="32"/>
      <c r="BE1335" s="32"/>
      <c r="BF1335" s="32"/>
      <c r="BG1335" s="32"/>
      <c r="BH1335" s="32"/>
      <c r="BI1335" s="32"/>
      <c r="BJ1335" s="32"/>
      <c r="BK1335" s="32"/>
      <c r="BL1335" s="32"/>
      <c r="BM1335" s="32"/>
      <c r="BN1335" s="32"/>
      <c r="BO1335" s="32"/>
      <c r="BP1335" s="32"/>
      <c r="BQ1335" s="32"/>
      <c r="BR1335" s="32"/>
      <c r="BS1335" s="32"/>
      <c r="BT1335" s="32"/>
      <c r="BU1335" s="32"/>
      <c r="BV1335" s="32"/>
      <c r="BW1335" s="32"/>
      <c r="BX1335" s="32"/>
      <c r="BY1335" s="32"/>
      <c r="BZ1335" s="32"/>
      <c r="CA1335" s="32"/>
      <c r="CB1335" s="32">
        <v>237600.00000000003</v>
      </c>
      <c r="CC1335" s="32"/>
      <c r="CD1335" s="32">
        <v>237600.00000000003</v>
      </c>
      <c r="CE1335" s="32">
        <f t="shared" si="334"/>
        <v>250953.12000000002</v>
      </c>
      <c r="CF1335" s="32"/>
      <c r="CG1335" s="32"/>
      <c r="CH1335" s="32"/>
      <c r="CI1335" s="32"/>
      <c r="CJ1335" s="32">
        <f t="shared" si="325"/>
        <v>395810.23099999997</v>
      </c>
      <c r="CK1335" s="32">
        <f>+SMALL((K1335,O1335,S1335,W1335,AA1335,AE1335,AI1335,AM1335,AQ1335,AU1335,AY1335,BC1335,BG1335,BK1335,BO1335,BS1335,BW1335,CA1335,CE1335,CI1335),1)</f>
        <v>156317.6</v>
      </c>
      <c r="CL1335" s="18"/>
      <c r="CM1335" s="18">
        <f t="shared" si="326"/>
        <v>0</v>
      </c>
      <c r="CN1335" s="35">
        <f t="shared" si="327"/>
        <v>0</v>
      </c>
      <c r="CO1335" s="39">
        <f t="shared" si="328"/>
        <v>156317.6</v>
      </c>
    </row>
    <row r="1336" spans="1:93" s="19" customFormat="1" ht="45">
      <c r="A1336" s="17">
        <v>1326</v>
      </c>
      <c r="B1336" s="50" t="s">
        <v>984</v>
      </c>
      <c r="C1336" s="69" t="s">
        <v>1070</v>
      </c>
      <c r="D1336" s="69" t="s">
        <v>1249</v>
      </c>
      <c r="E1336" s="37">
        <v>1</v>
      </c>
      <c r="F1336" s="37" t="str">
        <f>+VLOOKUP(B1336,'[1]AMAREY NOVA MEDICAL S.A'!$D:$H,5,0)</f>
        <v>CTO 5656-2021 AMAREY NOVA MEDICAL S.A</v>
      </c>
      <c r="G1336" s="34">
        <f>+VLOOKUP(B1336,'[1]AMAREY NOVA MEDICAL S.A'!$D:$H,2,0)</f>
        <v>31000</v>
      </c>
      <c r="H1336" s="32">
        <f>+VLOOKUP(B1336,'[1]AMAREY NOVA MEDICAL S.A'!$D:$H,3,0)</f>
        <v>0</v>
      </c>
      <c r="I1336" s="32">
        <f>+VLOOKUP(B1336,'[1]AMAREY NOVA MEDICAL S.A'!$D:$H,4,0)</f>
        <v>31000</v>
      </c>
      <c r="J1336" s="32">
        <f t="shared" si="319"/>
        <v>31000</v>
      </c>
      <c r="K1336" s="32">
        <f t="shared" si="320"/>
        <v>32742.2</v>
      </c>
      <c r="L1336" s="32">
        <v>36000</v>
      </c>
      <c r="M1336" s="32"/>
      <c r="N1336" s="32">
        <v>36000</v>
      </c>
      <c r="O1336" s="32">
        <f t="shared" si="329"/>
        <v>38023.200000000004</v>
      </c>
      <c r="P1336" s="89">
        <v>41019</v>
      </c>
      <c r="Q1336" s="87"/>
      <c r="R1336" s="90">
        <v>41019</v>
      </c>
      <c r="S1336" s="32">
        <f t="shared" si="330"/>
        <v>43316.063999999998</v>
      </c>
      <c r="T1336" s="32"/>
      <c r="U1336" s="32"/>
      <c r="V1336" s="32"/>
      <c r="W1336" s="32"/>
      <c r="X1336" s="32">
        <v>58000</v>
      </c>
      <c r="Y1336" s="32"/>
      <c r="Z1336" s="32">
        <v>58000</v>
      </c>
      <c r="AA1336" s="32">
        <f t="shared" si="335"/>
        <v>61259.6</v>
      </c>
      <c r="AB1336" s="32"/>
      <c r="AC1336" s="32"/>
      <c r="AD1336" s="32"/>
      <c r="AE1336" s="32"/>
      <c r="AF1336" s="32"/>
      <c r="AG1336" s="32"/>
      <c r="AH1336" s="32"/>
      <c r="AI1336" s="32"/>
      <c r="AJ1336" s="32">
        <v>81800</v>
      </c>
      <c r="AK1336" s="32">
        <f>+AJ1336*19%</f>
        <v>15542</v>
      </c>
      <c r="AL1336" s="32">
        <v>97342</v>
      </c>
      <c r="AM1336" s="32">
        <f t="shared" si="331"/>
        <v>102812.6204</v>
      </c>
      <c r="AN1336" s="32"/>
      <c r="AO1336" s="32"/>
      <c r="AP1336" s="32"/>
      <c r="AQ1336" s="32"/>
      <c r="AR1336" s="32"/>
      <c r="AS1336" s="32"/>
      <c r="AT1336" s="32"/>
      <c r="AU1336" s="32"/>
      <c r="AV1336" s="32"/>
      <c r="AW1336" s="32"/>
      <c r="AX1336" s="32"/>
      <c r="AY1336" s="32"/>
      <c r="AZ1336" s="32"/>
      <c r="BA1336" s="32"/>
      <c r="BB1336" s="32"/>
      <c r="BC1336" s="32"/>
      <c r="BD1336" s="32"/>
      <c r="BE1336" s="32"/>
      <c r="BF1336" s="32"/>
      <c r="BG1336" s="32"/>
      <c r="BH1336" s="32"/>
      <c r="BI1336" s="32"/>
      <c r="BJ1336" s="32"/>
      <c r="BK1336" s="32"/>
      <c r="BL1336" s="32"/>
      <c r="BM1336" s="32"/>
      <c r="BN1336" s="32"/>
      <c r="BO1336" s="32"/>
      <c r="BP1336" s="32"/>
      <c r="BQ1336" s="32"/>
      <c r="BR1336" s="32"/>
      <c r="BS1336" s="32"/>
      <c r="BT1336" s="32"/>
      <c r="BU1336" s="32"/>
      <c r="BV1336" s="32"/>
      <c r="BW1336" s="32"/>
      <c r="BX1336" s="32"/>
      <c r="BY1336" s="32"/>
      <c r="BZ1336" s="32"/>
      <c r="CA1336" s="32"/>
      <c r="CB1336" s="32">
        <v>58536</v>
      </c>
      <c r="CC1336" s="32">
        <v>11121.84</v>
      </c>
      <c r="CD1336" s="32">
        <v>69657.84</v>
      </c>
      <c r="CE1336" s="32">
        <f t="shared" si="334"/>
        <v>73572.610608000003</v>
      </c>
      <c r="CF1336" s="32"/>
      <c r="CG1336" s="32"/>
      <c r="CH1336" s="32"/>
      <c r="CI1336" s="32"/>
      <c r="CJ1336" s="32">
        <f t="shared" si="325"/>
        <v>58621.049168000005</v>
      </c>
      <c r="CK1336" s="32">
        <f>+SMALL((K1336,O1336,S1336,W1336,AA1336,AE1336,AI1336,AM1336,AQ1336,AU1336,AY1336,BC1336,BG1336,BK1336,BO1336,BS1336,BW1336,CA1336,CE1336,CI1336),1)</f>
        <v>32742.2</v>
      </c>
      <c r="CL1336" s="18"/>
      <c r="CM1336" s="18">
        <f t="shared" si="326"/>
        <v>0</v>
      </c>
      <c r="CN1336" s="35">
        <f t="shared" si="327"/>
        <v>0</v>
      </c>
      <c r="CO1336" s="39">
        <f t="shared" si="328"/>
        <v>32742.2</v>
      </c>
    </row>
    <row r="1337" spans="1:93" s="19" customFormat="1" ht="60">
      <c r="A1337" s="17">
        <v>1327</v>
      </c>
      <c r="B1337" s="50" t="s">
        <v>997</v>
      </c>
      <c r="C1337" s="69" t="s">
        <v>1071</v>
      </c>
      <c r="D1337" s="69" t="s">
        <v>1249</v>
      </c>
      <c r="E1337" s="37">
        <v>1</v>
      </c>
      <c r="F1337" s="37" t="str">
        <f>+VLOOKUP(B1337,'[1]AMAREY NOVA MEDICAL S.A'!$D:$H,5,0)</f>
        <v>CTO 5665-2021 LA INSTRUMENTADORA S.A.S</v>
      </c>
      <c r="G1337" s="34">
        <f>+VLOOKUP(B1337,'[1]AMAREY NOVA MEDICAL S.A'!$D:$H,2,0)</f>
        <v>1191850</v>
      </c>
      <c r="H1337" s="32">
        <f>+VLOOKUP(B1337,'[1]AMAREY NOVA MEDICAL S.A'!$D:$H,3,0)</f>
        <v>0</v>
      </c>
      <c r="I1337" s="32">
        <f>+VLOOKUP(B1337,'[1]AMAREY NOVA MEDICAL S.A'!$D:$H,4,0)</f>
        <v>1191850</v>
      </c>
      <c r="J1337" s="32">
        <f t="shared" si="319"/>
        <v>1191850</v>
      </c>
      <c r="K1337" s="32">
        <f t="shared" si="320"/>
        <v>1258831.97</v>
      </c>
      <c r="L1337" s="32">
        <v>1463000</v>
      </c>
      <c r="M1337" s="32"/>
      <c r="N1337" s="32">
        <v>1463000</v>
      </c>
      <c r="O1337" s="32">
        <f t="shared" si="329"/>
        <v>1545220.6</v>
      </c>
      <c r="P1337" s="89">
        <v>2548372</v>
      </c>
      <c r="Q1337" s="87"/>
      <c r="R1337" s="90">
        <v>2548372</v>
      </c>
      <c r="S1337" s="32">
        <f t="shared" si="330"/>
        <v>2691080.8319999999</v>
      </c>
      <c r="T1337" s="32"/>
      <c r="U1337" s="32"/>
      <c r="V1337" s="32"/>
      <c r="W1337" s="32"/>
      <c r="X1337" s="32">
        <v>3079800</v>
      </c>
      <c r="Y1337" s="32"/>
      <c r="Z1337" s="32">
        <v>3079800</v>
      </c>
      <c r="AA1337" s="32">
        <f t="shared" si="335"/>
        <v>3252884.7600000002</v>
      </c>
      <c r="AB1337" s="32"/>
      <c r="AC1337" s="32"/>
      <c r="AD1337" s="32"/>
      <c r="AE1337" s="32"/>
      <c r="AF1337" s="32"/>
      <c r="AG1337" s="32"/>
      <c r="AH1337" s="32"/>
      <c r="AI1337" s="32"/>
      <c r="AJ1337" s="32">
        <v>1144710</v>
      </c>
      <c r="AK1337" s="32"/>
      <c r="AL1337" s="32">
        <v>1144710</v>
      </c>
      <c r="AM1337" s="32">
        <f t="shared" si="331"/>
        <v>1209042.702</v>
      </c>
      <c r="AN1337" s="32"/>
      <c r="AO1337" s="32"/>
      <c r="AP1337" s="32"/>
      <c r="AQ1337" s="32"/>
      <c r="AR1337" s="32"/>
      <c r="AS1337" s="32"/>
      <c r="AT1337" s="32"/>
      <c r="AU1337" s="32"/>
      <c r="AV1337" s="32"/>
      <c r="AW1337" s="32"/>
      <c r="AX1337" s="32"/>
      <c r="AY1337" s="32"/>
      <c r="AZ1337" s="32"/>
      <c r="BA1337" s="32"/>
      <c r="BB1337" s="32"/>
      <c r="BC1337" s="32"/>
      <c r="BD1337" s="32"/>
      <c r="BE1337" s="32"/>
      <c r="BF1337" s="32"/>
      <c r="BG1337" s="32"/>
      <c r="BH1337" s="32"/>
      <c r="BI1337" s="32"/>
      <c r="BJ1337" s="32"/>
      <c r="BK1337" s="32"/>
      <c r="BL1337" s="32"/>
      <c r="BM1337" s="32"/>
      <c r="BN1337" s="32"/>
      <c r="BO1337" s="32"/>
      <c r="BP1337" s="32"/>
      <c r="BQ1337" s="32"/>
      <c r="BR1337" s="32"/>
      <c r="BS1337" s="32"/>
      <c r="BT1337" s="32"/>
      <c r="BU1337" s="32"/>
      <c r="BV1337" s="32"/>
      <c r="BW1337" s="32"/>
      <c r="BX1337" s="32"/>
      <c r="BY1337" s="32"/>
      <c r="BZ1337" s="32"/>
      <c r="CA1337" s="32"/>
      <c r="CB1337" s="32">
        <v>1886068.8000000003</v>
      </c>
      <c r="CC1337" s="32"/>
      <c r="CD1337" s="32">
        <v>1886068.8000000003</v>
      </c>
      <c r="CE1337" s="32">
        <f t="shared" si="334"/>
        <v>1992065.8665600005</v>
      </c>
      <c r="CF1337" s="32"/>
      <c r="CG1337" s="32"/>
      <c r="CH1337" s="32"/>
      <c r="CI1337" s="32"/>
      <c r="CJ1337" s="32">
        <f t="shared" si="325"/>
        <v>1991521.1217600002</v>
      </c>
      <c r="CK1337" s="32">
        <f>+SMALL((K1337,O1337,S1337,W1337,AA1337,AE1337,AI1337,AM1337,AQ1337,AU1337,AY1337,BC1337,BG1337,BK1337,BO1337,BS1337,BW1337,CA1337,CE1337,CI1337),1)</f>
        <v>1209042.702</v>
      </c>
      <c r="CL1337" s="18"/>
      <c r="CM1337" s="18">
        <f t="shared" si="326"/>
        <v>49789.267999999924</v>
      </c>
      <c r="CN1337" s="35">
        <f t="shared" si="327"/>
        <v>4.1180735732194114E-2</v>
      </c>
      <c r="CO1337" s="39">
        <f t="shared" si="328"/>
        <v>1209042.702</v>
      </c>
    </row>
    <row r="1338" spans="1:93" s="19" customFormat="1" ht="45">
      <c r="A1338" s="17">
        <v>1328</v>
      </c>
      <c r="B1338" s="50" t="s">
        <v>429</v>
      </c>
      <c r="C1338" s="69" t="s">
        <v>1071</v>
      </c>
      <c r="D1338" s="69" t="s">
        <v>1249</v>
      </c>
      <c r="E1338" s="37">
        <v>1</v>
      </c>
      <c r="F1338" s="37" t="str">
        <f>+VLOOKUP(B1338,'[1]AMAREY NOVA MEDICAL S.A'!$D:$H,5,0)</f>
        <v>CTO 5656-2021 AMAREY NOVA MEDICAL S.A</v>
      </c>
      <c r="G1338" s="34">
        <f>+VLOOKUP(B1338,'[1]AMAREY NOVA MEDICAL S.A'!$D:$H,2,0)</f>
        <v>84000</v>
      </c>
      <c r="H1338" s="32">
        <f>+VLOOKUP(B1338,'[1]AMAREY NOVA MEDICAL S.A'!$D:$H,3,0)</f>
        <v>0</v>
      </c>
      <c r="I1338" s="32">
        <f>+VLOOKUP(B1338,'[1]AMAREY NOVA MEDICAL S.A'!$D:$H,4,0)</f>
        <v>84000</v>
      </c>
      <c r="J1338" s="32">
        <f t="shared" si="319"/>
        <v>84000</v>
      </c>
      <c r="K1338" s="32">
        <f t="shared" si="320"/>
        <v>88720.8</v>
      </c>
      <c r="L1338" s="32">
        <v>271000</v>
      </c>
      <c r="M1338" s="32"/>
      <c r="N1338" s="32">
        <v>271000</v>
      </c>
      <c r="O1338" s="32">
        <f t="shared" si="329"/>
        <v>286230.2</v>
      </c>
      <c r="P1338" s="89">
        <v>744505</v>
      </c>
      <c r="Q1338" s="87"/>
      <c r="R1338" s="90">
        <v>744505</v>
      </c>
      <c r="S1338" s="32">
        <f t="shared" si="330"/>
        <v>786197.28</v>
      </c>
      <c r="T1338" s="32"/>
      <c r="U1338" s="32"/>
      <c r="V1338" s="32"/>
      <c r="W1338" s="32"/>
      <c r="X1338" s="32">
        <v>330600</v>
      </c>
      <c r="Y1338" s="32"/>
      <c r="Z1338" s="32">
        <v>330600</v>
      </c>
      <c r="AA1338" s="32">
        <f t="shared" si="335"/>
        <v>349179.72000000003</v>
      </c>
      <c r="AB1338" s="32"/>
      <c r="AC1338" s="32"/>
      <c r="AD1338" s="32"/>
      <c r="AE1338" s="32"/>
      <c r="AF1338" s="32"/>
      <c r="AG1338" s="32"/>
      <c r="AH1338" s="32"/>
      <c r="AI1338" s="32"/>
      <c r="AJ1338" s="32">
        <v>236325</v>
      </c>
      <c r="AK1338" s="32"/>
      <c r="AL1338" s="32">
        <v>236325</v>
      </c>
      <c r="AM1338" s="32">
        <f t="shared" si="331"/>
        <v>249606.465</v>
      </c>
      <c r="AN1338" s="32"/>
      <c r="AO1338" s="32"/>
      <c r="AP1338" s="32"/>
      <c r="AQ1338" s="32"/>
      <c r="AR1338" s="32"/>
      <c r="AS1338" s="32"/>
      <c r="AT1338" s="32"/>
      <c r="AU1338" s="32"/>
      <c r="AV1338" s="32"/>
      <c r="AW1338" s="32"/>
      <c r="AX1338" s="32"/>
      <c r="AY1338" s="32"/>
      <c r="AZ1338" s="32"/>
      <c r="BA1338" s="32"/>
      <c r="BB1338" s="32"/>
      <c r="BC1338" s="32"/>
      <c r="BD1338" s="32"/>
      <c r="BE1338" s="32"/>
      <c r="BF1338" s="32"/>
      <c r="BG1338" s="32"/>
      <c r="BH1338" s="32"/>
      <c r="BI1338" s="32"/>
      <c r="BJ1338" s="32"/>
      <c r="BK1338" s="32"/>
      <c r="BL1338" s="32"/>
      <c r="BM1338" s="32"/>
      <c r="BN1338" s="32"/>
      <c r="BO1338" s="32"/>
      <c r="BP1338" s="32"/>
      <c r="BQ1338" s="32"/>
      <c r="BR1338" s="32"/>
      <c r="BS1338" s="32"/>
      <c r="BT1338" s="32"/>
      <c r="BU1338" s="32"/>
      <c r="BV1338" s="32"/>
      <c r="BW1338" s="32"/>
      <c r="BX1338" s="32"/>
      <c r="BY1338" s="32"/>
      <c r="BZ1338" s="32"/>
      <c r="CA1338" s="32"/>
      <c r="CB1338" s="32">
        <v>213840.00000000003</v>
      </c>
      <c r="CC1338" s="32"/>
      <c r="CD1338" s="32">
        <v>213840.00000000003</v>
      </c>
      <c r="CE1338" s="32">
        <f t="shared" si="334"/>
        <v>225857.80800000005</v>
      </c>
      <c r="CF1338" s="32"/>
      <c r="CG1338" s="32"/>
      <c r="CH1338" s="32"/>
      <c r="CI1338" s="32"/>
      <c r="CJ1338" s="32">
        <f t="shared" si="325"/>
        <v>330965.37883333332</v>
      </c>
      <c r="CK1338" s="32">
        <f>+SMALL((K1338,O1338,S1338,W1338,AA1338,AE1338,AI1338,AM1338,AQ1338,AU1338,AY1338,BC1338,BG1338,BK1338,BO1338,BS1338,BW1338,CA1338,CE1338,CI1338),1)</f>
        <v>88720.8</v>
      </c>
      <c r="CL1338" s="18"/>
      <c r="CM1338" s="18">
        <f t="shared" si="326"/>
        <v>0</v>
      </c>
      <c r="CN1338" s="35">
        <f t="shared" si="327"/>
        <v>0</v>
      </c>
      <c r="CO1338" s="39">
        <f t="shared" si="328"/>
        <v>88720.8</v>
      </c>
    </row>
    <row r="1339" spans="1:93" s="19" customFormat="1" ht="45">
      <c r="A1339" s="17">
        <v>1329</v>
      </c>
      <c r="B1339" s="50" t="s">
        <v>772</v>
      </c>
      <c r="C1339" s="69" t="s">
        <v>1071</v>
      </c>
      <c r="D1339" s="69" t="s">
        <v>1249</v>
      </c>
      <c r="E1339" s="37">
        <v>1</v>
      </c>
      <c r="F1339" s="37" t="str">
        <f>+VLOOKUP(B1339,'[1]AMAREY NOVA MEDICAL S.A'!$D:$H,5,0)</f>
        <v>CTO 5656-2021 AMAREY NOVA MEDICAL S.A</v>
      </c>
      <c r="G1339" s="34">
        <f>+VLOOKUP(B1339,'[1]AMAREY NOVA MEDICAL S.A'!$D:$H,2,0)</f>
        <v>148000</v>
      </c>
      <c r="H1339" s="32">
        <f>+VLOOKUP(B1339,'[1]AMAREY NOVA MEDICAL S.A'!$D:$H,3,0)</f>
        <v>0</v>
      </c>
      <c r="I1339" s="32">
        <f>+VLOOKUP(B1339,'[1]AMAREY NOVA MEDICAL S.A'!$D:$H,4,0)</f>
        <v>148000</v>
      </c>
      <c r="J1339" s="32">
        <f t="shared" si="319"/>
        <v>148000</v>
      </c>
      <c r="K1339" s="32">
        <f t="shared" si="320"/>
        <v>156317.6</v>
      </c>
      <c r="L1339" s="32">
        <v>320000</v>
      </c>
      <c r="M1339" s="32"/>
      <c r="N1339" s="32">
        <v>320000</v>
      </c>
      <c r="O1339" s="32">
        <f t="shared" si="329"/>
        <v>337984</v>
      </c>
      <c r="P1339" s="89">
        <v>734505</v>
      </c>
      <c r="Q1339" s="87"/>
      <c r="R1339" s="90">
        <v>734505</v>
      </c>
      <c r="S1339" s="32">
        <f t="shared" si="330"/>
        <v>775637.28</v>
      </c>
      <c r="T1339" s="32"/>
      <c r="U1339" s="32"/>
      <c r="V1339" s="32"/>
      <c r="W1339" s="32"/>
      <c r="X1339" s="32">
        <v>382800</v>
      </c>
      <c r="Y1339" s="32"/>
      <c r="Z1339" s="32">
        <v>382800</v>
      </c>
      <c r="AA1339" s="32">
        <f t="shared" si="335"/>
        <v>404313.36</v>
      </c>
      <c r="AB1339" s="32"/>
      <c r="AC1339" s="32"/>
      <c r="AD1339" s="32"/>
      <c r="AE1339" s="32"/>
      <c r="AF1339" s="32"/>
      <c r="AG1339" s="32"/>
      <c r="AH1339" s="32"/>
      <c r="AI1339" s="32"/>
      <c r="AJ1339" s="32">
        <v>425730</v>
      </c>
      <c r="AK1339" s="32"/>
      <c r="AL1339" s="32">
        <v>425730</v>
      </c>
      <c r="AM1339" s="32">
        <f t="shared" si="331"/>
        <v>449656.02600000001</v>
      </c>
      <c r="AN1339" s="32"/>
      <c r="AO1339" s="32"/>
      <c r="AP1339" s="32"/>
      <c r="AQ1339" s="32"/>
      <c r="AR1339" s="32"/>
      <c r="AS1339" s="32"/>
      <c r="AT1339" s="32"/>
      <c r="AU1339" s="32"/>
      <c r="AV1339" s="32"/>
      <c r="AW1339" s="32"/>
      <c r="AX1339" s="32"/>
      <c r="AY1339" s="32"/>
      <c r="AZ1339" s="32"/>
      <c r="BA1339" s="32"/>
      <c r="BB1339" s="32"/>
      <c r="BC1339" s="32"/>
      <c r="BD1339" s="32"/>
      <c r="BE1339" s="32"/>
      <c r="BF1339" s="32"/>
      <c r="BG1339" s="32"/>
      <c r="BH1339" s="32"/>
      <c r="BI1339" s="32"/>
      <c r="BJ1339" s="32"/>
      <c r="BK1339" s="32"/>
      <c r="BL1339" s="32"/>
      <c r="BM1339" s="32"/>
      <c r="BN1339" s="32"/>
      <c r="BO1339" s="32"/>
      <c r="BP1339" s="32"/>
      <c r="BQ1339" s="32"/>
      <c r="BR1339" s="32"/>
      <c r="BS1339" s="32"/>
      <c r="BT1339" s="32"/>
      <c r="BU1339" s="32"/>
      <c r="BV1339" s="32"/>
      <c r="BW1339" s="32"/>
      <c r="BX1339" s="32"/>
      <c r="BY1339" s="32"/>
      <c r="BZ1339" s="32"/>
      <c r="CA1339" s="32"/>
      <c r="CB1339" s="32">
        <v>225720.00000000003</v>
      </c>
      <c r="CC1339" s="32"/>
      <c r="CD1339" s="32">
        <v>225720.00000000003</v>
      </c>
      <c r="CE1339" s="32">
        <f t="shared" si="334"/>
        <v>238405.46400000004</v>
      </c>
      <c r="CF1339" s="32"/>
      <c r="CG1339" s="32"/>
      <c r="CH1339" s="32"/>
      <c r="CI1339" s="32"/>
      <c r="CJ1339" s="32">
        <f t="shared" si="325"/>
        <v>393718.95500000002</v>
      </c>
      <c r="CK1339" s="32">
        <f>+SMALL((K1339,O1339,S1339,W1339,AA1339,AE1339,AI1339,AM1339,AQ1339,AU1339,AY1339,BC1339,BG1339,BK1339,BO1339,BS1339,BW1339,CA1339,CE1339,CI1339),1)</f>
        <v>156317.6</v>
      </c>
      <c r="CL1339" s="18"/>
      <c r="CM1339" s="18">
        <f t="shared" si="326"/>
        <v>0</v>
      </c>
      <c r="CN1339" s="35">
        <f t="shared" si="327"/>
        <v>0</v>
      </c>
      <c r="CO1339" s="39">
        <f t="shared" si="328"/>
        <v>156317.6</v>
      </c>
    </row>
    <row r="1340" spans="1:93" s="19" customFormat="1" ht="45">
      <c r="A1340" s="17">
        <v>1330</v>
      </c>
      <c r="B1340" s="50" t="s">
        <v>984</v>
      </c>
      <c r="C1340" s="69" t="s">
        <v>1071</v>
      </c>
      <c r="D1340" s="69" t="s">
        <v>1249</v>
      </c>
      <c r="E1340" s="37">
        <v>1</v>
      </c>
      <c r="F1340" s="37" t="str">
        <f>+VLOOKUP(B1340,'[1]AMAREY NOVA MEDICAL S.A'!$D:$H,5,0)</f>
        <v>CTO 5656-2021 AMAREY NOVA MEDICAL S.A</v>
      </c>
      <c r="G1340" s="34">
        <f>+VLOOKUP(B1340,'[1]AMAREY NOVA MEDICAL S.A'!$D:$H,2,0)</f>
        <v>31000</v>
      </c>
      <c r="H1340" s="32">
        <f>+VLOOKUP(B1340,'[1]AMAREY NOVA MEDICAL S.A'!$D:$H,3,0)</f>
        <v>0</v>
      </c>
      <c r="I1340" s="32">
        <f>+VLOOKUP(B1340,'[1]AMAREY NOVA MEDICAL S.A'!$D:$H,4,0)</f>
        <v>31000</v>
      </c>
      <c r="J1340" s="32">
        <f t="shared" si="319"/>
        <v>31000</v>
      </c>
      <c r="K1340" s="32">
        <f t="shared" si="320"/>
        <v>32742.2</v>
      </c>
      <c r="L1340" s="32">
        <v>36000</v>
      </c>
      <c r="M1340" s="32"/>
      <c r="N1340" s="32">
        <v>36000</v>
      </c>
      <c r="O1340" s="32">
        <f t="shared" si="329"/>
        <v>38023.200000000004</v>
      </c>
      <c r="P1340" s="89">
        <v>41019</v>
      </c>
      <c r="Q1340" s="87"/>
      <c r="R1340" s="90">
        <v>41019</v>
      </c>
      <c r="S1340" s="32">
        <f t="shared" si="330"/>
        <v>43316.063999999998</v>
      </c>
      <c r="T1340" s="32"/>
      <c r="U1340" s="32"/>
      <c r="V1340" s="32"/>
      <c r="W1340" s="32"/>
      <c r="X1340" s="32">
        <v>58000</v>
      </c>
      <c r="Y1340" s="32"/>
      <c r="Z1340" s="32">
        <v>58000</v>
      </c>
      <c r="AA1340" s="32">
        <f t="shared" si="335"/>
        <v>61259.6</v>
      </c>
      <c r="AB1340" s="32"/>
      <c r="AC1340" s="32"/>
      <c r="AD1340" s="32"/>
      <c r="AE1340" s="32"/>
      <c r="AF1340" s="32"/>
      <c r="AG1340" s="32"/>
      <c r="AH1340" s="32"/>
      <c r="AI1340" s="32"/>
      <c r="AJ1340" s="32">
        <v>81800</v>
      </c>
      <c r="AK1340" s="32">
        <f>+AJ1340*19%</f>
        <v>15542</v>
      </c>
      <c r="AL1340" s="32">
        <v>97342</v>
      </c>
      <c r="AM1340" s="32">
        <f t="shared" si="331"/>
        <v>102812.6204</v>
      </c>
      <c r="AN1340" s="32"/>
      <c r="AO1340" s="32"/>
      <c r="AP1340" s="32"/>
      <c r="AQ1340" s="32"/>
      <c r="AR1340" s="32"/>
      <c r="AS1340" s="32"/>
      <c r="AT1340" s="32"/>
      <c r="AU1340" s="32"/>
      <c r="AV1340" s="32"/>
      <c r="AW1340" s="32"/>
      <c r="AX1340" s="32"/>
      <c r="AY1340" s="32"/>
      <c r="AZ1340" s="32"/>
      <c r="BA1340" s="32"/>
      <c r="BB1340" s="32"/>
      <c r="BC1340" s="32"/>
      <c r="BD1340" s="32"/>
      <c r="BE1340" s="32"/>
      <c r="BF1340" s="32"/>
      <c r="BG1340" s="32"/>
      <c r="BH1340" s="32"/>
      <c r="BI1340" s="32"/>
      <c r="BJ1340" s="32"/>
      <c r="BK1340" s="32"/>
      <c r="BL1340" s="32"/>
      <c r="BM1340" s="32"/>
      <c r="BN1340" s="32"/>
      <c r="BO1340" s="32"/>
      <c r="BP1340" s="32"/>
      <c r="BQ1340" s="32"/>
      <c r="BR1340" s="32"/>
      <c r="BS1340" s="32"/>
      <c r="BT1340" s="32"/>
      <c r="BU1340" s="32"/>
      <c r="BV1340" s="32"/>
      <c r="BW1340" s="32"/>
      <c r="BX1340" s="32"/>
      <c r="BY1340" s="32"/>
      <c r="BZ1340" s="32"/>
      <c r="CA1340" s="32"/>
      <c r="CB1340" s="32">
        <v>58536</v>
      </c>
      <c r="CC1340" s="32">
        <v>11121.84</v>
      </c>
      <c r="CD1340" s="32">
        <v>69657.84</v>
      </c>
      <c r="CE1340" s="32">
        <f t="shared" si="334"/>
        <v>73572.610608000003</v>
      </c>
      <c r="CF1340" s="32"/>
      <c r="CG1340" s="32"/>
      <c r="CH1340" s="32"/>
      <c r="CI1340" s="32"/>
      <c r="CJ1340" s="32">
        <f t="shared" si="325"/>
        <v>58621.049168000005</v>
      </c>
      <c r="CK1340" s="32">
        <f>+SMALL((K1340,O1340,S1340,W1340,AA1340,AE1340,AI1340,AM1340,AQ1340,AU1340,AY1340,BC1340,BG1340,BK1340,BO1340,BS1340,BW1340,CA1340,CE1340,CI1340),1)</f>
        <v>32742.2</v>
      </c>
      <c r="CL1340" s="18"/>
      <c r="CM1340" s="18">
        <f t="shared" si="326"/>
        <v>0</v>
      </c>
      <c r="CN1340" s="35">
        <f t="shared" si="327"/>
        <v>0</v>
      </c>
      <c r="CO1340" s="39">
        <f t="shared" si="328"/>
        <v>32742.2</v>
      </c>
    </row>
    <row r="1341" spans="1:93" s="19" customFormat="1" ht="60">
      <c r="A1341" s="17">
        <v>1331</v>
      </c>
      <c r="B1341" s="50" t="s">
        <v>992</v>
      </c>
      <c r="C1341" s="69" t="s">
        <v>1072</v>
      </c>
      <c r="D1341" s="69" t="s">
        <v>1249</v>
      </c>
      <c r="E1341" s="37">
        <v>1</v>
      </c>
      <c r="F1341" s="37" t="str">
        <f>+VLOOKUP(B1341,'[1]AMAREY NOVA MEDICAL S.A'!$D:$H,5,0)</f>
        <v>CTO 5665-2021 LA INSTRUMENTADORA S.A.S</v>
      </c>
      <c r="G1341" s="34">
        <f>+VLOOKUP(B1341,'[1]AMAREY NOVA MEDICAL S.A'!$D:$H,2,0)</f>
        <v>408100</v>
      </c>
      <c r="H1341" s="32">
        <f>+VLOOKUP(B1341,'[1]AMAREY NOVA MEDICAL S.A'!$D:$H,3,0)</f>
        <v>0</v>
      </c>
      <c r="I1341" s="32">
        <f>+VLOOKUP(B1341,'[1]AMAREY NOVA MEDICAL S.A'!$D:$H,4,0)</f>
        <v>408100</v>
      </c>
      <c r="J1341" s="32">
        <f t="shared" si="319"/>
        <v>408100</v>
      </c>
      <c r="K1341" s="32">
        <f t="shared" si="320"/>
        <v>431035.22000000003</v>
      </c>
      <c r="L1341" s="32">
        <v>1375000</v>
      </c>
      <c r="M1341" s="32"/>
      <c r="N1341" s="32">
        <v>1375000</v>
      </c>
      <c r="O1341" s="32">
        <f t="shared" si="329"/>
        <v>1452275</v>
      </c>
      <c r="P1341" s="89">
        <v>3129118</v>
      </c>
      <c r="Q1341" s="87"/>
      <c r="R1341" s="90">
        <v>3129118</v>
      </c>
      <c r="S1341" s="32">
        <f t="shared" si="330"/>
        <v>3304348.608</v>
      </c>
      <c r="T1341" s="32"/>
      <c r="U1341" s="32"/>
      <c r="V1341" s="32"/>
      <c r="W1341" s="32"/>
      <c r="X1341" s="32">
        <v>3079800</v>
      </c>
      <c r="Y1341" s="32"/>
      <c r="Z1341" s="32">
        <v>3079800</v>
      </c>
      <c r="AA1341" s="32">
        <f t="shared" si="335"/>
        <v>3252884.7600000002</v>
      </c>
      <c r="AB1341" s="32"/>
      <c r="AC1341" s="32"/>
      <c r="AD1341" s="32"/>
      <c r="AE1341" s="32"/>
      <c r="AF1341" s="32"/>
      <c r="AG1341" s="32"/>
      <c r="AH1341" s="32"/>
      <c r="AI1341" s="32"/>
      <c r="AJ1341" s="32">
        <v>2124970</v>
      </c>
      <c r="AK1341" s="32"/>
      <c r="AL1341" s="32">
        <v>2124970</v>
      </c>
      <c r="AM1341" s="32">
        <f t="shared" si="331"/>
        <v>2244393.3140000002</v>
      </c>
      <c r="AN1341" s="32">
        <v>1040820</v>
      </c>
      <c r="AO1341" s="32">
        <f t="shared" si="324"/>
        <v>0</v>
      </c>
      <c r="AP1341" s="32">
        <v>1040820</v>
      </c>
      <c r="AQ1341" s="32">
        <f t="shared" si="332"/>
        <v>1099314.084</v>
      </c>
      <c r="AR1341" s="32"/>
      <c r="AS1341" s="32"/>
      <c r="AT1341" s="32"/>
      <c r="AU1341" s="32"/>
      <c r="AV1341" s="32"/>
      <c r="AW1341" s="32"/>
      <c r="AX1341" s="32"/>
      <c r="AY1341" s="32"/>
      <c r="AZ1341" s="32"/>
      <c r="BA1341" s="32"/>
      <c r="BB1341" s="32"/>
      <c r="BC1341" s="32"/>
      <c r="BD1341" s="32"/>
      <c r="BE1341" s="32"/>
      <c r="BF1341" s="32"/>
      <c r="BG1341" s="32"/>
      <c r="BH1341" s="32"/>
      <c r="BI1341" s="32"/>
      <c r="BJ1341" s="32"/>
      <c r="BK1341" s="32"/>
      <c r="BL1341" s="32"/>
      <c r="BM1341" s="32"/>
      <c r="BN1341" s="32"/>
      <c r="BO1341" s="32"/>
      <c r="BP1341" s="32"/>
      <c r="BQ1341" s="32"/>
      <c r="BR1341" s="32"/>
      <c r="BS1341" s="32"/>
      <c r="BT1341" s="32"/>
      <c r="BU1341" s="32"/>
      <c r="BV1341" s="32"/>
      <c r="BW1341" s="32"/>
      <c r="BX1341" s="32"/>
      <c r="BY1341" s="32"/>
      <c r="BZ1341" s="32"/>
      <c r="CA1341" s="32"/>
      <c r="CB1341" s="32">
        <v>1128600.0000000002</v>
      </c>
      <c r="CC1341" s="32"/>
      <c r="CD1341" s="32">
        <v>1128600.0000000002</v>
      </c>
      <c r="CE1341" s="32">
        <f t="shared" si="334"/>
        <v>1192027.3200000003</v>
      </c>
      <c r="CF1341" s="32"/>
      <c r="CG1341" s="32"/>
      <c r="CH1341" s="32"/>
      <c r="CI1341" s="32"/>
      <c r="CJ1341" s="32">
        <f t="shared" si="325"/>
        <v>1853754.0437142856</v>
      </c>
      <c r="CK1341" s="32">
        <f>+SMALL((K1341,O1341,S1341,W1341,AA1341,AE1341,AI1341,AM1341,AQ1341,AU1341,AY1341,BC1341,BG1341,BK1341,BO1341,BS1341,BW1341,CA1341,CE1341,CI1341),1)</f>
        <v>431035.22000000003</v>
      </c>
      <c r="CL1341" s="18"/>
      <c r="CM1341" s="18">
        <f t="shared" si="326"/>
        <v>0</v>
      </c>
      <c r="CN1341" s="35">
        <f t="shared" si="327"/>
        <v>0</v>
      </c>
      <c r="CO1341" s="39">
        <f t="shared" si="328"/>
        <v>431035.22000000003</v>
      </c>
    </row>
    <row r="1342" spans="1:93" s="19" customFormat="1" ht="45">
      <c r="A1342" s="17">
        <v>1332</v>
      </c>
      <c r="B1342" s="50" t="s">
        <v>429</v>
      </c>
      <c r="C1342" s="69" t="s">
        <v>1072</v>
      </c>
      <c r="D1342" s="69" t="s">
        <v>1249</v>
      </c>
      <c r="E1342" s="37">
        <v>1</v>
      </c>
      <c r="F1342" s="37" t="str">
        <f>+VLOOKUP(B1342,'[1]AMAREY NOVA MEDICAL S.A'!$D:$H,5,0)</f>
        <v>CTO 5656-2021 AMAREY NOVA MEDICAL S.A</v>
      </c>
      <c r="G1342" s="34">
        <f>+VLOOKUP(B1342,'[1]AMAREY NOVA MEDICAL S.A'!$D:$H,2,0)</f>
        <v>84000</v>
      </c>
      <c r="H1342" s="32">
        <f>+VLOOKUP(B1342,'[1]AMAREY NOVA MEDICAL S.A'!$D:$H,3,0)</f>
        <v>0</v>
      </c>
      <c r="I1342" s="32">
        <f>+VLOOKUP(B1342,'[1]AMAREY NOVA MEDICAL S.A'!$D:$H,4,0)</f>
        <v>84000</v>
      </c>
      <c r="J1342" s="32">
        <f t="shared" si="319"/>
        <v>84000</v>
      </c>
      <c r="K1342" s="32">
        <f t="shared" si="320"/>
        <v>88720.8</v>
      </c>
      <c r="L1342" s="32">
        <v>271000</v>
      </c>
      <c r="M1342" s="32"/>
      <c r="N1342" s="32">
        <v>271000</v>
      </c>
      <c r="O1342" s="32">
        <f t="shared" si="329"/>
        <v>286230.2</v>
      </c>
      <c r="P1342" s="89">
        <v>744505</v>
      </c>
      <c r="Q1342" s="87"/>
      <c r="R1342" s="90">
        <v>744505</v>
      </c>
      <c r="S1342" s="32">
        <f t="shared" si="330"/>
        <v>786197.28</v>
      </c>
      <c r="T1342" s="32"/>
      <c r="U1342" s="32"/>
      <c r="V1342" s="32"/>
      <c r="W1342" s="32"/>
      <c r="X1342" s="32">
        <v>330600</v>
      </c>
      <c r="Y1342" s="32"/>
      <c r="Z1342" s="32">
        <v>330600</v>
      </c>
      <c r="AA1342" s="32">
        <f t="shared" si="335"/>
        <v>349179.72000000003</v>
      </c>
      <c r="AB1342" s="32"/>
      <c r="AC1342" s="32"/>
      <c r="AD1342" s="32"/>
      <c r="AE1342" s="32"/>
      <c r="AF1342" s="32"/>
      <c r="AG1342" s="32"/>
      <c r="AH1342" s="32"/>
      <c r="AI1342" s="32"/>
      <c r="AJ1342" s="32">
        <v>236325</v>
      </c>
      <c r="AK1342" s="32"/>
      <c r="AL1342" s="32">
        <v>236325</v>
      </c>
      <c r="AM1342" s="32">
        <f t="shared" si="331"/>
        <v>249606.465</v>
      </c>
      <c r="AN1342" s="32">
        <v>185350</v>
      </c>
      <c r="AO1342" s="32">
        <f t="shared" si="324"/>
        <v>0</v>
      </c>
      <c r="AP1342" s="32">
        <v>185350</v>
      </c>
      <c r="AQ1342" s="32">
        <f t="shared" si="332"/>
        <v>195766.67</v>
      </c>
      <c r="AR1342" s="32"/>
      <c r="AS1342" s="32"/>
      <c r="AT1342" s="32"/>
      <c r="AU1342" s="32"/>
      <c r="AV1342" s="32"/>
      <c r="AW1342" s="32"/>
      <c r="AX1342" s="32"/>
      <c r="AY1342" s="32"/>
      <c r="AZ1342" s="32"/>
      <c r="BA1342" s="32"/>
      <c r="BB1342" s="32"/>
      <c r="BC1342" s="32"/>
      <c r="BD1342" s="32"/>
      <c r="BE1342" s="32"/>
      <c r="BF1342" s="32"/>
      <c r="BG1342" s="32"/>
      <c r="BH1342" s="32"/>
      <c r="BI1342" s="32"/>
      <c r="BJ1342" s="32"/>
      <c r="BK1342" s="32"/>
      <c r="BL1342" s="32"/>
      <c r="BM1342" s="32"/>
      <c r="BN1342" s="32"/>
      <c r="BO1342" s="32"/>
      <c r="BP1342" s="32"/>
      <c r="BQ1342" s="32"/>
      <c r="BR1342" s="32"/>
      <c r="BS1342" s="32"/>
      <c r="BT1342" s="32"/>
      <c r="BU1342" s="32"/>
      <c r="BV1342" s="32"/>
      <c r="BW1342" s="32"/>
      <c r="BX1342" s="32"/>
      <c r="BY1342" s="32"/>
      <c r="BZ1342" s="32"/>
      <c r="CA1342" s="32"/>
      <c r="CB1342" s="32">
        <v>213840.00000000003</v>
      </c>
      <c r="CC1342" s="32"/>
      <c r="CD1342" s="32">
        <v>213840.00000000003</v>
      </c>
      <c r="CE1342" s="32">
        <f t="shared" si="334"/>
        <v>225857.80800000005</v>
      </c>
      <c r="CF1342" s="32"/>
      <c r="CG1342" s="32"/>
      <c r="CH1342" s="32"/>
      <c r="CI1342" s="32"/>
      <c r="CJ1342" s="32">
        <f t="shared" si="325"/>
        <v>311651.27757142857</v>
      </c>
      <c r="CK1342" s="32">
        <f>+SMALL((K1342,O1342,S1342,W1342,AA1342,AE1342,AI1342,AM1342,AQ1342,AU1342,AY1342,BC1342,BG1342,BK1342,BO1342,BS1342,BW1342,CA1342,CE1342,CI1342),1)</f>
        <v>88720.8</v>
      </c>
      <c r="CL1342" s="18"/>
      <c r="CM1342" s="18">
        <f t="shared" si="326"/>
        <v>0</v>
      </c>
      <c r="CN1342" s="35">
        <f t="shared" si="327"/>
        <v>0</v>
      </c>
      <c r="CO1342" s="39">
        <f t="shared" si="328"/>
        <v>88720.8</v>
      </c>
    </row>
    <row r="1343" spans="1:93" s="19" customFormat="1" ht="45">
      <c r="A1343" s="17">
        <v>1333</v>
      </c>
      <c r="B1343" s="50" t="s">
        <v>772</v>
      </c>
      <c r="C1343" s="69" t="s">
        <v>1072</v>
      </c>
      <c r="D1343" s="69" t="s">
        <v>1249</v>
      </c>
      <c r="E1343" s="37">
        <v>1</v>
      </c>
      <c r="F1343" s="37" t="str">
        <f>+VLOOKUP(B1343,'[1]AMAREY NOVA MEDICAL S.A'!$D:$H,5,0)</f>
        <v>CTO 5656-2021 AMAREY NOVA MEDICAL S.A</v>
      </c>
      <c r="G1343" s="34">
        <f>+VLOOKUP(B1343,'[1]AMAREY NOVA MEDICAL S.A'!$D:$H,2,0)</f>
        <v>148000</v>
      </c>
      <c r="H1343" s="32">
        <f>+VLOOKUP(B1343,'[1]AMAREY NOVA MEDICAL S.A'!$D:$H,3,0)</f>
        <v>0</v>
      </c>
      <c r="I1343" s="32">
        <f>+VLOOKUP(B1343,'[1]AMAREY NOVA MEDICAL S.A'!$D:$H,4,0)</f>
        <v>148000</v>
      </c>
      <c r="J1343" s="32">
        <f t="shared" si="319"/>
        <v>148000</v>
      </c>
      <c r="K1343" s="32">
        <f t="shared" si="320"/>
        <v>156317.6</v>
      </c>
      <c r="L1343" s="32">
        <v>320000</v>
      </c>
      <c r="M1343" s="32"/>
      <c r="N1343" s="32">
        <v>320000</v>
      </c>
      <c r="O1343" s="32">
        <f t="shared" si="329"/>
        <v>337984</v>
      </c>
      <c r="P1343" s="89">
        <v>734505</v>
      </c>
      <c r="Q1343" s="87"/>
      <c r="R1343" s="90">
        <v>734505</v>
      </c>
      <c r="S1343" s="32">
        <f t="shared" si="330"/>
        <v>775637.28</v>
      </c>
      <c r="T1343" s="32"/>
      <c r="U1343" s="32"/>
      <c r="V1343" s="32"/>
      <c r="W1343" s="32"/>
      <c r="X1343" s="32">
        <v>382800</v>
      </c>
      <c r="Y1343" s="32"/>
      <c r="Z1343" s="32">
        <v>382800</v>
      </c>
      <c r="AA1343" s="32">
        <f t="shared" si="335"/>
        <v>404313.36</v>
      </c>
      <c r="AB1343" s="32"/>
      <c r="AC1343" s="32"/>
      <c r="AD1343" s="32"/>
      <c r="AE1343" s="32"/>
      <c r="AF1343" s="32"/>
      <c r="AG1343" s="32"/>
      <c r="AH1343" s="32"/>
      <c r="AI1343" s="32"/>
      <c r="AJ1343" s="32">
        <v>425730</v>
      </c>
      <c r="AK1343" s="32"/>
      <c r="AL1343" s="32">
        <v>425730</v>
      </c>
      <c r="AM1343" s="32">
        <f t="shared" si="331"/>
        <v>449656.02600000001</v>
      </c>
      <c r="AN1343" s="32">
        <v>188650</v>
      </c>
      <c r="AO1343" s="32">
        <f t="shared" si="324"/>
        <v>0</v>
      </c>
      <c r="AP1343" s="32">
        <v>188650</v>
      </c>
      <c r="AQ1343" s="32">
        <f t="shared" si="332"/>
        <v>199252.13</v>
      </c>
      <c r="AR1343" s="32"/>
      <c r="AS1343" s="32"/>
      <c r="AT1343" s="32"/>
      <c r="AU1343" s="32"/>
      <c r="AV1343" s="32"/>
      <c r="AW1343" s="32"/>
      <c r="AX1343" s="32"/>
      <c r="AY1343" s="32"/>
      <c r="AZ1343" s="32"/>
      <c r="BA1343" s="32"/>
      <c r="BB1343" s="32"/>
      <c r="BC1343" s="32"/>
      <c r="BD1343" s="32"/>
      <c r="BE1343" s="32"/>
      <c r="BF1343" s="32"/>
      <c r="BG1343" s="32"/>
      <c r="BH1343" s="32"/>
      <c r="BI1343" s="32"/>
      <c r="BJ1343" s="32"/>
      <c r="BK1343" s="32"/>
      <c r="BL1343" s="32"/>
      <c r="BM1343" s="32"/>
      <c r="BN1343" s="32"/>
      <c r="BO1343" s="32"/>
      <c r="BP1343" s="32"/>
      <c r="BQ1343" s="32"/>
      <c r="BR1343" s="32"/>
      <c r="BS1343" s="32"/>
      <c r="BT1343" s="32"/>
      <c r="BU1343" s="32"/>
      <c r="BV1343" s="32"/>
      <c r="BW1343" s="32"/>
      <c r="BX1343" s="32"/>
      <c r="BY1343" s="32"/>
      <c r="BZ1343" s="32"/>
      <c r="CA1343" s="32"/>
      <c r="CB1343" s="32">
        <v>225720.00000000003</v>
      </c>
      <c r="CC1343" s="32"/>
      <c r="CD1343" s="32">
        <v>225720.00000000003</v>
      </c>
      <c r="CE1343" s="32">
        <f t="shared" si="334"/>
        <v>238405.46400000004</v>
      </c>
      <c r="CF1343" s="32"/>
      <c r="CG1343" s="32"/>
      <c r="CH1343" s="32"/>
      <c r="CI1343" s="32"/>
      <c r="CJ1343" s="32">
        <f t="shared" si="325"/>
        <v>365937.98</v>
      </c>
      <c r="CK1343" s="32">
        <f>+SMALL((K1343,O1343,S1343,W1343,AA1343,AE1343,AI1343,AM1343,AQ1343,AU1343,AY1343,BC1343,BG1343,BK1343,BO1343,BS1343,BW1343,CA1343,CE1343,CI1343),1)</f>
        <v>156317.6</v>
      </c>
      <c r="CL1343" s="18"/>
      <c r="CM1343" s="18">
        <f t="shared" si="326"/>
        <v>0</v>
      </c>
      <c r="CN1343" s="35">
        <f t="shared" si="327"/>
        <v>0</v>
      </c>
      <c r="CO1343" s="39">
        <f t="shared" si="328"/>
        <v>156317.6</v>
      </c>
    </row>
    <row r="1344" spans="1:93" s="19" customFormat="1" ht="45">
      <c r="A1344" s="17">
        <v>1334</v>
      </c>
      <c r="B1344" s="50" t="s">
        <v>984</v>
      </c>
      <c r="C1344" s="69" t="s">
        <v>1072</v>
      </c>
      <c r="D1344" s="69" t="s">
        <v>1249</v>
      </c>
      <c r="E1344" s="37">
        <v>1</v>
      </c>
      <c r="F1344" s="37" t="str">
        <f>+VLOOKUP(B1344,'[1]AMAREY NOVA MEDICAL S.A'!$D:$H,5,0)</f>
        <v>CTO 5656-2021 AMAREY NOVA MEDICAL S.A</v>
      </c>
      <c r="G1344" s="34">
        <f>+VLOOKUP(B1344,'[1]AMAREY NOVA MEDICAL S.A'!$D:$H,2,0)</f>
        <v>31000</v>
      </c>
      <c r="H1344" s="32">
        <f>+VLOOKUP(B1344,'[1]AMAREY NOVA MEDICAL S.A'!$D:$H,3,0)</f>
        <v>0</v>
      </c>
      <c r="I1344" s="32">
        <f>+VLOOKUP(B1344,'[1]AMAREY NOVA MEDICAL S.A'!$D:$H,4,0)</f>
        <v>31000</v>
      </c>
      <c r="J1344" s="32">
        <f t="shared" si="319"/>
        <v>31000</v>
      </c>
      <c r="K1344" s="32">
        <f t="shared" si="320"/>
        <v>32742.2</v>
      </c>
      <c r="L1344" s="32">
        <v>36000</v>
      </c>
      <c r="M1344" s="32"/>
      <c r="N1344" s="32">
        <v>36000</v>
      </c>
      <c r="O1344" s="32">
        <f t="shared" si="329"/>
        <v>38023.200000000004</v>
      </c>
      <c r="P1344" s="89">
        <v>41019</v>
      </c>
      <c r="Q1344" s="87"/>
      <c r="R1344" s="90">
        <v>41019</v>
      </c>
      <c r="S1344" s="32">
        <f t="shared" si="330"/>
        <v>43316.063999999998</v>
      </c>
      <c r="T1344" s="32"/>
      <c r="U1344" s="32"/>
      <c r="V1344" s="32"/>
      <c r="W1344" s="32"/>
      <c r="X1344" s="32">
        <v>58000</v>
      </c>
      <c r="Y1344" s="32"/>
      <c r="Z1344" s="32">
        <v>58000</v>
      </c>
      <c r="AA1344" s="32">
        <f t="shared" si="335"/>
        <v>61259.6</v>
      </c>
      <c r="AB1344" s="32"/>
      <c r="AC1344" s="32"/>
      <c r="AD1344" s="32"/>
      <c r="AE1344" s="32"/>
      <c r="AF1344" s="32"/>
      <c r="AG1344" s="32"/>
      <c r="AH1344" s="32"/>
      <c r="AI1344" s="32"/>
      <c r="AJ1344" s="32">
        <v>81800</v>
      </c>
      <c r="AK1344" s="32">
        <f>+AJ1344*19%</f>
        <v>15542</v>
      </c>
      <c r="AL1344" s="32">
        <v>97342</v>
      </c>
      <c r="AM1344" s="32">
        <f t="shared" si="331"/>
        <v>102812.6204</v>
      </c>
      <c r="AN1344" s="32">
        <v>43670</v>
      </c>
      <c r="AO1344" s="32">
        <f t="shared" si="324"/>
        <v>0</v>
      </c>
      <c r="AP1344" s="32">
        <v>43670</v>
      </c>
      <c r="AQ1344" s="32">
        <f t="shared" si="332"/>
        <v>46124.254000000001</v>
      </c>
      <c r="AR1344" s="32"/>
      <c r="AS1344" s="32"/>
      <c r="AT1344" s="32"/>
      <c r="AU1344" s="32"/>
      <c r="AV1344" s="32"/>
      <c r="AW1344" s="32"/>
      <c r="AX1344" s="32"/>
      <c r="AY1344" s="32"/>
      <c r="AZ1344" s="32"/>
      <c r="BA1344" s="32"/>
      <c r="BB1344" s="32"/>
      <c r="BC1344" s="32"/>
      <c r="BD1344" s="32"/>
      <c r="BE1344" s="32"/>
      <c r="BF1344" s="32"/>
      <c r="BG1344" s="32"/>
      <c r="BH1344" s="32"/>
      <c r="BI1344" s="32"/>
      <c r="BJ1344" s="32"/>
      <c r="BK1344" s="32"/>
      <c r="BL1344" s="32"/>
      <c r="BM1344" s="32"/>
      <c r="BN1344" s="32"/>
      <c r="BO1344" s="32"/>
      <c r="BP1344" s="32"/>
      <c r="BQ1344" s="32"/>
      <c r="BR1344" s="32"/>
      <c r="BS1344" s="32"/>
      <c r="BT1344" s="32"/>
      <c r="BU1344" s="32"/>
      <c r="BV1344" s="32"/>
      <c r="BW1344" s="32"/>
      <c r="BX1344" s="32"/>
      <c r="BY1344" s="32"/>
      <c r="BZ1344" s="32"/>
      <c r="CA1344" s="32"/>
      <c r="CB1344" s="32">
        <v>58536</v>
      </c>
      <c r="CC1344" s="32">
        <v>11121.84</v>
      </c>
      <c r="CD1344" s="32">
        <v>69657.84</v>
      </c>
      <c r="CE1344" s="32">
        <f t="shared" si="334"/>
        <v>73572.610608000003</v>
      </c>
      <c r="CF1344" s="32"/>
      <c r="CG1344" s="32"/>
      <c r="CH1344" s="32"/>
      <c r="CI1344" s="32"/>
      <c r="CJ1344" s="32">
        <f t="shared" si="325"/>
        <v>56835.792715428579</v>
      </c>
      <c r="CK1344" s="32">
        <f>+SMALL((K1344,O1344,S1344,W1344,AA1344,AE1344,AI1344,AM1344,AQ1344,AU1344,AY1344,BC1344,BG1344,BK1344,BO1344,BS1344,BW1344,CA1344,CE1344,CI1344),1)</f>
        <v>32742.2</v>
      </c>
      <c r="CL1344" s="18"/>
      <c r="CM1344" s="18">
        <f t="shared" si="326"/>
        <v>0</v>
      </c>
      <c r="CN1344" s="35">
        <f t="shared" si="327"/>
        <v>0</v>
      </c>
      <c r="CO1344" s="39">
        <f t="shared" si="328"/>
        <v>32742.2</v>
      </c>
    </row>
    <row r="1345" spans="1:93" s="19" customFormat="1" ht="60">
      <c r="A1345" s="17">
        <v>1335</v>
      </c>
      <c r="B1345" s="50" t="s">
        <v>993</v>
      </c>
      <c r="C1345" s="69" t="s">
        <v>1073</v>
      </c>
      <c r="D1345" s="69" t="s">
        <v>1249</v>
      </c>
      <c r="E1345" s="37">
        <v>1</v>
      </c>
      <c r="F1345" s="37" t="str">
        <f>+VLOOKUP(B1345,'[1]AMAREY NOVA MEDICAL S.A'!$D:$H,5,0)</f>
        <v>CTO 5665-2021 LA INSTRUMENTADORA S.A.S</v>
      </c>
      <c r="G1345" s="34">
        <f>+VLOOKUP(B1345,'[1]AMAREY NOVA MEDICAL S.A'!$D:$H,2,0)</f>
        <v>1040820</v>
      </c>
      <c r="H1345" s="32">
        <f>+VLOOKUP(B1345,'[1]AMAREY NOVA MEDICAL S.A'!$D:$H,3,0)</f>
        <v>0</v>
      </c>
      <c r="I1345" s="32">
        <f>+VLOOKUP(B1345,'[1]AMAREY NOVA MEDICAL S.A'!$D:$H,4,0)</f>
        <v>1040820</v>
      </c>
      <c r="J1345" s="32">
        <f t="shared" si="319"/>
        <v>1040820</v>
      </c>
      <c r="K1345" s="32">
        <f t="shared" si="320"/>
        <v>1099314.084</v>
      </c>
      <c r="L1345" s="32">
        <v>1288000</v>
      </c>
      <c r="M1345" s="32"/>
      <c r="N1345" s="32">
        <v>1288000</v>
      </c>
      <c r="O1345" s="32">
        <f t="shared" si="329"/>
        <v>1360385.6</v>
      </c>
      <c r="P1345" s="89">
        <v>5412123</v>
      </c>
      <c r="Q1345" s="87"/>
      <c r="R1345" s="90">
        <v>5412123</v>
      </c>
      <c r="S1345" s="32">
        <f t="shared" si="330"/>
        <v>5715201.8880000003</v>
      </c>
      <c r="T1345" s="32"/>
      <c r="U1345" s="32"/>
      <c r="V1345" s="32"/>
      <c r="W1345" s="32"/>
      <c r="X1345" s="32"/>
      <c r="Y1345" s="32"/>
      <c r="Z1345" s="32"/>
      <c r="AA1345" s="32"/>
      <c r="AB1345" s="32"/>
      <c r="AC1345" s="32"/>
      <c r="AD1345" s="32"/>
      <c r="AE1345" s="32"/>
      <c r="AF1345" s="32"/>
      <c r="AG1345" s="32"/>
      <c r="AH1345" s="32"/>
      <c r="AI1345" s="32"/>
      <c r="AJ1345" s="32">
        <v>1840000</v>
      </c>
      <c r="AK1345" s="32"/>
      <c r="AL1345" s="32">
        <v>1840000</v>
      </c>
      <c r="AM1345" s="32">
        <f t="shared" si="331"/>
        <v>1943408</v>
      </c>
      <c r="AN1345" s="32">
        <v>1040820</v>
      </c>
      <c r="AO1345" s="32">
        <f t="shared" si="324"/>
        <v>0</v>
      </c>
      <c r="AP1345" s="32">
        <v>1040820</v>
      </c>
      <c r="AQ1345" s="32">
        <f t="shared" si="332"/>
        <v>1099314.084</v>
      </c>
      <c r="AR1345" s="32"/>
      <c r="AS1345" s="32"/>
      <c r="AT1345" s="32"/>
      <c r="AU1345" s="32"/>
      <c r="AV1345" s="32"/>
      <c r="AW1345" s="32"/>
      <c r="AX1345" s="32"/>
      <c r="AY1345" s="32"/>
      <c r="AZ1345" s="32"/>
      <c r="BA1345" s="32"/>
      <c r="BB1345" s="32"/>
      <c r="BC1345" s="32"/>
      <c r="BD1345" s="32"/>
      <c r="BE1345" s="32"/>
      <c r="BF1345" s="32"/>
      <c r="BG1345" s="32"/>
      <c r="BH1345" s="32"/>
      <c r="BI1345" s="32"/>
      <c r="BJ1345" s="32"/>
      <c r="BK1345" s="32"/>
      <c r="BL1345" s="32"/>
      <c r="BM1345" s="32"/>
      <c r="BN1345" s="32"/>
      <c r="BO1345" s="32"/>
      <c r="BP1345" s="32"/>
      <c r="BQ1345" s="32"/>
      <c r="BR1345" s="32"/>
      <c r="BS1345" s="32"/>
      <c r="BT1345" s="32"/>
      <c r="BU1345" s="32"/>
      <c r="BV1345" s="32"/>
      <c r="BW1345" s="32"/>
      <c r="BX1345" s="32"/>
      <c r="BY1345" s="32"/>
      <c r="BZ1345" s="32"/>
      <c r="CA1345" s="32"/>
      <c r="CB1345" s="32"/>
      <c r="CC1345" s="32"/>
      <c r="CD1345" s="32"/>
      <c r="CE1345" s="32"/>
      <c r="CF1345" s="32"/>
      <c r="CG1345" s="32"/>
      <c r="CH1345" s="32"/>
      <c r="CI1345" s="32"/>
      <c r="CJ1345" s="32">
        <f t="shared" si="325"/>
        <v>2243524.7312000003</v>
      </c>
      <c r="CK1345" s="32">
        <f>+SMALL((K1345,O1345,S1345,W1345,AA1345,AE1345,AI1345,AM1345,AQ1345,AU1345,AY1345,BC1345,BG1345,BK1345,BO1345,BS1345,BW1345,CA1345,CE1345,CI1345),1)</f>
        <v>1099314.084</v>
      </c>
      <c r="CL1345" s="18"/>
      <c r="CM1345" s="18">
        <f t="shared" si="326"/>
        <v>0</v>
      </c>
      <c r="CN1345" s="35">
        <f t="shared" si="327"/>
        <v>0</v>
      </c>
      <c r="CO1345" s="39">
        <f t="shared" si="328"/>
        <v>1099314.084</v>
      </c>
    </row>
    <row r="1346" spans="1:93" s="19" customFormat="1" ht="45">
      <c r="A1346" s="17">
        <v>1336</v>
      </c>
      <c r="B1346" s="50" t="s">
        <v>429</v>
      </c>
      <c r="C1346" s="69" t="s">
        <v>1073</v>
      </c>
      <c r="D1346" s="69" t="s">
        <v>1249</v>
      </c>
      <c r="E1346" s="37">
        <v>1</v>
      </c>
      <c r="F1346" s="37" t="str">
        <f>+VLOOKUP(B1346,'[1]AMAREY NOVA MEDICAL S.A'!$D:$H,5,0)</f>
        <v>CTO 5656-2021 AMAREY NOVA MEDICAL S.A</v>
      </c>
      <c r="G1346" s="34">
        <f>+VLOOKUP(B1346,'[1]AMAREY NOVA MEDICAL S.A'!$D:$H,2,0)</f>
        <v>84000</v>
      </c>
      <c r="H1346" s="32">
        <f>+VLOOKUP(B1346,'[1]AMAREY NOVA MEDICAL S.A'!$D:$H,3,0)</f>
        <v>0</v>
      </c>
      <c r="I1346" s="32">
        <f>+VLOOKUP(B1346,'[1]AMAREY NOVA MEDICAL S.A'!$D:$H,4,0)</f>
        <v>84000</v>
      </c>
      <c r="J1346" s="32">
        <f t="shared" si="319"/>
        <v>84000</v>
      </c>
      <c r="K1346" s="32">
        <f t="shared" si="320"/>
        <v>88720.8</v>
      </c>
      <c r="L1346" s="32">
        <v>271000</v>
      </c>
      <c r="M1346" s="32"/>
      <c r="N1346" s="32">
        <v>271000</v>
      </c>
      <c r="O1346" s="32">
        <f t="shared" si="329"/>
        <v>286230.2</v>
      </c>
      <c r="P1346" s="89">
        <v>744505</v>
      </c>
      <c r="Q1346" s="87"/>
      <c r="R1346" s="90">
        <v>744505</v>
      </c>
      <c r="S1346" s="32">
        <f t="shared" si="330"/>
        <v>786197.28</v>
      </c>
      <c r="T1346" s="32"/>
      <c r="U1346" s="32"/>
      <c r="V1346" s="32"/>
      <c r="W1346" s="32"/>
      <c r="X1346" s="32">
        <v>330600</v>
      </c>
      <c r="Y1346" s="32"/>
      <c r="Z1346" s="32">
        <v>330600</v>
      </c>
      <c r="AA1346" s="32">
        <f t="shared" si="335"/>
        <v>349179.72000000003</v>
      </c>
      <c r="AB1346" s="32"/>
      <c r="AC1346" s="32"/>
      <c r="AD1346" s="32"/>
      <c r="AE1346" s="32"/>
      <c r="AF1346" s="32"/>
      <c r="AG1346" s="32"/>
      <c r="AH1346" s="32"/>
      <c r="AI1346" s="32"/>
      <c r="AJ1346" s="32">
        <v>236325</v>
      </c>
      <c r="AK1346" s="32"/>
      <c r="AL1346" s="32">
        <v>236325</v>
      </c>
      <c r="AM1346" s="32">
        <f t="shared" si="331"/>
        <v>249606.465</v>
      </c>
      <c r="AN1346" s="32">
        <v>185350</v>
      </c>
      <c r="AO1346" s="32">
        <f t="shared" si="324"/>
        <v>0</v>
      </c>
      <c r="AP1346" s="32">
        <v>185350</v>
      </c>
      <c r="AQ1346" s="32">
        <f t="shared" si="332"/>
        <v>195766.67</v>
      </c>
      <c r="AR1346" s="32"/>
      <c r="AS1346" s="32"/>
      <c r="AT1346" s="32"/>
      <c r="AU1346" s="32"/>
      <c r="AV1346" s="32"/>
      <c r="AW1346" s="32"/>
      <c r="AX1346" s="32"/>
      <c r="AY1346" s="32"/>
      <c r="AZ1346" s="32"/>
      <c r="BA1346" s="32"/>
      <c r="BB1346" s="32"/>
      <c r="BC1346" s="32"/>
      <c r="BD1346" s="32"/>
      <c r="BE1346" s="32"/>
      <c r="BF1346" s="32"/>
      <c r="BG1346" s="32"/>
      <c r="BH1346" s="32"/>
      <c r="BI1346" s="32"/>
      <c r="BJ1346" s="32"/>
      <c r="BK1346" s="32"/>
      <c r="BL1346" s="32"/>
      <c r="BM1346" s="32"/>
      <c r="BN1346" s="32"/>
      <c r="BO1346" s="32"/>
      <c r="BP1346" s="32"/>
      <c r="BQ1346" s="32"/>
      <c r="BR1346" s="32"/>
      <c r="BS1346" s="32"/>
      <c r="BT1346" s="32"/>
      <c r="BU1346" s="32"/>
      <c r="BV1346" s="32"/>
      <c r="BW1346" s="32"/>
      <c r="BX1346" s="32"/>
      <c r="BY1346" s="32"/>
      <c r="BZ1346" s="32"/>
      <c r="CA1346" s="32"/>
      <c r="CB1346" s="32"/>
      <c r="CC1346" s="32"/>
      <c r="CD1346" s="32"/>
      <c r="CE1346" s="32"/>
      <c r="CF1346" s="32"/>
      <c r="CG1346" s="32"/>
      <c r="CH1346" s="32"/>
      <c r="CI1346" s="32"/>
      <c r="CJ1346" s="32">
        <f t="shared" si="325"/>
        <v>325950.18916666665</v>
      </c>
      <c r="CK1346" s="32">
        <f>+SMALL((K1346,O1346,S1346,W1346,AA1346,AE1346,AI1346,AM1346,AQ1346,AU1346,AY1346,BC1346,BG1346,BK1346,BO1346,BS1346,BW1346,CA1346,CE1346,CI1346),1)</f>
        <v>88720.8</v>
      </c>
      <c r="CL1346" s="18"/>
      <c r="CM1346" s="18">
        <f t="shared" si="326"/>
        <v>0</v>
      </c>
      <c r="CN1346" s="35">
        <f t="shared" si="327"/>
        <v>0</v>
      </c>
      <c r="CO1346" s="39">
        <f t="shared" si="328"/>
        <v>88720.8</v>
      </c>
    </row>
    <row r="1347" spans="1:93" s="19" customFormat="1" ht="45">
      <c r="A1347" s="17">
        <v>1337</v>
      </c>
      <c r="B1347" s="50" t="s">
        <v>772</v>
      </c>
      <c r="C1347" s="69" t="s">
        <v>1073</v>
      </c>
      <c r="D1347" s="69" t="s">
        <v>1249</v>
      </c>
      <c r="E1347" s="37">
        <v>1</v>
      </c>
      <c r="F1347" s="37" t="str">
        <f>+VLOOKUP(B1347,'[1]AMAREY NOVA MEDICAL S.A'!$D:$H,5,0)</f>
        <v>CTO 5656-2021 AMAREY NOVA MEDICAL S.A</v>
      </c>
      <c r="G1347" s="34">
        <f>+VLOOKUP(B1347,'[1]AMAREY NOVA MEDICAL S.A'!$D:$H,2,0)</f>
        <v>148000</v>
      </c>
      <c r="H1347" s="32">
        <f>+VLOOKUP(B1347,'[1]AMAREY NOVA MEDICAL S.A'!$D:$H,3,0)</f>
        <v>0</v>
      </c>
      <c r="I1347" s="32">
        <f>+VLOOKUP(B1347,'[1]AMAREY NOVA MEDICAL S.A'!$D:$H,4,0)</f>
        <v>148000</v>
      </c>
      <c r="J1347" s="32">
        <f t="shared" si="319"/>
        <v>148000</v>
      </c>
      <c r="K1347" s="32">
        <f t="shared" si="320"/>
        <v>156317.6</v>
      </c>
      <c r="L1347" s="32">
        <v>320000</v>
      </c>
      <c r="M1347" s="32"/>
      <c r="N1347" s="32">
        <v>320000</v>
      </c>
      <c r="O1347" s="32">
        <f t="shared" si="329"/>
        <v>337984</v>
      </c>
      <c r="P1347" s="89">
        <v>734505</v>
      </c>
      <c r="Q1347" s="87"/>
      <c r="R1347" s="90">
        <v>734505</v>
      </c>
      <c r="S1347" s="32">
        <f t="shared" si="330"/>
        <v>775637.28</v>
      </c>
      <c r="T1347" s="32"/>
      <c r="U1347" s="32"/>
      <c r="V1347" s="32"/>
      <c r="W1347" s="32"/>
      <c r="X1347" s="32">
        <v>382800</v>
      </c>
      <c r="Y1347" s="32"/>
      <c r="Z1347" s="32">
        <v>382800</v>
      </c>
      <c r="AA1347" s="32">
        <f t="shared" si="335"/>
        <v>404313.36</v>
      </c>
      <c r="AB1347" s="32"/>
      <c r="AC1347" s="32"/>
      <c r="AD1347" s="32"/>
      <c r="AE1347" s="32"/>
      <c r="AF1347" s="32"/>
      <c r="AG1347" s="32"/>
      <c r="AH1347" s="32"/>
      <c r="AI1347" s="32"/>
      <c r="AJ1347" s="32">
        <v>425730</v>
      </c>
      <c r="AK1347" s="32"/>
      <c r="AL1347" s="32">
        <v>425730</v>
      </c>
      <c r="AM1347" s="32">
        <f t="shared" si="331"/>
        <v>449656.02600000001</v>
      </c>
      <c r="AN1347" s="32">
        <v>188650</v>
      </c>
      <c r="AO1347" s="32">
        <f t="shared" si="324"/>
        <v>0</v>
      </c>
      <c r="AP1347" s="32">
        <v>188650</v>
      </c>
      <c r="AQ1347" s="32">
        <f t="shared" si="332"/>
        <v>199252.13</v>
      </c>
      <c r="AR1347" s="32"/>
      <c r="AS1347" s="32"/>
      <c r="AT1347" s="32"/>
      <c r="AU1347" s="32"/>
      <c r="AV1347" s="32"/>
      <c r="AW1347" s="32"/>
      <c r="AX1347" s="32"/>
      <c r="AY1347" s="32"/>
      <c r="AZ1347" s="32"/>
      <c r="BA1347" s="32"/>
      <c r="BB1347" s="32"/>
      <c r="BC1347" s="32"/>
      <c r="BD1347" s="32"/>
      <c r="BE1347" s="32"/>
      <c r="BF1347" s="32"/>
      <c r="BG1347" s="32"/>
      <c r="BH1347" s="32"/>
      <c r="BI1347" s="32"/>
      <c r="BJ1347" s="32"/>
      <c r="BK1347" s="32"/>
      <c r="BL1347" s="32"/>
      <c r="BM1347" s="32"/>
      <c r="BN1347" s="32"/>
      <c r="BO1347" s="32"/>
      <c r="BP1347" s="32"/>
      <c r="BQ1347" s="32"/>
      <c r="BR1347" s="32"/>
      <c r="BS1347" s="32"/>
      <c r="BT1347" s="32"/>
      <c r="BU1347" s="32"/>
      <c r="BV1347" s="32"/>
      <c r="BW1347" s="32"/>
      <c r="BX1347" s="32"/>
      <c r="BY1347" s="32"/>
      <c r="BZ1347" s="32"/>
      <c r="CA1347" s="32"/>
      <c r="CB1347" s="32"/>
      <c r="CC1347" s="32"/>
      <c r="CD1347" s="32"/>
      <c r="CE1347" s="32"/>
      <c r="CF1347" s="32"/>
      <c r="CG1347" s="32"/>
      <c r="CH1347" s="32"/>
      <c r="CI1347" s="32"/>
      <c r="CJ1347" s="32">
        <f t="shared" si="325"/>
        <v>387193.39933333331</v>
      </c>
      <c r="CK1347" s="32">
        <f>+SMALL((K1347,O1347,S1347,W1347,AA1347,AE1347,AI1347,AM1347,AQ1347,AU1347,AY1347,BC1347,BG1347,BK1347,BO1347,BS1347,BW1347,CA1347,CE1347,CI1347),1)</f>
        <v>156317.6</v>
      </c>
      <c r="CL1347" s="18"/>
      <c r="CM1347" s="18">
        <f t="shared" si="326"/>
        <v>0</v>
      </c>
      <c r="CN1347" s="35">
        <f t="shared" si="327"/>
        <v>0</v>
      </c>
      <c r="CO1347" s="39">
        <f t="shared" si="328"/>
        <v>156317.6</v>
      </c>
    </row>
    <row r="1348" spans="1:93" s="19" customFormat="1" ht="45">
      <c r="A1348" s="17">
        <v>1338</v>
      </c>
      <c r="B1348" s="50" t="s">
        <v>984</v>
      </c>
      <c r="C1348" s="69" t="s">
        <v>1073</v>
      </c>
      <c r="D1348" s="69" t="s">
        <v>1249</v>
      </c>
      <c r="E1348" s="37">
        <v>1</v>
      </c>
      <c r="F1348" s="37" t="str">
        <f>+VLOOKUP(B1348,'[1]AMAREY NOVA MEDICAL S.A'!$D:$H,5,0)</f>
        <v>CTO 5656-2021 AMAREY NOVA MEDICAL S.A</v>
      </c>
      <c r="G1348" s="34">
        <f>+VLOOKUP(B1348,'[1]AMAREY NOVA MEDICAL S.A'!$D:$H,2,0)</f>
        <v>31000</v>
      </c>
      <c r="H1348" s="32">
        <f>+VLOOKUP(B1348,'[1]AMAREY NOVA MEDICAL S.A'!$D:$H,3,0)</f>
        <v>0</v>
      </c>
      <c r="I1348" s="32">
        <f>+VLOOKUP(B1348,'[1]AMAREY NOVA MEDICAL S.A'!$D:$H,4,0)</f>
        <v>31000</v>
      </c>
      <c r="J1348" s="32">
        <f t="shared" si="319"/>
        <v>31000</v>
      </c>
      <c r="K1348" s="32">
        <f t="shared" si="320"/>
        <v>32742.2</v>
      </c>
      <c r="L1348" s="32">
        <v>36000</v>
      </c>
      <c r="M1348" s="32"/>
      <c r="N1348" s="32">
        <v>36000</v>
      </c>
      <c r="O1348" s="32">
        <f t="shared" si="329"/>
        <v>38023.200000000004</v>
      </c>
      <c r="P1348" s="89">
        <v>41019</v>
      </c>
      <c r="Q1348" s="87"/>
      <c r="R1348" s="90">
        <v>41019</v>
      </c>
      <c r="S1348" s="32">
        <f t="shared" si="330"/>
        <v>43316.063999999998</v>
      </c>
      <c r="T1348" s="32"/>
      <c r="U1348" s="32"/>
      <c r="V1348" s="32"/>
      <c r="W1348" s="32"/>
      <c r="X1348" s="32">
        <v>58000</v>
      </c>
      <c r="Y1348" s="32"/>
      <c r="Z1348" s="32">
        <v>58000</v>
      </c>
      <c r="AA1348" s="32">
        <f t="shared" si="335"/>
        <v>61259.6</v>
      </c>
      <c r="AB1348" s="32"/>
      <c r="AC1348" s="32"/>
      <c r="AD1348" s="32"/>
      <c r="AE1348" s="32"/>
      <c r="AF1348" s="32"/>
      <c r="AG1348" s="32"/>
      <c r="AH1348" s="32"/>
      <c r="AI1348" s="32"/>
      <c r="AJ1348" s="32">
        <v>81800</v>
      </c>
      <c r="AK1348" s="32">
        <f>+AJ1348*19%</f>
        <v>15542</v>
      </c>
      <c r="AL1348" s="32">
        <v>97342</v>
      </c>
      <c r="AM1348" s="32">
        <f t="shared" si="331"/>
        <v>102812.6204</v>
      </c>
      <c r="AN1348" s="32">
        <v>43670</v>
      </c>
      <c r="AO1348" s="32">
        <f t="shared" si="324"/>
        <v>0</v>
      </c>
      <c r="AP1348" s="32">
        <v>43670</v>
      </c>
      <c r="AQ1348" s="32">
        <f t="shared" si="332"/>
        <v>46124.254000000001</v>
      </c>
      <c r="AR1348" s="32"/>
      <c r="AS1348" s="32"/>
      <c r="AT1348" s="32"/>
      <c r="AU1348" s="32"/>
      <c r="AV1348" s="32"/>
      <c r="AW1348" s="32"/>
      <c r="AX1348" s="32"/>
      <c r="AY1348" s="32"/>
      <c r="AZ1348" s="32"/>
      <c r="BA1348" s="32"/>
      <c r="BB1348" s="32"/>
      <c r="BC1348" s="32"/>
      <c r="BD1348" s="32"/>
      <c r="BE1348" s="32"/>
      <c r="BF1348" s="32"/>
      <c r="BG1348" s="32"/>
      <c r="BH1348" s="32"/>
      <c r="BI1348" s="32"/>
      <c r="BJ1348" s="32"/>
      <c r="BK1348" s="32"/>
      <c r="BL1348" s="32"/>
      <c r="BM1348" s="32"/>
      <c r="BN1348" s="32"/>
      <c r="BO1348" s="32"/>
      <c r="BP1348" s="32"/>
      <c r="BQ1348" s="32"/>
      <c r="BR1348" s="32"/>
      <c r="BS1348" s="32"/>
      <c r="BT1348" s="32"/>
      <c r="BU1348" s="32"/>
      <c r="BV1348" s="32"/>
      <c r="BW1348" s="32"/>
      <c r="BX1348" s="32"/>
      <c r="BY1348" s="32"/>
      <c r="BZ1348" s="32"/>
      <c r="CA1348" s="32"/>
      <c r="CB1348" s="32"/>
      <c r="CC1348" s="32"/>
      <c r="CD1348" s="32"/>
      <c r="CE1348" s="32"/>
      <c r="CF1348" s="32"/>
      <c r="CG1348" s="32"/>
      <c r="CH1348" s="32"/>
      <c r="CI1348" s="32"/>
      <c r="CJ1348" s="32">
        <f t="shared" si="325"/>
        <v>54046.323066666671</v>
      </c>
      <c r="CK1348" s="32">
        <f>+SMALL((K1348,O1348,S1348,W1348,AA1348,AE1348,AI1348,AM1348,AQ1348,AU1348,AY1348,BC1348,BG1348,BK1348,BO1348,BS1348,BW1348,CA1348,CE1348,CI1348),1)</f>
        <v>32742.2</v>
      </c>
      <c r="CL1348" s="18"/>
      <c r="CM1348" s="18">
        <f t="shared" si="326"/>
        <v>0</v>
      </c>
      <c r="CN1348" s="35">
        <f t="shared" si="327"/>
        <v>0</v>
      </c>
      <c r="CO1348" s="39">
        <f t="shared" si="328"/>
        <v>32742.2</v>
      </c>
    </row>
    <row r="1349" spans="1:93" s="19" customFormat="1" ht="45">
      <c r="A1349" s="17">
        <v>1339</v>
      </c>
      <c r="B1349" s="50" t="s">
        <v>994</v>
      </c>
      <c r="C1349" s="69" t="s">
        <v>1074</v>
      </c>
      <c r="D1349" s="69" t="s">
        <v>1249</v>
      </c>
      <c r="E1349" s="37">
        <v>1</v>
      </c>
      <c r="F1349" s="37" t="str">
        <f>+VLOOKUP(B1349,'[1]AMAREY NOVA MEDICAL S.A'!$D:$H,5,0)</f>
        <v>CTO 5656-2021 AMAREY NOVA MEDICAL S.A</v>
      </c>
      <c r="G1349" s="34">
        <f>+VLOOKUP(B1349,'[1]AMAREY NOVA MEDICAL S.A'!$D:$H,2,0)</f>
        <v>760000</v>
      </c>
      <c r="H1349" s="32">
        <f>+VLOOKUP(B1349,'[1]AMAREY NOVA MEDICAL S.A'!$D:$H,3,0)</f>
        <v>0</v>
      </c>
      <c r="I1349" s="32">
        <f>+VLOOKUP(B1349,'[1]AMAREY NOVA MEDICAL S.A'!$D:$H,4,0)</f>
        <v>760000</v>
      </c>
      <c r="J1349" s="32">
        <f t="shared" ref="J1349:J1412" si="339">+I1349*E1349</f>
        <v>760000</v>
      </c>
      <c r="K1349" s="32">
        <f t="shared" ref="K1349:K1412" si="340">+J1349*1.0562</f>
        <v>802712</v>
      </c>
      <c r="L1349" s="32">
        <v>1288000</v>
      </c>
      <c r="M1349" s="32"/>
      <c r="N1349" s="32">
        <v>1288000</v>
      </c>
      <c r="O1349" s="32">
        <f t="shared" si="329"/>
        <v>1360385.6</v>
      </c>
      <c r="P1349" s="89">
        <v>5412123</v>
      </c>
      <c r="Q1349" s="87"/>
      <c r="R1349" s="90">
        <v>5412123</v>
      </c>
      <c r="S1349" s="32">
        <f t="shared" si="330"/>
        <v>5715201.8880000003</v>
      </c>
      <c r="T1349" s="32"/>
      <c r="U1349" s="32"/>
      <c r="V1349" s="32"/>
      <c r="W1349" s="32"/>
      <c r="X1349" s="32"/>
      <c r="Y1349" s="32"/>
      <c r="Z1349" s="32"/>
      <c r="AA1349" s="32"/>
      <c r="AB1349" s="32"/>
      <c r="AC1349" s="32"/>
      <c r="AD1349" s="32"/>
      <c r="AE1349" s="32"/>
      <c r="AF1349" s="32"/>
      <c r="AG1349" s="32"/>
      <c r="AH1349" s="32"/>
      <c r="AI1349" s="32"/>
      <c r="AJ1349" s="32">
        <v>1840000</v>
      </c>
      <c r="AK1349" s="32"/>
      <c r="AL1349" s="32">
        <v>1840000</v>
      </c>
      <c r="AM1349" s="32">
        <f t="shared" si="331"/>
        <v>1943408</v>
      </c>
      <c r="AN1349" s="32">
        <v>1040820</v>
      </c>
      <c r="AO1349" s="32">
        <f t="shared" si="324"/>
        <v>0</v>
      </c>
      <c r="AP1349" s="32">
        <v>1040820</v>
      </c>
      <c r="AQ1349" s="32">
        <f t="shared" si="332"/>
        <v>1099314.084</v>
      </c>
      <c r="AR1349" s="32"/>
      <c r="AS1349" s="32"/>
      <c r="AT1349" s="32"/>
      <c r="AU1349" s="32"/>
      <c r="AV1349" s="32"/>
      <c r="AW1349" s="32"/>
      <c r="AX1349" s="32"/>
      <c r="AY1349" s="32"/>
      <c r="AZ1349" s="32"/>
      <c r="BA1349" s="32"/>
      <c r="BB1349" s="32"/>
      <c r="BC1349" s="32"/>
      <c r="BD1349" s="32"/>
      <c r="BE1349" s="32"/>
      <c r="BF1349" s="32"/>
      <c r="BG1349" s="32"/>
      <c r="BH1349" s="32"/>
      <c r="BI1349" s="32"/>
      <c r="BJ1349" s="32"/>
      <c r="BK1349" s="32"/>
      <c r="BL1349" s="32"/>
      <c r="BM1349" s="32"/>
      <c r="BN1349" s="32"/>
      <c r="BO1349" s="32"/>
      <c r="BP1349" s="32"/>
      <c r="BQ1349" s="32"/>
      <c r="BR1349" s="32"/>
      <c r="BS1349" s="32"/>
      <c r="BT1349" s="32"/>
      <c r="BU1349" s="32"/>
      <c r="BV1349" s="32"/>
      <c r="BW1349" s="32"/>
      <c r="BX1349" s="32"/>
      <c r="BY1349" s="32"/>
      <c r="BZ1349" s="32"/>
      <c r="CA1349" s="32"/>
      <c r="CB1349" s="32">
        <v>1274724</v>
      </c>
      <c r="CC1349" s="32"/>
      <c r="CD1349" s="32">
        <v>1274724</v>
      </c>
      <c r="CE1349" s="32">
        <f t="shared" si="334"/>
        <v>1346363.4887999999</v>
      </c>
      <c r="CF1349" s="32"/>
      <c r="CG1349" s="32"/>
      <c r="CH1349" s="32"/>
      <c r="CI1349" s="32"/>
      <c r="CJ1349" s="32">
        <f t="shared" si="325"/>
        <v>2044564.1768000002</v>
      </c>
      <c r="CK1349" s="32">
        <f>+SMALL((K1349,O1349,S1349,W1349,AA1349,AE1349,AI1349,AM1349,AQ1349,AU1349,AY1349,BC1349,BG1349,BK1349,BO1349,BS1349,BW1349,CA1349,CE1349,CI1349),1)</f>
        <v>802712</v>
      </c>
      <c r="CL1349" s="18"/>
      <c r="CM1349" s="18">
        <f t="shared" si="326"/>
        <v>0</v>
      </c>
      <c r="CN1349" s="35">
        <f t="shared" si="327"/>
        <v>0</v>
      </c>
      <c r="CO1349" s="39">
        <f t="shared" si="328"/>
        <v>802712</v>
      </c>
    </row>
    <row r="1350" spans="1:93" s="19" customFormat="1" ht="45">
      <c r="A1350" s="17">
        <v>1340</v>
      </c>
      <c r="B1350" s="50" t="s">
        <v>429</v>
      </c>
      <c r="C1350" s="69" t="s">
        <v>1074</v>
      </c>
      <c r="D1350" s="69" t="s">
        <v>1249</v>
      </c>
      <c r="E1350" s="37">
        <v>1</v>
      </c>
      <c r="F1350" s="37" t="str">
        <f>+VLOOKUP(B1350,'[1]AMAREY NOVA MEDICAL S.A'!$D:$H,5,0)</f>
        <v>CTO 5656-2021 AMAREY NOVA MEDICAL S.A</v>
      </c>
      <c r="G1350" s="34">
        <f>+VLOOKUP(B1350,'[1]AMAREY NOVA MEDICAL S.A'!$D:$H,2,0)</f>
        <v>84000</v>
      </c>
      <c r="H1350" s="32">
        <f>+VLOOKUP(B1350,'[1]AMAREY NOVA MEDICAL S.A'!$D:$H,3,0)</f>
        <v>0</v>
      </c>
      <c r="I1350" s="32">
        <f>+VLOOKUP(B1350,'[1]AMAREY NOVA MEDICAL S.A'!$D:$H,4,0)</f>
        <v>84000</v>
      </c>
      <c r="J1350" s="32">
        <f t="shared" si="339"/>
        <v>84000</v>
      </c>
      <c r="K1350" s="32">
        <f t="shared" si="340"/>
        <v>88720.8</v>
      </c>
      <c r="L1350" s="32">
        <v>271000</v>
      </c>
      <c r="M1350" s="32"/>
      <c r="N1350" s="32">
        <v>271000</v>
      </c>
      <c r="O1350" s="32">
        <f t="shared" si="329"/>
        <v>286230.2</v>
      </c>
      <c r="P1350" s="89">
        <v>744505</v>
      </c>
      <c r="Q1350" s="87"/>
      <c r="R1350" s="90">
        <v>744505</v>
      </c>
      <c r="S1350" s="32">
        <f t="shared" si="330"/>
        <v>786197.28</v>
      </c>
      <c r="T1350" s="32"/>
      <c r="U1350" s="32"/>
      <c r="V1350" s="32"/>
      <c r="W1350" s="32"/>
      <c r="X1350" s="32">
        <v>330600</v>
      </c>
      <c r="Y1350" s="32"/>
      <c r="Z1350" s="32">
        <v>330600</v>
      </c>
      <c r="AA1350" s="32">
        <f t="shared" si="335"/>
        <v>349179.72000000003</v>
      </c>
      <c r="AB1350" s="32"/>
      <c r="AC1350" s="32"/>
      <c r="AD1350" s="32"/>
      <c r="AE1350" s="32"/>
      <c r="AF1350" s="32"/>
      <c r="AG1350" s="32"/>
      <c r="AH1350" s="32"/>
      <c r="AI1350" s="32"/>
      <c r="AJ1350" s="32">
        <v>236325</v>
      </c>
      <c r="AK1350" s="32"/>
      <c r="AL1350" s="32">
        <v>236325</v>
      </c>
      <c r="AM1350" s="32">
        <f t="shared" si="331"/>
        <v>249606.465</v>
      </c>
      <c r="AN1350" s="32">
        <v>185350</v>
      </c>
      <c r="AO1350" s="32">
        <f t="shared" si="324"/>
        <v>0</v>
      </c>
      <c r="AP1350" s="32">
        <v>185350</v>
      </c>
      <c r="AQ1350" s="32">
        <f t="shared" si="332"/>
        <v>195766.67</v>
      </c>
      <c r="AR1350" s="32"/>
      <c r="AS1350" s="32"/>
      <c r="AT1350" s="32"/>
      <c r="AU1350" s="32"/>
      <c r="AV1350" s="32"/>
      <c r="AW1350" s="32"/>
      <c r="AX1350" s="32"/>
      <c r="AY1350" s="32"/>
      <c r="AZ1350" s="32"/>
      <c r="BA1350" s="32"/>
      <c r="BB1350" s="32"/>
      <c r="BC1350" s="32"/>
      <c r="BD1350" s="32"/>
      <c r="BE1350" s="32"/>
      <c r="BF1350" s="32"/>
      <c r="BG1350" s="32"/>
      <c r="BH1350" s="32"/>
      <c r="BI1350" s="32"/>
      <c r="BJ1350" s="32"/>
      <c r="BK1350" s="32"/>
      <c r="BL1350" s="32"/>
      <c r="BM1350" s="32"/>
      <c r="BN1350" s="32"/>
      <c r="BO1350" s="32"/>
      <c r="BP1350" s="32"/>
      <c r="BQ1350" s="32"/>
      <c r="BR1350" s="32"/>
      <c r="BS1350" s="32"/>
      <c r="BT1350" s="32"/>
      <c r="BU1350" s="32"/>
      <c r="BV1350" s="32"/>
      <c r="BW1350" s="32"/>
      <c r="BX1350" s="32"/>
      <c r="BY1350" s="32"/>
      <c r="BZ1350" s="32"/>
      <c r="CA1350" s="32"/>
      <c r="CB1350" s="32">
        <v>213840.00000000003</v>
      </c>
      <c r="CC1350" s="32"/>
      <c r="CD1350" s="32">
        <v>213840.00000000003</v>
      </c>
      <c r="CE1350" s="32">
        <f t="shared" si="334"/>
        <v>225857.80800000005</v>
      </c>
      <c r="CF1350" s="32"/>
      <c r="CG1350" s="32"/>
      <c r="CH1350" s="32"/>
      <c r="CI1350" s="32"/>
      <c r="CJ1350" s="32">
        <f t="shared" si="325"/>
        <v>311651.27757142857</v>
      </c>
      <c r="CK1350" s="32">
        <f>+SMALL((K1350,O1350,S1350,W1350,AA1350,AE1350,AI1350,AM1350,AQ1350,AU1350,AY1350,BC1350,BG1350,BK1350,BO1350,BS1350,BW1350,CA1350,CE1350,CI1350),1)</f>
        <v>88720.8</v>
      </c>
      <c r="CL1350" s="18"/>
      <c r="CM1350" s="18">
        <f t="shared" si="326"/>
        <v>0</v>
      </c>
      <c r="CN1350" s="35">
        <f t="shared" si="327"/>
        <v>0</v>
      </c>
      <c r="CO1350" s="39">
        <f t="shared" si="328"/>
        <v>88720.8</v>
      </c>
    </row>
    <row r="1351" spans="1:93" s="19" customFormat="1" ht="45">
      <c r="A1351" s="17">
        <v>1341</v>
      </c>
      <c r="B1351" s="50" t="s">
        <v>772</v>
      </c>
      <c r="C1351" s="69" t="s">
        <v>1074</v>
      </c>
      <c r="D1351" s="69" t="s">
        <v>1249</v>
      </c>
      <c r="E1351" s="37">
        <v>1</v>
      </c>
      <c r="F1351" s="37" t="str">
        <f>+VLOOKUP(B1351,'[1]AMAREY NOVA MEDICAL S.A'!$D:$H,5,0)</f>
        <v>CTO 5656-2021 AMAREY NOVA MEDICAL S.A</v>
      </c>
      <c r="G1351" s="34">
        <f>+VLOOKUP(B1351,'[1]AMAREY NOVA MEDICAL S.A'!$D:$H,2,0)</f>
        <v>148000</v>
      </c>
      <c r="H1351" s="32">
        <f>+VLOOKUP(B1351,'[1]AMAREY NOVA MEDICAL S.A'!$D:$H,3,0)</f>
        <v>0</v>
      </c>
      <c r="I1351" s="32">
        <f>+VLOOKUP(B1351,'[1]AMAREY NOVA MEDICAL S.A'!$D:$H,4,0)</f>
        <v>148000</v>
      </c>
      <c r="J1351" s="32">
        <f t="shared" si="339"/>
        <v>148000</v>
      </c>
      <c r="K1351" s="32">
        <f t="shared" si="340"/>
        <v>156317.6</v>
      </c>
      <c r="L1351" s="32">
        <v>320000</v>
      </c>
      <c r="M1351" s="32"/>
      <c r="N1351" s="32">
        <v>320000</v>
      </c>
      <c r="O1351" s="32">
        <f t="shared" si="329"/>
        <v>337984</v>
      </c>
      <c r="P1351" s="89">
        <v>734505</v>
      </c>
      <c r="Q1351" s="87"/>
      <c r="R1351" s="90">
        <v>734505</v>
      </c>
      <c r="S1351" s="32">
        <f t="shared" si="330"/>
        <v>775637.28</v>
      </c>
      <c r="T1351" s="32"/>
      <c r="U1351" s="32"/>
      <c r="V1351" s="32"/>
      <c r="W1351" s="32"/>
      <c r="X1351" s="32">
        <v>382800</v>
      </c>
      <c r="Y1351" s="32"/>
      <c r="Z1351" s="32">
        <v>382800</v>
      </c>
      <c r="AA1351" s="32">
        <f t="shared" si="335"/>
        <v>404313.36</v>
      </c>
      <c r="AB1351" s="32"/>
      <c r="AC1351" s="32"/>
      <c r="AD1351" s="32"/>
      <c r="AE1351" s="32"/>
      <c r="AF1351" s="32"/>
      <c r="AG1351" s="32"/>
      <c r="AH1351" s="32"/>
      <c r="AI1351" s="32"/>
      <c r="AJ1351" s="32">
        <v>425730</v>
      </c>
      <c r="AK1351" s="32"/>
      <c r="AL1351" s="32">
        <v>425730</v>
      </c>
      <c r="AM1351" s="32">
        <f t="shared" si="331"/>
        <v>449656.02600000001</v>
      </c>
      <c r="AN1351" s="32">
        <v>188650</v>
      </c>
      <c r="AO1351" s="32">
        <f t="shared" si="324"/>
        <v>0</v>
      </c>
      <c r="AP1351" s="32">
        <v>188650</v>
      </c>
      <c r="AQ1351" s="32">
        <f t="shared" si="332"/>
        <v>199252.13</v>
      </c>
      <c r="AR1351" s="32"/>
      <c r="AS1351" s="32"/>
      <c r="AT1351" s="32"/>
      <c r="AU1351" s="32"/>
      <c r="AV1351" s="32"/>
      <c r="AW1351" s="32"/>
      <c r="AX1351" s="32"/>
      <c r="AY1351" s="32"/>
      <c r="AZ1351" s="32"/>
      <c r="BA1351" s="32"/>
      <c r="BB1351" s="32"/>
      <c r="BC1351" s="32"/>
      <c r="BD1351" s="32"/>
      <c r="BE1351" s="32"/>
      <c r="BF1351" s="32"/>
      <c r="BG1351" s="32"/>
      <c r="BH1351" s="32"/>
      <c r="BI1351" s="32"/>
      <c r="BJ1351" s="32"/>
      <c r="BK1351" s="32"/>
      <c r="BL1351" s="32"/>
      <c r="BM1351" s="32"/>
      <c r="BN1351" s="32"/>
      <c r="BO1351" s="32"/>
      <c r="BP1351" s="32"/>
      <c r="BQ1351" s="32"/>
      <c r="BR1351" s="32"/>
      <c r="BS1351" s="32"/>
      <c r="BT1351" s="32"/>
      <c r="BU1351" s="32"/>
      <c r="BV1351" s="32"/>
      <c r="BW1351" s="32"/>
      <c r="BX1351" s="32"/>
      <c r="BY1351" s="32"/>
      <c r="BZ1351" s="32"/>
      <c r="CA1351" s="32"/>
      <c r="CB1351" s="32">
        <v>225720.00000000003</v>
      </c>
      <c r="CC1351" s="32"/>
      <c r="CD1351" s="32">
        <v>225720.00000000003</v>
      </c>
      <c r="CE1351" s="32">
        <f t="shared" si="334"/>
        <v>238405.46400000004</v>
      </c>
      <c r="CF1351" s="32"/>
      <c r="CG1351" s="32"/>
      <c r="CH1351" s="32"/>
      <c r="CI1351" s="32"/>
      <c r="CJ1351" s="32">
        <f t="shared" si="325"/>
        <v>365937.98</v>
      </c>
      <c r="CK1351" s="32">
        <f>+SMALL((K1351,O1351,S1351,W1351,AA1351,AE1351,AI1351,AM1351,AQ1351,AU1351,AY1351,BC1351,BG1351,BK1351,BO1351,BS1351,BW1351,CA1351,CE1351,CI1351),1)</f>
        <v>156317.6</v>
      </c>
      <c r="CL1351" s="18"/>
      <c r="CM1351" s="18">
        <f t="shared" si="326"/>
        <v>0</v>
      </c>
      <c r="CN1351" s="35">
        <f t="shared" si="327"/>
        <v>0</v>
      </c>
      <c r="CO1351" s="39">
        <f t="shared" si="328"/>
        <v>156317.6</v>
      </c>
    </row>
    <row r="1352" spans="1:93" s="19" customFormat="1" ht="45">
      <c r="A1352" s="17">
        <v>1342</v>
      </c>
      <c r="B1352" s="50" t="s">
        <v>984</v>
      </c>
      <c r="C1352" s="69" t="s">
        <v>1074</v>
      </c>
      <c r="D1352" s="69" t="s">
        <v>1249</v>
      </c>
      <c r="E1352" s="37">
        <v>1</v>
      </c>
      <c r="F1352" s="37" t="str">
        <f>+VLOOKUP(B1352,'[1]AMAREY NOVA MEDICAL S.A'!$D:$H,5,0)</f>
        <v>CTO 5656-2021 AMAREY NOVA MEDICAL S.A</v>
      </c>
      <c r="G1352" s="34">
        <f>+VLOOKUP(B1352,'[1]AMAREY NOVA MEDICAL S.A'!$D:$H,2,0)</f>
        <v>31000</v>
      </c>
      <c r="H1352" s="32">
        <f>+VLOOKUP(B1352,'[1]AMAREY NOVA MEDICAL S.A'!$D:$H,3,0)</f>
        <v>0</v>
      </c>
      <c r="I1352" s="32">
        <f>+VLOOKUP(B1352,'[1]AMAREY NOVA MEDICAL S.A'!$D:$H,4,0)</f>
        <v>31000</v>
      </c>
      <c r="J1352" s="32">
        <f t="shared" si="339"/>
        <v>31000</v>
      </c>
      <c r="K1352" s="32">
        <f t="shared" si="340"/>
        <v>32742.2</v>
      </c>
      <c r="L1352" s="32">
        <v>36000</v>
      </c>
      <c r="M1352" s="32"/>
      <c r="N1352" s="32">
        <v>36000</v>
      </c>
      <c r="O1352" s="32">
        <f t="shared" si="329"/>
        <v>38023.200000000004</v>
      </c>
      <c r="P1352" s="89">
        <v>41019</v>
      </c>
      <c r="Q1352" s="87"/>
      <c r="R1352" s="90">
        <v>41019</v>
      </c>
      <c r="S1352" s="32">
        <f t="shared" si="330"/>
        <v>43316.063999999998</v>
      </c>
      <c r="T1352" s="32"/>
      <c r="U1352" s="32"/>
      <c r="V1352" s="32"/>
      <c r="W1352" s="32"/>
      <c r="X1352" s="32">
        <v>58000</v>
      </c>
      <c r="Y1352" s="32"/>
      <c r="Z1352" s="32">
        <v>58000</v>
      </c>
      <c r="AA1352" s="32">
        <f t="shared" si="335"/>
        <v>61259.6</v>
      </c>
      <c r="AB1352" s="32"/>
      <c r="AC1352" s="32"/>
      <c r="AD1352" s="32"/>
      <c r="AE1352" s="32"/>
      <c r="AF1352" s="32"/>
      <c r="AG1352" s="32"/>
      <c r="AH1352" s="32"/>
      <c r="AI1352" s="32"/>
      <c r="AJ1352" s="32">
        <v>81800</v>
      </c>
      <c r="AK1352" s="32">
        <f>+AJ1352*19%</f>
        <v>15542</v>
      </c>
      <c r="AL1352" s="32">
        <v>97342</v>
      </c>
      <c r="AM1352" s="32">
        <f t="shared" si="331"/>
        <v>102812.6204</v>
      </c>
      <c r="AN1352" s="32">
        <v>43670</v>
      </c>
      <c r="AO1352" s="32">
        <f t="shared" ref="AO1352:AO1360" si="341">+AN1352-AP1352</f>
        <v>0</v>
      </c>
      <c r="AP1352" s="32">
        <v>43670</v>
      </c>
      <c r="AQ1352" s="32">
        <f t="shared" si="332"/>
        <v>46124.254000000001</v>
      </c>
      <c r="AR1352" s="32"/>
      <c r="AS1352" s="32"/>
      <c r="AT1352" s="32"/>
      <c r="AU1352" s="32"/>
      <c r="AV1352" s="32"/>
      <c r="AW1352" s="32"/>
      <c r="AX1352" s="32"/>
      <c r="AY1352" s="32"/>
      <c r="AZ1352" s="32"/>
      <c r="BA1352" s="32"/>
      <c r="BB1352" s="32"/>
      <c r="BC1352" s="32"/>
      <c r="BD1352" s="32"/>
      <c r="BE1352" s="32"/>
      <c r="BF1352" s="32"/>
      <c r="BG1352" s="32"/>
      <c r="BH1352" s="32"/>
      <c r="BI1352" s="32"/>
      <c r="BJ1352" s="32"/>
      <c r="BK1352" s="32"/>
      <c r="BL1352" s="32"/>
      <c r="BM1352" s="32"/>
      <c r="BN1352" s="32"/>
      <c r="BO1352" s="32"/>
      <c r="BP1352" s="32"/>
      <c r="BQ1352" s="32"/>
      <c r="BR1352" s="32"/>
      <c r="BS1352" s="32"/>
      <c r="BT1352" s="32"/>
      <c r="BU1352" s="32"/>
      <c r="BV1352" s="32"/>
      <c r="BW1352" s="32"/>
      <c r="BX1352" s="32"/>
      <c r="BY1352" s="32"/>
      <c r="BZ1352" s="32"/>
      <c r="CA1352" s="32"/>
      <c r="CB1352" s="32">
        <v>58536</v>
      </c>
      <c r="CC1352" s="32">
        <v>11121.84</v>
      </c>
      <c r="CD1352" s="32">
        <v>69657.84</v>
      </c>
      <c r="CE1352" s="32">
        <f t="shared" si="334"/>
        <v>73572.610608000003</v>
      </c>
      <c r="CF1352" s="32"/>
      <c r="CG1352" s="32"/>
      <c r="CH1352" s="32"/>
      <c r="CI1352" s="32"/>
      <c r="CJ1352" s="32">
        <f t="shared" si="325"/>
        <v>56835.792715428579</v>
      </c>
      <c r="CK1352" s="32">
        <f>+SMALL((K1352,O1352,S1352,W1352,AA1352,AE1352,AI1352,AM1352,AQ1352,AU1352,AY1352,BC1352,BG1352,BK1352,BO1352,BS1352,BW1352,CA1352,CE1352,CI1352),1)</f>
        <v>32742.2</v>
      </c>
      <c r="CL1352" s="18"/>
      <c r="CM1352" s="18">
        <f t="shared" si="326"/>
        <v>0</v>
      </c>
      <c r="CN1352" s="35">
        <f t="shared" si="327"/>
        <v>0</v>
      </c>
      <c r="CO1352" s="39">
        <f t="shared" si="328"/>
        <v>32742.2</v>
      </c>
    </row>
    <row r="1353" spans="1:93" s="19" customFormat="1" ht="60">
      <c r="A1353" s="17">
        <v>1343</v>
      </c>
      <c r="B1353" s="50" t="s">
        <v>997</v>
      </c>
      <c r="C1353" s="69" t="s">
        <v>1075</v>
      </c>
      <c r="D1353" s="69" t="s">
        <v>1249</v>
      </c>
      <c r="E1353" s="37">
        <v>1</v>
      </c>
      <c r="F1353" s="37" t="str">
        <f>+VLOOKUP(B1353,'[1]AMAREY NOVA MEDICAL S.A'!$D:$H,5,0)</f>
        <v>CTO 5665-2021 LA INSTRUMENTADORA S.A.S</v>
      </c>
      <c r="G1353" s="34">
        <f>+VLOOKUP(B1353,'[1]AMAREY NOVA MEDICAL S.A'!$D:$H,2,0)</f>
        <v>1191850</v>
      </c>
      <c r="H1353" s="32">
        <f>+VLOOKUP(B1353,'[1]AMAREY NOVA MEDICAL S.A'!$D:$H,3,0)</f>
        <v>0</v>
      </c>
      <c r="I1353" s="32">
        <f>+VLOOKUP(B1353,'[1]AMAREY NOVA MEDICAL S.A'!$D:$H,4,0)</f>
        <v>1191850</v>
      </c>
      <c r="J1353" s="32">
        <f t="shared" si="339"/>
        <v>1191850</v>
      </c>
      <c r="K1353" s="32">
        <f t="shared" si="340"/>
        <v>1258831.97</v>
      </c>
      <c r="L1353" s="32">
        <v>1463000</v>
      </c>
      <c r="M1353" s="32"/>
      <c r="N1353" s="32">
        <v>1463000</v>
      </c>
      <c r="O1353" s="32">
        <f t="shared" si="329"/>
        <v>1545220.6</v>
      </c>
      <c r="P1353" s="89">
        <v>2548372</v>
      </c>
      <c r="Q1353" s="87"/>
      <c r="R1353" s="90">
        <v>2548372</v>
      </c>
      <c r="S1353" s="32">
        <f t="shared" si="330"/>
        <v>2691080.8319999999</v>
      </c>
      <c r="T1353" s="32"/>
      <c r="U1353" s="32"/>
      <c r="V1353" s="32"/>
      <c r="W1353" s="32"/>
      <c r="X1353" s="32">
        <v>3079800</v>
      </c>
      <c r="Y1353" s="32"/>
      <c r="Z1353" s="32">
        <v>3079800</v>
      </c>
      <c r="AA1353" s="32">
        <f t="shared" si="335"/>
        <v>3252884.7600000002</v>
      </c>
      <c r="AB1353" s="32"/>
      <c r="AC1353" s="32"/>
      <c r="AD1353" s="32"/>
      <c r="AE1353" s="32"/>
      <c r="AF1353" s="32"/>
      <c r="AG1353" s="32"/>
      <c r="AH1353" s="32"/>
      <c r="AI1353" s="32"/>
      <c r="AJ1353" s="32">
        <v>1144710</v>
      </c>
      <c r="AK1353" s="32"/>
      <c r="AL1353" s="32">
        <v>1144710</v>
      </c>
      <c r="AM1353" s="32">
        <f t="shared" si="331"/>
        <v>1209042.702</v>
      </c>
      <c r="AN1353" s="32">
        <v>1191850</v>
      </c>
      <c r="AO1353" s="32">
        <f t="shared" si="341"/>
        <v>0</v>
      </c>
      <c r="AP1353" s="32">
        <v>1191850</v>
      </c>
      <c r="AQ1353" s="32">
        <f t="shared" si="332"/>
        <v>1258831.97</v>
      </c>
      <c r="AR1353" s="32"/>
      <c r="AS1353" s="32"/>
      <c r="AT1353" s="32"/>
      <c r="AU1353" s="32"/>
      <c r="AV1353" s="32"/>
      <c r="AW1353" s="32"/>
      <c r="AX1353" s="32"/>
      <c r="AY1353" s="32"/>
      <c r="AZ1353" s="32"/>
      <c r="BA1353" s="32"/>
      <c r="BB1353" s="32"/>
      <c r="BC1353" s="32"/>
      <c r="BD1353" s="32"/>
      <c r="BE1353" s="32"/>
      <c r="BF1353" s="32"/>
      <c r="BG1353" s="32"/>
      <c r="BH1353" s="32"/>
      <c r="BI1353" s="32"/>
      <c r="BJ1353" s="32"/>
      <c r="BK1353" s="32"/>
      <c r="BL1353" s="32"/>
      <c r="BM1353" s="32"/>
      <c r="BN1353" s="32"/>
      <c r="BO1353" s="32"/>
      <c r="BP1353" s="32"/>
      <c r="BQ1353" s="32"/>
      <c r="BR1353" s="32"/>
      <c r="BS1353" s="32"/>
      <c r="BT1353" s="32"/>
      <c r="BU1353" s="32"/>
      <c r="BV1353" s="32"/>
      <c r="BW1353" s="32"/>
      <c r="BX1353" s="32"/>
      <c r="BY1353" s="32"/>
      <c r="BZ1353" s="32"/>
      <c r="CA1353" s="32"/>
      <c r="CB1353" s="32">
        <v>1886068.8000000003</v>
      </c>
      <c r="CC1353" s="32"/>
      <c r="CD1353" s="32">
        <v>1886068.8000000003</v>
      </c>
      <c r="CE1353" s="32">
        <f t="shared" si="334"/>
        <v>1992065.8665600005</v>
      </c>
      <c r="CF1353" s="32"/>
      <c r="CG1353" s="32"/>
      <c r="CH1353" s="32"/>
      <c r="CI1353" s="32"/>
      <c r="CJ1353" s="32">
        <f t="shared" si="325"/>
        <v>1886851.2429371432</v>
      </c>
      <c r="CK1353" s="32">
        <f>+SMALL((K1353,O1353,S1353,W1353,AA1353,AE1353,AI1353,AM1353,AQ1353,AU1353,AY1353,BC1353,BG1353,BK1353,BO1353,BS1353,BW1353,CA1353,CE1353,CI1353),1)</f>
        <v>1209042.702</v>
      </c>
      <c r="CL1353" s="18"/>
      <c r="CM1353" s="18">
        <f t="shared" si="326"/>
        <v>49789.267999999924</v>
      </c>
      <c r="CN1353" s="35">
        <f t="shared" si="327"/>
        <v>4.1180735732194114E-2</v>
      </c>
      <c r="CO1353" s="39">
        <f t="shared" si="328"/>
        <v>1209042.702</v>
      </c>
    </row>
    <row r="1354" spans="1:93" s="19" customFormat="1" ht="45">
      <c r="A1354" s="17">
        <v>1344</v>
      </c>
      <c r="B1354" s="50" t="s">
        <v>429</v>
      </c>
      <c r="C1354" s="69" t="s">
        <v>1075</v>
      </c>
      <c r="D1354" s="69" t="s">
        <v>1249</v>
      </c>
      <c r="E1354" s="37">
        <v>1</v>
      </c>
      <c r="F1354" s="37" t="str">
        <f>+VLOOKUP(B1354,'[1]AMAREY NOVA MEDICAL S.A'!$D:$H,5,0)</f>
        <v>CTO 5656-2021 AMAREY NOVA MEDICAL S.A</v>
      </c>
      <c r="G1354" s="34">
        <f>+VLOOKUP(B1354,'[1]AMAREY NOVA MEDICAL S.A'!$D:$H,2,0)</f>
        <v>84000</v>
      </c>
      <c r="H1354" s="32">
        <f>+VLOOKUP(B1354,'[1]AMAREY NOVA MEDICAL S.A'!$D:$H,3,0)</f>
        <v>0</v>
      </c>
      <c r="I1354" s="32">
        <f>+VLOOKUP(B1354,'[1]AMAREY NOVA MEDICAL S.A'!$D:$H,4,0)</f>
        <v>84000</v>
      </c>
      <c r="J1354" s="32">
        <f t="shared" si="339"/>
        <v>84000</v>
      </c>
      <c r="K1354" s="32">
        <f t="shared" si="340"/>
        <v>88720.8</v>
      </c>
      <c r="L1354" s="32">
        <v>271000</v>
      </c>
      <c r="M1354" s="32"/>
      <c r="N1354" s="32">
        <v>271000</v>
      </c>
      <c r="O1354" s="32">
        <f t="shared" si="329"/>
        <v>286230.2</v>
      </c>
      <c r="P1354" s="89">
        <v>744505</v>
      </c>
      <c r="Q1354" s="87"/>
      <c r="R1354" s="90">
        <v>744505</v>
      </c>
      <c r="S1354" s="32">
        <f t="shared" si="330"/>
        <v>786197.28</v>
      </c>
      <c r="T1354" s="32"/>
      <c r="U1354" s="32"/>
      <c r="V1354" s="32"/>
      <c r="W1354" s="32"/>
      <c r="X1354" s="32">
        <v>330600</v>
      </c>
      <c r="Y1354" s="32"/>
      <c r="Z1354" s="32">
        <v>330600</v>
      </c>
      <c r="AA1354" s="32">
        <f t="shared" si="335"/>
        <v>349179.72000000003</v>
      </c>
      <c r="AB1354" s="32"/>
      <c r="AC1354" s="32"/>
      <c r="AD1354" s="32"/>
      <c r="AE1354" s="32"/>
      <c r="AF1354" s="32"/>
      <c r="AG1354" s="32"/>
      <c r="AH1354" s="32"/>
      <c r="AI1354" s="32"/>
      <c r="AJ1354" s="32">
        <v>236325</v>
      </c>
      <c r="AK1354" s="32"/>
      <c r="AL1354" s="32">
        <v>236325</v>
      </c>
      <c r="AM1354" s="32">
        <f t="shared" si="331"/>
        <v>249606.465</v>
      </c>
      <c r="AN1354" s="32">
        <v>185350</v>
      </c>
      <c r="AO1354" s="32">
        <f t="shared" si="341"/>
        <v>0</v>
      </c>
      <c r="AP1354" s="32">
        <v>185350</v>
      </c>
      <c r="AQ1354" s="32">
        <f t="shared" si="332"/>
        <v>195766.67</v>
      </c>
      <c r="AR1354" s="32"/>
      <c r="AS1354" s="32"/>
      <c r="AT1354" s="32"/>
      <c r="AU1354" s="32"/>
      <c r="AV1354" s="32"/>
      <c r="AW1354" s="32"/>
      <c r="AX1354" s="32"/>
      <c r="AY1354" s="32"/>
      <c r="AZ1354" s="32"/>
      <c r="BA1354" s="32"/>
      <c r="BB1354" s="32"/>
      <c r="BC1354" s="32"/>
      <c r="BD1354" s="32"/>
      <c r="BE1354" s="32"/>
      <c r="BF1354" s="32"/>
      <c r="BG1354" s="32"/>
      <c r="BH1354" s="32"/>
      <c r="BI1354" s="32"/>
      <c r="BJ1354" s="32"/>
      <c r="BK1354" s="32"/>
      <c r="BL1354" s="32"/>
      <c r="BM1354" s="32"/>
      <c r="BN1354" s="32"/>
      <c r="BO1354" s="32"/>
      <c r="BP1354" s="32"/>
      <c r="BQ1354" s="32"/>
      <c r="BR1354" s="32"/>
      <c r="BS1354" s="32"/>
      <c r="BT1354" s="32"/>
      <c r="BU1354" s="32"/>
      <c r="BV1354" s="32"/>
      <c r="BW1354" s="32"/>
      <c r="BX1354" s="32"/>
      <c r="BY1354" s="32"/>
      <c r="BZ1354" s="32"/>
      <c r="CA1354" s="32"/>
      <c r="CB1354" s="32">
        <v>213840.00000000003</v>
      </c>
      <c r="CC1354" s="32"/>
      <c r="CD1354" s="32">
        <v>213840.00000000003</v>
      </c>
      <c r="CE1354" s="32">
        <f t="shared" si="334"/>
        <v>225857.80800000005</v>
      </c>
      <c r="CF1354" s="32"/>
      <c r="CG1354" s="32"/>
      <c r="CH1354" s="32"/>
      <c r="CI1354" s="32"/>
      <c r="CJ1354" s="32">
        <f t="shared" si="325"/>
        <v>311651.27757142857</v>
      </c>
      <c r="CK1354" s="32">
        <f>+SMALL((K1354,O1354,S1354,W1354,AA1354,AE1354,AI1354,AM1354,AQ1354,AU1354,AY1354,BC1354,BG1354,BK1354,BO1354,BS1354,BW1354,CA1354,CE1354,CI1354),1)</f>
        <v>88720.8</v>
      </c>
      <c r="CL1354" s="18"/>
      <c r="CM1354" s="18">
        <f t="shared" si="326"/>
        <v>0</v>
      </c>
      <c r="CN1354" s="35">
        <f t="shared" si="327"/>
        <v>0</v>
      </c>
      <c r="CO1354" s="39">
        <f t="shared" si="328"/>
        <v>88720.8</v>
      </c>
    </row>
    <row r="1355" spans="1:93" s="19" customFormat="1" ht="45">
      <c r="A1355" s="17">
        <v>1345</v>
      </c>
      <c r="B1355" s="50" t="s">
        <v>772</v>
      </c>
      <c r="C1355" s="69" t="s">
        <v>1075</v>
      </c>
      <c r="D1355" s="69" t="s">
        <v>1249</v>
      </c>
      <c r="E1355" s="37">
        <v>1</v>
      </c>
      <c r="F1355" s="37" t="str">
        <f>+VLOOKUP(B1355,'[1]AMAREY NOVA MEDICAL S.A'!$D:$H,5,0)</f>
        <v>CTO 5656-2021 AMAREY NOVA MEDICAL S.A</v>
      </c>
      <c r="G1355" s="34">
        <f>+VLOOKUP(B1355,'[1]AMAREY NOVA MEDICAL S.A'!$D:$H,2,0)</f>
        <v>148000</v>
      </c>
      <c r="H1355" s="32">
        <f>+VLOOKUP(B1355,'[1]AMAREY NOVA MEDICAL S.A'!$D:$H,3,0)</f>
        <v>0</v>
      </c>
      <c r="I1355" s="32">
        <f>+VLOOKUP(B1355,'[1]AMAREY NOVA MEDICAL S.A'!$D:$H,4,0)</f>
        <v>148000</v>
      </c>
      <c r="J1355" s="32">
        <f t="shared" si="339"/>
        <v>148000</v>
      </c>
      <c r="K1355" s="32">
        <f t="shared" si="340"/>
        <v>156317.6</v>
      </c>
      <c r="L1355" s="32">
        <v>320000</v>
      </c>
      <c r="M1355" s="32"/>
      <c r="N1355" s="32">
        <v>320000</v>
      </c>
      <c r="O1355" s="32">
        <f t="shared" si="329"/>
        <v>337984</v>
      </c>
      <c r="P1355" s="89">
        <v>734505</v>
      </c>
      <c r="Q1355" s="87"/>
      <c r="R1355" s="90">
        <v>734505</v>
      </c>
      <c r="S1355" s="32">
        <f t="shared" si="330"/>
        <v>775637.28</v>
      </c>
      <c r="T1355" s="32"/>
      <c r="U1355" s="32"/>
      <c r="V1355" s="32"/>
      <c r="W1355" s="32"/>
      <c r="X1355" s="32">
        <v>382800</v>
      </c>
      <c r="Y1355" s="32"/>
      <c r="Z1355" s="32">
        <v>382800</v>
      </c>
      <c r="AA1355" s="32">
        <f t="shared" si="335"/>
        <v>404313.36</v>
      </c>
      <c r="AB1355" s="32"/>
      <c r="AC1355" s="32"/>
      <c r="AD1355" s="32"/>
      <c r="AE1355" s="32"/>
      <c r="AF1355" s="32"/>
      <c r="AG1355" s="32"/>
      <c r="AH1355" s="32"/>
      <c r="AI1355" s="32"/>
      <c r="AJ1355" s="32">
        <v>425730</v>
      </c>
      <c r="AK1355" s="32"/>
      <c r="AL1355" s="32">
        <v>425730</v>
      </c>
      <c r="AM1355" s="32">
        <f t="shared" si="331"/>
        <v>449656.02600000001</v>
      </c>
      <c r="AN1355" s="32">
        <v>188650</v>
      </c>
      <c r="AO1355" s="32">
        <f t="shared" si="341"/>
        <v>0</v>
      </c>
      <c r="AP1355" s="32">
        <v>188650</v>
      </c>
      <c r="AQ1355" s="32">
        <f t="shared" si="332"/>
        <v>199252.13</v>
      </c>
      <c r="AR1355" s="32"/>
      <c r="AS1355" s="32"/>
      <c r="AT1355" s="32"/>
      <c r="AU1355" s="32"/>
      <c r="AV1355" s="32"/>
      <c r="AW1355" s="32"/>
      <c r="AX1355" s="32"/>
      <c r="AY1355" s="32"/>
      <c r="AZ1355" s="32"/>
      <c r="BA1355" s="32"/>
      <c r="BB1355" s="32"/>
      <c r="BC1355" s="32"/>
      <c r="BD1355" s="32"/>
      <c r="BE1355" s="32"/>
      <c r="BF1355" s="32"/>
      <c r="BG1355" s="32"/>
      <c r="BH1355" s="32"/>
      <c r="BI1355" s="32"/>
      <c r="BJ1355" s="32"/>
      <c r="BK1355" s="32"/>
      <c r="BL1355" s="32"/>
      <c r="BM1355" s="32"/>
      <c r="BN1355" s="32"/>
      <c r="BO1355" s="32"/>
      <c r="BP1355" s="32"/>
      <c r="BQ1355" s="32"/>
      <c r="BR1355" s="32"/>
      <c r="BS1355" s="32"/>
      <c r="BT1355" s="32"/>
      <c r="BU1355" s="32"/>
      <c r="BV1355" s="32"/>
      <c r="BW1355" s="32"/>
      <c r="BX1355" s="32"/>
      <c r="BY1355" s="32"/>
      <c r="BZ1355" s="32"/>
      <c r="CA1355" s="32"/>
      <c r="CB1355" s="32">
        <v>225720.00000000003</v>
      </c>
      <c r="CC1355" s="32"/>
      <c r="CD1355" s="32">
        <v>225720.00000000003</v>
      </c>
      <c r="CE1355" s="32">
        <f t="shared" si="334"/>
        <v>238405.46400000004</v>
      </c>
      <c r="CF1355" s="32"/>
      <c r="CG1355" s="32"/>
      <c r="CH1355" s="32"/>
      <c r="CI1355" s="32"/>
      <c r="CJ1355" s="32">
        <f t="shared" si="325"/>
        <v>365937.98</v>
      </c>
      <c r="CK1355" s="32">
        <f>+SMALL((K1355,O1355,S1355,W1355,AA1355,AE1355,AI1355,AM1355,AQ1355,AU1355,AY1355,BC1355,BG1355,BK1355,BO1355,BS1355,BW1355,CA1355,CE1355,CI1355),1)</f>
        <v>156317.6</v>
      </c>
      <c r="CL1355" s="18"/>
      <c r="CM1355" s="18">
        <f t="shared" si="326"/>
        <v>0</v>
      </c>
      <c r="CN1355" s="35">
        <f t="shared" si="327"/>
        <v>0</v>
      </c>
      <c r="CO1355" s="39">
        <f t="shared" si="328"/>
        <v>156317.6</v>
      </c>
    </row>
    <row r="1356" spans="1:93" s="19" customFormat="1" ht="45">
      <c r="A1356" s="17">
        <v>1346</v>
      </c>
      <c r="B1356" s="50" t="s">
        <v>984</v>
      </c>
      <c r="C1356" s="69" t="s">
        <v>1075</v>
      </c>
      <c r="D1356" s="69" t="s">
        <v>1249</v>
      </c>
      <c r="E1356" s="37">
        <v>1</v>
      </c>
      <c r="F1356" s="37" t="str">
        <f>+VLOOKUP(B1356,'[1]AMAREY NOVA MEDICAL S.A'!$D:$H,5,0)</f>
        <v>CTO 5656-2021 AMAREY NOVA MEDICAL S.A</v>
      </c>
      <c r="G1356" s="34">
        <f>+VLOOKUP(B1356,'[1]AMAREY NOVA MEDICAL S.A'!$D:$H,2,0)</f>
        <v>31000</v>
      </c>
      <c r="H1356" s="32">
        <f>+VLOOKUP(B1356,'[1]AMAREY NOVA MEDICAL S.A'!$D:$H,3,0)</f>
        <v>0</v>
      </c>
      <c r="I1356" s="32">
        <f>+VLOOKUP(B1356,'[1]AMAREY NOVA MEDICAL S.A'!$D:$H,4,0)</f>
        <v>31000</v>
      </c>
      <c r="J1356" s="32">
        <f t="shared" si="339"/>
        <v>31000</v>
      </c>
      <c r="K1356" s="32">
        <f t="shared" si="340"/>
        <v>32742.2</v>
      </c>
      <c r="L1356" s="32">
        <v>36000</v>
      </c>
      <c r="M1356" s="32"/>
      <c r="N1356" s="32">
        <v>36000</v>
      </c>
      <c r="O1356" s="32">
        <f t="shared" ref="O1356:O1360" si="342">+N1356*1.0562</f>
        <v>38023.200000000004</v>
      </c>
      <c r="P1356" s="89">
        <v>41019</v>
      </c>
      <c r="Q1356" s="87"/>
      <c r="R1356" s="90">
        <v>41019</v>
      </c>
      <c r="S1356" s="32">
        <f t="shared" ref="S1356:S1381" si="343">+R1356*1.056</f>
        <v>43316.063999999998</v>
      </c>
      <c r="T1356" s="32"/>
      <c r="U1356" s="32"/>
      <c r="V1356" s="32"/>
      <c r="W1356" s="32"/>
      <c r="X1356" s="32">
        <v>58000</v>
      </c>
      <c r="Y1356" s="32"/>
      <c r="Z1356" s="32">
        <v>58000</v>
      </c>
      <c r="AA1356" s="32">
        <f t="shared" ref="AA1356:AA1360" si="344">+Z1356*1.0562</f>
        <v>61259.6</v>
      </c>
      <c r="AB1356" s="32"/>
      <c r="AC1356" s="32"/>
      <c r="AD1356" s="32"/>
      <c r="AE1356" s="32"/>
      <c r="AF1356" s="32"/>
      <c r="AG1356" s="32"/>
      <c r="AH1356" s="32"/>
      <c r="AI1356" s="32"/>
      <c r="AJ1356" s="32">
        <v>81800</v>
      </c>
      <c r="AK1356" s="32">
        <f>+AJ1356*19%</f>
        <v>15542</v>
      </c>
      <c r="AL1356" s="32">
        <v>97342</v>
      </c>
      <c r="AM1356" s="32">
        <f t="shared" ref="AM1356:AM1383" si="345">+AL1356*1.0562</f>
        <v>102812.6204</v>
      </c>
      <c r="AN1356" s="32">
        <v>43670</v>
      </c>
      <c r="AO1356" s="32">
        <f t="shared" si="341"/>
        <v>0</v>
      </c>
      <c r="AP1356" s="32">
        <v>43670</v>
      </c>
      <c r="AQ1356" s="32">
        <f t="shared" ref="AQ1356:AQ1360" si="346">+AP1356*1.0562</f>
        <v>46124.254000000001</v>
      </c>
      <c r="AR1356" s="32"/>
      <c r="AS1356" s="32"/>
      <c r="AT1356" s="32"/>
      <c r="AU1356" s="32"/>
      <c r="AV1356" s="32"/>
      <c r="AW1356" s="32"/>
      <c r="AX1356" s="32"/>
      <c r="AY1356" s="32"/>
      <c r="AZ1356" s="32"/>
      <c r="BA1356" s="32"/>
      <c r="BB1356" s="32"/>
      <c r="BC1356" s="32"/>
      <c r="BD1356" s="32"/>
      <c r="BE1356" s="32"/>
      <c r="BF1356" s="32"/>
      <c r="BG1356" s="32"/>
      <c r="BH1356" s="32"/>
      <c r="BI1356" s="32"/>
      <c r="BJ1356" s="32"/>
      <c r="BK1356" s="32"/>
      <c r="BL1356" s="32"/>
      <c r="BM1356" s="32"/>
      <c r="BN1356" s="32"/>
      <c r="BO1356" s="32"/>
      <c r="BP1356" s="32"/>
      <c r="BQ1356" s="32"/>
      <c r="BR1356" s="32"/>
      <c r="BS1356" s="32"/>
      <c r="BT1356" s="32"/>
      <c r="BU1356" s="32"/>
      <c r="BV1356" s="32"/>
      <c r="BW1356" s="32"/>
      <c r="BX1356" s="32"/>
      <c r="BY1356" s="32"/>
      <c r="BZ1356" s="32"/>
      <c r="CA1356" s="32"/>
      <c r="CB1356" s="32">
        <v>58536</v>
      </c>
      <c r="CC1356" s="32">
        <v>11121.84</v>
      </c>
      <c r="CD1356" s="32">
        <v>69657.84</v>
      </c>
      <c r="CE1356" s="32">
        <f t="shared" ref="CE1356:CE1383" si="347">+CD1356*1.0562</f>
        <v>73572.610608000003</v>
      </c>
      <c r="CF1356" s="32"/>
      <c r="CG1356" s="32"/>
      <c r="CH1356" s="32"/>
      <c r="CI1356" s="32"/>
      <c r="CJ1356" s="32">
        <f t="shared" ref="CJ1356:CJ1419" si="348">+AVERAGE(K1356,O1356,S1356,W1356,AA1356,AE1356,AI1356,AM1356,AQ1356,AU1356,AY1356,BC1356,BG1356,BK1356,BO1356,BS1356,BW1356,CA1356,CE1356,CI1356)</f>
        <v>56835.792715428579</v>
      </c>
      <c r="CK1356" s="32">
        <f>+SMALL((K1356,O1356,S1356,W1356,AA1356,AE1356,AI1356,AM1356,AQ1356,AU1356,AY1356,BC1356,BG1356,BK1356,BO1356,BS1356,BW1356,CA1356,CE1356,CI1356),1)</f>
        <v>32742.2</v>
      </c>
      <c r="CL1356" s="18"/>
      <c r="CM1356" s="18">
        <f t="shared" ref="CM1356:CM1419" si="349">+K1356-CK1356</f>
        <v>0</v>
      </c>
      <c r="CN1356" s="35">
        <f t="shared" ref="CN1356:CN1419" si="350">+((K1356-CK1356)/CK1356)</f>
        <v>0</v>
      </c>
      <c r="CO1356" s="39">
        <f t="shared" ref="CO1356:CO1419" si="351">+CK1356</f>
        <v>32742.2</v>
      </c>
    </row>
    <row r="1357" spans="1:93" s="19" customFormat="1" ht="60">
      <c r="A1357" s="17">
        <v>1347</v>
      </c>
      <c r="B1357" s="50" t="s">
        <v>998</v>
      </c>
      <c r="C1357" s="69" t="s">
        <v>1076</v>
      </c>
      <c r="D1357" s="69" t="s">
        <v>1249</v>
      </c>
      <c r="E1357" s="37">
        <v>1</v>
      </c>
      <c r="F1357" s="37" t="str">
        <f>+VLOOKUP(B1357,'[1]AMAREY NOVA MEDICAL S.A'!$D:$H,5,0)</f>
        <v>CTO 5665-2021 LA INSTRUMENTADORA S.A.S</v>
      </c>
      <c r="G1357" s="34">
        <f>+VLOOKUP(B1357,'[1]AMAREY NOVA MEDICAL S.A'!$D:$H,2,0)</f>
        <v>1191850</v>
      </c>
      <c r="H1357" s="32">
        <f>+VLOOKUP(B1357,'[1]AMAREY NOVA MEDICAL S.A'!$D:$H,3,0)</f>
        <v>0</v>
      </c>
      <c r="I1357" s="32">
        <f>+VLOOKUP(B1357,'[1]AMAREY NOVA MEDICAL S.A'!$D:$H,4,0)</f>
        <v>1191850</v>
      </c>
      <c r="J1357" s="32">
        <f t="shared" si="339"/>
        <v>1191850</v>
      </c>
      <c r="K1357" s="32">
        <f t="shared" si="340"/>
        <v>1258831.97</v>
      </c>
      <c r="L1357" s="32">
        <v>1647000</v>
      </c>
      <c r="M1357" s="32"/>
      <c r="N1357" s="32">
        <v>1647000</v>
      </c>
      <c r="O1357" s="32">
        <f t="shared" si="342"/>
        <v>1739561.4000000001</v>
      </c>
      <c r="P1357" s="89">
        <v>2548372</v>
      </c>
      <c r="Q1357" s="87"/>
      <c r="R1357" s="90">
        <v>2548372</v>
      </c>
      <c r="S1357" s="32">
        <f t="shared" si="343"/>
        <v>2691080.8319999999</v>
      </c>
      <c r="T1357" s="32"/>
      <c r="U1357" s="32"/>
      <c r="V1357" s="32"/>
      <c r="W1357" s="32"/>
      <c r="X1357" s="32">
        <v>3079800</v>
      </c>
      <c r="Y1357" s="32"/>
      <c r="Z1357" s="32">
        <v>3079800</v>
      </c>
      <c r="AA1357" s="32">
        <f t="shared" si="344"/>
        <v>3252884.7600000002</v>
      </c>
      <c r="AB1357" s="32"/>
      <c r="AC1357" s="32"/>
      <c r="AD1357" s="32"/>
      <c r="AE1357" s="32"/>
      <c r="AF1357" s="32"/>
      <c r="AG1357" s="32"/>
      <c r="AH1357" s="32"/>
      <c r="AI1357" s="32"/>
      <c r="AJ1357" s="32">
        <v>1867830</v>
      </c>
      <c r="AK1357" s="32"/>
      <c r="AL1357" s="32">
        <v>1867830</v>
      </c>
      <c r="AM1357" s="32">
        <f t="shared" si="345"/>
        <v>1972802.0460000001</v>
      </c>
      <c r="AN1357" s="32">
        <v>1191850</v>
      </c>
      <c r="AO1357" s="32">
        <f t="shared" si="341"/>
        <v>0</v>
      </c>
      <c r="AP1357" s="32">
        <v>1191850</v>
      </c>
      <c r="AQ1357" s="32">
        <f t="shared" si="346"/>
        <v>1258831.97</v>
      </c>
      <c r="AR1357" s="32"/>
      <c r="AS1357" s="32"/>
      <c r="AT1357" s="32"/>
      <c r="AU1357" s="32"/>
      <c r="AV1357" s="32"/>
      <c r="AW1357" s="32"/>
      <c r="AX1357" s="32"/>
      <c r="AY1357" s="32"/>
      <c r="AZ1357" s="32"/>
      <c r="BA1357" s="32"/>
      <c r="BB1357" s="32"/>
      <c r="BC1357" s="32"/>
      <c r="BD1357" s="32"/>
      <c r="BE1357" s="32"/>
      <c r="BF1357" s="32"/>
      <c r="BG1357" s="32"/>
      <c r="BH1357" s="32"/>
      <c r="BI1357" s="32"/>
      <c r="BJ1357" s="32"/>
      <c r="BK1357" s="32"/>
      <c r="BL1357" s="32"/>
      <c r="BM1357" s="32"/>
      <c r="BN1357" s="32"/>
      <c r="BO1357" s="32"/>
      <c r="BP1357" s="32"/>
      <c r="BQ1357" s="32"/>
      <c r="BR1357" s="32"/>
      <c r="BS1357" s="32"/>
      <c r="BT1357" s="32"/>
      <c r="BU1357" s="32"/>
      <c r="BV1357" s="32"/>
      <c r="BW1357" s="32"/>
      <c r="BX1357" s="32"/>
      <c r="BY1357" s="32"/>
      <c r="BZ1357" s="32"/>
      <c r="CA1357" s="32"/>
      <c r="CB1357" s="32"/>
      <c r="CC1357" s="32"/>
      <c r="CD1357" s="32"/>
      <c r="CE1357" s="32"/>
      <c r="CF1357" s="32"/>
      <c r="CG1357" s="32"/>
      <c r="CH1357" s="32"/>
      <c r="CI1357" s="32"/>
      <c r="CJ1357" s="32">
        <f t="shared" si="348"/>
        <v>2028998.8296666667</v>
      </c>
      <c r="CK1357" s="32">
        <f>+SMALL((K1357,O1357,S1357,W1357,AA1357,AE1357,AI1357,AM1357,AQ1357,AU1357,AY1357,BC1357,BG1357,BK1357,BO1357,BS1357,BW1357,CA1357,CE1357,CI1357),1)</f>
        <v>1258831.97</v>
      </c>
      <c r="CL1357" s="18"/>
      <c r="CM1357" s="18">
        <f t="shared" si="349"/>
        <v>0</v>
      </c>
      <c r="CN1357" s="35">
        <f t="shared" si="350"/>
        <v>0</v>
      </c>
      <c r="CO1357" s="39">
        <f t="shared" si="351"/>
        <v>1258831.97</v>
      </c>
    </row>
    <row r="1358" spans="1:93" s="19" customFormat="1" ht="45">
      <c r="A1358" s="17">
        <v>1348</v>
      </c>
      <c r="B1358" s="50" t="s">
        <v>429</v>
      </c>
      <c r="C1358" s="69" t="s">
        <v>1076</v>
      </c>
      <c r="D1358" s="69" t="s">
        <v>1249</v>
      </c>
      <c r="E1358" s="37">
        <v>1</v>
      </c>
      <c r="F1358" s="37" t="str">
        <f>+VLOOKUP(B1358,'[1]AMAREY NOVA MEDICAL S.A'!$D:$H,5,0)</f>
        <v>CTO 5656-2021 AMAREY NOVA MEDICAL S.A</v>
      </c>
      <c r="G1358" s="34">
        <f>+VLOOKUP(B1358,'[1]AMAREY NOVA MEDICAL S.A'!$D:$H,2,0)</f>
        <v>84000</v>
      </c>
      <c r="H1358" s="32">
        <f>+VLOOKUP(B1358,'[1]AMAREY NOVA MEDICAL S.A'!$D:$H,3,0)</f>
        <v>0</v>
      </c>
      <c r="I1358" s="32">
        <f>+VLOOKUP(B1358,'[1]AMAREY NOVA MEDICAL S.A'!$D:$H,4,0)</f>
        <v>84000</v>
      </c>
      <c r="J1358" s="32">
        <f t="shared" si="339"/>
        <v>84000</v>
      </c>
      <c r="K1358" s="32">
        <f t="shared" si="340"/>
        <v>88720.8</v>
      </c>
      <c r="L1358" s="32">
        <v>271000</v>
      </c>
      <c r="M1358" s="32"/>
      <c r="N1358" s="32">
        <v>271000</v>
      </c>
      <c r="O1358" s="32">
        <f t="shared" si="342"/>
        <v>286230.2</v>
      </c>
      <c r="P1358" s="89">
        <v>744505</v>
      </c>
      <c r="Q1358" s="87"/>
      <c r="R1358" s="90">
        <v>744505</v>
      </c>
      <c r="S1358" s="32">
        <f t="shared" si="343"/>
        <v>786197.28</v>
      </c>
      <c r="T1358" s="32"/>
      <c r="U1358" s="32"/>
      <c r="V1358" s="32"/>
      <c r="W1358" s="32"/>
      <c r="X1358" s="32">
        <v>330600</v>
      </c>
      <c r="Y1358" s="32"/>
      <c r="Z1358" s="32">
        <v>330600</v>
      </c>
      <c r="AA1358" s="32">
        <f t="shared" si="344"/>
        <v>349179.72000000003</v>
      </c>
      <c r="AB1358" s="32"/>
      <c r="AC1358" s="32"/>
      <c r="AD1358" s="32"/>
      <c r="AE1358" s="32"/>
      <c r="AF1358" s="32"/>
      <c r="AG1358" s="32"/>
      <c r="AH1358" s="32"/>
      <c r="AI1358" s="32"/>
      <c r="AJ1358" s="32">
        <v>236325</v>
      </c>
      <c r="AK1358" s="32"/>
      <c r="AL1358" s="32">
        <v>236325</v>
      </c>
      <c r="AM1358" s="32">
        <f t="shared" si="345"/>
        <v>249606.465</v>
      </c>
      <c r="AN1358" s="32">
        <v>185350</v>
      </c>
      <c r="AO1358" s="32">
        <f t="shared" si="341"/>
        <v>0</v>
      </c>
      <c r="AP1358" s="32">
        <v>185350</v>
      </c>
      <c r="AQ1358" s="32">
        <f t="shared" si="346"/>
        <v>195766.67</v>
      </c>
      <c r="AR1358" s="32"/>
      <c r="AS1358" s="32"/>
      <c r="AT1358" s="32"/>
      <c r="AU1358" s="32"/>
      <c r="AV1358" s="32"/>
      <c r="AW1358" s="32"/>
      <c r="AX1358" s="32"/>
      <c r="AY1358" s="32"/>
      <c r="AZ1358" s="32"/>
      <c r="BA1358" s="32"/>
      <c r="BB1358" s="32"/>
      <c r="BC1358" s="32"/>
      <c r="BD1358" s="32"/>
      <c r="BE1358" s="32"/>
      <c r="BF1358" s="32"/>
      <c r="BG1358" s="32"/>
      <c r="BH1358" s="32"/>
      <c r="BI1358" s="32"/>
      <c r="BJ1358" s="32"/>
      <c r="BK1358" s="32"/>
      <c r="BL1358" s="32"/>
      <c r="BM1358" s="32"/>
      <c r="BN1358" s="32"/>
      <c r="BO1358" s="32"/>
      <c r="BP1358" s="32"/>
      <c r="BQ1358" s="32"/>
      <c r="BR1358" s="32"/>
      <c r="BS1358" s="32"/>
      <c r="BT1358" s="32"/>
      <c r="BU1358" s="32"/>
      <c r="BV1358" s="32"/>
      <c r="BW1358" s="32"/>
      <c r="BX1358" s="32"/>
      <c r="BY1358" s="32"/>
      <c r="BZ1358" s="32"/>
      <c r="CA1358" s="32"/>
      <c r="CB1358" s="32"/>
      <c r="CC1358" s="32"/>
      <c r="CD1358" s="32"/>
      <c r="CE1358" s="32"/>
      <c r="CF1358" s="32"/>
      <c r="CG1358" s="32"/>
      <c r="CH1358" s="32"/>
      <c r="CI1358" s="32"/>
      <c r="CJ1358" s="32">
        <f t="shared" si="348"/>
        <v>325950.18916666665</v>
      </c>
      <c r="CK1358" s="32">
        <f>+SMALL((K1358,O1358,S1358,W1358,AA1358,AE1358,AI1358,AM1358,AQ1358,AU1358,AY1358,BC1358,BG1358,BK1358,BO1358,BS1358,BW1358,CA1358,CE1358,CI1358),1)</f>
        <v>88720.8</v>
      </c>
      <c r="CL1358" s="18"/>
      <c r="CM1358" s="18">
        <f t="shared" si="349"/>
        <v>0</v>
      </c>
      <c r="CN1358" s="35">
        <f t="shared" si="350"/>
        <v>0</v>
      </c>
      <c r="CO1358" s="39">
        <f t="shared" si="351"/>
        <v>88720.8</v>
      </c>
    </row>
    <row r="1359" spans="1:93" s="19" customFormat="1" ht="45">
      <c r="A1359" s="17">
        <v>1349</v>
      </c>
      <c r="B1359" s="50" t="s">
        <v>772</v>
      </c>
      <c r="C1359" s="69" t="s">
        <v>1076</v>
      </c>
      <c r="D1359" s="69" t="s">
        <v>1249</v>
      </c>
      <c r="E1359" s="37">
        <v>1</v>
      </c>
      <c r="F1359" s="37" t="str">
        <f>+VLOOKUP(B1359,'[1]AMAREY NOVA MEDICAL S.A'!$D:$H,5,0)</f>
        <v>CTO 5656-2021 AMAREY NOVA MEDICAL S.A</v>
      </c>
      <c r="G1359" s="34">
        <f>+VLOOKUP(B1359,'[1]AMAREY NOVA MEDICAL S.A'!$D:$H,2,0)</f>
        <v>148000</v>
      </c>
      <c r="H1359" s="32">
        <f>+VLOOKUP(B1359,'[1]AMAREY NOVA MEDICAL S.A'!$D:$H,3,0)</f>
        <v>0</v>
      </c>
      <c r="I1359" s="32">
        <f>+VLOOKUP(B1359,'[1]AMAREY NOVA MEDICAL S.A'!$D:$H,4,0)</f>
        <v>148000</v>
      </c>
      <c r="J1359" s="32">
        <f t="shared" si="339"/>
        <v>148000</v>
      </c>
      <c r="K1359" s="32">
        <f t="shared" si="340"/>
        <v>156317.6</v>
      </c>
      <c r="L1359" s="32">
        <v>320000</v>
      </c>
      <c r="M1359" s="32"/>
      <c r="N1359" s="32">
        <v>320000</v>
      </c>
      <c r="O1359" s="32">
        <f t="shared" si="342"/>
        <v>337984</v>
      </c>
      <c r="P1359" s="89">
        <v>734505</v>
      </c>
      <c r="Q1359" s="87"/>
      <c r="R1359" s="90">
        <v>734505</v>
      </c>
      <c r="S1359" s="32">
        <f t="shared" si="343"/>
        <v>775637.28</v>
      </c>
      <c r="T1359" s="32"/>
      <c r="U1359" s="32"/>
      <c r="V1359" s="32"/>
      <c r="W1359" s="32"/>
      <c r="X1359" s="32">
        <v>382800</v>
      </c>
      <c r="Y1359" s="32"/>
      <c r="Z1359" s="32">
        <v>382800</v>
      </c>
      <c r="AA1359" s="32">
        <f t="shared" si="344"/>
        <v>404313.36</v>
      </c>
      <c r="AB1359" s="32"/>
      <c r="AC1359" s="32"/>
      <c r="AD1359" s="32"/>
      <c r="AE1359" s="32"/>
      <c r="AF1359" s="32"/>
      <c r="AG1359" s="32"/>
      <c r="AH1359" s="32"/>
      <c r="AI1359" s="32"/>
      <c r="AJ1359" s="32">
        <v>425730</v>
      </c>
      <c r="AK1359" s="32"/>
      <c r="AL1359" s="32">
        <v>425730</v>
      </c>
      <c r="AM1359" s="32">
        <f t="shared" si="345"/>
        <v>449656.02600000001</v>
      </c>
      <c r="AN1359" s="32">
        <v>188650</v>
      </c>
      <c r="AO1359" s="32">
        <f t="shared" si="341"/>
        <v>0</v>
      </c>
      <c r="AP1359" s="32">
        <v>188650</v>
      </c>
      <c r="AQ1359" s="32">
        <f t="shared" si="346"/>
        <v>199252.13</v>
      </c>
      <c r="AR1359" s="32"/>
      <c r="AS1359" s="32"/>
      <c r="AT1359" s="32"/>
      <c r="AU1359" s="32"/>
      <c r="AV1359" s="32"/>
      <c r="AW1359" s="32"/>
      <c r="AX1359" s="32"/>
      <c r="AY1359" s="32"/>
      <c r="AZ1359" s="32"/>
      <c r="BA1359" s="32"/>
      <c r="BB1359" s="32"/>
      <c r="BC1359" s="32"/>
      <c r="BD1359" s="32"/>
      <c r="BE1359" s="32"/>
      <c r="BF1359" s="32"/>
      <c r="BG1359" s="32"/>
      <c r="BH1359" s="32"/>
      <c r="BI1359" s="32"/>
      <c r="BJ1359" s="32"/>
      <c r="BK1359" s="32"/>
      <c r="BL1359" s="32"/>
      <c r="BM1359" s="32"/>
      <c r="BN1359" s="32"/>
      <c r="BO1359" s="32"/>
      <c r="BP1359" s="32"/>
      <c r="BQ1359" s="32"/>
      <c r="BR1359" s="32"/>
      <c r="BS1359" s="32"/>
      <c r="BT1359" s="32"/>
      <c r="BU1359" s="32"/>
      <c r="BV1359" s="32"/>
      <c r="BW1359" s="32"/>
      <c r="BX1359" s="32"/>
      <c r="BY1359" s="32"/>
      <c r="BZ1359" s="32"/>
      <c r="CA1359" s="32"/>
      <c r="CB1359" s="32"/>
      <c r="CC1359" s="32"/>
      <c r="CD1359" s="32"/>
      <c r="CE1359" s="32"/>
      <c r="CF1359" s="32"/>
      <c r="CG1359" s="32"/>
      <c r="CH1359" s="32"/>
      <c r="CI1359" s="32"/>
      <c r="CJ1359" s="32">
        <f t="shared" si="348"/>
        <v>387193.39933333331</v>
      </c>
      <c r="CK1359" s="32">
        <f>+SMALL((K1359,O1359,S1359,W1359,AA1359,AE1359,AI1359,AM1359,AQ1359,AU1359,AY1359,BC1359,BG1359,BK1359,BO1359,BS1359,BW1359,CA1359,CE1359,CI1359),1)</f>
        <v>156317.6</v>
      </c>
      <c r="CL1359" s="18"/>
      <c r="CM1359" s="18">
        <f t="shared" si="349"/>
        <v>0</v>
      </c>
      <c r="CN1359" s="35">
        <f t="shared" si="350"/>
        <v>0</v>
      </c>
      <c r="CO1359" s="39">
        <f t="shared" si="351"/>
        <v>156317.6</v>
      </c>
    </row>
    <row r="1360" spans="1:93" s="19" customFormat="1" ht="45">
      <c r="A1360" s="17">
        <v>1350</v>
      </c>
      <c r="B1360" s="50" t="s">
        <v>984</v>
      </c>
      <c r="C1360" s="69" t="s">
        <v>1076</v>
      </c>
      <c r="D1360" s="69" t="s">
        <v>1249</v>
      </c>
      <c r="E1360" s="37">
        <v>1</v>
      </c>
      <c r="F1360" s="37" t="str">
        <f>+VLOOKUP(B1360,'[1]AMAREY NOVA MEDICAL S.A'!$D:$H,5,0)</f>
        <v>CTO 5656-2021 AMAREY NOVA MEDICAL S.A</v>
      </c>
      <c r="G1360" s="34">
        <f>+VLOOKUP(B1360,'[1]AMAREY NOVA MEDICAL S.A'!$D:$H,2,0)</f>
        <v>31000</v>
      </c>
      <c r="H1360" s="32">
        <f>+VLOOKUP(B1360,'[1]AMAREY NOVA MEDICAL S.A'!$D:$H,3,0)</f>
        <v>0</v>
      </c>
      <c r="I1360" s="32">
        <f>+VLOOKUP(B1360,'[1]AMAREY NOVA MEDICAL S.A'!$D:$H,4,0)</f>
        <v>31000</v>
      </c>
      <c r="J1360" s="32">
        <f t="shared" si="339"/>
        <v>31000</v>
      </c>
      <c r="K1360" s="32">
        <f t="shared" si="340"/>
        <v>32742.2</v>
      </c>
      <c r="L1360" s="32">
        <v>36000</v>
      </c>
      <c r="M1360" s="32"/>
      <c r="N1360" s="32">
        <v>36000</v>
      </c>
      <c r="O1360" s="32">
        <f t="shared" si="342"/>
        <v>38023.200000000004</v>
      </c>
      <c r="P1360" s="89">
        <v>41019</v>
      </c>
      <c r="Q1360" s="87"/>
      <c r="R1360" s="90">
        <v>41019</v>
      </c>
      <c r="S1360" s="32">
        <f t="shared" si="343"/>
        <v>43316.063999999998</v>
      </c>
      <c r="T1360" s="32"/>
      <c r="U1360" s="32"/>
      <c r="V1360" s="32"/>
      <c r="W1360" s="32"/>
      <c r="X1360" s="32">
        <v>58000</v>
      </c>
      <c r="Y1360" s="32"/>
      <c r="Z1360" s="32">
        <v>58000</v>
      </c>
      <c r="AA1360" s="32">
        <f t="shared" si="344"/>
        <v>61259.6</v>
      </c>
      <c r="AB1360" s="32"/>
      <c r="AC1360" s="32"/>
      <c r="AD1360" s="32"/>
      <c r="AE1360" s="32"/>
      <c r="AF1360" s="32"/>
      <c r="AG1360" s="32"/>
      <c r="AH1360" s="32"/>
      <c r="AI1360" s="32"/>
      <c r="AJ1360" s="32">
        <v>81800</v>
      </c>
      <c r="AK1360" s="32">
        <f>+AJ1360*19%</f>
        <v>15542</v>
      </c>
      <c r="AL1360" s="32">
        <v>97342</v>
      </c>
      <c r="AM1360" s="32">
        <f t="shared" si="345"/>
        <v>102812.6204</v>
      </c>
      <c r="AN1360" s="32">
        <v>43670</v>
      </c>
      <c r="AO1360" s="32">
        <f t="shared" si="341"/>
        <v>0</v>
      </c>
      <c r="AP1360" s="32">
        <v>43670</v>
      </c>
      <c r="AQ1360" s="32">
        <f t="shared" si="346"/>
        <v>46124.254000000001</v>
      </c>
      <c r="AR1360" s="32"/>
      <c r="AS1360" s="32"/>
      <c r="AT1360" s="32"/>
      <c r="AU1360" s="32"/>
      <c r="AV1360" s="32"/>
      <c r="AW1360" s="32"/>
      <c r="AX1360" s="32"/>
      <c r="AY1360" s="32"/>
      <c r="AZ1360" s="32"/>
      <c r="BA1360" s="32"/>
      <c r="BB1360" s="32"/>
      <c r="BC1360" s="32"/>
      <c r="BD1360" s="32"/>
      <c r="BE1360" s="32"/>
      <c r="BF1360" s="32"/>
      <c r="BG1360" s="32"/>
      <c r="BH1360" s="32"/>
      <c r="BI1360" s="32"/>
      <c r="BJ1360" s="32"/>
      <c r="BK1360" s="32"/>
      <c r="BL1360" s="32"/>
      <c r="BM1360" s="32"/>
      <c r="BN1360" s="32"/>
      <c r="BO1360" s="32"/>
      <c r="BP1360" s="32"/>
      <c r="BQ1360" s="32"/>
      <c r="BR1360" s="32"/>
      <c r="BS1360" s="32"/>
      <c r="BT1360" s="32"/>
      <c r="BU1360" s="32"/>
      <c r="BV1360" s="32"/>
      <c r="BW1360" s="32"/>
      <c r="BX1360" s="32"/>
      <c r="BY1360" s="32"/>
      <c r="BZ1360" s="32"/>
      <c r="CA1360" s="32"/>
      <c r="CB1360" s="32"/>
      <c r="CC1360" s="32"/>
      <c r="CD1360" s="32"/>
      <c r="CE1360" s="32"/>
      <c r="CF1360" s="32"/>
      <c r="CG1360" s="32"/>
      <c r="CH1360" s="32"/>
      <c r="CI1360" s="32"/>
      <c r="CJ1360" s="32">
        <f t="shared" si="348"/>
        <v>54046.323066666671</v>
      </c>
      <c r="CK1360" s="32">
        <f>+SMALL((K1360,O1360,S1360,W1360,AA1360,AE1360,AI1360,AM1360,AQ1360,AU1360,AY1360,BC1360,BG1360,BK1360,BO1360,BS1360,BW1360,CA1360,CE1360,CI1360),1)</f>
        <v>32742.2</v>
      </c>
      <c r="CL1360" s="18"/>
      <c r="CM1360" s="18">
        <f t="shared" si="349"/>
        <v>0</v>
      </c>
      <c r="CN1360" s="35">
        <f t="shared" si="350"/>
        <v>0</v>
      </c>
      <c r="CO1360" s="39">
        <f t="shared" si="351"/>
        <v>32742.2</v>
      </c>
    </row>
    <row r="1361" spans="1:93" s="19" customFormat="1" ht="60">
      <c r="A1361" s="17">
        <v>1351</v>
      </c>
      <c r="B1361" s="50" t="s">
        <v>999</v>
      </c>
      <c r="C1361" s="69" t="s">
        <v>1077</v>
      </c>
      <c r="D1361" s="69" t="s">
        <v>1249</v>
      </c>
      <c r="E1361" s="37">
        <v>1</v>
      </c>
      <c r="F1361" s="37" t="str">
        <f>+VLOOKUP(B1361,'[1]AMAREY NOVA MEDICAL S.A'!$D:$H,5,0)</f>
        <v>CTO 5664-2021 JOHNSON &amp; JOHNSON DE COLOMBIA S.A</v>
      </c>
      <c r="G1361" s="34">
        <f>+VLOOKUP(B1361,'[1]AMAREY NOVA MEDICAL S.A'!$D:$H,2,0)</f>
        <v>3750000</v>
      </c>
      <c r="H1361" s="32">
        <f>+VLOOKUP(B1361,'[1]AMAREY NOVA MEDICAL S.A'!$D:$H,3,0)</f>
        <v>0</v>
      </c>
      <c r="I1361" s="32">
        <f>+VLOOKUP(B1361,'[1]AMAREY NOVA MEDICAL S.A'!$D:$H,4,0)</f>
        <v>3750000</v>
      </c>
      <c r="J1361" s="32">
        <f t="shared" si="339"/>
        <v>3750000</v>
      </c>
      <c r="K1361" s="32">
        <f t="shared" si="340"/>
        <v>3960750</v>
      </c>
      <c r="L1361" s="32"/>
      <c r="M1361" s="32"/>
      <c r="N1361" s="32"/>
      <c r="O1361" s="32"/>
      <c r="P1361" s="89"/>
      <c r="Q1361" s="87"/>
      <c r="R1361" s="90"/>
      <c r="S1361" s="32"/>
      <c r="T1361" s="32"/>
      <c r="U1361" s="32"/>
      <c r="V1361" s="32"/>
      <c r="W1361" s="32"/>
      <c r="X1361" s="32"/>
      <c r="Y1361" s="32"/>
      <c r="Z1361" s="32"/>
      <c r="AA1361" s="32"/>
      <c r="AB1361" s="32"/>
      <c r="AC1361" s="32"/>
      <c r="AD1361" s="32"/>
      <c r="AE1361" s="32"/>
      <c r="AF1361" s="32"/>
      <c r="AG1361" s="32"/>
      <c r="AH1361" s="32"/>
      <c r="AI1361" s="32"/>
      <c r="AJ1361" s="32">
        <v>4312500</v>
      </c>
      <c r="AK1361" s="32"/>
      <c r="AL1361" s="32">
        <v>4312500</v>
      </c>
      <c r="AM1361" s="32">
        <f t="shared" si="345"/>
        <v>4554862.5</v>
      </c>
      <c r="AN1361" s="32"/>
      <c r="AO1361" s="32"/>
      <c r="AP1361" s="32"/>
      <c r="AQ1361" s="32"/>
      <c r="AR1361" s="32"/>
      <c r="AS1361" s="32"/>
      <c r="AT1361" s="32"/>
      <c r="AU1361" s="32"/>
      <c r="AV1361" s="32"/>
      <c r="AW1361" s="32"/>
      <c r="AX1361" s="32"/>
      <c r="AY1361" s="32"/>
      <c r="AZ1361" s="32"/>
      <c r="BA1361" s="32"/>
      <c r="BB1361" s="32"/>
      <c r="BC1361" s="32"/>
      <c r="BD1361" s="32"/>
      <c r="BE1361" s="32"/>
      <c r="BF1361" s="32"/>
      <c r="BG1361" s="32"/>
      <c r="BH1361" s="32"/>
      <c r="BI1361" s="32"/>
      <c r="BJ1361" s="32"/>
      <c r="BK1361" s="32"/>
      <c r="BL1361" s="32"/>
      <c r="BM1361" s="32"/>
      <c r="BN1361" s="32"/>
      <c r="BO1361" s="32"/>
      <c r="BP1361" s="32"/>
      <c r="BQ1361" s="32"/>
      <c r="BR1361" s="32"/>
      <c r="BS1361" s="32"/>
      <c r="BT1361" s="32"/>
      <c r="BU1361" s="32"/>
      <c r="BV1361" s="32"/>
      <c r="BW1361" s="32"/>
      <c r="BX1361" s="32"/>
      <c r="BY1361" s="32"/>
      <c r="BZ1361" s="32"/>
      <c r="CA1361" s="32"/>
      <c r="CB1361" s="32"/>
      <c r="CC1361" s="32"/>
      <c r="CD1361" s="32"/>
      <c r="CE1361" s="32"/>
      <c r="CF1361" s="32"/>
      <c r="CG1361" s="32"/>
      <c r="CH1361" s="32"/>
      <c r="CI1361" s="32"/>
      <c r="CJ1361" s="32">
        <f t="shared" si="348"/>
        <v>4257806.25</v>
      </c>
      <c r="CK1361" s="32">
        <f>+SMALL((K1361,O1361,S1361,W1361,AA1361,AE1361,AI1361,AM1361,AQ1361,AU1361,AY1361,BC1361,BG1361,BK1361,BO1361,BS1361,BW1361,CA1361,CE1361,CI1361),1)</f>
        <v>3960750</v>
      </c>
      <c r="CL1361" s="18"/>
      <c r="CM1361" s="18">
        <f t="shared" si="349"/>
        <v>0</v>
      </c>
      <c r="CN1361" s="35">
        <f t="shared" si="350"/>
        <v>0</v>
      </c>
      <c r="CO1361" s="39">
        <f t="shared" si="351"/>
        <v>3960750</v>
      </c>
    </row>
    <row r="1362" spans="1:93" s="19" customFormat="1" ht="60">
      <c r="A1362" s="17">
        <v>1352</v>
      </c>
      <c r="B1362" s="50" t="s">
        <v>1000</v>
      </c>
      <c r="C1362" s="69" t="s">
        <v>1077</v>
      </c>
      <c r="D1362" s="69" t="s">
        <v>1249</v>
      </c>
      <c r="E1362" s="37">
        <v>1</v>
      </c>
      <c r="F1362" s="37" t="str">
        <f>+VLOOKUP(B1362,'[1]AMAREY NOVA MEDICAL S.A'!$D:$H,5,0)</f>
        <v>CTO 5664-2021 JOHNSON &amp; JOHNSON DE COLOMBIA S.A</v>
      </c>
      <c r="G1362" s="34">
        <f>+VLOOKUP(B1362,'[1]AMAREY NOVA MEDICAL S.A'!$D:$H,2,0)</f>
        <v>294900</v>
      </c>
      <c r="H1362" s="32">
        <f>+VLOOKUP(B1362,'[1]AMAREY NOVA MEDICAL S.A'!$D:$H,3,0)</f>
        <v>0</v>
      </c>
      <c r="I1362" s="32">
        <f>+VLOOKUP(B1362,'[1]AMAREY NOVA MEDICAL S.A'!$D:$H,4,0)</f>
        <v>294900</v>
      </c>
      <c r="J1362" s="32">
        <f t="shared" si="339"/>
        <v>294900</v>
      </c>
      <c r="K1362" s="32">
        <f t="shared" si="340"/>
        <v>311473.38</v>
      </c>
      <c r="L1362" s="32"/>
      <c r="M1362" s="32"/>
      <c r="N1362" s="32"/>
      <c r="O1362" s="32"/>
      <c r="P1362" s="89"/>
      <c r="Q1362" s="87"/>
      <c r="R1362" s="90"/>
      <c r="S1362" s="32"/>
      <c r="T1362" s="32"/>
      <c r="U1362" s="32"/>
      <c r="V1362" s="32"/>
      <c r="W1362" s="32"/>
      <c r="X1362" s="32"/>
      <c r="Y1362" s="32"/>
      <c r="Z1362" s="32"/>
      <c r="AA1362" s="32"/>
      <c r="AB1362" s="32"/>
      <c r="AC1362" s="32"/>
      <c r="AD1362" s="32"/>
      <c r="AE1362" s="32"/>
      <c r="AF1362" s="32"/>
      <c r="AG1362" s="32"/>
      <c r="AH1362" s="32"/>
      <c r="AI1362" s="32"/>
      <c r="AJ1362" s="32">
        <v>339135</v>
      </c>
      <c r="AK1362" s="32"/>
      <c r="AL1362" s="32">
        <v>339135</v>
      </c>
      <c r="AM1362" s="32">
        <f t="shared" si="345"/>
        <v>358194.38699999999</v>
      </c>
      <c r="AN1362" s="32"/>
      <c r="AO1362" s="32"/>
      <c r="AP1362" s="32"/>
      <c r="AQ1362" s="32"/>
      <c r="AR1362" s="32"/>
      <c r="AS1362" s="32"/>
      <c r="AT1362" s="32"/>
      <c r="AU1362" s="32"/>
      <c r="AV1362" s="32"/>
      <c r="AW1362" s="32"/>
      <c r="AX1362" s="32"/>
      <c r="AY1362" s="32"/>
      <c r="AZ1362" s="32"/>
      <c r="BA1362" s="32"/>
      <c r="BB1362" s="32"/>
      <c r="BC1362" s="32"/>
      <c r="BD1362" s="32"/>
      <c r="BE1362" s="32"/>
      <c r="BF1362" s="32"/>
      <c r="BG1362" s="32"/>
      <c r="BH1362" s="32"/>
      <c r="BI1362" s="32"/>
      <c r="BJ1362" s="32"/>
      <c r="BK1362" s="32"/>
      <c r="BL1362" s="32"/>
      <c r="BM1362" s="32"/>
      <c r="BN1362" s="32"/>
      <c r="BO1362" s="32"/>
      <c r="BP1362" s="32"/>
      <c r="BQ1362" s="32"/>
      <c r="BR1362" s="32"/>
      <c r="BS1362" s="32"/>
      <c r="BT1362" s="32"/>
      <c r="BU1362" s="32"/>
      <c r="BV1362" s="32"/>
      <c r="BW1362" s="32"/>
      <c r="BX1362" s="32"/>
      <c r="BY1362" s="32"/>
      <c r="BZ1362" s="32"/>
      <c r="CA1362" s="32"/>
      <c r="CB1362" s="32"/>
      <c r="CC1362" s="32"/>
      <c r="CD1362" s="32"/>
      <c r="CE1362" s="32"/>
      <c r="CF1362" s="32"/>
      <c r="CG1362" s="32"/>
      <c r="CH1362" s="32"/>
      <c r="CI1362" s="32"/>
      <c r="CJ1362" s="32">
        <f t="shared" si="348"/>
        <v>334833.8835</v>
      </c>
      <c r="CK1362" s="32">
        <f>+SMALL((K1362,O1362,S1362,W1362,AA1362,AE1362,AI1362,AM1362,AQ1362,AU1362,AY1362,BC1362,BG1362,BK1362,BO1362,BS1362,BW1362,CA1362,CE1362,CI1362),1)</f>
        <v>311473.38</v>
      </c>
      <c r="CL1362" s="18"/>
      <c r="CM1362" s="18">
        <f t="shared" si="349"/>
        <v>0</v>
      </c>
      <c r="CN1362" s="35">
        <f t="shared" si="350"/>
        <v>0</v>
      </c>
      <c r="CO1362" s="39">
        <f t="shared" si="351"/>
        <v>311473.38</v>
      </c>
    </row>
    <row r="1363" spans="1:93" s="19" customFormat="1" ht="45">
      <c r="A1363" s="17">
        <v>1353</v>
      </c>
      <c r="B1363" s="50" t="s">
        <v>574</v>
      </c>
      <c r="C1363" s="69" t="s">
        <v>1077</v>
      </c>
      <c r="D1363" s="69" t="s">
        <v>1249</v>
      </c>
      <c r="E1363" s="37">
        <v>1</v>
      </c>
      <c r="F1363" s="37" t="str">
        <f>+VLOOKUP(B1363,'[1]AMAREY NOVA MEDICAL S.A'!$D:$H,5,0)</f>
        <v>CTO 5656-2021 AMAREY NOVA MEDICAL S.A</v>
      </c>
      <c r="G1363" s="34">
        <f>+VLOOKUP(B1363,'[1]AMAREY NOVA MEDICAL S.A'!$D:$H,2,0)</f>
        <v>50000</v>
      </c>
      <c r="H1363" s="32">
        <f>+VLOOKUP(B1363,'[1]AMAREY NOVA MEDICAL S.A'!$D:$H,3,0)</f>
        <v>0</v>
      </c>
      <c r="I1363" s="32">
        <f>+VLOOKUP(B1363,'[1]AMAREY NOVA MEDICAL S.A'!$D:$H,4,0)</f>
        <v>50000</v>
      </c>
      <c r="J1363" s="32">
        <f t="shared" si="339"/>
        <v>50000</v>
      </c>
      <c r="K1363" s="32">
        <f t="shared" si="340"/>
        <v>52810</v>
      </c>
      <c r="L1363" s="32"/>
      <c r="M1363" s="32"/>
      <c r="N1363" s="32"/>
      <c r="O1363" s="32"/>
      <c r="P1363" s="89"/>
      <c r="Q1363" s="87"/>
      <c r="R1363" s="90"/>
      <c r="S1363" s="32"/>
      <c r="T1363" s="32"/>
      <c r="U1363" s="32"/>
      <c r="V1363" s="32"/>
      <c r="W1363" s="32"/>
      <c r="X1363" s="32"/>
      <c r="Y1363" s="32"/>
      <c r="Z1363" s="32"/>
      <c r="AA1363" s="32"/>
      <c r="AB1363" s="32"/>
      <c r="AC1363" s="32"/>
      <c r="AD1363" s="32"/>
      <c r="AE1363" s="32"/>
      <c r="AF1363" s="32"/>
      <c r="AG1363" s="32"/>
      <c r="AH1363" s="32"/>
      <c r="AI1363" s="32"/>
      <c r="AJ1363" s="32">
        <v>384388</v>
      </c>
      <c r="AK1363" s="32"/>
      <c r="AL1363" s="32">
        <v>384388</v>
      </c>
      <c r="AM1363" s="32">
        <f t="shared" si="345"/>
        <v>405990.60560000001</v>
      </c>
      <c r="AN1363" s="32"/>
      <c r="AO1363" s="32"/>
      <c r="AP1363" s="32"/>
      <c r="AQ1363" s="32"/>
      <c r="AR1363" s="32"/>
      <c r="AS1363" s="32"/>
      <c r="AT1363" s="32"/>
      <c r="AU1363" s="32"/>
      <c r="AV1363" s="32"/>
      <c r="AW1363" s="32"/>
      <c r="AX1363" s="32"/>
      <c r="AY1363" s="32"/>
      <c r="AZ1363" s="32"/>
      <c r="BA1363" s="32"/>
      <c r="BB1363" s="32"/>
      <c r="BC1363" s="32"/>
      <c r="BD1363" s="32"/>
      <c r="BE1363" s="32"/>
      <c r="BF1363" s="32"/>
      <c r="BG1363" s="32"/>
      <c r="BH1363" s="32"/>
      <c r="BI1363" s="32"/>
      <c r="BJ1363" s="32"/>
      <c r="BK1363" s="32"/>
      <c r="BL1363" s="32"/>
      <c r="BM1363" s="32"/>
      <c r="BN1363" s="32"/>
      <c r="BO1363" s="32"/>
      <c r="BP1363" s="32"/>
      <c r="BQ1363" s="32"/>
      <c r="BR1363" s="32"/>
      <c r="BS1363" s="32"/>
      <c r="BT1363" s="32"/>
      <c r="BU1363" s="32"/>
      <c r="BV1363" s="32"/>
      <c r="BW1363" s="32"/>
      <c r="BX1363" s="32"/>
      <c r="BY1363" s="32"/>
      <c r="BZ1363" s="32"/>
      <c r="CA1363" s="32"/>
      <c r="CB1363" s="32"/>
      <c r="CC1363" s="32"/>
      <c r="CD1363" s="32"/>
      <c r="CE1363" s="32"/>
      <c r="CF1363" s="32"/>
      <c r="CG1363" s="32"/>
      <c r="CH1363" s="32"/>
      <c r="CI1363" s="32"/>
      <c r="CJ1363" s="32">
        <f t="shared" si="348"/>
        <v>229400.3028</v>
      </c>
      <c r="CK1363" s="32">
        <f>+SMALL((K1363,O1363,S1363,W1363,AA1363,AE1363,AI1363,AM1363,AQ1363,AU1363,AY1363,BC1363,BG1363,BK1363,BO1363,BS1363,BW1363,CA1363,CE1363,CI1363),1)</f>
        <v>52810</v>
      </c>
      <c r="CL1363" s="18"/>
      <c r="CM1363" s="18">
        <f t="shared" si="349"/>
        <v>0</v>
      </c>
      <c r="CN1363" s="35">
        <f t="shared" si="350"/>
        <v>0</v>
      </c>
      <c r="CO1363" s="39">
        <f t="shared" si="351"/>
        <v>52810</v>
      </c>
    </row>
    <row r="1364" spans="1:93" s="19" customFormat="1" ht="60">
      <c r="A1364" s="17">
        <v>1354</v>
      </c>
      <c r="B1364" s="50" t="s">
        <v>1001</v>
      </c>
      <c r="C1364" s="69" t="s">
        <v>1077</v>
      </c>
      <c r="D1364" s="69" t="s">
        <v>1249</v>
      </c>
      <c r="E1364" s="37">
        <v>1</v>
      </c>
      <c r="F1364" s="37" t="str">
        <f>+VLOOKUP(B1364,'[1]AMAREY NOVA MEDICAL S.A'!$D:$H,5,0)</f>
        <v>CTO 5664-2021 JOHNSON &amp; JOHNSON DE COLOMBIA S.A</v>
      </c>
      <c r="G1364" s="34">
        <f>+VLOOKUP(B1364,'[1]AMAREY NOVA MEDICAL S.A'!$D:$H,2,0)</f>
        <v>385000</v>
      </c>
      <c r="H1364" s="32">
        <f>+VLOOKUP(B1364,'[1]AMAREY NOVA MEDICAL S.A'!$D:$H,3,0)</f>
        <v>0</v>
      </c>
      <c r="I1364" s="32">
        <f>+VLOOKUP(B1364,'[1]AMAREY NOVA MEDICAL S.A'!$D:$H,4,0)</f>
        <v>385000</v>
      </c>
      <c r="J1364" s="32">
        <f t="shared" si="339"/>
        <v>385000</v>
      </c>
      <c r="K1364" s="32">
        <f t="shared" si="340"/>
        <v>406637</v>
      </c>
      <c r="L1364" s="32"/>
      <c r="M1364" s="32"/>
      <c r="N1364" s="32"/>
      <c r="O1364" s="32"/>
      <c r="P1364" s="89"/>
      <c r="Q1364" s="87"/>
      <c r="R1364" s="90"/>
      <c r="S1364" s="32"/>
      <c r="T1364" s="32"/>
      <c r="U1364" s="32"/>
      <c r="V1364" s="32"/>
      <c r="W1364" s="32"/>
      <c r="X1364" s="32"/>
      <c r="Y1364" s="32"/>
      <c r="Z1364" s="32"/>
      <c r="AA1364" s="32"/>
      <c r="AB1364" s="32"/>
      <c r="AC1364" s="32"/>
      <c r="AD1364" s="32"/>
      <c r="AE1364" s="32"/>
      <c r="AF1364" s="32"/>
      <c r="AG1364" s="32"/>
      <c r="AH1364" s="32"/>
      <c r="AI1364" s="32"/>
      <c r="AJ1364" s="32">
        <v>442750</v>
      </c>
      <c r="AK1364" s="32"/>
      <c r="AL1364" s="32">
        <v>442750</v>
      </c>
      <c r="AM1364" s="32">
        <f t="shared" si="345"/>
        <v>467632.55</v>
      </c>
      <c r="AN1364" s="32"/>
      <c r="AO1364" s="32"/>
      <c r="AP1364" s="32"/>
      <c r="AQ1364" s="32"/>
      <c r="AR1364" s="32"/>
      <c r="AS1364" s="32"/>
      <c r="AT1364" s="32"/>
      <c r="AU1364" s="32"/>
      <c r="AV1364" s="32"/>
      <c r="AW1364" s="32"/>
      <c r="AX1364" s="32"/>
      <c r="AY1364" s="32"/>
      <c r="AZ1364" s="32"/>
      <c r="BA1364" s="32"/>
      <c r="BB1364" s="32"/>
      <c r="BC1364" s="32"/>
      <c r="BD1364" s="32"/>
      <c r="BE1364" s="32"/>
      <c r="BF1364" s="32"/>
      <c r="BG1364" s="32"/>
      <c r="BH1364" s="32"/>
      <c r="BI1364" s="32"/>
      <c r="BJ1364" s="32"/>
      <c r="BK1364" s="32"/>
      <c r="BL1364" s="32"/>
      <c r="BM1364" s="32"/>
      <c r="BN1364" s="32"/>
      <c r="BO1364" s="32"/>
      <c r="BP1364" s="32"/>
      <c r="BQ1364" s="32"/>
      <c r="BR1364" s="32"/>
      <c r="BS1364" s="32"/>
      <c r="BT1364" s="32"/>
      <c r="BU1364" s="32"/>
      <c r="BV1364" s="32"/>
      <c r="BW1364" s="32"/>
      <c r="BX1364" s="32"/>
      <c r="BY1364" s="32"/>
      <c r="BZ1364" s="32"/>
      <c r="CA1364" s="32"/>
      <c r="CB1364" s="32"/>
      <c r="CC1364" s="32"/>
      <c r="CD1364" s="32"/>
      <c r="CE1364" s="32"/>
      <c r="CF1364" s="32"/>
      <c r="CG1364" s="32"/>
      <c r="CH1364" s="32"/>
      <c r="CI1364" s="32"/>
      <c r="CJ1364" s="32">
        <f t="shared" si="348"/>
        <v>437134.77500000002</v>
      </c>
      <c r="CK1364" s="32">
        <f>+SMALL((K1364,O1364,S1364,W1364,AA1364,AE1364,AI1364,AM1364,AQ1364,AU1364,AY1364,BC1364,BG1364,BK1364,BO1364,BS1364,BW1364,CA1364,CE1364,CI1364),1)</f>
        <v>406637</v>
      </c>
      <c r="CL1364" s="18"/>
      <c r="CM1364" s="18">
        <f t="shared" si="349"/>
        <v>0</v>
      </c>
      <c r="CN1364" s="35">
        <f t="shared" si="350"/>
        <v>0</v>
      </c>
      <c r="CO1364" s="39">
        <f t="shared" si="351"/>
        <v>406637</v>
      </c>
    </row>
    <row r="1365" spans="1:93" s="19" customFormat="1" ht="60">
      <c r="A1365" s="17">
        <v>1355</v>
      </c>
      <c r="B1365" s="50" t="s">
        <v>418</v>
      </c>
      <c r="C1365" s="69" t="s">
        <v>1077</v>
      </c>
      <c r="D1365" s="69" t="s">
        <v>1249</v>
      </c>
      <c r="E1365" s="37">
        <v>1</v>
      </c>
      <c r="F1365" s="37" t="str">
        <f>+VLOOKUP(B1365,'[1]AMAREY NOVA MEDICAL S.A'!$D:$H,5,0)</f>
        <v>CTO 5664-2021 JOHNSON &amp; JOHNSON DE COLOMBIA S.A</v>
      </c>
      <c r="G1365" s="34">
        <f>+VLOOKUP(B1365,'[1]AMAREY NOVA MEDICAL S.A'!$D:$H,2,0)</f>
        <v>36100</v>
      </c>
      <c r="H1365" s="32">
        <f>+VLOOKUP(B1365,'[1]AMAREY NOVA MEDICAL S.A'!$D:$H,3,0)</f>
        <v>6859</v>
      </c>
      <c r="I1365" s="32">
        <f>+VLOOKUP(B1365,'[1]AMAREY NOVA MEDICAL S.A'!$D:$H,4,0)</f>
        <v>42959</v>
      </c>
      <c r="J1365" s="32">
        <f t="shared" si="339"/>
        <v>42959</v>
      </c>
      <c r="K1365" s="32">
        <f t="shared" si="340"/>
        <v>45373.2958</v>
      </c>
      <c r="L1365" s="32"/>
      <c r="M1365" s="32"/>
      <c r="N1365" s="32"/>
      <c r="O1365" s="32"/>
      <c r="P1365" s="89"/>
      <c r="Q1365" s="87"/>
      <c r="R1365" s="90"/>
      <c r="S1365" s="32"/>
      <c r="T1365" s="32"/>
      <c r="U1365" s="32"/>
      <c r="V1365" s="32"/>
      <c r="W1365" s="32"/>
      <c r="X1365" s="32"/>
      <c r="Y1365" s="32"/>
      <c r="Z1365" s="32"/>
      <c r="AA1365" s="32"/>
      <c r="AB1365" s="32"/>
      <c r="AC1365" s="32"/>
      <c r="AD1365" s="32"/>
      <c r="AE1365" s="32"/>
      <c r="AF1365" s="32"/>
      <c r="AG1365" s="32"/>
      <c r="AH1365" s="32"/>
      <c r="AI1365" s="32"/>
      <c r="AJ1365" s="32">
        <v>81800</v>
      </c>
      <c r="AK1365" s="32">
        <f>+AJ1365*19%</f>
        <v>15542</v>
      </c>
      <c r="AL1365" s="32">
        <v>97342</v>
      </c>
      <c r="AM1365" s="32">
        <f t="shared" si="345"/>
        <v>102812.6204</v>
      </c>
      <c r="AN1365" s="32"/>
      <c r="AO1365" s="32"/>
      <c r="AP1365" s="32"/>
      <c r="AQ1365" s="32"/>
      <c r="AR1365" s="32"/>
      <c r="AS1365" s="32"/>
      <c r="AT1365" s="32"/>
      <c r="AU1365" s="32"/>
      <c r="AV1365" s="32"/>
      <c r="AW1365" s="32"/>
      <c r="AX1365" s="32"/>
      <c r="AY1365" s="32"/>
      <c r="AZ1365" s="32"/>
      <c r="BA1365" s="32"/>
      <c r="BB1365" s="32"/>
      <c r="BC1365" s="32"/>
      <c r="BD1365" s="32"/>
      <c r="BE1365" s="32"/>
      <c r="BF1365" s="32"/>
      <c r="BG1365" s="32"/>
      <c r="BH1365" s="32"/>
      <c r="BI1365" s="32"/>
      <c r="BJ1365" s="32"/>
      <c r="BK1365" s="32"/>
      <c r="BL1365" s="32"/>
      <c r="BM1365" s="32"/>
      <c r="BN1365" s="32"/>
      <c r="BO1365" s="32"/>
      <c r="BP1365" s="32"/>
      <c r="BQ1365" s="32"/>
      <c r="BR1365" s="32"/>
      <c r="BS1365" s="32"/>
      <c r="BT1365" s="32"/>
      <c r="BU1365" s="32"/>
      <c r="BV1365" s="32"/>
      <c r="BW1365" s="32"/>
      <c r="BX1365" s="32"/>
      <c r="BY1365" s="32"/>
      <c r="BZ1365" s="32"/>
      <c r="CA1365" s="32"/>
      <c r="CB1365" s="32"/>
      <c r="CC1365" s="32"/>
      <c r="CD1365" s="32"/>
      <c r="CE1365" s="32"/>
      <c r="CF1365" s="32"/>
      <c r="CG1365" s="32"/>
      <c r="CH1365" s="32"/>
      <c r="CI1365" s="32"/>
      <c r="CJ1365" s="32">
        <f t="shared" si="348"/>
        <v>74092.958100000003</v>
      </c>
      <c r="CK1365" s="32">
        <f>+SMALL((K1365,O1365,S1365,W1365,AA1365,AE1365,AI1365,AM1365,AQ1365,AU1365,AY1365,BC1365,BG1365,BK1365,BO1365,BS1365,BW1365,CA1365,CE1365,CI1365),1)</f>
        <v>45373.2958</v>
      </c>
      <c r="CL1365" s="18"/>
      <c r="CM1365" s="18">
        <f t="shared" si="349"/>
        <v>0</v>
      </c>
      <c r="CN1365" s="35">
        <f t="shared" si="350"/>
        <v>0</v>
      </c>
      <c r="CO1365" s="39">
        <f t="shared" si="351"/>
        <v>45373.2958</v>
      </c>
    </row>
    <row r="1366" spans="1:93" s="19" customFormat="1" ht="30">
      <c r="A1366" s="17">
        <v>1356</v>
      </c>
      <c r="B1366" s="49" t="s">
        <v>1002</v>
      </c>
      <c r="C1366" s="69" t="s">
        <v>1078</v>
      </c>
      <c r="D1366" s="69" t="s">
        <v>1249</v>
      </c>
      <c r="E1366" s="37">
        <v>1</v>
      </c>
      <c r="F1366" s="37" t="str">
        <f>+VLOOKUP(B1366,'[1]AMAREY NOVA MEDICAL S.A'!$D:$H,5,0)</f>
        <v>CTO 5658-2021 BIOART S.A</v>
      </c>
      <c r="G1366" s="34">
        <f>+VLOOKUP(B1366,'[1]AMAREY NOVA MEDICAL S.A'!$D:$H,2,0)</f>
        <v>4596553</v>
      </c>
      <c r="H1366" s="32">
        <f>+VLOOKUP(B1366,'[1]AMAREY NOVA MEDICAL S.A'!$D:$H,3,0)</f>
        <v>0</v>
      </c>
      <c r="I1366" s="32">
        <f>+VLOOKUP(B1366,'[1]AMAREY NOVA MEDICAL S.A'!$D:$H,4,0)</f>
        <v>4596553</v>
      </c>
      <c r="J1366" s="32">
        <f t="shared" si="339"/>
        <v>4596553</v>
      </c>
      <c r="K1366" s="32">
        <f t="shared" si="340"/>
        <v>4854879.2785999998</v>
      </c>
      <c r="L1366" s="32"/>
      <c r="M1366" s="32"/>
      <c r="N1366" s="32"/>
      <c r="O1366" s="32"/>
      <c r="P1366" s="89">
        <v>6421655</v>
      </c>
      <c r="Q1366" s="87"/>
      <c r="R1366" s="90">
        <v>6421655</v>
      </c>
      <c r="S1366" s="32">
        <f t="shared" si="343"/>
        <v>6781267.6800000006</v>
      </c>
      <c r="T1366" s="32"/>
      <c r="U1366" s="32"/>
      <c r="V1366" s="32"/>
      <c r="W1366" s="32"/>
      <c r="X1366" s="32"/>
      <c r="Y1366" s="32"/>
      <c r="Z1366" s="32"/>
      <c r="AA1366" s="32"/>
      <c r="AB1366" s="32"/>
      <c r="AC1366" s="32"/>
      <c r="AD1366" s="32"/>
      <c r="AE1366" s="32"/>
      <c r="AF1366" s="32"/>
      <c r="AG1366" s="32"/>
      <c r="AH1366" s="32"/>
      <c r="AI1366" s="32"/>
      <c r="AJ1366" s="32"/>
      <c r="AK1366" s="32"/>
      <c r="AL1366" s="32"/>
      <c r="AM1366" s="32"/>
      <c r="AN1366" s="32"/>
      <c r="AO1366" s="32"/>
      <c r="AP1366" s="32"/>
      <c r="AQ1366" s="32"/>
      <c r="AR1366" s="32"/>
      <c r="AS1366" s="32"/>
      <c r="AT1366" s="32"/>
      <c r="AU1366" s="32"/>
      <c r="AV1366" s="32"/>
      <c r="AW1366" s="32"/>
      <c r="AX1366" s="32"/>
      <c r="AY1366" s="32"/>
      <c r="AZ1366" s="32"/>
      <c r="BA1366" s="32"/>
      <c r="BB1366" s="32"/>
      <c r="BC1366" s="32"/>
      <c r="BD1366" s="32"/>
      <c r="BE1366" s="32"/>
      <c r="BF1366" s="32"/>
      <c r="BG1366" s="32"/>
      <c r="BH1366" s="32"/>
      <c r="BI1366" s="32"/>
      <c r="BJ1366" s="32"/>
      <c r="BK1366" s="32"/>
      <c r="BL1366" s="32"/>
      <c r="BM1366" s="32"/>
      <c r="BN1366" s="32"/>
      <c r="BO1366" s="32"/>
      <c r="BP1366" s="32"/>
      <c r="BQ1366" s="32"/>
      <c r="BR1366" s="32"/>
      <c r="BS1366" s="32"/>
      <c r="BT1366" s="32"/>
      <c r="BU1366" s="32"/>
      <c r="BV1366" s="32"/>
      <c r="BW1366" s="32"/>
      <c r="BX1366" s="32"/>
      <c r="BY1366" s="32"/>
      <c r="BZ1366" s="32"/>
      <c r="CA1366" s="32"/>
      <c r="CB1366" s="32"/>
      <c r="CC1366" s="32"/>
      <c r="CD1366" s="32"/>
      <c r="CE1366" s="32"/>
      <c r="CF1366" s="32"/>
      <c r="CG1366" s="32"/>
      <c r="CH1366" s="32"/>
      <c r="CI1366" s="32"/>
      <c r="CJ1366" s="32">
        <f t="shared" si="348"/>
        <v>5818073.4792999998</v>
      </c>
      <c r="CK1366" s="32">
        <f>+SMALL((K1366,O1366,S1366,W1366,AA1366,AE1366,AI1366,AM1366,AQ1366,AU1366,AY1366,BC1366,BG1366,BK1366,BO1366,BS1366,BW1366,CA1366,CE1366,CI1366),1)</f>
        <v>4854879.2785999998</v>
      </c>
      <c r="CL1366" s="18"/>
      <c r="CM1366" s="18">
        <f t="shared" si="349"/>
        <v>0</v>
      </c>
      <c r="CN1366" s="35">
        <f t="shared" si="350"/>
        <v>0</v>
      </c>
      <c r="CO1366" s="39">
        <f t="shared" si="351"/>
        <v>4854879.2785999998</v>
      </c>
    </row>
    <row r="1367" spans="1:93" s="19" customFormat="1" ht="30">
      <c r="A1367" s="17">
        <v>1357</v>
      </c>
      <c r="B1367" s="49" t="s">
        <v>1003</v>
      </c>
      <c r="C1367" s="69" t="s">
        <v>1078</v>
      </c>
      <c r="D1367" s="69" t="s">
        <v>1249</v>
      </c>
      <c r="E1367" s="37">
        <v>1</v>
      </c>
      <c r="F1367" s="37" t="str">
        <f>+VLOOKUP(B1367,'[1]AMAREY NOVA MEDICAL S.A'!$D:$H,5,0)</f>
        <v>CTO 5658-2021 BIOART S.A</v>
      </c>
      <c r="G1367" s="34">
        <f>+VLOOKUP(B1367,'[1]AMAREY NOVA MEDICAL S.A'!$D:$H,2,0)</f>
        <v>10683923</v>
      </c>
      <c r="H1367" s="32">
        <f>+VLOOKUP(B1367,'[1]AMAREY NOVA MEDICAL S.A'!$D:$H,3,0)</f>
        <v>0</v>
      </c>
      <c r="I1367" s="32">
        <f>+VLOOKUP(B1367,'[1]AMAREY NOVA MEDICAL S.A'!$D:$H,4,0)</f>
        <v>10683923</v>
      </c>
      <c r="J1367" s="32">
        <f t="shared" si="339"/>
        <v>10683923</v>
      </c>
      <c r="K1367" s="32">
        <f t="shared" si="340"/>
        <v>11284359.4726</v>
      </c>
      <c r="L1367" s="32"/>
      <c r="M1367" s="32"/>
      <c r="N1367" s="32"/>
      <c r="O1367" s="32"/>
      <c r="P1367" s="89">
        <v>14926069</v>
      </c>
      <c r="Q1367" s="87"/>
      <c r="R1367" s="90">
        <v>14926069</v>
      </c>
      <c r="S1367" s="32">
        <f t="shared" si="343"/>
        <v>15761928.864</v>
      </c>
      <c r="T1367" s="32"/>
      <c r="U1367" s="32"/>
      <c r="V1367" s="32"/>
      <c r="W1367" s="32"/>
      <c r="X1367" s="32"/>
      <c r="Y1367" s="32"/>
      <c r="Z1367" s="32"/>
      <c r="AA1367" s="32"/>
      <c r="AB1367" s="32"/>
      <c r="AC1367" s="32"/>
      <c r="AD1367" s="32"/>
      <c r="AE1367" s="32"/>
      <c r="AF1367" s="32"/>
      <c r="AG1367" s="32"/>
      <c r="AH1367" s="32"/>
      <c r="AI1367" s="32"/>
      <c r="AJ1367" s="32"/>
      <c r="AK1367" s="32"/>
      <c r="AL1367" s="32"/>
      <c r="AM1367" s="32"/>
      <c r="AN1367" s="32"/>
      <c r="AO1367" s="32"/>
      <c r="AP1367" s="32"/>
      <c r="AQ1367" s="32"/>
      <c r="AR1367" s="32"/>
      <c r="AS1367" s="32"/>
      <c r="AT1367" s="32"/>
      <c r="AU1367" s="32"/>
      <c r="AV1367" s="32"/>
      <c r="AW1367" s="32"/>
      <c r="AX1367" s="32"/>
      <c r="AY1367" s="32"/>
      <c r="AZ1367" s="32"/>
      <c r="BA1367" s="32"/>
      <c r="BB1367" s="32"/>
      <c r="BC1367" s="32"/>
      <c r="BD1367" s="32"/>
      <c r="BE1367" s="32"/>
      <c r="BF1367" s="32"/>
      <c r="BG1367" s="32"/>
      <c r="BH1367" s="32"/>
      <c r="BI1367" s="32"/>
      <c r="BJ1367" s="32"/>
      <c r="BK1367" s="32"/>
      <c r="BL1367" s="32"/>
      <c r="BM1367" s="32"/>
      <c r="BN1367" s="32"/>
      <c r="BO1367" s="32"/>
      <c r="BP1367" s="32"/>
      <c r="BQ1367" s="32"/>
      <c r="BR1367" s="32"/>
      <c r="BS1367" s="32"/>
      <c r="BT1367" s="32"/>
      <c r="BU1367" s="32"/>
      <c r="BV1367" s="32"/>
      <c r="BW1367" s="32"/>
      <c r="BX1367" s="32"/>
      <c r="BY1367" s="32"/>
      <c r="BZ1367" s="32"/>
      <c r="CA1367" s="32"/>
      <c r="CB1367" s="32"/>
      <c r="CC1367" s="32"/>
      <c r="CD1367" s="32"/>
      <c r="CE1367" s="32"/>
      <c r="CF1367" s="32"/>
      <c r="CG1367" s="32"/>
      <c r="CH1367" s="32"/>
      <c r="CI1367" s="32"/>
      <c r="CJ1367" s="32">
        <f t="shared" si="348"/>
        <v>13523144.168299999</v>
      </c>
      <c r="CK1367" s="32">
        <f>+SMALL((K1367,O1367,S1367,W1367,AA1367,AE1367,AI1367,AM1367,AQ1367,AU1367,AY1367,BC1367,BG1367,BK1367,BO1367,BS1367,BW1367,CA1367,CE1367,CI1367),1)</f>
        <v>11284359.4726</v>
      </c>
      <c r="CL1367" s="18"/>
      <c r="CM1367" s="18">
        <f t="shared" si="349"/>
        <v>0</v>
      </c>
      <c r="CN1367" s="35">
        <f t="shared" si="350"/>
        <v>0</v>
      </c>
      <c r="CO1367" s="39">
        <f t="shared" si="351"/>
        <v>11284359.4726</v>
      </c>
    </row>
    <row r="1368" spans="1:93" s="19" customFormat="1" ht="30">
      <c r="A1368" s="17">
        <v>1358</v>
      </c>
      <c r="B1368" s="49" t="s">
        <v>1004</v>
      </c>
      <c r="C1368" s="69" t="s">
        <v>1078</v>
      </c>
      <c r="D1368" s="69" t="s">
        <v>1249</v>
      </c>
      <c r="E1368" s="37">
        <v>1</v>
      </c>
      <c r="F1368" s="37" t="str">
        <f>+VLOOKUP(B1368,'[1]AMAREY NOVA MEDICAL S.A'!$D:$H,5,0)</f>
        <v>CTO 5658-2021 BIOART S.A</v>
      </c>
      <c r="G1368" s="34">
        <f>+VLOOKUP(B1368,'[1]AMAREY NOVA MEDICAL S.A'!$D:$H,2,0)</f>
        <v>10202089</v>
      </c>
      <c r="H1368" s="32">
        <f>+VLOOKUP(B1368,'[1]AMAREY NOVA MEDICAL S.A'!$D:$H,3,0)</f>
        <v>0</v>
      </c>
      <c r="I1368" s="32">
        <f>+VLOOKUP(B1368,'[1]AMAREY NOVA MEDICAL S.A'!$D:$H,4,0)</f>
        <v>10202089</v>
      </c>
      <c r="J1368" s="32">
        <f t="shared" si="339"/>
        <v>10202089</v>
      </c>
      <c r="K1368" s="32">
        <f t="shared" si="340"/>
        <v>10775446.401800001</v>
      </c>
      <c r="L1368" s="32"/>
      <c r="M1368" s="32"/>
      <c r="N1368" s="32"/>
      <c r="O1368" s="32"/>
      <c r="P1368" s="89">
        <v>14252919</v>
      </c>
      <c r="Q1368" s="87"/>
      <c r="R1368" s="90">
        <v>14252919</v>
      </c>
      <c r="S1368" s="32">
        <f t="shared" si="343"/>
        <v>15051082.464000002</v>
      </c>
      <c r="T1368" s="32"/>
      <c r="U1368" s="32"/>
      <c r="V1368" s="32"/>
      <c r="W1368" s="32"/>
      <c r="X1368" s="32"/>
      <c r="Y1368" s="32"/>
      <c r="Z1368" s="32"/>
      <c r="AA1368" s="32"/>
      <c r="AB1368" s="32"/>
      <c r="AC1368" s="32"/>
      <c r="AD1368" s="32"/>
      <c r="AE1368" s="32"/>
      <c r="AF1368" s="32"/>
      <c r="AG1368" s="32"/>
      <c r="AH1368" s="32"/>
      <c r="AI1368" s="32"/>
      <c r="AJ1368" s="32"/>
      <c r="AK1368" s="32"/>
      <c r="AL1368" s="32"/>
      <c r="AM1368" s="32"/>
      <c r="AN1368" s="32"/>
      <c r="AO1368" s="32"/>
      <c r="AP1368" s="32"/>
      <c r="AQ1368" s="32"/>
      <c r="AR1368" s="32"/>
      <c r="AS1368" s="32"/>
      <c r="AT1368" s="32"/>
      <c r="AU1368" s="32"/>
      <c r="AV1368" s="32"/>
      <c r="AW1368" s="32"/>
      <c r="AX1368" s="32"/>
      <c r="AY1368" s="32"/>
      <c r="AZ1368" s="32"/>
      <c r="BA1368" s="32"/>
      <c r="BB1368" s="32"/>
      <c r="BC1368" s="32"/>
      <c r="BD1368" s="32"/>
      <c r="BE1368" s="32"/>
      <c r="BF1368" s="32"/>
      <c r="BG1368" s="32"/>
      <c r="BH1368" s="32"/>
      <c r="BI1368" s="32"/>
      <c r="BJ1368" s="32"/>
      <c r="BK1368" s="32"/>
      <c r="BL1368" s="32"/>
      <c r="BM1368" s="32"/>
      <c r="BN1368" s="32"/>
      <c r="BO1368" s="32"/>
      <c r="BP1368" s="32"/>
      <c r="BQ1368" s="32"/>
      <c r="BR1368" s="32"/>
      <c r="BS1368" s="32"/>
      <c r="BT1368" s="32"/>
      <c r="BU1368" s="32"/>
      <c r="BV1368" s="32"/>
      <c r="BW1368" s="32"/>
      <c r="BX1368" s="32"/>
      <c r="BY1368" s="32"/>
      <c r="BZ1368" s="32"/>
      <c r="CA1368" s="32"/>
      <c r="CB1368" s="32"/>
      <c r="CC1368" s="32"/>
      <c r="CD1368" s="32"/>
      <c r="CE1368" s="32"/>
      <c r="CF1368" s="32"/>
      <c r="CG1368" s="32"/>
      <c r="CH1368" s="32"/>
      <c r="CI1368" s="32"/>
      <c r="CJ1368" s="32">
        <f t="shared" si="348"/>
        <v>12913264.4329</v>
      </c>
      <c r="CK1368" s="32">
        <f>+SMALL((K1368,O1368,S1368,W1368,AA1368,AE1368,AI1368,AM1368,AQ1368,AU1368,AY1368,BC1368,BG1368,BK1368,BO1368,BS1368,BW1368,CA1368,CE1368,CI1368),1)</f>
        <v>10775446.401800001</v>
      </c>
      <c r="CL1368" s="18"/>
      <c r="CM1368" s="18">
        <f t="shared" si="349"/>
        <v>0</v>
      </c>
      <c r="CN1368" s="35">
        <f t="shared" si="350"/>
        <v>0</v>
      </c>
      <c r="CO1368" s="39">
        <f t="shared" si="351"/>
        <v>10775446.401800001</v>
      </c>
    </row>
    <row r="1369" spans="1:93" s="19" customFormat="1" ht="30">
      <c r="A1369" s="17">
        <v>1359</v>
      </c>
      <c r="B1369" s="49" t="s">
        <v>392</v>
      </c>
      <c r="C1369" s="69" t="s">
        <v>1078</v>
      </c>
      <c r="D1369" s="69" t="s">
        <v>1249</v>
      </c>
      <c r="E1369" s="37">
        <v>1</v>
      </c>
      <c r="F1369" s="37" t="str">
        <f>+VLOOKUP(B1369,'[1]AMAREY NOVA MEDICAL S.A'!$D:$H,5,0)</f>
        <v>CTO 5658-2021 BIOART S.A</v>
      </c>
      <c r="G1369" s="34">
        <f>+VLOOKUP(B1369,'[1]AMAREY NOVA MEDICAL S.A'!$D:$H,2,0)</f>
        <v>249477</v>
      </c>
      <c r="H1369" s="32">
        <f>+VLOOKUP(B1369,'[1]AMAREY NOVA MEDICAL S.A'!$D:$H,3,0)</f>
        <v>0</v>
      </c>
      <c r="I1369" s="32">
        <f>+VLOOKUP(B1369,'[1]AMAREY NOVA MEDICAL S.A'!$D:$H,4,0)</f>
        <v>249477</v>
      </c>
      <c r="J1369" s="32">
        <f t="shared" si="339"/>
        <v>249477</v>
      </c>
      <c r="K1369" s="32">
        <f t="shared" si="340"/>
        <v>263497.60739999998</v>
      </c>
      <c r="L1369" s="32"/>
      <c r="M1369" s="32"/>
      <c r="N1369" s="32"/>
      <c r="O1369" s="32"/>
      <c r="P1369" s="89">
        <v>379400</v>
      </c>
      <c r="Q1369" s="87"/>
      <c r="R1369" s="90">
        <v>379400</v>
      </c>
      <c r="S1369" s="32">
        <f t="shared" si="343"/>
        <v>400646.40000000002</v>
      </c>
      <c r="T1369" s="32"/>
      <c r="U1369" s="32"/>
      <c r="V1369" s="32"/>
      <c r="W1369" s="32"/>
      <c r="X1369" s="32"/>
      <c r="Y1369" s="32"/>
      <c r="Z1369" s="32"/>
      <c r="AA1369" s="32"/>
      <c r="AB1369" s="32"/>
      <c r="AC1369" s="32"/>
      <c r="AD1369" s="32"/>
      <c r="AE1369" s="32"/>
      <c r="AF1369" s="32"/>
      <c r="AG1369" s="32"/>
      <c r="AH1369" s="32"/>
      <c r="AI1369" s="32"/>
      <c r="AJ1369" s="32"/>
      <c r="AK1369" s="32"/>
      <c r="AL1369" s="32"/>
      <c r="AM1369" s="32"/>
      <c r="AN1369" s="32"/>
      <c r="AO1369" s="32"/>
      <c r="AP1369" s="32"/>
      <c r="AQ1369" s="32"/>
      <c r="AR1369" s="32"/>
      <c r="AS1369" s="32"/>
      <c r="AT1369" s="32"/>
      <c r="AU1369" s="32"/>
      <c r="AV1369" s="32"/>
      <c r="AW1369" s="32"/>
      <c r="AX1369" s="32"/>
      <c r="AY1369" s="32"/>
      <c r="AZ1369" s="32"/>
      <c r="BA1369" s="32"/>
      <c r="BB1369" s="32"/>
      <c r="BC1369" s="32"/>
      <c r="BD1369" s="32"/>
      <c r="BE1369" s="32"/>
      <c r="BF1369" s="32"/>
      <c r="BG1369" s="32"/>
      <c r="BH1369" s="32"/>
      <c r="BI1369" s="32"/>
      <c r="BJ1369" s="32"/>
      <c r="BK1369" s="32"/>
      <c r="BL1369" s="32"/>
      <c r="BM1369" s="32"/>
      <c r="BN1369" s="32"/>
      <c r="BO1369" s="32"/>
      <c r="BP1369" s="32"/>
      <c r="BQ1369" s="32"/>
      <c r="BR1369" s="32"/>
      <c r="BS1369" s="32"/>
      <c r="BT1369" s="32"/>
      <c r="BU1369" s="32"/>
      <c r="BV1369" s="32"/>
      <c r="BW1369" s="32"/>
      <c r="BX1369" s="32"/>
      <c r="BY1369" s="32"/>
      <c r="BZ1369" s="32"/>
      <c r="CA1369" s="32"/>
      <c r="CB1369" s="32"/>
      <c r="CC1369" s="32"/>
      <c r="CD1369" s="32"/>
      <c r="CE1369" s="32"/>
      <c r="CF1369" s="32"/>
      <c r="CG1369" s="32"/>
      <c r="CH1369" s="32"/>
      <c r="CI1369" s="32"/>
      <c r="CJ1369" s="32">
        <f t="shared" si="348"/>
        <v>332072.0037</v>
      </c>
      <c r="CK1369" s="32">
        <f>+SMALL((K1369,O1369,S1369,W1369,AA1369,AE1369,AI1369,AM1369,AQ1369,AU1369,AY1369,BC1369,BG1369,BK1369,BO1369,BS1369,BW1369,CA1369,CE1369,CI1369),1)</f>
        <v>263497.60739999998</v>
      </c>
      <c r="CL1369" s="18"/>
      <c r="CM1369" s="18">
        <f t="shared" si="349"/>
        <v>0</v>
      </c>
      <c r="CN1369" s="35">
        <f t="shared" si="350"/>
        <v>0</v>
      </c>
      <c r="CO1369" s="39">
        <f t="shared" si="351"/>
        <v>263497.60739999998</v>
      </c>
    </row>
    <row r="1370" spans="1:93" s="19" customFormat="1">
      <c r="A1370" s="17">
        <v>1360</v>
      </c>
      <c r="B1370" s="49" t="s">
        <v>1265</v>
      </c>
      <c r="C1370" s="69" t="s">
        <v>1079</v>
      </c>
      <c r="D1370" s="69" t="s">
        <v>1249</v>
      </c>
      <c r="E1370" s="37">
        <v>1</v>
      </c>
      <c r="F1370" s="37"/>
      <c r="G1370" s="34"/>
      <c r="H1370" s="32"/>
      <c r="I1370" s="32"/>
      <c r="J1370" s="32"/>
      <c r="K1370" s="32"/>
      <c r="L1370" s="32"/>
      <c r="M1370" s="32"/>
      <c r="N1370" s="32"/>
      <c r="O1370" s="32"/>
      <c r="P1370" s="89">
        <v>14252919</v>
      </c>
      <c r="Q1370" s="87"/>
      <c r="R1370" s="90">
        <v>14252919</v>
      </c>
      <c r="S1370" s="32">
        <f t="shared" si="343"/>
        <v>15051082.464000002</v>
      </c>
      <c r="T1370" s="32"/>
      <c r="U1370" s="32"/>
      <c r="V1370" s="32"/>
      <c r="W1370" s="32"/>
      <c r="X1370" s="32"/>
      <c r="Y1370" s="32"/>
      <c r="Z1370" s="32"/>
      <c r="AA1370" s="32"/>
      <c r="AB1370" s="32"/>
      <c r="AC1370" s="32"/>
      <c r="AD1370" s="32"/>
      <c r="AE1370" s="32"/>
      <c r="AF1370" s="32"/>
      <c r="AG1370" s="32"/>
      <c r="AH1370" s="32"/>
      <c r="AI1370" s="32"/>
      <c r="AJ1370" s="32"/>
      <c r="AK1370" s="32"/>
      <c r="AL1370" s="32"/>
      <c r="AM1370" s="32"/>
      <c r="AN1370" s="32"/>
      <c r="AO1370" s="32"/>
      <c r="AP1370" s="32"/>
      <c r="AQ1370" s="32"/>
      <c r="AR1370" s="32"/>
      <c r="AS1370" s="32"/>
      <c r="AT1370" s="32"/>
      <c r="AU1370" s="32"/>
      <c r="AV1370" s="32"/>
      <c r="AW1370" s="32"/>
      <c r="AX1370" s="32"/>
      <c r="AY1370" s="32"/>
      <c r="AZ1370" s="32"/>
      <c r="BA1370" s="32"/>
      <c r="BB1370" s="32"/>
      <c r="BC1370" s="32"/>
      <c r="BD1370" s="32"/>
      <c r="BE1370" s="32"/>
      <c r="BF1370" s="32"/>
      <c r="BG1370" s="32"/>
      <c r="BH1370" s="32"/>
      <c r="BI1370" s="32"/>
      <c r="BJ1370" s="32"/>
      <c r="BK1370" s="32"/>
      <c r="BL1370" s="32"/>
      <c r="BM1370" s="32"/>
      <c r="BN1370" s="32"/>
      <c r="BO1370" s="32"/>
      <c r="BP1370" s="32"/>
      <c r="BQ1370" s="32"/>
      <c r="BR1370" s="32"/>
      <c r="BS1370" s="32"/>
      <c r="BT1370" s="32"/>
      <c r="BU1370" s="32"/>
      <c r="BV1370" s="32"/>
      <c r="BW1370" s="32"/>
      <c r="BX1370" s="32"/>
      <c r="BY1370" s="32"/>
      <c r="BZ1370" s="32"/>
      <c r="CA1370" s="32"/>
      <c r="CB1370" s="32"/>
      <c r="CC1370" s="32"/>
      <c r="CD1370" s="32"/>
      <c r="CE1370" s="32"/>
      <c r="CF1370" s="32"/>
      <c r="CG1370" s="32"/>
      <c r="CH1370" s="32"/>
      <c r="CI1370" s="32"/>
      <c r="CJ1370" s="32">
        <f t="shared" si="348"/>
        <v>15051082.464000002</v>
      </c>
      <c r="CK1370" s="32">
        <f>+SMALL((K1370,O1370,S1370,W1370,AA1370,AE1370,AI1370,AM1370,AQ1370,AU1370,AY1370,BC1370,BG1370,BK1370,BO1370,BS1370,BW1370,CA1370,CE1370,CI1370),1)</f>
        <v>15051082.464000002</v>
      </c>
      <c r="CL1370" s="18"/>
      <c r="CM1370" s="18"/>
      <c r="CN1370" s="35"/>
      <c r="CO1370" s="39">
        <f t="shared" si="351"/>
        <v>15051082.464000002</v>
      </c>
    </row>
    <row r="1371" spans="1:93" s="19" customFormat="1">
      <c r="A1371" s="17">
        <v>1361</v>
      </c>
      <c r="B1371" s="49" t="s">
        <v>1266</v>
      </c>
      <c r="C1371" s="69" t="s">
        <v>1079</v>
      </c>
      <c r="D1371" s="69" t="s">
        <v>1249</v>
      </c>
      <c r="E1371" s="37">
        <v>1</v>
      </c>
      <c r="F1371" s="37"/>
      <c r="G1371" s="34"/>
      <c r="H1371" s="32"/>
      <c r="I1371" s="32"/>
      <c r="J1371" s="32"/>
      <c r="K1371" s="32"/>
      <c r="L1371" s="32"/>
      <c r="M1371" s="32"/>
      <c r="N1371" s="32"/>
      <c r="O1371" s="32"/>
      <c r="P1371" s="89">
        <v>14926069</v>
      </c>
      <c r="Q1371" s="87"/>
      <c r="R1371" s="90">
        <v>14926069</v>
      </c>
      <c r="S1371" s="32">
        <f t="shared" si="343"/>
        <v>15761928.864</v>
      </c>
      <c r="T1371" s="32"/>
      <c r="U1371" s="32"/>
      <c r="V1371" s="32"/>
      <c r="W1371" s="32"/>
      <c r="X1371" s="32"/>
      <c r="Y1371" s="32"/>
      <c r="Z1371" s="32"/>
      <c r="AA1371" s="32"/>
      <c r="AB1371" s="32"/>
      <c r="AC1371" s="32"/>
      <c r="AD1371" s="32"/>
      <c r="AE1371" s="32"/>
      <c r="AF1371" s="32"/>
      <c r="AG1371" s="32"/>
      <c r="AH1371" s="32"/>
      <c r="AI1371" s="32"/>
      <c r="AJ1371" s="32"/>
      <c r="AK1371" s="32"/>
      <c r="AL1371" s="32"/>
      <c r="AM1371" s="32"/>
      <c r="AN1371" s="32"/>
      <c r="AO1371" s="32"/>
      <c r="AP1371" s="32"/>
      <c r="AQ1371" s="32"/>
      <c r="AR1371" s="32"/>
      <c r="AS1371" s="32"/>
      <c r="AT1371" s="32"/>
      <c r="AU1371" s="32"/>
      <c r="AV1371" s="32"/>
      <c r="AW1371" s="32"/>
      <c r="AX1371" s="32"/>
      <c r="AY1371" s="32"/>
      <c r="AZ1371" s="32"/>
      <c r="BA1371" s="32"/>
      <c r="BB1371" s="32"/>
      <c r="BC1371" s="32"/>
      <c r="BD1371" s="32"/>
      <c r="BE1371" s="32"/>
      <c r="BF1371" s="32"/>
      <c r="BG1371" s="32"/>
      <c r="BH1371" s="32"/>
      <c r="BI1371" s="32"/>
      <c r="BJ1371" s="32"/>
      <c r="BK1371" s="32"/>
      <c r="BL1371" s="32"/>
      <c r="BM1371" s="32"/>
      <c r="BN1371" s="32"/>
      <c r="BO1371" s="32"/>
      <c r="BP1371" s="32"/>
      <c r="BQ1371" s="32"/>
      <c r="BR1371" s="32"/>
      <c r="BS1371" s="32"/>
      <c r="BT1371" s="32"/>
      <c r="BU1371" s="32"/>
      <c r="BV1371" s="32"/>
      <c r="BW1371" s="32"/>
      <c r="BX1371" s="32"/>
      <c r="BY1371" s="32"/>
      <c r="BZ1371" s="32"/>
      <c r="CA1371" s="32"/>
      <c r="CB1371" s="32"/>
      <c r="CC1371" s="32"/>
      <c r="CD1371" s="32"/>
      <c r="CE1371" s="32"/>
      <c r="CF1371" s="32"/>
      <c r="CG1371" s="32"/>
      <c r="CH1371" s="32"/>
      <c r="CI1371" s="32"/>
      <c r="CJ1371" s="32">
        <f t="shared" si="348"/>
        <v>15761928.864</v>
      </c>
      <c r="CK1371" s="32">
        <f>+SMALL((K1371,O1371,S1371,W1371,AA1371,AE1371,AI1371,AM1371,AQ1371,AU1371,AY1371,BC1371,BG1371,BK1371,BO1371,BS1371,BW1371,CA1371,CE1371,CI1371),1)</f>
        <v>15761928.864</v>
      </c>
      <c r="CL1371" s="18"/>
      <c r="CM1371" s="18"/>
      <c r="CN1371" s="35"/>
      <c r="CO1371" s="39">
        <f t="shared" si="351"/>
        <v>15761928.864</v>
      </c>
    </row>
    <row r="1372" spans="1:93" s="19" customFormat="1" ht="30">
      <c r="A1372" s="17">
        <v>1362</v>
      </c>
      <c r="B1372" s="49" t="s">
        <v>1005</v>
      </c>
      <c r="C1372" s="69" t="s">
        <v>1079</v>
      </c>
      <c r="D1372" s="69" t="s">
        <v>1249</v>
      </c>
      <c r="E1372" s="37">
        <v>1</v>
      </c>
      <c r="F1372" s="37" t="str">
        <f>+VLOOKUP(B1372,'[1]AMAREY NOVA MEDICAL S.A'!$D:$H,5,0)</f>
        <v>CTO 5658-2021 BIOART S.A</v>
      </c>
      <c r="G1372" s="34">
        <f>+VLOOKUP(B1372,'[1]AMAREY NOVA MEDICAL S.A'!$D:$H,2,0)</f>
        <v>4596553</v>
      </c>
      <c r="H1372" s="32">
        <f>+VLOOKUP(B1372,'[1]AMAREY NOVA MEDICAL S.A'!$D:$H,3,0)</f>
        <v>0</v>
      </c>
      <c r="I1372" s="32">
        <f>+VLOOKUP(B1372,'[1]AMAREY NOVA MEDICAL S.A'!$D:$H,4,0)</f>
        <v>4596553</v>
      </c>
      <c r="J1372" s="32">
        <f t="shared" si="339"/>
        <v>4596553</v>
      </c>
      <c r="K1372" s="32">
        <f t="shared" si="340"/>
        <v>4854879.2785999998</v>
      </c>
      <c r="L1372" s="32"/>
      <c r="M1372" s="32"/>
      <c r="N1372" s="32"/>
      <c r="O1372" s="32"/>
      <c r="P1372" s="89">
        <v>6421655</v>
      </c>
      <c r="Q1372" s="87"/>
      <c r="R1372" s="90">
        <v>6421655</v>
      </c>
      <c r="S1372" s="32">
        <f t="shared" si="343"/>
        <v>6781267.6800000006</v>
      </c>
      <c r="T1372" s="32"/>
      <c r="U1372" s="32"/>
      <c r="V1372" s="32"/>
      <c r="W1372" s="32"/>
      <c r="X1372" s="32"/>
      <c r="Y1372" s="32"/>
      <c r="Z1372" s="32"/>
      <c r="AA1372" s="32"/>
      <c r="AB1372" s="32"/>
      <c r="AC1372" s="32"/>
      <c r="AD1372" s="32"/>
      <c r="AE1372" s="32"/>
      <c r="AF1372" s="32"/>
      <c r="AG1372" s="32"/>
      <c r="AH1372" s="32"/>
      <c r="AI1372" s="32"/>
      <c r="AJ1372" s="32"/>
      <c r="AK1372" s="32"/>
      <c r="AL1372" s="32"/>
      <c r="AM1372" s="32"/>
      <c r="AN1372" s="32"/>
      <c r="AO1372" s="32"/>
      <c r="AP1372" s="32"/>
      <c r="AQ1372" s="32"/>
      <c r="AR1372" s="32"/>
      <c r="AS1372" s="32"/>
      <c r="AT1372" s="32"/>
      <c r="AU1372" s="32"/>
      <c r="AV1372" s="32"/>
      <c r="AW1372" s="32"/>
      <c r="AX1372" s="32"/>
      <c r="AY1372" s="32"/>
      <c r="AZ1372" s="32"/>
      <c r="BA1372" s="32"/>
      <c r="BB1372" s="32"/>
      <c r="BC1372" s="32"/>
      <c r="BD1372" s="32"/>
      <c r="BE1372" s="32"/>
      <c r="BF1372" s="32"/>
      <c r="BG1372" s="32"/>
      <c r="BH1372" s="32"/>
      <c r="BI1372" s="32"/>
      <c r="BJ1372" s="32"/>
      <c r="BK1372" s="32"/>
      <c r="BL1372" s="32"/>
      <c r="BM1372" s="32"/>
      <c r="BN1372" s="32"/>
      <c r="BO1372" s="32"/>
      <c r="BP1372" s="32"/>
      <c r="BQ1372" s="32"/>
      <c r="BR1372" s="32"/>
      <c r="BS1372" s="32"/>
      <c r="BT1372" s="32"/>
      <c r="BU1372" s="32"/>
      <c r="BV1372" s="32"/>
      <c r="BW1372" s="32"/>
      <c r="BX1372" s="32"/>
      <c r="BY1372" s="32"/>
      <c r="BZ1372" s="32"/>
      <c r="CA1372" s="32"/>
      <c r="CB1372" s="32"/>
      <c r="CC1372" s="32"/>
      <c r="CD1372" s="32"/>
      <c r="CE1372" s="32"/>
      <c r="CF1372" s="32"/>
      <c r="CG1372" s="32"/>
      <c r="CH1372" s="32"/>
      <c r="CI1372" s="32"/>
      <c r="CJ1372" s="32">
        <f t="shared" si="348"/>
        <v>5818073.4792999998</v>
      </c>
      <c r="CK1372" s="32">
        <f>+SMALL((K1372,O1372,S1372,W1372,AA1372,AE1372,AI1372,AM1372,AQ1372,AU1372,AY1372,BC1372,BG1372,BK1372,BO1372,BS1372,BW1372,CA1372,CE1372,CI1372),1)</f>
        <v>4854879.2785999998</v>
      </c>
      <c r="CL1372" s="18"/>
      <c r="CM1372" s="18">
        <f t="shared" si="349"/>
        <v>0</v>
      </c>
      <c r="CN1372" s="35">
        <f t="shared" si="350"/>
        <v>0</v>
      </c>
      <c r="CO1372" s="39">
        <f t="shared" si="351"/>
        <v>4854879.2785999998</v>
      </c>
    </row>
    <row r="1373" spans="1:93" s="19" customFormat="1" ht="30">
      <c r="A1373" s="17">
        <v>1363</v>
      </c>
      <c r="B1373" s="49" t="s">
        <v>392</v>
      </c>
      <c r="C1373" s="69" t="s">
        <v>1079</v>
      </c>
      <c r="D1373" s="69" t="s">
        <v>1249</v>
      </c>
      <c r="E1373" s="37">
        <v>1</v>
      </c>
      <c r="F1373" s="37" t="str">
        <f>+VLOOKUP(B1373,'[1]AMAREY NOVA MEDICAL S.A'!$D:$H,5,0)</f>
        <v>CTO 5658-2021 BIOART S.A</v>
      </c>
      <c r="G1373" s="34">
        <f>+VLOOKUP(B1373,'[1]AMAREY NOVA MEDICAL S.A'!$D:$H,2,0)</f>
        <v>249477</v>
      </c>
      <c r="H1373" s="32">
        <f>+VLOOKUP(B1373,'[1]AMAREY NOVA MEDICAL S.A'!$D:$H,3,0)</f>
        <v>0</v>
      </c>
      <c r="I1373" s="32">
        <f>+VLOOKUP(B1373,'[1]AMAREY NOVA MEDICAL S.A'!$D:$H,4,0)</f>
        <v>249477</v>
      </c>
      <c r="J1373" s="32">
        <f t="shared" si="339"/>
        <v>249477</v>
      </c>
      <c r="K1373" s="32">
        <f t="shared" si="340"/>
        <v>263497.60739999998</v>
      </c>
      <c r="L1373" s="32"/>
      <c r="M1373" s="32"/>
      <c r="N1373" s="32"/>
      <c r="O1373" s="32"/>
      <c r="P1373" s="89">
        <v>379400</v>
      </c>
      <c r="Q1373" s="87"/>
      <c r="R1373" s="90">
        <v>379400</v>
      </c>
      <c r="S1373" s="32">
        <f t="shared" si="343"/>
        <v>400646.40000000002</v>
      </c>
      <c r="T1373" s="32"/>
      <c r="U1373" s="32"/>
      <c r="V1373" s="32"/>
      <c r="W1373" s="32"/>
      <c r="X1373" s="32"/>
      <c r="Y1373" s="32"/>
      <c r="Z1373" s="32"/>
      <c r="AA1373" s="32"/>
      <c r="AB1373" s="32"/>
      <c r="AC1373" s="32"/>
      <c r="AD1373" s="32"/>
      <c r="AE1373" s="32"/>
      <c r="AF1373" s="32"/>
      <c r="AG1373" s="32"/>
      <c r="AH1373" s="32"/>
      <c r="AI1373" s="32"/>
      <c r="AJ1373" s="32"/>
      <c r="AK1373" s="32"/>
      <c r="AL1373" s="32"/>
      <c r="AM1373" s="32"/>
      <c r="AN1373" s="32"/>
      <c r="AO1373" s="32"/>
      <c r="AP1373" s="32"/>
      <c r="AQ1373" s="32"/>
      <c r="AR1373" s="32"/>
      <c r="AS1373" s="32"/>
      <c r="AT1373" s="32"/>
      <c r="AU1373" s="32"/>
      <c r="AV1373" s="32"/>
      <c r="AW1373" s="32"/>
      <c r="AX1373" s="32"/>
      <c r="AY1373" s="32"/>
      <c r="AZ1373" s="32"/>
      <c r="BA1373" s="32"/>
      <c r="BB1373" s="32"/>
      <c r="BC1373" s="32"/>
      <c r="BD1373" s="32"/>
      <c r="BE1373" s="32"/>
      <c r="BF1373" s="32"/>
      <c r="BG1373" s="32"/>
      <c r="BH1373" s="32"/>
      <c r="BI1373" s="32"/>
      <c r="BJ1373" s="32"/>
      <c r="BK1373" s="32"/>
      <c r="BL1373" s="32"/>
      <c r="BM1373" s="32"/>
      <c r="BN1373" s="32"/>
      <c r="BO1373" s="32"/>
      <c r="BP1373" s="32"/>
      <c r="BQ1373" s="32"/>
      <c r="BR1373" s="32"/>
      <c r="BS1373" s="32"/>
      <c r="BT1373" s="32"/>
      <c r="BU1373" s="32"/>
      <c r="BV1373" s="32"/>
      <c r="BW1373" s="32"/>
      <c r="BX1373" s="32"/>
      <c r="BY1373" s="32"/>
      <c r="BZ1373" s="32"/>
      <c r="CA1373" s="32"/>
      <c r="CB1373" s="32"/>
      <c r="CC1373" s="32"/>
      <c r="CD1373" s="32"/>
      <c r="CE1373" s="32"/>
      <c r="CF1373" s="32"/>
      <c r="CG1373" s="32"/>
      <c r="CH1373" s="32"/>
      <c r="CI1373" s="32"/>
      <c r="CJ1373" s="32">
        <f t="shared" si="348"/>
        <v>332072.0037</v>
      </c>
      <c r="CK1373" s="32">
        <f>+SMALL((K1373,O1373,S1373,W1373,AA1373,AE1373,AI1373,AM1373,AQ1373,AU1373,AY1373,BC1373,BG1373,BK1373,BO1373,BS1373,BW1373,CA1373,CE1373,CI1373),1)</f>
        <v>263497.60739999998</v>
      </c>
      <c r="CL1373" s="18"/>
      <c r="CM1373" s="18">
        <f t="shared" si="349"/>
        <v>0</v>
      </c>
      <c r="CN1373" s="35">
        <f t="shared" si="350"/>
        <v>0</v>
      </c>
      <c r="CO1373" s="39">
        <f t="shared" si="351"/>
        <v>263497.60739999998</v>
      </c>
    </row>
    <row r="1374" spans="1:93" s="19" customFormat="1" ht="60">
      <c r="A1374" s="17">
        <v>1364</v>
      </c>
      <c r="B1374" s="50" t="s">
        <v>1006</v>
      </c>
      <c r="C1374" s="69" t="s">
        <v>1080</v>
      </c>
      <c r="D1374" s="69" t="s">
        <v>1249</v>
      </c>
      <c r="E1374" s="37">
        <v>1</v>
      </c>
      <c r="F1374" s="37" t="str">
        <f>+VLOOKUP(B1374,'[1]AMAREY NOVA MEDICAL S.A'!$D:$H,5,0)</f>
        <v>CTO 5671-2021 SMITH &amp; NEPHEW COLOMBIA S.A.S</v>
      </c>
      <c r="G1374" s="34">
        <f>+VLOOKUP(B1374,'[1]AMAREY NOVA MEDICAL S.A'!$D:$H,2,0)</f>
        <v>2420000</v>
      </c>
      <c r="H1374" s="32">
        <f>+VLOOKUP(B1374,'[1]AMAREY NOVA MEDICAL S.A'!$D:$H,3,0)</f>
        <v>0</v>
      </c>
      <c r="I1374" s="32">
        <f>+VLOOKUP(B1374,'[1]AMAREY NOVA MEDICAL S.A'!$D:$H,4,0)</f>
        <v>2420000</v>
      </c>
      <c r="J1374" s="32">
        <f t="shared" si="339"/>
        <v>2420000</v>
      </c>
      <c r="K1374" s="32">
        <f t="shared" si="340"/>
        <v>2556004</v>
      </c>
      <c r="L1374" s="32"/>
      <c r="M1374" s="32"/>
      <c r="N1374" s="32"/>
      <c r="O1374" s="32"/>
      <c r="P1374" s="89">
        <v>6144692</v>
      </c>
      <c r="Q1374" s="87"/>
      <c r="R1374" s="90">
        <v>6144692</v>
      </c>
      <c r="S1374" s="32">
        <f t="shared" si="343"/>
        <v>6488794.7520000003</v>
      </c>
      <c r="T1374" s="32"/>
      <c r="U1374" s="32"/>
      <c r="V1374" s="32"/>
      <c r="W1374" s="32"/>
      <c r="X1374" s="32"/>
      <c r="Y1374" s="32"/>
      <c r="Z1374" s="32"/>
      <c r="AA1374" s="32"/>
      <c r="AB1374" s="32"/>
      <c r="AC1374" s="32"/>
      <c r="AD1374" s="32"/>
      <c r="AE1374" s="32"/>
      <c r="AF1374" s="32"/>
      <c r="AG1374" s="32"/>
      <c r="AH1374" s="32"/>
      <c r="AI1374" s="32"/>
      <c r="AJ1374" s="32">
        <v>3841000</v>
      </c>
      <c r="AK1374" s="32"/>
      <c r="AL1374" s="32">
        <v>3841000</v>
      </c>
      <c r="AM1374" s="32">
        <f t="shared" si="345"/>
        <v>4056864.2</v>
      </c>
      <c r="AN1374" s="32"/>
      <c r="AO1374" s="32"/>
      <c r="AP1374" s="32"/>
      <c r="AQ1374" s="32"/>
      <c r="AR1374" s="32"/>
      <c r="AS1374" s="32"/>
      <c r="AT1374" s="32"/>
      <c r="AU1374" s="32"/>
      <c r="AV1374" s="32"/>
      <c r="AW1374" s="32"/>
      <c r="AX1374" s="32"/>
      <c r="AY1374" s="32"/>
      <c r="AZ1374" s="32"/>
      <c r="BA1374" s="32"/>
      <c r="BB1374" s="32"/>
      <c r="BC1374" s="32"/>
      <c r="BD1374" s="32"/>
      <c r="BE1374" s="32"/>
      <c r="BF1374" s="32"/>
      <c r="BG1374" s="32"/>
      <c r="BH1374" s="32"/>
      <c r="BI1374" s="32"/>
      <c r="BJ1374" s="32"/>
      <c r="BK1374" s="32"/>
      <c r="BL1374" s="32"/>
      <c r="BM1374" s="32"/>
      <c r="BN1374" s="32"/>
      <c r="BO1374" s="32"/>
      <c r="BP1374" s="32"/>
      <c r="BQ1374" s="32"/>
      <c r="BR1374" s="32"/>
      <c r="BS1374" s="32"/>
      <c r="BT1374" s="32"/>
      <c r="BU1374" s="32"/>
      <c r="BV1374" s="32"/>
      <c r="BW1374" s="32"/>
      <c r="BX1374" s="32"/>
      <c r="BY1374" s="32"/>
      <c r="BZ1374" s="32"/>
      <c r="CA1374" s="32"/>
      <c r="CB1374" s="32">
        <v>2613600</v>
      </c>
      <c r="CC1374" s="32"/>
      <c r="CD1374" s="32">
        <v>2613600</v>
      </c>
      <c r="CE1374" s="32">
        <f t="shared" si="347"/>
        <v>2760484.3200000003</v>
      </c>
      <c r="CF1374" s="32"/>
      <c r="CG1374" s="32"/>
      <c r="CH1374" s="32"/>
      <c r="CI1374" s="32"/>
      <c r="CJ1374" s="32">
        <f t="shared" si="348"/>
        <v>3965536.818</v>
      </c>
      <c r="CK1374" s="32">
        <f>+SMALL((K1374,O1374,S1374,W1374,AA1374,AE1374,AI1374,AM1374,AQ1374,AU1374,AY1374,BC1374,BG1374,BK1374,BO1374,BS1374,BW1374,CA1374,CE1374,CI1374),1)</f>
        <v>2556004</v>
      </c>
      <c r="CL1374" s="18"/>
      <c r="CM1374" s="18">
        <f t="shared" si="349"/>
        <v>0</v>
      </c>
      <c r="CN1374" s="35">
        <f t="shared" si="350"/>
        <v>0</v>
      </c>
      <c r="CO1374" s="39">
        <f t="shared" si="351"/>
        <v>2556004</v>
      </c>
    </row>
    <row r="1375" spans="1:93" s="19" customFormat="1" ht="45">
      <c r="A1375" s="17">
        <v>1365</v>
      </c>
      <c r="B1375" s="50" t="s">
        <v>360</v>
      </c>
      <c r="C1375" s="69" t="s">
        <v>1080</v>
      </c>
      <c r="D1375" s="69" t="s">
        <v>1249</v>
      </c>
      <c r="E1375" s="37">
        <v>1</v>
      </c>
      <c r="F1375" s="37" t="str">
        <f>+VLOOKUP(B1375,'[1]AMAREY NOVA MEDICAL S.A'!$D:$H,5,0)</f>
        <v>CTO 5656-2021 AMAREY NOVA MEDICAL S.A</v>
      </c>
      <c r="G1375" s="34">
        <f>+VLOOKUP(B1375,'[1]AMAREY NOVA MEDICAL S.A'!$D:$H,2,0)</f>
        <v>180000</v>
      </c>
      <c r="H1375" s="32">
        <f>+VLOOKUP(B1375,'[1]AMAREY NOVA MEDICAL S.A'!$D:$H,3,0)</f>
        <v>0</v>
      </c>
      <c r="I1375" s="32">
        <f>+VLOOKUP(B1375,'[1]AMAREY NOVA MEDICAL S.A'!$D:$H,4,0)</f>
        <v>180000</v>
      </c>
      <c r="J1375" s="32">
        <f t="shared" si="339"/>
        <v>180000</v>
      </c>
      <c r="K1375" s="32">
        <f t="shared" si="340"/>
        <v>190116</v>
      </c>
      <c r="L1375" s="32"/>
      <c r="M1375" s="32"/>
      <c r="N1375" s="32"/>
      <c r="O1375" s="32"/>
      <c r="P1375" s="89">
        <v>1270113</v>
      </c>
      <c r="Q1375" s="87"/>
      <c r="R1375" s="90">
        <v>1270113</v>
      </c>
      <c r="S1375" s="32">
        <f t="shared" si="343"/>
        <v>1341239.328</v>
      </c>
      <c r="T1375" s="32"/>
      <c r="U1375" s="32"/>
      <c r="V1375" s="32"/>
      <c r="W1375" s="32"/>
      <c r="X1375" s="32"/>
      <c r="Y1375" s="32"/>
      <c r="Z1375" s="32"/>
      <c r="AA1375" s="32"/>
      <c r="AB1375" s="32"/>
      <c r="AC1375" s="32"/>
      <c r="AD1375" s="32"/>
      <c r="AE1375" s="32"/>
      <c r="AF1375" s="32"/>
      <c r="AG1375" s="32"/>
      <c r="AH1375" s="32"/>
      <c r="AI1375" s="32"/>
      <c r="AJ1375" s="32">
        <v>338560</v>
      </c>
      <c r="AK1375" s="32"/>
      <c r="AL1375" s="32">
        <v>338560</v>
      </c>
      <c r="AM1375" s="32">
        <f t="shared" si="345"/>
        <v>357587.07199999999</v>
      </c>
      <c r="AN1375" s="32"/>
      <c r="AO1375" s="32"/>
      <c r="AP1375" s="32"/>
      <c r="AQ1375" s="32"/>
      <c r="AR1375" s="32"/>
      <c r="AS1375" s="32"/>
      <c r="AT1375" s="32"/>
      <c r="AU1375" s="32"/>
      <c r="AV1375" s="32"/>
      <c r="AW1375" s="32"/>
      <c r="AX1375" s="32"/>
      <c r="AY1375" s="32"/>
      <c r="AZ1375" s="32"/>
      <c r="BA1375" s="32"/>
      <c r="BB1375" s="32"/>
      <c r="BC1375" s="32"/>
      <c r="BD1375" s="32"/>
      <c r="BE1375" s="32"/>
      <c r="BF1375" s="32"/>
      <c r="BG1375" s="32"/>
      <c r="BH1375" s="32"/>
      <c r="BI1375" s="32"/>
      <c r="BJ1375" s="32"/>
      <c r="BK1375" s="32"/>
      <c r="BL1375" s="32"/>
      <c r="BM1375" s="32"/>
      <c r="BN1375" s="32"/>
      <c r="BO1375" s="32"/>
      <c r="BP1375" s="32"/>
      <c r="BQ1375" s="32"/>
      <c r="BR1375" s="32"/>
      <c r="BS1375" s="32"/>
      <c r="BT1375" s="32"/>
      <c r="BU1375" s="32"/>
      <c r="BV1375" s="32"/>
      <c r="BW1375" s="32"/>
      <c r="BX1375" s="32"/>
      <c r="BY1375" s="32"/>
      <c r="BZ1375" s="32"/>
      <c r="CA1375" s="32"/>
      <c r="CB1375" s="32">
        <v>297000</v>
      </c>
      <c r="CC1375" s="32"/>
      <c r="CD1375" s="32">
        <v>297000</v>
      </c>
      <c r="CE1375" s="32">
        <f t="shared" si="347"/>
        <v>313691.40000000002</v>
      </c>
      <c r="CF1375" s="32"/>
      <c r="CG1375" s="32"/>
      <c r="CH1375" s="32"/>
      <c r="CI1375" s="32"/>
      <c r="CJ1375" s="32">
        <f t="shared" si="348"/>
        <v>550658.44999999995</v>
      </c>
      <c r="CK1375" s="32">
        <f>+SMALL((K1375,O1375,S1375,W1375,AA1375,AE1375,AI1375,AM1375,AQ1375,AU1375,AY1375,BC1375,BG1375,BK1375,BO1375,BS1375,BW1375,CA1375,CE1375,CI1375),1)</f>
        <v>190116</v>
      </c>
      <c r="CL1375" s="18"/>
      <c r="CM1375" s="18">
        <f t="shared" si="349"/>
        <v>0</v>
      </c>
      <c r="CN1375" s="35">
        <f t="shared" si="350"/>
        <v>0</v>
      </c>
      <c r="CO1375" s="39">
        <f t="shared" si="351"/>
        <v>190116</v>
      </c>
    </row>
    <row r="1376" spans="1:93" s="19" customFormat="1" ht="45">
      <c r="A1376" s="17">
        <v>1366</v>
      </c>
      <c r="B1376" s="50" t="s">
        <v>361</v>
      </c>
      <c r="C1376" s="69" t="s">
        <v>1080</v>
      </c>
      <c r="D1376" s="69" t="s">
        <v>1249</v>
      </c>
      <c r="E1376" s="37">
        <v>1</v>
      </c>
      <c r="F1376" s="37" t="str">
        <f>+VLOOKUP(B1376,'[1]AMAREY NOVA MEDICAL S.A'!$D:$H,5,0)</f>
        <v>CTO 5656-2021 AMAREY NOVA MEDICAL S.A</v>
      </c>
      <c r="G1376" s="34">
        <f>+VLOOKUP(B1376,'[1]AMAREY NOVA MEDICAL S.A'!$D:$H,2,0)</f>
        <v>180000</v>
      </c>
      <c r="H1376" s="32">
        <f>+VLOOKUP(B1376,'[1]AMAREY NOVA MEDICAL S.A'!$D:$H,3,0)</f>
        <v>0</v>
      </c>
      <c r="I1376" s="32">
        <f>+VLOOKUP(B1376,'[1]AMAREY NOVA MEDICAL S.A'!$D:$H,4,0)</f>
        <v>180000</v>
      </c>
      <c r="J1376" s="32">
        <f t="shared" si="339"/>
        <v>180000</v>
      </c>
      <c r="K1376" s="32">
        <f t="shared" si="340"/>
        <v>190116</v>
      </c>
      <c r="L1376" s="32"/>
      <c r="M1376" s="32"/>
      <c r="N1376" s="32"/>
      <c r="O1376" s="32"/>
      <c r="P1376" s="89">
        <v>1270113</v>
      </c>
      <c r="Q1376" s="87"/>
      <c r="R1376" s="90">
        <v>1270113</v>
      </c>
      <c r="S1376" s="32">
        <f t="shared" si="343"/>
        <v>1341239.328</v>
      </c>
      <c r="T1376" s="32"/>
      <c r="U1376" s="32"/>
      <c r="V1376" s="32"/>
      <c r="W1376" s="32"/>
      <c r="X1376" s="32"/>
      <c r="Y1376" s="32"/>
      <c r="Z1376" s="32"/>
      <c r="AA1376" s="32"/>
      <c r="AB1376" s="32"/>
      <c r="AC1376" s="32"/>
      <c r="AD1376" s="32"/>
      <c r="AE1376" s="32"/>
      <c r="AF1376" s="32"/>
      <c r="AG1376" s="32"/>
      <c r="AH1376" s="32"/>
      <c r="AI1376" s="32"/>
      <c r="AJ1376" s="32">
        <v>442290</v>
      </c>
      <c r="AK1376" s="32"/>
      <c r="AL1376" s="32">
        <v>442290</v>
      </c>
      <c r="AM1376" s="32">
        <f t="shared" si="345"/>
        <v>467146.69800000003</v>
      </c>
      <c r="AN1376" s="32"/>
      <c r="AO1376" s="32"/>
      <c r="AP1376" s="32"/>
      <c r="AQ1376" s="32"/>
      <c r="AR1376" s="32"/>
      <c r="AS1376" s="32"/>
      <c r="AT1376" s="32"/>
      <c r="AU1376" s="32"/>
      <c r="AV1376" s="32"/>
      <c r="AW1376" s="32"/>
      <c r="AX1376" s="32"/>
      <c r="AY1376" s="32"/>
      <c r="AZ1376" s="32"/>
      <c r="BA1376" s="32"/>
      <c r="BB1376" s="32"/>
      <c r="BC1376" s="32"/>
      <c r="BD1376" s="32"/>
      <c r="BE1376" s="32"/>
      <c r="BF1376" s="32"/>
      <c r="BG1376" s="32"/>
      <c r="BH1376" s="32"/>
      <c r="BI1376" s="32"/>
      <c r="BJ1376" s="32"/>
      <c r="BK1376" s="32"/>
      <c r="BL1376" s="32"/>
      <c r="BM1376" s="32"/>
      <c r="BN1376" s="32"/>
      <c r="BO1376" s="32"/>
      <c r="BP1376" s="32"/>
      <c r="BQ1376" s="32"/>
      <c r="BR1376" s="32"/>
      <c r="BS1376" s="32"/>
      <c r="BT1376" s="32"/>
      <c r="BU1376" s="32"/>
      <c r="BV1376" s="32"/>
      <c r="BW1376" s="32"/>
      <c r="BX1376" s="32"/>
      <c r="BY1376" s="32"/>
      <c r="BZ1376" s="32"/>
      <c r="CA1376" s="32"/>
      <c r="CB1376" s="32">
        <v>297000</v>
      </c>
      <c r="CC1376" s="32"/>
      <c r="CD1376" s="32">
        <v>297000</v>
      </c>
      <c r="CE1376" s="32">
        <f t="shared" si="347"/>
        <v>313691.40000000002</v>
      </c>
      <c r="CF1376" s="32"/>
      <c r="CG1376" s="32"/>
      <c r="CH1376" s="32"/>
      <c r="CI1376" s="32"/>
      <c r="CJ1376" s="32">
        <f t="shared" si="348"/>
        <v>578048.35649999999</v>
      </c>
      <c r="CK1376" s="32">
        <f>+SMALL((K1376,O1376,S1376,W1376,AA1376,AE1376,AI1376,AM1376,AQ1376,AU1376,AY1376,BC1376,BG1376,BK1376,BO1376,BS1376,BW1376,CA1376,CE1376,CI1376),1)</f>
        <v>190116</v>
      </c>
      <c r="CL1376" s="18"/>
      <c r="CM1376" s="18">
        <f t="shared" si="349"/>
        <v>0</v>
      </c>
      <c r="CN1376" s="35">
        <f t="shared" si="350"/>
        <v>0</v>
      </c>
      <c r="CO1376" s="39">
        <f t="shared" si="351"/>
        <v>190116</v>
      </c>
    </row>
    <row r="1377" spans="1:93" s="19" customFormat="1" ht="45">
      <c r="A1377" s="17">
        <v>1367</v>
      </c>
      <c r="B1377" s="50" t="s">
        <v>781</v>
      </c>
      <c r="C1377" s="69" t="s">
        <v>1080</v>
      </c>
      <c r="D1377" s="69" t="s">
        <v>1249</v>
      </c>
      <c r="E1377" s="37">
        <v>1</v>
      </c>
      <c r="F1377" s="37" t="str">
        <f>+VLOOKUP(B1377,'[1]AMAREY NOVA MEDICAL S.A'!$D:$H,5,0)</f>
        <v>CTO 5656-2021 AMAREY NOVA MEDICAL S.A</v>
      </c>
      <c r="G1377" s="34">
        <f>+VLOOKUP(B1377,'[1]AMAREY NOVA MEDICAL S.A'!$D:$H,2,0)</f>
        <v>180000</v>
      </c>
      <c r="H1377" s="32">
        <f>+VLOOKUP(B1377,'[1]AMAREY NOVA MEDICAL S.A'!$D:$H,3,0)</f>
        <v>0</v>
      </c>
      <c r="I1377" s="32">
        <f>+VLOOKUP(B1377,'[1]AMAREY NOVA MEDICAL S.A'!$D:$H,4,0)</f>
        <v>180000</v>
      </c>
      <c r="J1377" s="32">
        <f t="shared" si="339"/>
        <v>180000</v>
      </c>
      <c r="K1377" s="32">
        <f t="shared" si="340"/>
        <v>190116</v>
      </c>
      <c r="L1377" s="32"/>
      <c r="M1377" s="32"/>
      <c r="N1377" s="32"/>
      <c r="O1377" s="32"/>
      <c r="P1377" s="89">
        <v>1270113</v>
      </c>
      <c r="Q1377" s="87"/>
      <c r="R1377" s="90">
        <v>1270113</v>
      </c>
      <c r="S1377" s="32">
        <f t="shared" si="343"/>
        <v>1341239.328</v>
      </c>
      <c r="T1377" s="32"/>
      <c r="U1377" s="32"/>
      <c r="V1377" s="32"/>
      <c r="W1377" s="32"/>
      <c r="X1377" s="32"/>
      <c r="Y1377" s="32"/>
      <c r="Z1377" s="32"/>
      <c r="AA1377" s="32"/>
      <c r="AB1377" s="32"/>
      <c r="AC1377" s="32"/>
      <c r="AD1377" s="32"/>
      <c r="AE1377" s="32"/>
      <c r="AF1377" s="32"/>
      <c r="AG1377" s="32"/>
      <c r="AH1377" s="32"/>
      <c r="AI1377" s="32"/>
      <c r="AJ1377" s="32">
        <v>370530</v>
      </c>
      <c r="AK1377" s="32"/>
      <c r="AL1377" s="32">
        <v>370530</v>
      </c>
      <c r="AM1377" s="32">
        <f t="shared" si="345"/>
        <v>391353.78600000002</v>
      </c>
      <c r="AN1377" s="32"/>
      <c r="AO1377" s="32"/>
      <c r="AP1377" s="32"/>
      <c r="AQ1377" s="32"/>
      <c r="AR1377" s="32"/>
      <c r="AS1377" s="32"/>
      <c r="AT1377" s="32"/>
      <c r="AU1377" s="32"/>
      <c r="AV1377" s="32"/>
      <c r="AW1377" s="32"/>
      <c r="AX1377" s="32"/>
      <c r="AY1377" s="32"/>
      <c r="AZ1377" s="32"/>
      <c r="BA1377" s="32"/>
      <c r="BB1377" s="32"/>
      <c r="BC1377" s="32"/>
      <c r="BD1377" s="32"/>
      <c r="BE1377" s="32"/>
      <c r="BF1377" s="32"/>
      <c r="BG1377" s="32"/>
      <c r="BH1377" s="32"/>
      <c r="BI1377" s="32"/>
      <c r="BJ1377" s="32"/>
      <c r="BK1377" s="32"/>
      <c r="BL1377" s="32"/>
      <c r="BM1377" s="32"/>
      <c r="BN1377" s="32"/>
      <c r="BO1377" s="32"/>
      <c r="BP1377" s="32"/>
      <c r="BQ1377" s="32"/>
      <c r="BR1377" s="32"/>
      <c r="BS1377" s="32"/>
      <c r="BT1377" s="32"/>
      <c r="BU1377" s="32"/>
      <c r="BV1377" s="32"/>
      <c r="BW1377" s="32"/>
      <c r="BX1377" s="32"/>
      <c r="BY1377" s="32"/>
      <c r="BZ1377" s="32"/>
      <c r="CA1377" s="32"/>
      <c r="CB1377" s="32">
        <v>297000</v>
      </c>
      <c r="CC1377" s="32"/>
      <c r="CD1377" s="32">
        <v>297000</v>
      </c>
      <c r="CE1377" s="32">
        <f t="shared" si="347"/>
        <v>313691.40000000002</v>
      </c>
      <c r="CF1377" s="32"/>
      <c r="CG1377" s="32"/>
      <c r="CH1377" s="32"/>
      <c r="CI1377" s="32"/>
      <c r="CJ1377" s="32">
        <f t="shared" si="348"/>
        <v>559100.12849999999</v>
      </c>
      <c r="CK1377" s="32">
        <f>+SMALL((K1377,O1377,S1377,W1377,AA1377,AE1377,AI1377,AM1377,AQ1377,AU1377,AY1377,BC1377,BG1377,BK1377,BO1377,BS1377,BW1377,CA1377,CE1377,CI1377),1)</f>
        <v>190116</v>
      </c>
      <c r="CL1377" s="18"/>
      <c r="CM1377" s="18">
        <f t="shared" si="349"/>
        <v>0</v>
      </c>
      <c r="CN1377" s="35">
        <f t="shared" si="350"/>
        <v>0</v>
      </c>
      <c r="CO1377" s="39">
        <f t="shared" si="351"/>
        <v>190116</v>
      </c>
    </row>
    <row r="1378" spans="1:93" s="19" customFormat="1" ht="45">
      <c r="A1378" s="17">
        <v>1368</v>
      </c>
      <c r="B1378" s="50" t="s">
        <v>362</v>
      </c>
      <c r="C1378" s="69" t="s">
        <v>1080</v>
      </c>
      <c r="D1378" s="69" t="s">
        <v>1249</v>
      </c>
      <c r="E1378" s="37">
        <v>1</v>
      </c>
      <c r="F1378" s="37" t="str">
        <f>+VLOOKUP(B1378,'[1]AMAREY NOVA MEDICAL S.A'!$D:$H,5,0)</f>
        <v>CTO 5656-2021 AMAREY NOVA MEDICAL S.A</v>
      </c>
      <c r="G1378" s="34">
        <f>+VLOOKUP(B1378,'[1]AMAREY NOVA MEDICAL S.A'!$D:$H,2,0)</f>
        <v>200000</v>
      </c>
      <c r="H1378" s="32">
        <f>+VLOOKUP(B1378,'[1]AMAREY NOVA MEDICAL S.A'!$D:$H,3,0)</f>
        <v>0</v>
      </c>
      <c r="I1378" s="32">
        <f>+VLOOKUP(B1378,'[1]AMAREY NOVA MEDICAL S.A'!$D:$H,4,0)</f>
        <v>200000</v>
      </c>
      <c r="J1378" s="32">
        <f t="shared" si="339"/>
        <v>200000</v>
      </c>
      <c r="K1378" s="32">
        <f t="shared" si="340"/>
        <v>211240</v>
      </c>
      <c r="L1378" s="32"/>
      <c r="M1378" s="32"/>
      <c r="N1378" s="32"/>
      <c r="O1378" s="32"/>
      <c r="P1378" s="89">
        <v>1270113</v>
      </c>
      <c r="Q1378" s="87"/>
      <c r="R1378" s="90">
        <v>1270113</v>
      </c>
      <c r="S1378" s="32">
        <f t="shared" si="343"/>
        <v>1341239.328</v>
      </c>
      <c r="T1378" s="32"/>
      <c r="U1378" s="32"/>
      <c r="V1378" s="32"/>
      <c r="W1378" s="32"/>
      <c r="X1378" s="32"/>
      <c r="Y1378" s="32"/>
      <c r="Z1378" s="32"/>
      <c r="AA1378" s="32"/>
      <c r="AB1378" s="32"/>
      <c r="AC1378" s="32"/>
      <c r="AD1378" s="32"/>
      <c r="AE1378" s="32"/>
      <c r="AF1378" s="32"/>
      <c r="AG1378" s="32"/>
      <c r="AH1378" s="32"/>
      <c r="AI1378" s="32"/>
      <c r="AJ1378" s="32">
        <v>667000</v>
      </c>
      <c r="AK1378" s="32"/>
      <c r="AL1378" s="32">
        <v>667000</v>
      </c>
      <c r="AM1378" s="32">
        <f t="shared" si="345"/>
        <v>704485.4</v>
      </c>
      <c r="AN1378" s="32"/>
      <c r="AO1378" s="32"/>
      <c r="AP1378" s="32"/>
      <c r="AQ1378" s="32"/>
      <c r="AR1378" s="32"/>
      <c r="AS1378" s="32"/>
      <c r="AT1378" s="32"/>
      <c r="AU1378" s="32"/>
      <c r="AV1378" s="32"/>
      <c r="AW1378" s="32"/>
      <c r="AX1378" s="32"/>
      <c r="AY1378" s="32"/>
      <c r="AZ1378" s="32"/>
      <c r="BA1378" s="32"/>
      <c r="BB1378" s="32"/>
      <c r="BC1378" s="32"/>
      <c r="BD1378" s="32"/>
      <c r="BE1378" s="32"/>
      <c r="BF1378" s="32"/>
      <c r="BG1378" s="32"/>
      <c r="BH1378" s="32"/>
      <c r="BI1378" s="32"/>
      <c r="BJ1378" s="32"/>
      <c r="BK1378" s="32"/>
      <c r="BL1378" s="32"/>
      <c r="BM1378" s="32"/>
      <c r="BN1378" s="32"/>
      <c r="BO1378" s="32"/>
      <c r="BP1378" s="32"/>
      <c r="BQ1378" s="32"/>
      <c r="BR1378" s="32"/>
      <c r="BS1378" s="32"/>
      <c r="BT1378" s="32"/>
      <c r="BU1378" s="32"/>
      <c r="BV1378" s="32"/>
      <c r="BW1378" s="32"/>
      <c r="BX1378" s="32"/>
      <c r="BY1378" s="32"/>
      <c r="BZ1378" s="32"/>
      <c r="CA1378" s="32"/>
      <c r="CB1378" s="32"/>
      <c r="CC1378" s="32"/>
      <c r="CD1378" s="32"/>
      <c r="CE1378" s="32"/>
      <c r="CF1378" s="32"/>
      <c r="CG1378" s="32"/>
      <c r="CH1378" s="32"/>
      <c r="CI1378" s="32"/>
      <c r="CJ1378" s="32">
        <f t="shared" si="348"/>
        <v>752321.576</v>
      </c>
      <c r="CK1378" s="32">
        <f>+SMALL((K1378,O1378,S1378,W1378,AA1378,AE1378,AI1378,AM1378,AQ1378,AU1378,AY1378,BC1378,BG1378,BK1378,BO1378,BS1378,BW1378,CA1378,CE1378,CI1378),1)</f>
        <v>211240</v>
      </c>
      <c r="CL1378" s="18"/>
      <c r="CM1378" s="18">
        <f t="shared" si="349"/>
        <v>0</v>
      </c>
      <c r="CN1378" s="35">
        <f t="shared" si="350"/>
        <v>0</v>
      </c>
      <c r="CO1378" s="39">
        <f t="shared" si="351"/>
        <v>211240</v>
      </c>
    </row>
    <row r="1379" spans="1:93" s="19" customFormat="1" ht="60">
      <c r="A1379" s="17">
        <v>1369</v>
      </c>
      <c r="B1379" s="49" t="s">
        <v>1007</v>
      </c>
      <c r="C1379" s="69" t="s">
        <v>1081</v>
      </c>
      <c r="D1379" s="69" t="s">
        <v>1249</v>
      </c>
      <c r="E1379" s="37">
        <v>1</v>
      </c>
      <c r="F1379" s="37" t="str">
        <f>+VLOOKUP(B1379,'[1]AMAREY NOVA MEDICAL S.A'!$D:$H,5,0)</f>
        <v>CTO 5671-2021 SMITH &amp; NEPHEW COLOMBIA S.A.S</v>
      </c>
      <c r="G1379" s="34">
        <f>+VLOOKUP(B1379,'[1]AMAREY NOVA MEDICAL S.A'!$D:$H,2,0)</f>
        <v>867000</v>
      </c>
      <c r="H1379" s="32">
        <f>+VLOOKUP(B1379,'[1]AMAREY NOVA MEDICAL S.A'!$D:$H,3,0)</f>
        <v>0</v>
      </c>
      <c r="I1379" s="32">
        <f>+VLOOKUP(B1379,'[1]AMAREY NOVA MEDICAL S.A'!$D:$H,4,0)</f>
        <v>867000</v>
      </c>
      <c r="J1379" s="32">
        <f t="shared" si="339"/>
        <v>867000</v>
      </c>
      <c r="K1379" s="32">
        <f t="shared" si="340"/>
        <v>915725.4</v>
      </c>
      <c r="L1379" s="32"/>
      <c r="M1379" s="32"/>
      <c r="N1379" s="32"/>
      <c r="O1379" s="32"/>
      <c r="P1379" s="89">
        <v>1344610</v>
      </c>
      <c r="Q1379" s="87"/>
      <c r="R1379" s="90">
        <v>1344610</v>
      </c>
      <c r="S1379" s="32">
        <f t="shared" si="343"/>
        <v>1419908.1600000001</v>
      </c>
      <c r="T1379" s="32"/>
      <c r="U1379" s="32"/>
      <c r="V1379" s="32"/>
      <c r="W1379" s="32"/>
      <c r="X1379" s="32"/>
      <c r="Y1379" s="32"/>
      <c r="Z1379" s="32"/>
      <c r="AA1379" s="32"/>
      <c r="AB1379" s="32"/>
      <c r="AC1379" s="32"/>
      <c r="AD1379" s="32"/>
      <c r="AE1379" s="32"/>
      <c r="AF1379" s="32"/>
      <c r="AG1379" s="32"/>
      <c r="AH1379" s="32"/>
      <c r="AI1379" s="32"/>
      <c r="AJ1379" s="32">
        <v>1142180</v>
      </c>
      <c r="AK1379" s="32"/>
      <c r="AL1379" s="32">
        <v>1142180</v>
      </c>
      <c r="AM1379" s="32">
        <f t="shared" si="345"/>
        <v>1206370.5160000001</v>
      </c>
      <c r="AN1379" s="32"/>
      <c r="AO1379" s="32"/>
      <c r="AP1379" s="32"/>
      <c r="AQ1379" s="32"/>
      <c r="AR1379" s="32"/>
      <c r="AS1379" s="32"/>
      <c r="AT1379" s="32"/>
      <c r="AU1379" s="32"/>
      <c r="AV1379" s="32"/>
      <c r="AW1379" s="32"/>
      <c r="AX1379" s="32"/>
      <c r="AY1379" s="32"/>
      <c r="AZ1379" s="32"/>
      <c r="BA1379" s="32"/>
      <c r="BB1379" s="32"/>
      <c r="BC1379" s="32"/>
      <c r="BD1379" s="32"/>
      <c r="BE1379" s="32"/>
      <c r="BF1379" s="32"/>
      <c r="BG1379" s="32"/>
      <c r="BH1379" s="32"/>
      <c r="BI1379" s="32"/>
      <c r="BJ1379" s="32"/>
      <c r="BK1379" s="32"/>
      <c r="BL1379" s="32"/>
      <c r="BM1379" s="32"/>
      <c r="BN1379" s="32"/>
      <c r="BO1379" s="32"/>
      <c r="BP1379" s="32"/>
      <c r="BQ1379" s="32"/>
      <c r="BR1379" s="32"/>
      <c r="BS1379" s="32"/>
      <c r="BT1379" s="32"/>
      <c r="BU1379" s="32"/>
      <c r="BV1379" s="32"/>
      <c r="BW1379" s="32"/>
      <c r="BX1379" s="32"/>
      <c r="BY1379" s="32"/>
      <c r="BZ1379" s="32"/>
      <c r="CA1379" s="32"/>
      <c r="CB1379" s="32">
        <v>2030940</v>
      </c>
      <c r="CC1379" s="32"/>
      <c r="CD1379" s="32">
        <v>2030940</v>
      </c>
      <c r="CE1379" s="32">
        <f t="shared" si="347"/>
        <v>2145078.8280000002</v>
      </c>
      <c r="CF1379" s="32"/>
      <c r="CG1379" s="32"/>
      <c r="CH1379" s="32"/>
      <c r="CI1379" s="32"/>
      <c r="CJ1379" s="32">
        <f t="shared" si="348"/>
        <v>1421770.7260000003</v>
      </c>
      <c r="CK1379" s="32">
        <f>+SMALL((K1379,O1379,S1379,W1379,AA1379,AE1379,AI1379,AM1379,AQ1379,AU1379,AY1379,BC1379,BG1379,BK1379,BO1379,BS1379,BW1379,CA1379,CE1379,CI1379),1)</f>
        <v>915725.4</v>
      </c>
      <c r="CL1379" s="18"/>
      <c r="CM1379" s="18">
        <f t="shared" si="349"/>
        <v>0</v>
      </c>
      <c r="CN1379" s="35">
        <f t="shared" si="350"/>
        <v>0</v>
      </c>
      <c r="CO1379" s="39">
        <f t="shared" si="351"/>
        <v>915725.4</v>
      </c>
    </row>
    <row r="1380" spans="1:93" s="19" customFormat="1" ht="60">
      <c r="A1380" s="17">
        <v>1370</v>
      </c>
      <c r="B1380" s="49" t="s">
        <v>1008</v>
      </c>
      <c r="C1380" s="69" t="s">
        <v>1082</v>
      </c>
      <c r="D1380" s="69" t="s">
        <v>1249</v>
      </c>
      <c r="E1380" s="37">
        <v>1</v>
      </c>
      <c r="F1380" s="37" t="str">
        <f>+VLOOKUP(B1380,'[1]AMAREY NOVA MEDICAL S.A'!$D:$H,5,0)</f>
        <v>CTO 5671-2021 SMITH &amp; NEPHEW COLOMBIA S.A.S</v>
      </c>
      <c r="G1380" s="34">
        <f>+VLOOKUP(B1380,'[1]AMAREY NOVA MEDICAL S.A'!$D:$H,2,0)</f>
        <v>1216700</v>
      </c>
      <c r="H1380" s="32">
        <f>+VLOOKUP(B1380,'[1]AMAREY NOVA MEDICAL S.A'!$D:$H,3,0)</f>
        <v>0</v>
      </c>
      <c r="I1380" s="32">
        <f>+VLOOKUP(B1380,'[1]AMAREY NOVA MEDICAL S.A'!$D:$H,4,0)</f>
        <v>1216700</v>
      </c>
      <c r="J1380" s="32">
        <f t="shared" si="339"/>
        <v>1216700</v>
      </c>
      <c r="K1380" s="32">
        <f t="shared" si="340"/>
        <v>1285078.54</v>
      </c>
      <c r="L1380" s="32"/>
      <c r="M1380" s="32"/>
      <c r="N1380" s="32"/>
      <c r="O1380" s="32"/>
      <c r="P1380" s="89">
        <v>2556032.0000000005</v>
      </c>
      <c r="Q1380" s="87"/>
      <c r="R1380" s="90">
        <v>2556032.0000000005</v>
      </c>
      <c r="S1380" s="32">
        <f t="shared" si="343"/>
        <v>2699169.7920000008</v>
      </c>
      <c r="T1380" s="32"/>
      <c r="U1380" s="32"/>
      <c r="V1380" s="32"/>
      <c r="W1380" s="32"/>
      <c r="X1380" s="32"/>
      <c r="Y1380" s="32"/>
      <c r="Z1380" s="32"/>
      <c r="AA1380" s="32"/>
      <c r="AB1380" s="32"/>
      <c r="AC1380" s="32"/>
      <c r="AD1380" s="32"/>
      <c r="AE1380" s="32"/>
      <c r="AF1380" s="32"/>
      <c r="AG1380" s="32"/>
      <c r="AH1380" s="32"/>
      <c r="AI1380" s="32"/>
      <c r="AJ1380" s="32">
        <v>1814700</v>
      </c>
      <c r="AK1380" s="32"/>
      <c r="AL1380" s="32">
        <v>1814700</v>
      </c>
      <c r="AM1380" s="32">
        <f t="shared" si="345"/>
        <v>1916686.1400000001</v>
      </c>
      <c r="AN1380" s="32"/>
      <c r="AO1380" s="32"/>
      <c r="AP1380" s="32"/>
      <c r="AQ1380" s="32"/>
      <c r="AR1380" s="32"/>
      <c r="AS1380" s="32"/>
      <c r="AT1380" s="32"/>
      <c r="AU1380" s="32"/>
      <c r="AV1380" s="32"/>
      <c r="AW1380" s="32"/>
      <c r="AX1380" s="32"/>
      <c r="AY1380" s="32"/>
      <c r="AZ1380" s="32"/>
      <c r="BA1380" s="32"/>
      <c r="BB1380" s="32"/>
      <c r="BC1380" s="32"/>
      <c r="BD1380" s="32"/>
      <c r="BE1380" s="32"/>
      <c r="BF1380" s="32"/>
      <c r="BG1380" s="32"/>
      <c r="BH1380" s="32"/>
      <c r="BI1380" s="32"/>
      <c r="BJ1380" s="32"/>
      <c r="BK1380" s="32"/>
      <c r="BL1380" s="32"/>
      <c r="BM1380" s="32"/>
      <c r="BN1380" s="32"/>
      <c r="BO1380" s="32"/>
      <c r="BP1380" s="32"/>
      <c r="BQ1380" s="32"/>
      <c r="BR1380" s="32"/>
      <c r="BS1380" s="32"/>
      <c r="BT1380" s="32"/>
      <c r="BU1380" s="32"/>
      <c r="BV1380" s="32"/>
      <c r="BW1380" s="32"/>
      <c r="BX1380" s="32"/>
      <c r="BY1380" s="32"/>
      <c r="BZ1380" s="32"/>
      <c r="CA1380" s="32"/>
      <c r="CB1380" s="32">
        <v>1880496</v>
      </c>
      <c r="CC1380" s="32"/>
      <c r="CD1380" s="32">
        <v>1880496</v>
      </c>
      <c r="CE1380" s="32">
        <f t="shared" si="347"/>
        <v>1986179.8752000001</v>
      </c>
      <c r="CF1380" s="32"/>
      <c r="CG1380" s="32"/>
      <c r="CH1380" s="32"/>
      <c r="CI1380" s="32"/>
      <c r="CJ1380" s="32">
        <f t="shared" si="348"/>
        <v>1971778.5868000002</v>
      </c>
      <c r="CK1380" s="32">
        <f>+SMALL((K1380,O1380,S1380,W1380,AA1380,AE1380,AI1380,AM1380,AQ1380,AU1380,AY1380,BC1380,BG1380,BK1380,BO1380,BS1380,BW1380,CA1380,CE1380,CI1380),1)</f>
        <v>1285078.54</v>
      </c>
      <c r="CL1380" s="18"/>
      <c r="CM1380" s="18">
        <f t="shared" si="349"/>
        <v>0</v>
      </c>
      <c r="CN1380" s="35">
        <f t="shared" si="350"/>
        <v>0</v>
      </c>
      <c r="CO1380" s="39">
        <f t="shared" si="351"/>
        <v>1285078.54</v>
      </c>
    </row>
    <row r="1381" spans="1:93" s="19" customFormat="1" ht="60">
      <c r="A1381" s="17">
        <v>1371</v>
      </c>
      <c r="B1381" s="49" t="s">
        <v>1009</v>
      </c>
      <c r="C1381" s="69" t="s">
        <v>1083</v>
      </c>
      <c r="D1381" s="69" t="s">
        <v>1249</v>
      </c>
      <c r="E1381" s="37">
        <v>1</v>
      </c>
      <c r="F1381" s="37" t="str">
        <f>+VLOOKUP(B1381,'[1]AMAREY NOVA MEDICAL S.A'!$D:$H,5,0)</f>
        <v>CTO 5671-2021 SMITH &amp; NEPHEW COLOMBIA S.A.S</v>
      </c>
      <c r="G1381" s="34">
        <f>+VLOOKUP(B1381,'[1]AMAREY NOVA MEDICAL S.A'!$D:$H,2,0)</f>
        <v>1216700</v>
      </c>
      <c r="H1381" s="32">
        <f>+VLOOKUP(B1381,'[1]AMAREY NOVA MEDICAL S.A'!$D:$H,3,0)</f>
        <v>0</v>
      </c>
      <c r="I1381" s="32">
        <f>+VLOOKUP(B1381,'[1]AMAREY NOVA MEDICAL S.A'!$D:$H,4,0)</f>
        <v>1216700</v>
      </c>
      <c r="J1381" s="32">
        <f t="shared" si="339"/>
        <v>1216700</v>
      </c>
      <c r="K1381" s="32">
        <f t="shared" si="340"/>
        <v>1285078.54</v>
      </c>
      <c r="L1381" s="32"/>
      <c r="M1381" s="32"/>
      <c r="N1381" s="32"/>
      <c r="O1381" s="32"/>
      <c r="P1381" s="89">
        <v>2556032.0000000005</v>
      </c>
      <c r="Q1381" s="87"/>
      <c r="R1381" s="90">
        <v>2556032.0000000005</v>
      </c>
      <c r="S1381" s="32">
        <f t="shared" si="343"/>
        <v>2699169.7920000008</v>
      </c>
      <c r="T1381" s="32"/>
      <c r="U1381" s="32"/>
      <c r="V1381" s="32"/>
      <c r="W1381" s="32"/>
      <c r="X1381" s="32"/>
      <c r="Y1381" s="32"/>
      <c r="Z1381" s="32"/>
      <c r="AA1381" s="32"/>
      <c r="AB1381" s="32"/>
      <c r="AC1381" s="32"/>
      <c r="AD1381" s="32"/>
      <c r="AE1381" s="32"/>
      <c r="AF1381" s="32"/>
      <c r="AG1381" s="32"/>
      <c r="AH1381" s="32"/>
      <c r="AI1381" s="32"/>
      <c r="AJ1381" s="32">
        <v>1814700</v>
      </c>
      <c r="AK1381" s="32"/>
      <c r="AL1381" s="32">
        <v>1814700</v>
      </c>
      <c r="AM1381" s="32">
        <f t="shared" si="345"/>
        <v>1916686.1400000001</v>
      </c>
      <c r="AN1381" s="32"/>
      <c r="AO1381" s="32"/>
      <c r="AP1381" s="32"/>
      <c r="AQ1381" s="32"/>
      <c r="AR1381" s="32"/>
      <c r="AS1381" s="32"/>
      <c r="AT1381" s="32"/>
      <c r="AU1381" s="32"/>
      <c r="AV1381" s="32"/>
      <c r="AW1381" s="32"/>
      <c r="AX1381" s="32"/>
      <c r="AY1381" s="32"/>
      <c r="AZ1381" s="32"/>
      <c r="BA1381" s="32"/>
      <c r="BB1381" s="32"/>
      <c r="BC1381" s="32"/>
      <c r="BD1381" s="32"/>
      <c r="BE1381" s="32"/>
      <c r="BF1381" s="32"/>
      <c r="BG1381" s="32"/>
      <c r="BH1381" s="32"/>
      <c r="BI1381" s="32"/>
      <c r="BJ1381" s="32"/>
      <c r="BK1381" s="32"/>
      <c r="BL1381" s="32"/>
      <c r="BM1381" s="32"/>
      <c r="BN1381" s="32"/>
      <c r="BO1381" s="32"/>
      <c r="BP1381" s="32"/>
      <c r="BQ1381" s="32"/>
      <c r="BR1381" s="32"/>
      <c r="BS1381" s="32"/>
      <c r="BT1381" s="32"/>
      <c r="BU1381" s="32"/>
      <c r="BV1381" s="32"/>
      <c r="BW1381" s="32"/>
      <c r="BX1381" s="32"/>
      <c r="BY1381" s="32"/>
      <c r="BZ1381" s="32"/>
      <c r="CA1381" s="32"/>
      <c r="CB1381" s="32">
        <v>1880496</v>
      </c>
      <c r="CC1381" s="32"/>
      <c r="CD1381" s="32">
        <v>1880496</v>
      </c>
      <c r="CE1381" s="32">
        <f t="shared" si="347"/>
        <v>1986179.8752000001</v>
      </c>
      <c r="CF1381" s="32"/>
      <c r="CG1381" s="32"/>
      <c r="CH1381" s="32"/>
      <c r="CI1381" s="32"/>
      <c r="CJ1381" s="32">
        <f t="shared" si="348"/>
        <v>1971778.5868000002</v>
      </c>
      <c r="CK1381" s="32">
        <f>+SMALL((K1381,O1381,S1381,W1381,AA1381,AE1381,AI1381,AM1381,AQ1381,AU1381,AY1381,BC1381,BG1381,BK1381,BO1381,BS1381,BW1381,CA1381,CE1381,CI1381),1)</f>
        <v>1285078.54</v>
      </c>
      <c r="CL1381" s="18"/>
      <c r="CM1381" s="18">
        <f t="shared" si="349"/>
        <v>0</v>
      </c>
      <c r="CN1381" s="35">
        <f t="shared" si="350"/>
        <v>0</v>
      </c>
      <c r="CO1381" s="39">
        <f t="shared" si="351"/>
        <v>1285078.54</v>
      </c>
    </row>
    <row r="1382" spans="1:93" s="19" customFormat="1" ht="60">
      <c r="A1382" s="17">
        <v>1372</v>
      </c>
      <c r="B1382" s="49" t="s">
        <v>1010</v>
      </c>
      <c r="C1382" s="69" t="s">
        <v>1084</v>
      </c>
      <c r="D1382" s="69" t="s">
        <v>1249</v>
      </c>
      <c r="E1382" s="37">
        <v>1</v>
      </c>
      <c r="F1382" s="37" t="str">
        <f>+VLOOKUP(B1382,'[1]AMAREY NOVA MEDICAL S.A'!$D:$H,5,0)</f>
        <v>CTO 5671-2021 SMITH &amp; NEPHEW COLOMBIA S.A.S</v>
      </c>
      <c r="G1382" s="34">
        <f>+VLOOKUP(B1382,'[1]AMAREY NOVA MEDICAL S.A'!$D:$H,2,0)</f>
        <v>1216700</v>
      </c>
      <c r="H1382" s="32">
        <f>+VLOOKUP(B1382,'[1]AMAREY NOVA MEDICAL S.A'!$D:$H,3,0)</f>
        <v>0</v>
      </c>
      <c r="I1382" s="32">
        <f>+VLOOKUP(B1382,'[1]AMAREY NOVA MEDICAL S.A'!$D:$H,4,0)</f>
        <v>1216700</v>
      </c>
      <c r="J1382" s="32">
        <f t="shared" si="339"/>
        <v>1216700</v>
      </c>
      <c r="K1382" s="32">
        <f t="shared" si="340"/>
        <v>1285078.54</v>
      </c>
      <c r="L1382" s="32"/>
      <c r="M1382" s="32"/>
      <c r="N1382" s="32"/>
      <c r="O1382" s="32"/>
      <c r="P1382" s="89"/>
      <c r="Q1382" s="87"/>
      <c r="R1382" s="90"/>
      <c r="S1382" s="32"/>
      <c r="T1382" s="32"/>
      <c r="U1382" s="32"/>
      <c r="V1382" s="32"/>
      <c r="W1382" s="32"/>
      <c r="X1382" s="32"/>
      <c r="Y1382" s="32"/>
      <c r="Z1382" s="32"/>
      <c r="AA1382" s="32"/>
      <c r="AB1382" s="32"/>
      <c r="AC1382" s="32"/>
      <c r="AD1382" s="32"/>
      <c r="AE1382" s="32"/>
      <c r="AF1382" s="32"/>
      <c r="AG1382" s="32"/>
      <c r="AH1382" s="32"/>
      <c r="AI1382" s="32"/>
      <c r="AJ1382" s="32"/>
      <c r="AK1382" s="32"/>
      <c r="AL1382" s="32"/>
      <c r="AM1382" s="32"/>
      <c r="AN1382" s="32"/>
      <c r="AO1382" s="32"/>
      <c r="AP1382" s="32"/>
      <c r="AQ1382" s="32"/>
      <c r="AR1382" s="32"/>
      <c r="AS1382" s="32"/>
      <c r="AT1382" s="32"/>
      <c r="AU1382" s="32"/>
      <c r="AV1382" s="32"/>
      <c r="AW1382" s="32"/>
      <c r="AX1382" s="32"/>
      <c r="AY1382" s="32"/>
      <c r="AZ1382" s="32"/>
      <c r="BA1382" s="32"/>
      <c r="BB1382" s="32"/>
      <c r="BC1382" s="32"/>
      <c r="BD1382" s="32"/>
      <c r="BE1382" s="32"/>
      <c r="BF1382" s="32"/>
      <c r="BG1382" s="32"/>
      <c r="BH1382" s="32"/>
      <c r="BI1382" s="32"/>
      <c r="BJ1382" s="32"/>
      <c r="BK1382" s="32"/>
      <c r="BL1382" s="32"/>
      <c r="BM1382" s="32"/>
      <c r="BN1382" s="32"/>
      <c r="BO1382" s="32"/>
      <c r="BP1382" s="32"/>
      <c r="BQ1382" s="32"/>
      <c r="BR1382" s="32"/>
      <c r="BS1382" s="32"/>
      <c r="BT1382" s="32"/>
      <c r="BU1382" s="32"/>
      <c r="BV1382" s="32"/>
      <c r="BW1382" s="32"/>
      <c r="BX1382" s="32"/>
      <c r="BY1382" s="32"/>
      <c r="BZ1382" s="32"/>
      <c r="CA1382" s="32"/>
      <c r="CB1382" s="32">
        <v>1880496</v>
      </c>
      <c r="CC1382" s="32"/>
      <c r="CD1382" s="32">
        <v>1880496</v>
      </c>
      <c r="CE1382" s="32">
        <f t="shared" si="347"/>
        <v>1986179.8752000001</v>
      </c>
      <c r="CF1382" s="32"/>
      <c r="CG1382" s="32"/>
      <c r="CH1382" s="32"/>
      <c r="CI1382" s="32"/>
      <c r="CJ1382" s="32">
        <f t="shared" si="348"/>
        <v>1635629.2076000001</v>
      </c>
      <c r="CK1382" s="32">
        <f>+SMALL((K1382,O1382,S1382,W1382,AA1382,AE1382,AI1382,AM1382,AQ1382,AU1382,AY1382,BC1382,BG1382,BK1382,BO1382,BS1382,BW1382,CA1382,CE1382,CI1382),1)</f>
        <v>1285078.54</v>
      </c>
      <c r="CL1382" s="18"/>
      <c r="CM1382" s="18">
        <f t="shared" si="349"/>
        <v>0</v>
      </c>
      <c r="CN1382" s="35">
        <f t="shared" si="350"/>
        <v>0</v>
      </c>
      <c r="CO1382" s="39">
        <f t="shared" si="351"/>
        <v>1285078.54</v>
      </c>
    </row>
    <row r="1383" spans="1:93" s="19" customFormat="1" ht="60">
      <c r="A1383" s="17">
        <v>1373</v>
      </c>
      <c r="B1383" s="49" t="s">
        <v>1011</v>
      </c>
      <c r="C1383" s="69" t="s">
        <v>1085</v>
      </c>
      <c r="D1383" s="69" t="s">
        <v>1249</v>
      </c>
      <c r="E1383" s="37">
        <v>1</v>
      </c>
      <c r="F1383" s="37" t="str">
        <f>+VLOOKUP(B1383,'[1]AMAREY NOVA MEDICAL S.A'!$D:$H,5,0)</f>
        <v>CTO 5671-2021 SMITH &amp; NEPHEW COLOMBIA S.A.S</v>
      </c>
      <c r="G1383" s="34">
        <f>+VLOOKUP(B1383,'[1]AMAREY NOVA MEDICAL S.A'!$D:$H,2,0)</f>
        <v>1216700</v>
      </c>
      <c r="H1383" s="32">
        <f>+VLOOKUP(B1383,'[1]AMAREY NOVA MEDICAL S.A'!$D:$H,3,0)</f>
        <v>0</v>
      </c>
      <c r="I1383" s="32">
        <f>+VLOOKUP(B1383,'[1]AMAREY NOVA MEDICAL S.A'!$D:$H,4,0)</f>
        <v>1216700</v>
      </c>
      <c r="J1383" s="32">
        <f t="shared" si="339"/>
        <v>1216700</v>
      </c>
      <c r="K1383" s="32">
        <f t="shared" si="340"/>
        <v>1285078.54</v>
      </c>
      <c r="L1383" s="32"/>
      <c r="M1383" s="32"/>
      <c r="N1383" s="32"/>
      <c r="O1383" s="32"/>
      <c r="P1383" s="89"/>
      <c r="Q1383" s="87"/>
      <c r="R1383" s="90"/>
      <c r="S1383" s="32"/>
      <c r="T1383" s="32"/>
      <c r="U1383" s="32"/>
      <c r="V1383" s="32"/>
      <c r="W1383" s="32"/>
      <c r="X1383" s="32"/>
      <c r="Y1383" s="32"/>
      <c r="Z1383" s="32"/>
      <c r="AA1383" s="32"/>
      <c r="AB1383" s="32"/>
      <c r="AC1383" s="32"/>
      <c r="AD1383" s="32"/>
      <c r="AE1383" s="32"/>
      <c r="AF1383" s="32"/>
      <c r="AG1383" s="32"/>
      <c r="AH1383" s="32"/>
      <c r="AI1383" s="32"/>
      <c r="AJ1383" s="32">
        <v>1814700</v>
      </c>
      <c r="AK1383" s="32"/>
      <c r="AL1383" s="32">
        <v>1814700</v>
      </c>
      <c r="AM1383" s="32">
        <f t="shared" si="345"/>
        <v>1916686.1400000001</v>
      </c>
      <c r="AN1383" s="32"/>
      <c r="AO1383" s="32"/>
      <c r="AP1383" s="32"/>
      <c r="AQ1383" s="32"/>
      <c r="AR1383" s="32"/>
      <c r="AS1383" s="32"/>
      <c r="AT1383" s="32"/>
      <c r="AU1383" s="32"/>
      <c r="AV1383" s="32"/>
      <c r="AW1383" s="32"/>
      <c r="AX1383" s="32"/>
      <c r="AY1383" s="32"/>
      <c r="AZ1383" s="32"/>
      <c r="BA1383" s="32"/>
      <c r="BB1383" s="32"/>
      <c r="BC1383" s="32"/>
      <c r="BD1383" s="32"/>
      <c r="BE1383" s="32"/>
      <c r="BF1383" s="32"/>
      <c r="BG1383" s="32"/>
      <c r="BH1383" s="32"/>
      <c r="BI1383" s="32"/>
      <c r="BJ1383" s="32"/>
      <c r="BK1383" s="32"/>
      <c r="BL1383" s="32"/>
      <c r="BM1383" s="32"/>
      <c r="BN1383" s="32"/>
      <c r="BO1383" s="32"/>
      <c r="BP1383" s="32"/>
      <c r="BQ1383" s="32"/>
      <c r="BR1383" s="32"/>
      <c r="BS1383" s="32"/>
      <c r="BT1383" s="32"/>
      <c r="BU1383" s="32"/>
      <c r="BV1383" s="32"/>
      <c r="BW1383" s="32"/>
      <c r="BX1383" s="32"/>
      <c r="BY1383" s="32"/>
      <c r="BZ1383" s="32"/>
      <c r="CA1383" s="32"/>
      <c r="CB1383" s="32">
        <v>1880496</v>
      </c>
      <c r="CC1383" s="32"/>
      <c r="CD1383" s="32">
        <v>1880496</v>
      </c>
      <c r="CE1383" s="32">
        <f t="shared" si="347"/>
        <v>1986179.8752000001</v>
      </c>
      <c r="CF1383" s="32"/>
      <c r="CG1383" s="32"/>
      <c r="CH1383" s="32"/>
      <c r="CI1383" s="32"/>
      <c r="CJ1383" s="32">
        <f t="shared" si="348"/>
        <v>1729314.8517333334</v>
      </c>
      <c r="CK1383" s="32">
        <f>+SMALL((K1383,O1383,S1383,W1383,AA1383,AE1383,AI1383,AM1383,AQ1383,AU1383,AY1383,BC1383,BG1383,BK1383,BO1383,BS1383,BW1383,CA1383,CE1383,CI1383),1)</f>
        <v>1285078.54</v>
      </c>
      <c r="CL1383" s="18"/>
      <c r="CM1383" s="18">
        <f t="shared" si="349"/>
        <v>0</v>
      </c>
      <c r="CN1383" s="35">
        <f t="shared" si="350"/>
        <v>0</v>
      </c>
      <c r="CO1383" s="39">
        <f t="shared" si="351"/>
        <v>1285078.54</v>
      </c>
    </row>
    <row r="1384" spans="1:93" s="19" customFormat="1" ht="60">
      <c r="A1384" s="17">
        <v>1374</v>
      </c>
      <c r="B1384" s="49" t="s">
        <v>1012</v>
      </c>
      <c r="C1384" s="69" t="s">
        <v>1086</v>
      </c>
      <c r="D1384" s="69" t="s">
        <v>1249</v>
      </c>
      <c r="E1384" s="37">
        <v>1</v>
      </c>
      <c r="F1384" s="37" t="str">
        <f>+VLOOKUP(B1384,'[1]AMAREY NOVA MEDICAL S.A'!$D:$H,5,0)</f>
        <v>CTO 5666-2021 LOGISTICA PARA DISPOSITIVOS MEDICOS S.A.S</v>
      </c>
      <c r="G1384" s="34">
        <f>+VLOOKUP(B1384,'[1]AMAREY NOVA MEDICAL S.A'!$D:$H,2,0)</f>
        <v>0</v>
      </c>
      <c r="H1384" s="32">
        <f>+VLOOKUP(B1384,'[1]AMAREY NOVA MEDICAL S.A'!$D:$H,3,0)</f>
        <v>0</v>
      </c>
      <c r="I1384" s="32">
        <f>+VLOOKUP(B1384,'[1]AMAREY NOVA MEDICAL S.A'!$D:$H,4,0)</f>
        <v>0</v>
      </c>
      <c r="J1384" s="32">
        <f t="shared" si="339"/>
        <v>0</v>
      </c>
      <c r="K1384" s="32">
        <f t="shared" si="340"/>
        <v>0</v>
      </c>
      <c r="L1384" s="32"/>
      <c r="M1384" s="32"/>
      <c r="N1384" s="32"/>
      <c r="O1384" s="32"/>
      <c r="P1384" s="89"/>
      <c r="Q1384" s="87"/>
      <c r="R1384" s="90"/>
      <c r="S1384" s="32"/>
      <c r="T1384" s="32"/>
      <c r="U1384" s="32"/>
      <c r="V1384" s="32"/>
      <c r="W1384" s="32"/>
      <c r="X1384" s="32"/>
      <c r="Y1384" s="32"/>
      <c r="Z1384" s="32"/>
      <c r="AA1384" s="32"/>
      <c r="AB1384" s="32"/>
      <c r="AC1384" s="32"/>
      <c r="AD1384" s="32"/>
      <c r="AE1384" s="32"/>
      <c r="AF1384" s="32"/>
      <c r="AG1384" s="32"/>
      <c r="AH1384" s="32"/>
      <c r="AI1384" s="32"/>
      <c r="AJ1384" s="32"/>
      <c r="AK1384" s="32"/>
      <c r="AL1384" s="32"/>
      <c r="AM1384" s="32"/>
      <c r="AN1384" s="32"/>
      <c r="AO1384" s="32"/>
      <c r="AP1384" s="32"/>
      <c r="AQ1384" s="32"/>
      <c r="AR1384" s="32"/>
      <c r="AS1384" s="32"/>
      <c r="AT1384" s="32"/>
      <c r="AU1384" s="32"/>
      <c r="AV1384" s="32"/>
      <c r="AW1384" s="32"/>
      <c r="AX1384" s="32"/>
      <c r="AY1384" s="32"/>
      <c r="AZ1384" s="32"/>
      <c r="BA1384" s="32"/>
      <c r="BB1384" s="32"/>
      <c r="BC1384" s="32"/>
      <c r="BD1384" s="32"/>
      <c r="BE1384" s="32"/>
      <c r="BF1384" s="32"/>
      <c r="BG1384" s="32"/>
      <c r="BH1384" s="32"/>
      <c r="BI1384" s="32"/>
      <c r="BJ1384" s="32"/>
      <c r="BK1384" s="32"/>
      <c r="BL1384" s="32"/>
      <c r="BM1384" s="32"/>
      <c r="BN1384" s="32"/>
      <c r="BO1384" s="32"/>
      <c r="BP1384" s="32"/>
      <c r="BQ1384" s="32"/>
      <c r="BR1384" s="32"/>
      <c r="BS1384" s="32"/>
      <c r="BT1384" s="32"/>
      <c r="BU1384" s="32"/>
      <c r="BV1384" s="32"/>
      <c r="BW1384" s="32"/>
      <c r="BX1384" s="32">
        <v>3879260</v>
      </c>
      <c r="BY1384" s="32"/>
      <c r="BZ1384" s="32">
        <v>3879260</v>
      </c>
      <c r="CA1384" s="32">
        <f t="shared" ref="CA1384:CA1419" si="352">+BZ1384*1.0562</f>
        <v>4097274.412</v>
      </c>
      <c r="CB1384" s="32"/>
      <c r="CC1384" s="32"/>
      <c r="CD1384" s="32"/>
      <c r="CE1384" s="32"/>
      <c r="CF1384" s="32"/>
      <c r="CG1384" s="32"/>
      <c r="CH1384" s="32"/>
      <c r="CI1384" s="32"/>
      <c r="CJ1384" s="32">
        <f t="shared" si="348"/>
        <v>2048637.206</v>
      </c>
      <c r="CK1384" s="32">
        <f>+SMALL((K1384,O1384,S1384,W1384,AA1384,AE1384,AI1384,AM1384,AQ1384,AU1384,AY1384,BC1384,BG1384,BK1384,BO1384,BS1384,BW1384,CA1384,CE1384,CI1384),1)</f>
        <v>0</v>
      </c>
      <c r="CL1384" s="18"/>
      <c r="CM1384" s="18"/>
      <c r="CN1384" s="35"/>
      <c r="CO1384" s="39">
        <f t="shared" si="351"/>
        <v>0</v>
      </c>
    </row>
    <row r="1385" spans="1:93" s="19" customFormat="1" ht="60">
      <c r="A1385" s="17">
        <v>1375</v>
      </c>
      <c r="B1385" s="50" t="s">
        <v>1013</v>
      </c>
      <c r="C1385" s="69" t="s">
        <v>1087</v>
      </c>
      <c r="D1385" s="69" t="s">
        <v>1249</v>
      </c>
      <c r="E1385" s="37">
        <v>1</v>
      </c>
      <c r="F1385" s="37" t="str">
        <f>+VLOOKUP(B1385,'[1]AMAREY NOVA MEDICAL S.A'!$D:$H,5,0)</f>
        <v>CTO 5666-2021 LOGISTICA PARA DISPOSITIVOS MEDICOS S.A.S</v>
      </c>
      <c r="G1385" s="34">
        <f>+VLOOKUP(B1385,'[1]AMAREY NOVA MEDICAL S.A'!$D:$H,2,0)</f>
        <v>6007028</v>
      </c>
      <c r="H1385" s="32">
        <f>+VLOOKUP(B1385,'[1]AMAREY NOVA MEDICAL S.A'!$D:$H,3,0)</f>
        <v>0</v>
      </c>
      <c r="I1385" s="32">
        <f>+VLOOKUP(B1385,'[1]AMAREY NOVA MEDICAL S.A'!$D:$H,4,0)</f>
        <v>6007028</v>
      </c>
      <c r="J1385" s="32">
        <f t="shared" si="339"/>
        <v>6007028</v>
      </c>
      <c r="K1385" s="32">
        <f t="shared" si="340"/>
        <v>6344622.9736000001</v>
      </c>
      <c r="L1385" s="32"/>
      <c r="M1385" s="32"/>
      <c r="N1385" s="32"/>
      <c r="O1385" s="32"/>
      <c r="P1385" s="89"/>
      <c r="Q1385" s="87"/>
      <c r="R1385" s="90"/>
      <c r="S1385" s="32"/>
      <c r="T1385" s="32"/>
      <c r="U1385" s="32"/>
      <c r="V1385" s="32"/>
      <c r="W1385" s="32"/>
      <c r="X1385" s="32"/>
      <c r="Y1385" s="32"/>
      <c r="Z1385" s="32"/>
      <c r="AA1385" s="32"/>
      <c r="AB1385" s="32"/>
      <c r="AC1385" s="32"/>
      <c r="AD1385" s="32"/>
      <c r="AE1385" s="32"/>
      <c r="AF1385" s="32"/>
      <c r="AG1385" s="32"/>
      <c r="AH1385" s="32"/>
      <c r="AI1385" s="32"/>
      <c r="AJ1385" s="32"/>
      <c r="AK1385" s="32"/>
      <c r="AL1385" s="32"/>
      <c r="AM1385" s="32"/>
      <c r="AN1385" s="32"/>
      <c r="AO1385" s="32"/>
      <c r="AP1385" s="32"/>
      <c r="AQ1385" s="32"/>
      <c r="AR1385" s="32">
        <v>6607730.8142999988</v>
      </c>
      <c r="AS1385" s="32"/>
      <c r="AT1385" s="32">
        <v>6607730.8142999988</v>
      </c>
      <c r="AU1385" s="32">
        <f t="shared" ref="AU1385:AU1412" si="353">+AT1385*1.0562</f>
        <v>6979085.286063659</v>
      </c>
      <c r="AV1385" s="32"/>
      <c r="AW1385" s="32"/>
      <c r="AX1385" s="32"/>
      <c r="AY1385" s="32"/>
      <c r="AZ1385" s="32"/>
      <c r="BA1385" s="32"/>
      <c r="BB1385" s="32"/>
      <c r="BC1385" s="32"/>
      <c r="BD1385" s="32"/>
      <c r="BE1385" s="32"/>
      <c r="BF1385" s="32"/>
      <c r="BG1385" s="32"/>
      <c r="BH1385" s="32"/>
      <c r="BI1385" s="32"/>
      <c r="BJ1385" s="32"/>
      <c r="BK1385" s="32"/>
      <c r="BL1385" s="32"/>
      <c r="BM1385" s="32"/>
      <c r="BN1385" s="32"/>
      <c r="BO1385" s="32"/>
      <c r="BP1385" s="32"/>
      <c r="BQ1385" s="32"/>
      <c r="BR1385" s="32"/>
      <c r="BS1385" s="32"/>
      <c r="BT1385" s="32"/>
      <c r="BU1385" s="32"/>
      <c r="BV1385" s="32"/>
      <c r="BW1385" s="32"/>
      <c r="BX1385" s="32">
        <v>3879260</v>
      </c>
      <c r="BY1385" s="32"/>
      <c r="BZ1385" s="32">
        <v>3879260</v>
      </c>
      <c r="CA1385" s="32">
        <f t="shared" si="352"/>
        <v>4097274.412</v>
      </c>
      <c r="CB1385" s="32"/>
      <c r="CC1385" s="32"/>
      <c r="CD1385" s="32"/>
      <c r="CE1385" s="32"/>
      <c r="CF1385" s="32"/>
      <c r="CG1385" s="32"/>
      <c r="CH1385" s="32"/>
      <c r="CI1385" s="32"/>
      <c r="CJ1385" s="32">
        <f t="shared" si="348"/>
        <v>5806994.2238878869</v>
      </c>
      <c r="CK1385" s="32">
        <f>+SMALL((K1385,O1385,S1385,W1385,AA1385,AE1385,AI1385,AM1385,AQ1385,AU1385,AY1385,BC1385,BG1385,BK1385,BO1385,BS1385,BW1385,CA1385,CE1385,CI1385),1)</f>
        <v>4097274.412</v>
      </c>
      <c r="CL1385" s="18"/>
      <c r="CM1385" s="18">
        <f t="shared" si="349"/>
        <v>2247348.5616000001</v>
      </c>
      <c r="CN1385" s="35">
        <f t="shared" si="350"/>
        <v>0.54849842495733725</v>
      </c>
      <c r="CO1385" s="39">
        <f t="shared" si="351"/>
        <v>4097274.412</v>
      </c>
    </row>
    <row r="1386" spans="1:93" s="19" customFormat="1" ht="60">
      <c r="A1386" s="17">
        <v>1376</v>
      </c>
      <c r="B1386" s="50" t="s">
        <v>833</v>
      </c>
      <c r="C1386" s="69" t="s">
        <v>1087</v>
      </c>
      <c r="D1386" s="69" t="s">
        <v>1249</v>
      </c>
      <c r="E1386" s="37">
        <v>1</v>
      </c>
      <c r="F1386" s="37" t="str">
        <f>+VLOOKUP(B1386,'[1]AMAREY NOVA MEDICAL S.A'!$D:$H,5,0)</f>
        <v>CTO 5666-2021 LOGISTICA PARA DISPOSITIVOS MEDICOS S.A.S</v>
      </c>
      <c r="G1386" s="34">
        <f>+VLOOKUP(B1386,'[1]AMAREY NOVA MEDICAL S.A'!$D:$H,2,0)</f>
        <v>230506</v>
      </c>
      <c r="H1386" s="32">
        <f>+VLOOKUP(B1386,'[1]AMAREY NOVA MEDICAL S.A'!$D:$H,3,0)</f>
        <v>0</v>
      </c>
      <c r="I1386" s="32">
        <f>+VLOOKUP(B1386,'[1]AMAREY NOVA MEDICAL S.A'!$D:$H,4,0)</f>
        <v>230506</v>
      </c>
      <c r="J1386" s="32">
        <f t="shared" si="339"/>
        <v>230506</v>
      </c>
      <c r="K1386" s="32">
        <f t="shared" si="340"/>
        <v>243460.43720000001</v>
      </c>
      <c r="L1386" s="32"/>
      <c r="M1386" s="32"/>
      <c r="N1386" s="32"/>
      <c r="O1386" s="32"/>
      <c r="P1386" s="89"/>
      <c r="Q1386" s="87"/>
      <c r="R1386" s="90"/>
      <c r="S1386" s="32"/>
      <c r="T1386" s="32"/>
      <c r="U1386" s="32"/>
      <c r="V1386" s="32"/>
      <c r="W1386" s="32"/>
      <c r="X1386" s="32"/>
      <c r="Y1386" s="32"/>
      <c r="Z1386" s="32"/>
      <c r="AA1386" s="32"/>
      <c r="AB1386" s="32"/>
      <c r="AC1386" s="32"/>
      <c r="AD1386" s="32"/>
      <c r="AE1386" s="32"/>
      <c r="AF1386" s="32"/>
      <c r="AG1386" s="32"/>
      <c r="AH1386" s="32"/>
      <c r="AI1386" s="32"/>
      <c r="AJ1386" s="32"/>
      <c r="AK1386" s="32"/>
      <c r="AL1386" s="32"/>
      <c r="AM1386" s="32"/>
      <c r="AN1386" s="32"/>
      <c r="AO1386" s="32"/>
      <c r="AP1386" s="32"/>
      <c r="AQ1386" s="32"/>
      <c r="AR1386" s="32">
        <v>253556.81504999998</v>
      </c>
      <c r="AS1386" s="32"/>
      <c r="AT1386" s="32">
        <v>253556.81504999998</v>
      </c>
      <c r="AU1386" s="32">
        <f t="shared" si="353"/>
        <v>267806.70805580996</v>
      </c>
      <c r="AV1386" s="32"/>
      <c r="AW1386" s="32"/>
      <c r="AX1386" s="32"/>
      <c r="AY1386" s="32"/>
      <c r="AZ1386" s="32"/>
      <c r="BA1386" s="32"/>
      <c r="BB1386" s="32"/>
      <c r="BC1386" s="32"/>
      <c r="BD1386" s="32"/>
      <c r="BE1386" s="32"/>
      <c r="BF1386" s="32"/>
      <c r="BG1386" s="32"/>
      <c r="BH1386" s="32"/>
      <c r="BI1386" s="32"/>
      <c r="BJ1386" s="32"/>
      <c r="BK1386" s="32"/>
      <c r="BL1386" s="32"/>
      <c r="BM1386" s="32"/>
      <c r="BN1386" s="32"/>
      <c r="BO1386" s="32"/>
      <c r="BP1386" s="32"/>
      <c r="BQ1386" s="32"/>
      <c r="BR1386" s="32"/>
      <c r="BS1386" s="32"/>
      <c r="BT1386" s="32"/>
      <c r="BU1386" s="32"/>
      <c r="BV1386" s="32"/>
      <c r="BW1386" s="32"/>
      <c r="BX1386" s="32">
        <v>380000</v>
      </c>
      <c r="BY1386" s="32"/>
      <c r="BZ1386" s="32">
        <v>380000</v>
      </c>
      <c r="CA1386" s="32">
        <f t="shared" si="352"/>
        <v>401356</v>
      </c>
      <c r="CB1386" s="32"/>
      <c r="CC1386" s="32"/>
      <c r="CD1386" s="32"/>
      <c r="CE1386" s="32"/>
      <c r="CF1386" s="32"/>
      <c r="CG1386" s="32"/>
      <c r="CH1386" s="32"/>
      <c r="CI1386" s="32"/>
      <c r="CJ1386" s="32">
        <f t="shared" si="348"/>
        <v>304207.71508527</v>
      </c>
      <c r="CK1386" s="32">
        <f>+SMALL((K1386,O1386,S1386,W1386,AA1386,AE1386,AI1386,AM1386,AQ1386,AU1386,AY1386,BC1386,BG1386,BK1386,BO1386,BS1386,BW1386,CA1386,CE1386,CI1386),1)</f>
        <v>243460.43720000001</v>
      </c>
      <c r="CL1386" s="18"/>
      <c r="CM1386" s="18">
        <f t="shared" si="349"/>
        <v>0</v>
      </c>
      <c r="CN1386" s="35">
        <f t="shared" si="350"/>
        <v>0</v>
      </c>
      <c r="CO1386" s="39">
        <f t="shared" si="351"/>
        <v>243460.43720000001</v>
      </c>
    </row>
    <row r="1387" spans="1:93" s="19" customFormat="1">
      <c r="A1387" s="17">
        <v>1377</v>
      </c>
      <c r="B1387" s="49" t="s">
        <v>1014</v>
      </c>
      <c r="C1387" s="69" t="s">
        <v>1088</v>
      </c>
      <c r="D1387" s="69" t="s">
        <v>1249</v>
      </c>
      <c r="E1387" s="37">
        <v>1</v>
      </c>
      <c r="F1387" s="37"/>
      <c r="G1387" s="34"/>
      <c r="H1387" s="32"/>
      <c r="I1387" s="32"/>
      <c r="J1387" s="32"/>
      <c r="K1387" s="32"/>
      <c r="L1387" s="32"/>
      <c r="M1387" s="32"/>
      <c r="N1387" s="32"/>
      <c r="O1387" s="32"/>
      <c r="P1387" s="89"/>
      <c r="Q1387" s="87"/>
      <c r="R1387" s="90"/>
      <c r="S1387" s="32"/>
      <c r="T1387" s="32"/>
      <c r="U1387" s="32"/>
      <c r="V1387" s="32"/>
      <c r="W1387" s="32"/>
      <c r="X1387" s="32"/>
      <c r="Y1387" s="32"/>
      <c r="Z1387" s="32"/>
      <c r="AA1387" s="32"/>
      <c r="AB1387" s="32"/>
      <c r="AC1387" s="32"/>
      <c r="AD1387" s="32"/>
      <c r="AE1387" s="32"/>
      <c r="AF1387" s="32"/>
      <c r="AG1387" s="32"/>
      <c r="AH1387" s="32"/>
      <c r="AI1387" s="32"/>
      <c r="AJ1387" s="32"/>
      <c r="AK1387" s="32"/>
      <c r="AL1387" s="32"/>
      <c r="AM1387" s="32"/>
      <c r="AN1387" s="32"/>
      <c r="AO1387" s="32"/>
      <c r="AP1387" s="32"/>
      <c r="AQ1387" s="32"/>
      <c r="AR1387" s="32"/>
      <c r="AS1387" s="32"/>
      <c r="AT1387" s="32"/>
      <c r="AU1387" s="32"/>
      <c r="AV1387" s="32"/>
      <c r="AW1387" s="32"/>
      <c r="AX1387" s="32"/>
      <c r="AY1387" s="32"/>
      <c r="AZ1387" s="32"/>
      <c r="BA1387" s="32"/>
      <c r="BB1387" s="32"/>
      <c r="BC1387" s="32"/>
      <c r="BD1387" s="32"/>
      <c r="BE1387" s="32"/>
      <c r="BF1387" s="32"/>
      <c r="BG1387" s="32"/>
      <c r="BH1387" s="32"/>
      <c r="BI1387" s="32"/>
      <c r="BJ1387" s="32"/>
      <c r="BK1387" s="32"/>
      <c r="BL1387" s="32"/>
      <c r="BM1387" s="32"/>
      <c r="BN1387" s="32"/>
      <c r="BO1387" s="32"/>
      <c r="BP1387" s="32"/>
      <c r="BQ1387" s="32"/>
      <c r="BR1387" s="32"/>
      <c r="BS1387" s="32"/>
      <c r="BT1387" s="32"/>
      <c r="BU1387" s="32"/>
      <c r="BV1387" s="32"/>
      <c r="BW1387" s="32"/>
      <c r="BX1387" s="32">
        <v>2567149.2000000002</v>
      </c>
      <c r="BY1387" s="32"/>
      <c r="BZ1387" s="32">
        <v>2567149.2000000002</v>
      </c>
      <c r="CA1387" s="32">
        <f t="shared" si="352"/>
        <v>2711422.9850400002</v>
      </c>
      <c r="CB1387" s="32"/>
      <c r="CC1387" s="32"/>
      <c r="CD1387" s="32"/>
      <c r="CE1387" s="32"/>
      <c r="CF1387" s="32"/>
      <c r="CG1387" s="32"/>
      <c r="CH1387" s="32"/>
      <c r="CI1387" s="32"/>
      <c r="CJ1387" s="32">
        <f t="shared" si="348"/>
        <v>2711422.9850400002</v>
      </c>
      <c r="CK1387" s="32">
        <f>+SMALL((K1387,O1387,S1387,W1387,AA1387,AE1387,AI1387,AM1387,AQ1387,AU1387,AY1387,BC1387,BG1387,BK1387,BO1387,BS1387,BW1387,CA1387,CE1387,CI1387),1)</f>
        <v>2711422.9850400002</v>
      </c>
      <c r="CL1387" s="18"/>
      <c r="CM1387" s="18"/>
      <c r="CN1387" s="35"/>
      <c r="CO1387" s="39">
        <f t="shared" si="351"/>
        <v>2711422.9850400002</v>
      </c>
    </row>
    <row r="1388" spans="1:93" s="19" customFormat="1" ht="60">
      <c r="A1388" s="17">
        <v>1378</v>
      </c>
      <c r="B1388" s="50" t="s">
        <v>1015</v>
      </c>
      <c r="C1388" s="69" t="s">
        <v>1089</v>
      </c>
      <c r="D1388" s="69" t="s">
        <v>1249</v>
      </c>
      <c r="E1388" s="37">
        <v>1</v>
      </c>
      <c r="F1388" s="37" t="str">
        <f>+VLOOKUP(B1388,'[1]AMAREY NOVA MEDICAL S.A'!$D:$H,5,0)</f>
        <v>CTO 5664-2021 JOHNSON &amp; JOHNSON DE COLOMBIA S.A</v>
      </c>
      <c r="G1388" s="34">
        <f>+VLOOKUP(B1388,'[1]AMAREY NOVA MEDICAL S.A'!$D:$H,2,0)</f>
        <v>2609600</v>
      </c>
      <c r="H1388" s="32">
        <f>+VLOOKUP(B1388,'[1]AMAREY NOVA MEDICAL S.A'!$D:$H,3,0)</f>
        <v>0</v>
      </c>
      <c r="I1388" s="32">
        <f>+VLOOKUP(B1388,'[1]AMAREY NOVA MEDICAL S.A'!$D:$H,4,0)</f>
        <v>2609600</v>
      </c>
      <c r="J1388" s="32">
        <f t="shared" si="339"/>
        <v>2609600</v>
      </c>
      <c r="K1388" s="32">
        <f t="shared" si="340"/>
        <v>2756259.52</v>
      </c>
      <c r="L1388" s="32"/>
      <c r="M1388" s="32"/>
      <c r="N1388" s="32"/>
      <c r="O1388" s="32"/>
      <c r="P1388" s="89"/>
      <c r="Q1388" s="87"/>
      <c r="R1388" s="90"/>
      <c r="S1388" s="32"/>
      <c r="T1388" s="32"/>
      <c r="U1388" s="32"/>
      <c r="V1388" s="32"/>
      <c r="W1388" s="32"/>
      <c r="X1388" s="32"/>
      <c r="Y1388" s="32"/>
      <c r="Z1388" s="32"/>
      <c r="AA1388" s="32"/>
      <c r="AB1388" s="32"/>
      <c r="AC1388" s="32"/>
      <c r="AD1388" s="32"/>
      <c r="AE1388" s="32"/>
      <c r="AF1388" s="32"/>
      <c r="AG1388" s="32"/>
      <c r="AH1388" s="32"/>
      <c r="AI1388" s="32"/>
      <c r="AJ1388" s="32"/>
      <c r="AK1388" s="32"/>
      <c r="AL1388" s="32"/>
      <c r="AM1388" s="32"/>
      <c r="AN1388" s="32"/>
      <c r="AO1388" s="32"/>
      <c r="AP1388" s="32"/>
      <c r="AQ1388" s="32"/>
      <c r="AR1388" s="32">
        <v>3774574.0564963203</v>
      </c>
      <c r="AS1388" s="32"/>
      <c r="AT1388" s="32">
        <v>3774574.0564963203</v>
      </c>
      <c r="AU1388" s="32">
        <f t="shared" si="353"/>
        <v>3986705.1184714134</v>
      </c>
      <c r="AV1388" s="32"/>
      <c r="AW1388" s="32"/>
      <c r="AX1388" s="32"/>
      <c r="AY1388" s="32"/>
      <c r="AZ1388" s="32"/>
      <c r="BA1388" s="32"/>
      <c r="BB1388" s="32"/>
      <c r="BC1388" s="32"/>
      <c r="BD1388" s="32"/>
      <c r="BE1388" s="32"/>
      <c r="BF1388" s="32"/>
      <c r="BG1388" s="32"/>
      <c r="BH1388" s="32"/>
      <c r="BI1388" s="32"/>
      <c r="BJ1388" s="32"/>
      <c r="BK1388" s="32"/>
      <c r="BL1388" s="32"/>
      <c r="BM1388" s="32"/>
      <c r="BN1388" s="32"/>
      <c r="BO1388" s="32"/>
      <c r="BP1388" s="32"/>
      <c r="BQ1388" s="32"/>
      <c r="BR1388" s="32"/>
      <c r="BS1388" s="32"/>
      <c r="BT1388" s="32"/>
      <c r="BU1388" s="32"/>
      <c r="BV1388" s="32"/>
      <c r="BW1388" s="32"/>
      <c r="BX1388" s="32">
        <v>2167074</v>
      </c>
      <c r="BY1388" s="32"/>
      <c r="BZ1388" s="32">
        <v>2167074</v>
      </c>
      <c r="CA1388" s="32">
        <f t="shared" si="352"/>
        <v>2288863.5588000002</v>
      </c>
      <c r="CB1388" s="32"/>
      <c r="CC1388" s="32"/>
      <c r="CD1388" s="32"/>
      <c r="CE1388" s="32"/>
      <c r="CF1388" s="32"/>
      <c r="CG1388" s="32"/>
      <c r="CH1388" s="32"/>
      <c r="CI1388" s="32"/>
      <c r="CJ1388" s="32">
        <f t="shared" si="348"/>
        <v>3010609.3990904712</v>
      </c>
      <c r="CK1388" s="32">
        <f>+SMALL((K1388,O1388,S1388,W1388,AA1388,AE1388,AI1388,AM1388,AQ1388,AU1388,AY1388,BC1388,BG1388,BK1388,BO1388,BS1388,BW1388,CA1388,CE1388,CI1388),1)</f>
        <v>2288863.5588000002</v>
      </c>
      <c r="CL1388" s="18"/>
      <c r="CM1388" s="18">
        <f t="shared" si="349"/>
        <v>467395.96119999979</v>
      </c>
      <c r="CN1388" s="35">
        <f t="shared" si="350"/>
        <v>0.20420437880755329</v>
      </c>
      <c r="CO1388" s="39">
        <f t="shared" si="351"/>
        <v>2288863.5588000002</v>
      </c>
    </row>
    <row r="1389" spans="1:93" s="19" customFormat="1" ht="60">
      <c r="A1389" s="17">
        <v>1379</v>
      </c>
      <c r="B1389" s="50" t="s">
        <v>1016</v>
      </c>
      <c r="C1389" s="69" t="s">
        <v>1089</v>
      </c>
      <c r="D1389" s="69" t="s">
        <v>1249</v>
      </c>
      <c r="E1389" s="37">
        <v>1</v>
      </c>
      <c r="F1389" s="37" t="str">
        <f>+VLOOKUP(B1389,'[1]AMAREY NOVA MEDICAL S.A'!$D:$H,5,0)</f>
        <v>CTO 5664-2021 JOHNSON &amp; JOHNSON DE COLOMBIA S.A</v>
      </c>
      <c r="G1389" s="34">
        <f>+VLOOKUP(B1389,'[1]AMAREY NOVA MEDICAL S.A'!$D:$H,2,0)</f>
        <v>90000</v>
      </c>
      <c r="H1389" s="32">
        <f>+VLOOKUP(B1389,'[1]AMAREY NOVA MEDICAL S.A'!$D:$H,3,0)</f>
        <v>17100</v>
      </c>
      <c r="I1389" s="32">
        <f>+VLOOKUP(B1389,'[1]AMAREY NOVA MEDICAL S.A'!$D:$H,4,0)</f>
        <v>107100</v>
      </c>
      <c r="J1389" s="32">
        <f t="shared" si="339"/>
        <v>107100</v>
      </c>
      <c r="K1389" s="32">
        <f t="shared" si="340"/>
        <v>113119.02</v>
      </c>
      <c r="L1389" s="32"/>
      <c r="M1389" s="32"/>
      <c r="N1389" s="32"/>
      <c r="O1389" s="32"/>
      <c r="P1389" s="89"/>
      <c r="Q1389" s="87"/>
      <c r="R1389" s="90"/>
      <c r="S1389" s="32"/>
      <c r="T1389" s="32"/>
      <c r="U1389" s="32"/>
      <c r="V1389" s="32"/>
      <c r="W1389" s="32"/>
      <c r="X1389" s="32"/>
      <c r="Y1389" s="32"/>
      <c r="Z1389" s="32"/>
      <c r="AA1389" s="32"/>
      <c r="AB1389" s="32"/>
      <c r="AC1389" s="32"/>
      <c r="AD1389" s="32"/>
      <c r="AE1389" s="32"/>
      <c r="AF1389" s="32"/>
      <c r="AG1389" s="32"/>
      <c r="AH1389" s="32"/>
      <c r="AI1389" s="32"/>
      <c r="AJ1389" s="32"/>
      <c r="AK1389" s="32"/>
      <c r="AL1389" s="32"/>
      <c r="AM1389" s="32"/>
      <c r="AN1389" s="32"/>
      <c r="AO1389" s="32"/>
      <c r="AP1389" s="32"/>
      <c r="AQ1389" s="32"/>
      <c r="AR1389" s="32">
        <v>236310.05197799997</v>
      </c>
      <c r="AS1389" s="32"/>
      <c r="AT1389" s="32">
        <v>236310.05197799997</v>
      </c>
      <c r="AU1389" s="32">
        <f t="shared" si="353"/>
        <v>249590.67689916358</v>
      </c>
      <c r="AV1389" s="32"/>
      <c r="AW1389" s="32"/>
      <c r="AX1389" s="32"/>
      <c r="AY1389" s="32"/>
      <c r="AZ1389" s="32"/>
      <c r="BA1389" s="32"/>
      <c r="BB1389" s="32"/>
      <c r="BC1389" s="32"/>
      <c r="BD1389" s="32"/>
      <c r="BE1389" s="32"/>
      <c r="BF1389" s="32"/>
      <c r="BG1389" s="32"/>
      <c r="BH1389" s="32"/>
      <c r="BI1389" s="32"/>
      <c r="BJ1389" s="32"/>
      <c r="BK1389" s="32"/>
      <c r="BL1389" s="32"/>
      <c r="BM1389" s="32"/>
      <c r="BN1389" s="32"/>
      <c r="BO1389" s="32"/>
      <c r="BP1389" s="32"/>
      <c r="BQ1389" s="32"/>
      <c r="BR1389" s="32"/>
      <c r="BS1389" s="32"/>
      <c r="BT1389" s="32"/>
      <c r="BU1389" s="32"/>
      <c r="BV1389" s="32"/>
      <c r="BW1389" s="32"/>
      <c r="BX1389" s="32">
        <v>96075</v>
      </c>
      <c r="BY1389" s="32"/>
      <c r="BZ1389" s="32">
        <v>96075</v>
      </c>
      <c r="CA1389" s="32">
        <f t="shared" si="352"/>
        <v>101474.41500000001</v>
      </c>
      <c r="CB1389" s="32"/>
      <c r="CC1389" s="32"/>
      <c r="CD1389" s="32"/>
      <c r="CE1389" s="32"/>
      <c r="CF1389" s="32"/>
      <c r="CG1389" s="32"/>
      <c r="CH1389" s="32"/>
      <c r="CI1389" s="32"/>
      <c r="CJ1389" s="32">
        <f t="shared" si="348"/>
        <v>154728.03729972118</v>
      </c>
      <c r="CK1389" s="32">
        <f>+SMALL((K1389,O1389,S1389,W1389,AA1389,AE1389,AI1389,AM1389,AQ1389,AU1389,AY1389,BC1389,BG1389,BK1389,BO1389,BS1389,BW1389,CA1389,CE1389,CI1389),1)</f>
        <v>101474.41500000001</v>
      </c>
      <c r="CL1389" s="18"/>
      <c r="CM1389" s="18">
        <f t="shared" si="349"/>
        <v>11644.604999999996</v>
      </c>
      <c r="CN1389" s="35">
        <f t="shared" si="350"/>
        <v>0.11475409836065568</v>
      </c>
      <c r="CO1389" s="39">
        <f t="shared" si="351"/>
        <v>101474.41500000001</v>
      </c>
    </row>
    <row r="1390" spans="1:93" s="19" customFormat="1" ht="60">
      <c r="A1390" s="17">
        <v>1380</v>
      </c>
      <c r="B1390" s="50" t="s">
        <v>1017</v>
      </c>
      <c r="C1390" s="69" t="s">
        <v>1089</v>
      </c>
      <c r="D1390" s="69" t="s">
        <v>1249</v>
      </c>
      <c r="E1390" s="37">
        <v>1</v>
      </c>
      <c r="F1390" s="37" t="str">
        <f>+VLOOKUP(B1390,'[1]AMAREY NOVA MEDICAL S.A'!$D:$H,5,0)</f>
        <v>CTO 5664-2021 JOHNSON &amp; JOHNSON DE COLOMBIA S.A</v>
      </c>
      <c r="G1390" s="34">
        <f>+VLOOKUP(B1390,'[1]AMAREY NOVA MEDICAL S.A'!$D:$H,2,0)</f>
        <v>0</v>
      </c>
      <c r="H1390" s="32">
        <f>+VLOOKUP(B1390,'[1]AMAREY NOVA MEDICAL S.A'!$D:$H,3,0)</f>
        <v>0</v>
      </c>
      <c r="I1390" s="32">
        <f>+VLOOKUP(B1390,'[1]AMAREY NOVA MEDICAL S.A'!$D:$H,4,0)</f>
        <v>0</v>
      </c>
      <c r="J1390" s="32">
        <f t="shared" si="339"/>
        <v>0</v>
      </c>
      <c r="K1390" s="32">
        <f t="shared" si="340"/>
        <v>0</v>
      </c>
      <c r="L1390" s="32"/>
      <c r="M1390" s="32"/>
      <c r="N1390" s="32"/>
      <c r="O1390" s="32"/>
      <c r="P1390" s="89"/>
      <c r="Q1390" s="87"/>
      <c r="R1390" s="90"/>
      <c r="S1390" s="32"/>
      <c r="T1390" s="32"/>
      <c r="U1390" s="32"/>
      <c r="V1390" s="32"/>
      <c r="W1390" s="32"/>
      <c r="X1390" s="32"/>
      <c r="Y1390" s="32"/>
      <c r="Z1390" s="32"/>
      <c r="AA1390" s="32"/>
      <c r="AB1390" s="32"/>
      <c r="AC1390" s="32"/>
      <c r="AD1390" s="32"/>
      <c r="AE1390" s="32"/>
      <c r="AF1390" s="32"/>
      <c r="AG1390" s="32"/>
      <c r="AH1390" s="32"/>
      <c r="AI1390" s="32"/>
      <c r="AJ1390" s="32"/>
      <c r="AK1390" s="32"/>
      <c r="AL1390" s="32"/>
      <c r="AM1390" s="32"/>
      <c r="AN1390" s="32"/>
      <c r="AO1390" s="32"/>
      <c r="AP1390" s="32"/>
      <c r="AQ1390" s="32"/>
      <c r="AR1390" s="32"/>
      <c r="AS1390" s="32"/>
      <c r="AT1390" s="32"/>
      <c r="AU1390" s="32"/>
      <c r="AV1390" s="32"/>
      <c r="AW1390" s="32"/>
      <c r="AX1390" s="32"/>
      <c r="AY1390" s="32"/>
      <c r="AZ1390" s="32"/>
      <c r="BA1390" s="32"/>
      <c r="BB1390" s="32"/>
      <c r="BC1390" s="32"/>
      <c r="BD1390" s="32"/>
      <c r="BE1390" s="32"/>
      <c r="BF1390" s="32"/>
      <c r="BG1390" s="32"/>
      <c r="BH1390" s="32"/>
      <c r="BI1390" s="32"/>
      <c r="BJ1390" s="32"/>
      <c r="BK1390" s="32"/>
      <c r="BL1390" s="32"/>
      <c r="BM1390" s="32"/>
      <c r="BN1390" s="32"/>
      <c r="BO1390" s="32"/>
      <c r="BP1390" s="32"/>
      <c r="BQ1390" s="32"/>
      <c r="BR1390" s="32"/>
      <c r="BS1390" s="32"/>
      <c r="BT1390" s="32"/>
      <c r="BU1390" s="32"/>
      <c r="BV1390" s="32"/>
      <c r="BW1390" s="32"/>
      <c r="BX1390" s="32"/>
      <c r="BY1390" s="32"/>
      <c r="BZ1390" s="32"/>
      <c r="CA1390" s="32"/>
      <c r="CB1390" s="32"/>
      <c r="CC1390" s="32"/>
      <c r="CD1390" s="32"/>
      <c r="CE1390" s="32"/>
      <c r="CF1390" s="32"/>
      <c r="CG1390" s="32"/>
      <c r="CH1390" s="32"/>
      <c r="CI1390" s="32"/>
      <c r="CJ1390" s="32">
        <f t="shared" si="348"/>
        <v>0</v>
      </c>
      <c r="CK1390" s="32">
        <f>+SMALL((K1390,O1390,S1390,W1390,AA1390,AE1390,AI1390,AM1390,AQ1390,AU1390,AY1390,BC1390,BG1390,BK1390,BO1390,BS1390,BW1390,CA1390,CE1390,CI1390),1)</f>
        <v>0</v>
      </c>
      <c r="CL1390" s="18"/>
      <c r="CM1390" s="18"/>
      <c r="CN1390" s="35"/>
      <c r="CO1390" s="39">
        <f t="shared" si="351"/>
        <v>0</v>
      </c>
    </row>
    <row r="1391" spans="1:93" s="19" customFormat="1" ht="60">
      <c r="A1391" s="17">
        <v>1381</v>
      </c>
      <c r="B1391" s="49" t="s">
        <v>1018</v>
      </c>
      <c r="C1391" s="69" t="s">
        <v>1090</v>
      </c>
      <c r="D1391" s="69" t="s">
        <v>1249</v>
      </c>
      <c r="E1391" s="37">
        <v>1</v>
      </c>
      <c r="F1391" s="37" t="str">
        <f>+VLOOKUP(B1391,'[1]AMAREY NOVA MEDICAL S.A'!$D:$H,5,0)</f>
        <v>CTO 5669-2021 PROMED QUIRURGICOS E.U</v>
      </c>
      <c r="G1391" s="34">
        <f>+VLOOKUP(B1391,'[1]AMAREY NOVA MEDICAL S.A'!$D:$H,2,0)</f>
        <v>1965379</v>
      </c>
      <c r="H1391" s="32">
        <f>+VLOOKUP(B1391,'[1]AMAREY NOVA MEDICAL S.A'!$D:$H,3,0)</f>
        <v>0</v>
      </c>
      <c r="I1391" s="32">
        <f>+VLOOKUP(B1391,'[1]AMAREY NOVA MEDICAL S.A'!$D:$H,4,0)</f>
        <v>1965379</v>
      </c>
      <c r="J1391" s="32">
        <f t="shared" si="339"/>
        <v>1965379</v>
      </c>
      <c r="K1391" s="32">
        <f t="shared" si="340"/>
        <v>2075833.2998000002</v>
      </c>
      <c r="L1391" s="32"/>
      <c r="M1391" s="32"/>
      <c r="N1391" s="32"/>
      <c r="O1391" s="32"/>
      <c r="P1391" s="89"/>
      <c r="Q1391" s="87"/>
      <c r="R1391" s="90"/>
      <c r="S1391" s="32"/>
      <c r="T1391" s="32"/>
      <c r="U1391" s="32"/>
      <c r="V1391" s="32"/>
      <c r="W1391" s="32"/>
      <c r="X1391" s="32"/>
      <c r="Y1391" s="32"/>
      <c r="Z1391" s="32"/>
      <c r="AA1391" s="32"/>
      <c r="AB1391" s="32"/>
      <c r="AC1391" s="32"/>
      <c r="AD1391" s="32"/>
      <c r="AE1391" s="32"/>
      <c r="AF1391" s="32"/>
      <c r="AG1391" s="32"/>
      <c r="AH1391" s="32"/>
      <c r="AI1391" s="32"/>
      <c r="AJ1391" s="32"/>
      <c r="AK1391" s="32"/>
      <c r="AL1391" s="32"/>
      <c r="AM1391" s="32"/>
      <c r="AN1391" s="32"/>
      <c r="AO1391" s="32"/>
      <c r="AP1391" s="32"/>
      <c r="AQ1391" s="32"/>
      <c r="AR1391" s="32">
        <v>3774574.0564963203</v>
      </c>
      <c r="AS1391" s="32"/>
      <c r="AT1391" s="32">
        <v>3774574.0564963203</v>
      </c>
      <c r="AU1391" s="32">
        <f t="shared" si="353"/>
        <v>3986705.1184714134</v>
      </c>
      <c r="AV1391" s="32"/>
      <c r="AW1391" s="32"/>
      <c r="AX1391" s="32"/>
      <c r="AY1391" s="32"/>
      <c r="AZ1391" s="32"/>
      <c r="BA1391" s="32"/>
      <c r="BB1391" s="32"/>
      <c r="BC1391" s="32"/>
      <c r="BD1391" s="32"/>
      <c r="BE1391" s="32"/>
      <c r="BF1391" s="32"/>
      <c r="BG1391" s="32"/>
      <c r="BH1391" s="32"/>
      <c r="BI1391" s="32"/>
      <c r="BJ1391" s="32"/>
      <c r="BK1391" s="32"/>
      <c r="BL1391" s="32"/>
      <c r="BM1391" s="32"/>
      <c r="BN1391" s="32"/>
      <c r="BO1391" s="32"/>
      <c r="BP1391" s="32"/>
      <c r="BQ1391" s="32"/>
      <c r="BR1391" s="32"/>
      <c r="BS1391" s="32"/>
      <c r="BT1391" s="32"/>
      <c r="BU1391" s="32"/>
      <c r="BV1391" s="32"/>
      <c r="BW1391" s="32"/>
      <c r="BX1391" s="32">
        <v>2600489</v>
      </c>
      <c r="BY1391" s="32"/>
      <c r="BZ1391" s="32">
        <v>2600489</v>
      </c>
      <c r="CA1391" s="32">
        <f t="shared" si="352"/>
        <v>2746636.4818000002</v>
      </c>
      <c r="CB1391" s="32"/>
      <c r="CC1391" s="32"/>
      <c r="CD1391" s="32"/>
      <c r="CE1391" s="32"/>
      <c r="CF1391" s="32"/>
      <c r="CG1391" s="32"/>
      <c r="CH1391" s="32"/>
      <c r="CI1391" s="32"/>
      <c r="CJ1391" s="32">
        <f t="shared" si="348"/>
        <v>2936391.6333571374</v>
      </c>
      <c r="CK1391" s="32">
        <f>+SMALL((K1391,O1391,S1391,W1391,AA1391,AE1391,AI1391,AM1391,AQ1391,AU1391,AY1391,BC1391,BG1391,BK1391,BO1391,BS1391,BW1391,CA1391,CE1391,CI1391),1)</f>
        <v>2075833.2998000002</v>
      </c>
      <c r="CL1391" s="18"/>
      <c r="CM1391" s="18">
        <f t="shared" si="349"/>
        <v>0</v>
      </c>
      <c r="CN1391" s="35">
        <f t="shared" si="350"/>
        <v>0</v>
      </c>
      <c r="CO1391" s="39">
        <f t="shared" si="351"/>
        <v>2075833.2998000002</v>
      </c>
    </row>
    <row r="1392" spans="1:93" s="19" customFormat="1" ht="60">
      <c r="A1392" s="17">
        <v>1382</v>
      </c>
      <c r="B1392" s="50" t="s">
        <v>1019</v>
      </c>
      <c r="C1392" s="69" t="s">
        <v>1091</v>
      </c>
      <c r="D1392" s="69" t="s">
        <v>1249</v>
      </c>
      <c r="E1392" s="37">
        <v>1</v>
      </c>
      <c r="F1392" s="37" t="str">
        <f>+VLOOKUP(B1392,'[1]AMAREY NOVA MEDICAL S.A'!$D:$H,5,0)</f>
        <v>CTO 5669-2021 PROMED QUIRURGICOS E.U</v>
      </c>
      <c r="G1392" s="34">
        <f>+VLOOKUP(B1392,'[1]AMAREY NOVA MEDICAL S.A'!$D:$H,2,0)</f>
        <v>2197704</v>
      </c>
      <c r="H1392" s="32">
        <f>+VLOOKUP(B1392,'[1]AMAREY NOVA MEDICAL S.A'!$D:$H,3,0)</f>
        <v>0</v>
      </c>
      <c r="I1392" s="32">
        <f>+VLOOKUP(B1392,'[1]AMAREY NOVA MEDICAL S.A'!$D:$H,4,0)</f>
        <v>2197704</v>
      </c>
      <c r="J1392" s="32">
        <f t="shared" si="339"/>
        <v>2197704</v>
      </c>
      <c r="K1392" s="32">
        <f t="shared" si="340"/>
        <v>2321214.9648000002</v>
      </c>
      <c r="L1392" s="32"/>
      <c r="M1392" s="32"/>
      <c r="N1392" s="32"/>
      <c r="O1392" s="32"/>
      <c r="P1392" s="89"/>
      <c r="Q1392" s="87"/>
      <c r="R1392" s="90"/>
      <c r="S1392" s="32"/>
      <c r="T1392" s="32"/>
      <c r="U1392" s="32"/>
      <c r="V1392" s="32"/>
      <c r="W1392" s="32"/>
      <c r="X1392" s="32"/>
      <c r="Y1392" s="32"/>
      <c r="Z1392" s="32"/>
      <c r="AA1392" s="32"/>
      <c r="AB1392" s="32"/>
      <c r="AC1392" s="32"/>
      <c r="AD1392" s="32"/>
      <c r="AE1392" s="32"/>
      <c r="AF1392" s="32"/>
      <c r="AG1392" s="32"/>
      <c r="AH1392" s="32"/>
      <c r="AI1392" s="32"/>
      <c r="AJ1392" s="32"/>
      <c r="AK1392" s="32"/>
      <c r="AL1392" s="32"/>
      <c r="AM1392" s="32"/>
      <c r="AN1392" s="32"/>
      <c r="AO1392" s="32"/>
      <c r="AP1392" s="32"/>
      <c r="AQ1392" s="32"/>
      <c r="AR1392" s="32"/>
      <c r="AS1392" s="32"/>
      <c r="AT1392" s="32"/>
      <c r="AU1392" s="32"/>
      <c r="AV1392" s="32"/>
      <c r="AW1392" s="32"/>
      <c r="AX1392" s="32"/>
      <c r="AY1392" s="32"/>
      <c r="AZ1392" s="32"/>
      <c r="BA1392" s="32"/>
      <c r="BB1392" s="32"/>
      <c r="BC1392" s="32"/>
      <c r="BD1392" s="32"/>
      <c r="BE1392" s="32"/>
      <c r="BF1392" s="32"/>
      <c r="BG1392" s="32"/>
      <c r="BH1392" s="32"/>
      <c r="BI1392" s="32"/>
      <c r="BJ1392" s="32"/>
      <c r="BK1392" s="32"/>
      <c r="BL1392" s="32"/>
      <c r="BM1392" s="32"/>
      <c r="BN1392" s="32"/>
      <c r="BO1392" s="32"/>
      <c r="BP1392" s="32"/>
      <c r="BQ1392" s="32"/>
      <c r="BR1392" s="32"/>
      <c r="BS1392" s="32"/>
      <c r="BT1392" s="32"/>
      <c r="BU1392" s="32"/>
      <c r="BV1392" s="32"/>
      <c r="BW1392" s="32"/>
      <c r="BX1392" s="32">
        <v>1733659.2</v>
      </c>
      <c r="BY1392" s="32"/>
      <c r="BZ1392" s="32">
        <v>1733659.2</v>
      </c>
      <c r="CA1392" s="32">
        <f t="shared" si="352"/>
        <v>1831090.8470399999</v>
      </c>
      <c r="CB1392" s="32"/>
      <c r="CC1392" s="32"/>
      <c r="CD1392" s="32"/>
      <c r="CE1392" s="32"/>
      <c r="CF1392" s="32"/>
      <c r="CG1392" s="32"/>
      <c r="CH1392" s="32"/>
      <c r="CI1392" s="32"/>
      <c r="CJ1392" s="32">
        <f t="shared" si="348"/>
        <v>2076152.90592</v>
      </c>
      <c r="CK1392" s="32">
        <f>+SMALL((K1392,O1392,S1392,W1392,AA1392,AE1392,AI1392,AM1392,AQ1392,AU1392,AY1392,BC1392,BG1392,BK1392,BO1392,BS1392,BW1392,CA1392,CE1392,CI1392),1)</f>
        <v>1831090.8470399999</v>
      </c>
      <c r="CL1392" s="18"/>
      <c r="CM1392" s="18">
        <f t="shared" si="349"/>
        <v>490124.11776000028</v>
      </c>
      <c r="CN1392" s="35">
        <f t="shared" si="350"/>
        <v>0.26766783229368279</v>
      </c>
      <c r="CO1392" s="39">
        <f t="shared" si="351"/>
        <v>1831090.8470399999</v>
      </c>
    </row>
    <row r="1393" spans="1:93" s="19" customFormat="1" ht="60">
      <c r="A1393" s="17">
        <v>1383</v>
      </c>
      <c r="B1393" s="50" t="s">
        <v>1020</v>
      </c>
      <c r="C1393" s="69" t="s">
        <v>1091</v>
      </c>
      <c r="D1393" s="69" t="s">
        <v>1249</v>
      </c>
      <c r="E1393" s="37">
        <v>1</v>
      </c>
      <c r="F1393" s="37" t="str">
        <f>+VLOOKUP(B1393,'[1]AMAREY NOVA MEDICAL S.A'!$D:$H,5,0)</f>
        <v>CTO 5669-2021 PROMED QUIRURGICOS E.U</v>
      </c>
      <c r="G1393" s="34">
        <f>+VLOOKUP(B1393,'[1]AMAREY NOVA MEDICAL S.A'!$D:$H,2,0)</f>
        <v>109203</v>
      </c>
      <c r="H1393" s="32">
        <f>+VLOOKUP(B1393,'[1]AMAREY NOVA MEDICAL S.A'!$D:$H,3,0)</f>
        <v>0</v>
      </c>
      <c r="I1393" s="32">
        <f>+VLOOKUP(B1393,'[1]AMAREY NOVA MEDICAL S.A'!$D:$H,4,0)</f>
        <v>109203</v>
      </c>
      <c r="J1393" s="32">
        <f t="shared" si="339"/>
        <v>109203</v>
      </c>
      <c r="K1393" s="32">
        <f t="shared" si="340"/>
        <v>115340.2086</v>
      </c>
      <c r="L1393" s="32"/>
      <c r="M1393" s="32"/>
      <c r="N1393" s="32"/>
      <c r="O1393" s="32"/>
      <c r="P1393" s="89"/>
      <c r="Q1393" s="87"/>
      <c r="R1393" s="90"/>
      <c r="S1393" s="32"/>
      <c r="T1393" s="32"/>
      <c r="U1393" s="32"/>
      <c r="V1393" s="32"/>
      <c r="W1393" s="32"/>
      <c r="X1393" s="32"/>
      <c r="Y1393" s="32"/>
      <c r="Z1393" s="32"/>
      <c r="AA1393" s="32"/>
      <c r="AB1393" s="32"/>
      <c r="AC1393" s="32"/>
      <c r="AD1393" s="32"/>
      <c r="AE1393" s="32"/>
      <c r="AF1393" s="32"/>
      <c r="AG1393" s="32"/>
      <c r="AH1393" s="32"/>
      <c r="AI1393" s="32"/>
      <c r="AJ1393" s="32"/>
      <c r="AK1393" s="32"/>
      <c r="AL1393" s="32"/>
      <c r="AM1393" s="32"/>
      <c r="AN1393" s="32"/>
      <c r="AO1393" s="32"/>
      <c r="AP1393" s="32"/>
      <c r="AQ1393" s="32"/>
      <c r="AR1393" s="32"/>
      <c r="AS1393" s="32"/>
      <c r="AT1393" s="32"/>
      <c r="AU1393" s="32"/>
      <c r="AV1393" s="32"/>
      <c r="AW1393" s="32"/>
      <c r="AX1393" s="32"/>
      <c r="AY1393" s="32"/>
      <c r="AZ1393" s="32"/>
      <c r="BA1393" s="32"/>
      <c r="BB1393" s="32"/>
      <c r="BC1393" s="32"/>
      <c r="BD1393" s="32"/>
      <c r="BE1393" s="32"/>
      <c r="BF1393" s="32"/>
      <c r="BG1393" s="32"/>
      <c r="BH1393" s="32"/>
      <c r="BI1393" s="32"/>
      <c r="BJ1393" s="32"/>
      <c r="BK1393" s="32"/>
      <c r="BL1393" s="32"/>
      <c r="BM1393" s="32"/>
      <c r="BN1393" s="32"/>
      <c r="BO1393" s="32"/>
      <c r="BP1393" s="32"/>
      <c r="BQ1393" s="32"/>
      <c r="BR1393" s="32"/>
      <c r="BS1393" s="32"/>
      <c r="BT1393" s="32"/>
      <c r="BU1393" s="32"/>
      <c r="BV1393" s="32"/>
      <c r="BW1393" s="32"/>
      <c r="BX1393" s="32">
        <v>96075</v>
      </c>
      <c r="BY1393" s="32"/>
      <c r="BZ1393" s="32">
        <v>96075</v>
      </c>
      <c r="CA1393" s="32">
        <f t="shared" si="352"/>
        <v>101474.41500000001</v>
      </c>
      <c r="CB1393" s="32"/>
      <c r="CC1393" s="32"/>
      <c r="CD1393" s="32"/>
      <c r="CE1393" s="32"/>
      <c r="CF1393" s="32"/>
      <c r="CG1393" s="32"/>
      <c r="CH1393" s="32"/>
      <c r="CI1393" s="32"/>
      <c r="CJ1393" s="32">
        <f t="shared" si="348"/>
        <v>108407.3118</v>
      </c>
      <c r="CK1393" s="32">
        <f>+SMALL((K1393,O1393,S1393,W1393,AA1393,AE1393,AI1393,AM1393,AQ1393,AU1393,AY1393,BC1393,BG1393,BK1393,BO1393,BS1393,BW1393,CA1393,CE1393,CI1393),1)</f>
        <v>101474.41500000001</v>
      </c>
      <c r="CL1393" s="18"/>
      <c r="CM1393" s="18">
        <f t="shared" si="349"/>
        <v>13865.79359999999</v>
      </c>
      <c r="CN1393" s="35">
        <f t="shared" si="350"/>
        <v>0.13664324746291948</v>
      </c>
      <c r="CO1393" s="39">
        <f t="shared" si="351"/>
        <v>101474.41500000001</v>
      </c>
    </row>
    <row r="1394" spans="1:93" s="19" customFormat="1" ht="60">
      <c r="A1394" s="17">
        <v>1384</v>
      </c>
      <c r="B1394" s="50" t="s">
        <v>1017</v>
      </c>
      <c r="C1394" s="69" t="s">
        <v>1091</v>
      </c>
      <c r="D1394" s="69" t="s">
        <v>1249</v>
      </c>
      <c r="E1394" s="37">
        <v>1</v>
      </c>
      <c r="F1394" s="37" t="str">
        <f>+VLOOKUP(B1394,'[1]AMAREY NOVA MEDICAL S.A'!$D:$H,5,0)</f>
        <v>CTO 5664-2021 JOHNSON &amp; JOHNSON DE COLOMBIA S.A</v>
      </c>
      <c r="G1394" s="34">
        <f>+VLOOKUP(B1394,'[1]AMAREY NOVA MEDICAL S.A'!$D:$H,2,0)</f>
        <v>0</v>
      </c>
      <c r="H1394" s="32">
        <f>+VLOOKUP(B1394,'[1]AMAREY NOVA MEDICAL S.A'!$D:$H,3,0)</f>
        <v>0</v>
      </c>
      <c r="I1394" s="32">
        <f>+VLOOKUP(B1394,'[1]AMAREY NOVA MEDICAL S.A'!$D:$H,4,0)</f>
        <v>0</v>
      </c>
      <c r="J1394" s="32">
        <f t="shared" si="339"/>
        <v>0</v>
      </c>
      <c r="K1394" s="32">
        <f t="shared" si="340"/>
        <v>0</v>
      </c>
      <c r="L1394" s="32"/>
      <c r="M1394" s="32"/>
      <c r="N1394" s="32"/>
      <c r="O1394" s="32"/>
      <c r="P1394" s="89"/>
      <c r="Q1394" s="87"/>
      <c r="R1394" s="90"/>
      <c r="S1394" s="32"/>
      <c r="T1394" s="32"/>
      <c r="U1394" s="32"/>
      <c r="V1394" s="32"/>
      <c r="W1394" s="32"/>
      <c r="X1394" s="32"/>
      <c r="Y1394" s="32"/>
      <c r="Z1394" s="32"/>
      <c r="AA1394" s="32"/>
      <c r="AB1394" s="32"/>
      <c r="AC1394" s="32"/>
      <c r="AD1394" s="32"/>
      <c r="AE1394" s="32"/>
      <c r="AF1394" s="32"/>
      <c r="AG1394" s="32"/>
      <c r="AH1394" s="32"/>
      <c r="AI1394" s="32"/>
      <c r="AJ1394" s="32"/>
      <c r="AK1394" s="32"/>
      <c r="AL1394" s="32"/>
      <c r="AM1394" s="32"/>
      <c r="AN1394" s="32"/>
      <c r="AO1394" s="32"/>
      <c r="AP1394" s="32"/>
      <c r="AQ1394" s="32"/>
      <c r="AR1394" s="32"/>
      <c r="AS1394" s="32"/>
      <c r="AT1394" s="32"/>
      <c r="AU1394" s="32"/>
      <c r="AV1394" s="32"/>
      <c r="AW1394" s="32"/>
      <c r="AX1394" s="32"/>
      <c r="AY1394" s="32"/>
      <c r="AZ1394" s="32"/>
      <c r="BA1394" s="32"/>
      <c r="BB1394" s="32"/>
      <c r="BC1394" s="32"/>
      <c r="BD1394" s="32"/>
      <c r="BE1394" s="32"/>
      <c r="BF1394" s="32"/>
      <c r="BG1394" s="32"/>
      <c r="BH1394" s="32"/>
      <c r="BI1394" s="32"/>
      <c r="BJ1394" s="32"/>
      <c r="BK1394" s="32"/>
      <c r="BL1394" s="32"/>
      <c r="BM1394" s="32"/>
      <c r="BN1394" s="32"/>
      <c r="BO1394" s="32"/>
      <c r="BP1394" s="32"/>
      <c r="BQ1394" s="32"/>
      <c r="BR1394" s="32"/>
      <c r="BS1394" s="32"/>
      <c r="BT1394" s="32"/>
      <c r="BU1394" s="32"/>
      <c r="BV1394" s="32"/>
      <c r="BW1394" s="32"/>
      <c r="BX1394" s="32"/>
      <c r="BY1394" s="32"/>
      <c r="BZ1394" s="32"/>
      <c r="CA1394" s="32"/>
      <c r="CB1394" s="32"/>
      <c r="CC1394" s="32"/>
      <c r="CD1394" s="32"/>
      <c r="CE1394" s="32"/>
      <c r="CF1394" s="32"/>
      <c r="CG1394" s="32"/>
      <c r="CH1394" s="32"/>
      <c r="CI1394" s="32"/>
      <c r="CJ1394" s="32">
        <f t="shared" si="348"/>
        <v>0</v>
      </c>
      <c r="CK1394" s="32">
        <f>+SMALL((K1394,O1394,S1394,W1394,AA1394,AE1394,AI1394,AM1394,AQ1394,AU1394,AY1394,BC1394,BG1394,BK1394,BO1394,BS1394,BW1394,CA1394,CE1394,CI1394),1)</f>
        <v>0</v>
      </c>
      <c r="CL1394" s="18"/>
      <c r="CM1394" s="18"/>
      <c r="CN1394" s="35"/>
      <c r="CO1394" s="39">
        <f t="shared" si="351"/>
        <v>0</v>
      </c>
    </row>
    <row r="1395" spans="1:93" s="19" customFormat="1" ht="60">
      <c r="A1395" s="17">
        <v>1385</v>
      </c>
      <c r="B1395" s="49" t="s">
        <v>1021</v>
      </c>
      <c r="C1395" s="69" t="s">
        <v>1092</v>
      </c>
      <c r="D1395" s="69" t="s">
        <v>1249</v>
      </c>
      <c r="E1395" s="37">
        <v>1</v>
      </c>
      <c r="F1395" s="37" t="str">
        <f>+VLOOKUP(B1395,'[1]AMAREY NOVA MEDICAL S.A'!$D:$H,5,0)</f>
        <v>CTO 5664-2021 JOHNSON &amp; JOHNSON DE COLOMBIA S.A</v>
      </c>
      <c r="G1395" s="34">
        <f>+VLOOKUP(B1395,'[1]AMAREY NOVA MEDICAL S.A'!$D:$H,2,0)</f>
        <v>319900</v>
      </c>
      <c r="H1395" s="32">
        <f>+VLOOKUP(B1395,'[1]AMAREY NOVA MEDICAL S.A'!$D:$H,3,0)</f>
        <v>0</v>
      </c>
      <c r="I1395" s="32">
        <f>+VLOOKUP(B1395,'[1]AMAREY NOVA MEDICAL S.A'!$D:$H,4,0)</f>
        <v>319900</v>
      </c>
      <c r="J1395" s="32">
        <f t="shared" si="339"/>
        <v>319900</v>
      </c>
      <c r="K1395" s="32">
        <f t="shared" si="340"/>
        <v>337878.38</v>
      </c>
      <c r="L1395" s="32"/>
      <c r="M1395" s="32"/>
      <c r="N1395" s="32"/>
      <c r="O1395" s="32"/>
      <c r="P1395" s="89"/>
      <c r="Q1395" s="87"/>
      <c r="R1395" s="90"/>
      <c r="S1395" s="32"/>
      <c r="T1395" s="32"/>
      <c r="U1395" s="32"/>
      <c r="V1395" s="32"/>
      <c r="W1395" s="32"/>
      <c r="X1395" s="32"/>
      <c r="Y1395" s="32"/>
      <c r="Z1395" s="32"/>
      <c r="AA1395" s="32"/>
      <c r="AB1395" s="32"/>
      <c r="AC1395" s="32"/>
      <c r="AD1395" s="32"/>
      <c r="AE1395" s="32"/>
      <c r="AF1395" s="32"/>
      <c r="AG1395" s="32"/>
      <c r="AH1395" s="32"/>
      <c r="AI1395" s="32"/>
      <c r="AJ1395" s="32"/>
      <c r="AK1395" s="32"/>
      <c r="AL1395" s="32"/>
      <c r="AM1395" s="32"/>
      <c r="AN1395" s="32"/>
      <c r="AO1395" s="32"/>
      <c r="AP1395" s="32"/>
      <c r="AQ1395" s="32"/>
      <c r="AR1395" s="32"/>
      <c r="AS1395" s="32"/>
      <c r="AT1395" s="32"/>
      <c r="AU1395" s="32"/>
      <c r="AV1395" s="32"/>
      <c r="AW1395" s="32"/>
      <c r="AX1395" s="32"/>
      <c r="AY1395" s="32"/>
      <c r="AZ1395" s="32"/>
      <c r="BA1395" s="32"/>
      <c r="BB1395" s="32"/>
      <c r="BC1395" s="32"/>
      <c r="BD1395" s="32"/>
      <c r="BE1395" s="32"/>
      <c r="BF1395" s="32"/>
      <c r="BG1395" s="32"/>
      <c r="BH1395" s="32"/>
      <c r="BI1395" s="32"/>
      <c r="BJ1395" s="32"/>
      <c r="BK1395" s="32"/>
      <c r="BL1395" s="32"/>
      <c r="BM1395" s="32"/>
      <c r="BN1395" s="32"/>
      <c r="BO1395" s="32"/>
      <c r="BP1395" s="32"/>
      <c r="BQ1395" s="32"/>
      <c r="BR1395" s="32"/>
      <c r="BS1395" s="32"/>
      <c r="BT1395" s="32"/>
      <c r="BU1395" s="32"/>
      <c r="BV1395" s="32"/>
      <c r="BW1395" s="32"/>
      <c r="BX1395" s="32"/>
      <c r="BY1395" s="32"/>
      <c r="BZ1395" s="32"/>
      <c r="CA1395" s="32"/>
      <c r="CB1395" s="32"/>
      <c r="CC1395" s="32"/>
      <c r="CD1395" s="32"/>
      <c r="CE1395" s="32"/>
      <c r="CF1395" s="32"/>
      <c r="CG1395" s="32"/>
      <c r="CH1395" s="32"/>
      <c r="CI1395" s="32"/>
      <c r="CJ1395" s="32">
        <f t="shared" si="348"/>
        <v>337878.38</v>
      </c>
      <c r="CK1395" s="32">
        <f>+SMALL((K1395,O1395,S1395,W1395,AA1395,AE1395,AI1395,AM1395,AQ1395,AU1395,AY1395,BC1395,BG1395,BK1395,BO1395,BS1395,BW1395,CA1395,CE1395,CI1395),1)</f>
        <v>337878.38</v>
      </c>
      <c r="CL1395" s="18"/>
      <c r="CM1395" s="18">
        <f t="shared" si="349"/>
        <v>0</v>
      </c>
      <c r="CN1395" s="35">
        <f t="shared" si="350"/>
        <v>0</v>
      </c>
      <c r="CO1395" s="39">
        <f t="shared" si="351"/>
        <v>337878.38</v>
      </c>
    </row>
    <row r="1396" spans="1:93" s="19" customFormat="1" ht="60">
      <c r="A1396" s="17">
        <v>1386</v>
      </c>
      <c r="B1396" s="49" t="s">
        <v>1022</v>
      </c>
      <c r="C1396" s="69" t="s">
        <v>1092</v>
      </c>
      <c r="D1396" s="69" t="s">
        <v>1249</v>
      </c>
      <c r="E1396" s="37">
        <v>1</v>
      </c>
      <c r="F1396" s="37" t="str">
        <f>+VLOOKUP(B1396,'[1]AMAREY NOVA MEDICAL S.A'!$D:$H,5,0)</f>
        <v>CTO 5664-2021 JOHNSON &amp; JOHNSON DE COLOMBIA S.A</v>
      </c>
      <c r="G1396" s="34">
        <f>+VLOOKUP(B1396,'[1]AMAREY NOVA MEDICAL S.A'!$D:$H,2,0)</f>
        <v>1800600</v>
      </c>
      <c r="H1396" s="32">
        <f>+VLOOKUP(B1396,'[1]AMAREY NOVA MEDICAL S.A'!$D:$H,3,0)</f>
        <v>0</v>
      </c>
      <c r="I1396" s="32">
        <f>+VLOOKUP(B1396,'[1]AMAREY NOVA MEDICAL S.A'!$D:$H,4,0)</f>
        <v>1800600</v>
      </c>
      <c r="J1396" s="32">
        <f t="shared" si="339"/>
        <v>1800600</v>
      </c>
      <c r="K1396" s="32">
        <f t="shared" si="340"/>
        <v>1901793.72</v>
      </c>
      <c r="L1396" s="32"/>
      <c r="M1396" s="32"/>
      <c r="N1396" s="32"/>
      <c r="O1396" s="32"/>
      <c r="P1396" s="89"/>
      <c r="Q1396" s="87"/>
      <c r="R1396" s="90"/>
      <c r="S1396" s="32"/>
      <c r="T1396" s="32"/>
      <c r="U1396" s="32"/>
      <c r="V1396" s="32"/>
      <c r="W1396" s="32"/>
      <c r="X1396" s="32"/>
      <c r="Y1396" s="32"/>
      <c r="Z1396" s="32"/>
      <c r="AA1396" s="32"/>
      <c r="AB1396" s="32"/>
      <c r="AC1396" s="32"/>
      <c r="AD1396" s="32"/>
      <c r="AE1396" s="32"/>
      <c r="AF1396" s="32"/>
      <c r="AG1396" s="32"/>
      <c r="AH1396" s="32"/>
      <c r="AI1396" s="32"/>
      <c r="AJ1396" s="32"/>
      <c r="AK1396" s="32"/>
      <c r="AL1396" s="32"/>
      <c r="AM1396" s="32"/>
      <c r="AN1396" s="32"/>
      <c r="AO1396" s="32"/>
      <c r="AP1396" s="32"/>
      <c r="AQ1396" s="32"/>
      <c r="AR1396" s="32"/>
      <c r="AS1396" s="32"/>
      <c r="AT1396" s="32"/>
      <c r="AU1396" s="32"/>
      <c r="AV1396" s="32"/>
      <c r="AW1396" s="32"/>
      <c r="AX1396" s="32"/>
      <c r="AY1396" s="32"/>
      <c r="AZ1396" s="32"/>
      <c r="BA1396" s="32"/>
      <c r="BB1396" s="32"/>
      <c r="BC1396" s="32"/>
      <c r="BD1396" s="32"/>
      <c r="BE1396" s="32"/>
      <c r="BF1396" s="32"/>
      <c r="BG1396" s="32"/>
      <c r="BH1396" s="32"/>
      <c r="BI1396" s="32"/>
      <c r="BJ1396" s="32"/>
      <c r="BK1396" s="32"/>
      <c r="BL1396" s="32"/>
      <c r="BM1396" s="32"/>
      <c r="BN1396" s="32"/>
      <c r="BO1396" s="32"/>
      <c r="BP1396" s="32"/>
      <c r="BQ1396" s="32"/>
      <c r="BR1396" s="32"/>
      <c r="BS1396" s="32"/>
      <c r="BT1396" s="32"/>
      <c r="BU1396" s="32"/>
      <c r="BV1396" s="32"/>
      <c r="BW1396" s="32"/>
      <c r="BX1396" s="32"/>
      <c r="BY1396" s="32"/>
      <c r="BZ1396" s="32"/>
      <c r="CA1396" s="32"/>
      <c r="CB1396" s="32"/>
      <c r="CC1396" s="32"/>
      <c r="CD1396" s="32"/>
      <c r="CE1396" s="32"/>
      <c r="CF1396" s="32"/>
      <c r="CG1396" s="32"/>
      <c r="CH1396" s="32"/>
      <c r="CI1396" s="32"/>
      <c r="CJ1396" s="32">
        <f t="shared" si="348"/>
        <v>1901793.72</v>
      </c>
      <c r="CK1396" s="32">
        <f>+SMALL((K1396,O1396,S1396,W1396,AA1396,AE1396,AI1396,AM1396,AQ1396,AU1396,AY1396,BC1396,BG1396,BK1396,BO1396,BS1396,BW1396,CA1396,CE1396,CI1396),1)</f>
        <v>1901793.72</v>
      </c>
      <c r="CL1396" s="18"/>
      <c r="CM1396" s="18">
        <f t="shared" si="349"/>
        <v>0</v>
      </c>
      <c r="CN1396" s="35">
        <f t="shared" si="350"/>
        <v>0</v>
      </c>
      <c r="CO1396" s="39">
        <f t="shared" si="351"/>
        <v>1901793.72</v>
      </c>
    </row>
    <row r="1397" spans="1:93" s="19" customFormat="1" ht="60">
      <c r="A1397" s="17">
        <v>1387</v>
      </c>
      <c r="B1397" s="49" t="s">
        <v>1023</v>
      </c>
      <c r="C1397" s="69" t="s">
        <v>1092</v>
      </c>
      <c r="D1397" s="69" t="s">
        <v>1249</v>
      </c>
      <c r="E1397" s="37">
        <v>1</v>
      </c>
      <c r="F1397" s="37" t="str">
        <f>+VLOOKUP(B1397,'[1]AMAREY NOVA MEDICAL S.A'!$D:$H,5,0)</f>
        <v>CTO 5664-2021 JOHNSON &amp; JOHNSON DE COLOMBIA S.A</v>
      </c>
      <c r="G1397" s="34">
        <f>+VLOOKUP(B1397,'[1]AMAREY NOVA MEDICAL S.A'!$D:$H,2,0)</f>
        <v>6970000</v>
      </c>
      <c r="H1397" s="32">
        <f>+VLOOKUP(B1397,'[1]AMAREY NOVA MEDICAL S.A'!$D:$H,3,0)</f>
        <v>0</v>
      </c>
      <c r="I1397" s="32">
        <f>+VLOOKUP(B1397,'[1]AMAREY NOVA MEDICAL S.A'!$D:$H,4,0)</f>
        <v>6970000</v>
      </c>
      <c r="J1397" s="32">
        <f t="shared" si="339"/>
        <v>6970000</v>
      </c>
      <c r="K1397" s="32">
        <f t="shared" si="340"/>
        <v>7361714</v>
      </c>
      <c r="L1397" s="32"/>
      <c r="M1397" s="32"/>
      <c r="N1397" s="32"/>
      <c r="O1397" s="32"/>
      <c r="P1397" s="89"/>
      <c r="Q1397" s="87"/>
      <c r="R1397" s="90"/>
      <c r="S1397" s="32"/>
      <c r="T1397" s="32"/>
      <c r="U1397" s="32"/>
      <c r="V1397" s="32"/>
      <c r="W1397" s="32"/>
      <c r="X1397" s="32"/>
      <c r="Y1397" s="32"/>
      <c r="Z1397" s="32"/>
      <c r="AA1397" s="32"/>
      <c r="AB1397" s="32"/>
      <c r="AC1397" s="32"/>
      <c r="AD1397" s="32"/>
      <c r="AE1397" s="32"/>
      <c r="AF1397" s="32"/>
      <c r="AG1397" s="32"/>
      <c r="AH1397" s="32"/>
      <c r="AI1397" s="32"/>
      <c r="AJ1397" s="32"/>
      <c r="AK1397" s="32"/>
      <c r="AL1397" s="32"/>
      <c r="AM1397" s="32"/>
      <c r="AN1397" s="32"/>
      <c r="AO1397" s="32"/>
      <c r="AP1397" s="32"/>
      <c r="AQ1397" s="32"/>
      <c r="AR1397" s="32"/>
      <c r="AS1397" s="32"/>
      <c r="AT1397" s="32"/>
      <c r="AU1397" s="32"/>
      <c r="AV1397" s="32"/>
      <c r="AW1397" s="32"/>
      <c r="AX1397" s="32"/>
      <c r="AY1397" s="32"/>
      <c r="AZ1397" s="32"/>
      <c r="BA1397" s="32"/>
      <c r="BB1397" s="32"/>
      <c r="BC1397" s="32"/>
      <c r="BD1397" s="32"/>
      <c r="BE1397" s="32"/>
      <c r="BF1397" s="32"/>
      <c r="BG1397" s="32"/>
      <c r="BH1397" s="32"/>
      <c r="BI1397" s="32"/>
      <c r="BJ1397" s="32"/>
      <c r="BK1397" s="32"/>
      <c r="BL1397" s="32"/>
      <c r="BM1397" s="32"/>
      <c r="BN1397" s="32"/>
      <c r="BO1397" s="32"/>
      <c r="BP1397" s="32"/>
      <c r="BQ1397" s="32"/>
      <c r="BR1397" s="32"/>
      <c r="BS1397" s="32"/>
      <c r="BT1397" s="32"/>
      <c r="BU1397" s="32"/>
      <c r="BV1397" s="32"/>
      <c r="BW1397" s="32"/>
      <c r="BX1397" s="32"/>
      <c r="BY1397" s="32"/>
      <c r="BZ1397" s="32"/>
      <c r="CA1397" s="32"/>
      <c r="CB1397" s="32"/>
      <c r="CC1397" s="32"/>
      <c r="CD1397" s="32"/>
      <c r="CE1397" s="32"/>
      <c r="CF1397" s="32"/>
      <c r="CG1397" s="32"/>
      <c r="CH1397" s="32"/>
      <c r="CI1397" s="32"/>
      <c r="CJ1397" s="32">
        <f t="shared" si="348"/>
        <v>7361714</v>
      </c>
      <c r="CK1397" s="32">
        <f>+SMALL((K1397,O1397,S1397,W1397,AA1397,AE1397,AI1397,AM1397,AQ1397,AU1397,AY1397,BC1397,BG1397,BK1397,BO1397,BS1397,BW1397,CA1397,CE1397,CI1397),1)</f>
        <v>7361714</v>
      </c>
      <c r="CL1397" s="18"/>
      <c r="CM1397" s="18">
        <f t="shared" si="349"/>
        <v>0</v>
      </c>
      <c r="CN1397" s="35">
        <f t="shared" si="350"/>
        <v>0</v>
      </c>
      <c r="CO1397" s="39">
        <f t="shared" si="351"/>
        <v>7361714</v>
      </c>
    </row>
    <row r="1398" spans="1:93" s="19" customFormat="1" ht="60">
      <c r="A1398" s="17">
        <v>1388</v>
      </c>
      <c r="B1398" s="49" t="s">
        <v>1024</v>
      </c>
      <c r="C1398" s="69" t="s">
        <v>1092</v>
      </c>
      <c r="D1398" s="69" t="s">
        <v>1249</v>
      </c>
      <c r="E1398" s="37">
        <v>1</v>
      </c>
      <c r="F1398" s="37" t="str">
        <f>+VLOOKUP(B1398,'[1]AMAREY NOVA MEDICAL S.A'!$D:$H,5,0)</f>
        <v>CTO 5664-2021 JOHNSON &amp; JOHNSON DE COLOMBIA S.A</v>
      </c>
      <c r="G1398" s="34">
        <f>+VLOOKUP(B1398,'[1]AMAREY NOVA MEDICAL S.A'!$D:$H,2,0)</f>
        <v>81800</v>
      </c>
      <c r="H1398" s="32">
        <f>+VLOOKUP(B1398,'[1]AMAREY NOVA MEDICAL S.A'!$D:$H,3,0)</f>
        <v>15542</v>
      </c>
      <c r="I1398" s="32">
        <f>+VLOOKUP(B1398,'[1]AMAREY NOVA MEDICAL S.A'!$D:$H,4,0)</f>
        <v>97342</v>
      </c>
      <c r="J1398" s="32">
        <f t="shared" si="339"/>
        <v>97342</v>
      </c>
      <c r="K1398" s="32">
        <f t="shared" si="340"/>
        <v>102812.6204</v>
      </c>
      <c r="L1398" s="32"/>
      <c r="M1398" s="32"/>
      <c r="N1398" s="32"/>
      <c r="O1398" s="32"/>
      <c r="P1398" s="89"/>
      <c r="Q1398" s="87"/>
      <c r="R1398" s="90"/>
      <c r="S1398" s="32"/>
      <c r="T1398" s="32"/>
      <c r="U1398" s="32"/>
      <c r="V1398" s="32"/>
      <c r="W1398" s="32"/>
      <c r="X1398" s="32"/>
      <c r="Y1398" s="32"/>
      <c r="Z1398" s="32"/>
      <c r="AA1398" s="32"/>
      <c r="AB1398" s="32"/>
      <c r="AC1398" s="32"/>
      <c r="AD1398" s="32"/>
      <c r="AE1398" s="32"/>
      <c r="AF1398" s="32"/>
      <c r="AG1398" s="32"/>
      <c r="AH1398" s="32"/>
      <c r="AI1398" s="32"/>
      <c r="AJ1398" s="32"/>
      <c r="AK1398" s="32"/>
      <c r="AL1398" s="32"/>
      <c r="AM1398" s="32"/>
      <c r="AN1398" s="32"/>
      <c r="AO1398" s="32"/>
      <c r="AP1398" s="32"/>
      <c r="AQ1398" s="32"/>
      <c r="AR1398" s="32"/>
      <c r="AS1398" s="32"/>
      <c r="AT1398" s="32"/>
      <c r="AU1398" s="32"/>
      <c r="AV1398" s="32"/>
      <c r="AW1398" s="32"/>
      <c r="AX1398" s="32"/>
      <c r="AY1398" s="32"/>
      <c r="AZ1398" s="32"/>
      <c r="BA1398" s="32"/>
      <c r="BB1398" s="32"/>
      <c r="BC1398" s="32"/>
      <c r="BD1398" s="32"/>
      <c r="BE1398" s="32"/>
      <c r="BF1398" s="32"/>
      <c r="BG1398" s="32"/>
      <c r="BH1398" s="32"/>
      <c r="BI1398" s="32"/>
      <c r="BJ1398" s="32"/>
      <c r="BK1398" s="32"/>
      <c r="BL1398" s="32"/>
      <c r="BM1398" s="32"/>
      <c r="BN1398" s="32"/>
      <c r="BO1398" s="32"/>
      <c r="BP1398" s="32"/>
      <c r="BQ1398" s="32"/>
      <c r="BR1398" s="32"/>
      <c r="BS1398" s="32"/>
      <c r="BT1398" s="32"/>
      <c r="BU1398" s="32"/>
      <c r="BV1398" s="32"/>
      <c r="BW1398" s="32"/>
      <c r="BX1398" s="32"/>
      <c r="BY1398" s="32"/>
      <c r="BZ1398" s="32"/>
      <c r="CA1398" s="32"/>
      <c r="CB1398" s="32"/>
      <c r="CC1398" s="32"/>
      <c r="CD1398" s="32"/>
      <c r="CE1398" s="32"/>
      <c r="CF1398" s="32"/>
      <c r="CG1398" s="32"/>
      <c r="CH1398" s="32"/>
      <c r="CI1398" s="32"/>
      <c r="CJ1398" s="32">
        <f t="shared" si="348"/>
        <v>102812.6204</v>
      </c>
      <c r="CK1398" s="32">
        <f>+SMALL((K1398,O1398,S1398,W1398,AA1398,AE1398,AI1398,AM1398,AQ1398,AU1398,AY1398,BC1398,BG1398,BK1398,BO1398,BS1398,BW1398,CA1398,CE1398,CI1398),1)</f>
        <v>102812.6204</v>
      </c>
      <c r="CL1398" s="18"/>
      <c r="CM1398" s="18">
        <f t="shared" si="349"/>
        <v>0</v>
      </c>
      <c r="CN1398" s="35">
        <f t="shared" si="350"/>
        <v>0</v>
      </c>
      <c r="CO1398" s="39">
        <f t="shared" si="351"/>
        <v>102812.6204</v>
      </c>
    </row>
    <row r="1399" spans="1:93" s="19" customFormat="1" ht="60">
      <c r="A1399" s="17">
        <v>1389</v>
      </c>
      <c r="B1399" s="49" t="s">
        <v>1017</v>
      </c>
      <c r="C1399" s="69" t="s">
        <v>1092</v>
      </c>
      <c r="D1399" s="69" t="s">
        <v>1249</v>
      </c>
      <c r="E1399" s="37">
        <v>1</v>
      </c>
      <c r="F1399" s="37" t="str">
        <f>+VLOOKUP(B1399,'[1]AMAREY NOVA MEDICAL S.A'!$D:$H,5,0)</f>
        <v>CTO 5664-2021 JOHNSON &amp; JOHNSON DE COLOMBIA S.A</v>
      </c>
      <c r="G1399" s="34">
        <f>+VLOOKUP(B1399,'[1]AMAREY NOVA MEDICAL S.A'!$D:$H,2,0)</f>
        <v>0</v>
      </c>
      <c r="H1399" s="32">
        <f>+VLOOKUP(B1399,'[1]AMAREY NOVA MEDICAL S.A'!$D:$H,3,0)</f>
        <v>0</v>
      </c>
      <c r="I1399" s="32">
        <f>+VLOOKUP(B1399,'[1]AMAREY NOVA MEDICAL S.A'!$D:$H,4,0)</f>
        <v>0</v>
      </c>
      <c r="J1399" s="32">
        <f t="shared" si="339"/>
        <v>0</v>
      </c>
      <c r="K1399" s="32">
        <f t="shared" si="340"/>
        <v>0</v>
      </c>
      <c r="L1399" s="32"/>
      <c r="M1399" s="32"/>
      <c r="N1399" s="32"/>
      <c r="O1399" s="32"/>
      <c r="P1399" s="89"/>
      <c r="Q1399" s="87"/>
      <c r="R1399" s="90"/>
      <c r="S1399" s="32"/>
      <c r="T1399" s="32"/>
      <c r="U1399" s="32"/>
      <c r="V1399" s="32"/>
      <c r="W1399" s="32"/>
      <c r="X1399" s="32"/>
      <c r="Y1399" s="32"/>
      <c r="Z1399" s="32"/>
      <c r="AA1399" s="32"/>
      <c r="AB1399" s="32"/>
      <c r="AC1399" s="32"/>
      <c r="AD1399" s="32"/>
      <c r="AE1399" s="32"/>
      <c r="AF1399" s="32"/>
      <c r="AG1399" s="32"/>
      <c r="AH1399" s="32"/>
      <c r="AI1399" s="32"/>
      <c r="AJ1399" s="32"/>
      <c r="AK1399" s="32"/>
      <c r="AL1399" s="32"/>
      <c r="AM1399" s="32"/>
      <c r="AN1399" s="32"/>
      <c r="AO1399" s="32"/>
      <c r="AP1399" s="32"/>
      <c r="AQ1399" s="32"/>
      <c r="AR1399" s="32"/>
      <c r="AS1399" s="32"/>
      <c r="AT1399" s="32"/>
      <c r="AU1399" s="32"/>
      <c r="AV1399" s="32"/>
      <c r="AW1399" s="32"/>
      <c r="AX1399" s="32"/>
      <c r="AY1399" s="32"/>
      <c r="AZ1399" s="32"/>
      <c r="BA1399" s="32"/>
      <c r="BB1399" s="32"/>
      <c r="BC1399" s="32"/>
      <c r="BD1399" s="32"/>
      <c r="BE1399" s="32"/>
      <c r="BF1399" s="32"/>
      <c r="BG1399" s="32"/>
      <c r="BH1399" s="32"/>
      <c r="BI1399" s="32"/>
      <c r="BJ1399" s="32"/>
      <c r="BK1399" s="32"/>
      <c r="BL1399" s="32"/>
      <c r="BM1399" s="32"/>
      <c r="BN1399" s="32"/>
      <c r="BO1399" s="32"/>
      <c r="BP1399" s="32"/>
      <c r="BQ1399" s="32"/>
      <c r="BR1399" s="32"/>
      <c r="BS1399" s="32"/>
      <c r="BT1399" s="32"/>
      <c r="BU1399" s="32"/>
      <c r="BV1399" s="32"/>
      <c r="BW1399" s="32"/>
      <c r="BX1399" s="32"/>
      <c r="BY1399" s="32"/>
      <c r="BZ1399" s="32"/>
      <c r="CA1399" s="32"/>
      <c r="CB1399" s="32"/>
      <c r="CC1399" s="32"/>
      <c r="CD1399" s="32"/>
      <c r="CE1399" s="32"/>
      <c r="CF1399" s="32"/>
      <c r="CG1399" s="32"/>
      <c r="CH1399" s="32"/>
      <c r="CI1399" s="32"/>
      <c r="CJ1399" s="32">
        <f t="shared" si="348"/>
        <v>0</v>
      </c>
      <c r="CK1399" s="32">
        <f>+SMALL((K1399,O1399,S1399,W1399,AA1399,AE1399,AI1399,AM1399,AQ1399,AU1399,AY1399,BC1399,BG1399,BK1399,BO1399,BS1399,BW1399,CA1399,CE1399,CI1399),1)</f>
        <v>0</v>
      </c>
      <c r="CL1399" s="18"/>
      <c r="CM1399" s="18"/>
      <c r="CN1399" s="35"/>
      <c r="CO1399" s="39">
        <f t="shared" si="351"/>
        <v>0</v>
      </c>
    </row>
    <row r="1400" spans="1:93" s="19" customFormat="1" ht="60">
      <c r="A1400" s="17">
        <v>1390</v>
      </c>
      <c r="B1400" s="49" t="s">
        <v>861</v>
      </c>
      <c r="C1400" s="69" t="s">
        <v>1093</v>
      </c>
      <c r="D1400" s="69" t="s">
        <v>1249</v>
      </c>
      <c r="E1400" s="37">
        <v>1</v>
      </c>
      <c r="F1400" s="37" t="str">
        <f>+VLOOKUP(B1400,'[1]AMAREY NOVA MEDICAL S.A'!$D:$H,5,0)</f>
        <v>CTO 5669-2021 PROMED QUIRURGICOS E.U</v>
      </c>
      <c r="G1400" s="34">
        <f>+VLOOKUP(B1400,'[1]AMAREY NOVA MEDICAL S.A'!$D:$H,2,0)</f>
        <v>819021</v>
      </c>
      <c r="H1400" s="32">
        <f>+VLOOKUP(B1400,'[1]AMAREY NOVA MEDICAL S.A'!$D:$H,3,0)</f>
        <v>0</v>
      </c>
      <c r="I1400" s="32">
        <f>+VLOOKUP(B1400,'[1]AMAREY NOVA MEDICAL S.A'!$D:$H,4,0)</f>
        <v>819021</v>
      </c>
      <c r="J1400" s="32">
        <f t="shared" si="339"/>
        <v>819021</v>
      </c>
      <c r="K1400" s="32">
        <f t="shared" si="340"/>
        <v>865049.98019999999</v>
      </c>
      <c r="L1400" s="32"/>
      <c r="M1400" s="32"/>
      <c r="N1400" s="32"/>
      <c r="O1400" s="32"/>
      <c r="P1400" s="89"/>
      <c r="Q1400" s="87"/>
      <c r="R1400" s="90"/>
      <c r="S1400" s="32"/>
      <c r="T1400" s="32"/>
      <c r="U1400" s="32"/>
      <c r="V1400" s="32"/>
      <c r="W1400" s="32"/>
      <c r="X1400" s="32"/>
      <c r="Y1400" s="32"/>
      <c r="Z1400" s="32"/>
      <c r="AA1400" s="32"/>
      <c r="AB1400" s="32"/>
      <c r="AC1400" s="32"/>
      <c r="AD1400" s="32"/>
      <c r="AE1400" s="32"/>
      <c r="AF1400" s="32"/>
      <c r="AG1400" s="32"/>
      <c r="AH1400" s="32"/>
      <c r="AI1400" s="32"/>
      <c r="AJ1400" s="32"/>
      <c r="AK1400" s="32"/>
      <c r="AL1400" s="32"/>
      <c r="AM1400" s="32"/>
      <c r="AN1400" s="32"/>
      <c r="AO1400" s="32"/>
      <c r="AP1400" s="32"/>
      <c r="AQ1400" s="32"/>
      <c r="AR1400" s="32">
        <v>510323</v>
      </c>
      <c r="AS1400" s="32"/>
      <c r="AT1400" s="32">
        <v>510323</v>
      </c>
      <c r="AU1400" s="32">
        <f t="shared" si="353"/>
        <v>539003.15260000003</v>
      </c>
      <c r="AV1400" s="32"/>
      <c r="AW1400" s="32"/>
      <c r="AX1400" s="32"/>
      <c r="AY1400" s="32"/>
      <c r="AZ1400" s="32"/>
      <c r="BA1400" s="32"/>
      <c r="BB1400" s="32"/>
      <c r="BC1400" s="32"/>
      <c r="BD1400" s="32"/>
      <c r="BE1400" s="32"/>
      <c r="BF1400" s="32"/>
      <c r="BG1400" s="32"/>
      <c r="BH1400" s="32"/>
      <c r="BI1400" s="32"/>
      <c r="BJ1400" s="32"/>
      <c r="BK1400" s="32"/>
      <c r="BL1400" s="32"/>
      <c r="BM1400" s="32"/>
      <c r="BN1400" s="32"/>
      <c r="BO1400" s="32"/>
      <c r="BP1400" s="32"/>
      <c r="BQ1400" s="32"/>
      <c r="BR1400" s="32"/>
      <c r="BS1400" s="32"/>
      <c r="BT1400" s="32"/>
      <c r="BU1400" s="32"/>
      <c r="BV1400" s="32"/>
      <c r="BW1400" s="32"/>
      <c r="BX1400" s="32">
        <v>855225</v>
      </c>
      <c r="BY1400" s="32"/>
      <c r="BZ1400" s="32">
        <v>855225</v>
      </c>
      <c r="CA1400" s="32">
        <f t="shared" si="352"/>
        <v>903288.64500000002</v>
      </c>
      <c r="CB1400" s="32"/>
      <c r="CC1400" s="32"/>
      <c r="CD1400" s="32"/>
      <c r="CE1400" s="32"/>
      <c r="CF1400" s="32"/>
      <c r="CG1400" s="32"/>
      <c r="CH1400" s="32"/>
      <c r="CI1400" s="32"/>
      <c r="CJ1400" s="32">
        <f t="shared" si="348"/>
        <v>769113.92593333346</v>
      </c>
      <c r="CK1400" s="32">
        <f>+SMALL((K1400,O1400,S1400,W1400,AA1400,AE1400,AI1400,AM1400,AQ1400,AU1400,AY1400,BC1400,BG1400,BK1400,BO1400,BS1400,BW1400,CA1400,CE1400,CI1400),1)</f>
        <v>539003.15260000003</v>
      </c>
      <c r="CL1400" s="18"/>
      <c r="CM1400" s="18">
        <f t="shared" si="349"/>
        <v>326046.82759999996</v>
      </c>
      <c r="CN1400" s="35">
        <f t="shared" si="350"/>
        <v>0.60490708825586925</v>
      </c>
      <c r="CO1400" s="39">
        <f t="shared" si="351"/>
        <v>539003.15260000003</v>
      </c>
    </row>
    <row r="1401" spans="1:93" s="19" customFormat="1" ht="30">
      <c r="A1401" s="17">
        <v>1391</v>
      </c>
      <c r="B1401" s="49" t="s">
        <v>1025</v>
      </c>
      <c r="C1401" s="69" t="s">
        <v>1093</v>
      </c>
      <c r="D1401" s="69" t="s">
        <v>1249</v>
      </c>
      <c r="E1401" s="37">
        <v>1</v>
      </c>
      <c r="F1401" s="37"/>
      <c r="G1401" s="34"/>
      <c r="H1401" s="32"/>
      <c r="I1401" s="32"/>
      <c r="J1401" s="32"/>
      <c r="K1401" s="32"/>
      <c r="L1401" s="32"/>
      <c r="M1401" s="32"/>
      <c r="N1401" s="32"/>
      <c r="O1401" s="32"/>
      <c r="P1401" s="89"/>
      <c r="Q1401" s="87"/>
      <c r="R1401" s="90"/>
      <c r="S1401" s="32"/>
      <c r="T1401" s="32"/>
      <c r="U1401" s="32"/>
      <c r="V1401" s="32"/>
      <c r="W1401" s="32"/>
      <c r="X1401" s="32"/>
      <c r="Y1401" s="32"/>
      <c r="Z1401" s="32"/>
      <c r="AA1401" s="32"/>
      <c r="AB1401" s="32"/>
      <c r="AC1401" s="32"/>
      <c r="AD1401" s="32"/>
      <c r="AE1401" s="32"/>
      <c r="AF1401" s="32"/>
      <c r="AG1401" s="32"/>
      <c r="AH1401" s="32"/>
      <c r="AI1401" s="32"/>
      <c r="AJ1401" s="32"/>
      <c r="AK1401" s="32"/>
      <c r="AL1401" s="32"/>
      <c r="AM1401" s="32"/>
      <c r="AN1401" s="32"/>
      <c r="AO1401" s="32"/>
      <c r="AP1401" s="32"/>
      <c r="AQ1401" s="32"/>
      <c r="AR1401" s="32">
        <v>1260160</v>
      </c>
      <c r="AS1401" s="32"/>
      <c r="AT1401" s="32">
        <v>1260160</v>
      </c>
      <c r="AU1401" s="32">
        <f t="shared" si="353"/>
        <v>1330980.9920000001</v>
      </c>
      <c r="AV1401" s="32"/>
      <c r="AW1401" s="32"/>
      <c r="AX1401" s="32"/>
      <c r="AY1401" s="32"/>
      <c r="AZ1401" s="32"/>
      <c r="BA1401" s="32"/>
      <c r="BB1401" s="32"/>
      <c r="BC1401" s="32"/>
      <c r="BD1401" s="32"/>
      <c r="BE1401" s="32"/>
      <c r="BF1401" s="32"/>
      <c r="BG1401" s="32"/>
      <c r="BH1401" s="32"/>
      <c r="BI1401" s="32"/>
      <c r="BJ1401" s="32"/>
      <c r="BK1401" s="32"/>
      <c r="BL1401" s="32"/>
      <c r="BM1401" s="32"/>
      <c r="BN1401" s="32"/>
      <c r="BO1401" s="32"/>
      <c r="BP1401" s="32"/>
      <c r="BQ1401" s="32"/>
      <c r="BR1401" s="32"/>
      <c r="BS1401" s="32"/>
      <c r="BT1401" s="32"/>
      <c r="BU1401" s="32"/>
      <c r="BV1401" s="32"/>
      <c r="BW1401" s="32"/>
      <c r="BX1401" s="32">
        <v>1036833</v>
      </c>
      <c r="BY1401" s="32"/>
      <c r="BZ1401" s="32">
        <v>1036833</v>
      </c>
      <c r="CA1401" s="32">
        <f t="shared" si="352"/>
        <v>1095103.0146000001</v>
      </c>
      <c r="CB1401" s="32"/>
      <c r="CC1401" s="32"/>
      <c r="CD1401" s="32"/>
      <c r="CE1401" s="32"/>
      <c r="CF1401" s="32"/>
      <c r="CG1401" s="32"/>
      <c r="CH1401" s="32"/>
      <c r="CI1401" s="32"/>
      <c r="CJ1401" s="32">
        <f t="shared" si="348"/>
        <v>1213042.0033</v>
      </c>
      <c r="CK1401" s="32">
        <f>+SMALL((K1401,O1401,S1401,W1401,AA1401,AE1401,AI1401,AM1401,AQ1401,AU1401,AY1401,BC1401,BG1401,BK1401,BO1401,BS1401,BW1401,CA1401,CE1401,CI1401),1)</f>
        <v>1095103.0146000001</v>
      </c>
      <c r="CL1401" s="18"/>
      <c r="CM1401" s="18"/>
      <c r="CN1401" s="35"/>
      <c r="CO1401" s="39">
        <f t="shared" si="351"/>
        <v>1095103.0146000001</v>
      </c>
    </row>
    <row r="1402" spans="1:93" s="19" customFormat="1" ht="30">
      <c r="A1402" s="17">
        <v>1392</v>
      </c>
      <c r="B1402" s="49" t="s">
        <v>1026</v>
      </c>
      <c r="C1402" s="69" t="s">
        <v>1093</v>
      </c>
      <c r="D1402" s="69" t="s">
        <v>1249</v>
      </c>
      <c r="E1402" s="37">
        <v>1</v>
      </c>
      <c r="F1402" s="37"/>
      <c r="G1402" s="34"/>
      <c r="H1402" s="32"/>
      <c r="I1402" s="32"/>
      <c r="J1402" s="32"/>
      <c r="K1402" s="32"/>
      <c r="L1402" s="32"/>
      <c r="M1402" s="32"/>
      <c r="N1402" s="32"/>
      <c r="O1402" s="32"/>
      <c r="P1402" s="89"/>
      <c r="Q1402" s="87"/>
      <c r="R1402" s="90"/>
      <c r="S1402" s="32"/>
      <c r="T1402" s="32"/>
      <c r="U1402" s="32"/>
      <c r="V1402" s="32"/>
      <c r="W1402" s="32"/>
      <c r="X1402" s="32"/>
      <c r="Y1402" s="32"/>
      <c r="Z1402" s="32"/>
      <c r="AA1402" s="32"/>
      <c r="AB1402" s="32"/>
      <c r="AC1402" s="32"/>
      <c r="AD1402" s="32"/>
      <c r="AE1402" s="32"/>
      <c r="AF1402" s="32"/>
      <c r="AG1402" s="32"/>
      <c r="AH1402" s="32"/>
      <c r="AI1402" s="32"/>
      <c r="AJ1402" s="32"/>
      <c r="AK1402" s="32"/>
      <c r="AL1402" s="32"/>
      <c r="AM1402" s="32"/>
      <c r="AN1402" s="32"/>
      <c r="AO1402" s="32"/>
      <c r="AP1402" s="32"/>
      <c r="AQ1402" s="32"/>
      <c r="AR1402" s="32">
        <v>146080</v>
      </c>
      <c r="AS1402" s="32"/>
      <c r="AT1402" s="32">
        <v>146080</v>
      </c>
      <c r="AU1402" s="32">
        <f t="shared" si="353"/>
        <v>154289.696</v>
      </c>
      <c r="AV1402" s="32"/>
      <c r="AW1402" s="32"/>
      <c r="AX1402" s="32"/>
      <c r="AY1402" s="32"/>
      <c r="AZ1402" s="32"/>
      <c r="BA1402" s="32"/>
      <c r="BB1402" s="32"/>
      <c r="BC1402" s="32"/>
      <c r="BD1402" s="32"/>
      <c r="BE1402" s="32"/>
      <c r="BF1402" s="32"/>
      <c r="BG1402" s="32"/>
      <c r="BH1402" s="32"/>
      <c r="BI1402" s="32"/>
      <c r="BJ1402" s="32"/>
      <c r="BK1402" s="32"/>
      <c r="BL1402" s="32"/>
      <c r="BM1402" s="32"/>
      <c r="BN1402" s="32"/>
      <c r="BO1402" s="32"/>
      <c r="BP1402" s="32"/>
      <c r="BQ1402" s="32"/>
      <c r="BR1402" s="32"/>
      <c r="BS1402" s="32"/>
      <c r="BT1402" s="32"/>
      <c r="BU1402" s="32"/>
      <c r="BV1402" s="32"/>
      <c r="BW1402" s="32"/>
      <c r="BX1402" s="32">
        <v>98175</v>
      </c>
      <c r="BY1402" s="32"/>
      <c r="BZ1402" s="32">
        <v>98175</v>
      </c>
      <c r="CA1402" s="32">
        <f t="shared" si="352"/>
        <v>103692.435</v>
      </c>
      <c r="CB1402" s="32"/>
      <c r="CC1402" s="32"/>
      <c r="CD1402" s="32"/>
      <c r="CE1402" s="32"/>
      <c r="CF1402" s="32"/>
      <c r="CG1402" s="32"/>
      <c r="CH1402" s="32"/>
      <c r="CI1402" s="32"/>
      <c r="CJ1402" s="32">
        <f t="shared" si="348"/>
        <v>128991.0655</v>
      </c>
      <c r="CK1402" s="32">
        <f>+SMALL((K1402,O1402,S1402,W1402,AA1402,AE1402,AI1402,AM1402,AQ1402,AU1402,AY1402,BC1402,BG1402,BK1402,BO1402,BS1402,BW1402,CA1402,CE1402,CI1402),1)</f>
        <v>103692.435</v>
      </c>
      <c r="CL1402" s="18"/>
      <c r="CM1402" s="18"/>
      <c r="CN1402" s="35"/>
      <c r="CO1402" s="39">
        <f t="shared" si="351"/>
        <v>103692.435</v>
      </c>
    </row>
    <row r="1403" spans="1:93" s="19" customFormat="1" ht="30">
      <c r="A1403" s="17">
        <v>1393</v>
      </c>
      <c r="B1403" s="49" t="s">
        <v>1027</v>
      </c>
      <c r="C1403" s="69" t="s">
        <v>1093</v>
      </c>
      <c r="D1403" s="69" t="s">
        <v>1249</v>
      </c>
      <c r="E1403" s="37">
        <v>1</v>
      </c>
      <c r="F1403" s="37"/>
      <c r="G1403" s="34"/>
      <c r="H1403" s="32"/>
      <c r="I1403" s="32"/>
      <c r="J1403" s="32"/>
      <c r="K1403" s="32"/>
      <c r="L1403" s="32"/>
      <c r="M1403" s="32"/>
      <c r="N1403" s="32"/>
      <c r="O1403" s="32"/>
      <c r="P1403" s="89"/>
      <c r="Q1403" s="87"/>
      <c r="R1403" s="90"/>
      <c r="S1403" s="32"/>
      <c r="T1403" s="32"/>
      <c r="U1403" s="32"/>
      <c r="V1403" s="32"/>
      <c r="W1403" s="32"/>
      <c r="X1403" s="32"/>
      <c r="Y1403" s="32"/>
      <c r="Z1403" s="32"/>
      <c r="AA1403" s="32"/>
      <c r="AB1403" s="32"/>
      <c r="AC1403" s="32"/>
      <c r="AD1403" s="32"/>
      <c r="AE1403" s="32"/>
      <c r="AF1403" s="32"/>
      <c r="AG1403" s="32"/>
      <c r="AH1403" s="32"/>
      <c r="AI1403" s="32"/>
      <c r="AJ1403" s="32"/>
      <c r="AK1403" s="32"/>
      <c r="AL1403" s="32"/>
      <c r="AM1403" s="32"/>
      <c r="AN1403" s="32"/>
      <c r="AO1403" s="32"/>
      <c r="AP1403" s="32"/>
      <c r="AQ1403" s="32"/>
      <c r="AR1403" s="32">
        <v>1097635</v>
      </c>
      <c r="AS1403" s="32"/>
      <c r="AT1403" s="32">
        <v>1097635</v>
      </c>
      <c r="AU1403" s="32">
        <f t="shared" si="353"/>
        <v>1159322.0870000001</v>
      </c>
      <c r="AV1403" s="32"/>
      <c r="AW1403" s="32"/>
      <c r="AX1403" s="32"/>
      <c r="AY1403" s="32"/>
      <c r="AZ1403" s="32"/>
      <c r="BA1403" s="32"/>
      <c r="BB1403" s="32"/>
      <c r="BC1403" s="32"/>
      <c r="BD1403" s="32"/>
      <c r="BE1403" s="32"/>
      <c r="BF1403" s="32"/>
      <c r="BG1403" s="32"/>
      <c r="BH1403" s="32"/>
      <c r="BI1403" s="32"/>
      <c r="BJ1403" s="32"/>
      <c r="BK1403" s="32"/>
      <c r="BL1403" s="32"/>
      <c r="BM1403" s="32"/>
      <c r="BN1403" s="32"/>
      <c r="BO1403" s="32"/>
      <c r="BP1403" s="32"/>
      <c r="BQ1403" s="32"/>
      <c r="BR1403" s="32"/>
      <c r="BS1403" s="32"/>
      <c r="BT1403" s="32"/>
      <c r="BU1403" s="32"/>
      <c r="BV1403" s="32"/>
      <c r="BW1403" s="32"/>
      <c r="BX1403" s="32">
        <v>570150</v>
      </c>
      <c r="BY1403" s="32"/>
      <c r="BZ1403" s="32">
        <v>570150</v>
      </c>
      <c r="CA1403" s="32">
        <f t="shared" si="352"/>
        <v>602192.43000000005</v>
      </c>
      <c r="CB1403" s="32"/>
      <c r="CC1403" s="32"/>
      <c r="CD1403" s="32"/>
      <c r="CE1403" s="32"/>
      <c r="CF1403" s="32"/>
      <c r="CG1403" s="32"/>
      <c r="CH1403" s="32"/>
      <c r="CI1403" s="32"/>
      <c r="CJ1403" s="32">
        <f t="shared" si="348"/>
        <v>880757.2585</v>
      </c>
      <c r="CK1403" s="32">
        <f>+SMALL((K1403,O1403,S1403,W1403,AA1403,AE1403,AI1403,AM1403,AQ1403,AU1403,AY1403,BC1403,BG1403,BK1403,BO1403,BS1403,BW1403,CA1403,CE1403,CI1403),1)</f>
        <v>602192.43000000005</v>
      </c>
      <c r="CL1403" s="18"/>
      <c r="CM1403" s="18"/>
      <c r="CN1403" s="35"/>
      <c r="CO1403" s="39">
        <f t="shared" si="351"/>
        <v>602192.43000000005</v>
      </c>
    </row>
    <row r="1404" spans="1:93" s="19" customFormat="1" ht="60">
      <c r="A1404" s="17">
        <v>1394</v>
      </c>
      <c r="B1404" s="49" t="s">
        <v>874</v>
      </c>
      <c r="C1404" s="69" t="s">
        <v>1093</v>
      </c>
      <c r="D1404" s="69" t="s">
        <v>1249</v>
      </c>
      <c r="E1404" s="37">
        <v>1</v>
      </c>
      <c r="F1404" s="37" t="str">
        <f>+VLOOKUP(B1404,'[1]AMAREY NOVA MEDICAL S.A'!$D:$H,5,0)</f>
        <v>CTO 5669-2021 PROMED QUIRURGICOS E.U</v>
      </c>
      <c r="G1404" s="34">
        <f>+VLOOKUP(B1404,'[1]AMAREY NOVA MEDICAL S.A'!$D:$H,2,0)</f>
        <v>136504</v>
      </c>
      <c r="H1404" s="32">
        <f>+VLOOKUP(B1404,'[1]AMAREY NOVA MEDICAL S.A'!$D:$H,3,0)</f>
        <v>0</v>
      </c>
      <c r="I1404" s="32">
        <f>+VLOOKUP(B1404,'[1]AMAREY NOVA MEDICAL S.A'!$D:$H,4,0)</f>
        <v>136504</v>
      </c>
      <c r="J1404" s="32">
        <f t="shared" si="339"/>
        <v>136504</v>
      </c>
      <c r="K1404" s="32">
        <f t="shared" si="340"/>
        <v>144175.52480000001</v>
      </c>
      <c r="L1404" s="32"/>
      <c r="M1404" s="32"/>
      <c r="N1404" s="32"/>
      <c r="O1404" s="32"/>
      <c r="P1404" s="89"/>
      <c r="Q1404" s="87"/>
      <c r="R1404" s="90"/>
      <c r="S1404" s="32"/>
      <c r="T1404" s="32"/>
      <c r="U1404" s="32"/>
      <c r="V1404" s="32"/>
      <c r="W1404" s="32"/>
      <c r="X1404" s="32"/>
      <c r="Y1404" s="32"/>
      <c r="Z1404" s="32"/>
      <c r="AA1404" s="32"/>
      <c r="AB1404" s="32"/>
      <c r="AC1404" s="32"/>
      <c r="AD1404" s="32"/>
      <c r="AE1404" s="32"/>
      <c r="AF1404" s="32"/>
      <c r="AG1404" s="32"/>
      <c r="AH1404" s="32"/>
      <c r="AI1404" s="32"/>
      <c r="AJ1404" s="32"/>
      <c r="AK1404" s="32"/>
      <c r="AL1404" s="32"/>
      <c r="AM1404" s="32"/>
      <c r="AN1404" s="32"/>
      <c r="AO1404" s="32"/>
      <c r="AP1404" s="32"/>
      <c r="AQ1404" s="32"/>
      <c r="AR1404" s="32">
        <v>101618</v>
      </c>
      <c r="AS1404" s="32"/>
      <c r="AT1404" s="32">
        <v>101618</v>
      </c>
      <c r="AU1404" s="32">
        <f t="shared" si="353"/>
        <v>107328.9316</v>
      </c>
      <c r="AV1404" s="32"/>
      <c r="AW1404" s="32"/>
      <c r="AX1404" s="32"/>
      <c r="AY1404" s="32"/>
      <c r="AZ1404" s="32"/>
      <c r="BA1404" s="32"/>
      <c r="BB1404" s="32"/>
      <c r="BC1404" s="32"/>
      <c r="BD1404" s="32"/>
      <c r="BE1404" s="32"/>
      <c r="BF1404" s="32"/>
      <c r="BG1404" s="32"/>
      <c r="BH1404" s="32"/>
      <c r="BI1404" s="32"/>
      <c r="BJ1404" s="32"/>
      <c r="BK1404" s="32"/>
      <c r="BL1404" s="32"/>
      <c r="BM1404" s="32"/>
      <c r="BN1404" s="32"/>
      <c r="BO1404" s="32"/>
      <c r="BP1404" s="32"/>
      <c r="BQ1404" s="32"/>
      <c r="BR1404" s="32"/>
      <c r="BS1404" s="32"/>
      <c r="BT1404" s="32"/>
      <c r="BU1404" s="32"/>
      <c r="BV1404" s="32"/>
      <c r="BW1404" s="32"/>
      <c r="BX1404" s="32">
        <v>84000</v>
      </c>
      <c r="BY1404" s="32"/>
      <c r="BZ1404" s="32">
        <v>84000</v>
      </c>
      <c r="CA1404" s="32">
        <f t="shared" si="352"/>
        <v>88720.8</v>
      </c>
      <c r="CB1404" s="32"/>
      <c r="CC1404" s="32"/>
      <c r="CD1404" s="32"/>
      <c r="CE1404" s="32"/>
      <c r="CF1404" s="32"/>
      <c r="CG1404" s="32"/>
      <c r="CH1404" s="32"/>
      <c r="CI1404" s="32"/>
      <c r="CJ1404" s="32">
        <f t="shared" si="348"/>
        <v>113408.4188</v>
      </c>
      <c r="CK1404" s="32">
        <f>+SMALL((K1404,O1404,S1404,W1404,AA1404,AE1404,AI1404,AM1404,AQ1404,AU1404,AY1404,BC1404,BG1404,BK1404,BO1404,BS1404,BW1404,CA1404,CE1404,CI1404),1)</f>
        <v>88720.8</v>
      </c>
      <c r="CL1404" s="18"/>
      <c r="CM1404" s="18">
        <f t="shared" si="349"/>
        <v>55454.724800000011</v>
      </c>
      <c r="CN1404" s="35">
        <f t="shared" si="350"/>
        <v>0.62504761904761919</v>
      </c>
      <c r="CO1404" s="39">
        <f t="shared" si="351"/>
        <v>88720.8</v>
      </c>
    </row>
    <row r="1405" spans="1:93" s="19" customFormat="1" ht="30">
      <c r="A1405" s="17">
        <v>1395</v>
      </c>
      <c r="B1405" s="49" t="s">
        <v>1028</v>
      </c>
      <c r="C1405" s="69" t="s">
        <v>1093</v>
      </c>
      <c r="D1405" s="69" t="s">
        <v>1249</v>
      </c>
      <c r="E1405" s="37">
        <v>1</v>
      </c>
      <c r="F1405" s="37"/>
      <c r="G1405" s="34"/>
      <c r="H1405" s="32"/>
      <c r="I1405" s="32"/>
      <c r="J1405" s="32"/>
      <c r="K1405" s="32"/>
      <c r="L1405" s="32"/>
      <c r="M1405" s="32"/>
      <c r="N1405" s="32"/>
      <c r="O1405" s="32"/>
      <c r="P1405" s="89"/>
      <c r="Q1405" s="87"/>
      <c r="R1405" s="90"/>
      <c r="S1405" s="32"/>
      <c r="T1405" s="32"/>
      <c r="U1405" s="32"/>
      <c r="V1405" s="32"/>
      <c r="W1405" s="32"/>
      <c r="X1405" s="32"/>
      <c r="Y1405" s="32"/>
      <c r="Z1405" s="32"/>
      <c r="AA1405" s="32"/>
      <c r="AB1405" s="32"/>
      <c r="AC1405" s="32"/>
      <c r="AD1405" s="32"/>
      <c r="AE1405" s="32"/>
      <c r="AF1405" s="32"/>
      <c r="AG1405" s="32"/>
      <c r="AH1405" s="32"/>
      <c r="AI1405" s="32"/>
      <c r="AJ1405" s="32"/>
      <c r="AK1405" s="32"/>
      <c r="AL1405" s="32"/>
      <c r="AM1405" s="32"/>
      <c r="AN1405" s="32"/>
      <c r="AO1405" s="32"/>
      <c r="AP1405" s="32"/>
      <c r="AQ1405" s="32"/>
      <c r="AR1405" s="32">
        <v>290840</v>
      </c>
      <c r="AS1405" s="32"/>
      <c r="AT1405" s="32">
        <v>290840</v>
      </c>
      <c r="AU1405" s="32">
        <f t="shared" si="353"/>
        <v>307185.20799999998</v>
      </c>
      <c r="AV1405" s="32"/>
      <c r="AW1405" s="32"/>
      <c r="AX1405" s="32"/>
      <c r="AY1405" s="32"/>
      <c r="AZ1405" s="32"/>
      <c r="BA1405" s="32"/>
      <c r="BB1405" s="32"/>
      <c r="BC1405" s="32"/>
      <c r="BD1405" s="32"/>
      <c r="BE1405" s="32"/>
      <c r="BF1405" s="32"/>
      <c r="BG1405" s="32"/>
      <c r="BH1405" s="32"/>
      <c r="BI1405" s="32"/>
      <c r="BJ1405" s="32"/>
      <c r="BK1405" s="32"/>
      <c r="BL1405" s="32"/>
      <c r="BM1405" s="32"/>
      <c r="BN1405" s="32"/>
      <c r="BO1405" s="32"/>
      <c r="BP1405" s="32"/>
      <c r="BQ1405" s="32"/>
      <c r="BR1405" s="32"/>
      <c r="BS1405" s="32"/>
      <c r="BT1405" s="32"/>
      <c r="BU1405" s="32"/>
      <c r="BV1405" s="32"/>
      <c r="BW1405" s="32"/>
      <c r="BX1405" s="32">
        <v>97125</v>
      </c>
      <c r="BY1405" s="32"/>
      <c r="BZ1405" s="32">
        <v>97125</v>
      </c>
      <c r="CA1405" s="32">
        <f t="shared" si="352"/>
        <v>102583.425</v>
      </c>
      <c r="CB1405" s="32"/>
      <c r="CC1405" s="32"/>
      <c r="CD1405" s="32"/>
      <c r="CE1405" s="32"/>
      <c r="CF1405" s="32"/>
      <c r="CG1405" s="32"/>
      <c r="CH1405" s="32"/>
      <c r="CI1405" s="32"/>
      <c r="CJ1405" s="32">
        <f t="shared" si="348"/>
        <v>204884.31649999999</v>
      </c>
      <c r="CK1405" s="32">
        <f>+SMALL((K1405,O1405,S1405,W1405,AA1405,AE1405,AI1405,AM1405,AQ1405,AU1405,AY1405,BC1405,BG1405,BK1405,BO1405,BS1405,BW1405,CA1405,CE1405,CI1405),1)</f>
        <v>102583.425</v>
      </c>
      <c r="CL1405" s="18"/>
      <c r="CM1405" s="18"/>
      <c r="CN1405" s="35"/>
      <c r="CO1405" s="39">
        <f t="shared" si="351"/>
        <v>102583.425</v>
      </c>
    </row>
    <row r="1406" spans="1:93" s="19" customFormat="1" ht="60">
      <c r="A1406" s="17">
        <v>1396</v>
      </c>
      <c r="B1406" s="49" t="s">
        <v>442</v>
      </c>
      <c r="C1406" s="69" t="s">
        <v>1093</v>
      </c>
      <c r="D1406" s="69" t="s">
        <v>1249</v>
      </c>
      <c r="E1406" s="37">
        <v>1</v>
      </c>
      <c r="F1406" s="37" t="str">
        <f>+VLOOKUP(B1406,'[1]AMAREY NOVA MEDICAL S.A'!$D:$H,5,0)</f>
        <v>CTO 5669-2021 PROMED QUIRURGICOS E.U</v>
      </c>
      <c r="G1406" s="34">
        <f>+VLOOKUP(B1406,'[1]AMAREY NOVA MEDICAL S.A'!$D:$H,2,0)</f>
        <v>364009</v>
      </c>
      <c r="H1406" s="32">
        <f>+VLOOKUP(B1406,'[1]AMAREY NOVA MEDICAL S.A'!$D:$H,3,0)</f>
        <v>0</v>
      </c>
      <c r="I1406" s="32">
        <f>+VLOOKUP(B1406,'[1]AMAREY NOVA MEDICAL S.A'!$D:$H,4,0)</f>
        <v>364009</v>
      </c>
      <c r="J1406" s="32">
        <f t="shared" si="339"/>
        <v>364009</v>
      </c>
      <c r="K1406" s="32">
        <f t="shared" si="340"/>
        <v>384466.30580000003</v>
      </c>
      <c r="L1406" s="32"/>
      <c r="M1406" s="32"/>
      <c r="N1406" s="32"/>
      <c r="O1406" s="32"/>
      <c r="P1406" s="89"/>
      <c r="Q1406" s="87"/>
      <c r="R1406" s="90"/>
      <c r="S1406" s="32"/>
      <c r="T1406" s="32"/>
      <c r="U1406" s="32"/>
      <c r="V1406" s="32"/>
      <c r="W1406" s="32"/>
      <c r="X1406" s="32"/>
      <c r="Y1406" s="32"/>
      <c r="Z1406" s="32"/>
      <c r="AA1406" s="32"/>
      <c r="AB1406" s="32"/>
      <c r="AC1406" s="32"/>
      <c r="AD1406" s="32"/>
      <c r="AE1406" s="32"/>
      <c r="AF1406" s="32"/>
      <c r="AG1406" s="32"/>
      <c r="AH1406" s="32"/>
      <c r="AI1406" s="32"/>
      <c r="AJ1406" s="32"/>
      <c r="AK1406" s="32"/>
      <c r="AL1406" s="32"/>
      <c r="AM1406" s="32"/>
      <c r="AN1406" s="32"/>
      <c r="AO1406" s="32"/>
      <c r="AP1406" s="32"/>
      <c r="AQ1406" s="32"/>
      <c r="AR1406" s="32"/>
      <c r="AS1406" s="32"/>
      <c r="AT1406" s="32"/>
      <c r="AU1406" s="32"/>
      <c r="AV1406" s="32"/>
      <c r="AW1406" s="32"/>
      <c r="AX1406" s="32"/>
      <c r="AY1406" s="32"/>
      <c r="AZ1406" s="32"/>
      <c r="BA1406" s="32"/>
      <c r="BB1406" s="32"/>
      <c r="BC1406" s="32"/>
      <c r="BD1406" s="32"/>
      <c r="BE1406" s="32"/>
      <c r="BF1406" s="32"/>
      <c r="BG1406" s="32"/>
      <c r="BH1406" s="32"/>
      <c r="BI1406" s="32"/>
      <c r="BJ1406" s="32"/>
      <c r="BK1406" s="32"/>
      <c r="BL1406" s="32"/>
      <c r="BM1406" s="32"/>
      <c r="BN1406" s="32"/>
      <c r="BO1406" s="32"/>
      <c r="BP1406" s="32"/>
      <c r="BQ1406" s="32"/>
      <c r="BR1406" s="32"/>
      <c r="BS1406" s="32"/>
      <c r="BT1406" s="32"/>
      <c r="BU1406" s="32"/>
      <c r="BV1406" s="32"/>
      <c r="BW1406" s="32"/>
      <c r="BX1406" s="32">
        <v>140175</v>
      </c>
      <c r="BY1406" s="32"/>
      <c r="BZ1406" s="32">
        <v>140175</v>
      </c>
      <c r="CA1406" s="32">
        <f t="shared" si="352"/>
        <v>148052.83499999999</v>
      </c>
      <c r="CB1406" s="32"/>
      <c r="CC1406" s="32"/>
      <c r="CD1406" s="32"/>
      <c r="CE1406" s="32"/>
      <c r="CF1406" s="32"/>
      <c r="CG1406" s="32"/>
      <c r="CH1406" s="32"/>
      <c r="CI1406" s="32"/>
      <c r="CJ1406" s="32">
        <f t="shared" si="348"/>
        <v>266259.57040000003</v>
      </c>
      <c r="CK1406" s="32">
        <f>+SMALL((K1406,O1406,S1406,W1406,AA1406,AE1406,AI1406,AM1406,AQ1406,AU1406,AY1406,BC1406,BG1406,BK1406,BO1406,BS1406,BW1406,CA1406,CE1406,CI1406),1)</f>
        <v>148052.83499999999</v>
      </c>
      <c r="CL1406" s="18"/>
      <c r="CM1406" s="18">
        <f t="shared" si="349"/>
        <v>236413.47080000004</v>
      </c>
      <c r="CN1406" s="35">
        <f t="shared" si="350"/>
        <v>1.5968182628856791</v>
      </c>
      <c r="CO1406" s="39">
        <f t="shared" si="351"/>
        <v>148052.83499999999</v>
      </c>
    </row>
    <row r="1407" spans="1:93" s="19" customFormat="1" ht="60">
      <c r="A1407" s="17">
        <v>1397</v>
      </c>
      <c r="B1407" s="49" t="s">
        <v>444</v>
      </c>
      <c r="C1407" s="69" t="s">
        <v>1093</v>
      </c>
      <c r="D1407" s="69" t="s">
        <v>1249</v>
      </c>
      <c r="E1407" s="37">
        <v>1</v>
      </c>
      <c r="F1407" s="37" t="str">
        <f>+VLOOKUP(B1407,'[1]AMAREY NOVA MEDICAL S.A'!$D:$H,5,0)</f>
        <v>CTO 5669-2021 PROMED QUIRURGICOS E.U</v>
      </c>
      <c r="G1407" s="34">
        <f>+VLOOKUP(B1407,'[1]AMAREY NOVA MEDICAL S.A'!$D:$H,2,0)</f>
        <v>72801</v>
      </c>
      <c r="H1407" s="32">
        <f>+VLOOKUP(B1407,'[1]AMAREY NOVA MEDICAL S.A'!$D:$H,3,0)</f>
        <v>0</v>
      </c>
      <c r="I1407" s="32">
        <f>+VLOOKUP(B1407,'[1]AMAREY NOVA MEDICAL S.A'!$D:$H,4,0)</f>
        <v>72801</v>
      </c>
      <c r="J1407" s="32">
        <f t="shared" si="339"/>
        <v>72801</v>
      </c>
      <c r="K1407" s="32">
        <f t="shared" si="340"/>
        <v>76892.416200000007</v>
      </c>
      <c r="L1407" s="32"/>
      <c r="M1407" s="32"/>
      <c r="N1407" s="32"/>
      <c r="O1407" s="32"/>
      <c r="P1407" s="89"/>
      <c r="Q1407" s="87"/>
      <c r="R1407" s="90"/>
      <c r="S1407" s="32"/>
      <c r="T1407" s="32"/>
      <c r="U1407" s="32"/>
      <c r="V1407" s="32"/>
      <c r="W1407" s="32"/>
      <c r="X1407" s="32"/>
      <c r="Y1407" s="32"/>
      <c r="Z1407" s="32"/>
      <c r="AA1407" s="32"/>
      <c r="AB1407" s="32"/>
      <c r="AC1407" s="32"/>
      <c r="AD1407" s="32"/>
      <c r="AE1407" s="32"/>
      <c r="AF1407" s="32"/>
      <c r="AG1407" s="32"/>
      <c r="AH1407" s="32"/>
      <c r="AI1407" s="32"/>
      <c r="AJ1407" s="32"/>
      <c r="AK1407" s="32"/>
      <c r="AL1407" s="32"/>
      <c r="AM1407" s="32"/>
      <c r="AN1407" s="32"/>
      <c r="AO1407" s="32"/>
      <c r="AP1407" s="32"/>
      <c r="AQ1407" s="32"/>
      <c r="AR1407" s="32">
        <v>14850</v>
      </c>
      <c r="AS1407" s="32"/>
      <c r="AT1407" s="32">
        <v>14850</v>
      </c>
      <c r="AU1407" s="32">
        <f t="shared" si="353"/>
        <v>15684.57</v>
      </c>
      <c r="AV1407" s="32"/>
      <c r="AW1407" s="32"/>
      <c r="AX1407" s="32"/>
      <c r="AY1407" s="32"/>
      <c r="AZ1407" s="32"/>
      <c r="BA1407" s="32"/>
      <c r="BB1407" s="32"/>
      <c r="BC1407" s="32"/>
      <c r="BD1407" s="32"/>
      <c r="BE1407" s="32"/>
      <c r="BF1407" s="32"/>
      <c r="BG1407" s="32"/>
      <c r="BH1407" s="32"/>
      <c r="BI1407" s="32"/>
      <c r="BJ1407" s="32"/>
      <c r="BK1407" s="32"/>
      <c r="BL1407" s="32"/>
      <c r="BM1407" s="32"/>
      <c r="BN1407" s="32"/>
      <c r="BO1407" s="32"/>
      <c r="BP1407" s="32"/>
      <c r="BQ1407" s="32"/>
      <c r="BR1407" s="32"/>
      <c r="BS1407" s="32"/>
      <c r="BT1407" s="32"/>
      <c r="BU1407" s="32"/>
      <c r="BV1407" s="32"/>
      <c r="BW1407" s="32"/>
      <c r="BX1407" s="32">
        <v>9975</v>
      </c>
      <c r="BY1407" s="32"/>
      <c r="BZ1407" s="32">
        <v>9975</v>
      </c>
      <c r="CA1407" s="32">
        <f t="shared" si="352"/>
        <v>10535.595000000001</v>
      </c>
      <c r="CB1407" s="32"/>
      <c r="CC1407" s="32"/>
      <c r="CD1407" s="32"/>
      <c r="CE1407" s="32"/>
      <c r="CF1407" s="32"/>
      <c r="CG1407" s="32"/>
      <c r="CH1407" s="32"/>
      <c r="CI1407" s="32"/>
      <c r="CJ1407" s="32">
        <f t="shared" si="348"/>
        <v>34370.860400000005</v>
      </c>
      <c r="CK1407" s="32">
        <f>+SMALL((K1407,O1407,S1407,W1407,AA1407,AE1407,AI1407,AM1407,AQ1407,AU1407,AY1407,BC1407,BG1407,BK1407,BO1407,BS1407,BW1407,CA1407,CE1407,CI1407),1)</f>
        <v>10535.595000000001</v>
      </c>
      <c r="CL1407" s="18"/>
      <c r="CM1407" s="18">
        <f t="shared" si="349"/>
        <v>66356.821200000006</v>
      </c>
      <c r="CN1407" s="35">
        <f t="shared" si="350"/>
        <v>6.2983458646616537</v>
      </c>
      <c r="CO1407" s="39">
        <f t="shared" si="351"/>
        <v>10535.595000000001</v>
      </c>
    </row>
    <row r="1408" spans="1:93" s="19" customFormat="1" ht="60">
      <c r="A1408" s="17">
        <v>1398</v>
      </c>
      <c r="B1408" s="49" t="s">
        <v>443</v>
      </c>
      <c r="C1408" s="69" t="s">
        <v>1093</v>
      </c>
      <c r="D1408" s="69" t="s">
        <v>1249</v>
      </c>
      <c r="E1408" s="37">
        <v>1</v>
      </c>
      <c r="F1408" s="37" t="str">
        <f>+VLOOKUP(B1408,'[1]AMAREY NOVA MEDICAL S.A'!$D:$H,5,0)</f>
        <v>CTO 5669-2021 PROMED QUIRURGICOS E.U</v>
      </c>
      <c r="G1408" s="34">
        <f>+VLOOKUP(B1408,'[1]AMAREY NOVA MEDICAL S.A'!$D:$H,2,0)</f>
        <v>0</v>
      </c>
      <c r="H1408" s="32">
        <f>+VLOOKUP(B1408,'[1]AMAREY NOVA MEDICAL S.A'!$D:$H,3,0)</f>
        <v>0</v>
      </c>
      <c r="I1408" s="32">
        <f>+VLOOKUP(B1408,'[1]AMAREY NOVA MEDICAL S.A'!$D:$H,4,0)</f>
        <v>0</v>
      </c>
      <c r="J1408" s="32">
        <f t="shared" si="339"/>
        <v>0</v>
      </c>
      <c r="K1408" s="32">
        <f t="shared" si="340"/>
        <v>0</v>
      </c>
      <c r="L1408" s="32"/>
      <c r="M1408" s="32"/>
      <c r="N1408" s="32"/>
      <c r="O1408" s="32"/>
      <c r="P1408" s="89"/>
      <c r="Q1408" s="87"/>
      <c r="R1408" s="90"/>
      <c r="S1408" s="32"/>
      <c r="T1408" s="32"/>
      <c r="U1408" s="32"/>
      <c r="V1408" s="32"/>
      <c r="W1408" s="32"/>
      <c r="X1408" s="32"/>
      <c r="Y1408" s="32"/>
      <c r="Z1408" s="32"/>
      <c r="AA1408" s="32"/>
      <c r="AB1408" s="32"/>
      <c r="AC1408" s="32"/>
      <c r="AD1408" s="32"/>
      <c r="AE1408" s="32"/>
      <c r="AF1408" s="32"/>
      <c r="AG1408" s="32"/>
      <c r="AH1408" s="32"/>
      <c r="AI1408" s="32"/>
      <c r="AJ1408" s="32"/>
      <c r="AK1408" s="32"/>
      <c r="AL1408" s="32"/>
      <c r="AM1408" s="32"/>
      <c r="AN1408" s="32"/>
      <c r="AO1408" s="32"/>
      <c r="AP1408" s="32"/>
      <c r="AQ1408" s="32"/>
      <c r="AR1408" s="32"/>
      <c r="AS1408" s="32"/>
      <c r="AT1408" s="32"/>
      <c r="AU1408" s="32"/>
      <c r="AV1408" s="32"/>
      <c r="AW1408" s="32"/>
      <c r="AX1408" s="32"/>
      <c r="AY1408" s="32"/>
      <c r="AZ1408" s="32"/>
      <c r="BA1408" s="32"/>
      <c r="BB1408" s="32"/>
      <c r="BC1408" s="32"/>
      <c r="BD1408" s="32"/>
      <c r="BE1408" s="32"/>
      <c r="BF1408" s="32"/>
      <c r="BG1408" s="32"/>
      <c r="BH1408" s="32"/>
      <c r="BI1408" s="32"/>
      <c r="BJ1408" s="32"/>
      <c r="BK1408" s="32"/>
      <c r="BL1408" s="32"/>
      <c r="BM1408" s="32"/>
      <c r="BN1408" s="32"/>
      <c r="BO1408" s="32"/>
      <c r="BP1408" s="32"/>
      <c r="BQ1408" s="32"/>
      <c r="BR1408" s="32"/>
      <c r="BS1408" s="32"/>
      <c r="BT1408" s="32"/>
      <c r="BU1408" s="32"/>
      <c r="BV1408" s="32"/>
      <c r="BW1408" s="32"/>
      <c r="BX1408" s="32">
        <v>27825</v>
      </c>
      <c r="BY1408" s="32"/>
      <c r="BZ1408" s="32">
        <v>27825</v>
      </c>
      <c r="CA1408" s="32">
        <f t="shared" si="352"/>
        <v>29388.764999999999</v>
      </c>
      <c r="CB1408" s="32"/>
      <c r="CC1408" s="32"/>
      <c r="CD1408" s="32"/>
      <c r="CE1408" s="32"/>
      <c r="CF1408" s="32"/>
      <c r="CG1408" s="32"/>
      <c r="CH1408" s="32"/>
      <c r="CI1408" s="32"/>
      <c r="CJ1408" s="32">
        <f t="shared" si="348"/>
        <v>14694.3825</v>
      </c>
      <c r="CK1408" s="32">
        <f>+SMALL((K1408,O1408,S1408,W1408,AA1408,AE1408,AI1408,AM1408,AQ1408,AU1408,AY1408,BC1408,BG1408,BK1408,BO1408,BS1408,BW1408,CA1408,CE1408,CI1408),1)</f>
        <v>0</v>
      </c>
      <c r="CL1408" s="18"/>
      <c r="CM1408" s="18"/>
      <c r="CN1408" s="35"/>
      <c r="CO1408" s="39">
        <f t="shared" si="351"/>
        <v>0</v>
      </c>
    </row>
    <row r="1409" spans="1:93" s="19" customFormat="1" ht="60">
      <c r="A1409" s="17">
        <v>1399</v>
      </c>
      <c r="B1409" s="49" t="s">
        <v>446</v>
      </c>
      <c r="C1409" s="69" t="s">
        <v>1093</v>
      </c>
      <c r="D1409" s="69" t="s">
        <v>1249</v>
      </c>
      <c r="E1409" s="37">
        <v>1</v>
      </c>
      <c r="F1409" s="37" t="str">
        <f>+VLOOKUP(B1409,'[1]AMAREY NOVA MEDICAL S.A'!$D:$H,5,0)</f>
        <v>CTO 5669-2021 PROMED QUIRURGICOS E.U</v>
      </c>
      <c r="G1409" s="34">
        <f>+VLOOKUP(B1409,'[1]AMAREY NOVA MEDICAL S.A'!$D:$H,2,0)</f>
        <v>72801</v>
      </c>
      <c r="H1409" s="32">
        <f>+VLOOKUP(B1409,'[1]AMAREY NOVA MEDICAL S.A'!$D:$H,3,0)</f>
        <v>0</v>
      </c>
      <c r="I1409" s="32">
        <f>+VLOOKUP(B1409,'[1]AMAREY NOVA MEDICAL S.A'!$D:$H,4,0)</f>
        <v>72801</v>
      </c>
      <c r="J1409" s="32">
        <f t="shared" si="339"/>
        <v>72801</v>
      </c>
      <c r="K1409" s="32">
        <f t="shared" si="340"/>
        <v>76892.416200000007</v>
      </c>
      <c r="L1409" s="32"/>
      <c r="M1409" s="32"/>
      <c r="N1409" s="32"/>
      <c r="O1409" s="32"/>
      <c r="P1409" s="89"/>
      <c r="Q1409" s="87"/>
      <c r="R1409" s="90"/>
      <c r="S1409" s="32"/>
      <c r="T1409" s="32"/>
      <c r="U1409" s="32"/>
      <c r="V1409" s="32"/>
      <c r="W1409" s="32"/>
      <c r="X1409" s="32"/>
      <c r="Y1409" s="32"/>
      <c r="Z1409" s="32"/>
      <c r="AA1409" s="32"/>
      <c r="AB1409" s="32"/>
      <c r="AC1409" s="32"/>
      <c r="AD1409" s="32"/>
      <c r="AE1409" s="32"/>
      <c r="AF1409" s="32"/>
      <c r="AG1409" s="32"/>
      <c r="AH1409" s="32"/>
      <c r="AI1409" s="32"/>
      <c r="AJ1409" s="32"/>
      <c r="AK1409" s="32"/>
      <c r="AL1409" s="32"/>
      <c r="AM1409" s="32"/>
      <c r="AN1409" s="32"/>
      <c r="AO1409" s="32"/>
      <c r="AP1409" s="32"/>
      <c r="AQ1409" s="32"/>
      <c r="AR1409" s="32">
        <v>153582</v>
      </c>
      <c r="AS1409" s="32"/>
      <c r="AT1409" s="32">
        <v>153582</v>
      </c>
      <c r="AU1409" s="32">
        <f t="shared" si="353"/>
        <v>162213.30840000001</v>
      </c>
      <c r="AV1409" s="32"/>
      <c r="AW1409" s="32"/>
      <c r="AX1409" s="32"/>
      <c r="AY1409" s="32"/>
      <c r="AZ1409" s="32"/>
      <c r="BA1409" s="32"/>
      <c r="BB1409" s="32"/>
      <c r="BC1409" s="32"/>
      <c r="BD1409" s="32"/>
      <c r="BE1409" s="32"/>
      <c r="BF1409" s="32"/>
      <c r="BG1409" s="32"/>
      <c r="BH1409" s="32"/>
      <c r="BI1409" s="32"/>
      <c r="BJ1409" s="32"/>
      <c r="BK1409" s="32"/>
      <c r="BL1409" s="32"/>
      <c r="BM1409" s="32"/>
      <c r="BN1409" s="32"/>
      <c r="BO1409" s="32"/>
      <c r="BP1409" s="32"/>
      <c r="BQ1409" s="32"/>
      <c r="BR1409" s="32"/>
      <c r="BS1409" s="32"/>
      <c r="BT1409" s="32"/>
      <c r="BU1409" s="32"/>
      <c r="BV1409" s="32"/>
      <c r="BW1409" s="32"/>
      <c r="BX1409" s="32">
        <v>27825</v>
      </c>
      <c r="BY1409" s="32"/>
      <c r="BZ1409" s="32">
        <v>27825</v>
      </c>
      <c r="CA1409" s="32">
        <f t="shared" si="352"/>
        <v>29388.764999999999</v>
      </c>
      <c r="CB1409" s="32"/>
      <c r="CC1409" s="32"/>
      <c r="CD1409" s="32"/>
      <c r="CE1409" s="32"/>
      <c r="CF1409" s="32"/>
      <c r="CG1409" s="32"/>
      <c r="CH1409" s="32"/>
      <c r="CI1409" s="32"/>
      <c r="CJ1409" s="32">
        <f t="shared" si="348"/>
        <v>89498.16320000001</v>
      </c>
      <c r="CK1409" s="32">
        <f>+SMALL((K1409,O1409,S1409,W1409,AA1409,AE1409,AI1409,AM1409,AQ1409,AU1409,AY1409,BC1409,BG1409,BK1409,BO1409,BS1409,BW1409,CA1409,CE1409,CI1409),1)</f>
        <v>29388.764999999999</v>
      </c>
      <c r="CL1409" s="18"/>
      <c r="CM1409" s="18">
        <f t="shared" si="349"/>
        <v>47503.651200000008</v>
      </c>
      <c r="CN1409" s="35">
        <f t="shared" si="350"/>
        <v>1.6163881401617253</v>
      </c>
      <c r="CO1409" s="39">
        <f t="shared" si="351"/>
        <v>29388.764999999999</v>
      </c>
    </row>
    <row r="1410" spans="1:93" s="19" customFormat="1" ht="60">
      <c r="A1410" s="17">
        <v>1400</v>
      </c>
      <c r="B1410" s="49" t="s">
        <v>863</v>
      </c>
      <c r="C1410" s="69" t="s">
        <v>1093</v>
      </c>
      <c r="D1410" s="69" t="s">
        <v>1249</v>
      </c>
      <c r="E1410" s="37">
        <v>1</v>
      </c>
      <c r="F1410" s="37" t="str">
        <f>+VLOOKUP(B1410,'[1]AMAREY NOVA MEDICAL S.A'!$D:$H,5,0)</f>
        <v>CTO 5669-2021 PROMED QUIRURGICOS E.U</v>
      </c>
      <c r="G1410" s="34">
        <f>+VLOOKUP(B1410,'[1]AMAREY NOVA MEDICAL S.A'!$D:$H,2,0)</f>
        <v>72801</v>
      </c>
      <c r="H1410" s="32">
        <f>+VLOOKUP(B1410,'[1]AMAREY NOVA MEDICAL S.A'!$D:$H,3,0)</f>
        <v>0</v>
      </c>
      <c r="I1410" s="32">
        <f>+VLOOKUP(B1410,'[1]AMAREY NOVA MEDICAL S.A'!$D:$H,4,0)</f>
        <v>72801</v>
      </c>
      <c r="J1410" s="32">
        <f t="shared" si="339"/>
        <v>72801</v>
      </c>
      <c r="K1410" s="32">
        <f t="shared" si="340"/>
        <v>76892.416200000007</v>
      </c>
      <c r="L1410" s="32"/>
      <c r="M1410" s="32"/>
      <c r="N1410" s="32"/>
      <c r="O1410" s="32"/>
      <c r="P1410" s="89"/>
      <c r="Q1410" s="87"/>
      <c r="R1410" s="90"/>
      <c r="S1410" s="32"/>
      <c r="T1410" s="32"/>
      <c r="U1410" s="32"/>
      <c r="V1410" s="32"/>
      <c r="W1410" s="32"/>
      <c r="X1410" s="32"/>
      <c r="Y1410" s="32"/>
      <c r="Z1410" s="32"/>
      <c r="AA1410" s="32"/>
      <c r="AB1410" s="32"/>
      <c r="AC1410" s="32"/>
      <c r="AD1410" s="32"/>
      <c r="AE1410" s="32"/>
      <c r="AF1410" s="32"/>
      <c r="AG1410" s="32"/>
      <c r="AH1410" s="32"/>
      <c r="AI1410" s="32"/>
      <c r="AJ1410" s="32"/>
      <c r="AK1410" s="32"/>
      <c r="AL1410" s="32"/>
      <c r="AM1410" s="32"/>
      <c r="AN1410" s="32"/>
      <c r="AO1410" s="32"/>
      <c r="AP1410" s="32"/>
      <c r="AQ1410" s="32"/>
      <c r="AR1410" s="32">
        <v>107140</v>
      </c>
      <c r="AS1410" s="32"/>
      <c r="AT1410" s="32">
        <v>107140</v>
      </c>
      <c r="AU1410" s="32">
        <f t="shared" si="353"/>
        <v>113161.268</v>
      </c>
      <c r="AV1410" s="32"/>
      <c r="AW1410" s="32"/>
      <c r="AX1410" s="32"/>
      <c r="AY1410" s="32"/>
      <c r="AZ1410" s="32"/>
      <c r="BA1410" s="32"/>
      <c r="BB1410" s="32"/>
      <c r="BC1410" s="32"/>
      <c r="BD1410" s="32"/>
      <c r="BE1410" s="32"/>
      <c r="BF1410" s="32"/>
      <c r="BG1410" s="32"/>
      <c r="BH1410" s="32"/>
      <c r="BI1410" s="32"/>
      <c r="BJ1410" s="32"/>
      <c r="BK1410" s="32"/>
      <c r="BL1410" s="32"/>
      <c r="BM1410" s="32"/>
      <c r="BN1410" s="32"/>
      <c r="BO1410" s="32"/>
      <c r="BP1410" s="32"/>
      <c r="BQ1410" s="32"/>
      <c r="BR1410" s="32"/>
      <c r="BS1410" s="32"/>
      <c r="BT1410" s="32"/>
      <c r="BU1410" s="32"/>
      <c r="BV1410" s="32"/>
      <c r="BW1410" s="32"/>
      <c r="BX1410" s="32">
        <v>27825</v>
      </c>
      <c r="BY1410" s="32"/>
      <c r="BZ1410" s="32">
        <v>27825</v>
      </c>
      <c r="CA1410" s="32">
        <f t="shared" si="352"/>
        <v>29388.764999999999</v>
      </c>
      <c r="CB1410" s="32"/>
      <c r="CC1410" s="32"/>
      <c r="CD1410" s="32"/>
      <c r="CE1410" s="32"/>
      <c r="CF1410" s="32"/>
      <c r="CG1410" s="32"/>
      <c r="CH1410" s="32"/>
      <c r="CI1410" s="32"/>
      <c r="CJ1410" s="32">
        <f t="shared" si="348"/>
        <v>73147.483066666682</v>
      </c>
      <c r="CK1410" s="32">
        <f>+SMALL((K1410,O1410,S1410,W1410,AA1410,AE1410,AI1410,AM1410,AQ1410,AU1410,AY1410,BC1410,BG1410,BK1410,BO1410,BS1410,BW1410,CA1410,CE1410,CI1410),1)</f>
        <v>29388.764999999999</v>
      </c>
      <c r="CL1410" s="18"/>
      <c r="CM1410" s="18">
        <f t="shared" si="349"/>
        <v>47503.651200000008</v>
      </c>
      <c r="CN1410" s="35">
        <f t="shared" si="350"/>
        <v>1.6163881401617253</v>
      </c>
      <c r="CO1410" s="39">
        <f t="shared" si="351"/>
        <v>29388.764999999999</v>
      </c>
    </row>
    <row r="1411" spans="1:93" s="19" customFormat="1" ht="60">
      <c r="A1411" s="17">
        <v>1401</v>
      </c>
      <c r="B1411" s="49" t="s">
        <v>445</v>
      </c>
      <c r="C1411" s="69" t="s">
        <v>1093</v>
      </c>
      <c r="D1411" s="69" t="s">
        <v>1249</v>
      </c>
      <c r="E1411" s="37">
        <v>1</v>
      </c>
      <c r="F1411" s="37" t="str">
        <f>+VLOOKUP(B1411,'[1]AMAREY NOVA MEDICAL S.A'!$D:$H,5,0)</f>
        <v>CTO 5669-2021 PROMED QUIRURGICOS E.U</v>
      </c>
      <c r="G1411" s="34">
        <f>+VLOOKUP(B1411,'[1]AMAREY NOVA MEDICAL S.A'!$D:$H,2,0)</f>
        <v>72801</v>
      </c>
      <c r="H1411" s="32">
        <f>+VLOOKUP(B1411,'[1]AMAREY NOVA MEDICAL S.A'!$D:$H,3,0)</f>
        <v>0</v>
      </c>
      <c r="I1411" s="32">
        <f>+VLOOKUP(B1411,'[1]AMAREY NOVA MEDICAL S.A'!$D:$H,4,0)</f>
        <v>72801</v>
      </c>
      <c r="J1411" s="32">
        <f t="shared" si="339"/>
        <v>72801</v>
      </c>
      <c r="K1411" s="32">
        <f t="shared" si="340"/>
        <v>76892.416200000007</v>
      </c>
      <c r="L1411" s="32"/>
      <c r="M1411" s="32"/>
      <c r="N1411" s="32"/>
      <c r="O1411" s="32"/>
      <c r="P1411" s="89"/>
      <c r="Q1411" s="87"/>
      <c r="R1411" s="90"/>
      <c r="S1411" s="32"/>
      <c r="T1411" s="32"/>
      <c r="U1411" s="32"/>
      <c r="V1411" s="32"/>
      <c r="W1411" s="32"/>
      <c r="X1411" s="32"/>
      <c r="Y1411" s="32"/>
      <c r="Z1411" s="32"/>
      <c r="AA1411" s="32"/>
      <c r="AB1411" s="32"/>
      <c r="AC1411" s="32"/>
      <c r="AD1411" s="32"/>
      <c r="AE1411" s="32"/>
      <c r="AF1411" s="32"/>
      <c r="AG1411" s="32"/>
      <c r="AH1411" s="32"/>
      <c r="AI1411" s="32"/>
      <c r="AJ1411" s="32"/>
      <c r="AK1411" s="32"/>
      <c r="AL1411" s="32"/>
      <c r="AM1411" s="32"/>
      <c r="AN1411" s="32"/>
      <c r="AO1411" s="32"/>
      <c r="AP1411" s="32"/>
      <c r="AQ1411" s="32"/>
      <c r="AR1411" s="32">
        <v>153582</v>
      </c>
      <c r="AS1411" s="32"/>
      <c r="AT1411" s="32">
        <v>153582</v>
      </c>
      <c r="AU1411" s="32">
        <f t="shared" si="353"/>
        <v>162213.30840000001</v>
      </c>
      <c r="AV1411" s="32"/>
      <c r="AW1411" s="32"/>
      <c r="AX1411" s="32"/>
      <c r="AY1411" s="32"/>
      <c r="AZ1411" s="32"/>
      <c r="BA1411" s="32"/>
      <c r="BB1411" s="32"/>
      <c r="BC1411" s="32"/>
      <c r="BD1411" s="32"/>
      <c r="BE1411" s="32"/>
      <c r="BF1411" s="32"/>
      <c r="BG1411" s="32"/>
      <c r="BH1411" s="32"/>
      <c r="BI1411" s="32"/>
      <c r="BJ1411" s="32"/>
      <c r="BK1411" s="32"/>
      <c r="BL1411" s="32"/>
      <c r="BM1411" s="32"/>
      <c r="BN1411" s="32"/>
      <c r="BO1411" s="32"/>
      <c r="BP1411" s="32"/>
      <c r="BQ1411" s="32"/>
      <c r="BR1411" s="32"/>
      <c r="BS1411" s="32"/>
      <c r="BT1411" s="32"/>
      <c r="BU1411" s="32"/>
      <c r="BV1411" s="32"/>
      <c r="BW1411" s="32"/>
      <c r="BX1411" s="32">
        <v>107625</v>
      </c>
      <c r="BY1411" s="32"/>
      <c r="BZ1411" s="32">
        <v>107625</v>
      </c>
      <c r="CA1411" s="32">
        <f t="shared" si="352"/>
        <v>113673.52500000001</v>
      </c>
      <c r="CB1411" s="32"/>
      <c r="CC1411" s="32"/>
      <c r="CD1411" s="32"/>
      <c r="CE1411" s="32"/>
      <c r="CF1411" s="32"/>
      <c r="CG1411" s="32"/>
      <c r="CH1411" s="32"/>
      <c r="CI1411" s="32"/>
      <c r="CJ1411" s="32">
        <f t="shared" si="348"/>
        <v>117593.08320000001</v>
      </c>
      <c r="CK1411" s="32">
        <f>+SMALL((K1411,O1411,S1411,W1411,AA1411,AE1411,AI1411,AM1411,AQ1411,AU1411,AY1411,BC1411,BG1411,BK1411,BO1411,BS1411,BW1411,CA1411,CE1411,CI1411),1)</f>
        <v>76892.416200000007</v>
      </c>
      <c r="CL1411" s="18"/>
      <c r="CM1411" s="18">
        <f t="shared" si="349"/>
        <v>0</v>
      </c>
      <c r="CN1411" s="35">
        <f t="shared" si="350"/>
        <v>0</v>
      </c>
      <c r="CO1411" s="39">
        <f t="shared" si="351"/>
        <v>76892.416200000007</v>
      </c>
    </row>
    <row r="1412" spans="1:93" s="19" customFormat="1" ht="60">
      <c r="A1412" s="17">
        <v>1402</v>
      </c>
      <c r="B1412" s="49" t="s">
        <v>702</v>
      </c>
      <c r="C1412" s="69" t="s">
        <v>1093</v>
      </c>
      <c r="D1412" s="69" t="s">
        <v>1249</v>
      </c>
      <c r="E1412" s="37">
        <v>1</v>
      </c>
      <c r="F1412" s="37" t="str">
        <f>+VLOOKUP(B1412,'[1]AMAREY NOVA MEDICAL S.A'!$D:$H,5,0)</f>
        <v>CTO 5666-2021 LOGISTICA PARA DISPOSITIVOS MEDICOS S.A.S</v>
      </c>
      <c r="G1412" s="34">
        <f>+VLOOKUP(B1412,'[1]AMAREY NOVA MEDICAL S.A'!$D:$H,2,0)</f>
        <v>336539</v>
      </c>
      <c r="H1412" s="32">
        <f>+VLOOKUP(B1412,'[1]AMAREY NOVA MEDICAL S.A'!$D:$H,3,0)</f>
        <v>0</v>
      </c>
      <c r="I1412" s="32">
        <f>+VLOOKUP(B1412,'[1]AMAREY NOVA MEDICAL S.A'!$D:$H,4,0)</f>
        <v>336539</v>
      </c>
      <c r="J1412" s="32">
        <f t="shared" si="339"/>
        <v>336539</v>
      </c>
      <c r="K1412" s="32">
        <f t="shared" si="340"/>
        <v>355452.49180000002</v>
      </c>
      <c r="L1412" s="32"/>
      <c r="M1412" s="32"/>
      <c r="N1412" s="32"/>
      <c r="O1412" s="32"/>
      <c r="P1412" s="89"/>
      <c r="Q1412" s="87"/>
      <c r="R1412" s="90"/>
      <c r="S1412" s="32"/>
      <c r="T1412" s="32"/>
      <c r="U1412" s="32"/>
      <c r="V1412" s="32"/>
      <c r="W1412" s="32"/>
      <c r="X1412" s="32"/>
      <c r="Y1412" s="32"/>
      <c r="Z1412" s="32"/>
      <c r="AA1412" s="32"/>
      <c r="AB1412" s="32"/>
      <c r="AC1412" s="32"/>
      <c r="AD1412" s="32"/>
      <c r="AE1412" s="32"/>
      <c r="AF1412" s="32"/>
      <c r="AG1412" s="32"/>
      <c r="AH1412" s="32"/>
      <c r="AI1412" s="32"/>
      <c r="AJ1412" s="32"/>
      <c r="AK1412" s="32"/>
      <c r="AL1412" s="32"/>
      <c r="AM1412" s="32"/>
      <c r="AN1412" s="32"/>
      <c r="AO1412" s="32"/>
      <c r="AP1412" s="32"/>
      <c r="AQ1412" s="32"/>
      <c r="AR1412" s="32">
        <v>253556.81504999998</v>
      </c>
      <c r="AS1412" s="32"/>
      <c r="AT1412" s="32">
        <v>253556.81504999998</v>
      </c>
      <c r="AU1412" s="32">
        <f t="shared" si="353"/>
        <v>267806.70805580996</v>
      </c>
      <c r="AV1412" s="32"/>
      <c r="AW1412" s="32"/>
      <c r="AX1412" s="32"/>
      <c r="AY1412" s="32"/>
      <c r="AZ1412" s="32"/>
      <c r="BA1412" s="32"/>
      <c r="BB1412" s="32"/>
      <c r="BC1412" s="32"/>
      <c r="BD1412" s="32"/>
      <c r="BE1412" s="32"/>
      <c r="BF1412" s="32"/>
      <c r="BG1412" s="32"/>
      <c r="BH1412" s="32"/>
      <c r="BI1412" s="32"/>
      <c r="BJ1412" s="32"/>
      <c r="BK1412" s="32"/>
      <c r="BL1412" s="32"/>
      <c r="BM1412" s="32"/>
      <c r="BN1412" s="32"/>
      <c r="BO1412" s="32"/>
      <c r="BP1412" s="32"/>
      <c r="BQ1412" s="32"/>
      <c r="BR1412" s="32"/>
      <c r="BS1412" s="32"/>
      <c r="BT1412" s="32"/>
      <c r="BU1412" s="32"/>
      <c r="BV1412" s="32"/>
      <c r="BW1412" s="32"/>
      <c r="BX1412" s="32">
        <v>380000</v>
      </c>
      <c r="BY1412" s="32"/>
      <c r="BZ1412" s="32">
        <v>380000</v>
      </c>
      <c r="CA1412" s="32">
        <f t="shared" si="352"/>
        <v>401356</v>
      </c>
      <c r="CB1412" s="32"/>
      <c r="CC1412" s="32"/>
      <c r="CD1412" s="32"/>
      <c r="CE1412" s="32"/>
      <c r="CF1412" s="32"/>
      <c r="CG1412" s="32"/>
      <c r="CH1412" s="32"/>
      <c r="CI1412" s="32"/>
      <c r="CJ1412" s="32">
        <f t="shared" si="348"/>
        <v>341538.39995193668</v>
      </c>
      <c r="CK1412" s="32">
        <f>+SMALL((K1412,O1412,S1412,W1412,AA1412,AE1412,AI1412,AM1412,AQ1412,AU1412,AY1412,BC1412,BG1412,BK1412,BO1412,BS1412,BW1412,CA1412,CE1412,CI1412),1)</f>
        <v>267806.70805580996</v>
      </c>
      <c r="CL1412" s="18"/>
      <c r="CM1412" s="18">
        <f t="shared" si="349"/>
        <v>87645.783744190063</v>
      </c>
      <c r="CN1412" s="35">
        <f t="shared" si="350"/>
        <v>0.32727254810183842</v>
      </c>
      <c r="CO1412" s="39">
        <f t="shared" si="351"/>
        <v>267806.70805580996</v>
      </c>
    </row>
    <row r="1413" spans="1:93" s="19" customFormat="1" ht="60">
      <c r="A1413" s="17">
        <v>1403</v>
      </c>
      <c r="B1413" s="49" t="s">
        <v>869</v>
      </c>
      <c r="C1413" s="69" t="s">
        <v>1093</v>
      </c>
      <c r="D1413" s="69" t="s">
        <v>1249</v>
      </c>
      <c r="E1413" s="37">
        <v>1</v>
      </c>
      <c r="F1413" s="37" t="str">
        <f>+VLOOKUP(B1413,'[1]AMAREY NOVA MEDICAL S.A'!$D:$H,5,0)</f>
        <v>CTO 5669-2021 PROMED QUIRURGICOS E.U</v>
      </c>
      <c r="G1413" s="34">
        <f>+VLOOKUP(B1413,'[1]AMAREY NOVA MEDICAL S.A'!$D:$H,2,0)</f>
        <v>182004</v>
      </c>
      <c r="H1413" s="32">
        <f>+VLOOKUP(B1413,'[1]AMAREY NOVA MEDICAL S.A'!$D:$H,3,0)</f>
        <v>0</v>
      </c>
      <c r="I1413" s="32">
        <f>+VLOOKUP(B1413,'[1]AMAREY NOVA MEDICAL S.A'!$D:$H,4,0)</f>
        <v>182004</v>
      </c>
      <c r="J1413" s="32">
        <f t="shared" ref="J1413:J1461" si="354">+I1413*E1413</f>
        <v>182004</v>
      </c>
      <c r="K1413" s="32">
        <f t="shared" ref="K1413:K1461" si="355">+J1413*1.0562</f>
        <v>192232.62479999999</v>
      </c>
      <c r="L1413" s="32"/>
      <c r="M1413" s="32"/>
      <c r="N1413" s="32"/>
      <c r="O1413" s="32"/>
      <c r="P1413" s="89"/>
      <c r="Q1413" s="87"/>
      <c r="R1413" s="90"/>
      <c r="S1413" s="32"/>
      <c r="T1413" s="32"/>
      <c r="U1413" s="32"/>
      <c r="V1413" s="32"/>
      <c r="W1413" s="32"/>
      <c r="X1413" s="32"/>
      <c r="Y1413" s="32"/>
      <c r="Z1413" s="32"/>
      <c r="AA1413" s="32"/>
      <c r="AB1413" s="32"/>
      <c r="AC1413" s="32"/>
      <c r="AD1413" s="32"/>
      <c r="AE1413" s="32"/>
      <c r="AF1413" s="32"/>
      <c r="AG1413" s="32"/>
      <c r="AH1413" s="32"/>
      <c r="AI1413" s="32"/>
      <c r="AJ1413" s="32"/>
      <c r="AK1413" s="32"/>
      <c r="AL1413" s="32"/>
      <c r="AM1413" s="32"/>
      <c r="AN1413" s="32"/>
      <c r="AO1413" s="32"/>
      <c r="AP1413" s="32"/>
      <c r="AQ1413" s="32"/>
      <c r="AR1413" s="32"/>
      <c r="AS1413" s="32"/>
      <c r="AT1413" s="32"/>
      <c r="AU1413" s="32"/>
      <c r="AV1413" s="32"/>
      <c r="AW1413" s="32"/>
      <c r="AX1413" s="32"/>
      <c r="AY1413" s="32"/>
      <c r="AZ1413" s="32"/>
      <c r="BA1413" s="32"/>
      <c r="BB1413" s="32"/>
      <c r="BC1413" s="32"/>
      <c r="BD1413" s="32"/>
      <c r="BE1413" s="32"/>
      <c r="BF1413" s="32"/>
      <c r="BG1413" s="32"/>
      <c r="BH1413" s="32"/>
      <c r="BI1413" s="32"/>
      <c r="BJ1413" s="32"/>
      <c r="BK1413" s="32"/>
      <c r="BL1413" s="32"/>
      <c r="BM1413" s="32"/>
      <c r="BN1413" s="32"/>
      <c r="BO1413" s="32"/>
      <c r="BP1413" s="32"/>
      <c r="BQ1413" s="32"/>
      <c r="BR1413" s="32"/>
      <c r="BS1413" s="32"/>
      <c r="BT1413" s="32"/>
      <c r="BU1413" s="32"/>
      <c r="BV1413" s="32"/>
      <c r="BW1413" s="32"/>
      <c r="BX1413" s="32"/>
      <c r="BY1413" s="32"/>
      <c r="BZ1413" s="32"/>
      <c r="CA1413" s="32"/>
      <c r="CB1413" s="32"/>
      <c r="CC1413" s="32"/>
      <c r="CD1413" s="32"/>
      <c r="CE1413" s="32"/>
      <c r="CF1413" s="32"/>
      <c r="CG1413" s="32"/>
      <c r="CH1413" s="32"/>
      <c r="CI1413" s="32"/>
      <c r="CJ1413" s="32">
        <f t="shared" si="348"/>
        <v>192232.62479999999</v>
      </c>
      <c r="CK1413" s="32">
        <f>+SMALL((K1413,O1413,S1413,W1413,AA1413,AE1413,AI1413,AM1413,AQ1413,AU1413,AY1413,BC1413,BG1413,BK1413,BO1413,BS1413,BW1413,CA1413,CE1413,CI1413),1)</f>
        <v>192232.62479999999</v>
      </c>
      <c r="CL1413" s="18"/>
      <c r="CM1413" s="18">
        <f t="shared" si="349"/>
        <v>0</v>
      </c>
      <c r="CN1413" s="35">
        <f t="shared" si="350"/>
        <v>0</v>
      </c>
      <c r="CO1413" s="39">
        <f t="shared" si="351"/>
        <v>192232.62479999999</v>
      </c>
    </row>
    <row r="1414" spans="1:93" s="19" customFormat="1" ht="60">
      <c r="A1414" s="17">
        <v>1404</v>
      </c>
      <c r="B1414" s="49" t="s">
        <v>871</v>
      </c>
      <c r="C1414" s="69" t="s">
        <v>1094</v>
      </c>
      <c r="D1414" s="69" t="s">
        <v>1249</v>
      </c>
      <c r="E1414" s="37">
        <v>1</v>
      </c>
      <c r="F1414" s="37" t="str">
        <f>+VLOOKUP(B1414,'[1]AMAREY NOVA MEDICAL S.A'!$D:$H,5,0)</f>
        <v>CTO 5669-2021 PROMED QUIRURGICOS E.U</v>
      </c>
      <c r="G1414" s="34">
        <f>+VLOOKUP(B1414,'[1]AMAREY NOVA MEDICAL S.A'!$D:$H,2,0)</f>
        <v>364009</v>
      </c>
      <c r="H1414" s="32">
        <f>+VLOOKUP(B1414,'[1]AMAREY NOVA MEDICAL S.A'!$D:$H,3,0)</f>
        <v>0</v>
      </c>
      <c r="I1414" s="32">
        <f>+VLOOKUP(B1414,'[1]AMAREY NOVA MEDICAL S.A'!$D:$H,4,0)</f>
        <v>364009</v>
      </c>
      <c r="J1414" s="32">
        <f t="shared" si="354"/>
        <v>364009</v>
      </c>
      <c r="K1414" s="32">
        <f t="shared" si="355"/>
        <v>384466.30580000003</v>
      </c>
      <c r="L1414" s="32"/>
      <c r="M1414" s="32"/>
      <c r="N1414" s="32"/>
      <c r="O1414" s="32"/>
      <c r="P1414" s="89"/>
      <c r="Q1414" s="87"/>
      <c r="R1414" s="90"/>
      <c r="S1414" s="32"/>
      <c r="T1414" s="32"/>
      <c r="U1414" s="32"/>
      <c r="V1414" s="32"/>
      <c r="W1414" s="32"/>
      <c r="X1414" s="32"/>
      <c r="Y1414" s="32"/>
      <c r="Z1414" s="32"/>
      <c r="AA1414" s="32"/>
      <c r="AB1414" s="32"/>
      <c r="AC1414" s="32"/>
      <c r="AD1414" s="32"/>
      <c r="AE1414" s="32"/>
      <c r="AF1414" s="32"/>
      <c r="AG1414" s="32"/>
      <c r="AH1414" s="32"/>
      <c r="AI1414" s="32"/>
      <c r="AJ1414" s="32"/>
      <c r="AK1414" s="32"/>
      <c r="AL1414" s="32"/>
      <c r="AM1414" s="32"/>
      <c r="AN1414" s="32"/>
      <c r="AO1414" s="32"/>
      <c r="AP1414" s="32"/>
      <c r="AQ1414" s="32"/>
      <c r="AR1414" s="32"/>
      <c r="AS1414" s="32"/>
      <c r="AT1414" s="32"/>
      <c r="AU1414" s="32"/>
      <c r="AV1414" s="32"/>
      <c r="AW1414" s="32"/>
      <c r="AX1414" s="32"/>
      <c r="AY1414" s="32"/>
      <c r="AZ1414" s="32"/>
      <c r="BA1414" s="32"/>
      <c r="BB1414" s="32"/>
      <c r="BC1414" s="32"/>
      <c r="BD1414" s="32"/>
      <c r="BE1414" s="32"/>
      <c r="BF1414" s="32"/>
      <c r="BG1414" s="32"/>
      <c r="BH1414" s="32"/>
      <c r="BI1414" s="32"/>
      <c r="BJ1414" s="32"/>
      <c r="BK1414" s="32"/>
      <c r="BL1414" s="32"/>
      <c r="BM1414" s="32"/>
      <c r="BN1414" s="32"/>
      <c r="BO1414" s="32"/>
      <c r="BP1414" s="32"/>
      <c r="BQ1414" s="32"/>
      <c r="BR1414" s="32"/>
      <c r="BS1414" s="32"/>
      <c r="BT1414" s="32"/>
      <c r="BU1414" s="32"/>
      <c r="BV1414" s="32"/>
      <c r="BW1414" s="32"/>
      <c r="BX1414" s="32">
        <v>748125</v>
      </c>
      <c r="BY1414" s="32"/>
      <c r="BZ1414" s="32">
        <v>748125</v>
      </c>
      <c r="CA1414" s="32">
        <f t="shared" si="352"/>
        <v>790169.625</v>
      </c>
      <c r="CB1414" s="32"/>
      <c r="CC1414" s="32"/>
      <c r="CD1414" s="32"/>
      <c r="CE1414" s="32"/>
      <c r="CF1414" s="32"/>
      <c r="CG1414" s="32"/>
      <c r="CH1414" s="32"/>
      <c r="CI1414" s="32"/>
      <c r="CJ1414" s="32">
        <f t="shared" si="348"/>
        <v>587317.96539999999</v>
      </c>
      <c r="CK1414" s="32">
        <f>+SMALL((K1414,O1414,S1414,W1414,AA1414,AE1414,AI1414,AM1414,AQ1414,AU1414,AY1414,BC1414,BG1414,BK1414,BO1414,BS1414,BW1414,CA1414,CE1414,CI1414),1)</f>
        <v>384466.30580000003</v>
      </c>
      <c r="CL1414" s="18"/>
      <c r="CM1414" s="18">
        <f t="shared" si="349"/>
        <v>0</v>
      </c>
      <c r="CN1414" s="35">
        <f t="shared" si="350"/>
        <v>0</v>
      </c>
      <c r="CO1414" s="39">
        <f t="shared" si="351"/>
        <v>384466.30580000003</v>
      </c>
    </row>
    <row r="1415" spans="1:93" s="19" customFormat="1" ht="60">
      <c r="A1415" s="17">
        <v>1405</v>
      </c>
      <c r="B1415" s="49" t="s">
        <v>872</v>
      </c>
      <c r="C1415" s="69" t="s">
        <v>1094</v>
      </c>
      <c r="D1415" s="69" t="s">
        <v>1249</v>
      </c>
      <c r="E1415" s="37">
        <v>1</v>
      </c>
      <c r="F1415" s="37" t="str">
        <f>+VLOOKUP(B1415,'[1]AMAREY NOVA MEDICAL S.A'!$D:$H,5,0)</f>
        <v>CTO 5669-2021 PROMED QUIRURGICOS E.U</v>
      </c>
      <c r="G1415" s="34">
        <f>+VLOOKUP(B1415,'[1]AMAREY NOVA MEDICAL S.A'!$D:$H,2,0)</f>
        <v>45502</v>
      </c>
      <c r="H1415" s="32">
        <f>+VLOOKUP(B1415,'[1]AMAREY NOVA MEDICAL S.A'!$D:$H,3,0)</f>
        <v>0</v>
      </c>
      <c r="I1415" s="32">
        <f>+VLOOKUP(B1415,'[1]AMAREY NOVA MEDICAL S.A'!$D:$H,4,0)</f>
        <v>45502</v>
      </c>
      <c r="J1415" s="32">
        <f t="shared" si="354"/>
        <v>45502</v>
      </c>
      <c r="K1415" s="32">
        <f t="shared" si="355"/>
        <v>48059.212400000004</v>
      </c>
      <c r="L1415" s="32"/>
      <c r="M1415" s="32"/>
      <c r="N1415" s="32"/>
      <c r="O1415" s="32"/>
      <c r="P1415" s="89"/>
      <c r="Q1415" s="87"/>
      <c r="R1415" s="90"/>
      <c r="S1415" s="32"/>
      <c r="T1415" s="32"/>
      <c r="U1415" s="32"/>
      <c r="V1415" s="32"/>
      <c r="W1415" s="32"/>
      <c r="X1415" s="32"/>
      <c r="Y1415" s="32"/>
      <c r="Z1415" s="32"/>
      <c r="AA1415" s="32"/>
      <c r="AB1415" s="32"/>
      <c r="AC1415" s="32"/>
      <c r="AD1415" s="32"/>
      <c r="AE1415" s="32"/>
      <c r="AF1415" s="32"/>
      <c r="AG1415" s="32"/>
      <c r="AH1415" s="32"/>
      <c r="AI1415" s="32"/>
      <c r="AJ1415" s="32"/>
      <c r="AK1415" s="32"/>
      <c r="AL1415" s="32"/>
      <c r="AM1415" s="32"/>
      <c r="AN1415" s="32"/>
      <c r="AO1415" s="32"/>
      <c r="AP1415" s="32"/>
      <c r="AQ1415" s="32"/>
      <c r="AR1415" s="32"/>
      <c r="AS1415" s="32"/>
      <c r="AT1415" s="32"/>
      <c r="AU1415" s="32"/>
      <c r="AV1415" s="32"/>
      <c r="AW1415" s="32"/>
      <c r="AX1415" s="32"/>
      <c r="AY1415" s="32"/>
      <c r="AZ1415" s="32"/>
      <c r="BA1415" s="32"/>
      <c r="BB1415" s="32"/>
      <c r="BC1415" s="32"/>
      <c r="BD1415" s="32"/>
      <c r="BE1415" s="32"/>
      <c r="BF1415" s="32"/>
      <c r="BG1415" s="32"/>
      <c r="BH1415" s="32"/>
      <c r="BI1415" s="32"/>
      <c r="BJ1415" s="32"/>
      <c r="BK1415" s="32"/>
      <c r="BL1415" s="32"/>
      <c r="BM1415" s="32"/>
      <c r="BN1415" s="32"/>
      <c r="BO1415" s="32"/>
      <c r="BP1415" s="32"/>
      <c r="BQ1415" s="32"/>
      <c r="BR1415" s="32"/>
      <c r="BS1415" s="32"/>
      <c r="BT1415" s="32"/>
      <c r="BU1415" s="32"/>
      <c r="BV1415" s="32"/>
      <c r="BW1415" s="32"/>
      <c r="BX1415" s="32">
        <v>962325</v>
      </c>
      <c r="BY1415" s="32"/>
      <c r="BZ1415" s="32">
        <v>962325</v>
      </c>
      <c r="CA1415" s="32">
        <f t="shared" si="352"/>
        <v>1016407.665</v>
      </c>
      <c r="CB1415" s="32"/>
      <c r="CC1415" s="32"/>
      <c r="CD1415" s="32"/>
      <c r="CE1415" s="32"/>
      <c r="CF1415" s="32"/>
      <c r="CG1415" s="32"/>
      <c r="CH1415" s="32"/>
      <c r="CI1415" s="32"/>
      <c r="CJ1415" s="32">
        <f t="shared" si="348"/>
        <v>532233.43870000006</v>
      </c>
      <c r="CK1415" s="32">
        <f>+SMALL((K1415,O1415,S1415,W1415,AA1415,AE1415,AI1415,AM1415,AQ1415,AU1415,AY1415,BC1415,BG1415,BK1415,BO1415,BS1415,BW1415,CA1415,CE1415,CI1415),1)</f>
        <v>48059.212400000004</v>
      </c>
      <c r="CL1415" s="18"/>
      <c r="CM1415" s="18">
        <f t="shared" si="349"/>
        <v>0</v>
      </c>
      <c r="CN1415" s="35">
        <f t="shared" si="350"/>
        <v>0</v>
      </c>
      <c r="CO1415" s="39">
        <f t="shared" si="351"/>
        <v>48059.212400000004</v>
      </c>
    </row>
    <row r="1416" spans="1:93" s="19" customFormat="1" ht="60">
      <c r="A1416" s="17">
        <v>1406</v>
      </c>
      <c r="B1416" s="49" t="s">
        <v>873</v>
      </c>
      <c r="C1416" s="69" t="s">
        <v>1094</v>
      </c>
      <c r="D1416" s="69" t="s">
        <v>1249</v>
      </c>
      <c r="E1416" s="37">
        <v>1</v>
      </c>
      <c r="F1416" s="37" t="str">
        <f>+VLOOKUP(B1416,'[1]AMAREY NOVA MEDICAL S.A'!$D:$H,5,0)</f>
        <v>CTO 5669-2021 PROMED QUIRURGICOS E.U</v>
      </c>
      <c r="G1416" s="34">
        <f>+VLOOKUP(B1416,'[1]AMAREY NOVA MEDICAL S.A'!$D:$H,2,0)</f>
        <v>409510</v>
      </c>
      <c r="H1416" s="32">
        <f>+VLOOKUP(B1416,'[1]AMAREY NOVA MEDICAL S.A'!$D:$H,3,0)</f>
        <v>0</v>
      </c>
      <c r="I1416" s="32">
        <f>+VLOOKUP(B1416,'[1]AMAREY NOVA MEDICAL S.A'!$D:$H,4,0)</f>
        <v>409510</v>
      </c>
      <c r="J1416" s="32">
        <f t="shared" si="354"/>
        <v>409510</v>
      </c>
      <c r="K1416" s="32">
        <f t="shared" si="355"/>
        <v>432524.462</v>
      </c>
      <c r="L1416" s="32"/>
      <c r="M1416" s="32"/>
      <c r="N1416" s="32"/>
      <c r="O1416" s="32"/>
      <c r="P1416" s="89"/>
      <c r="Q1416" s="87"/>
      <c r="R1416" s="90"/>
      <c r="S1416" s="32"/>
      <c r="T1416" s="32"/>
      <c r="U1416" s="32"/>
      <c r="V1416" s="32"/>
      <c r="W1416" s="32"/>
      <c r="X1416" s="32"/>
      <c r="Y1416" s="32"/>
      <c r="Z1416" s="32"/>
      <c r="AA1416" s="32"/>
      <c r="AB1416" s="32"/>
      <c r="AC1416" s="32"/>
      <c r="AD1416" s="32"/>
      <c r="AE1416" s="32"/>
      <c r="AF1416" s="32"/>
      <c r="AG1416" s="32"/>
      <c r="AH1416" s="32"/>
      <c r="AI1416" s="32"/>
      <c r="AJ1416" s="32"/>
      <c r="AK1416" s="32"/>
      <c r="AL1416" s="32"/>
      <c r="AM1416" s="32"/>
      <c r="AN1416" s="32"/>
      <c r="AO1416" s="32"/>
      <c r="AP1416" s="32"/>
      <c r="AQ1416" s="32"/>
      <c r="AR1416" s="32"/>
      <c r="AS1416" s="32"/>
      <c r="AT1416" s="32"/>
      <c r="AU1416" s="32"/>
      <c r="AV1416" s="32"/>
      <c r="AW1416" s="32"/>
      <c r="AX1416" s="32"/>
      <c r="AY1416" s="32"/>
      <c r="AZ1416" s="32"/>
      <c r="BA1416" s="32"/>
      <c r="BB1416" s="32"/>
      <c r="BC1416" s="32"/>
      <c r="BD1416" s="32"/>
      <c r="BE1416" s="32"/>
      <c r="BF1416" s="32"/>
      <c r="BG1416" s="32"/>
      <c r="BH1416" s="32"/>
      <c r="BI1416" s="32"/>
      <c r="BJ1416" s="32"/>
      <c r="BK1416" s="32"/>
      <c r="BL1416" s="32"/>
      <c r="BM1416" s="32"/>
      <c r="BN1416" s="32"/>
      <c r="BO1416" s="32"/>
      <c r="BP1416" s="32"/>
      <c r="BQ1416" s="32"/>
      <c r="BR1416" s="32"/>
      <c r="BS1416" s="32"/>
      <c r="BT1416" s="32"/>
      <c r="BU1416" s="32"/>
      <c r="BV1416" s="32"/>
      <c r="BW1416" s="32"/>
      <c r="BX1416" s="32">
        <v>475125</v>
      </c>
      <c r="BY1416" s="32"/>
      <c r="BZ1416" s="32">
        <v>475125</v>
      </c>
      <c r="CA1416" s="32">
        <f t="shared" si="352"/>
        <v>501827.02500000002</v>
      </c>
      <c r="CB1416" s="32"/>
      <c r="CC1416" s="32"/>
      <c r="CD1416" s="32"/>
      <c r="CE1416" s="32"/>
      <c r="CF1416" s="32"/>
      <c r="CG1416" s="32"/>
      <c r="CH1416" s="32"/>
      <c r="CI1416" s="32"/>
      <c r="CJ1416" s="32">
        <f t="shared" si="348"/>
        <v>467175.74349999998</v>
      </c>
      <c r="CK1416" s="32">
        <f>+SMALL((K1416,O1416,S1416,W1416,AA1416,AE1416,AI1416,AM1416,AQ1416,AU1416,AY1416,BC1416,BG1416,BK1416,BO1416,BS1416,BW1416,CA1416,CE1416,CI1416),1)</f>
        <v>432524.462</v>
      </c>
      <c r="CL1416" s="18"/>
      <c r="CM1416" s="18">
        <f t="shared" si="349"/>
        <v>0</v>
      </c>
      <c r="CN1416" s="35">
        <f t="shared" si="350"/>
        <v>0</v>
      </c>
      <c r="CO1416" s="39">
        <f t="shared" si="351"/>
        <v>432524.462</v>
      </c>
    </row>
    <row r="1417" spans="1:93" s="19" customFormat="1" ht="60">
      <c r="A1417" s="17">
        <v>1407</v>
      </c>
      <c r="B1417" s="49" t="s">
        <v>874</v>
      </c>
      <c r="C1417" s="69" t="s">
        <v>1094</v>
      </c>
      <c r="D1417" s="69" t="s">
        <v>1249</v>
      </c>
      <c r="E1417" s="37">
        <v>1</v>
      </c>
      <c r="F1417" s="37" t="str">
        <f>+VLOOKUP(B1417,'[1]AMAREY NOVA MEDICAL S.A'!$D:$H,5,0)</f>
        <v>CTO 5669-2021 PROMED QUIRURGICOS E.U</v>
      </c>
      <c r="G1417" s="34">
        <f>+VLOOKUP(B1417,'[1]AMAREY NOVA MEDICAL S.A'!$D:$H,2,0)</f>
        <v>136504</v>
      </c>
      <c r="H1417" s="32">
        <f>+VLOOKUP(B1417,'[1]AMAREY NOVA MEDICAL S.A'!$D:$H,3,0)</f>
        <v>0</v>
      </c>
      <c r="I1417" s="32">
        <f>+VLOOKUP(B1417,'[1]AMAREY NOVA MEDICAL S.A'!$D:$H,4,0)</f>
        <v>136504</v>
      </c>
      <c r="J1417" s="32">
        <f t="shared" si="354"/>
        <v>136504</v>
      </c>
      <c r="K1417" s="32">
        <f t="shared" si="355"/>
        <v>144175.52480000001</v>
      </c>
      <c r="L1417" s="32"/>
      <c r="M1417" s="32"/>
      <c r="N1417" s="32"/>
      <c r="O1417" s="32"/>
      <c r="P1417" s="89"/>
      <c r="Q1417" s="87"/>
      <c r="R1417" s="90"/>
      <c r="S1417" s="32"/>
      <c r="T1417" s="32"/>
      <c r="U1417" s="32"/>
      <c r="V1417" s="32"/>
      <c r="W1417" s="32"/>
      <c r="X1417" s="32"/>
      <c r="Y1417" s="32"/>
      <c r="Z1417" s="32"/>
      <c r="AA1417" s="32"/>
      <c r="AB1417" s="32"/>
      <c r="AC1417" s="32"/>
      <c r="AD1417" s="32"/>
      <c r="AE1417" s="32"/>
      <c r="AF1417" s="32"/>
      <c r="AG1417" s="32"/>
      <c r="AH1417" s="32"/>
      <c r="AI1417" s="32"/>
      <c r="AJ1417" s="32"/>
      <c r="AK1417" s="32"/>
      <c r="AL1417" s="32"/>
      <c r="AM1417" s="32"/>
      <c r="AN1417" s="32"/>
      <c r="AO1417" s="32"/>
      <c r="AP1417" s="32"/>
      <c r="AQ1417" s="32"/>
      <c r="AR1417" s="32"/>
      <c r="AS1417" s="32"/>
      <c r="AT1417" s="32"/>
      <c r="AU1417" s="32"/>
      <c r="AV1417" s="32"/>
      <c r="AW1417" s="32"/>
      <c r="AX1417" s="32"/>
      <c r="AY1417" s="32"/>
      <c r="AZ1417" s="32"/>
      <c r="BA1417" s="32"/>
      <c r="BB1417" s="32"/>
      <c r="BC1417" s="32"/>
      <c r="BD1417" s="32"/>
      <c r="BE1417" s="32"/>
      <c r="BF1417" s="32"/>
      <c r="BG1417" s="32"/>
      <c r="BH1417" s="32"/>
      <c r="BI1417" s="32"/>
      <c r="BJ1417" s="32"/>
      <c r="BK1417" s="32"/>
      <c r="BL1417" s="32"/>
      <c r="BM1417" s="32"/>
      <c r="BN1417" s="32"/>
      <c r="BO1417" s="32"/>
      <c r="BP1417" s="32"/>
      <c r="BQ1417" s="32"/>
      <c r="BR1417" s="32"/>
      <c r="BS1417" s="32"/>
      <c r="BT1417" s="32"/>
      <c r="BU1417" s="32"/>
      <c r="BV1417" s="32"/>
      <c r="BW1417" s="32"/>
      <c r="BX1417" s="32">
        <v>84000</v>
      </c>
      <c r="BY1417" s="32"/>
      <c r="BZ1417" s="32">
        <v>84000</v>
      </c>
      <c r="CA1417" s="32">
        <f t="shared" si="352"/>
        <v>88720.8</v>
      </c>
      <c r="CB1417" s="32"/>
      <c r="CC1417" s="32"/>
      <c r="CD1417" s="32"/>
      <c r="CE1417" s="32"/>
      <c r="CF1417" s="32"/>
      <c r="CG1417" s="32"/>
      <c r="CH1417" s="32"/>
      <c r="CI1417" s="32"/>
      <c r="CJ1417" s="32">
        <f t="shared" si="348"/>
        <v>116448.1624</v>
      </c>
      <c r="CK1417" s="32">
        <f>+SMALL((K1417,O1417,S1417,W1417,AA1417,AE1417,AI1417,AM1417,AQ1417,AU1417,AY1417,BC1417,BG1417,BK1417,BO1417,BS1417,BW1417,CA1417,CE1417,CI1417),1)</f>
        <v>88720.8</v>
      </c>
      <c r="CL1417" s="18"/>
      <c r="CM1417" s="18">
        <f t="shared" si="349"/>
        <v>55454.724800000011</v>
      </c>
      <c r="CN1417" s="35">
        <f t="shared" si="350"/>
        <v>0.62504761904761919</v>
      </c>
      <c r="CO1417" s="39">
        <f t="shared" si="351"/>
        <v>88720.8</v>
      </c>
    </row>
    <row r="1418" spans="1:93" s="19" customFormat="1" ht="60">
      <c r="A1418" s="17">
        <v>1408</v>
      </c>
      <c r="B1418" s="49" t="s">
        <v>875</v>
      </c>
      <c r="C1418" s="69" t="s">
        <v>1094</v>
      </c>
      <c r="D1418" s="69" t="s">
        <v>1249</v>
      </c>
      <c r="E1418" s="37">
        <v>1</v>
      </c>
      <c r="F1418" s="37" t="str">
        <f>+VLOOKUP(B1418,'[1]AMAREY NOVA MEDICAL S.A'!$D:$H,5,0)</f>
        <v>CTO 5669-2021 PROMED QUIRURGICOS E.U</v>
      </c>
      <c r="G1418" s="34">
        <f>+VLOOKUP(B1418,'[1]AMAREY NOVA MEDICAL S.A'!$D:$H,2,0)</f>
        <v>182004</v>
      </c>
      <c r="H1418" s="32">
        <f>+VLOOKUP(B1418,'[1]AMAREY NOVA MEDICAL S.A'!$D:$H,3,0)</f>
        <v>0</v>
      </c>
      <c r="I1418" s="32">
        <f>+VLOOKUP(B1418,'[1]AMAREY NOVA MEDICAL S.A'!$D:$H,4,0)</f>
        <v>182004</v>
      </c>
      <c r="J1418" s="32">
        <f t="shared" si="354"/>
        <v>182004</v>
      </c>
      <c r="K1418" s="32">
        <f t="shared" si="355"/>
        <v>192232.62479999999</v>
      </c>
      <c r="L1418" s="32"/>
      <c r="M1418" s="32"/>
      <c r="N1418" s="32"/>
      <c r="O1418" s="32"/>
      <c r="P1418" s="89"/>
      <c r="Q1418" s="87"/>
      <c r="R1418" s="90"/>
      <c r="S1418" s="32"/>
      <c r="T1418" s="32"/>
      <c r="U1418" s="32"/>
      <c r="V1418" s="32"/>
      <c r="W1418" s="32"/>
      <c r="X1418" s="32"/>
      <c r="Y1418" s="32"/>
      <c r="Z1418" s="32"/>
      <c r="AA1418" s="32"/>
      <c r="AB1418" s="32"/>
      <c r="AC1418" s="32"/>
      <c r="AD1418" s="32"/>
      <c r="AE1418" s="32"/>
      <c r="AF1418" s="32"/>
      <c r="AG1418" s="32"/>
      <c r="AH1418" s="32"/>
      <c r="AI1418" s="32"/>
      <c r="AJ1418" s="32"/>
      <c r="AK1418" s="32"/>
      <c r="AL1418" s="32"/>
      <c r="AM1418" s="32"/>
      <c r="AN1418" s="32"/>
      <c r="AO1418" s="32"/>
      <c r="AP1418" s="32"/>
      <c r="AQ1418" s="32"/>
      <c r="AR1418" s="32"/>
      <c r="AS1418" s="32"/>
      <c r="AT1418" s="32"/>
      <c r="AU1418" s="32"/>
      <c r="AV1418" s="32"/>
      <c r="AW1418" s="32"/>
      <c r="AX1418" s="32"/>
      <c r="AY1418" s="32"/>
      <c r="AZ1418" s="32"/>
      <c r="BA1418" s="32"/>
      <c r="BB1418" s="32"/>
      <c r="BC1418" s="32"/>
      <c r="BD1418" s="32"/>
      <c r="BE1418" s="32"/>
      <c r="BF1418" s="32"/>
      <c r="BG1418" s="32"/>
      <c r="BH1418" s="32"/>
      <c r="BI1418" s="32"/>
      <c r="BJ1418" s="32"/>
      <c r="BK1418" s="32"/>
      <c r="BL1418" s="32"/>
      <c r="BM1418" s="32"/>
      <c r="BN1418" s="32"/>
      <c r="BO1418" s="32"/>
      <c r="BP1418" s="32"/>
      <c r="BQ1418" s="32"/>
      <c r="BR1418" s="32"/>
      <c r="BS1418" s="32"/>
      <c r="BT1418" s="32"/>
      <c r="BU1418" s="32"/>
      <c r="BV1418" s="32"/>
      <c r="BW1418" s="32"/>
      <c r="BX1418" s="32"/>
      <c r="BY1418" s="32"/>
      <c r="BZ1418" s="32"/>
      <c r="CA1418" s="32"/>
      <c r="CB1418" s="32"/>
      <c r="CC1418" s="32"/>
      <c r="CD1418" s="32"/>
      <c r="CE1418" s="32"/>
      <c r="CF1418" s="32"/>
      <c r="CG1418" s="32"/>
      <c r="CH1418" s="32"/>
      <c r="CI1418" s="32"/>
      <c r="CJ1418" s="32">
        <f t="shared" si="348"/>
        <v>192232.62479999999</v>
      </c>
      <c r="CK1418" s="32">
        <f>+SMALL((K1418,O1418,S1418,W1418,AA1418,AE1418,AI1418,AM1418,AQ1418,AU1418,AY1418,BC1418,BG1418,BK1418,BO1418,BS1418,BW1418,CA1418,CE1418,CI1418),1)</f>
        <v>192232.62479999999</v>
      </c>
      <c r="CL1418" s="18"/>
      <c r="CM1418" s="18">
        <f t="shared" si="349"/>
        <v>0</v>
      </c>
      <c r="CN1418" s="35">
        <f t="shared" si="350"/>
        <v>0</v>
      </c>
      <c r="CO1418" s="39">
        <f t="shared" si="351"/>
        <v>192232.62479999999</v>
      </c>
    </row>
    <row r="1419" spans="1:93" s="19" customFormat="1" ht="60">
      <c r="A1419" s="17">
        <v>1409</v>
      </c>
      <c r="B1419" s="49" t="s">
        <v>862</v>
      </c>
      <c r="C1419" s="69" t="s">
        <v>1094</v>
      </c>
      <c r="D1419" s="69" t="s">
        <v>1249</v>
      </c>
      <c r="E1419" s="37">
        <v>1</v>
      </c>
      <c r="F1419" s="37" t="str">
        <f>+VLOOKUP(B1419,'[1]AMAREY NOVA MEDICAL S.A'!$D:$H,5,0)</f>
        <v>CTO 5669-2021 PROMED QUIRURGICOS E.U</v>
      </c>
      <c r="G1419" s="34">
        <f>+VLOOKUP(B1419,'[1]AMAREY NOVA MEDICAL S.A'!$D:$H,2,0)</f>
        <v>364009</v>
      </c>
      <c r="H1419" s="32">
        <f>+VLOOKUP(B1419,'[1]AMAREY NOVA MEDICAL S.A'!$D:$H,3,0)</f>
        <v>0</v>
      </c>
      <c r="I1419" s="32">
        <f>+VLOOKUP(B1419,'[1]AMAREY NOVA MEDICAL S.A'!$D:$H,4,0)</f>
        <v>364009</v>
      </c>
      <c r="J1419" s="32">
        <f t="shared" si="354"/>
        <v>364009</v>
      </c>
      <c r="K1419" s="32">
        <f t="shared" si="355"/>
        <v>384466.30580000003</v>
      </c>
      <c r="L1419" s="32"/>
      <c r="M1419" s="32"/>
      <c r="N1419" s="32"/>
      <c r="O1419" s="32"/>
      <c r="P1419" s="89"/>
      <c r="Q1419" s="87"/>
      <c r="R1419" s="90"/>
      <c r="S1419" s="32"/>
      <c r="T1419" s="32"/>
      <c r="U1419" s="32"/>
      <c r="V1419" s="32"/>
      <c r="W1419" s="32"/>
      <c r="X1419" s="32"/>
      <c r="Y1419" s="32"/>
      <c r="Z1419" s="32"/>
      <c r="AA1419" s="32"/>
      <c r="AB1419" s="32"/>
      <c r="AC1419" s="32"/>
      <c r="AD1419" s="32"/>
      <c r="AE1419" s="32"/>
      <c r="AF1419" s="32"/>
      <c r="AG1419" s="32"/>
      <c r="AH1419" s="32"/>
      <c r="AI1419" s="32"/>
      <c r="AJ1419" s="32"/>
      <c r="AK1419" s="32"/>
      <c r="AL1419" s="32"/>
      <c r="AM1419" s="32"/>
      <c r="AN1419" s="32"/>
      <c r="AO1419" s="32"/>
      <c r="AP1419" s="32"/>
      <c r="AQ1419" s="32"/>
      <c r="AR1419" s="32"/>
      <c r="AS1419" s="32"/>
      <c r="AT1419" s="32"/>
      <c r="AU1419" s="32"/>
      <c r="AV1419" s="32"/>
      <c r="AW1419" s="32"/>
      <c r="AX1419" s="32"/>
      <c r="AY1419" s="32"/>
      <c r="AZ1419" s="32"/>
      <c r="BA1419" s="32"/>
      <c r="BB1419" s="32"/>
      <c r="BC1419" s="32"/>
      <c r="BD1419" s="32"/>
      <c r="BE1419" s="32"/>
      <c r="BF1419" s="32"/>
      <c r="BG1419" s="32"/>
      <c r="BH1419" s="32"/>
      <c r="BI1419" s="32"/>
      <c r="BJ1419" s="32"/>
      <c r="BK1419" s="32"/>
      <c r="BL1419" s="32"/>
      <c r="BM1419" s="32"/>
      <c r="BN1419" s="32"/>
      <c r="BO1419" s="32"/>
      <c r="BP1419" s="32"/>
      <c r="BQ1419" s="32"/>
      <c r="BR1419" s="32"/>
      <c r="BS1419" s="32"/>
      <c r="BT1419" s="32"/>
      <c r="BU1419" s="32"/>
      <c r="BV1419" s="32"/>
      <c r="BW1419" s="32"/>
      <c r="BX1419" s="32">
        <v>700350</v>
      </c>
      <c r="BY1419" s="32"/>
      <c r="BZ1419" s="32">
        <v>700350</v>
      </c>
      <c r="CA1419" s="32">
        <f t="shared" si="352"/>
        <v>739709.67</v>
      </c>
      <c r="CB1419" s="32"/>
      <c r="CC1419" s="32"/>
      <c r="CD1419" s="32"/>
      <c r="CE1419" s="32"/>
      <c r="CF1419" s="32"/>
      <c r="CG1419" s="32"/>
      <c r="CH1419" s="32"/>
      <c r="CI1419" s="32"/>
      <c r="CJ1419" s="32">
        <f t="shared" si="348"/>
        <v>562087.98790000007</v>
      </c>
      <c r="CK1419" s="32">
        <f>+SMALL((K1419,O1419,S1419,W1419,AA1419,AE1419,AI1419,AM1419,AQ1419,AU1419,AY1419,BC1419,BG1419,BK1419,BO1419,BS1419,BW1419,CA1419,CE1419,CI1419),1)</f>
        <v>384466.30580000003</v>
      </c>
      <c r="CL1419" s="18"/>
      <c r="CM1419" s="18">
        <f t="shared" si="349"/>
        <v>0</v>
      </c>
      <c r="CN1419" s="35">
        <f t="shared" si="350"/>
        <v>0</v>
      </c>
      <c r="CO1419" s="39">
        <f t="shared" si="351"/>
        <v>384466.30580000003</v>
      </c>
    </row>
    <row r="1420" spans="1:93" s="19" customFormat="1" ht="60">
      <c r="A1420" s="17">
        <v>1410</v>
      </c>
      <c r="B1420" s="49" t="s">
        <v>444</v>
      </c>
      <c r="C1420" s="69" t="s">
        <v>1094</v>
      </c>
      <c r="D1420" s="69" t="s">
        <v>1249</v>
      </c>
      <c r="E1420" s="37">
        <v>1</v>
      </c>
      <c r="F1420" s="37" t="str">
        <f>+VLOOKUP(B1420,'[1]AMAREY NOVA MEDICAL S.A'!$D:$H,5,0)</f>
        <v>CTO 5669-2021 PROMED QUIRURGICOS E.U</v>
      </c>
      <c r="G1420" s="34">
        <f>+VLOOKUP(B1420,'[1]AMAREY NOVA MEDICAL S.A'!$D:$H,2,0)</f>
        <v>72801</v>
      </c>
      <c r="H1420" s="32">
        <f>+VLOOKUP(B1420,'[1]AMAREY NOVA MEDICAL S.A'!$D:$H,3,0)</f>
        <v>0</v>
      </c>
      <c r="I1420" s="32">
        <f>+VLOOKUP(B1420,'[1]AMAREY NOVA MEDICAL S.A'!$D:$H,4,0)</f>
        <v>72801</v>
      </c>
      <c r="J1420" s="32">
        <f t="shared" si="354"/>
        <v>72801</v>
      </c>
      <c r="K1420" s="32">
        <f t="shared" si="355"/>
        <v>76892.416200000007</v>
      </c>
      <c r="L1420" s="32"/>
      <c r="M1420" s="32"/>
      <c r="N1420" s="32"/>
      <c r="O1420" s="32"/>
      <c r="P1420" s="89"/>
      <c r="Q1420" s="87"/>
      <c r="R1420" s="90"/>
      <c r="S1420" s="32"/>
      <c r="T1420" s="32"/>
      <c r="U1420" s="32"/>
      <c r="V1420" s="32"/>
      <c r="W1420" s="32"/>
      <c r="X1420" s="32"/>
      <c r="Y1420" s="32"/>
      <c r="Z1420" s="32"/>
      <c r="AA1420" s="32"/>
      <c r="AB1420" s="32"/>
      <c r="AC1420" s="32"/>
      <c r="AD1420" s="32"/>
      <c r="AE1420" s="32"/>
      <c r="AF1420" s="32"/>
      <c r="AG1420" s="32"/>
      <c r="AH1420" s="32"/>
      <c r="AI1420" s="32"/>
      <c r="AJ1420" s="32"/>
      <c r="AK1420" s="32"/>
      <c r="AL1420" s="32"/>
      <c r="AM1420" s="32"/>
      <c r="AN1420" s="32"/>
      <c r="AO1420" s="32"/>
      <c r="AP1420" s="32"/>
      <c r="AQ1420" s="32"/>
      <c r="AR1420" s="32"/>
      <c r="AS1420" s="32"/>
      <c r="AT1420" s="32"/>
      <c r="AU1420" s="32"/>
      <c r="AV1420" s="32"/>
      <c r="AW1420" s="32"/>
      <c r="AX1420" s="32"/>
      <c r="AY1420" s="32"/>
      <c r="AZ1420" s="32"/>
      <c r="BA1420" s="32"/>
      <c r="BB1420" s="32"/>
      <c r="BC1420" s="32"/>
      <c r="BD1420" s="32"/>
      <c r="BE1420" s="32"/>
      <c r="BF1420" s="32"/>
      <c r="BG1420" s="32"/>
      <c r="BH1420" s="32"/>
      <c r="BI1420" s="32"/>
      <c r="BJ1420" s="32"/>
      <c r="BK1420" s="32"/>
      <c r="BL1420" s="32"/>
      <c r="BM1420" s="32"/>
      <c r="BN1420" s="32"/>
      <c r="BO1420" s="32"/>
      <c r="BP1420" s="32"/>
      <c r="BQ1420" s="32"/>
      <c r="BR1420" s="32"/>
      <c r="BS1420" s="32"/>
      <c r="BT1420" s="32"/>
      <c r="BU1420" s="32"/>
      <c r="BV1420" s="32"/>
      <c r="BW1420" s="32"/>
      <c r="BX1420" s="32">
        <v>9975</v>
      </c>
      <c r="BY1420" s="32"/>
      <c r="BZ1420" s="32">
        <v>9975</v>
      </c>
      <c r="CA1420" s="32">
        <f t="shared" ref="CA1420:CA1438" si="356">+BZ1420*1.0562</f>
        <v>10535.595000000001</v>
      </c>
      <c r="CB1420" s="32"/>
      <c r="CC1420" s="32"/>
      <c r="CD1420" s="32"/>
      <c r="CE1420" s="32"/>
      <c r="CF1420" s="32"/>
      <c r="CG1420" s="32"/>
      <c r="CH1420" s="32"/>
      <c r="CI1420" s="32"/>
      <c r="CJ1420" s="32">
        <f t="shared" ref="CJ1420:CJ1483" si="357">+AVERAGE(K1420,O1420,S1420,W1420,AA1420,AE1420,AI1420,AM1420,AQ1420,AU1420,AY1420,BC1420,BG1420,BK1420,BO1420,BS1420,BW1420,CA1420,CE1420,CI1420)</f>
        <v>43714.005600000004</v>
      </c>
      <c r="CK1420" s="32">
        <f>+SMALL((K1420,O1420,S1420,W1420,AA1420,AE1420,AI1420,AM1420,AQ1420,AU1420,AY1420,BC1420,BG1420,BK1420,BO1420,BS1420,BW1420,CA1420,CE1420,CI1420),1)</f>
        <v>10535.595000000001</v>
      </c>
      <c r="CL1420" s="18"/>
      <c r="CM1420" s="18">
        <f t="shared" ref="CM1420:CM1461" si="358">+K1420-CK1420</f>
        <v>66356.821200000006</v>
      </c>
      <c r="CN1420" s="35">
        <f t="shared" ref="CN1420:CN1461" si="359">+((K1420-CK1420)/CK1420)</f>
        <v>6.2983458646616537</v>
      </c>
      <c r="CO1420" s="39">
        <f t="shared" ref="CO1420:CO1483" si="360">+CK1420</f>
        <v>10535.595000000001</v>
      </c>
    </row>
    <row r="1421" spans="1:93" s="19" customFormat="1" ht="60">
      <c r="A1421" s="17">
        <v>1411</v>
      </c>
      <c r="B1421" s="49" t="s">
        <v>446</v>
      </c>
      <c r="C1421" s="69" t="s">
        <v>1094</v>
      </c>
      <c r="D1421" s="69" t="s">
        <v>1249</v>
      </c>
      <c r="E1421" s="37">
        <v>1</v>
      </c>
      <c r="F1421" s="37" t="str">
        <f>+VLOOKUP(B1421,'[1]AMAREY NOVA MEDICAL S.A'!$D:$H,5,0)</f>
        <v>CTO 5669-2021 PROMED QUIRURGICOS E.U</v>
      </c>
      <c r="G1421" s="34">
        <f>+VLOOKUP(B1421,'[1]AMAREY NOVA MEDICAL S.A'!$D:$H,2,0)</f>
        <v>72801</v>
      </c>
      <c r="H1421" s="32">
        <f>+VLOOKUP(B1421,'[1]AMAREY NOVA MEDICAL S.A'!$D:$H,3,0)</f>
        <v>0</v>
      </c>
      <c r="I1421" s="32">
        <f>+VLOOKUP(B1421,'[1]AMAREY NOVA MEDICAL S.A'!$D:$H,4,0)</f>
        <v>72801</v>
      </c>
      <c r="J1421" s="32">
        <f t="shared" si="354"/>
        <v>72801</v>
      </c>
      <c r="K1421" s="32">
        <f t="shared" si="355"/>
        <v>76892.416200000007</v>
      </c>
      <c r="L1421" s="32"/>
      <c r="M1421" s="32"/>
      <c r="N1421" s="32"/>
      <c r="O1421" s="32"/>
      <c r="P1421" s="89"/>
      <c r="Q1421" s="87"/>
      <c r="R1421" s="90"/>
      <c r="S1421" s="32"/>
      <c r="T1421" s="32"/>
      <c r="U1421" s="32"/>
      <c r="V1421" s="32"/>
      <c r="W1421" s="32"/>
      <c r="X1421" s="32"/>
      <c r="Y1421" s="32"/>
      <c r="Z1421" s="32"/>
      <c r="AA1421" s="32"/>
      <c r="AB1421" s="32"/>
      <c r="AC1421" s="32"/>
      <c r="AD1421" s="32"/>
      <c r="AE1421" s="32"/>
      <c r="AF1421" s="32"/>
      <c r="AG1421" s="32"/>
      <c r="AH1421" s="32"/>
      <c r="AI1421" s="32"/>
      <c r="AJ1421" s="32"/>
      <c r="AK1421" s="32"/>
      <c r="AL1421" s="32"/>
      <c r="AM1421" s="32"/>
      <c r="AN1421" s="32"/>
      <c r="AO1421" s="32"/>
      <c r="AP1421" s="32"/>
      <c r="AQ1421" s="32"/>
      <c r="AR1421" s="32"/>
      <c r="AS1421" s="32"/>
      <c r="AT1421" s="32"/>
      <c r="AU1421" s="32"/>
      <c r="AV1421" s="32"/>
      <c r="AW1421" s="32"/>
      <c r="AX1421" s="32"/>
      <c r="AY1421" s="32"/>
      <c r="AZ1421" s="32"/>
      <c r="BA1421" s="32"/>
      <c r="BB1421" s="32"/>
      <c r="BC1421" s="32"/>
      <c r="BD1421" s="32"/>
      <c r="BE1421" s="32"/>
      <c r="BF1421" s="32"/>
      <c r="BG1421" s="32"/>
      <c r="BH1421" s="32"/>
      <c r="BI1421" s="32"/>
      <c r="BJ1421" s="32"/>
      <c r="BK1421" s="32"/>
      <c r="BL1421" s="32"/>
      <c r="BM1421" s="32"/>
      <c r="BN1421" s="32"/>
      <c r="BO1421" s="32"/>
      <c r="BP1421" s="32"/>
      <c r="BQ1421" s="32"/>
      <c r="BR1421" s="32"/>
      <c r="BS1421" s="32"/>
      <c r="BT1421" s="32"/>
      <c r="BU1421" s="32"/>
      <c r="BV1421" s="32"/>
      <c r="BW1421" s="32"/>
      <c r="BX1421" s="32">
        <v>27825</v>
      </c>
      <c r="BY1421" s="32"/>
      <c r="BZ1421" s="32">
        <v>27825</v>
      </c>
      <c r="CA1421" s="32">
        <f t="shared" si="356"/>
        <v>29388.764999999999</v>
      </c>
      <c r="CB1421" s="32"/>
      <c r="CC1421" s="32"/>
      <c r="CD1421" s="32"/>
      <c r="CE1421" s="32"/>
      <c r="CF1421" s="32"/>
      <c r="CG1421" s="32"/>
      <c r="CH1421" s="32"/>
      <c r="CI1421" s="32"/>
      <c r="CJ1421" s="32">
        <f t="shared" si="357"/>
        <v>53140.590600000003</v>
      </c>
      <c r="CK1421" s="32">
        <f>+SMALL((K1421,O1421,S1421,W1421,AA1421,AE1421,AI1421,AM1421,AQ1421,AU1421,AY1421,BC1421,BG1421,BK1421,BO1421,BS1421,BW1421,CA1421,CE1421,CI1421),1)</f>
        <v>29388.764999999999</v>
      </c>
      <c r="CL1421" s="18"/>
      <c r="CM1421" s="18">
        <f t="shared" si="358"/>
        <v>47503.651200000008</v>
      </c>
      <c r="CN1421" s="35">
        <f t="shared" si="359"/>
        <v>1.6163881401617253</v>
      </c>
      <c r="CO1421" s="39">
        <f t="shared" si="360"/>
        <v>29388.764999999999</v>
      </c>
    </row>
    <row r="1422" spans="1:93" s="19" customFormat="1" ht="60">
      <c r="A1422" s="17">
        <v>1412</v>
      </c>
      <c r="B1422" s="49" t="s">
        <v>876</v>
      </c>
      <c r="C1422" s="69" t="s">
        <v>1094</v>
      </c>
      <c r="D1422" s="69" t="s">
        <v>1249</v>
      </c>
      <c r="E1422" s="37">
        <v>1</v>
      </c>
      <c r="F1422" s="37" t="str">
        <f>+VLOOKUP(B1422,'[1]AMAREY NOVA MEDICAL S.A'!$D:$H,5,0)</f>
        <v>CTO 5669-2021 PROMED QUIRURGICOS E.U</v>
      </c>
      <c r="G1422" s="34">
        <f>+VLOOKUP(B1422,'[1]AMAREY NOVA MEDICAL S.A'!$D:$H,2,0)</f>
        <v>136504</v>
      </c>
      <c r="H1422" s="32">
        <f>+VLOOKUP(B1422,'[1]AMAREY NOVA MEDICAL S.A'!$D:$H,3,0)</f>
        <v>0</v>
      </c>
      <c r="I1422" s="32">
        <f>+VLOOKUP(B1422,'[1]AMAREY NOVA MEDICAL S.A'!$D:$H,4,0)</f>
        <v>136504</v>
      </c>
      <c r="J1422" s="32">
        <f t="shared" si="354"/>
        <v>136504</v>
      </c>
      <c r="K1422" s="32">
        <f t="shared" si="355"/>
        <v>144175.52480000001</v>
      </c>
      <c r="L1422" s="32"/>
      <c r="M1422" s="32"/>
      <c r="N1422" s="32"/>
      <c r="O1422" s="32"/>
      <c r="P1422" s="89"/>
      <c r="Q1422" s="87"/>
      <c r="R1422" s="90"/>
      <c r="S1422" s="32"/>
      <c r="T1422" s="32"/>
      <c r="U1422" s="32"/>
      <c r="V1422" s="32"/>
      <c r="W1422" s="32"/>
      <c r="X1422" s="32"/>
      <c r="Y1422" s="32"/>
      <c r="Z1422" s="32"/>
      <c r="AA1422" s="32"/>
      <c r="AB1422" s="32"/>
      <c r="AC1422" s="32"/>
      <c r="AD1422" s="32"/>
      <c r="AE1422" s="32"/>
      <c r="AF1422" s="32"/>
      <c r="AG1422" s="32"/>
      <c r="AH1422" s="32"/>
      <c r="AI1422" s="32"/>
      <c r="AJ1422" s="32"/>
      <c r="AK1422" s="32"/>
      <c r="AL1422" s="32"/>
      <c r="AM1422" s="32"/>
      <c r="AN1422" s="32"/>
      <c r="AO1422" s="32"/>
      <c r="AP1422" s="32"/>
      <c r="AQ1422" s="32"/>
      <c r="AR1422" s="32"/>
      <c r="AS1422" s="32"/>
      <c r="AT1422" s="32"/>
      <c r="AU1422" s="32"/>
      <c r="AV1422" s="32"/>
      <c r="AW1422" s="32"/>
      <c r="AX1422" s="32"/>
      <c r="AY1422" s="32"/>
      <c r="AZ1422" s="32"/>
      <c r="BA1422" s="32"/>
      <c r="BB1422" s="32"/>
      <c r="BC1422" s="32"/>
      <c r="BD1422" s="32"/>
      <c r="BE1422" s="32"/>
      <c r="BF1422" s="32"/>
      <c r="BG1422" s="32"/>
      <c r="BH1422" s="32"/>
      <c r="BI1422" s="32"/>
      <c r="BJ1422" s="32"/>
      <c r="BK1422" s="32"/>
      <c r="BL1422" s="32"/>
      <c r="BM1422" s="32"/>
      <c r="BN1422" s="32"/>
      <c r="BO1422" s="32"/>
      <c r="BP1422" s="32"/>
      <c r="BQ1422" s="32"/>
      <c r="BR1422" s="32"/>
      <c r="BS1422" s="32"/>
      <c r="BT1422" s="32"/>
      <c r="BU1422" s="32"/>
      <c r="BV1422" s="32"/>
      <c r="BW1422" s="32"/>
      <c r="BX1422" s="32">
        <v>25200</v>
      </c>
      <c r="BY1422" s="32"/>
      <c r="BZ1422" s="32">
        <v>25200</v>
      </c>
      <c r="CA1422" s="32">
        <f t="shared" si="356"/>
        <v>26616.240000000002</v>
      </c>
      <c r="CB1422" s="32"/>
      <c r="CC1422" s="32"/>
      <c r="CD1422" s="32"/>
      <c r="CE1422" s="32"/>
      <c r="CF1422" s="32"/>
      <c r="CG1422" s="32"/>
      <c r="CH1422" s="32"/>
      <c r="CI1422" s="32"/>
      <c r="CJ1422" s="32">
        <f t="shared" si="357"/>
        <v>85395.882400000002</v>
      </c>
      <c r="CK1422" s="32">
        <f>+SMALL((K1422,O1422,S1422,W1422,AA1422,AE1422,AI1422,AM1422,AQ1422,AU1422,AY1422,BC1422,BG1422,BK1422,BO1422,BS1422,BW1422,CA1422,CE1422,CI1422),1)</f>
        <v>26616.240000000002</v>
      </c>
      <c r="CL1422" s="18"/>
      <c r="CM1422" s="18">
        <f t="shared" si="358"/>
        <v>117559.28480000001</v>
      </c>
      <c r="CN1422" s="35">
        <f t="shared" si="359"/>
        <v>4.4168253968253968</v>
      </c>
      <c r="CO1422" s="39">
        <f t="shared" si="360"/>
        <v>26616.240000000002</v>
      </c>
    </row>
    <row r="1423" spans="1:93" s="19" customFormat="1" ht="60">
      <c r="A1423" s="17">
        <v>1413</v>
      </c>
      <c r="B1423" s="49" t="s">
        <v>445</v>
      </c>
      <c r="C1423" s="69" t="s">
        <v>1094</v>
      </c>
      <c r="D1423" s="69" t="s">
        <v>1249</v>
      </c>
      <c r="E1423" s="37">
        <v>1</v>
      </c>
      <c r="F1423" s="37" t="str">
        <f>+VLOOKUP(B1423,'[1]AMAREY NOVA MEDICAL S.A'!$D:$H,5,0)</f>
        <v>CTO 5669-2021 PROMED QUIRURGICOS E.U</v>
      </c>
      <c r="G1423" s="34">
        <f>+VLOOKUP(B1423,'[1]AMAREY NOVA MEDICAL S.A'!$D:$H,2,0)</f>
        <v>72801</v>
      </c>
      <c r="H1423" s="32">
        <f>+VLOOKUP(B1423,'[1]AMAREY NOVA MEDICAL S.A'!$D:$H,3,0)</f>
        <v>0</v>
      </c>
      <c r="I1423" s="32">
        <f>+VLOOKUP(B1423,'[1]AMAREY NOVA MEDICAL S.A'!$D:$H,4,0)</f>
        <v>72801</v>
      </c>
      <c r="J1423" s="32">
        <f t="shared" si="354"/>
        <v>72801</v>
      </c>
      <c r="K1423" s="32">
        <f t="shared" si="355"/>
        <v>76892.416200000007</v>
      </c>
      <c r="L1423" s="32"/>
      <c r="M1423" s="32"/>
      <c r="N1423" s="32"/>
      <c r="O1423" s="32"/>
      <c r="P1423" s="89"/>
      <c r="Q1423" s="87"/>
      <c r="R1423" s="90"/>
      <c r="S1423" s="32"/>
      <c r="T1423" s="32"/>
      <c r="U1423" s="32"/>
      <c r="V1423" s="32"/>
      <c r="W1423" s="32"/>
      <c r="X1423" s="32"/>
      <c r="Y1423" s="32"/>
      <c r="Z1423" s="32"/>
      <c r="AA1423" s="32"/>
      <c r="AB1423" s="32"/>
      <c r="AC1423" s="32"/>
      <c r="AD1423" s="32"/>
      <c r="AE1423" s="32"/>
      <c r="AF1423" s="32"/>
      <c r="AG1423" s="32"/>
      <c r="AH1423" s="32"/>
      <c r="AI1423" s="32"/>
      <c r="AJ1423" s="32"/>
      <c r="AK1423" s="32"/>
      <c r="AL1423" s="32"/>
      <c r="AM1423" s="32"/>
      <c r="AN1423" s="32"/>
      <c r="AO1423" s="32"/>
      <c r="AP1423" s="32"/>
      <c r="AQ1423" s="32"/>
      <c r="AR1423" s="32"/>
      <c r="AS1423" s="32"/>
      <c r="AT1423" s="32"/>
      <c r="AU1423" s="32"/>
      <c r="AV1423" s="32"/>
      <c r="AW1423" s="32"/>
      <c r="AX1423" s="32"/>
      <c r="AY1423" s="32"/>
      <c r="AZ1423" s="32"/>
      <c r="BA1423" s="32"/>
      <c r="BB1423" s="32"/>
      <c r="BC1423" s="32"/>
      <c r="BD1423" s="32"/>
      <c r="BE1423" s="32"/>
      <c r="BF1423" s="32"/>
      <c r="BG1423" s="32"/>
      <c r="BH1423" s="32"/>
      <c r="BI1423" s="32"/>
      <c r="BJ1423" s="32"/>
      <c r="BK1423" s="32"/>
      <c r="BL1423" s="32"/>
      <c r="BM1423" s="32"/>
      <c r="BN1423" s="32"/>
      <c r="BO1423" s="32"/>
      <c r="BP1423" s="32"/>
      <c r="BQ1423" s="32"/>
      <c r="BR1423" s="32"/>
      <c r="BS1423" s="32"/>
      <c r="BT1423" s="32"/>
      <c r="BU1423" s="32"/>
      <c r="BV1423" s="32"/>
      <c r="BW1423" s="32"/>
      <c r="BX1423" s="32">
        <v>107625</v>
      </c>
      <c r="BY1423" s="32"/>
      <c r="BZ1423" s="32">
        <v>107625</v>
      </c>
      <c r="CA1423" s="32">
        <f t="shared" si="356"/>
        <v>113673.52500000001</v>
      </c>
      <c r="CB1423" s="32"/>
      <c r="CC1423" s="32"/>
      <c r="CD1423" s="32"/>
      <c r="CE1423" s="32"/>
      <c r="CF1423" s="32"/>
      <c r="CG1423" s="32"/>
      <c r="CH1423" s="32"/>
      <c r="CI1423" s="32"/>
      <c r="CJ1423" s="32">
        <f t="shared" si="357"/>
        <v>95282.970600000001</v>
      </c>
      <c r="CK1423" s="32">
        <f>+SMALL((K1423,O1423,S1423,W1423,AA1423,AE1423,AI1423,AM1423,AQ1423,AU1423,AY1423,BC1423,BG1423,BK1423,BO1423,BS1423,BW1423,CA1423,CE1423,CI1423),1)</f>
        <v>76892.416200000007</v>
      </c>
      <c r="CL1423" s="18"/>
      <c r="CM1423" s="18">
        <f t="shared" si="358"/>
        <v>0</v>
      </c>
      <c r="CN1423" s="35">
        <f t="shared" si="359"/>
        <v>0</v>
      </c>
      <c r="CO1423" s="39">
        <f t="shared" si="360"/>
        <v>76892.416200000007</v>
      </c>
    </row>
    <row r="1424" spans="1:93" s="19" customFormat="1" ht="60">
      <c r="A1424" s="17">
        <v>1414</v>
      </c>
      <c r="B1424" s="49" t="s">
        <v>702</v>
      </c>
      <c r="C1424" s="69" t="s">
        <v>1094</v>
      </c>
      <c r="D1424" s="69" t="s">
        <v>1249</v>
      </c>
      <c r="E1424" s="37">
        <v>1</v>
      </c>
      <c r="F1424" s="37" t="str">
        <f>+VLOOKUP(B1424,'[1]AMAREY NOVA MEDICAL S.A'!$D:$H,5,0)</f>
        <v>CTO 5666-2021 LOGISTICA PARA DISPOSITIVOS MEDICOS S.A.S</v>
      </c>
      <c r="G1424" s="34">
        <f>+VLOOKUP(B1424,'[1]AMAREY NOVA MEDICAL S.A'!$D:$H,2,0)</f>
        <v>336539</v>
      </c>
      <c r="H1424" s="32">
        <f>+VLOOKUP(B1424,'[1]AMAREY NOVA MEDICAL S.A'!$D:$H,3,0)</f>
        <v>0</v>
      </c>
      <c r="I1424" s="32">
        <f>+VLOOKUP(B1424,'[1]AMAREY NOVA MEDICAL S.A'!$D:$H,4,0)</f>
        <v>336539</v>
      </c>
      <c r="J1424" s="32">
        <f t="shared" si="354"/>
        <v>336539</v>
      </c>
      <c r="K1424" s="32">
        <f t="shared" si="355"/>
        <v>355452.49180000002</v>
      </c>
      <c r="L1424" s="32"/>
      <c r="M1424" s="32"/>
      <c r="N1424" s="32"/>
      <c r="O1424" s="32"/>
      <c r="P1424" s="89"/>
      <c r="Q1424" s="87"/>
      <c r="R1424" s="90"/>
      <c r="S1424" s="32"/>
      <c r="T1424" s="32"/>
      <c r="U1424" s="32"/>
      <c r="V1424" s="32"/>
      <c r="W1424" s="32"/>
      <c r="X1424" s="32"/>
      <c r="Y1424" s="32"/>
      <c r="Z1424" s="32"/>
      <c r="AA1424" s="32"/>
      <c r="AB1424" s="32"/>
      <c r="AC1424" s="32"/>
      <c r="AD1424" s="32"/>
      <c r="AE1424" s="32"/>
      <c r="AF1424" s="32"/>
      <c r="AG1424" s="32"/>
      <c r="AH1424" s="32"/>
      <c r="AI1424" s="32"/>
      <c r="AJ1424" s="32"/>
      <c r="AK1424" s="32"/>
      <c r="AL1424" s="32"/>
      <c r="AM1424" s="32"/>
      <c r="AN1424" s="32"/>
      <c r="AO1424" s="32"/>
      <c r="AP1424" s="32"/>
      <c r="AQ1424" s="32"/>
      <c r="AR1424" s="32"/>
      <c r="AS1424" s="32"/>
      <c r="AT1424" s="32"/>
      <c r="AU1424" s="32"/>
      <c r="AV1424" s="32"/>
      <c r="AW1424" s="32"/>
      <c r="AX1424" s="32"/>
      <c r="AY1424" s="32"/>
      <c r="AZ1424" s="32"/>
      <c r="BA1424" s="32"/>
      <c r="BB1424" s="32"/>
      <c r="BC1424" s="32"/>
      <c r="BD1424" s="32"/>
      <c r="BE1424" s="32"/>
      <c r="BF1424" s="32"/>
      <c r="BG1424" s="32"/>
      <c r="BH1424" s="32"/>
      <c r="BI1424" s="32"/>
      <c r="BJ1424" s="32"/>
      <c r="BK1424" s="32"/>
      <c r="BL1424" s="32"/>
      <c r="BM1424" s="32"/>
      <c r="BN1424" s="32"/>
      <c r="BO1424" s="32"/>
      <c r="BP1424" s="32"/>
      <c r="BQ1424" s="32"/>
      <c r="BR1424" s="32"/>
      <c r="BS1424" s="32"/>
      <c r="BT1424" s="32"/>
      <c r="BU1424" s="32"/>
      <c r="BV1424" s="32"/>
      <c r="BW1424" s="32"/>
      <c r="BX1424" s="32">
        <v>380000</v>
      </c>
      <c r="BY1424" s="32"/>
      <c r="BZ1424" s="32">
        <v>380000</v>
      </c>
      <c r="CA1424" s="32">
        <f t="shared" si="356"/>
        <v>401356</v>
      </c>
      <c r="CB1424" s="32"/>
      <c r="CC1424" s="32"/>
      <c r="CD1424" s="32"/>
      <c r="CE1424" s="32"/>
      <c r="CF1424" s="32"/>
      <c r="CG1424" s="32"/>
      <c r="CH1424" s="32"/>
      <c r="CI1424" s="32"/>
      <c r="CJ1424" s="32">
        <f t="shared" si="357"/>
        <v>378404.24589999998</v>
      </c>
      <c r="CK1424" s="32">
        <f>+SMALL((K1424,O1424,S1424,W1424,AA1424,AE1424,AI1424,AM1424,AQ1424,AU1424,AY1424,BC1424,BG1424,BK1424,BO1424,BS1424,BW1424,CA1424,CE1424,CI1424),1)</f>
        <v>355452.49180000002</v>
      </c>
      <c r="CL1424" s="18"/>
      <c r="CM1424" s="18">
        <f t="shared" si="358"/>
        <v>0</v>
      </c>
      <c r="CN1424" s="35">
        <f t="shared" si="359"/>
        <v>0</v>
      </c>
      <c r="CO1424" s="39">
        <f t="shared" si="360"/>
        <v>355452.49180000002</v>
      </c>
    </row>
    <row r="1425" spans="1:93" s="19" customFormat="1" ht="60">
      <c r="A1425" s="17">
        <v>1415</v>
      </c>
      <c r="B1425" s="49" t="s">
        <v>877</v>
      </c>
      <c r="C1425" s="69" t="s">
        <v>1094</v>
      </c>
      <c r="D1425" s="69" t="s">
        <v>1249</v>
      </c>
      <c r="E1425" s="37">
        <v>1</v>
      </c>
      <c r="F1425" s="37" t="str">
        <f>+VLOOKUP(B1425,'[1]AMAREY NOVA MEDICAL S.A'!$D:$H,5,0)</f>
        <v>CTO 5669-2021 PROMED QUIRURGICOS E.U</v>
      </c>
      <c r="G1425" s="34">
        <f>+VLOOKUP(B1425,'[1]AMAREY NOVA MEDICAL S.A'!$D:$H,2,0)</f>
        <v>182004</v>
      </c>
      <c r="H1425" s="32">
        <f>+VLOOKUP(B1425,'[1]AMAREY NOVA MEDICAL S.A'!$D:$H,3,0)</f>
        <v>0</v>
      </c>
      <c r="I1425" s="32">
        <f>+VLOOKUP(B1425,'[1]AMAREY NOVA MEDICAL S.A'!$D:$H,4,0)</f>
        <v>182004</v>
      </c>
      <c r="J1425" s="32">
        <f t="shared" si="354"/>
        <v>182004</v>
      </c>
      <c r="K1425" s="32">
        <f t="shared" si="355"/>
        <v>192232.62479999999</v>
      </c>
      <c r="L1425" s="32"/>
      <c r="M1425" s="32"/>
      <c r="N1425" s="32"/>
      <c r="O1425" s="32"/>
      <c r="P1425" s="89"/>
      <c r="Q1425" s="87"/>
      <c r="R1425" s="90"/>
      <c r="S1425" s="32"/>
      <c r="T1425" s="32"/>
      <c r="U1425" s="32"/>
      <c r="V1425" s="32"/>
      <c r="W1425" s="32"/>
      <c r="X1425" s="32"/>
      <c r="Y1425" s="32"/>
      <c r="Z1425" s="32"/>
      <c r="AA1425" s="32"/>
      <c r="AB1425" s="32"/>
      <c r="AC1425" s="32"/>
      <c r="AD1425" s="32"/>
      <c r="AE1425" s="32"/>
      <c r="AF1425" s="32"/>
      <c r="AG1425" s="32"/>
      <c r="AH1425" s="32"/>
      <c r="AI1425" s="32"/>
      <c r="AJ1425" s="32"/>
      <c r="AK1425" s="32"/>
      <c r="AL1425" s="32"/>
      <c r="AM1425" s="32"/>
      <c r="AN1425" s="32"/>
      <c r="AO1425" s="32"/>
      <c r="AP1425" s="32"/>
      <c r="AQ1425" s="32"/>
      <c r="AR1425" s="32"/>
      <c r="AS1425" s="32"/>
      <c r="AT1425" s="32"/>
      <c r="AU1425" s="32"/>
      <c r="AV1425" s="32"/>
      <c r="AW1425" s="32"/>
      <c r="AX1425" s="32"/>
      <c r="AY1425" s="32"/>
      <c r="AZ1425" s="32"/>
      <c r="BA1425" s="32"/>
      <c r="BB1425" s="32"/>
      <c r="BC1425" s="32"/>
      <c r="BD1425" s="32"/>
      <c r="BE1425" s="32"/>
      <c r="BF1425" s="32"/>
      <c r="BG1425" s="32"/>
      <c r="BH1425" s="32"/>
      <c r="BI1425" s="32"/>
      <c r="BJ1425" s="32"/>
      <c r="BK1425" s="32"/>
      <c r="BL1425" s="32"/>
      <c r="BM1425" s="32"/>
      <c r="BN1425" s="32"/>
      <c r="BO1425" s="32"/>
      <c r="BP1425" s="32"/>
      <c r="BQ1425" s="32"/>
      <c r="BR1425" s="32"/>
      <c r="BS1425" s="32"/>
      <c r="BT1425" s="32"/>
      <c r="BU1425" s="32"/>
      <c r="BV1425" s="32"/>
      <c r="BW1425" s="32"/>
      <c r="BX1425" s="32"/>
      <c r="BY1425" s="32"/>
      <c r="BZ1425" s="32"/>
      <c r="CA1425" s="32"/>
      <c r="CB1425" s="32"/>
      <c r="CC1425" s="32"/>
      <c r="CD1425" s="32"/>
      <c r="CE1425" s="32"/>
      <c r="CF1425" s="32"/>
      <c r="CG1425" s="32"/>
      <c r="CH1425" s="32"/>
      <c r="CI1425" s="32"/>
      <c r="CJ1425" s="32">
        <f t="shared" si="357"/>
        <v>192232.62479999999</v>
      </c>
      <c r="CK1425" s="32">
        <f>+SMALL((K1425,O1425,S1425,W1425,AA1425,AE1425,AI1425,AM1425,AQ1425,AU1425,AY1425,BC1425,BG1425,BK1425,BO1425,BS1425,BW1425,CA1425,CE1425,CI1425),1)</f>
        <v>192232.62479999999</v>
      </c>
      <c r="CL1425" s="18"/>
      <c r="CM1425" s="18">
        <f t="shared" si="358"/>
        <v>0</v>
      </c>
      <c r="CN1425" s="35">
        <f t="shared" si="359"/>
        <v>0</v>
      </c>
      <c r="CO1425" s="39">
        <f t="shared" si="360"/>
        <v>192232.62479999999</v>
      </c>
    </row>
    <row r="1426" spans="1:93" s="19" customFormat="1" ht="30">
      <c r="A1426" s="17">
        <v>1416</v>
      </c>
      <c r="B1426" s="49" t="s">
        <v>1095</v>
      </c>
      <c r="C1426" s="69" t="s">
        <v>1127</v>
      </c>
      <c r="D1426" s="69" t="s">
        <v>1250</v>
      </c>
      <c r="E1426" s="37">
        <v>1</v>
      </c>
      <c r="F1426" s="37" t="str">
        <f>+VLOOKUP(B1426,'[1]AMAREY NOVA MEDICAL S.A'!$D:$H,5,0)</f>
        <v xml:space="preserve">CTO 5660-2021 DISORTHO SA </v>
      </c>
      <c r="G1426" s="34">
        <f>+VLOOKUP(B1426,'[1]AMAREY NOVA MEDICAL S.A'!$D:$H,2,0)</f>
        <v>490280</v>
      </c>
      <c r="H1426" s="32">
        <f>+VLOOKUP(B1426,'[1]AMAREY NOVA MEDICAL S.A'!$D:$H,3,0)</f>
        <v>0</v>
      </c>
      <c r="I1426" s="32">
        <f>+VLOOKUP(B1426,'[1]AMAREY NOVA MEDICAL S.A'!$D:$H,4,0)</f>
        <v>490280</v>
      </c>
      <c r="J1426" s="32">
        <f t="shared" si="354"/>
        <v>490280</v>
      </c>
      <c r="K1426" s="32">
        <f t="shared" si="355"/>
        <v>517833.73600000003</v>
      </c>
      <c r="L1426" s="32"/>
      <c r="M1426" s="32"/>
      <c r="N1426" s="32"/>
      <c r="O1426" s="32"/>
      <c r="P1426" s="71"/>
      <c r="Q1426" s="71"/>
      <c r="R1426" s="72"/>
      <c r="S1426" s="32"/>
      <c r="T1426" s="32"/>
      <c r="U1426" s="32"/>
      <c r="V1426" s="32"/>
      <c r="W1426" s="32"/>
      <c r="X1426" s="32">
        <v>490280</v>
      </c>
      <c r="Y1426" s="32"/>
      <c r="Z1426" s="32">
        <v>490280</v>
      </c>
      <c r="AA1426" s="32">
        <f t="shared" ref="AA1426:AA1483" si="361">+Z1426*1.0562</f>
        <v>517833.73600000003</v>
      </c>
      <c r="AB1426" s="32"/>
      <c r="AC1426" s="32"/>
      <c r="AD1426" s="32"/>
      <c r="AE1426" s="32"/>
      <c r="AF1426" s="32"/>
      <c r="AG1426" s="32"/>
      <c r="AH1426" s="32"/>
      <c r="AI1426" s="32"/>
      <c r="AJ1426" s="32"/>
      <c r="AK1426" s="32"/>
      <c r="AL1426" s="32"/>
      <c r="AM1426" s="32"/>
      <c r="AN1426" s="32"/>
      <c r="AO1426" s="32"/>
      <c r="AP1426" s="32"/>
      <c r="AQ1426" s="32"/>
      <c r="AR1426" s="32"/>
      <c r="AS1426" s="32"/>
      <c r="AT1426" s="32"/>
      <c r="AU1426" s="32"/>
      <c r="AV1426" s="32"/>
      <c r="AW1426" s="32"/>
      <c r="AX1426" s="32"/>
      <c r="AY1426" s="32"/>
      <c r="AZ1426" s="32"/>
      <c r="BA1426" s="32"/>
      <c r="BB1426" s="32"/>
      <c r="BC1426" s="32"/>
      <c r="BD1426" s="32"/>
      <c r="BE1426" s="32"/>
      <c r="BF1426" s="32"/>
      <c r="BG1426" s="32"/>
      <c r="BH1426" s="32"/>
      <c r="BI1426" s="32"/>
      <c r="BJ1426" s="32"/>
      <c r="BK1426" s="32"/>
      <c r="BL1426" s="32"/>
      <c r="BM1426" s="32"/>
      <c r="BN1426" s="32"/>
      <c r="BO1426" s="32"/>
      <c r="BP1426" s="32"/>
      <c r="BQ1426" s="32"/>
      <c r="BR1426" s="32"/>
      <c r="BS1426" s="32"/>
      <c r="BT1426" s="32"/>
      <c r="BU1426" s="32"/>
      <c r="BV1426" s="32"/>
      <c r="BW1426" s="32"/>
      <c r="BX1426" s="32">
        <v>804384</v>
      </c>
      <c r="BY1426" s="32"/>
      <c r="BZ1426" s="32">
        <v>804384</v>
      </c>
      <c r="CA1426" s="32">
        <f t="shared" si="356"/>
        <v>849590.38080000004</v>
      </c>
      <c r="CB1426" s="32"/>
      <c r="CC1426" s="32"/>
      <c r="CD1426" s="32"/>
      <c r="CE1426" s="32"/>
      <c r="CF1426" s="32">
        <v>2324511.2000000002</v>
      </c>
      <c r="CG1426" s="32"/>
      <c r="CH1426" s="32">
        <v>2324511.2000000002</v>
      </c>
      <c r="CI1426" s="32">
        <f t="shared" ref="CI1426:CI1451" si="362">+CH1426*1.0562</f>
        <v>2455148.7294400004</v>
      </c>
      <c r="CJ1426" s="32">
        <f t="shared" si="357"/>
        <v>1085101.6455600001</v>
      </c>
      <c r="CK1426" s="32">
        <f>+SMALL((K1426,O1426,S1426,W1426,AA1426,AE1426,AI1426,AM1426,AQ1426,AU1426,AY1426,BC1426,BG1426,BK1426,BO1426,BS1426,BW1426,CA1426,CE1426,CI1426),1)</f>
        <v>517833.73600000003</v>
      </c>
      <c r="CL1426" s="18"/>
      <c r="CM1426" s="18">
        <f t="shared" si="358"/>
        <v>0</v>
      </c>
      <c r="CN1426" s="35">
        <f t="shared" si="359"/>
        <v>0</v>
      </c>
      <c r="CO1426" s="39">
        <f t="shared" si="360"/>
        <v>517833.73600000003</v>
      </c>
    </row>
    <row r="1427" spans="1:93" s="19" customFormat="1" ht="30">
      <c r="A1427" s="17">
        <v>1417</v>
      </c>
      <c r="B1427" s="49" t="s">
        <v>1096</v>
      </c>
      <c r="C1427" s="69" t="s">
        <v>1128</v>
      </c>
      <c r="D1427" s="69" t="s">
        <v>1250</v>
      </c>
      <c r="E1427" s="37">
        <v>1</v>
      </c>
      <c r="F1427" s="37" t="str">
        <f>+VLOOKUP(B1427,'[1]AMAREY NOVA MEDICAL S.A'!$D:$H,5,0)</f>
        <v xml:space="preserve">CTO 5660-2021 DISORTHO SA </v>
      </c>
      <c r="G1427" s="34">
        <f>+VLOOKUP(B1427,'[1]AMAREY NOVA MEDICAL S.A'!$D:$H,2,0)</f>
        <v>615940</v>
      </c>
      <c r="H1427" s="32">
        <f>+VLOOKUP(B1427,'[1]AMAREY NOVA MEDICAL S.A'!$D:$H,3,0)</f>
        <v>0</v>
      </c>
      <c r="I1427" s="32">
        <f>+VLOOKUP(B1427,'[1]AMAREY NOVA MEDICAL S.A'!$D:$H,4,0)</f>
        <v>615940</v>
      </c>
      <c r="J1427" s="32">
        <f t="shared" si="354"/>
        <v>615940</v>
      </c>
      <c r="K1427" s="32">
        <f t="shared" si="355"/>
        <v>650555.82799999998</v>
      </c>
      <c r="L1427" s="32"/>
      <c r="M1427" s="32"/>
      <c r="N1427" s="32"/>
      <c r="O1427" s="32"/>
      <c r="P1427" s="71"/>
      <c r="Q1427" s="71"/>
      <c r="R1427" s="72"/>
      <c r="S1427" s="32"/>
      <c r="T1427" s="32"/>
      <c r="U1427" s="32"/>
      <c r="V1427" s="32"/>
      <c r="W1427" s="32"/>
      <c r="X1427" s="32">
        <v>615940</v>
      </c>
      <c r="Y1427" s="32"/>
      <c r="Z1427" s="32">
        <v>615940</v>
      </c>
      <c r="AA1427" s="32">
        <f t="shared" si="361"/>
        <v>650555.82799999998</v>
      </c>
      <c r="AB1427" s="32"/>
      <c r="AC1427" s="32"/>
      <c r="AD1427" s="32"/>
      <c r="AE1427" s="32"/>
      <c r="AF1427" s="32"/>
      <c r="AG1427" s="32"/>
      <c r="AH1427" s="32"/>
      <c r="AI1427" s="32"/>
      <c r="AJ1427" s="32"/>
      <c r="AK1427" s="32"/>
      <c r="AL1427" s="32"/>
      <c r="AM1427" s="32"/>
      <c r="AN1427" s="32"/>
      <c r="AO1427" s="32"/>
      <c r="AP1427" s="32"/>
      <c r="AQ1427" s="32"/>
      <c r="AR1427" s="32"/>
      <c r="AS1427" s="32"/>
      <c r="AT1427" s="32"/>
      <c r="AU1427" s="32"/>
      <c r="AV1427" s="32"/>
      <c r="AW1427" s="32"/>
      <c r="AX1427" s="32"/>
      <c r="AY1427" s="32"/>
      <c r="AZ1427" s="32"/>
      <c r="BA1427" s="32"/>
      <c r="BB1427" s="32"/>
      <c r="BC1427" s="32"/>
      <c r="BD1427" s="32"/>
      <c r="BE1427" s="32"/>
      <c r="BF1427" s="32"/>
      <c r="BG1427" s="32"/>
      <c r="BH1427" s="32"/>
      <c r="BI1427" s="32"/>
      <c r="BJ1427" s="32"/>
      <c r="BK1427" s="32"/>
      <c r="BL1427" s="32"/>
      <c r="BM1427" s="32"/>
      <c r="BN1427" s="32"/>
      <c r="BO1427" s="32"/>
      <c r="BP1427" s="32"/>
      <c r="BQ1427" s="32"/>
      <c r="BR1427" s="32"/>
      <c r="BS1427" s="32"/>
      <c r="BT1427" s="32"/>
      <c r="BU1427" s="32"/>
      <c r="BV1427" s="32"/>
      <c r="BW1427" s="32"/>
      <c r="BX1427" s="32">
        <v>965260.80000000005</v>
      </c>
      <c r="BY1427" s="32"/>
      <c r="BZ1427" s="32">
        <v>965260.80000000005</v>
      </c>
      <c r="CA1427" s="32">
        <f t="shared" si="356"/>
        <v>1019508.4569600001</v>
      </c>
      <c r="CB1427" s="32"/>
      <c r="CC1427" s="32"/>
      <c r="CD1427" s="32"/>
      <c r="CE1427" s="32"/>
      <c r="CF1427" s="32">
        <v>3975815.56</v>
      </c>
      <c r="CG1427" s="32"/>
      <c r="CH1427" s="32">
        <v>3975815.56</v>
      </c>
      <c r="CI1427" s="32">
        <f t="shared" si="362"/>
        <v>4199256.3944720002</v>
      </c>
      <c r="CJ1427" s="32">
        <f t="shared" si="357"/>
        <v>1629969.1268580002</v>
      </c>
      <c r="CK1427" s="32">
        <f>+SMALL((K1427,O1427,S1427,W1427,AA1427,AE1427,AI1427,AM1427,AQ1427,AU1427,AY1427,BC1427,BG1427,BK1427,BO1427,BS1427,BW1427,CA1427,CE1427,CI1427),1)</f>
        <v>650555.82799999998</v>
      </c>
      <c r="CL1427" s="18"/>
      <c r="CM1427" s="18">
        <f t="shared" si="358"/>
        <v>0</v>
      </c>
      <c r="CN1427" s="35">
        <f t="shared" si="359"/>
        <v>0</v>
      </c>
      <c r="CO1427" s="39">
        <f t="shared" si="360"/>
        <v>650555.82799999998</v>
      </c>
    </row>
    <row r="1428" spans="1:93" s="19" customFormat="1" ht="30">
      <c r="A1428" s="17">
        <v>1418</v>
      </c>
      <c r="B1428" s="49" t="s">
        <v>1097</v>
      </c>
      <c r="C1428" s="69" t="s">
        <v>1129</v>
      </c>
      <c r="D1428" s="69" t="s">
        <v>1250</v>
      </c>
      <c r="E1428" s="37">
        <v>1</v>
      </c>
      <c r="F1428" s="37" t="str">
        <f>+VLOOKUP(B1428,'[1]AMAREY NOVA MEDICAL S.A'!$D:$H,5,0)</f>
        <v xml:space="preserve">CTO 5660-2021 DISORTHO SA </v>
      </c>
      <c r="G1428" s="34">
        <f>+VLOOKUP(B1428,'[1]AMAREY NOVA MEDICAL S.A'!$D:$H,2,0)</f>
        <v>1102100</v>
      </c>
      <c r="H1428" s="32">
        <f>+VLOOKUP(B1428,'[1]AMAREY NOVA MEDICAL S.A'!$D:$H,3,0)</f>
        <v>0</v>
      </c>
      <c r="I1428" s="32">
        <f>+VLOOKUP(B1428,'[1]AMAREY NOVA MEDICAL S.A'!$D:$H,4,0)</f>
        <v>1102100</v>
      </c>
      <c r="J1428" s="32">
        <f t="shared" si="354"/>
        <v>1102100</v>
      </c>
      <c r="K1428" s="32">
        <f t="shared" si="355"/>
        <v>1164038.02</v>
      </c>
      <c r="L1428" s="32"/>
      <c r="M1428" s="32"/>
      <c r="N1428" s="32"/>
      <c r="O1428" s="32"/>
      <c r="P1428" s="71"/>
      <c r="Q1428" s="71"/>
      <c r="R1428" s="72"/>
      <c r="S1428" s="32"/>
      <c r="T1428" s="32"/>
      <c r="U1428" s="32"/>
      <c r="V1428" s="32"/>
      <c r="W1428" s="32"/>
      <c r="X1428" s="32">
        <v>1102100</v>
      </c>
      <c r="Y1428" s="32"/>
      <c r="Z1428" s="32">
        <v>1102100</v>
      </c>
      <c r="AA1428" s="32">
        <f t="shared" si="361"/>
        <v>1164038.02</v>
      </c>
      <c r="AB1428" s="32"/>
      <c r="AC1428" s="32"/>
      <c r="AD1428" s="32"/>
      <c r="AE1428" s="32"/>
      <c r="AF1428" s="32"/>
      <c r="AG1428" s="32"/>
      <c r="AH1428" s="32"/>
      <c r="AI1428" s="32"/>
      <c r="AJ1428" s="32"/>
      <c r="AK1428" s="32"/>
      <c r="AL1428" s="32"/>
      <c r="AM1428" s="32"/>
      <c r="AN1428" s="32"/>
      <c r="AO1428" s="32"/>
      <c r="AP1428" s="32"/>
      <c r="AQ1428" s="32"/>
      <c r="AR1428" s="32"/>
      <c r="AS1428" s="32"/>
      <c r="AT1428" s="32"/>
      <c r="AU1428" s="32"/>
      <c r="AV1428" s="32"/>
      <c r="AW1428" s="32"/>
      <c r="AX1428" s="32"/>
      <c r="AY1428" s="32"/>
      <c r="AZ1428" s="32"/>
      <c r="BA1428" s="32"/>
      <c r="BB1428" s="32"/>
      <c r="BC1428" s="32"/>
      <c r="BD1428" s="32"/>
      <c r="BE1428" s="32"/>
      <c r="BF1428" s="32"/>
      <c r="BG1428" s="32"/>
      <c r="BH1428" s="32"/>
      <c r="BI1428" s="32"/>
      <c r="BJ1428" s="32"/>
      <c r="BK1428" s="32"/>
      <c r="BL1428" s="32"/>
      <c r="BM1428" s="32"/>
      <c r="BN1428" s="32"/>
      <c r="BO1428" s="32"/>
      <c r="BP1428" s="32"/>
      <c r="BQ1428" s="32"/>
      <c r="BR1428" s="32"/>
      <c r="BS1428" s="32"/>
      <c r="BT1428" s="32"/>
      <c r="BU1428" s="32"/>
      <c r="BV1428" s="32"/>
      <c r="BW1428" s="32"/>
      <c r="BX1428" s="32">
        <v>1988616</v>
      </c>
      <c r="BY1428" s="32"/>
      <c r="BZ1428" s="32">
        <v>1988616</v>
      </c>
      <c r="CA1428" s="32">
        <f t="shared" si="356"/>
        <v>2100376.2192000002</v>
      </c>
      <c r="CB1428" s="32"/>
      <c r="CC1428" s="32"/>
      <c r="CD1428" s="32"/>
      <c r="CE1428" s="32"/>
      <c r="CF1428" s="32">
        <v>1973373.96</v>
      </c>
      <c r="CG1428" s="32"/>
      <c r="CH1428" s="32">
        <v>1973373.96</v>
      </c>
      <c r="CI1428" s="32">
        <f t="shared" si="362"/>
        <v>2084277.5765520001</v>
      </c>
      <c r="CJ1428" s="32">
        <f t="shared" si="357"/>
        <v>1628182.458938</v>
      </c>
      <c r="CK1428" s="32">
        <f>+SMALL((K1428,O1428,S1428,W1428,AA1428,AE1428,AI1428,AM1428,AQ1428,AU1428,AY1428,BC1428,BG1428,BK1428,BO1428,BS1428,BW1428,CA1428,CE1428,CI1428),1)</f>
        <v>1164038.02</v>
      </c>
      <c r="CL1428" s="18"/>
      <c r="CM1428" s="18">
        <f t="shared" si="358"/>
        <v>0</v>
      </c>
      <c r="CN1428" s="35">
        <f t="shared" si="359"/>
        <v>0</v>
      </c>
      <c r="CO1428" s="39">
        <f t="shared" si="360"/>
        <v>1164038.02</v>
      </c>
    </row>
    <row r="1429" spans="1:93" s="19" customFormat="1" ht="45">
      <c r="A1429" s="17">
        <v>1419</v>
      </c>
      <c r="B1429" s="49" t="s">
        <v>1098</v>
      </c>
      <c r="C1429" s="69" t="s">
        <v>1130</v>
      </c>
      <c r="D1429" s="69" t="s">
        <v>1250</v>
      </c>
      <c r="E1429" s="37">
        <v>1</v>
      </c>
      <c r="F1429" s="37" t="str">
        <f>+VLOOKUP(B1429,'[1]AMAREY NOVA MEDICAL S.A'!$D:$H,5,0)</f>
        <v>CTO 5662-2021 EXEL MEDICAL S.A.S</v>
      </c>
      <c r="G1429" s="34">
        <f>+VLOOKUP(B1429,'[1]AMAREY NOVA MEDICAL S.A'!$D:$H,2,0)</f>
        <v>2200000</v>
      </c>
      <c r="H1429" s="32">
        <f>+VLOOKUP(B1429,'[1]AMAREY NOVA MEDICAL S.A'!$D:$H,3,0)</f>
        <v>0</v>
      </c>
      <c r="I1429" s="32">
        <f>+VLOOKUP(B1429,'[1]AMAREY NOVA MEDICAL S.A'!$D:$H,4,0)</f>
        <v>2200000</v>
      </c>
      <c r="J1429" s="32">
        <f t="shared" si="354"/>
        <v>2200000</v>
      </c>
      <c r="K1429" s="32">
        <f t="shared" si="355"/>
        <v>2323640</v>
      </c>
      <c r="L1429" s="32"/>
      <c r="M1429" s="32"/>
      <c r="N1429" s="32"/>
      <c r="O1429" s="32"/>
      <c r="P1429" s="71"/>
      <c r="Q1429" s="71"/>
      <c r="R1429" s="72"/>
      <c r="S1429" s="32"/>
      <c r="T1429" s="32"/>
      <c r="U1429" s="32"/>
      <c r="V1429" s="32"/>
      <c r="W1429" s="32"/>
      <c r="X1429" s="32"/>
      <c r="Y1429" s="32"/>
      <c r="Z1429" s="32"/>
      <c r="AA1429" s="32"/>
      <c r="AB1429" s="32">
        <v>2800000</v>
      </c>
      <c r="AC1429" s="32"/>
      <c r="AD1429" s="32">
        <v>2800000</v>
      </c>
      <c r="AE1429" s="32">
        <f t="shared" ref="AE1429:AE1461" si="363">+AD1429*1.0562</f>
        <v>2957360</v>
      </c>
      <c r="AF1429" s="32"/>
      <c r="AG1429" s="32"/>
      <c r="AH1429" s="32"/>
      <c r="AI1429" s="32"/>
      <c r="AJ1429" s="32"/>
      <c r="AK1429" s="32"/>
      <c r="AL1429" s="32"/>
      <c r="AM1429" s="32"/>
      <c r="AN1429" s="32"/>
      <c r="AO1429" s="32"/>
      <c r="AP1429" s="32"/>
      <c r="AQ1429" s="32"/>
      <c r="AR1429" s="32"/>
      <c r="AS1429" s="32"/>
      <c r="AT1429" s="32"/>
      <c r="AU1429" s="32"/>
      <c r="AV1429" s="32"/>
      <c r="AW1429" s="32"/>
      <c r="AX1429" s="32"/>
      <c r="AY1429" s="32"/>
      <c r="AZ1429" s="32"/>
      <c r="BA1429" s="32"/>
      <c r="BB1429" s="32"/>
      <c r="BC1429" s="32"/>
      <c r="BD1429" s="32">
        <v>5500000</v>
      </c>
      <c r="BE1429" s="32"/>
      <c r="BF1429" s="32">
        <v>5500000</v>
      </c>
      <c r="BG1429" s="32">
        <f t="shared" ref="BG1429:BG1483" si="364">+BF1429*1.0562</f>
        <v>5809100</v>
      </c>
      <c r="BH1429" s="32"/>
      <c r="BI1429" s="32"/>
      <c r="BJ1429" s="32"/>
      <c r="BK1429" s="32"/>
      <c r="BL1429" s="32"/>
      <c r="BM1429" s="32"/>
      <c r="BN1429" s="32"/>
      <c r="BO1429" s="32"/>
      <c r="BP1429" s="32"/>
      <c r="BQ1429" s="32"/>
      <c r="BR1429" s="32"/>
      <c r="BS1429" s="32"/>
      <c r="BT1429" s="32"/>
      <c r="BU1429" s="32"/>
      <c r="BV1429" s="32"/>
      <c r="BW1429" s="32"/>
      <c r="BX1429" s="32"/>
      <c r="BY1429" s="32"/>
      <c r="BZ1429" s="32"/>
      <c r="CA1429" s="32"/>
      <c r="CB1429" s="32"/>
      <c r="CC1429" s="32"/>
      <c r="CD1429" s="32"/>
      <c r="CE1429" s="32"/>
      <c r="CF1429" s="32">
        <v>4715942.82</v>
      </c>
      <c r="CG1429" s="32"/>
      <c r="CH1429" s="32">
        <v>4715942.82</v>
      </c>
      <c r="CI1429" s="32">
        <f t="shared" si="362"/>
        <v>4980978.8064840008</v>
      </c>
      <c r="CJ1429" s="32">
        <f t="shared" si="357"/>
        <v>4017769.7016210002</v>
      </c>
      <c r="CK1429" s="32">
        <f>+SMALL((K1429,O1429,S1429,W1429,AA1429,AE1429,AI1429,AM1429,AQ1429,AU1429,AY1429,BC1429,BG1429,BK1429,BO1429,BS1429,BW1429,CA1429,CE1429,CI1429),1)</f>
        <v>2323640</v>
      </c>
      <c r="CL1429" s="18"/>
      <c r="CM1429" s="18">
        <f t="shared" si="358"/>
        <v>0</v>
      </c>
      <c r="CN1429" s="35">
        <f t="shared" si="359"/>
        <v>0</v>
      </c>
      <c r="CO1429" s="39">
        <f t="shared" si="360"/>
        <v>2323640</v>
      </c>
    </row>
    <row r="1430" spans="1:93" s="19" customFormat="1" ht="45">
      <c r="A1430" s="17">
        <v>1420</v>
      </c>
      <c r="B1430" s="49" t="s">
        <v>1099</v>
      </c>
      <c r="C1430" s="69" t="s">
        <v>1131</v>
      </c>
      <c r="D1430" s="69" t="s">
        <v>1250</v>
      </c>
      <c r="E1430" s="37">
        <v>1</v>
      </c>
      <c r="F1430" s="37" t="str">
        <f>+VLOOKUP(B1430,'[1]AMAREY NOVA MEDICAL S.A'!$D:$H,5,0)</f>
        <v>CTO 5662-2021 EXEL MEDICAL S.A.S</v>
      </c>
      <c r="G1430" s="34">
        <f>+VLOOKUP(B1430,'[1]AMAREY NOVA MEDICAL S.A'!$D:$H,2,0)</f>
        <v>2200000</v>
      </c>
      <c r="H1430" s="32">
        <f>+VLOOKUP(B1430,'[1]AMAREY NOVA MEDICAL S.A'!$D:$H,3,0)</f>
        <v>0</v>
      </c>
      <c r="I1430" s="32">
        <f>+VLOOKUP(B1430,'[1]AMAREY NOVA MEDICAL S.A'!$D:$H,4,0)</f>
        <v>2200000</v>
      </c>
      <c r="J1430" s="32">
        <f t="shared" si="354"/>
        <v>2200000</v>
      </c>
      <c r="K1430" s="32">
        <f t="shared" si="355"/>
        <v>2323640</v>
      </c>
      <c r="L1430" s="32"/>
      <c r="M1430" s="32"/>
      <c r="N1430" s="32"/>
      <c r="O1430" s="32"/>
      <c r="P1430" s="71"/>
      <c r="Q1430" s="71"/>
      <c r="R1430" s="72"/>
      <c r="S1430" s="32"/>
      <c r="T1430" s="32"/>
      <c r="U1430" s="32"/>
      <c r="V1430" s="32"/>
      <c r="W1430" s="32"/>
      <c r="X1430" s="32"/>
      <c r="Y1430" s="32"/>
      <c r="Z1430" s="32"/>
      <c r="AA1430" s="32"/>
      <c r="AB1430" s="32">
        <v>2800000</v>
      </c>
      <c r="AC1430" s="32"/>
      <c r="AD1430" s="32">
        <v>2800000</v>
      </c>
      <c r="AE1430" s="32">
        <f t="shared" si="363"/>
        <v>2957360</v>
      </c>
      <c r="AF1430" s="32"/>
      <c r="AG1430" s="32"/>
      <c r="AH1430" s="32"/>
      <c r="AI1430" s="32"/>
      <c r="AJ1430" s="32"/>
      <c r="AK1430" s="32"/>
      <c r="AL1430" s="32"/>
      <c r="AM1430" s="32"/>
      <c r="AN1430" s="32"/>
      <c r="AO1430" s="32"/>
      <c r="AP1430" s="32"/>
      <c r="AQ1430" s="32"/>
      <c r="AR1430" s="32"/>
      <c r="AS1430" s="32"/>
      <c r="AT1430" s="32"/>
      <c r="AU1430" s="32"/>
      <c r="AV1430" s="32"/>
      <c r="AW1430" s="32"/>
      <c r="AX1430" s="32"/>
      <c r="AY1430" s="32"/>
      <c r="AZ1430" s="32"/>
      <c r="BA1430" s="32"/>
      <c r="BB1430" s="32"/>
      <c r="BC1430" s="32"/>
      <c r="BD1430" s="32">
        <v>5500000</v>
      </c>
      <c r="BE1430" s="32"/>
      <c r="BF1430" s="32">
        <v>5500000</v>
      </c>
      <c r="BG1430" s="32">
        <f t="shared" si="364"/>
        <v>5809100</v>
      </c>
      <c r="BH1430" s="32"/>
      <c r="BI1430" s="32"/>
      <c r="BJ1430" s="32"/>
      <c r="BK1430" s="32"/>
      <c r="BL1430" s="32"/>
      <c r="BM1430" s="32"/>
      <c r="BN1430" s="32"/>
      <c r="BO1430" s="32"/>
      <c r="BP1430" s="32"/>
      <c r="BQ1430" s="32"/>
      <c r="BR1430" s="32"/>
      <c r="BS1430" s="32"/>
      <c r="BT1430" s="32"/>
      <c r="BU1430" s="32"/>
      <c r="BV1430" s="32"/>
      <c r="BW1430" s="32"/>
      <c r="BX1430" s="32"/>
      <c r="BY1430" s="32"/>
      <c r="BZ1430" s="32"/>
      <c r="CA1430" s="32"/>
      <c r="CB1430" s="32"/>
      <c r="CC1430" s="32"/>
      <c r="CD1430" s="32"/>
      <c r="CE1430" s="32"/>
      <c r="CF1430" s="32">
        <v>4788409.4800000004</v>
      </c>
      <c r="CG1430" s="32"/>
      <c r="CH1430" s="32">
        <v>4788409.4800000004</v>
      </c>
      <c r="CI1430" s="32">
        <f t="shared" si="362"/>
        <v>5057518.0927760005</v>
      </c>
      <c r="CJ1430" s="32">
        <f t="shared" si="357"/>
        <v>4036904.5231940001</v>
      </c>
      <c r="CK1430" s="32">
        <f>+SMALL((K1430,O1430,S1430,W1430,AA1430,AE1430,AI1430,AM1430,AQ1430,AU1430,AY1430,BC1430,BG1430,BK1430,BO1430,BS1430,BW1430,CA1430,CE1430,CI1430),1)</f>
        <v>2323640</v>
      </c>
      <c r="CL1430" s="18"/>
      <c r="CM1430" s="18">
        <f t="shared" si="358"/>
        <v>0</v>
      </c>
      <c r="CN1430" s="35">
        <f t="shared" si="359"/>
        <v>0</v>
      </c>
      <c r="CO1430" s="39">
        <f t="shared" si="360"/>
        <v>2323640</v>
      </c>
    </row>
    <row r="1431" spans="1:93" s="19" customFormat="1" ht="45">
      <c r="A1431" s="17">
        <v>1421</v>
      </c>
      <c r="B1431" s="49" t="s">
        <v>1100</v>
      </c>
      <c r="C1431" s="69" t="s">
        <v>1132</v>
      </c>
      <c r="D1431" s="69" t="s">
        <v>1250</v>
      </c>
      <c r="E1431" s="37">
        <v>1</v>
      </c>
      <c r="F1431" s="37" t="str">
        <f>+VLOOKUP(B1431,'[1]AMAREY NOVA MEDICAL S.A'!$D:$H,5,0)</f>
        <v>CTO 5662-2021 EXEL MEDICAL S.A.S</v>
      </c>
      <c r="G1431" s="34">
        <f>+VLOOKUP(B1431,'[1]AMAREY NOVA MEDICAL S.A'!$D:$H,2,0)</f>
        <v>2200000</v>
      </c>
      <c r="H1431" s="32">
        <f>+VLOOKUP(B1431,'[1]AMAREY NOVA MEDICAL S.A'!$D:$H,3,0)</f>
        <v>0</v>
      </c>
      <c r="I1431" s="32">
        <f>+VLOOKUP(B1431,'[1]AMAREY NOVA MEDICAL S.A'!$D:$H,4,0)</f>
        <v>2200000</v>
      </c>
      <c r="J1431" s="32">
        <f t="shared" si="354"/>
        <v>2200000</v>
      </c>
      <c r="K1431" s="32">
        <f t="shared" si="355"/>
        <v>2323640</v>
      </c>
      <c r="L1431" s="32"/>
      <c r="M1431" s="32"/>
      <c r="N1431" s="32"/>
      <c r="O1431" s="32"/>
      <c r="P1431" s="71"/>
      <c r="Q1431" s="71"/>
      <c r="R1431" s="72"/>
      <c r="S1431" s="32"/>
      <c r="T1431" s="32"/>
      <c r="U1431" s="32"/>
      <c r="V1431" s="32"/>
      <c r="W1431" s="32"/>
      <c r="X1431" s="32"/>
      <c r="Y1431" s="32"/>
      <c r="Z1431" s="32"/>
      <c r="AA1431" s="32"/>
      <c r="AB1431" s="32">
        <v>2800000</v>
      </c>
      <c r="AC1431" s="32"/>
      <c r="AD1431" s="32">
        <v>2800000</v>
      </c>
      <c r="AE1431" s="32">
        <f t="shared" si="363"/>
        <v>2957360</v>
      </c>
      <c r="AF1431" s="32"/>
      <c r="AG1431" s="32"/>
      <c r="AH1431" s="32"/>
      <c r="AI1431" s="32"/>
      <c r="AJ1431" s="32"/>
      <c r="AK1431" s="32"/>
      <c r="AL1431" s="32"/>
      <c r="AM1431" s="32"/>
      <c r="AN1431" s="32"/>
      <c r="AO1431" s="32"/>
      <c r="AP1431" s="32"/>
      <c r="AQ1431" s="32"/>
      <c r="AR1431" s="32"/>
      <c r="AS1431" s="32"/>
      <c r="AT1431" s="32"/>
      <c r="AU1431" s="32"/>
      <c r="AV1431" s="32"/>
      <c r="AW1431" s="32"/>
      <c r="AX1431" s="32"/>
      <c r="AY1431" s="32"/>
      <c r="AZ1431" s="32"/>
      <c r="BA1431" s="32"/>
      <c r="BB1431" s="32"/>
      <c r="BC1431" s="32"/>
      <c r="BD1431" s="32">
        <v>5500000</v>
      </c>
      <c r="BE1431" s="32"/>
      <c r="BF1431" s="32">
        <v>5500000</v>
      </c>
      <c r="BG1431" s="32">
        <f t="shared" si="364"/>
        <v>5809100</v>
      </c>
      <c r="BH1431" s="32"/>
      <c r="BI1431" s="32"/>
      <c r="BJ1431" s="32"/>
      <c r="BK1431" s="32"/>
      <c r="BL1431" s="32"/>
      <c r="BM1431" s="32"/>
      <c r="BN1431" s="32"/>
      <c r="BO1431" s="32"/>
      <c r="BP1431" s="32"/>
      <c r="BQ1431" s="32"/>
      <c r="BR1431" s="32"/>
      <c r="BS1431" s="32"/>
      <c r="BT1431" s="32"/>
      <c r="BU1431" s="32"/>
      <c r="BV1431" s="32"/>
      <c r="BW1431" s="32"/>
      <c r="BX1431" s="32"/>
      <c r="BY1431" s="32"/>
      <c r="BZ1431" s="32"/>
      <c r="CA1431" s="32"/>
      <c r="CB1431" s="32"/>
      <c r="CC1431" s="32"/>
      <c r="CD1431" s="32"/>
      <c r="CE1431" s="32"/>
      <c r="CF1431" s="32">
        <v>4976511.37</v>
      </c>
      <c r="CG1431" s="32"/>
      <c r="CH1431" s="32">
        <v>4976511.37</v>
      </c>
      <c r="CI1431" s="32">
        <f t="shared" si="362"/>
        <v>5256191.3089939998</v>
      </c>
      <c r="CJ1431" s="32">
        <f t="shared" si="357"/>
        <v>4086572.8272484997</v>
      </c>
      <c r="CK1431" s="32">
        <f>+SMALL((K1431,O1431,S1431,W1431,AA1431,AE1431,AI1431,AM1431,AQ1431,AU1431,AY1431,BC1431,BG1431,BK1431,BO1431,BS1431,BW1431,CA1431,CE1431,CI1431),1)</f>
        <v>2323640</v>
      </c>
      <c r="CL1431" s="18"/>
      <c r="CM1431" s="18">
        <f t="shared" si="358"/>
        <v>0</v>
      </c>
      <c r="CN1431" s="35">
        <f t="shared" si="359"/>
        <v>0</v>
      </c>
      <c r="CO1431" s="39">
        <f t="shared" si="360"/>
        <v>2323640</v>
      </c>
    </row>
    <row r="1432" spans="1:93" s="19" customFormat="1" ht="45">
      <c r="A1432" s="17">
        <v>1422</v>
      </c>
      <c r="B1432" s="49" t="s">
        <v>1101</v>
      </c>
      <c r="C1432" s="69" t="s">
        <v>1133</v>
      </c>
      <c r="D1432" s="69" t="s">
        <v>1250</v>
      </c>
      <c r="E1432" s="37">
        <v>1</v>
      </c>
      <c r="F1432" s="37" t="str">
        <f>+VLOOKUP(B1432,'[1]AMAREY NOVA MEDICAL S.A'!$D:$H,5,0)</f>
        <v>CTO 5662-2021 EXEL MEDICAL S.A.S</v>
      </c>
      <c r="G1432" s="34">
        <f>+VLOOKUP(B1432,'[1]AMAREY NOVA MEDICAL S.A'!$D:$H,2,0)</f>
        <v>2400000</v>
      </c>
      <c r="H1432" s="32">
        <f>+VLOOKUP(B1432,'[1]AMAREY NOVA MEDICAL S.A'!$D:$H,3,0)</f>
        <v>0</v>
      </c>
      <c r="I1432" s="32">
        <f>+VLOOKUP(B1432,'[1]AMAREY NOVA MEDICAL S.A'!$D:$H,4,0)</f>
        <v>2400000</v>
      </c>
      <c r="J1432" s="32">
        <f t="shared" si="354"/>
        <v>2400000</v>
      </c>
      <c r="K1432" s="32">
        <f t="shared" si="355"/>
        <v>2534880</v>
      </c>
      <c r="L1432" s="32"/>
      <c r="M1432" s="32"/>
      <c r="N1432" s="32"/>
      <c r="O1432" s="32"/>
      <c r="P1432" s="71"/>
      <c r="Q1432" s="71"/>
      <c r="R1432" s="72"/>
      <c r="S1432" s="32"/>
      <c r="T1432" s="32"/>
      <c r="U1432" s="32"/>
      <c r="V1432" s="32"/>
      <c r="W1432" s="32"/>
      <c r="X1432" s="32"/>
      <c r="Y1432" s="32"/>
      <c r="Z1432" s="32"/>
      <c r="AA1432" s="32"/>
      <c r="AB1432" s="32">
        <v>2800000</v>
      </c>
      <c r="AC1432" s="32"/>
      <c r="AD1432" s="32">
        <v>2800000</v>
      </c>
      <c r="AE1432" s="32">
        <f t="shared" si="363"/>
        <v>2957360</v>
      </c>
      <c r="AF1432" s="32"/>
      <c r="AG1432" s="32"/>
      <c r="AH1432" s="32"/>
      <c r="AI1432" s="32"/>
      <c r="AJ1432" s="32"/>
      <c r="AK1432" s="32"/>
      <c r="AL1432" s="32"/>
      <c r="AM1432" s="32"/>
      <c r="AN1432" s="32"/>
      <c r="AO1432" s="32"/>
      <c r="AP1432" s="32"/>
      <c r="AQ1432" s="32"/>
      <c r="AR1432" s="32"/>
      <c r="AS1432" s="32"/>
      <c r="AT1432" s="32"/>
      <c r="AU1432" s="32"/>
      <c r="AV1432" s="32"/>
      <c r="AW1432" s="32"/>
      <c r="AX1432" s="32"/>
      <c r="AY1432" s="32"/>
      <c r="AZ1432" s="32"/>
      <c r="BA1432" s="32"/>
      <c r="BB1432" s="32"/>
      <c r="BC1432" s="32"/>
      <c r="BD1432" s="32">
        <v>7100000</v>
      </c>
      <c r="BE1432" s="32"/>
      <c r="BF1432" s="32">
        <v>7100000</v>
      </c>
      <c r="BG1432" s="32">
        <f t="shared" si="364"/>
        <v>7499020</v>
      </c>
      <c r="BH1432" s="32"/>
      <c r="BI1432" s="32"/>
      <c r="BJ1432" s="32"/>
      <c r="BK1432" s="32"/>
      <c r="BL1432" s="32"/>
      <c r="BM1432" s="32"/>
      <c r="BN1432" s="32"/>
      <c r="BO1432" s="32"/>
      <c r="BP1432" s="32"/>
      <c r="BQ1432" s="32"/>
      <c r="BR1432" s="32"/>
      <c r="BS1432" s="32"/>
      <c r="BT1432" s="32"/>
      <c r="BU1432" s="32"/>
      <c r="BV1432" s="32"/>
      <c r="BW1432" s="32"/>
      <c r="BX1432" s="32"/>
      <c r="BY1432" s="32"/>
      <c r="BZ1432" s="32"/>
      <c r="CA1432" s="32"/>
      <c r="CB1432" s="32"/>
      <c r="CC1432" s="32"/>
      <c r="CD1432" s="32"/>
      <c r="CE1432" s="32"/>
      <c r="CF1432" s="32">
        <v>5651365.6799999997</v>
      </c>
      <c r="CG1432" s="32"/>
      <c r="CH1432" s="32">
        <v>5651365.6799999997</v>
      </c>
      <c r="CI1432" s="32">
        <f t="shared" si="362"/>
        <v>5968972.4312159996</v>
      </c>
      <c r="CJ1432" s="32">
        <f t="shared" si="357"/>
        <v>4740058.1078040004</v>
      </c>
      <c r="CK1432" s="32">
        <f>+SMALL((K1432,O1432,S1432,W1432,AA1432,AE1432,AI1432,AM1432,AQ1432,AU1432,AY1432,BC1432,BG1432,BK1432,BO1432,BS1432,BW1432,CA1432,CE1432,CI1432),1)</f>
        <v>2534880</v>
      </c>
      <c r="CL1432" s="18"/>
      <c r="CM1432" s="18">
        <f t="shared" si="358"/>
        <v>0</v>
      </c>
      <c r="CN1432" s="35">
        <f t="shared" si="359"/>
        <v>0</v>
      </c>
      <c r="CO1432" s="39">
        <f t="shared" si="360"/>
        <v>2534880</v>
      </c>
    </row>
    <row r="1433" spans="1:93" s="19" customFormat="1" ht="45">
      <c r="A1433" s="17">
        <v>1423</v>
      </c>
      <c r="B1433" s="49" t="s">
        <v>1102</v>
      </c>
      <c r="C1433" s="69" t="s">
        <v>1134</v>
      </c>
      <c r="D1433" s="69" t="s">
        <v>1250</v>
      </c>
      <c r="E1433" s="37">
        <v>1</v>
      </c>
      <c r="F1433" s="37" t="str">
        <f>+VLOOKUP(B1433,'[1]AMAREY NOVA MEDICAL S.A'!$D:$H,5,0)</f>
        <v>CTO 5662-2021 EXEL MEDICAL S.A.S</v>
      </c>
      <c r="G1433" s="34">
        <f>+VLOOKUP(B1433,'[1]AMAREY NOVA MEDICAL S.A'!$D:$H,2,0)</f>
        <v>2400000</v>
      </c>
      <c r="H1433" s="32">
        <f>+VLOOKUP(B1433,'[1]AMAREY NOVA MEDICAL S.A'!$D:$H,3,0)</f>
        <v>0</v>
      </c>
      <c r="I1433" s="32">
        <f>+VLOOKUP(B1433,'[1]AMAREY NOVA MEDICAL S.A'!$D:$H,4,0)</f>
        <v>2400000</v>
      </c>
      <c r="J1433" s="32">
        <f t="shared" si="354"/>
        <v>2400000</v>
      </c>
      <c r="K1433" s="32">
        <f t="shared" si="355"/>
        <v>2534880</v>
      </c>
      <c r="L1433" s="32"/>
      <c r="M1433" s="32"/>
      <c r="N1433" s="32"/>
      <c r="O1433" s="32"/>
      <c r="P1433" s="71"/>
      <c r="Q1433" s="71"/>
      <c r="R1433" s="72"/>
      <c r="S1433" s="32"/>
      <c r="T1433" s="32"/>
      <c r="U1433" s="32"/>
      <c r="V1433" s="32"/>
      <c r="W1433" s="32"/>
      <c r="X1433" s="32"/>
      <c r="Y1433" s="32"/>
      <c r="Z1433" s="32"/>
      <c r="AA1433" s="32"/>
      <c r="AB1433" s="32">
        <v>2800000</v>
      </c>
      <c r="AC1433" s="32"/>
      <c r="AD1433" s="32">
        <v>2800000</v>
      </c>
      <c r="AE1433" s="32">
        <f t="shared" si="363"/>
        <v>2957360</v>
      </c>
      <c r="AF1433" s="32"/>
      <c r="AG1433" s="32"/>
      <c r="AH1433" s="32"/>
      <c r="AI1433" s="32"/>
      <c r="AJ1433" s="32"/>
      <c r="AK1433" s="32"/>
      <c r="AL1433" s="32"/>
      <c r="AM1433" s="32"/>
      <c r="AN1433" s="32"/>
      <c r="AO1433" s="32"/>
      <c r="AP1433" s="32"/>
      <c r="AQ1433" s="32"/>
      <c r="AR1433" s="32"/>
      <c r="AS1433" s="32"/>
      <c r="AT1433" s="32"/>
      <c r="AU1433" s="32"/>
      <c r="AV1433" s="32"/>
      <c r="AW1433" s="32"/>
      <c r="AX1433" s="32"/>
      <c r="AY1433" s="32"/>
      <c r="AZ1433" s="32"/>
      <c r="BA1433" s="32"/>
      <c r="BB1433" s="32"/>
      <c r="BC1433" s="32"/>
      <c r="BD1433" s="32">
        <v>7600000</v>
      </c>
      <c r="BE1433" s="32"/>
      <c r="BF1433" s="32">
        <v>7600000</v>
      </c>
      <c r="BG1433" s="32">
        <f t="shared" si="364"/>
        <v>8027120</v>
      </c>
      <c r="BH1433" s="32"/>
      <c r="BI1433" s="32"/>
      <c r="BJ1433" s="32"/>
      <c r="BK1433" s="32"/>
      <c r="BL1433" s="32"/>
      <c r="BM1433" s="32"/>
      <c r="BN1433" s="32"/>
      <c r="BO1433" s="32"/>
      <c r="BP1433" s="32"/>
      <c r="BQ1433" s="32"/>
      <c r="BR1433" s="32"/>
      <c r="BS1433" s="32"/>
      <c r="BT1433" s="32"/>
      <c r="BU1433" s="32"/>
      <c r="BV1433" s="32"/>
      <c r="BW1433" s="32"/>
      <c r="BX1433" s="32"/>
      <c r="BY1433" s="32"/>
      <c r="BZ1433" s="32"/>
      <c r="CA1433" s="32"/>
      <c r="CB1433" s="32"/>
      <c r="CC1433" s="32"/>
      <c r="CD1433" s="32"/>
      <c r="CE1433" s="32"/>
      <c r="CF1433" s="32">
        <v>5871365.6799999997</v>
      </c>
      <c r="CG1433" s="32"/>
      <c r="CH1433" s="32">
        <v>5871365.6799999997</v>
      </c>
      <c r="CI1433" s="32">
        <f t="shared" si="362"/>
        <v>6201336.4312159996</v>
      </c>
      <c r="CJ1433" s="32">
        <f t="shared" si="357"/>
        <v>4930174.1078040004</v>
      </c>
      <c r="CK1433" s="32">
        <f>+SMALL((K1433,O1433,S1433,W1433,AA1433,AE1433,AI1433,AM1433,AQ1433,AU1433,AY1433,BC1433,BG1433,BK1433,BO1433,BS1433,BW1433,CA1433,CE1433,CI1433),1)</f>
        <v>2534880</v>
      </c>
      <c r="CL1433" s="18"/>
      <c r="CM1433" s="18">
        <f t="shared" si="358"/>
        <v>0</v>
      </c>
      <c r="CN1433" s="35">
        <f t="shared" si="359"/>
        <v>0</v>
      </c>
      <c r="CO1433" s="39">
        <f t="shared" si="360"/>
        <v>2534880</v>
      </c>
    </row>
    <row r="1434" spans="1:93" s="19" customFormat="1" ht="45">
      <c r="A1434" s="17">
        <v>1424</v>
      </c>
      <c r="B1434" s="49" t="s">
        <v>1103</v>
      </c>
      <c r="C1434" s="69" t="s">
        <v>1135</v>
      </c>
      <c r="D1434" s="69" t="s">
        <v>1250</v>
      </c>
      <c r="E1434" s="37">
        <v>1</v>
      </c>
      <c r="F1434" s="37" t="str">
        <f>+VLOOKUP(B1434,'[1]AMAREY NOVA MEDICAL S.A'!$D:$H,5,0)</f>
        <v>CTO 5662-2021 EXEL MEDICAL S.A.S</v>
      </c>
      <c r="G1434" s="34">
        <f>+VLOOKUP(B1434,'[1]AMAREY NOVA MEDICAL S.A'!$D:$H,2,0)</f>
        <v>365000</v>
      </c>
      <c r="H1434" s="32">
        <f>+VLOOKUP(B1434,'[1]AMAREY NOVA MEDICAL S.A'!$D:$H,3,0)</f>
        <v>0</v>
      </c>
      <c r="I1434" s="32">
        <f>+VLOOKUP(B1434,'[1]AMAREY NOVA MEDICAL S.A'!$D:$H,4,0)</f>
        <v>365000</v>
      </c>
      <c r="J1434" s="32">
        <f t="shared" si="354"/>
        <v>365000</v>
      </c>
      <c r="K1434" s="32">
        <f t="shared" si="355"/>
        <v>385513</v>
      </c>
      <c r="L1434" s="32"/>
      <c r="M1434" s="32"/>
      <c r="N1434" s="32"/>
      <c r="O1434" s="32"/>
      <c r="P1434" s="71"/>
      <c r="Q1434" s="71"/>
      <c r="R1434" s="72"/>
      <c r="S1434" s="32"/>
      <c r="T1434" s="32"/>
      <c r="U1434" s="32"/>
      <c r="V1434" s="32"/>
      <c r="W1434" s="32"/>
      <c r="X1434" s="32"/>
      <c r="Y1434" s="32"/>
      <c r="Z1434" s="32"/>
      <c r="AA1434" s="32"/>
      <c r="AB1434" s="32">
        <v>380000</v>
      </c>
      <c r="AC1434" s="32"/>
      <c r="AD1434" s="32">
        <v>380000</v>
      </c>
      <c r="AE1434" s="32">
        <f t="shared" si="363"/>
        <v>401356</v>
      </c>
      <c r="AF1434" s="32"/>
      <c r="AG1434" s="32"/>
      <c r="AH1434" s="32"/>
      <c r="AI1434" s="32"/>
      <c r="AJ1434" s="32"/>
      <c r="AK1434" s="32"/>
      <c r="AL1434" s="32"/>
      <c r="AM1434" s="32"/>
      <c r="AN1434" s="32">
        <v>500000</v>
      </c>
      <c r="AO1434" s="32"/>
      <c r="AP1434" s="32">
        <v>500000</v>
      </c>
      <c r="AQ1434" s="32">
        <f t="shared" ref="AQ1434:AQ1461" si="365">+AP1434*1.0562</f>
        <v>528100</v>
      </c>
      <c r="AR1434" s="32"/>
      <c r="AS1434" s="32"/>
      <c r="AT1434" s="32"/>
      <c r="AU1434" s="32"/>
      <c r="AV1434" s="32"/>
      <c r="AW1434" s="32"/>
      <c r="AX1434" s="32"/>
      <c r="AY1434" s="32"/>
      <c r="AZ1434" s="32"/>
      <c r="BA1434" s="32"/>
      <c r="BB1434" s="32"/>
      <c r="BC1434" s="32"/>
      <c r="BD1434" s="32"/>
      <c r="BE1434" s="32"/>
      <c r="BF1434" s="32"/>
      <c r="BG1434" s="32"/>
      <c r="BH1434" s="32">
        <v>547551.70799999998</v>
      </c>
      <c r="BI1434" s="32"/>
      <c r="BJ1434" s="32">
        <v>547552</v>
      </c>
      <c r="BK1434" s="32">
        <f t="shared" ref="BK1434:BK1483" si="366">+BJ1434*1.0562</f>
        <v>578324.42240000004</v>
      </c>
      <c r="BL1434" s="32"/>
      <c r="BM1434" s="32"/>
      <c r="BN1434" s="32"/>
      <c r="BO1434" s="32"/>
      <c r="BP1434" s="32"/>
      <c r="BQ1434" s="32"/>
      <c r="BR1434" s="32"/>
      <c r="BS1434" s="32"/>
      <c r="BT1434" s="32"/>
      <c r="BU1434" s="32"/>
      <c r="BV1434" s="32"/>
      <c r="BW1434" s="32"/>
      <c r="BX1434" s="32"/>
      <c r="BY1434" s="32"/>
      <c r="BZ1434" s="32"/>
      <c r="CA1434" s="32"/>
      <c r="CB1434" s="32"/>
      <c r="CC1434" s="32"/>
      <c r="CD1434" s="32"/>
      <c r="CE1434" s="32"/>
      <c r="CF1434" s="32">
        <v>730567.57</v>
      </c>
      <c r="CG1434" s="32"/>
      <c r="CH1434" s="32">
        <v>730567.57</v>
      </c>
      <c r="CI1434" s="32">
        <f t="shared" si="362"/>
        <v>771625.46743399999</v>
      </c>
      <c r="CJ1434" s="32">
        <f t="shared" si="357"/>
        <v>532983.77796679991</v>
      </c>
      <c r="CK1434" s="32">
        <f>+SMALL((K1434,O1434,S1434,W1434,AA1434,AE1434,AI1434,AM1434,AQ1434,AU1434,AY1434,BC1434,BG1434,BK1434,BO1434,BS1434,BW1434,CA1434,CE1434,CI1434),1)</f>
        <v>385513</v>
      </c>
      <c r="CL1434" s="18"/>
      <c r="CM1434" s="18">
        <f t="shared" si="358"/>
        <v>0</v>
      </c>
      <c r="CN1434" s="35">
        <f t="shared" si="359"/>
        <v>0</v>
      </c>
      <c r="CO1434" s="39">
        <f t="shared" si="360"/>
        <v>385513</v>
      </c>
    </row>
    <row r="1435" spans="1:93" s="19" customFormat="1" ht="60">
      <c r="A1435" s="17">
        <v>1425</v>
      </c>
      <c r="B1435" s="49" t="s">
        <v>1104</v>
      </c>
      <c r="C1435" s="69" t="s">
        <v>1136</v>
      </c>
      <c r="D1435" s="69" t="s">
        <v>1250</v>
      </c>
      <c r="E1435" s="37">
        <v>1</v>
      </c>
      <c r="F1435" s="37" t="str">
        <f>+VLOOKUP(B1435,'[1]AMAREY NOVA MEDICAL S.A'!$D:$H,5,0)</f>
        <v>CTO 5665-2021 LA INSTRUMENTADORA S.A.S</v>
      </c>
      <c r="G1435" s="34">
        <f>+VLOOKUP(B1435,'[1]AMAREY NOVA MEDICAL S.A'!$D:$H,2,0)</f>
        <v>577520</v>
      </c>
      <c r="H1435" s="32">
        <f>+VLOOKUP(B1435,'[1]AMAREY NOVA MEDICAL S.A'!$D:$H,3,0)</f>
        <v>0</v>
      </c>
      <c r="I1435" s="32">
        <f>+VLOOKUP(B1435,'[1]AMAREY NOVA MEDICAL S.A'!$D:$H,4,0)</f>
        <v>577520</v>
      </c>
      <c r="J1435" s="32">
        <f t="shared" si="354"/>
        <v>577520</v>
      </c>
      <c r="K1435" s="32">
        <f t="shared" si="355"/>
        <v>609976.62400000007</v>
      </c>
      <c r="L1435" s="32"/>
      <c r="M1435" s="32"/>
      <c r="N1435" s="32"/>
      <c r="O1435" s="32"/>
      <c r="P1435" s="71">
        <v>2130128</v>
      </c>
      <c r="Q1435" s="71"/>
      <c r="R1435" s="72">
        <v>2130128</v>
      </c>
      <c r="S1435" s="32">
        <f t="shared" ref="S1435:S1441" si="367">+R1435*1.056</f>
        <v>2249415.1680000001</v>
      </c>
      <c r="T1435" s="32"/>
      <c r="U1435" s="32"/>
      <c r="V1435" s="32"/>
      <c r="W1435" s="32"/>
      <c r="X1435" s="32"/>
      <c r="Y1435" s="32"/>
      <c r="Z1435" s="32"/>
      <c r="AA1435" s="32"/>
      <c r="AB1435" s="32">
        <v>550000</v>
      </c>
      <c r="AC1435" s="32"/>
      <c r="AD1435" s="32">
        <v>550000</v>
      </c>
      <c r="AE1435" s="32">
        <f t="shared" si="363"/>
        <v>580910</v>
      </c>
      <c r="AF1435" s="32"/>
      <c r="AG1435" s="32"/>
      <c r="AH1435" s="32"/>
      <c r="AI1435" s="32"/>
      <c r="AJ1435" s="32"/>
      <c r="AK1435" s="32"/>
      <c r="AL1435" s="32"/>
      <c r="AM1435" s="32"/>
      <c r="AN1435" s="32">
        <v>700000</v>
      </c>
      <c r="AO1435" s="32"/>
      <c r="AP1435" s="32">
        <v>700000</v>
      </c>
      <c r="AQ1435" s="32">
        <f t="shared" si="365"/>
        <v>739340</v>
      </c>
      <c r="AR1435" s="32"/>
      <c r="AS1435" s="32"/>
      <c r="AT1435" s="32"/>
      <c r="AU1435" s="32"/>
      <c r="AV1435" s="32">
        <v>697500</v>
      </c>
      <c r="AW1435" s="32"/>
      <c r="AX1435" s="32">
        <v>697500</v>
      </c>
      <c r="AY1435" s="32">
        <f t="shared" ref="AY1435:AY1461" si="368">+AX1435*1.0562</f>
        <v>736699.5</v>
      </c>
      <c r="AZ1435" s="32"/>
      <c r="BA1435" s="32"/>
      <c r="BB1435" s="32"/>
      <c r="BC1435" s="32"/>
      <c r="BD1435" s="32">
        <v>820000</v>
      </c>
      <c r="BE1435" s="32"/>
      <c r="BF1435" s="32">
        <v>820000</v>
      </c>
      <c r="BG1435" s="32">
        <f t="shared" si="364"/>
        <v>866084</v>
      </c>
      <c r="BH1435" s="32">
        <v>982022.08500000008</v>
      </c>
      <c r="BI1435" s="32"/>
      <c r="BJ1435" s="32">
        <v>982022.08500000008</v>
      </c>
      <c r="BK1435" s="32">
        <f t="shared" si="366"/>
        <v>1037211.7261770001</v>
      </c>
      <c r="BL1435" s="32">
        <v>515412</v>
      </c>
      <c r="BM1435" s="32"/>
      <c r="BN1435" s="32">
        <v>515412</v>
      </c>
      <c r="BO1435" s="32">
        <f t="shared" ref="BO1435:BO1460" si="369">+BN1435*1.0562</f>
        <v>544378.1544</v>
      </c>
      <c r="BP1435" s="32"/>
      <c r="BQ1435" s="32"/>
      <c r="BR1435" s="32"/>
      <c r="BS1435" s="32"/>
      <c r="BT1435" s="32"/>
      <c r="BU1435" s="32"/>
      <c r="BV1435" s="32"/>
      <c r="BW1435" s="32"/>
      <c r="BX1435" s="32">
        <v>732336</v>
      </c>
      <c r="BY1435" s="32"/>
      <c r="BZ1435" s="32">
        <v>732336</v>
      </c>
      <c r="CA1435" s="32">
        <f t="shared" si="356"/>
        <v>773493.28320000006</v>
      </c>
      <c r="CB1435" s="32"/>
      <c r="CC1435" s="32"/>
      <c r="CD1435" s="32"/>
      <c r="CE1435" s="32"/>
      <c r="CF1435" s="32">
        <v>1240299.8400000001</v>
      </c>
      <c r="CG1435" s="32"/>
      <c r="CH1435" s="32">
        <v>1240299.8400000001</v>
      </c>
      <c r="CI1435" s="32">
        <f t="shared" si="362"/>
        <v>1310004.6910080002</v>
      </c>
      <c r="CJ1435" s="32">
        <f t="shared" si="357"/>
        <v>944751.31467850017</v>
      </c>
      <c r="CK1435" s="32">
        <f>+SMALL((K1435,O1435,S1435,W1435,AA1435,AE1435,AI1435,AM1435,AQ1435,AU1435,AY1435,BC1435,BG1435,BK1435,BO1435,BS1435,BW1435,CA1435,CE1435,CI1435),1)</f>
        <v>544378.1544</v>
      </c>
      <c r="CL1435" s="18"/>
      <c r="CM1435" s="18">
        <f t="shared" si="358"/>
        <v>65598.469600000069</v>
      </c>
      <c r="CN1435" s="35">
        <f t="shared" si="359"/>
        <v>0.1205016569268858</v>
      </c>
      <c r="CO1435" s="39">
        <f t="shared" si="360"/>
        <v>544378.1544</v>
      </c>
    </row>
    <row r="1436" spans="1:93" s="19" customFormat="1" ht="45">
      <c r="A1436" s="17">
        <v>1426</v>
      </c>
      <c r="B1436" s="49" t="s">
        <v>1105</v>
      </c>
      <c r="C1436" s="69" t="s">
        <v>1137</v>
      </c>
      <c r="D1436" s="69" t="s">
        <v>1250</v>
      </c>
      <c r="E1436" s="37">
        <v>1</v>
      </c>
      <c r="F1436" s="37" t="str">
        <f>+VLOOKUP(B1436,'[1]AMAREY NOVA MEDICAL S.A'!$D:$H,5,0)</f>
        <v>CTO 5662-2021 EXEL MEDICAL S.A.S</v>
      </c>
      <c r="G1436" s="34">
        <f>+VLOOKUP(B1436,'[1]AMAREY NOVA MEDICAL S.A'!$D:$H,2,0)</f>
        <v>1050000</v>
      </c>
      <c r="H1436" s="32">
        <f>+VLOOKUP(B1436,'[1]AMAREY NOVA MEDICAL S.A'!$D:$H,3,0)</f>
        <v>0</v>
      </c>
      <c r="I1436" s="32">
        <f>+VLOOKUP(B1436,'[1]AMAREY NOVA MEDICAL S.A'!$D:$H,4,0)</f>
        <v>1050000</v>
      </c>
      <c r="J1436" s="32">
        <f t="shared" si="354"/>
        <v>1050000</v>
      </c>
      <c r="K1436" s="32">
        <f t="shared" si="355"/>
        <v>1109010</v>
      </c>
      <c r="L1436" s="32"/>
      <c r="M1436" s="32"/>
      <c r="N1436" s="32"/>
      <c r="O1436" s="32"/>
      <c r="P1436" s="71"/>
      <c r="Q1436" s="71"/>
      <c r="R1436" s="72"/>
      <c r="S1436" s="32"/>
      <c r="T1436" s="32"/>
      <c r="U1436" s="32"/>
      <c r="V1436" s="32"/>
      <c r="W1436" s="32"/>
      <c r="X1436" s="32">
        <v>1242700</v>
      </c>
      <c r="Y1436" s="32"/>
      <c r="Z1436" s="32">
        <v>1242700</v>
      </c>
      <c r="AA1436" s="32">
        <f t="shared" si="361"/>
        <v>1312539.74</v>
      </c>
      <c r="AB1436" s="32">
        <v>1100000</v>
      </c>
      <c r="AC1436" s="32"/>
      <c r="AD1436" s="32">
        <v>1100000</v>
      </c>
      <c r="AE1436" s="32">
        <f t="shared" si="363"/>
        <v>1161820</v>
      </c>
      <c r="AF1436" s="32"/>
      <c r="AG1436" s="32"/>
      <c r="AH1436" s="32"/>
      <c r="AI1436" s="32"/>
      <c r="AJ1436" s="32"/>
      <c r="AK1436" s="32"/>
      <c r="AL1436" s="32"/>
      <c r="AM1436" s="32"/>
      <c r="AN1436" s="32">
        <v>1200000</v>
      </c>
      <c r="AO1436" s="32"/>
      <c r="AP1436" s="32">
        <v>1200000</v>
      </c>
      <c r="AQ1436" s="32">
        <f t="shared" si="365"/>
        <v>1267440</v>
      </c>
      <c r="AR1436" s="32"/>
      <c r="AS1436" s="32"/>
      <c r="AT1436" s="32"/>
      <c r="AU1436" s="32"/>
      <c r="AV1436" s="32">
        <v>1692000</v>
      </c>
      <c r="AW1436" s="32"/>
      <c r="AX1436" s="32">
        <v>1692000</v>
      </c>
      <c r="AY1436" s="32">
        <f t="shared" si="368"/>
        <v>1787090.4000000001</v>
      </c>
      <c r="AZ1436" s="32"/>
      <c r="BA1436" s="32"/>
      <c r="BB1436" s="32"/>
      <c r="BC1436" s="32"/>
      <c r="BD1436" s="32">
        <v>1800000</v>
      </c>
      <c r="BE1436" s="32"/>
      <c r="BF1436" s="32">
        <v>1800000</v>
      </c>
      <c r="BG1436" s="32">
        <f t="shared" si="364"/>
        <v>1901160</v>
      </c>
      <c r="BH1436" s="32">
        <v>1666461.72</v>
      </c>
      <c r="BI1436" s="32"/>
      <c r="BJ1436" s="32">
        <v>1666461.72</v>
      </c>
      <c r="BK1436" s="32">
        <f t="shared" si="366"/>
        <v>1760116.868664</v>
      </c>
      <c r="BL1436" s="32">
        <v>1159120</v>
      </c>
      <c r="BM1436" s="32"/>
      <c r="BN1436" s="32">
        <v>1159120</v>
      </c>
      <c r="BO1436" s="32">
        <f t="shared" si="369"/>
        <v>1224262.544</v>
      </c>
      <c r="BP1436" s="32"/>
      <c r="BQ1436" s="32"/>
      <c r="BR1436" s="32"/>
      <c r="BS1436" s="32"/>
      <c r="BT1436" s="32"/>
      <c r="BU1436" s="32"/>
      <c r="BV1436" s="32"/>
      <c r="BW1436" s="32"/>
      <c r="BX1436" s="32">
        <v>1854780</v>
      </c>
      <c r="BY1436" s="32"/>
      <c r="BZ1436" s="32">
        <v>1854780</v>
      </c>
      <c r="CA1436" s="32">
        <f t="shared" si="356"/>
        <v>1959018.6359999999</v>
      </c>
      <c r="CB1436" s="32"/>
      <c r="CC1436" s="32"/>
      <c r="CD1436" s="32"/>
      <c r="CE1436" s="32"/>
      <c r="CF1436" s="32">
        <v>2220858.3199999998</v>
      </c>
      <c r="CG1436" s="32"/>
      <c r="CH1436" s="32">
        <v>2220858.3199999998</v>
      </c>
      <c r="CI1436" s="32">
        <f t="shared" si="362"/>
        <v>2345670.5575839998</v>
      </c>
      <c r="CJ1436" s="32">
        <f t="shared" si="357"/>
        <v>1582812.8746247999</v>
      </c>
      <c r="CK1436" s="32">
        <f>+SMALL((K1436,O1436,S1436,W1436,AA1436,AE1436,AI1436,AM1436,AQ1436,AU1436,AY1436,BC1436,BG1436,BK1436,BO1436,BS1436,BW1436,CA1436,CE1436,CI1436),1)</f>
        <v>1109010</v>
      </c>
      <c r="CL1436" s="18"/>
      <c r="CM1436" s="18">
        <f t="shared" si="358"/>
        <v>0</v>
      </c>
      <c r="CN1436" s="35">
        <f t="shared" si="359"/>
        <v>0</v>
      </c>
      <c r="CO1436" s="39">
        <f t="shared" si="360"/>
        <v>1109010</v>
      </c>
    </row>
    <row r="1437" spans="1:93" s="19" customFormat="1" ht="45">
      <c r="A1437" s="17">
        <v>1427</v>
      </c>
      <c r="B1437" s="49" t="s">
        <v>1106</v>
      </c>
      <c r="C1437" s="69" t="s">
        <v>1138</v>
      </c>
      <c r="D1437" s="69" t="s">
        <v>1250</v>
      </c>
      <c r="E1437" s="37">
        <v>1</v>
      </c>
      <c r="F1437" s="37" t="str">
        <f>+VLOOKUP(B1437,'[1]AMAREY NOVA MEDICAL S.A'!$D:$H,5,0)</f>
        <v>CTO 5662-2021 EXEL MEDICAL S.A.S</v>
      </c>
      <c r="G1437" s="34">
        <f>+VLOOKUP(B1437,'[1]AMAREY NOVA MEDICAL S.A'!$D:$H,2,0)</f>
        <v>1900000</v>
      </c>
      <c r="H1437" s="32">
        <f>+VLOOKUP(B1437,'[1]AMAREY NOVA MEDICAL S.A'!$D:$H,3,0)</f>
        <v>0</v>
      </c>
      <c r="I1437" s="32">
        <f>+VLOOKUP(B1437,'[1]AMAREY NOVA MEDICAL S.A'!$D:$H,4,0)</f>
        <v>1900000</v>
      </c>
      <c r="J1437" s="32">
        <f t="shared" si="354"/>
        <v>1900000</v>
      </c>
      <c r="K1437" s="32">
        <f t="shared" si="355"/>
        <v>2006780</v>
      </c>
      <c r="L1437" s="32"/>
      <c r="M1437" s="32"/>
      <c r="N1437" s="32"/>
      <c r="O1437" s="32"/>
      <c r="P1437" s="71">
        <v>3848754</v>
      </c>
      <c r="Q1437" s="71"/>
      <c r="R1437" s="72">
        <v>3848754</v>
      </c>
      <c r="S1437" s="32">
        <f t="shared" si="367"/>
        <v>4064284.2240000004</v>
      </c>
      <c r="T1437" s="32"/>
      <c r="U1437" s="32"/>
      <c r="V1437" s="32"/>
      <c r="W1437" s="32"/>
      <c r="X1437" s="32">
        <v>2485400</v>
      </c>
      <c r="Y1437" s="32"/>
      <c r="Z1437" s="32">
        <v>2485400</v>
      </c>
      <c r="AA1437" s="32">
        <f t="shared" si="361"/>
        <v>2625079.48</v>
      </c>
      <c r="AB1437" s="32">
        <v>1900000</v>
      </c>
      <c r="AC1437" s="32"/>
      <c r="AD1437" s="32">
        <v>1900000</v>
      </c>
      <c r="AE1437" s="32">
        <f t="shared" si="363"/>
        <v>2006780</v>
      </c>
      <c r="AF1437" s="32"/>
      <c r="AG1437" s="32"/>
      <c r="AH1437" s="32"/>
      <c r="AI1437" s="32"/>
      <c r="AJ1437" s="32"/>
      <c r="AK1437" s="32"/>
      <c r="AL1437" s="32"/>
      <c r="AM1437" s="32"/>
      <c r="AN1437" s="32">
        <v>2000000</v>
      </c>
      <c r="AO1437" s="32"/>
      <c r="AP1437" s="32">
        <v>2000000</v>
      </c>
      <c r="AQ1437" s="32">
        <f t="shared" si="365"/>
        <v>2112400</v>
      </c>
      <c r="AR1437" s="32"/>
      <c r="AS1437" s="32"/>
      <c r="AT1437" s="32"/>
      <c r="AU1437" s="32"/>
      <c r="AV1437" s="32">
        <v>2340000</v>
      </c>
      <c r="AW1437" s="32"/>
      <c r="AX1437" s="32">
        <v>2340000</v>
      </c>
      <c r="AY1437" s="32">
        <f t="shared" si="368"/>
        <v>2471508</v>
      </c>
      <c r="AZ1437" s="32"/>
      <c r="BA1437" s="32"/>
      <c r="BB1437" s="32"/>
      <c r="BC1437" s="32"/>
      <c r="BD1437" s="32">
        <v>3250000</v>
      </c>
      <c r="BE1437" s="32"/>
      <c r="BF1437" s="32">
        <v>3250000</v>
      </c>
      <c r="BG1437" s="32">
        <f t="shared" si="364"/>
        <v>3432650</v>
      </c>
      <c r="BH1437" s="32">
        <v>2618725.56</v>
      </c>
      <c r="BI1437" s="32"/>
      <c r="BJ1437" s="32">
        <v>2618725.56</v>
      </c>
      <c r="BK1437" s="32">
        <f t="shared" si="366"/>
        <v>2765897.9364720001</v>
      </c>
      <c r="BL1437" s="32">
        <v>2544845</v>
      </c>
      <c r="BM1437" s="32"/>
      <c r="BN1437" s="32">
        <v>2544845</v>
      </c>
      <c r="BO1437" s="32">
        <f t="shared" si="369"/>
        <v>2687865.2889999999</v>
      </c>
      <c r="BP1437" s="32"/>
      <c r="BQ1437" s="32"/>
      <c r="BR1437" s="32"/>
      <c r="BS1437" s="32"/>
      <c r="BT1437" s="32"/>
      <c r="BU1437" s="32"/>
      <c r="BV1437" s="32"/>
      <c r="BW1437" s="32"/>
      <c r="BX1437" s="32">
        <v>3458076</v>
      </c>
      <c r="BY1437" s="32"/>
      <c r="BZ1437" s="32">
        <v>3458076</v>
      </c>
      <c r="CA1437" s="32">
        <f t="shared" si="356"/>
        <v>3652419.8711999999</v>
      </c>
      <c r="CB1437" s="32"/>
      <c r="CC1437" s="32"/>
      <c r="CD1437" s="32"/>
      <c r="CE1437" s="32"/>
      <c r="CF1437" s="32">
        <v>3958720.78</v>
      </c>
      <c r="CG1437" s="32"/>
      <c r="CH1437" s="32">
        <v>3958720.78</v>
      </c>
      <c r="CI1437" s="32">
        <f t="shared" si="362"/>
        <v>4181200.887836</v>
      </c>
      <c r="CJ1437" s="32">
        <f t="shared" si="357"/>
        <v>2909715.0625916361</v>
      </c>
      <c r="CK1437" s="32">
        <f>+SMALL((K1437,O1437,S1437,W1437,AA1437,AE1437,AI1437,AM1437,AQ1437,AU1437,AY1437,BC1437,BG1437,BK1437,BO1437,BS1437,BW1437,CA1437,CE1437,CI1437),1)</f>
        <v>2006780</v>
      </c>
      <c r="CL1437" s="18"/>
      <c r="CM1437" s="18">
        <f t="shared" si="358"/>
        <v>0</v>
      </c>
      <c r="CN1437" s="35">
        <f t="shared" si="359"/>
        <v>0</v>
      </c>
      <c r="CO1437" s="39">
        <f t="shared" si="360"/>
        <v>2006780</v>
      </c>
    </row>
    <row r="1438" spans="1:93" s="19" customFormat="1" ht="45">
      <c r="A1438" s="17">
        <v>1428</v>
      </c>
      <c r="B1438" s="49" t="s">
        <v>1107</v>
      </c>
      <c r="C1438" s="69" t="s">
        <v>1139</v>
      </c>
      <c r="D1438" s="69" t="s">
        <v>1250</v>
      </c>
      <c r="E1438" s="37">
        <v>1</v>
      </c>
      <c r="F1438" s="37" t="str">
        <f>+VLOOKUP(B1438,'[1]AMAREY NOVA MEDICAL S.A'!$D:$H,5,0)</f>
        <v>CTO 5662-2021 EXEL MEDICAL S.A.S</v>
      </c>
      <c r="G1438" s="34">
        <f>+VLOOKUP(B1438,'[1]AMAREY NOVA MEDICAL S.A'!$D:$H,2,0)</f>
        <v>3050000</v>
      </c>
      <c r="H1438" s="32">
        <f>+VLOOKUP(B1438,'[1]AMAREY NOVA MEDICAL S.A'!$D:$H,3,0)</f>
        <v>0</v>
      </c>
      <c r="I1438" s="32">
        <f>+VLOOKUP(B1438,'[1]AMAREY NOVA MEDICAL S.A'!$D:$H,4,0)</f>
        <v>3050000</v>
      </c>
      <c r="J1438" s="32">
        <f t="shared" si="354"/>
        <v>3050000</v>
      </c>
      <c r="K1438" s="32">
        <f t="shared" si="355"/>
        <v>3221410</v>
      </c>
      <c r="L1438" s="32"/>
      <c r="M1438" s="32"/>
      <c r="N1438" s="32"/>
      <c r="O1438" s="32"/>
      <c r="P1438" s="71">
        <v>7261800</v>
      </c>
      <c r="Q1438" s="71"/>
      <c r="R1438" s="72">
        <v>7261800</v>
      </c>
      <c r="S1438" s="32">
        <f t="shared" si="367"/>
        <v>7668460.8000000007</v>
      </c>
      <c r="T1438" s="32"/>
      <c r="U1438" s="32"/>
      <c r="V1438" s="32"/>
      <c r="W1438" s="32"/>
      <c r="X1438" s="32">
        <v>3820580</v>
      </c>
      <c r="Y1438" s="32"/>
      <c r="Z1438" s="32">
        <v>3820580</v>
      </c>
      <c r="AA1438" s="32">
        <f t="shared" si="361"/>
        <v>4035296.5959999999</v>
      </c>
      <c r="AB1438" s="32">
        <v>3100000</v>
      </c>
      <c r="AC1438" s="32"/>
      <c r="AD1438" s="32">
        <v>3100000</v>
      </c>
      <c r="AE1438" s="32">
        <f t="shared" si="363"/>
        <v>3274220</v>
      </c>
      <c r="AF1438" s="32"/>
      <c r="AG1438" s="32"/>
      <c r="AH1438" s="32"/>
      <c r="AI1438" s="32"/>
      <c r="AJ1438" s="32"/>
      <c r="AK1438" s="32"/>
      <c r="AL1438" s="32"/>
      <c r="AM1438" s="32"/>
      <c r="AN1438" s="32">
        <v>3900000</v>
      </c>
      <c r="AO1438" s="32"/>
      <c r="AP1438" s="32">
        <v>3900000</v>
      </c>
      <c r="AQ1438" s="32">
        <f t="shared" si="365"/>
        <v>4119180</v>
      </c>
      <c r="AR1438" s="32"/>
      <c r="AS1438" s="32"/>
      <c r="AT1438" s="32"/>
      <c r="AU1438" s="32"/>
      <c r="AV1438" s="32">
        <v>3694500</v>
      </c>
      <c r="AW1438" s="32"/>
      <c r="AX1438" s="32">
        <v>3694500</v>
      </c>
      <c r="AY1438" s="32">
        <f t="shared" si="368"/>
        <v>3902130.9</v>
      </c>
      <c r="AZ1438" s="32"/>
      <c r="BA1438" s="32"/>
      <c r="BB1438" s="32"/>
      <c r="BC1438" s="32"/>
      <c r="BD1438" s="32">
        <v>5150000</v>
      </c>
      <c r="BE1438" s="32"/>
      <c r="BF1438" s="32">
        <v>5150000</v>
      </c>
      <c r="BG1438" s="32">
        <f t="shared" si="364"/>
        <v>5439430</v>
      </c>
      <c r="BH1438" s="32">
        <v>3809055.36</v>
      </c>
      <c r="BI1438" s="32"/>
      <c r="BJ1438" s="32">
        <v>3809055.36</v>
      </c>
      <c r="BK1438" s="32">
        <f t="shared" si="366"/>
        <v>4023124.2712320001</v>
      </c>
      <c r="BL1438" s="32">
        <v>4026653</v>
      </c>
      <c r="BM1438" s="32"/>
      <c r="BN1438" s="32">
        <v>4026653</v>
      </c>
      <c r="BO1438" s="32">
        <f t="shared" si="369"/>
        <v>4252950.8986</v>
      </c>
      <c r="BP1438" s="32"/>
      <c r="BQ1438" s="32"/>
      <c r="BR1438" s="32"/>
      <c r="BS1438" s="32"/>
      <c r="BT1438" s="32"/>
      <c r="BU1438" s="32"/>
      <c r="BV1438" s="32"/>
      <c r="BW1438" s="32"/>
      <c r="BX1438" s="32">
        <v>5301000</v>
      </c>
      <c r="BY1438" s="32"/>
      <c r="BZ1438" s="32">
        <v>5301000</v>
      </c>
      <c r="CA1438" s="32">
        <f t="shared" si="356"/>
        <v>5598916.2000000002</v>
      </c>
      <c r="CB1438" s="32"/>
      <c r="CC1438" s="32"/>
      <c r="CD1438" s="32"/>
      <c r="CE1438" s="32"/>
      <c r="CF1438" s="32">
        <v>6349513.8600000003</v>
      </c>
      <c r="CG1438" s="32"/>
      <c r="CH1438" s="32">
        <v>6349513.8600000003</v>
      </c>
      <c r="CI1438" s="32">
        <f t="shared" si="362"/>
        <v>6706356.5389320003</v>
      </c>
      <c r="CJ1438" s="32">
        <f t="shared" si="357"/>
        <v>4749225.1095240004</v>
      </c>
      <c r="CK1438" s="32">
        <f>+SMALL((K1438,O1438,S1438,W1438,AA1438,AE1438,AI1438,AM1438,AQ1438,AU1438,AY1438,BC1438,BG1438,BK1438,BO1438,BS1438,BW1438,CA1438,CE1438,CI1438),1)</f>
        <v>3221410</v>
      </c>
      <c r="CL1438" s="18"/>
      <c r="CM1438" s="18">
        <f t="shared" si="358"/>
        <v>0</v>
      </c>
      <c r="CN1438" s="35">
        <f t="shared" si="359"/>
        <v>0</v>
      </c>
      <c r="CO1438" s="39">
        <f t="shared" si="360"/>
        <v>3221410</v>
      </c>
    </row>
    <row r="1439" spans="1:93" s="19" customFormat="1" ht="45">
      <c r="A1439" s="17">
        <v>1429</v>
      </c>
      <c r="B1439" s="52" t="s">
        <v>1108</v>
      </c>
      <c r="C1439" s="69" t="s">
        <v>1140</v>
      </c>
      <c r="D1439" s="69" t="s">
        <v>1250</v>
      </c>
      <c r="E1439" s="37">
        <v>1</v>
      </c>
      <c r="F1439" s="37" t="str">
        <f>+VLOOKUP(B1439,'[1]AMAREY NOVA MEDICAL S.A'!$D:$H,5,0)</f>
        <v>CTO 5662-2021 EXEL MEDICAL S.A.S</v>
      </c>
      <c r="G1439" s="34">
        <f>+VLOOKUP(B1439,'[1]AMAREY NOVA MEDICAL S.A'!$D:$H,2,0)</f>
        <v>1200000</v>
      </c>
      <c r="H1439" s="32">
        <f>+VLOOKUP(B1439,'[1]AMAREY NOVA MEDICAL S.A'!$D:$H,3,0)</f>
        <v>0</v>
      </c>
      <c r="I1439" s="32">
        <f>+VLOOKUP(B1439,'[1]AMAREY NOVA MEDICAL S.A'!$D:$H,4,0)</f>
        <v>1200000</v>
      </c>
      <c r="J1439" s="32">
        <f t="shared" si="354"/>
        <v>1200000</v>
      </c>
      <c r="K1439" s="32">
        <f t="shared" si="355"/>
        <v>1267440</v>
      </c>
      <c r="L1439" s="32"/>
      <c r="M1439" s="32"/>
      <c r="N1439" s="32"/>
      <c r="O1439" s="32"/>
      <c r="P1439" s="71"/>
      <c r="Q1439" s="71"/>
      <c r="R1439" s="72"/>
      <c r="S1439" s="32"/>
      <c r="T1439" s="32"/>
      <c r="U1439" s="32"/>
      <c r="V1439" s="32"/>
      <c r="W1439" s="32"/>
      <c r="X1439" s="32"/>
      <c r="Y1439" s="32"/>
      <c r="Z1439" s="32"/>
      <c r="AA1439" s="32"/>
      <c r="AB1439" s="32">
        <v>1400000</v>
      </c>
      <c r="AC1439" s="32"/>
      <c r="AD1439" s="32">
        <v>1400000</v>
      </c>
      <c r="AE1439" s="32">
        <f t="shared" si="363"/>
        <v>1478680</v>
      </c>
      <c r="AF1439" s="32"/>
      <c r="AG1439" s="32"/>
      <c r="AH1439" s="32"/>
      <c r="AI1439" s="32"/>
      <c r="AJ1439" s="32"/>
      <c r="AK1439" s="32"/>
      <c r="AL1439" s="32"/>
      <c r="AM1439" s="32"/>
      <c r="AN1439" s="32"/>
      <c r="AO1439" s="32"/>
      <c r="AP1439" s="32"/>
      <c r="AQ1439" s="32"/>
      <c r="AR1439" s="32"/>
      <c r="AS1439" s="32"/>
      <c r="AT1439" s="32"/>
      <c r="AU1439" s="32"/>
      <c r="AV1439" s="32"/>
      <c r="AW1439" s="32"/>
      <c r="AX1439" s="32"/>
      <c r="AY1439" s="32"/>
      <c r="AZ1439" s="32"/>
      <c r="BA1439" s="32"/>
      <c r="BB1439" s="32"/>
      <c r="BC1439" s="32"/>
      <c r="BD1439" s="32">
        <v>2802077.0453664362</v>
      </c>
      <c r="BE1439" s="32"/>
      <c r="BF1439" s="32">
        <v>2802077.0453664362</v>
      </c>
      <c r="BG1439" s="32">
        <f t="shared" si="364"/>
        <v>2959553.7753160303</v>
      </c>
      <c r="BH1439" s="32"/>
      <c r="BI1439" s="32"/>
      <c r="BJ1439" s="32"/>
      <c r="BK1439" s="32"/>
      <c r="BL1439" s="32">
        <v>2544845</v>
      </c>
      <c r="BM1439" s="32"/>
      <c r="BN1439" s="32">
        <v>2544845</v>
      </c>
      <c r="BO1439" s="32">
        <f t="shared" si="369"/>
        <v>2687865.2889999999</v>
      </c>
      <c r="BP1439" s="32"/>
      <c r="BQ1439" s="32"/>
      <c r="BR1439" s="32"/>
      <c r="BS1439" s="32"/>
      <c r="BT1439" s="32"/>
      <c r="BU1439" s="32"/>
      <c r="BV1439" s="32"/>
      <c r="BW1439" s="32"/>
      <c r="BX1439" s="32"/>
      <c r="BY1439" s="32"/>
      <c r="BZ1439" s="32"/>
      <c r="CA1439" s="32"/>
      <c r="CB1439" s="32"/>
      <c r="CC1439" s="32"/>
      <c r="CD1439" s="32"/>
      <c r="CE1439" s="32"/>
      <c r="CF1439" s="32">
        <v>1557256.08</v>
      </c>
      <c r="CG1439" s="32"/>
      <c r="CH1439" s="32">
        <v>1557256.08</v>
      </c>
      <c r="CI1439" s="32">
        <f t="shared" si="362"/>
        <v>1644773.8716960002</v>
      </c>
      <c r="CJ1439" s="32">
        <f t="shared" si="357"/>
        <v>2007662.5872024063</v>
      </c>
      <c r="CK1439" s="32">
        <f>+SMALL((K1439,O1439,S1439,W1439,AA1439,AE1439,AI1439,AM1439,AQ1439,AU1439,AY1439,BC1439,BG1439,BK1439,BO1439,BS1439,BW1439,CA1439,CE1439,CI1439),1)</f>
        <v>1267440</v>
      </c>
      <c r="CL1439" s="18"/>
      <c r="CM1439" s="18">
        <f t="shared" si="358"/>
        <v>0</v>
      </c>
      <c r="CN1439" s="35">
        <f t="shared" si="359"/>
        <v>0</v>
      </c>
      <c r="CO1439" s="39">
        <f t="shared" si="360"/>
        <v>1267440</v>
      </c>
    </row>
    <row r="1440" spans="1:93" s="19" customFormat="1" ht="45">
      <c r="A1440" s="17">
        <v>1430</v>
      </c>
      <c r="B1440" s="52" t="s">
        <v>1109</v>
      </c>
      <c r="C1440" s="69" t="s">
        <v>1141</v>
      </c>
      <c r="D1440" s="69" t="s">
        <v>1250</v>
      </c>
      <c r="E1440" s="37">
        <v>1</v>
      </c>
      <c r="F1440" s="37" t="str">
        <f>+VLOOKUP(B1440,'[1]AMAREY NOVA MEDICAL S.A'!$D:$H,5,0)</f>
        <v>CTO 5662-2021 EXEL MEDICAL S.A.S</v>
      </c>
      <c r="G1440" s="34">
        <f>+VLOOKUP(B1440,'[1]AMAREY NOVA MEDICAL S.A'!$D:$H,2,0)</f>
        <v>1950000</v>
      </c>
      <c r="H1440" s="32">
        <f>+VLOOKUP(B1440,'[1]AMAREY NOVA MEDICAL S.A'!$D:$H,3,0)</f>
        <v>0</v>
      </c>
      <c r="I1440" s="32">
        <f>+VLOOKUP(B1440,'[1]AMAREY NOVA MEDICAL S.A'!$D:$H,4,0)</f>
        <v>1950000</v>
      </c>
      <c r="J1440" s="32">
        <f t="shared" si="354"/>
        <v>1950000</v>
      </c>
      <c r="K1440" s="32">
        <f t="shared" si="355"/>
        <v>2059590</v>
      </c>
      <c r="L1440" s="32"/>
      <c r="M1440" s="32"/>
      <c r="N1440" s="32"/>
      <c r="O1440" s="32"/>
      <c r="P1440" s="71">
        <v>8472100</v>
      </c>
      <c r="Q1440" s="71"/>
      <c r="R1440" s="72">
        <v>8472100</v>
      </c>
      <c r="S1440" s="32">
        <f t="shared" si="367"/>
        <v>8946537.5999999996</v>
      </c>
      <c r="T1440" s="32"/>
      <c r="U1440" s="32"/>
      <c r="V1440" s="32"/>
      <c r="W1440" s="32"/>
      <c r="X1440" s="32"/>
      <c r="Y1440" s="32"/>
      <c r="Z1440" s="32"/>
      <c r="AA1440" s="32"/>
      <c r="AB1440" s="32">
        <v>2000000</v>
      </c>
      <c r="AC1440" s="32"/>
      <c r="AD1440" s="32">
        <v>2000000</v>
      </c>
      <c r="AE1440" s="32">
        <f t="shared" si="363"/>
        <v>2112400</v>
      </c>
      <c r="AF1440" s="32"/>
      <c r="AG1440" s="32"/>
      <c r="AH1440" s="32"/>
      <c r="AI1440" s="32"/>
      <c r="AJ1440" s="32"/>
      <c r="AK1440" s="32"/>
      <c r="AL1440" s="32"/>
      <c r="AM1440" s="32"/>
      <c r="AN1440" s="32"/>
      <c r="AO1440" s="32"/>
      <c r="AP1440" s="32"/>
      <c r="AQ1440" s="32"/>
      <c r="AR1440" s="32"/>
      <c r="AS1440" s="32"/>
      <c r="AT1440" s="32"/>
      <c r="AU1440" s="32"/>
      <c r="AV1440" s="32"/>
      <c r="AW1440" s="32"/>
      <c r="AX1440" s="32"/>
      <c r="AY1440" s="32"/>
      <c r="AZ1440" s="32"/>
      <c r="BA1440" s="32"/>
      <c r="BB1440" s="32"/>
      <c r="BC1440" s="32"/>
      <c r="BD1440" s="32">
        <v>4299356.6740361704</v>
      </c>
      <c r="BE1440" s="32"/>
      <c r="BF1440" s="32">
        <v>4299356.6740361704</v>
      </c>
      <c r="BG1440" s="32">
        <f t="shared" si="364"/>
        <v>4540980.5191170033</v>
      </c>
      <c r="BH1440" s="32">
        <v>3809055.36</v>
      </c>
      <c r="BI1440" s="32"/>
      <c r="BJ1440" s="32">
        <v>3809055.36</v>
      </c>
      <c r="BK1440" s="32">
        <f t="shared" si="366"/>
        <v>4023124.2712320001</v>
      </c>
      <c r="BL1440" s="32">
        <v>4026653</v>
      </c>
      <c r="BM1440" s="32"/>
      <c r="BN1440" s="32">
        <v>4026653</v>
      </c>
      <c r="BO1440" s="32">
        <f t="shared" si="369"/>
        <v>4252950.8986</v>
      </c>
      <c r="BP1440" s="32"/>
      <c r="BQ1440" s="32"/>
      <c r="BR1440" s="32"/>
      <c r="BS1440" s="32"/>
      <c r="BT1440" s="32"/>
      <c r="BU1440" s="32"/>
      <c r="BV1440" s="32"/>
      <c r="BW1440" s="32"/>
      <c r="BX1440" s="32"/>
      <c r="BY1440" s="32"/>
      <c r="BZ1440" s="32"/>
      <c r="CA1440" s="32"/>
      <c r="CB1440" s="32"/>
      <c r="CC1440" s="32"/>
      <c r="CD1440" s="32"/>
      <c r="CE1440" s="32"/>
      <c r="CF1440" s="32">
        <v>4562814.72</v>
      </c>
      <c r="CG1440" s="32"/>
      <c r="CH1440" s="32">
        <v>4562814.72</v>
      </c>
      <c r="CI1440" s="32">
        <f t="shared" si="362"/>
        <v>4819244.9072639998</v>
      </c>
      <c r="CJ1440" s="32">
        <f t="shared" si="357"/>
        <v>4393546.8851732863</v>
      </c>
      <c r="CK1440" s="32">
        <f>+SMALL((K1440,O1440,S1440,W1440,AA1440,AE1440,AI1440,AM1440,AQ1440,AU1440,AY1440,BC1440,BG1440,BK1440,BO1440,BS1440,BW1440,CA1440,CE1440,CI1440),1)</f>
        <v>2059590</v>
      </c>
      <c r="CL1440" s="18"/>
      <c r="CM1440" s="18">
        <f t="shared" si="358"/>
        <v>0</v>
      </c>
      <c r="CN1440" s="35">
        <f t="shared" si="359"/>
        <v>0</v>
      </c>
      <c r="CO1440" s="39">
        <f t="shared" si="360"/>
        <v>2059590</v>
      </c>
    </row>
    <row r="1441" spans="1:93" s="19" customFormat="1" ht="45">
      <c r="A1441" s="17">
        <v>1431</v>
      </c>
      <c r="B1441" s="52" t="s">
        <v>1110</v>
      </c>
      <c r="C1441" s="69" t="s">
        <v>1142</v>
      </c>
      <c r="D1441" s="69" t="s">
        <v>1250</v>
      </c>
      <c r="E1441" s="37">
        <v>1</v>
      </c>
      <c r="F1441" s="37" t="str">
        <f>+VLOOKUP(B1441,'[1]AMAREY NOVA MEDICAL S.A'!$D:$H,5,0)</f>
        <v>CTO 5662-2021 EXEL MEDICAL S.A.S</v>
      </c>
      <c r="G1441" s="34">
        <f>+VLOOKUP(B1441,'[1]AMAREY NOVA MEDICAL S.A'!$D:$H,2,0)</f>
        <v>3100000</v>
      </c>
      <c r="H1441" s="32">
        <f>+VLOOKUP(B1441,'[1]AMAREY NOVA MEDICAL S.A'!$D:$H,3,0)</f>
        <v>0</v>
      </c>
      <c r="I1441" s="32">
        <f>+VLOOKUP(B1441,'[1]AMAREY NOVA MEDICAL S.A'!$D:$H,4,0)</f>
        <v>3100000</v>
      </c>
      <c r="J1441" s="32">
        <f t="shared" si="354"/>
        <v>3100000</v>
      </c>
      <c r="K1441" s="32">
        <f t="shared" si="355"/>
        <v>3274220</v>
      </c>
      <c r="L1441" s="32"/>
      <c r="M1441" s="32"/>
      <c r="N1441" s="32"/>
      <c r="O1441" s="32"/>
      <c r="P1441" s="71">
        <v>14523600</v>
      </c>
      <c r="Q1441" s="71"/>
      <c r="R1441" s="72">
        <v>14523600</v>
      </c>
      <c r="S1441" s="32">
        <f t="shared" si="367"/>
        <v>15336921.600000001</v>
      </c>
      <c r="T1441" s="32"/>
      <c r="U1441" s="32"/>
      <c r="V1441" s="32"/>
      <c r="W1441" s="32"/>
      <c r="X1441" s="32"/>
      <c r="Y1441" s="32"/>
      <c r="Z1441" s="32"/>
      <c r="AA1441" s="32"/>
      <c r="AB1441" s="32">
        <v>3200000</v>
      </c>
      <c r="AC1441" s="32"/>
      <c r="AD1441" s="32">
        <v>3200000</v>
      </c>
      <c r="AE1441" s="32">
        <f t="shared" si="363"/>
        <v>3379840</v>
      </c>
      <c r="AF1441" s="32"/>
      <c r="AG1441" s="32"/>
      <c r="AH1441" s="32"/>
      <c r="AI1441" s="32"/>
      <c r="AJ1441" s="32"/>
      <c r="AK1441" s="32"/>
      <c r="AL1441" s="32"/>
      <c r="AM1441" s="32"/>
      <c r="AN1441" s="32"/>
      <c r="AO1441" s="32"/>
      <c r="AP1441" s="32"/>
      <c r="AQ1441" s="32"/>
      <c r="AR1441" s="32"/>
      <c r="AS1441" s="32"/>
      <c r="AT1441" s="32"/>
      <c r="AU1441" s="32"/>
      <c r="AV1441" s="32"/>
      <c r="AW1441" s="32"/>
      <c r="AX1441" s="32"/>
      <c r="AY1441" s="32"/>
      <c r="AZ1441" s="32"/>
      <c r="BA1441" s="32"/>
      <c r="BB1441" s="32"/>
      <c r="BC1441" s="32"/>
      <c r="BD1441" s="32">
        <v>8179000.8070244407</v>
      </c>
      <c r="BE1441" s="32"/>
      <c r="BF1441" s="32">
        <v>8179000.8070244407</v>
      </c>
      <c r="BG1441" s="32">
        <f t="shared" si="364"/>
        <v>8638660.6523792148</v>
      </c>
      <c r="BH1441" s="32">
        <v>6308747.9400000004</v>
      </c>
      <c r="BI1441" s="32"/>
      <c r="BJ1441" s="32">
        <v>6308747.9400000004</v>
      </c>
      <c r="BK1441" s="32">
        <f t="shared" si="366"/>
        <v>6663299.5742280008</v>
      </c>
      <c r="BL1441" s="32"/>
      <c r="BM1441" s="32"/>
      <c r="BN1441" s="32"/>
      <c r="BO1441" s="32"/>
      <c r="BP1441" s="32"/>
      <c r="BQ1441" s="32"/>
      <c r="BR1441" s="32"/>
      <c r="BS1441" s="32"/>
      <c r="BT1441" s="32"/>
      <c r="BU1441" s="32"/>
      <c r="BV1441" s="32"/>
      <c r="BW1441" s="32"/>
      <c r="BX1441" s="32"/>
      <c r="BY1441" s="32"/>
      <c r="BZ1441" s="32"/>
      <c r="CA1441" s="32"/>
      <c r="CB1441" s="32"/>
      <c r="CC1441" s="32"/>
      <c r="CD1441" s="32"/>
      <c r="CE1441" s="32"/>
      <c r="CF1441" s="32">
        <v>7390530.1200000001</v>
      </c>
      <c r="CG1441" s="32"/>
      <c r="CH1441" s="32">
        <v>7390530.1200000001</v>
      </c>
      <c r="CI1441" s="32">
        <f t="shared" si="362"/>
        <v>7805877.9127440006</v>
      </c>
      <c r="CJ1441" s="32">
        <f t="shared" si="357"/>
        <v>7516469.9565585367</v>
      </c>
      <c r="CK1441" s="32">
        <f>+SMALL((K1441,O1441,S1441,W1441,AA1441,AE1441,AI1441,AM1441,AQ1441,AU1441,AY1441,BC1441,BG1441,BK1441,BO1441,BS1441,BW1441,CA1441,CE1441,CI1441),1)</f>
        <v>3274220</v>
      </c>
      <c r="CL1441" s="18"/>
      <c r="CM1441" s="18">
        <f t="shared" si="358"/>
        <v>0</v>
      </c>
      <c r="CN1441" s="35">
        <f t="shared" si="359"/>
        <v>0</v>
      </c>
      <c r="CO1441" s="39">
        <f t="shared" si="360"/>
        <v>3274220</v>
      </c>
    </row>
    <row r="1442" spans="1:93" s="19" customFormat="1" ht="45">
      <c r="A1442" s="17">
        <v>1432</v>
      </c>
      <c r="B1442" s="52" t="s">
        <v>1111</v>
      </c>
      <c r="C1442" s="69" t="s">
        <v>1143</v>
      </c>
      <c r="D1442" s="69" t="s">
        <v>1250</v>
      </c>
      <c r="E1442" s="37">
        <v>1</v>
      </c>
      <c r="F1442" s="37" t="str">
        <f>+VLOOKUP(B1442,'[1]AMAREY NOVA MEDICAL S.A'!$D:$H,5,0)</f>
        <v>CTO 5662-2021 EXEL MEDICAL S.A.S</v>
      </c>
      <c r="G1442" s="34">
        <f>+VLOOKUP(B1442,'[1]AMAREY NOVA MEDICAL S.A'!$D:$H,2,0)</f>
        <v>5000000</v>
      </c>
      <c r="H1442" s="32">
        <f>+VLOOKUP(B1442,'[1]AMAREY NOVA MEDICAL S.A'!$D:$H,3,0)</f>
        <v>0</v>
      </c>
      <c r="I1442" s="32">
        <f>+VLOOKUP(B1442,'[1]AMAREY NOVA MEDICAL S.A'!$D:$H,4,0)</f>
        <v>5000000</v>
      </c>
      <c r="J1442" s="32">
        <f t="shared" si="354"/>
        <v>5000000</v>
      </c>
      <c r="K1442" s="32">
        <f t="shared" si="355"/>
        <v>5281000</v>
      </c>
      <c r="L1442" s="32"/>
      <c r="M1442" s="32"/>
      <c r="N1442" s="32"/>
      <c r="O1442" s="32"/>
      <c r="P1442" s="71"/>
      <c r="Q1442" s="71"/>
      <c r="R1442" s="72"/>
      <c r="S1442" s="32"/>
      <c r="T1442" s="32"/>
      <c r="U1442" s="32"/>
      <c r="V1442" s="32"/>
      <c r="W1442" s="32"/>
      <c r="X1442" s="32"/>
      <c r="Y1442" s="32"/>
      <c r="Z1442" s="32"/>
      <c r="AA1442" s="32"/>
      <c r="AB1442" s="32">
        <v>4200000</v>
      </c>
      <c r="AC1442" s="32"/>
      <c r="AD1442" s="32">
        <v>4200000</v>
      </c>
      <c r="AE1442" s="32">
        <f t="shared" si="363"/>
        <v>4436040</v>
      </c>
      <c r="AF1442" s="32"/>
      <c r="AG1442" s="32"/>
      <c r="AH1442" s="32"/>
      <c r="AI1442" s="32"/>
      <c r="AJ1442" s="32"/>
      <c r="AK1442" s="32"/>
      <c r="AL1442" s="32"/>
      <c r="AM1442" s="32"/>
      <c r="AN1442" s="32"/>
      <c r="AO1442" s="32"/>
      <c r="AP1442" s="32"/>
      <c r="AQ1442" s="32"/>
      <c r="AR1442" s="32"/>
      <c r="AS1442" s="32"/>
      <c r="AT1442" s="32"/>
      <c r="AU1442" s="32"/>
      <c r="AV1442" s="32"/>
      <c r="AW1442" s="32"/>
      <c r="AX1442" s="32"/>
      <c r="AY1442" s="32"/>
      <c r="AZ1442" s="32"/>
      <c r="BA1442" s="32"/>
      <c r="BB1442" s="32"/>
      <c r="BC1442" s="32"/>
      <c r="BD1442" s="32">
        <v>7474561.6224320643</v>
      </c>
      <c r="BE1442" s="32"/>
      <c r="BF1442" s="32">
        <v>7474561.6224320643</v>
      </c>
      <c r="BG1442" s="32">
        <f t="shared" si="364"/>
        <v>7894631.9856127463</v>
      </c>
      <c r="BH1442" s="32">
        <v>9522638.4000000004</v>
      </c>
      <c r="BI1442" s="32"/>
      <c r="BJ1442" s="32">
        <v>9522638.4000000004</v>
      </c>
      <c r="BK1442" s="32">
        <f t="shared" si="366"/>
        <v>10057810.67808</v>
      </c>
      <c r="BL1442" s="32"/>
      <c r="BM1442" s="32"/>
      <c r="BN1442" s="32"/>
      <c r="BO1442" s="32"/>
      <c r="BP1442" s="32"/>
      <c r="BQ1442" s="32"/>
      <c r="BR1442" s="32"/>
      <c r="BS1442" s="32"/>
      <c r="BT1442" s="32"/>
      <c r="BU1442" s="32"/>
      <c r="BV1442" s="32"/>
      <c r="BW1442" s="32"/>
      <c r="BX1442" s="32"/>
      <c r="BY1442" s="32"/>
      <c r="BZ1442" s="32"/>
      <c r="CA1442" s="32"/>
      <c r="CB1442" s="32"/>
      <c r="CC1442" s="32"/>
      <c r="CD1442" s="32"/>
      <c r="CE1442" s="32"/>
      <c r="CF1442" s="32">
        <v>6854640.5599999996</v>
      </c>
      <c r="CG1442" s="32"/>
      <c r="CH1442" s="32">
        <v>6854640.5599999996</v>
      </c>
      <c r="CI1442" s="32">
        <f t="shared" si="362"/>
        <v>7239871.359472</v>
      </c>
      <c r="CJ1442" s="32">
        <f t="shared" si="357"/>
        <v>6981870.8046329496</v>
      </c>
      <c r="CK1442" s="32">
        <f>+SMALL((K1442,O1442,S1442,W1442,AA1442,AE1442,AI1442,AM1442,AQ1442,AU1442,AY1442,BC1442,BG1442,BK1442,BO1442,BS1442,BW1442,CA1442,CE1442,CI1442),1)</f>
        <v>4436040</v>
      </c>
      <c r="CL1442" s="18"/>
      <c r="CM1442" s="18">
        <f t="shared" si="358"/>
        <v>844960</v>
      </c>
      <c r="CN1442" s="35">
        <f t="shared" si="359"/>
        <v>0.19047619047619047</v>
      </c>
      <c r="CO1442" s="39">
        <f t="shared" si="360"/>
        <v>4436040</v>
      </c>
    </row>
    <row r="1443" spans="1:93" s="19" customFormat="1" ht="45">
      <c r="A1443" s="17">
        <v>1433</v>
      </c>
      <c r="B1443" s="52" t="s">
        <v>1112</v>
      </c>
      <c r="C1443" s="69" t="s">
        <v>1144</v>
      </c>
      <c r="D1443" s="69" t="s">
        <v>1250</v>
      </c>
      <c r="E1443" s="37">
        <v>1</v>
      </c>
      <c r="F1443" s="37" t="str">
        <f>+VLOOKUP(B1443,'[1]AMAREY NOVA MEDICAL S.A'!$D:$H,5,0)</f>
        <v>CTO 5662-2021 EXEL MEDICAL S.A.S</v>
      </c>
      <c r="G1443" s="34">
        <f>+VLOOKUP(B1443,'[1]AMAREY NOVA MEDICAL S.A'!$D:$H,2,0)</f>
        <v>6200000</v>
      </c>
      <c r="H1443" s="32">
        <f>+VLOOKUP(B1443,'[1]AMAREY NOVA MEDICAL S.A'!$D:$H,3,0)</f>
        <v>0</v>
      </c>
      <c r="I1443" s="32">
        <f>+VLOOKUP(B1443,'[1]AMAREY NOVA MEDICAL S.A'!$D:$H,4,0)</f>
        <v>6200000</v>
      </c>
      <c r="J1443" s="32">
        <f t="shared" si="354"/>
        <v>6200000</v>
      </c>
      <c r="K1443" s="32">
        <f t="shared" si="355"/>
        <v>6548440</v>
      </c>
      <c r="L1443" s="32"/>
      <c r="M1443" s="32"/>
      <c r="N1443" s="32"/>
      <c r="O1443" s="32"/>
      <c r="P1443" s="71"/>
      <c r="Q1443" s="71"/>
      <c r="R1443" s="72"/>
      <c r="S1443" s="32"/>
      <c r="T1443" s="32"/>
      <c r="U1443" s="32"/>
      <c r="V1443" s="32"/>
      <c r="W1443" s="32"/>
      <c r="X1443" s="32"/>
      <c r="Y1443" s="32"/>
      <c r="Z1443" s="32"/>
      <c r="AA1443" s="32"/>
      <c r="AB1443" s="32">
        <v>6200000</v>
      </c>
      <c r="AC1443" s="32"/>
      <c r="AD1443" s="32">
        <v>6200000</v>
      </c>
      <c r="AE1443" s="32">
        <f t="shared" si="363"/>
        <v>6548440</v>
      </c>
      <c r="AF1443" s="32"/>
      <c r="AG1443" s="32"/>
      <c r="AH1443" s="32"/>
      <c r="AI1443" s="32"/>
      <c r="AJ1443" s="32"/>
      <c r="AK1443" s="32"/>
      <c r="AL1443" s="32"/>
      <c r="AM1443" s="32"/>
      <c r="AN1443" s="32"/>
      <c r="AO1443" s="32"/>
      <c r="AP1443" s="32"/>
      <c r="AQ1443" s="32"/>
      <c r="AR1443" s="32"/>
      <c r="AS1443" s="32"/>
      <c r="AT1443" s="32"/>
      <c r="AU1443" s="32"/>
      <c r="AV1443" s="32"/>
      <c r="AW1443" s="32"/>
      <c r="AX1443" s="32"/>
      <c r="AY1443" s="32"/>
      <c r="AZ1443" s="32"/>
      <c r="BA1443" s="32"/>
      <c r="BB1443" s="32"/>
      <c r="BC1443" s="32"/>
      <c r="BD1443" s="32"/>
      <c r="BE1443" s="32"/>
      <c r="BF1443" s="32"/>
      <c r="BG1443" s="32"/>
      <c r="BH1443" s="32"/>
      <c r="BI1443" s="32"/>
      <c r="BJ1443" s="32"/>
      <c r="BK1443" s="32"/>
      <c r="BL1443" s="32"/>
      <c r="BM1443" s="32"/>
      <c r="BN1443" s="32"/>
      <c r="BO1443" s="32"/>
      <c r="BP1443" s="32"/>
      <c r="BQ1443" s="32"/>
      <c r="BR1443" s="32"/>
      <c r="BS1443" s="32"/>
      <c r="BT1443" s="32"/>
      <c r="BU1443" s="32"/>
      <c r="BV1443" s="32"/>
      <c r="BW1443" s="32"/>
      <c r="BX1443" s="32"/>
      <c r="BY1443" s="32"/>
      <c r="BZ1443" s="32"/>
      <c r="CA1443" s="32"/>
      <c r="CB1443" s="32"/>
      <c r="CC1443" s="32"/>
      <c r="CD1443" s="32"/>
      <c r="CE1443" s="32"/>
      <c r="CF1443" s="32">
        <v>7748638.8700000001</v>
      </c>
      <c r="CG1443" s="32"/>
      <c r="CH1443" s="32">
        <v>7748638.8700000001</v>
      </c>
      <c r="CI1443" s="32">
        <f t="shared" si="362"/>
        <v>8184112.3744940003</v>
      </c>
      <c r="CJ1443" s="32">
        <f t="shared" si="357"/>
        <v>7093664.1248313338</v>
      </c>
      <c r="CK1443" s="32">
        <f>+SMALL((K1443,O1443,S1443,W1443,AA1443,AE1443,AI1443,AM1443,AQ1443,AU1443,AY1443,BC1443,BG1443,BK1443,BO1443,BS1443,BW1443,CA1443,CE1443,CI1443),1)</f>
        <v>6548440</v>
      </c>
      <c r="CL1443" s="18"/>
      <c r="CM1443" s="18">
        <f t="shared" si="358"/>
        <v>0</v>
      </c>
      <c r="CN1443" s="35">
        <f t="shared" si="359"/>
        <v>0</v>
      </c>
      <c r="CO1443" s="39">
        <f t="shared" si="360"/>
        <v>6548440</v>
      </c>
    </row>
    <row r="1444" spans="1:93" s="19" customFormat="1">
      <c r="A1444" s="17">
        <v>1434</v>
      </c>
      <c r="B1444" s="52" t="s">
        <v>1113</v>
      </c>
      <c r="C1444" s="69" t="s">
        <v>1145</v>
      </c>
      <c r="D1444" s="69" t="s">
        <v>1250</v>
      </c>
      <c r="E1444" s="37">
        <v>1</v>
      </c>
      <c r="F1444" s="37"/>
      <c r="G1444" s="34"/>
      <c r="H1444" s="32"/>
      <c r="I1444" s="32"/>
      <c r="J1444" s="32"/>
      <c r="K1444" s="32"/>
      <c r="L1444" s="32"/>
      <c r="M1444" s="32"/>
      <c r="N1444" s="32"/>
      <c r="O1444" s="32"/>
      <c r="P1444" s="71"/>
      <c r="Q1444" s="71"/>
      <c r="R1444" s="72"/>
      <c r="S1444" s="32"/>
      <c r="T1444" s="32"/>
      <c r="U1444" s="32"/>
      <c r="V1444" s="32"/>
      <c r="W1444" s="32"/>
      <c r="X1444" s="32"/>
      <c r="Y1444" s="32"/>
      <c r="Z1444" s="32"/>
      <c r="AA1444" s="32"/>
      <c r="AB1444" s="32">
        <v>8400000</v>
      </c>
      <c r="AC1444" s="32"/>
      <c r="AD1444" s="32">
        <v>8400000</v>
      </c>
      <c r="AE1444" s="32">
        <f t="shared" si="363"/>
        <v>8872080</v>
      </c>
      <c r="AF1444" s="32"/>
      <c r="AG1444" s="32"/>
      <c r="AH1444" s="32"/>
      <c r="AI1444" s="32"/>
      <c r="AJ1444" s="32"/>
      <c r="AK1444" s="32"/>
      <c r="AL1444" s="32"/>
      <c r="AM1444" s="32"/>
      <c r="AN1444" s="32"/>
      <c r="AO1444" s="32"/>
      <c r="AP1444" s="32"/>
      <c r="AQ1444" s="32"/>
      <c r="AR1444" s="32"/>
      <c r="AS1444" s="32"/>
      <c r="AT1444" s="32"/>
      <c r="AU1444" s="32"/>
      <c r="AV1444" s="32"/>
      <c r="AW1444" s="32"/>
      <c r="AX1444" s="32"/>
      <c r="AY1444" s="32"/>
      <c r="AZ1444" s="32"/>
      <c r="BA1444" s="32"/>
      <c r="BB1444" s="32"/>
      <c r="BC1444" s="32"/>
      <c r="BD1444" s="32"/>
      <c r="BE1444" s="32"/>
      <c r="BF1444" s="32"/>
      <c r="BG1444" s="32"/>
      <c r="BH1444" s="32"/>
      <c r="BI1444" s="32"/>
      <c r="BJ1444" s="32"/>
      <c r="BK1444" s="32"/>
      <c r="BL1444" s="32"/>
      <c r="BM1444" s="32"/>
      <c r="BN1444" s="32"/>
      <c r="BO1444" s="32"/>
      <c r="BP1444" s="32"/>
      <c r="BQ1444" s="32"/>
      <c r="BR1444" s="32"/>
      <c r="BS1444" s="32"/>
      <c r="BT1444" s="32"/>
      <c r="BU1444" s="32"/>
      <c r="BV1444" s="32"/>
      <c r="BW1444" s="32"/>
      <c r="BX1444" s="32"/>
      <c r="BY1444" s="32"/>
      <c r="BZ1444" s="32"/>
      <c r="CA1444" s="32"/>
      <c r="CB1444" s="32"/>
      <c r="CC1444" s="32"/>
      <c r="CD1444" s="32"/>
      <c r="CE1444" s="32"/>
      <c r="CF1444" s="32">
        <v>5226637.68</v>
      </c>
      <c r="CG1444" s="32"/>
      <c r="CH1444" s="32">
        <v>5226637.68</v>
      </c>
      <c r="CI1444" s="32">
        <f t="shared" si="362"/>
        <v>5520374.7176160002</v>
      </c>
      <c r="CJ1444" s="32">
        <f t="shared" si="357"/>
        <v>7196227.3588079996</v>
      </c>
      <c r="CK1444" s="32">
        <f>+SMALL((K1444,O1444,S1444,W1444,AA1444,AE1444,AI1444,AM1444,AQ1444,AU1444,AY1444,BC1444,BG1444,BK1444,BO1444,BS1444,BW1444,CA1444,CE1444,CI1444),1)</f>
        <v>5520374.7176160002</v>
      </c>
      <c r="CL1444" s="18"/>
      <c r="CM1444" s="18"/>
      <c r="CN1444" s="35"/>
      <c r="CO1444" s="39">
        <f t="shared" si="360"/>
        <v>5520374.7176160002</v>
      </c>
    </row>
    <row r="1445" spans="1:93" s="19" customFormat="1" ht="24.75">
      <c r="A1445" s="17">
        <v>1435</v>
      </c>
      <c r="B1445" s="52" t="s">
        <v>1114</v>
      </c>
      <c r="C1445" s="69" t="s">
        <v>1146</v>
      </c>
      <c r="D1445" s="69" t="s">
        <v>1250</v>
      </c>
      <c r="E1445" s="37">
        <v>1</v>
      </c>
      <c r="F1445" s="37"/>
      <c r="G1445" s="34"/>
      <c r="H1445" s="32"/>
      <c r="I1445" s="32"/>
      <c r="J1445" s="32"/>
      <c r="K1445" s="32"/>
      <c r="L1445" s="32"/>
      <c r="M1445" s="32"/>
      <c r="N1445" s="32"/>
      <c r="O1445" s="32"/>
      <c r="P1445" s="71"/>
      <c r="Q1445" s="71"/>
      <c r="R1445" s="72"/>
      <c r="S1445" s="32"/>
      <c r="T1445" s="32"/>
      <c r="U1445" s="32"/>
      <c r="V1445" s="32"/>
      <c r="W1445" s="32"/>
      <c r="X1445" s="32"/>
      <c r="Y1445" s="32"/>
      <c r="Z1445" s="32"/>
      <c r="AA1445" s="32"/>
      <c r="AB1445" s="32">
        <v>2800000</v>
      </c>
      <c r="AC1445" s="32"/>
      <c r="AD1445" s="32">
        <v>2800000</v>
      </c>
      <c r="AE1445" s="32">
        <f t="shared" si="363"/>
        <v>2957360</v>
      </c>
      <c r="AF1445" s="32"/>
      <c r="AG1445" s="32"/>
      <c r="AH1445" s="32"/>
      <c r="AI1445" s="32"/>
      <c r="AJ1445" s="32"/>
      <c r="AK1445" s="32"/>
      <c r="AL1445" s="32"/>
      <c r="AM1445" s="32"/>
      <c r="AN1445" s="32"/>
      <c r="AO1445" s="32"/>
      <c r="AP1445" s="32"/>
      <c r="AQ1445" s="32"/>
      <c r="AR1445" s="32"/>
      <c r="AS1445" s="32"/>
      <c r="AT1445" s="32"/>
      <c r="AU1445" s="32"/>
      <c r="AV1445" s="32"/>
      <c r="AW1445" s="32"/>
      <c r="AX1445" s="32"/>
      <c r="AY1445" s="32"/>
      <c r="AZ1445" s="32"/>
      <c r="BA1445" s="32"/>
      <c r="BB1445" s="32"/>
      <c r="BC1445" s="32"/>
      <c r="BD1445" s="32">
        <v>4350000</v>
      </c>
      <c r="BE1445" s="32"/>
      <c r="BF1445" s="32">
        <v>4350000</v>
      </c>
      <c r="BG1445" s="32">
        <f t="shared" si="364"/>
        <v>4594470</v>
      </c>
      <c r="BH1445" s="32"/>
      <c r="BI1445" s="32"/>
      <c r="BJ1445" s="32"/>
      <c r="BK1445" s="32"/>
      <c r="BL1445" s="32"/>
      <c r="BM1445" s="32"/>
      <c r="BN1445" s="32"/>
      <c r="BO1445" s="32"/>
      <c r="BP1445" s="32"/>
      <c r="BQ1445" s="32"/>
      <c r="BR1445" s="32"/>
      <c r="BS1445" s="32"/>
      <c r="BT1445" s="32"/>
      <c r="BU1445" s="32"/>
      <c r="BV1445" s="32"/>
      <c r="BW1445" s="32"/>
      <c r="BX1445" s="32"/>
      <c r="BY1445" s="32"/>
      <c r="BZ1445" s="32"/>
      <c r="CA1445" s="32"/>
      <c r="CB1445" s="32"/>
      <c r="CC1445" s="32"/>
      <c r="CD1445" s="32"/>
      <c r="CE1445" s="32"/>
      <c r="CF1445" s="32">
        <v>4909661.21</v>
      </c>
      <c r="CG1445" s="32"/>
      <c r="CH1445" s="32">
        <v>4909661.21</v>
      </c>
      <c r="CI1445" s="32">
        <f t="shared" si="362"/>
        <v>5185584.1700020004</v>
      </c>
      <c r="CJ1445" s="32">
        <f t="shared" si="357"/>
        <v>4245804.7233340004</v>
      </c>
      <c r="CK1445" s="32">
        <f>+SMALL((K1445,O1445,S1445,W1445,AA1445,AE1445,AI1445,AM1445,AQ1445,AU1445,AY1445,BC1445,BG1445,BK1445,BO1445,BS1445,BW1445,CA1445,CE1445,CI1445),1)</f>
        <v>2957360</v>
      </c>
      <c r="CL1445" s="18"/>
      <c r="CM1445" s="18"/>
      <c r="CN1445" s="35"/>
      <c r="CO1445" s="39">
        <f t="shared" si="360"/>
        <v>2957360</v>
      </c>
    </row>
    <row r="1446" spans="1:93" s="19" customFormat="1" ht="45">
      <c r="A1446" s="17">
        <v>1436</v>
      </c>
      <c r="B1446" s="52" t="s">
        <v>1115</v>
      </c>
      <c r="C1446" s="69" t="s">
        <v>1147</v>
      </c>
      <c r="D1446" s="69" t="s">
        <v>1250</v>
      </c>
      <c r="E1446" s="37">
        <v>1</v>
      </c>
      <c r="F1446" s="37" t="str">
        <f>+VLOOKUP(B1446,'[1]AMAREY NOVA MEDICAL S.A'!$D:$H,5,0)</f>
        <v>CTO 5662-2021 EXEL MEDICAL S.A.S</v>
      </c>
      <c r="G1446" s="34">
        <f>+VLOOKUP(B1446,'[1]AMAREY NOVA MEDICAL S.A'!$D:$H,2,0)</f>
        <v>2700000</v>
      </c>
      <c r="H1446" s="32">
        <f>+VLOOKUP(B1446,'[1]AMAREY NOVA MEDICAL S.A'!$D:$H,3,0)</f>
        <v>0</v>
      </c>
      <c r="I1446" s="32">
        <f>+VLOOKUP(B1446,'[1]AMAREY NOVA MEDICAL S.A'!$D:$H,4,0)</f>
        <v>2700000</v>
      </c>
      <c r="J1446" s="32">
        <f t="shared" si="354"/>
        <v>2700000</v>
      </c>
      <c r="K1446" s="32">
        <f t="shared" si="355"/>
        <v>2851740</v>
      </c>
      <c r="L1446" s="32"/>
      <c r="M1446" s="32"/>
      <c r="N1446" s="32"/>
      <c r="O1446" s="32"/>
      <c r="P1446" s="71"/>
      <c r="Q1446" s="71"/>
      <c r="R1446" s="72"/>
      <c r="S1446" s="32"/>
      <c r="T1446" s="32"/>
      <c r="U1446" s="32"/>
      <c r="V1446" s="32"/>
      <c r="W1446" s="32"/>
      <c r="X1446" s="32"/>
      <c r="Y1446" s="32"/>
      <c r="Z1446" s="32"/>
      <c r="AA1446" s="32"/>
      <c r="AB1446" s="32">
        <v>2800000</v>
      </c>
      <c r="AC1446" s="32"/>
      <c r="AD1446" s="32">
        <v>2800000</v>
      </c>
      <c r="AE1446" s="32">
        <f t="shared" si="363"/>
        <v>2957360</v>
      </c>
      <c r="AF1446" s="32"/>
      <c r="AG1446" s="32"/>
      <c r="AH1446" s="32"/>
      <c r="AI1446" s="32"/>
      <c r="AJ1446" s="32"/>
      <c r="AK1446" s="32"/>
      <c r="AL1446" s="32"/>
      <c r="AM1446" s="32"/>
      <c r="AN1446" s="32"/>
      <c r="AO1446" s="32"/>
      <c r="AP1446" s="32"/>
      <c r="AQ1446" s="32"/>
      <c r="AR1446" s="32"/>
      <c r="AS1446" s="32"/>
      <c r="AT1446" s="32"/>
      <c r="AU1446" s="32"/>
      <c r="AV1446" s="32"/>
      <c r="AW1446" s="32"/>
      <c r="AX1446" s="32"/>
      <c r="AY1446" s="32"/>
      <c r="AZ1446" s="32"/>
      <c r="BA1446" s="32"/>
      <c r="BB1446" s="32"/>
      <c r="BC1446" s="32"/>
      <c r="BD1446" s="32">
        <v>3850000</v>
      </c>
      <c r="BE1446" s="32"/>
      <c r="BF1446" s="32">
        <v>3850000</v>
      </c>
      <c r="BG1446" s="32">
        <f t="shared" si="364"/>
        <v>4066370</v>
      </c>
      <c r="BH1446" s="32"/>
      <c r="BI1446" s="32"/>
      <c r="BJ1446" s="32"/>
      <c r="BK1446" s="32"/>
      <c r="BL1446" s="32"/>
      <c r="BM1446" s="32"/>
      <c r="BN1446" s="32"/>
      <c r="BO1446" s="32"/>
      <c r="BP1446" s="32"/>
      <c r="BQ1446" s="32"/>
      <c r="BR1446" s="32"/>
      <c r="BS1446" s="32"/>
      <c r="BT1446" s="32"/>
      <c r="BU1446" s="32"/>
      <c r="BV1446" s="32"/>
      <c r="BW1446" s="32"/>
      <c r="BX1446" s="32"/>
      <c r="BY1446" s="32"/>
      <c r="BZ1446" s="32"/>
      <c r="CA1446" s="32"/>
      <c r="CB1446" s="32"/>
      <c r="CC1446" s="32"/>
      <c r="CD1446" s="32"/>
      <c r="CE1446" s="32"/>
      <c r="CF1446" s="32">
        <v>4491186.3099999996</v>
      </c>
      <c r="CG1446" s="32"/>
      <c r="CH1446" s="32">
        <v>4491186.3099999996</v>
      </c>
      <c r="CI1446" s="32">
        <f t="shared" si="362"/>
        <v>4743590.9806220001</v>
      </c>
      <c r="CJ1446" s="32">
        <f t="shared" si="357"/>
        <v>3654765.2451555002</v>
      </c>
      <c r="CK1446" s="32">
        <f>+SMALL((K1446,O1446,S1446,W1446,AA1446,AE1446,AI1446,AM1446,AQ1446,AU1446,AY1446,BC1446,BG1446,BK1446,BO1446,BS1446,BW1446,CA1446,CE1446,CI1446),1)</f>
        <v>2851740</v>
      </c>
      <c r="CL1446" s="18"/>
      <c r="CM1446" s="18">
        <f t="shared" si="358"/>
        <v>0</v>
      </c>
      <c r="CN1446" s="35">
        <f t="shared" si="359"/>
        <v>0</v>
      </c>
      <c r="CO1446" s="39">
        <f t="shared" si="360"/>
        <v>2851740</v>
      </c>
    </row>
    <row r="1447" spans="1:93" s="19" customFormat="1">
      <c r="A1447" s="17">
        <v>1437</v>
      </c>
      <c r="B1447" s="52" t="s">
        <v>1116</v>
      </c>
      <c r="C1447" s="69" t="s">
        <v>1148</v>
      </c>
      <c r="D1447" s="69" t="s">
        <v>1250</v>
      </c>
      <c r="E1447" s="37">
        <v>1</v>
      </c>
      <c r="F1447" s="37"/>
      <c r="G1447" s="34"/>
      <c r="H1447" s="32"/>
      <c r="I1447" s="32"/>
      <c r="J1447" s="32"/>
      <c r="K1447" s="32"/>
      <c r="L1447" s="32"/>
      <c r="M1447" s="32"/>
      <c r="N1447" s="32"/>
      <c r="O1447" s="32"/>
      <c r="P1447" s="71"/>
      <c r="Q1447" s="71"/>
      <c r="R1447" s="72"/>
      <c r="S1447" s="32"/>
      <c r="T1447" s="32"/>
      <c r="U1447" s="32"/>
      <c r="V1447" s="32"/>
      <c r="W1447" s="32"/>
      <c r="X1447" s="32"/>
      <c r="Y1447" s="32"/>
      <c r="Z1447" s="32"/>
      <c r="AA1447" s="32"/>
      <c r="AB1447" s="32"/>
      <c r="AC1447" s="32"/>
      <c r="AD1447" s="32"/>
      <c r="AE1447" s="32"/>
      <c r="AF1447" s="32"/>
      <c r="AG1447" s="32"/>
      <c r="AH1447" s="32"/>
      <c r="AI1447" s="32"/>
      <c r="AJ1447" s="32"/>
      <c r="AK1447" s="32"/>
      <c r="AL1447" s="32"/>
      <c r="AM1447" s="32"/>
      <c r="AN1447" s="32"/>
      <c r="AO1447" s="32"/>
      <c r="AP1447" s="32"/>
      <c r="AQ1447" s="32"/>
      <c r="AR1447" s="32"/>
      <c r="AS1447" s="32"/>
      <c r="AT1447" s="32"/>
      <c r="AU1447" s="32"/>
      <c r="AV1447" s="32"/>
      <c r="AW1447" s="32"/>
      <c r="AX1447" s="32"/>
      <c r="AY1447" s="32"/>
      <c r="AZ1447" s="32"/>
      <c r="BA1447" s="32"/>
      <c r="BB1447" s="32"/>
      <c r="BC1447" s="32"/>
      <c r="BD1447" s="32">
        <v>4400000</v>
      </c>
      <c r="BE1447" s="32"/>
      <c r="BF1447" s="32">
        <v>4400000</v>
      </c>
      <c r="BG1447" s="32">
        <f t="shared" si="364"/>
        <v>4647280</v>
      </c>
      <c r="BH1447" s="32"/>
      <c r="BI1447" s="32"/>
      <c r="BJ1447" s="32"/>
      <c r="BK1447" s="32"/>
      <c r="BL1447" s="32"/>
      <c r="BM1447" s="32"/>
      <c r="BN1447" s="32"/>
      <c r="BO1447" s="32"/>
      <c r="BP1447" s="32"/>
      <c r="BQ1447" s="32"/>
      <c r="BR1447" s="32"/>
      <c r="BS1447" s="32"/>
      <c r="BT1447" s="32"/>
      <c r="BU1447" s="32"/>
      <c r="BV1447" s="32"/>
      <c r="BW1447" s="32"/>
      <c r="BX1447" s="32"/>
      <c r="BY1447" s="32"/>
      <c r="BZ1447" s="32"/>
      <c r="CA1447" s="32"/>
      <c r="CB1447" s="32"/>
      <c r="CC1447" s="32"/>
      <c r="CD1447" s="32"/>
      <c r="CE1447" s="32"/>
      <c r="CF1447" s="32">
        <v>3740719.6</v>
      </c>
      <c r="CG1447" s="32"/>
      <c r="CH1447" s="32">
        <v>3740719.6</v>
      </c>
      <c r="CI1447" s="32">
        <f t="shared" si="362"/>
        <v>3950948.04152</v>
      </c>
      <c r="CJ1447" s="32">
        <f t="shared" si="357"/>
        <v>4299114.0207599998</v>
      </c>
      <c r="CK1447" s="32">
        <f>+SMALL((K1447,O1447,S1447,W1447,AA1447,AE1447,AI1447,AM1447,AQ1447,AU1447,AY1447,BC1447,BG1447,BK1447,BO1447,BS1447,BW1447,CA1447,CE1447,CI1447),1)</f>
        <v>3950948.04152</v>
      </c>
      <c r="CL1447" s="18"/>
      <c r="CM1447" s="18"/>
      <c r="CN1447" s="35"/>
      <c r="CO1447" s="39">
        <f t="shared" si="360"/>
        <v>3950948.04152</v>
      </c>
    </row>
    <row r="1448" spans="1:93" s="19" customFormat="1">
      <c r="A1448" s="17">
        <v>1438</v>
      </c>
      <c r="B1448" s="52" t="s">
        <v>1117</v>
      </c>
      <c r="C1448" s="69" t="s">
        <v>1149</v>
      </c>
      <c r="D1448" s="69" t="s">
        <v>1250</v>
      </c>
      <c r="E1448" s="37">
        <v>1</v>
      </c>
      <c r="F1448" s="37"/>
      <c r="G1448" s="34"/>
      <c r="H1448" s="32"/>
      <c r="I1448" s="32"/>
      <c r="J1448" s="32"/>
      <c r="K1448" s="32"/>
      <c r="L1448" s="32"/>
      <c r="M1448" s="32"/>
      <c r="N1448" s="32"/>
      <c r="O1448" s="32"/>
      <c r="P1448" s="71"/>
      <c r="Q1448" s="71"/>
      <c r="R1448" s="72"/>
      <c r="S1448" s="32"/>
      <c r="T1448" s="32"/>
      <c r="U1448" s="32"/>
      <c r="V1448" s="32"/>
      <c r="W1448" s="32"/>
      <c r="X1448" s="32"/>
      <c r="Y1448" s="32"/>
      <c r="Z1448" s="32"/>
      <c r="AA1448" s="32"/>
      <c r="AB1448" s="32"/>
      <c r="AC1448" s="32"/>
      <c r="AD1448" s="32"/>
      <c r="AE1448" s="32"/>
      <c r="AF1448" s="32"/>
      <c r="AG1448" s="32"/>
      <c r="AH1448" s="32"/>
      <c r="AI1448" s="32"/>
      <c r="AJ1448" s="32"/>
      <c r="AK1448" s="32"/>
      <c r="AL1448" s="32"/>
      <c r="AM1448" s="32"/>
      <c r="AN1448" s="32"/>
      <c r="AO1448" s="32"/>
      <c r="AP1448" s="32"/>
      <c r="AQ1448" s="32"/>
      <c r="AR1448" s="32"/>
      <c r="AS1448" s="32"/>
      <c r="AT1448" s="32"/>
      <c r="AU1448" s="32"/>
      <c r="AV1448" s="32"/>
      <c r="AW1448" s="32"/>
      <c r="AX1448" s="32"/>
      <c r="AY1448" s="32"/>
      <c r="AZ1448" s="32"/>
      <c r="BA1448" s="32"/>
      <c r="BB1448" s="32"/>
      <c r="BC1448" s="32"/>
      <c r="BD1448" s="32">
        <v>5600000</v>
      </c>
      <c r="BE1448" s="32"/>
      <c r="BF1448" s="32">
        <v>5600000</v>
      </c>
      <c r="BG1448" s="32">
        <f t="shared" si="364"/>
        <v>5914720</v>
      </c>
      <c r="BH1448" s="32"/>
      <c r="BI1448" s="32"/>
      <c r="BJ1448" s="32"/>
      <c r="BK1448" s="32"/>
      <c r="BL1448" s="32"/>
      <c r="BM1448" s="32"/>
      <c r="BN1448" s="32"/>
      <c r="BO1448" s="32"/>
      <c r="BP1448" s="32"/>
      <c r="BQ1448" s="32"/>
      <c r="BR1448" s="32"/>
      <c r="BS1448" s="32"/>
      <c r="BT1448" s="32"/>
      <c r="BU1448" s="32"/>
      <c r="BV1448" s="32"/>
      <c r="BW1448" s="32"/>
      <c r="BX1448" s="32"/>
      <c r="BY1448" s="32"/>
      <c r="BZ1448" s="32"/>
      <c r="CA1448" s="32"/>
      <c r="CB1448" s="32"/>
      <c r="CC1448" s="32"/>
      <c r="CD1448" s="32"/>
      <c r="CE1448" s="32"/>
      <c r="CF1448" s="32">
        <v>5209152.54</v>
      </c>
      <c r="CG1448" s="32"/>
      <c r="CH1448" s="32">
        <v>5209152.54</v>
      </c>
      <c r="CI1448" s="32">
        <f t="shared" si="362"/>
        <v>5501906.9127480006</v>
      </c>
      <c r="CJ1448" s="32">
        <f t="shared" si="357"/>
        <v>5708313.4563740008</v>
      </c>
      <c r="CK1448" s="32">
        <f>+SMALL((K1448,O1448,S1448,W1448,AA1448,AE1448,AI1448,AM1448,AQ1448,AU1448,AY1448,BC1448,BG1448,BK1448,BO1448,BS1448,BW1448,CA1448,CE1448,CI1448),1)</f>
        <v>5501906.9127480006</v>
      </c>
      <c r="CL1448" s="18"/>
      <c r="CM1448" s="18"/>
      <c r="CN1448" s="35"/>
      <c r="CO1448" s="39">
        <f t="shared" si="360"/>
        <v>5501906.9127480006</v>
      </c>
    </row>
    <row r="1449" spans="1:93" s="19" customFormat="1">
      <c r="A1449" s="17">
        <v>1439</v>
      </c>
      <c r="B1449" s="52" t="s">
        <v>1118</v>
      </c>
      <c r="C1449" s="69" t="s">
        <v>1150</v>
      </c>
      <c r="D1449" s="69" t="s">
        <v>1250</v>
      </c>
      <c r="E1449" s="37">
        <v>1</v>
      </c>
      <c r="F1449" s="37"/>
      <c r="G1449" s="34"/>
      <c r="H1449" s="32"/>
      <c r="I1449" s="32"/>
      <c r="J1449" s="32"/>
      <c r="K1449" s="32"/>
      <c r="L1449" s="32"/>
      <c r="M1449" s="32"/>
      <c r="N1449" s="32"/>
      <c r="O1449" s="32"/>
      <c r="P1449" s="91"/>
      <c r="Q1449" s="71"/>
      <c r="R1449" s="92"/>
      <c r="S1449" s="32"/>
      <c r="T1449" s="32"/>
      <c r="U1449" s="32"/>
      <c r="V1449" s="32"/>
      <c r="W1449" s="32"/>
      <c r="X1449" s="32"/>
      <c r="Y1449" s="32"/>
      <c r="Z1449" s="32"/>
      <c r="AA1449" s="32"/>
      <c r="AB1449" s="32"/>
      <c r="AC1449" s="32"/>
      <c r="AD1449" s="32"/>
      <c r="AE1449" s="32"/>
      <c r="AF1449" s="32"/>
      <c r="AG1449" s="32"/>
      <c r="AH1449" s="32"/>
      <c r="AI1449" s="32"/>
      <c r="AJ1449" s="32"/>
      <c r="AK1449" s="32"/>
      <c r="AL1449" s="32"/>
      <c r="AM1449" s="32"/>
      <c r="AN1449" s="32"/>
      <c r="AO1449" s="32"/>
      <c r="AP1449" s="32"/>
      <c r="AQ1449" s="32"/>
      <c r="AR1449" s="32"/>
      <c r="AS1449" s="32"/>
      <c r="AT1449" s="32"/>
      <c r="AU1449" s="32"/>
      <c r="AV1449" s="32"/>
      <c r="AW1449" s="32"/>
      <c r="AX1449" s="32"/>
      <c r="AY1449" s="32"/>
      <c r="AZ1449" s="32"/>
      <c r="BA1449" s="32"/>
      <c r="BB1449" s="32"/>
      <c r="BC1449" s="32"/>
      <c r="BD1449" s="32">
        <v>8450000</v>
      </c>
      <c r="BE1449" s="32"/>
      <c r="BF1449" s="32">
        <v>8450000</v>
      </c>
      <c r="BG1449" s="32">
        <f t="shared" si="364"/>
        <v>8924890</v>
      </c>
      <c r="BH1449" s="32"/>
      <c r="BI1449" s="32"/>
      <c r="BJ1449" s="32"/>
      <c r="BK1449" s="32"/>
      <c r="BL1449" s="32"/>
      <c r="BM1449" s="32"/>
      <c r="BN1449" s="32"/>
      <c r="BO1449" s="32"/>
      <c r="BP1449" s="32"/>
      <c r="BQ1449" s="32"/>
      <c r="BR1449" s="32"/>
      <c r="BS1449" s="32"/>
      <c r="BT1449" s="32"/>
      <c r="BU1449" s="32"/>
      <c r="BV1449" s="32"/>
      <c r="BW1449" s="32"/>
      <c r="BX1449" s="32"/>
      <c r="BY1449" s="32"/>
      <c r="BZ1449" s="32"/>
      <c r="CA1449" s="32"/>
      <c r="CB1449" s="32"/>
      <c r="CC1449" s="32"/>
      <c r="CD1449" s="32"/>
      <c r="CE1449" s="32"/>
      <c r="CF1449" s="32">
        <v>9110851.4399999995</v>
      </c>
      <c r="CG1449" s="32"/>
      <c r="CH1449" s="32">
        <v>9110851.4399999995</v>
      </c>
      <c r="CI1449" s="32">
        <f t="shared" si="362"/>
        <v>9622881.2909280006</v>
      </c>
      <c r="CJ1449" s="32">
        <f t="shared" si="357"/>
        <v>9273885.6454639994</v>
      </c>
      <c r="CK1449" s="32">
        <f>+SMALL((K1449,O1449,S1449,W1449,AA1449,AE1449,AI1449,AM1449,AQ1449,AU1449,AY1449,BC1449,BG1449,BK1449,BO1449,BS1449,BW1449,CA1449,CE1449,CI1449),1)</f>
        <v>8924890</v>
      </c>
      <c r="CL1449" s="18"/>
      <c r="CM1449" s="18"/>
      <c r="CN1449" s="35"/>
      <c r="CO1449" s="39">
        <f t="shared" si="360"/>
        <v>8924890</v>
      </c>
    </row>
    <row r="1450" spans="1:93" s="19" customFormat="1" ht="24.75">
      <c r="A1450" s="17">
        <v>1440</v>
      </c>
      <c r="B1450" s="52" t="s">
        <v>1119</v>
      </c>
      <c r="C1450" s="69" t="s">
        <v>1151</v>
      </c>
      <c r="D1450" s="69" t="s">
        <v>1250</v>
      </c>
      <c r="E1450" s="37">
        <v>1</v>
      </c>
      <c r="F1450" s="37"/>
      <c r="G1450" s="34"/>
      <c r="H1450" s="32"/>
      <c r="I1450" s="32"/>
      <c r="J1450" s="32"/>
      <c r="K1450" s="32"/>
      <c r="L1450" s="32"/>
      <c r="M1450" s="32"/>
      <c r="N1450" s="32"/>
      <c r="O1450" s="32"/>
      <c r="P1450" s="91"/>
      <c r="Q1450" s="71"/>
      <c r="R1450" s="92"/>
      <c r="S1450" s="32"/>
      <c r="T1450" s="32"/>
      <c r="U1450" s="32"/>
      <c r="V1450" s="32"/>
      <c r="W1450" s="32"/>
      <c r="X1450" s="32">
        <v>800000</v>
      </c>
      <c r="Y1450" s="32"/>
      <c r="Z1450" s="32">
        <v>800000</v>
      </c>
      <c r="AA1450" s="32">
        <f t="shared" si="361"/>
        <v>844960</v>
      </c>
      <c r="AB1450" s="32"/>
      <c r="AC1450" s="32"/>
      <c r="AD1450" s="32"/>
      <c r="AE1450" s="32"/>
      <c r="AF1450" s="32"/>
      <c r="AG1450" s="32"/>
      <c r="AH1450" s="32"/>
      <c r="AI1450" s="32"/>
      <c r="AJ1450" s="32"/>
      <c r="AK1450" s="32"/>
      <c r="AL1450" s="32"/>
      <c r="AM1450" s="32"/>
      <c r="AN1450" s="32"/>
      <c r="AO1450" s="32"/>
      <c r="AP1450" s="32"/>
      <c r="AQ1450" s="32"/>
      <c r="AR1450" s="32"/>
      <c r="AS1450" s="32"/>
      <c r="AT1450" s="32"/>
      <c r="AU1450" s="32"/>
      <c r="AV1450" s="32"/>
      <c r="AW1450" s="32"/>
      <c r="AX1450" s="32"/>
      <c r="AY1450" s="32"/>
      <c r="AZ1450" s="32"/>
      <c r="BA1450" s="32"/>
      <c r="BB1450" s="32"/>
      <c r="BC1450" s="32"/>
      <c r="BD1450" s="32"/>
      <c r="BE1450" s="32"/>
      <c r="BF1450" s="32"/>
      <c r="BG1450" s="32"/>
      <c r="BH1450" s="32"/>
      <c r="BI1450" s="32"/>
      <c r="BJ1450" s="32"/>
      <c r="BK1450" s="32"/>
      <c r="BL1450" s="32"/>
      <c r="BM1450" s="32"/>
      <c r="BN1450" s="32"/>
      <c r="BO1450" s="32"/>
      <c r="BP1450" s="32"/>
      <c r="BQ1450" s="32"/>
      <c r="BR1450" s="32"/>
      <c r="BS1450" s="32"/>
      <c r="BT1450" s="32"/>
      <c r="BU1450" s="32"/>
      <c r="BV1450" s="32"/>
      <c r="BW1450" s="32"/>
      <c r="BX1450" s="32"/>
      <c r="BY1450" s="32"/>
      <c r="BZ1450" s="32"/>
      <c r="CA1450" s="32"/>
      <c r="CB1450" s="32"/>
      <c r="CC1450" s="32"/>
      <c r="CD1450" s="32"/>
      <c r="CE1450" s="32"/>
      <c r="CF1450" s="32">
        <v>5974041.9800000004</v>
      </c>
      <c r="CG1450" s="32"/>
      <c r="CH1450" s="32">
        <v>5974041.9800000004</v>
      </c>
      <c r="CI1450" s="32">
        <f t="shared" si="362"/>
        <v>6309783.1392760007</v>
      </c>
      <c r="CJ1450" s="32">
        <f t="shared" si="357"/>
        <v>3577371.5696380003</v>
      </c>
      <c r="CK1450" s="32">
        <f>+SMALL((K1450,O1450,S1450,W1450,AA1450,AE1450,AI1450,AM1450,AQ1450,AU1450,AY1450,BC1450,BG1450,BK1450,BO1450,BS1450,BW1450,CA1450,CE1450,CI1450),1)</f>
        <v>844960</v>
      </c>
      <c r="CL1450" s="18"/>
      <c r="CM1450" s="18"/>
      <c r="CN1450" s="35"/>
      <c r="CO1450" s="39">
        <f t="shared" si="360"/>
        <v>844960</v>
      </c>
    </row>
    <row r="1451" spans="1:93" s="19" customFormat="1" ht="24.75">
      <c r="A1451" s="17">
        <v>1441</v>
      </c>
      <c r="B1451" s="52" t="s">
        <v>1120</v>
      </c>
      <c r="C1451" s="69" t="s">
        <v>1152</v>
      </c>
      <c r="D1451" s="69" t="s">
        <v>1250</v>
      </c>
      <c r="E1451" s="37">
        <v>1</v>
      </c>
      <c r="F1451" s="37"/>
      <c r="G1451" s="34"/>
      <c r="H1451" s="32"/>
      <c r="I1451" s="32"/>
      <c r="J1451" s="32"/>
      <c r="K1451" s="32"/>
      <c r="L1451" s="32"/>
      <c r="M1451" s="32"/>
      <c r="N1451" s="32"/>
      <c r="O1451" s="32"/>
      <c r="P1451" s="91"/>
      <c r="Q1451" s="71"/>
      <c r="R1451" s="92"/>
      <c r="S1451" s="32"/>
      <c r="T1451" s="32"/>
      <c r="U1451" s="32"/>
      <c r="V1451" s="32"/>
      <c r="W1451" s="32"/>
      <c r="X1451" s="32"/>
      <c r="Y1451" s="32"/>
      <c r="Z1451" s="32"/>
      <c r="AA1451" s="32"/>
      <c r="AB1451" s="32"/>
      <c r="AC1451" s="32"/>
      <c r="AD1451" s="32"/>
      <c r="AE1451" s="32"/>
      <c r="AF1451" s="32"/>
      <c r="AG1451" s="32"/>
      <c r="AH1451" s="32"/>
      <c r="AI1451" s="32"/>
      <c r="AJ1451" s="32"/>
      <c r="AK1451" s="32"/>
      <c r="AL1451" s="32"/>
      <c r="AM1451" s="32"/>
      <c r="AN1451" s="32"/>
      <c r="AO1451" s="32"/>
      <c r="AP1451" s="32"/>
      <c r="AQ1451" s="32"/>
      <c r="AR1451" s="32"/>
      <c r="AS1451" s="32"/>
      <c r="AT1451" s="32"/>
      <c r="AU1451" s="32"/>
      <c r="AV1451" s="32"/>
      <c r="AW1451" s="32"/>
      <c r="AX1451" s="32"/>
      <c r="AY1451" s="32"/>
      <c r="AZ1451" s="32"/>
      <c r="BA1451" s="32"/>
      <c r="BB1451" s="32"/>
      <c r="BC1451" s="32"/>
      <c r="BD1451" s="32"/>
      <c r="BE1451" s="32"/>
      <c r="BF1451" s="32"/>
      <c r="BG1451" s="32"/>
      <c r="BH1451" s="32"/>
      <c r="BI1451" s="32"/>
      <c r="BJ1451" s="32"/>
      <c r="BK1451" s="32"/>
      <c r="BL1451" s="32"/>
      <c r="BM1451" s="32"/>
      <c r="BN1451" s="32"/>
      <c r="BO1451" s="32"/>
      <c r="BP1451" s="32"/>
      <c r="BQ1451" s="32"/>
      <c r="BR1451" s="32"/>
      <c r="BS1451" s="32"/>
      <c r="BT1451" s="32"/>
      <c r="BU1451" s="32"/>
      <c r="BV1451" s="32"/>
      <c r="BW1451" s="32"/>
      <c r="BX1451" s="32"/>
      <c r="BY1451" s="32"/>
      <c r="BZ1451" s="32"/>
      <c r="CA1451" s="32"/>
      <c r="CB1451" s="32"/>
      <c r="CC1451" s="32"/>
      <c r="CD1451" s="32"/>
      <c r="CE1451" s="32"/>
      <c r="CF1451" s="32">
        <v>6504840.2400000002</v>
      </c>
      <c r="CG1451" s="32"/>
      <c r="CH1451" s="32">
        <v>6504840.2400000002</v>
      </c>
      <c r="CI1451" s="32">
        <f t="shared" si="362"/>
        <v>6870412.2614880009</v>
      </c>
      <c r="CJ1451" s="32">
        <f t="shared" si="357"/>
        <v>6870412.2614880009</v>
      </c>
      <c r="CK1451" s="32">
        <f>+SMALL((K1451,O1451,S1451,W1451,AA1451,AE1451,AI1451,AM1451,AQ1451,AU1451,AY1451,BC1451,BG1451,BK1451,BO1451,BS1451,BW1451,CA1451,CE1451,CI1451),1)</f>
        <v>6870412.2614880009</v>
      </c>
      <c r="CL1451" s="18"/>
      <c r="CM1451" s="18"/>
      <c r="CN1451" s="35"/>
      <c r="CO1451" s="39">
        <f t="shared" si="360"/>
        <v>6870412.2614880009</v>
      </c>
    </row>
    <row r="1452" spans="1:93" s="19" customFormat="1" ht="45">
      <c r="A1452" s="17">
        <v>1442</v>
      </c>
      <c r="B1452" s="49" t="s">
        <v>1121</v>
      </c>
      <c r="C1452" s="69" t="s">
        <v>1153</v>
      </c>
      <c r="D1452" s="69" t="s">
        <v>1250</v>
      </c>
      <c r="E1452" s="37">
        <v>1</v>
      </c>
      <c r="F1452" s="37" t="str">
        <f>+VLOOKUP(B1452,'[1]AMAREY NOVA MEDICAL S.A'!$D:$H,5,0)</f>
        <v>CTO 5656-2021 AMAREY NOVA MEDICAL S.A</v>
      </c>
      <c r="G1452" s="34">
        <f>+VLOOKUP(B1452,'[1]AMAREY NOVA MEDICAL S.A'!$D:$H,2,0)</f>
        <v>0</v>
      </c>
      <c r="H1452" s="32">
        <f>+VLOOKUP(B1452,'[1]AMAREY NOVA MEDICAL S.A'!$D:$H,3,0)</f>
        <v>0</v>
      </c>
      <c r="I1452" s="32">
        <f>+VLOOKUP(B1452,'[1]AMAREY NOVA MEDICAL S.A'!$D:$H,4,0)</f>
        <v>0</v>
      </c>
      <c r="J1452" s="32">
        <f t="shared" si="354"/>
        <v>0</v>
      </c>
      <c r="K1452" s="32">
        <f t="shared" si="355"/>
        <v>0</v>
      </c>
      <c r="L1452" s="32"/>
      <c r="M1452" s="32"/>
      <c r="N1452" s="32"/>
      <c r="O1452" s="32"/>
      <c r="P1452" s="91"/>
      <c r="Q1452" s="71"/>
      <c r="R1452" s="92"/>
      <c r="S1452" s="32"/>
      <c r="T1452" s="32"/>
      <c r="U1452" s="32"/>
      <c r="V1452" s="32"/>
      <c r="W1452" s="32"/>
      <c r="X1452" s="32"/>
      <c r="Y1452" s="32"/>
      <c r="Z1452" s="32"/>
      <c r="AA1452" s="32"/>
      <c r="AB1452" s="32"/>
      <c r="AC1452" s="32"/>
      <c r="AD1452" s="32"/>
      <c r="AE1452" s="32"/>
      <c r="AF1452" s="32"/>
      <c r="AG1452" s="32"/>
      <c r="AH1452" s="32"/>
      <c r="AI1452" s="32"/>
      <c r="AJ1452" s="32"/>
      <c r="AK1452" s="32"/>
      <c r="AL1452" s="32"/>
      <c r="AM1452" s="32"/>
      <c r="AN1452" s="32"/>
      <c r="AO1452" s="32"/>
      <c r="AP1452" s="32"/>
      <c r="AQ1452" s="32"/>
      <c r="AR1452" s="32"/>
      <c r="AS1452" s="32"/>
      <c r="AT1452" s="32"/>
      <c r="AU1452" s="32"/>
      <c r="AV1452" s="32"/>
      <c r="AW1452" s="32"/>
      <c r="AX1452" s="32"/>
      <c r="AY1452" s="32"/>
      <c r="AZ1452" s="32"/>
      <c r="BA1452" s="32"/>
      <c r="BB1452" s="32"/>
      <c r="BC1452" s="32"/>
      <c r="BD1452" s="32"/>
      <c r="BE1452" s="32"/>
      <c r="BF1452" s="32"/>
      <c r="BG1452" s="32"/>
      <c r="BH1452" s="32"/>
      <c r="BI1452" s="32"/>
      <c r="BJ1452" s="32"/>
      <c r="BK1452" s="32"/>
      <c r="BL1452" s="32"/>
      <c r="BM1452" s="32"/>
      <c r="BN1452" s="32"/>
      <c r="BO1452" s="32"/>
      <c r="BP1452" s="32"/>
      <c r="BQ1452" s="32"/>
      <c r="BR1452" s="32"/>
      <c r="BS1452" s="32"/>
      <c r="BT1452" s="32"/>
      <c r="BU1452" s="32"/>
      <c r="BV1452" s="32"/>
      <c r="BW1452" s="32"/>
      <c r="BX1452" s="32"/>
      <c r="BY1452" s="32"/>
      <c r="BZ1452" s="32"/>
      <c r="CA1452" s="32"/>
      <c r="CB1452" s="32"/>
      <c r="CC1452" s="32"/>
      <c r="CD1452" s="32"/>
      <c r="CE1452" s="32"/>
      <c r="CF1452" s="32"/>
      <c r="CG1452" s="32"/>
      <c r="CH1452" s="32"/>
      <c r="CI1452" s="32"/>
      <c r="CJ1452" s="32">
        <f t="shared" si="357"/>
        <v>0</v>
      </c>
      <c r="CK1452" s="32">
        <f>+SMALL((K1452,O1452,S1452,W1452,AA1452,AE1452,AI1452,AM1452,AQ1452,AU1452,AY1452,BC1452,BG1452,BK1452,BO1452,BS1452,BW1452,CA1452,CE1452,CI1452),1)</f>
        <v>0</v>
      </c>
      <c r="CL1452" s="18"/>
      <c r="CM1452" s="18"/>
      <c r="CN1452" s="35"/>
      <c r="CO1452" s="39">
        <f t="shared" si="360"/>
        <v>0</v>
      </c>
    </row>
    <row r="1453" spans="1:93" s="19" customFormat="1" ht="45">
      <c r="A1453" s="17">
        <v>1443</v>
      </c>
      <c r="B1453" s="52" t="s">
        <v>1122</v>
      </c>
      <c r="C1453" s="69" t="s">
        <v>1153</v>
      </c>
      <c r="D1453" s="69" t="s">
        <v>1250</v>
      </c>
      <c r="E1453" s="37">
        <v>1</v>
      </c>
      <c r="F1453" s="37" t="str">
        <f>+VLOOKUP(B1453,'[1]AMAREY NOVA MEDICAL S.A'!$D:$H,5,0)</f>
        <v>CTO 5656-2021 AMAREY NOVA MEDICAL S.A</v>
      </c>
      <c r="G1453" s="34">
        <f>+VLOOKUP(B1453,'[1]AMAREY NOVA MEDICAL S.A'!$D:$H,2,0)</f>
        <v>1619000</v>
      </c>
      <c r="H1453" s="32">
        <f>+VLOOKUP(B1453,'[1]AMAREY NOVA MEDICAL S.A'!$D:$H,3,0)</f>
        <v>0</v>
      </c>
      <c r="I1453" s="32">
        <f>+VLOOKUP(B1453,'[1]AMAREY NOVA MEDICAL S.A'!$D:$H,4,0)</f>
        <v>1619000</v>
      </c>
      <c r="J1453" s="32">
        <f t="shared" si="354"/>
        <v>1619000</v>
      </c>
      <c r="K1453" s="32">
        <f t="shared" si="355"/>
        <v>1709987.8</v>
      </c>
      <c r="L1453" s="32">
        <v>3038000</v>
      </c>
      <c r="M1453" s="32"/>
      <c r="N1453" s="32">
        <v>3038000</v>
      </c>
      <c r="O1453" s="32">
        <f t="shared" ref="O1453:O1457" si="370">+N1453*1.0562</f>
        <v>3208735.6</v>
      </c>
      <c r="P1453" s="91"/>
      <c r="Q1453" s="71"/>
      <c r="R1453" s="92"/>
      <c r="S1453" s="32"/>
      <c r="T1453" s="32"/>
      <c r="U1453" s="32"/>
      <c r="V1453" s="32"/>
      <c r="W1453" s="32"/>
      <c r="X1453" s="32"/>
      <c r="Y1453" s="32"/>
      <c r="Z1453" s="32"/>
      <c r="AA1453" s="32"/>
      <c r="AB1453" s="32"/>
      <c r="AC1453" s="32"/>
      <c r="AD1453" s="32"/>
      <c r="AE1453" s="32"/>
      <c r="AF1453" s="32"/>
      <c r="AG1453" s="32"/>
      <c r="AH1453" s="32"/>
      <c r="AI1453" s="32"/>
      <c r="AJ1453" s="32"/>
      <c r="AK1453" s="32"/>
      <c r="AL1453" s="32"/>
      <c r="AM1453" s="32"/>
      <c r="AN1453" s="32"/>
      <c r="AO1453" s="32"/>
      <c r="AP1453" s="32"/>
      <c r="AQ1453" s="32"/>
      <c r="AR1453" s="32"/>
      <c r="AS1453" s="32"/>
      <c r="AT1453" s="32"/>
      <c r="AU1453" s="32"/>
      <c r="AV1453" s="32"/>
      <c r="AW1453" s="32"/>
      <c r="AX1453" s="32"/>
      <c r="AY1453" s="32"/>
      <c r="AZ1453" s="32"/>
      <c r="BA1453" s="32"/>
      <c r="BB1453" s="32"/>
      <c r="BC1453" s="32"/>
      <c r="BD1453" s="32"/>
      <c r="BE1453" s="32"/>
      <c r="BF1453" s="32"/>
      <c r="BG1453" s="32"/>
      <c r="BH1453" s="32"/>
      <c r="BI1453" s="32"/>
      <c r="BJ1453" s="32"/>
      <c r="BK1453" s="32"/>
      <c r="BL1453" s="32"/>
      <c r="BM1453" s="32"/>
      <c r="BN1453" s="32"/>
      <c r="BO1453" s="32"/>
      <c r="BP1453" s="32"/>
      <c r="BQ1453" s="32"/>
      <c r="BR1453" s="32"/>
      <c r="BS1453" s="32"/>
      <c r="BT1453" s="32"/>
      <c r="BU1453" s="32"/>
      <c r="BV1453" s="32"/>
      <c r="BW1453" s="32"/>
      <c r="BX1453" s="32"/>
      <c r="BY1453" s="32"/>
      <c r="BZ1453" s="32"/>
      <c r="CA1453" s="32"/>
      <c r="CB1453" s="32"/>
      <c r="CC1453" s="32"/>
      <c r="CD1453" s="32"/>
      <c r="CE1453" s="32"/>
      <c r="CF1453" s="32"/>
      <c r="CG1453" s="32"/>
      <c r="CH1453" s="32"/>
      <c r="CI1453" s="32"/>
      <c r="CJ1453" s="32">
        <f t="shared" si="357"/>
        <v>2459361.7000000002</v>
      </c>
      <c r="CK1453" s="32">
        <f>+SMALL((K1453,O1453,S1453,W1453,AA1453,AE1453,AI1453,AM1453,AQ1453,AU1453,AY1453,BC1453,BG1453,BK1453,BO1453,BS1453,BW1453,CA1453,CE1453,CI1453),1)</f>
        <v>1709987.8</v>
      </c>
      <c r="CL1453" s="18"/>
      <c r="CM1453" s="18">
        <f t="shared" si="358"/>
        <v>0</v>
      </c>
      <c r="CN1453" s="35">
        <f t="shared" si="359"/>
        <v>0</v>
      </c>
      <c r="CO1453" s="39">
        <f t="shared" si="360"/>
        <v>1709987.8</v>
      </c>
    </row>
    <row r="1454" spans="1:93" s="19" customFormat="1" ht="45">
      <c r="A1454" s="17">
        <v>1444</v>
      </c>
      <c r="B1454" s="49" t="s">
        <v>1121</v>
      </c>
      <c r="C1454" s="69" t="s">
        <v>1154</v>
      </c>
      <c r="D1454" s="69" t="s">
        <v>1250</v>
      </c>
      <c r="E1454" s="37">
        <v>1</v>
      </c>
      <c r="F1454" s="37" t="str">
        <f>+VLOOKUP(B1454,'[1]AMAREY NOVA MEDICAL S.A'!$D:$H,5,0)</f>
        <v>CTO 5656-2021 AMAREY NOVA MEDICAL S.A</v>
      </c>
      <c r="G1454" s="34">
        <f>+VLOOKUP(B1454,'[1]AMAREY NOVA MEDICAL S.A'!$D:$H,2,0)</f>
        <v>0</v>
      </c>
      <c r="H1454" s="32">
        <f>+VLOOKUP(B1454,'[1]AMAREY NOVA MEDICAL S.A'!$D:$H,3,0)</f>
        <v>0</v>
      </c>
      <c r="I1454" s="32">
        <f>+VLOOKUP(B1454,'[1]AMAREY NOVA MEDICAL S.A'!$D:$H,4,0)</f>
        <v>0</v>
      </c>
      <c r="J1454" s="32">
        <f t="shared" si="354"/>
        <v>0</v>
      </c>
      <c r="K1454" s="32">
        <f t="shared" si="355"/>
        <v>0</v>
      </c>
      <c r="L1454" s="32"/>
      <c r="M1454" s="32"/>
      <c r="N1454" s="32"/>
      <c r="O1454" s="32"/>
      <c r="P1454" s="91"/>
      <c r="Q1454" s="71"/>
      <c r="R1454" s="92"/>
      <c r="S1454" s="32"/>
      <c r="T1454" s="32"/>
      <c r="U1454" s="32"/>
      <c r="V1454" s="32"/>
      <c r="W1454" s="32"/>
      <c r="X1454" s="32"/>
      <c r="Y1454" s="32"/>
      <c r="Z1454" s="32"/>
      <c r="AA1454" s="32"/>
      <c r="AB1454" s="32"/>
      <c r="AC1454" s="32"/>
      <c r="AD1454" s="32"/>
      <c r="AE1454" s="32"/>
      <c r="AF1454" s="32"/>
      <c r="AG1454" s="32"/>
      <c r="AH1454" s="32"/>
      <c r="AI1454" s="32"/>
      <c r="AJ1454" s="32"/>
      <c r="AK1454" s="32"/>
      <c r="AL1454" s="32"/>
      <c r="AM1454" s="32"/>
      <c r="AN1454" s="32"/>
      <c r="AO1454" s="32"/>
      <c r="AP1454" s="32"/>
      <c r="AQ1454" s="32"/>
      <c r="AR1454" s="32">
        <v>5699408</v>
      </c>
      <c r="AS1454" s="32"/>
      <c r="AT1454" s="32">
        <v>5699408</v>
      </c>
      <c r="AU1454" s="32">
        <f t="shared" ref="AU1454:AU1456" si="371">+AT1454*1.0562</f>
        <v>6019714.7296000002</v>
      </c>
      <c r="AV1454" s="32"/>
      <c r="AW1454" s="32"/>
      <c r="AX1454" s="32"/>
      <c r="AY1454" s="32"/>
      <c r="AZ1454" s="32"/>
      <c r="BA1454" s="32"/>
      <c r="BB1454" s="32"/>
      <c r="BC1454" s="32"/>
      <c r="BD1454" s="32"/>
      <c r="BE1454" s="32"/>
      <c r="BF1454" s="32"/>
      <c r="BG1454" s="32"/>
      <c r="BH1454" s="32"/>
      <c r="BI1454" s="32"/>
      <c r="BJ1454" s="32"/>
      <c r="BK1454" s="32"/>
      <c r="BL1454" s="32"/>
      <c r="BM1454" s="32"/>
      <c r="BN1454" s="32"/>
      <c r="BO1454" s="32"/>
      <c r="BP1454" s="32"/>
      <c r="BQ1454" s="32"/>
      <c r="BR1454" s="32"/>
      <c r="BS1454" s="32"/>
      <c r="BT1454" s="32"/>
      <c r="BU1454" s="32"/>
      <c r="BV1454" s="32"/>
      <c r="BW1454" s="32"/>
      <c r="BX1454" s="32"/>
      <c r="BY1454" s="32"/>
      <c r="BZ1454" s="32"/>
      <c r="CA1454" s="32"/>
      <c r="CB1454" s="32"/>
      <c r="CC1454" s="32"/>
      <c r="CD1454" s="32"/>
      <c r="CE1454" s="32"/>
      <c r="CF1454" s="32"/>
      <c r="CG1454" s="32"/>
      <c r="CH1454" s="32"/>
      <c r="CI1454" s="32"/>
      <c r="CJ1454" s="32">
        <f t="shared" si="357"/>
        <v>3009857.3648000001</v>
      </c>
      <c r="CK1454" s="32">
        <f>+SMALL((K1454,O1454,S1454,W1454,AA1454,AE1454,AI1454,AM1454,AQ1454,AU1454,AY1454,BC1454,BG1454,BK1454,BO1454,BS1454,BW1454,CA1454,CE1454,CI1454),1)</f>
        <v>0</v>
      </c>
      <c r="CL1454" s="18"/>
      <c r="CM1454" s="18"/>
      <c r="CN1454" s="35"/>
      <c r="CO1454" s="39">
        <f t="shared" si="360"/>
        <v>0</v>
      </c>
    </row>
    <row r="1455" spans="1:93" s="19" customFormat="1" ht="45">
      <c r="A1455" s="17">
        <v>1445</v>
      </c>
      <c r="B1455" s="52" t="s">
        <v>1122</v>
      </c>
      <c r="C1455" s="69" t="s">
        <v>1154</v>
      </c>
      <c r="D1455" s="69" t="s">
        <v>1250</v>
      </c>
      <c r="E1455" s="37">
        <v>1</v>
      </c>
      <c r="F1455" s="37" t="str">
        <f>+VLOOKUP(B1455,'[1]AMAREY NOVA MEDICAL S.A'!$D:$H,5,0)</f>
        <v>CTO 5656-2021 AMAREY NOVA MEDICAL S.A</v>
      </c>
      <c r="G1455" s="34">
        <f>+VLOOKUP(B1455,'[1]AMAREY NOVA MEDICAL S.A'!$D:$H,2,0)</f>
        <v>1619000</v>
      </c>
      <c r="H1455" s="32">
        <f>+VLOOKUP(B1455,'[1]AMAREY NOVA MEDICAL S.A'!$D:$H,3,0)</f>
        <v>0</v>
      </c>
      <c r="I1455" s="32">
        <f>+VLOOKUP(B1455,'[1]AMAREY NOVA MEDICAL S.A'!$D:$H,4,0)</f>
        <v>1619000</v>
      </c>
      <c r="J1455" s="32">
        <f t="shared" si="354"/>
        <v>1619000</v>
      </c>
      <c r="K1455" s="32">
        <f t="shared" si="355"/>
        <v>1709987.8</v>
      </c>
      <c r="L1455" s="32">
        <v>3038000</v>
      </c>
      <c r="M1455" s="32"/>
      <c r="N1455" s="32">
        <v>3038000</v>
      </c>
      <c r="O1455" s="32">
        <f t="shared" si="370"/>
        <v>3208735.6</v>
      </c>
      <c r="P1455" s="91"/>
      <c r="Q1455" s="71"/>
      <c r="R1455" s="92"/>
      <c r="S1455" s="32"/>
      <c r="T1455" s="32"/>
      <c r="U1455" s="32"/>
      <c r="V1455" s="32"/>
      <c r="W1455" s="32"/>
      <c r="X1455" s="32"/>
      <c r="Y1455" s="32"/>
      <c r="Z1455" s="32"/>
      <c r="AA1455" s="32"/>
      <c r="AB1455" s="32"/>
      <c r="AC1455" s="32"/>
      <c r="AD1455" s="32"/>
      <c r="AE1455" s="32"/>
      <c r="AF1455" s="32"/>
      <c r="AG1455" s="32"/>
      <c r="AH1455" s="32"/>
      <c r="AI1455" s="32"/>
      <c r="AJ1455" s="32"/>
      <c r="AK1455" s="32"/>
      <c r="AL1455" s="32"/>
      <c r="AM1455" s="32"/>
      <c r="AN1455" s="32"/>
      <c r="AO1455" s="32"/>
      <c r="AP1455" s="32"/>
      <c r="AQ1455" s="32"/>
      <c r="AR1455" s="32"/>
      <c r="AS1455" s="32"/>
      <c r="AT1455" s="32"/>
      <c r="AU1455" s="32"/>
      <c r="AV1455" s="32"/>
      <c r="AW1455" s="32"/>
      <c r="AX1455" s="32"/>
      <c r="AY1455" s="32"/>
      <c r="AZ1455" s="32"/>
      <c r="BA1455" s="32"/>
      <c r="BB1455" s="32"/>
      <c r="BC1455" s="32"/>
      <c r="BD1455" s="32"/>
      <c r="BE1455" s="32"/>
      <c r="BF1455" s="32"/>
      <c r="BG1455" s="32"/>
      <c r="BH1455" s="32"/>
      <c r="BI1455" s="32"/>
      <c r="BJ1455" s="32"/>
      <c r="BK1455" s="32"/>
      <c r="BL1455" s="32"/>
      <c r="BM1455" s="32"/>
      <c r="BN1455" s="32"/>
      <c r="BO1455" s="32"/>
      <c r="BP1455" s="32"/>
      <c r="BQ1455" s="32"/>
      <c r="BR1455" s="32"/>
      <c r="BS1455" s="32"/>
      <c r="BT1455" s="32"/>
      <c r="BU1455" s="32"/>
      <c r="BV1455" s="32"/>
      <c r="BW1455" s="32"/>
      <c r="BX1455" s="32"/>
      <c r="BY1455" s="32"/>
      <c r="BZ1455" s="32"/>
      <c r="CA1455" s="32"/>
      <c r="CB1455" s="32"/>
      <c r="CC1455" s="32"/>
      <c r="CD1455" s="32"/>
      <c r="CE1455" s="32"/>
      <c r="CF1455" s="32"/>
      <c r="CG1455" s="32"/>
      <c r="CH1455" s="32"/>
      <c r="CI1455" s="32"/>
      <c r="CJ1455" s="32">
        <f t="shared" si="357"/>
        <v>2459361.7000000002</v>
      </c>
      <c r="CK1455" s="32">
        <f>+SMALL((K1455,O1455,S1455,W1455,AA1455,AE1455,AI1455,AM1455,AQ1455,AU1455,AY1455,BC1455,BG1455,BK1455,BO1455,BS1455,BW1455,CA1455,CE1455,CI1455),1)</f>
        <v>1709987.8</v>
      </c>
      <c r="CL1455" s="18"/>
      <c r="CM1455" s="18">
        <f t="shared" si="358"/>
        <v>0</v>
      </c>
      <c r="CN1455" s="35">
        <f t="shared" si="359"/>
        <v>0</v>
      </c>
      <c r="CO1455" s="39">
        <f t="shared" si="360"/>
        <v>1709987.8</v>
      </c>
    </row>
    <row r="1456" spans="1:93" s="19" customFormat="1" ht="45">
      <c r="A1456" s="17">
        <v>1446</v>
      </c>
      <c r="B1456" s="49" t="s">
        <v>1121</v>
      </c>
      <c r="C1456" s="69" t="s">
        <v>1155</v>
      </c>
      <c r="D1456" s="69" t="s">
        <v>1250</v>
      </c>
      <c r="E1456" s="37">
        <v>1</v>
      </c>
      <c r="F1456" s="37" t="str">
        <f>+VLOOKUP(B1456,'[1]AMAREY NOVA MEDICAL S.A'!$D:$H,5,0)</f>
        <v>CTO 5656-2021 AMAREY NOVA MEDICAL S.A</v>
      </c>
      <c r="G1456" s="34">
        <f>+VLOOKUP(B1456,'[1]AMAREY NOVA MEDICAL S.A'!$D:$H,2,0)</f>
        <v>0</v>
      </c>
      <c r="H1456" s="32">
        <f>+VLOOKUP(B1456,'[1]AMAREY NOVA MEDICAL S.A'!$D:$H,3,0)</f>
        <v>0</v>
      </c>
      <c r="I1456" s="32">
        <f>+VLOOKUP(B1456,'[1]AMAREY NOVA MEDICAL S.A'!$D:$H,4,0)</f>
        <v>0</v>
      </c>
      <c r="J1456" s="32">
        <f t="shared" si="354"/>
        <v>0</v>
      </c>
      <c r="K1456" s="32">
        <f t="shared" si="355"/>
        <v>0</v>
      </c>
      <c r="L1456" s="32"/>
      <c r="M1456" s="32"/>
      <c r="N1456" s="32"/>
      <c r="O1456" s="32"/>
      <c r="P1456" s="91"/>
      <c r="Q1456" s="71"/>
      <c r="R1456" s="92"/>
      <c r="S1456" s="32"/>
      <c r="T1456" s="32"/>
      <c r="U1456" s="32"/>
      <c r="V1456" s="32"/>
      <c r="W1456" s="32"/>
      <c r="X1456" s="32"/>
      <c r="Y1456" s="32"/>
      <c r="Z1456" s="32"/>
      <c r="AA1456" s="32"/>
      <c r="AB1456" s="32"/>
      <c r="AC1456" s="32"/>
      <c r="AD1456" s="32"/>
      <c r="AE1456" s="32"/>
      <c r="AF1456" s="32"/>
      <c r="AG1456" s="32"/>
      <c r="AH1456" s="32"/>
      <c r="AI1456" s="32"/>
      <c r="AJ1456" s="32"/>
      <c r="AK1456" s="32"/>
      <c r="AL1456" s="32"/>
      <c r="AM1456" s="32"/>
      <c r="AN1456" s="32"/>
      <c r="AO1456" s="32"/>
      <c r="AP1456" s="32"/>
      <c r="AQ1456" s="32"/>
      <c r="AR1456" s="32">
        <v>8043845.7000000002</v>
      </c>
      <c r="AS1456" s="32"/>
      <c r="AT1456" s="32">
        <v>8043845.7000000002</v>
      </c>
      <c r="AU1456" s="32">
        <f t="shared" si="371"/>
        <v>8495909.8283399995</v>
      </c>
      <c r="AV1456" s="32"/>
      <c r="AW1456" s="32"/>
      <c r="AX1456" s="32"/>
      <c r="AY1456" s="32"/>
      <c r="AZ1456" s="32"/>
      <c r="BA1456" s="32"/>
      <c r="BB1456" s="32"/>
      <c r="BC1456" s="32"/>
      <c r="BD1456" s="32"/>
      <c r="BE1456" s="32"/>
      <c r="BF1456" s="32"/>
      <c r="BG1456" s="32"/>
      <c r="BH1456" s="32"/>
      <c r="BI1456" s="32"/>
      <c r="BJ1456" s="32"/>
      <c r="BK1456" s="32"/>
      <c r="BL1456" s="32"/>
      <c r="BM1456" s="32"/>
      <c r="BN1456" s="32"/>
      <c r="BO1456" s="32"/>
      <c r="BP1456" s="32"/>
      <c r="BQ1456" s="32"/>
      <c r="BR1456" s="32"/>
      <c r="BS1456" s="32"/>
      <c r="BT1456" s="32"/>
      <c r="BU1456" s="32"/>
      <c r="BV1456" s="32"/>
      <c r="BW1456" s="32"/>
      <c r="BX1456" s="32"/>
      <c r="BY1456" s="32"/>
      <c r="BZ1456" s="32"/>
      <c r="CA1456" s="32"/>
      <c r="CB1456" s="32"/>
      <c r="CC1456" s="32"/>
      <c r="CD1456" s="32"/>
      <c r="CE1456" s="32"/>
      <c r="CF1456" s="32"/>
      <c r="CG1456" s="32"/>
      <c r="CH1456" s="32"/>
      <c r="CI1456" s="32"/>
      <c r="CJ1456" s="32">
        <f t="shared" si="357"/>
        <v>4247954.9141699998</v>
      </c>
      <c r="CK1456" s="32">
        <f>+SMALL((K1456,O1456,S1456,W1456,AA1456,AE1456,AI1456,AM1456,AQ1456,AU1456,AY1456,BC1456,BG1456,BK1456,BO1456,BS1456,BW1456,CA1456,CE1456,CI1456),1)</f>
        <v>0</v>
      </c>
      <c r="CL1456" s="18"/>
      <c r="CM1456" s="18"/>
      <c r="CN1456" s="35"/>
      <c r="CO1456" s="39">
        <f t="shared" si="360"/>
        <v>0</v>
      </c>
    </row>
    <row r="1457" spans="1:93" s="19" customFormat="1" ht="45">
      <c r="A1457" s="17">
        <v>1447</v>
      </c>
      <c r="B1457" s="52" t="s">
        <v>1122</v>
      </c>
      <c r="C1457" s="69" t="s">
        <v>1155</v>
      </c>
      <c r="D1457" s="69" t="s">
        <v>1250</v>
      </c>
      <c r="E1457" s="37">
        <v>1</v>
      </c>
      <c r="F1457" s="37" t="str">
        <f>+VLOOKUP(B1457,'[1]AMAREY NOVA MEDICAL S.A'!$D:$H,5,0)</f>
        <v>CTO 5656-2021 AMAREY NOVA MEDICAL S.A</v>
      </c>
      <c r="G1457" s="34">
        <f>+VLOOKUP(B1457,'[1]AMAREY NOVA MEDICAL S.A'!$D:$H,2,0)</f>
        <v>1619000</v>
      </c>
      <c r="H1457" s="32">
        <f>+VLOOKUP(B1457,'[1]AMAREY NOVA MEDICAL S.A'!$D:$H,3,0)</f>
        <v>0</v>
      </c>
      <c r="I1457" s="32">
        <f>+VLOOKUP(B1457,'[1]AMAREY NOVA MEDICAL S.A'!$D:$H,4,0)</f>
        <v>1619000</v>
      </c>
      <c r="J1457" s="32">
        <f t="shared" si="354"/>
        <v>1619000</v>
      </c>
      <c r="K1457" s="32">
        <f t="shared" si="355"/>
        <v>1709987.8</v>
      </c>
      <c r="L1457" s="32">
        <v>3326000</v>
      </c>
      <c r="M1457" s="32"/>
      <c r="N1457" s="32">
        <v>3326000</v>
      </c>
      <c r="O1457" s="32">
        <f t="shared" si="370"/>
        <v>3512921.2</v>
      </c>
      <c r="P1457" s="91"/>
      <c r="Q1457" s="71"/>
      <c r="R1457" s="92"/>
      <c r="S1457" s="32"/>
      <c r="T1457" s="32"/>
      <c r="U1457" s="32"/>
      <c r="V1457" s="32"/>
      <c r="W1457" s="32"/>
      <c r="X1457" s="32"/>
      <c r="Y1457" s="32"/>
      <c r="Z1457" s="32"/>
      <c r="AA1457" s="32"/>
      <c r="AB1457" s="32"/>
      <c r="AC1457" s="32"/>
      <c r="AD1457" s="32"/>
      <c r="AE1457" s="32"/>
      <c r="AF1457" s="32"/>
      <c r="AG1457" s="32"/>
      <c r="AH1457" s="32"/>
      <c r="AI1457" s="32"/>
      <c r="AJ1457" s="32"/>
      <c r="AK1457" s="32"/>
      <c r="AL1457" s="32"/>
      <c r="AM1457" s="32"/>
      <c r="AN1457" s="32"/>
      <c r="AO1457" s="32"/>
      <c r="AP1457" s="32"/>
      <c r="AQ1457" s="32"/>
      <c r="AR1457" s="32"/>
      <c r="AS1457" s="32"/>
      <c r="AT1457" s="32"/>
      <c r="AU1457" s="32"/>
      <c r="AV1457" s="32"/>
      <c r="AW1457" s="32"/>
      <c r="AX1457" s="32"/>
      <c r="AY1457" s="32"/>
      <c r="AZ1457" s="32"/>
      <c r="BA1457" s="32"/>
      <c r="BB1457" s="32"/>
      <c r="BC1457" s="32"/>
      <c r="BD1457" s="32"/>
      <c r="BE1457" s="32"/>
      <c r="BF1457" s="32"/>
      <c r="BG1457" s="32"/>
      <c r="BH1457" s="32"/>
      <c r="BI1457" s="32"/>
      <c r="BJ1457" s="32"/>
      <c r="BK1457" s="32"/>
      <c r="BL1457" s="32"/>
      <c r="BM1457" s="32"/>
      <c r="BN1457" s="32"/>
      <c r="BO1457" s="32"/>
      <c r="BP1457" s="32"/>
      <c r="BQ1457" s="32"/>
      <c r="BR1457" s="32"/>
      <c r="BS1457" s="32"/>
      <c r="BT1457" s="32"/>
      <c r="BU1457" s="32"/>
      <c r="BV1457" s="32"/>
      <c r="BW1457" s="32"/>
      <c r="BX1457" s="32"/>
      <c r="BY1457" s="32"/>
      <c r="BZ1457" s="32"/>
      <c r="CA1457" s="32"/>
      <c r="CB1457" s="32"/>
      <c r="CC1457" s="32"/>
      <c r="CD1457" s="32"/>
      <c r="CE1457" s="32"/>
      <c r="CF1457" s="32"/>
      <c r="CG1457" s="32"/>
      <c r="CH1457" s="32"/>
      <c r="CI1457" s="32"/>
      <c r="CJ1457" s="32">
        <f t="shared" si="357"/>
        <v>2611454.5</v>
      </c>
      <c r="CK1457" s="32">
        <f>+SMALL((K1457,O1457,S1457,W1457,AA1457,AE1457,AI1457,AM1457,AQ1457,AU1457,AY1457,BC1457,BG1457,BK1457,BO1457,BS1457,BW1457,CA1457,CE1457,CI1457),1)</f>
        <v>1709987.8</v>
      </c>
      <c r="CL1457" s="18"/>
      <c r="CM1457" s="18">
        <f t="shared" si="358"/>
        <v>0</v>
      </c>
      <c r="CN1457" s="35">
        <f t="shared" si="359"/>
        <v>0</v>
      </c>
      <c r="CO1457" s="39">
        <f t="shared" si="360"/>
        <v>1709987.8</v>
      </c>
    </row>
    <row r="1458" spans="1:93" s="19" customFormat="1" ht="45">
      <c r="A1458" s="17">
        <v>1448</v>
      </c>
      <c r="B1458" s="49" t="s">
        <v>1123</v>
      </c>
      <c r="C1458" s="69" t="s">
        <v>1156</v>
      </c>
      <c r="D1458" s="69" t="s">
        <v>1250</v>
      </c>
      <c r="E1458" s="37">
        <v>1</v>
      </c>
      <c r="F1458" s="37" t="str">
        <f>+VLOOKUP(B1458,'[1]AMAREY NOVA MEDICAL S.A'!$D:$H,5,0)</f>
        <v>CTO 5662-2021 EXEL MEDICAL S.A.S</v>
      </c>
      <c r="G1458" s="34">
        <f>+VLOOKUP(B1458,'[1]AMAREY NOVA MEDICAL S.A'!$D:$H,2,0)</f>
        <v>700000</v>
      </c>
      <c r="H1458" s="32">
        <f>+VLOOKUP(B1458,'[1]AMAREY NOVA MEDICAL S.A'!$D:$H,3,0)</f>
        <v>0</v>
      </c>
      <c r="I1458" s="32">
        <f>+VLOOKUP(B1458,'[1]AMAREY NOVA MEDICAL S.A'!$D:$H,4,0)</f>
        <v>700000</v>
      </c>
      <c r="J1458" s="32">
        <f t="shared" si="354"/>
        <v>700000</v>
      </c>
      <c r="K1458" s="32">
        <f t="shared" si="355"/>
        <v>739340</v>
      </c>
      <c r="L1458" s="32"/>
      <c r="M1458" s="32"/>
      <c r="N1458" s="32"/>
      <c r="O1458" s="32"/>
      <c r="P1458" s="91"/>
      <c r="Q1458" s="71"/>
      <c r="R1458" s="92"/>
      <c r="S1458" s="32"/>
      <c r="T1458" s="32"/>
      <c r="U1458" s="32"/>
      <c r="V1458" s="32"/>
      <c r="W1458" s="32"/>
      <c r="X1458" s="32"/>
      <c r="Y1458" s="32"/>
      <c r="Z1458" s="32"/>
      <c r="AA1458" s="32"/>
      <c r="AB1458" s="32">
        <v>800000</v>
      </c>
      <c r="AC1458" s="32"/>
      <c r="AD1458" s="32">
        <v>800000</v>
      </c>
      <c r="AE1458" s="32">
        <f t="shared" si="363"/>
        <v>844960</v>
      </c>
      <c r="AF1458" s="32"/>
      <c r="AG1458" s="32"/>
      <c r="AH1458" s="32"/>
      <c r="AI1458" s="32"/>
      <c r="AJ1458" s="32"/>
      <c r="AK1458" s="32"/>
      <c r="AL1458" s="32"/>
      <c r="AM1458" s="32"/>
      <c r="AN1458" s="32">
        <v>2000000</v>
      </c>
      <c r="AO1458" s="32"/>
      <c r="AP1458" s="32">
        <v>2000000</v>
      </c>
      <c r="AQ1458" s="32">
        <f t="shared" si="365"/>
        <v>2112400</v>
      </c>
      <c r="AR1458" s="32"/>
      <c r="AS1458" s="32"/>
      <c r="AT1458" s="32"/>
      <c r="AU1458" s="32"/>
      <c r="AV1458" s="32">
        <v>800000</v>
      </c>
      <c r="AW1458" s="32"/>
      <c r="AX1458" s="32">
        <v>800000</v>
      </c>
      <c r="AY1458" s="32">
        <f t="shared" si="368"/>
        <v>844960</v>
      </c>
      <c r="AZ1458" s="32"/>
      <c r="BA1458" s="32"/>
      <c r="BB1458" s="32"/>
      <c r="BC1458" s="32"/>
      <c r="BD1458" s="32">
        <v>850000</v>
      </c>
      <c r="BE1458" s="32"/>
      <c r="BF1458" s="32">
        <v>850000</v>
      </c>
      <c r="BG1458" s="32">
        <f t="shared" si="364"/>
        <v>897770</v>
      </c>
      <c r="BH1458" s="32">
        <v>1309362.78</v>
      </c>
      <c r="BI1458" s="32"/>
      <c r="BJ1458" s="32">
        <v>1309362.78</v>
      </c>
      <c r="BK1458" s="32">
        <f t="shared" si="366"/>
        <v>1382948.968236</v>
      </c>
      <c r="BL1458" s="32"/>
      <c r="BM1458" s="32"/>
      <c r="BN1458" s="32"/>
      <c r="BO1458" s="32"/>
      <c r="BP1458" s="32"/>
      <c r="BQ1458" s="32"/>
      <c r="BR1458" s="32"/>
      <c r="BS1458" s="32"/>
      <c r="BT1458" s="32"/>
      <c r="BU1458" s="32"/>
      <c r="BV1458" s="32"/>
      <c r="BW1458" s="32"/>
      <c r="BX1458" s="32"/>
      <c r="BY1458" s="32"/>
      <c r="BZ1458" s="32"/>
      <c r="CA1458" s="32"/>
      <c r="CB1458" s="32"/>
      <c r="CC1458" s="32"/>
      <c r="CD1458" s="32"/>
      <c r="CE1458" s="32"/>
      <c r="CF1458" s="32"/>
      <c r="CG1458" s="32"/>
      <c r="CH1458" s="32"/>
      <c r="CI1458" s="32"/>
      <c r="CJ1458" s="32">
        <f t="shared" si="357"/>
        <v>1137063.1613726667</v>
      </c>
      <c r="CK1458" s="32">
        <f>+SMALL((K1458,O1458,S1458,W1458,AA1458,AE1458,AI1458,AM1458,AQ1458,AU1458,AY1458,BC1458,BG1458,BK1458,BO1458,BS1458,BW1458,CA1458,CE1458,CI1458),1)</f>
        <v>739340</v>
      </c>
      <c r="CL1458" s="18"/>
      <c r="CM1458" s="18">
        <f t="shared" si="358"/>
        <v>0</v>
      </c>
      <c r="CN1458" s="35">
        <f t="shared" si="359"/>
        <v>0</v>
      </c>
      <c r="CO1458" s="39">
        <f t="shared" si="360"/>
        <v>739340</v>
      </c>
    </row>
    <row r="1459" spans="1:93" s="19" customFormat="1" ht="45">
      <c r="A1459" s="17">
        <v>1449</v>
      </c>
      <c r="B1459" s="49" t="s">
        <v>1124</v>
      </c>
      <c r="C1459" s="69" t="s">
        <v>1157</v>
      </c>
      <c r="D1459" s="69" t="s">
        <v>1250</v>
      </c>
      <c r="E1459" s="37">
        <v>1</v>
      </c>
      <c r="F1459" s="37" t="str">
        <f>+VLOOKUP(B1459,'[1]AMAREY NOVA MEDICAL S.A'!$D:$H,5,0)</f>
        <v>CTO 5662-2021 EXEL MEDICAL S.A.S</v>
      </c>
      <c r="G1459" s="34">
        <f>+VLOOKUP(B1459,'[1]AMAREY NOVA MEDICAL S.A'!$D:$H,2,0)</f>
        <v>1050000</v>
      </c>
      <c r="H1459" s="32">
        <f>+VLOOKUP(B1459,'[1]AMAREY NOVA MEDICAL S.A'!$D:$H,3,0)</f>
        <v>0</v>
      </c>
      <c r="I1459" s="32">
        <f>+VLOOKUP(B1459,'[1]AMAREY NOVA MEDICAL S.A'!$D:$H,4,0)</f>
        <v>1050000</v>
      </c>
      <c r="J1459" s="32">
        <f t="shared" si="354"/>
        <v>1050000</v>
      </c>
      <c r="K1459" s="32">
        <f t="shared" si="355"/>
        <v>1109010</v>
      </c>
      <c r="L1459" s="32"/>
      <c r="M1459" s="32"/>
      <c r="N1459" s="32"/>
      <c r="O1459" s="32"/>
      <c r="P1459" s="91"/>
      <c r="Q1459" s="71"/>
      <c r="R1459" s="92"/>
      <c r="S1459" s="32"/>
      <c r="T1459" s="32"/>
      <c r="U1459" s="32"/>
      <c r="V1459" s="32"/>
      <c r="W1459" s="32"/>
      <c r="X1459" s="32"/>
      <c r="Y1459" s="32"/>
      <c r="Z1459" s="32"/>
      <c r="AA1459" s="32"/>
      <c r="AB1459" s="32">
        <v>1100000</v>
      </c>
      <c r="AC1459" s="32"/>
      <c r="AD1459" s="32">
        <v>1100000</v>
      </c>
      <c r="AE1459" s="32">
        <f t="shared" si="363"/>
        <v>1161820</v>
      </c>
      <c r="AF1459" s="32"/>
      <c r="AG1459" s="32"/>
      <c r="AH1459" s="32"/>
      <c r="AI1459" s="32"/>
      <c r="AJ1459" s="32"/>
      <c r="AK1459" s="32"/>
      <c r="AL1459" s="32"/>
      <c r="AM1459" s="32"/>
      <c r="AN1459" s="32">
        <v>3000000</v>
      </c>
      <c r="AO1459" s="32"/>
      <c r="AP1459" s="32">
        <v>3000000</v>
      </c>
      <c r="AQ1459" s="32">
        <f t="shared" si="365"/>
        <v>3168600</v>
      </c>
      <c r="AR1459" s="32"/>
      <c r="AS1459" s="32"/>
      <c r="AT1459" s="32"/>
      <c r="AU1459" s="32"/>
      <c r="AV1459" s="32">
        <v>1250000</v>
      </c>
      <c r="AW1459" s="32"/>
      <c r="AX1459" s="32">
        <v>1250000</v>
      </c>
      <c r="AY1459" s="32">
        <f t="shared" si="368"/>
        <v>1320250</v>
      </c>
      <c r="AZ1459" s="32"/>
      <c r="BA1459" s="32"/>
      <c r="BB1459" s="32"/>
      <c r="BC1459" s="32"/>
      <c r="BD1459" s="32"/>
      <c r="BE1459" s="32"/>
      <c r="BF1459" s="32"/>
      <c r="BG1459" s="32"/>
      <c r="BH1459" s="32"/>
      <c r="BI1459" s="32"/>
      <c r="BJ1459" s="32"/>
      <c r="BK1459" s="32"/>
      <c r="BL1459" s="32">
        <v>1932794</v>
      </c>
      <c r="BM1459" s="32"/>
      <c r="BN1459" s="32">
        <v>1932794</v>
      </c>
      <c r="BO1459" s="32">
        <f t="shared" si="369"/>
        <v>2041417.0228000002</v>
      </c>
      <c r="BP1459" s="32"/>
      <c r="BQ1459" s="32"/>
      <c r="BR1459" s="32"/>
      <c r="BS1459" s="32"/>
      <c r="BT1459" s="32"/>
      <c r="BU1459" s="32"/>
      <c r="BV1459" s="32"/>
      <c r="BW1459" s="32"/>
      <c r="BX1459" s="32"/>
      <c r="BY1459" s="32"/>
      <c r="BZ1459" s="32"/>
      <c r="CA1459" s="32"/>
      <c r="CB1459" s="32"/>
      <c r="CC1459" s="32"/>
      <c r="CD1459" s="32"/>
      <c r="CE1459" s="32"/>
      <c r="CF1459" s="32"/>
      <c r="CG1459" s="32"/>
      <c r="CH1459" s="32"/>
      <c r="CI1459" s="32"/>
      <c r="CJ1459" s="32">
        <f t="shared" si="357"/>
        <v>1760219.4045600002</v>
      </c>
      <c r="CK1459" s="32">
        <f>+SMALL((K1459,O1459,S1459,W1459,AA1459,AE1459,AI1459,AM1459,AQ1459,AU1459,AY1459,BC1459,BG1459,BK1459,BO1459,BS1459,BW1459,CA1459,CE1459,CI1459),1)</f>
        <v>1109010</v>
      </c>
      <c r="CL1459" s="18"/>
      <c r="CM1459" s="18">
        <f t="shared" si="358"/>
        <v>0</v>
      </c>
      <c r="CN1459" s="35">
        <f t="shared" si="359"/>
        <v>0</v>
      </c>
      <c r="CO1459" s="39">
        <f t="shared" si="360"/>
        <v>1109010</v>
      </c>
    </row>
    <row r="1460" spans="1:93" s="19" customFormat="1" ht="45">
      <c r="A1460" s="17">
        <v>1450</v>
      </c>
      <c r="B1460" s="49" t="s">
        <v>1125</v>
      </c>
      <c r="C1460" s="69" t="s">
        <v>1158</v>
      </c>
      <c r="D1460" s="69" t="s">
        <v>1250</v>
      </c>
      <c r="E1460" s="37">
        <v>1</v>
      </c>
      <c r="F1460" s="37" t="str">
        <f>+VLOOKUP(B1460,'[1]AMAREY NOVA MEDICAL S.A'!$D:$H,5,0)</f>
        <v>CTO 5662-2021 EXEL MEDICAL S.A.S</v>
      </c>
      <c r="G1460" s="34">
        <f>+VLOOKUP(B1460,'[1]AMAREY NOVA MEDICAL S.A'!$D:$H,2,0)</f>
        <v>1500000</v>
      </c>
      <c r="H1460" s="32">
        <f>+VLOOKUP(B1460,'[1]AMAREY NOVA MEDICAL S.A'!$D:$H,3,0)</f>
        <v>0</v>
      </c>
      <c r="I1460" s="32">
        <f>+VLOOKUP(B1460,'[1]AMAREY NOVA MEDICAL S.A'!$D:$H,4,0)</f>
        <v>1500000</v>
      </c>
      <c r="J1460" s="32">
        <f t="shared" si="354"/>
        <v>1500000</v>
      </c>
      <c r="K1460" s="32">
        <f t="shared" si="355"/>
        <v>1584300</v>
      </c>
      <c r="L1460" s="32"/>
      <c r="M1460" s="32"/>
      <c r="N1460" s="32"/>
      <c r="O1460" s="32"/>
      <c r="P1460" s="91"/>
      <c r="Q1460" s="71"/>
      <c r="R1460" s="92"/>
      <c r="S1460" s="32"/>
      <c r="T1460" s="32"/>
      <c r="U1460" s="32"/>
      <c r="V1460" s="32"/>
      <c r="W1460" s="32"/>
      <c r="X1460" s="32"/>
      <c r="Y1460" s="32"/>
      <c r="Z1460" s="32"/>
      <c r="AA1460" s="32"/>
      <c r="AB1460" s="32">
        <v>1300000</v>
      </c>
      <c r="AC1460" s="32"/>
      <c r="AD1460" s="32">
        <v>1300000</v>
      </c>
      <c r="AE1460" s="32">
        <f t="shared" si="363"/>
        <v>1373060</v>
      </c>
      <c r="AF1460" s="32"/>
      <c r="AG1460" s="32"/>
      <c r="AH1460" s="32"/>
      <c r="AI1460" s="32"/>
      <c r="AJ1460" s="32"/>
      <c r="AK1460" s="32"/>
      <c r="AL1460" s="32"/>
      <c r="AM1460" s="32"/>
      <c r="AN1460" s="32">
        <v>4000000</v>
      </c>
      <c r="AO1460" s="32"/>
      <c r="AP1460" s="32">
        <v>4000000</v>
      </c>
      <c r="AQ1460" s="32">
        <f t="shared" si="365"/>
        <v>4224800</v>
      </c>
      <c r="AR1460" s="32"/>
      <c r="AS1460" s="32"/>
      <c r="AT1460" s="32"/>
      <c r="AU1460" s="32"/>
      <c r="AV1460" s="32">
        <v>1450000</v>
      </c>
      <c r="AW1460" s="32"/>
      <c r="AX1460" s="32">
        <v>1450000</v>
      </c>
      <c r="AY1460" s="32">
        <f t="shared" si="368"/>
        <v>1531490</v>
      </c>
      <c r="AZ1460" s="32"/>
      <c r="BA1460" s="32"/>
      <c r="BB1460" s="32"/>
      <c r="BC1460" s="32"/>
      <c r="BD1460" s="32">
        <v>2450000</v>
      </c>
      <c r="BE1460" s="32"/>
      <c r="BF1460" s="32">
        <v>2450000</v>
      </c>
      <c r="BG1460" s="32">
        <f t="shared" si="364"/>
        <v>2587690</v>
      </c>
      <c r="BH1460" s="32">
        <v>2726937.36</v>
      </c>
      <c r="BI1460" s="32"/>
      <c r="BJ1460" s="32">
        <v>2726937.36</v>
      </c>
      <c r="BK1460" s="32">
        <f t="shared" si="366"/>
        <v>2880191.2396319997</v>
      </c>
      <c r="BL1460" s="32">
        <v>2770337</v>
      </c>
      <c r="BM1460" s="32"/>
      <c r="BN1460" s="32">
        <v>2770337</v>
      </c>
      <c r="BO1460" s="32">
        <f t="shared" si="369"/>
        <v>2926029.9394</v>
      </c>
      <c r="BP1460" s="32"/>
      <c r="BQ1460" s="32"/>
      <c r="BR1460" s="32"/>
      <c r="BS1460" s="32"/>
      <c r="BT1460" s="32"/>
      <c r="BU1460" s="32"/>
      <c r="BV1460" s="32"/>
      <c r="BW1460" s="32"/>
      <c r="BX1460" s="32"/>
      <c r="BY1460" s="32"/>
      <c r="BZ1460" s="32"/>
      <c r="CA1460" s="32"/>
      <c r="CB1460" s="32"/>
      <c r="CC1460" s="32"/>
      <c r="CD1460" s="32"/>
      <c r="CE1460" s="32"/>
      <c r="CF1460" s="32"/>
      <c r="CG1460" s="32"/>
      <c r="CH1460" s="32"/>
      <c r="CI1460" s="32"/>
      <c r="CJ1460" s="32">
        <f t="shared" si="357"/>
        <v>2443937.3112902856</v>
      </c>
      <c r="CK1460" s="32">
        <f>+SMALL((K1460,O1460,S1460,W1460,AA1460,AE1460,AI1460,AM1460,AQ1460,AU1460,AY1460,BC1460,BG1460,BK1460,BO1460,BS1460,BW1460,CA1460,CE1460,CI1460),1)</f>
        <v>1373060</v>
      </c>
      <c r="CL1460" s="18"/>
      <c r="CM1460" s="18">
        <f t="shared" si="358"/>
        <v>211240</v>
      </c>
      <c r="CN1460" s="35">
        <f t="shared" si="359"/>
        <v>0.15384615384615385</v>
      </c>
      <c r="CO1460" s="39">
        <f t="shared" si="360"/>
        <v>1373060</v>
      </c>
    </row>
    <row r="1461" spans="1:93" s="19" customFormat="1" ht="45">
      <c r="A1461" s="17">
        <v>1451</v>
      </c>
      <c r="B1461" s="49" t="s">
        <v>1126</v>
      </c>
      <c r="C1461" s="69" t="s">
        <v>1159</v>
      </c>
      <c r="D1461" s="69" t="s">
        <v>1250</v>
      </c>
      <c r="E1461" s="37">
        <v>1</v>
      </c>
      <c r="F1461" s="37" t="str">
        <f>+VLOOKUP(B1461,'[1]AMAREY NOVA MEDICAL S.A'!$D:$H,5,0)</f>
        <v>CTO 5662-2021 EXEL MEDICAL S.A.S</v>
      </c>
      <c r="G1461" s="34">
        <f>+VLOOKUP(B1461,'[1]AMAREY NOVA MEDICAL S.A'!$D:$H,2,0)</f>
        <v>2400000</v>
      </c>
      <c r="H1461" s="32">
        <f>+VLOOKUP(B1461,'[1]AMAREY NOVA MEDICAL S.A'!$D:$H,3,0)</f>
        <v>0</v>
      </c>
      <c r="I1461" s="32">
        <f>+VLOOKUP(B1461,'[1]AMAREY NOVA MEDICAL S.A'!$D:$H,4,0)</f>
        <v>2400000</v>
      </c>
      <c r="J1461" s="32">
        <f t="shared" si="354"/>
        <v>2400000</v>
      </c>
      <c r="K1461" s="32">
        <f t="shared" si="355"/>
        <v>2534880</v>
      </c>
      <c r="L1461" s="32"/>
      <c r="M1461" s="32"/>
      <c r="N1461" s="32"/>
      <c r="O1461" s="32"/>
      <c r="P1461" s="91"/>
      <c r="Q1461" s="71"/>
      <c r="R1461" s="92"/>
      <c r="S1461" s="32"/>
      <c r="T1461" s="32"/>
      <c r="U1461" s="32"/>
      <c r="V1461" s="32"/>
      <c r="W1461" s="32"/>
      <c r="X1461" s="32"/>
      <c r="Y1461" s="32"/>
      <c r="Z1461" s="32"/>
      <c r="AA1461" s="32"/>
      <c r="AB1461" s="32">
        <v>2200000</v>
      </c>
      <c r="AC1461" s="32"/>
      <c r="AD1461" s="32">
        <v>2200000</v>
      </c>
      <c r="AE1461" s="32">
        <f t="shared" si="363"/>
        <v>2323640</v>
      </c>
      <c r="AF1461" s="32"/>
      <c r="AG1461" s="32"/>
      <c r="AH1461" s="32"/>
      <c r="AI1461" s="32"/>
      <c r="AJ1461" s="32"/>
      <c r="AK1461" s="32"/>
      <c r="AL1461" s="32"/>
      <c r="AM1461" s="32"/>
      <c r="AN1461" s="32">
        <v>4600000</v>
      </c>
      <c r="AO1461" s="32"/>
      <c r="AP1461" s="32">
        <v>4600000</v>
      </c>
      <c r="AQ1461" s="32">
        <f t="shared" si="365"/>
        <v>4858520</v>
      </c>
      <c r="AR1461" s="32"/>
      <c r="AS1461" s="32"/>
      <c r="AT1461" s="32"/>
      <c r="AU1461" s="32"/>
      <c r="AV1461" s="32">
        <v>2300000</v>
      </c>
      <c r="AW1461" s="32"/>
      <c r="AX1461" s="32">
        <v>2300000</v>
      </c>
      <c r="AY1461" s="32">
        <f t="shared" si="368"/>
        <v>2429260</v>
      </c>
      <c r="AZ1461" s="32"/>
      <c r="BA1461" s="32"/>
      <c r="BB1461" s="32"/>
      <c r="BC1461" s="32"/>
      <c r="BD1461" s="32">
        <v>3450000</v>
      </c>
      <c r="BE1461" s="32"/>
      <c r="BF1461" s="32">
        <v>3450000</v>
      </c>
      <c r="BG1461" s="32">
        <f t="shared" si="364"/>
        <v>3643890</v>
      </c>
      <c r="BH1461" s="32">
        <v>3200000</v>
      </c>
      <c r="BI1461" s="32"/>
      <c r="BJ1461" s="32">
        <v>3200000</v>
      </c>
      <c r="BK1461" s="32">
        <f t="shared" si="366"/>
        <v>3379840</v>
      </c>
      <c r="BL1461" s="32"/>
      <c r="BM1461" s="32"/>
      <c r="BN1461" s="32"/>
      <c r="BO1461" s="32"/>
      <c r="BP1461" s="32"/>
      <c r="BQ1461" s="32"/>
      <c r="BR1461" s="32"/>
      <c r="BS1461" s="32"/>
      <c r="BT1461" s="32"/>
      <c r="BU1461" s="32"/>
      <c r="BV1461" s="32"/>
      <c r="BW1461" s="32"/>
      <c r="BX1461" s="32"/>
      <c r="BY1461" s="32"/>
      <c r="BZ1461" s="32"/>
      <c r="CA1461" s="32"/>
      <c r="CB1461" s="32"/>
      <c r="CC1461" s="32"/>
      <c r="CD1461" s="32"/>
      <c r="CE1461" s="32"/>
      <c r="CF1461" s="32"/>
      <c r="CG1461" s="32"/>
      <c r="CH1461" s="32"/>
      <c r="CI1461" s="32"/>
      <c r="CJ1461" s="32">
        <f t="shared" si="357"/>
        <v>3195005</v>
      </c>
      <c r="CK1461" s="32">
        <f>+SMALL((K1461,O1461,S1461,W1461,AA1461,AE1461,AI1461,AM1461,AQ1461,AU1461,AY1461,BC1461,BG1461,BK1461,BO1461,BS1461,BW1461,CA1461,CE1461,CI1461),1)</f>
        <v>2323640</v>
      </c>
      <c r="CL1461" s="18"/>
      <c r="CM1461" s="18">
        <f t="shared" si="358"/>
        <v>211240</v>
      </c>
      <c r="CN1461" s="35">
        <f t="shared" si="359"/>
        <v>9.0909090909090912E-2</v>
      </c>
      <c r="CO1461" s="39">
        <f t="shared" si="360"/>
        <v>2323640</v>
      </c>
    </row>
    <row r="1462" spans="1:93" s="19" customFormat="1" ht="45">
      <c r="A1462" s="17">
        <v>1452</v>
      </c>
      <c r="B1462" s="93" t="s">
        <v>1161</v>
      </c>
      <c r="C1462" s="69" t="s">
        <v>1160</v>
      </c>
      <c r="D1462" s="69" t="s">
        <v>1160</v>
      </c>
      <c r="E1462" s="37">
        <v>1</v>
      </c>
      <c r="F1462" s="37"/>
      <c r="G1462" s="34"/>
      <c r="H1462" s="32"/>
      <c r="I1462" s="32"/>
      <c r="J1462" s="32"/>
      <c r="K1462" s="32"/>
      <c r="L1462" s="32"/>
      <c r="M1462" s="32"/>
      <c r="N1462" s="32"/>
      <c r="O1462" s="32"/>
      <c r="P1462" s="94"/>
      <c r="Q1462" s="94"/>
      <c r="R1462" s="95"/>
      <c r="S1462" s="32"/>
      <c r="T1462" s="32"/>
      <c r="U1462" s="32"/>
      <c r="V1462" s="32"/>
      <c r="W1462" s="32"/>
      <c r="X1462" s="32">
        <v>1036000</v>
      </c>
      <c r="Y1462" s="32"/>
      <c r="Z1462" s="32">
        <v>1036000</v>
      </c>
      <c r="AA1462" s="32">
        <f t="shared" si="361"/>
        <v>1094223.2</v>
      </c>
      <c r="AB1462" s="32"/>
      <c r="AC1462" s="32"/>
      <c r="AD1462" s="32"/>
      <c r="AE1462" s="32"/>
      <c r="AF1462" s="32"/>
      <c r="AG1462" s="32"/>
      <c r="AH1462" s="32"/>
      <c r="AI1462" s="32"/>
      <c r="AJ1462" s="32"/>
      <c r="AK1462" s="32"/>
      <c r="AL1462" s="32"/>
      <c r="AM1462" s="32"/>
      <c r="AN1462" s="32"/>
      <c r="AO1462" s="32"/>
      <c r="AP1462" s="32"/>
      <c r="AQ1462" s="32"/>
      <c r="AR1462" s="32"/>
      <c r="AS1462" s="32"/>
      <c r="AT1462" s="32"/>
      <c r="AU1462" s="32"/>
      <c r="AV1462" s="32"/>
      <c r="AW1462" s="32"/>
      <c r="AX1462" s="32"/>
      <c r="AY1462" s="32"/>
      <c r="AZ1462" s="32">
        <v>595000</v>
      </c>
      <c r="BA1462" s="32">
        <v>0</v>
      </c>
      <c r="BB1462" s="32">
        <v>595000</v>
      </c>
      <c r="BC1462" s="32">
        <f t="shared" ref="BC1462:BC1483" si="372">+BB1462*1.0562</f>
        <v>628439</v>
      </c>
      <c r="BD1462" s="32">
        <v>773500</v>
      </c>
      <c r="BE1462" s="32"/>
      <c r="BF1462" s="32">
        <v>773500</v>
      </c>
      <c r="BG1462" s="32">
        <f>+BF1462*1.0562</f>
        <v>816970.70000000007</v>
      </c>
      <c r="BH1462" s="32">
        <v>580000</v>
      </c>
      <c r="BI1462" s="32">
        <f>+BH1462*19%</f>
        <v>110200</v>
      </c>
      <c r="BJ1462" s="32">
        <v>690200</v>
      </c>
      <c r="BK1462" s="32">
        <f t="shared" si="366"/>
        <v>728989.24</v>
      </c>
      <c r="BL1462" s="32"/>
      <c r="BM1462" s="32"/>
      <c r="BN1462" s="32"/>
      <c r="BO1462" s="32"/>
      <c r="BP1462" s="32"/>
      <c r="BQ1462" s="32"/>
      <c r="BR1462" s="32"/>
      <c r="BS1462" s="32"/>
      <c r="BT1462" s="32"/>
      <c r="BU1462" s="32"/>
      <c r="BV1462" s="32"/>
      <c r="BW1462" s="32"/>
      <c r="BX1462" s="32"/>
      <c r="BY1462" s="32"/>
      <c r="BZ1462" s="32"/>
      <c r="CA1462" s="32"/>
      <c r="CB1462" s="32"/>
      <c r="CC1462" s="32"/>
      <c r="CD1462" s="32"/>
      <c r="CE1462" s="32"/>
      <c r="CF1462" s="32"/>
      <c r="CG1462" s="32"/>
      <c r="CH1462" s="32"/>
      <c r="CI1462" s="32"/>
      <c r="CJ1462" s="32">
        <f t="shared" si="357"/>
        <v>817155.53499999992</v>
      </c>
      <c r="CK1462" s="32">
        <f>+SMALL((K1462,O1462,S1462,W1462,AA1462,AE1462,AI1462,AM1462,AQ1462,AU1462,AY1462,BC1462,BG1462,BK1462,BO1462,BS1462,BW1462,CA1462,CE1462,CI1462),1)</f>
        <v>628439</v>
      </c>
      <c r="CL1462" s="18"/>
      <c r="CM1462" s="18"/>
      <c r="CN1462" s="35"/>
      <c r="CO1462" s="39">
        <f t="shared" si="360"/>
        <v>628439</v>
      </c>
    </row>
    <row r="1463" spans="1:93" s="19" customFormat="1" ht="45">
      <c r="A1463" s="17">
        <v>1453</v>
      </c>
      <c r="B1463" s="93" t="s">
        <v>1162</v>
      </c>
      <c r="C1463" s="69" t="s">
        <v>1160</v>
      </c>
      <c r="D1463" s="69" t="s">
        <v>1160</v>
      </c>
      <c r="E1463" s="37">
        <v>1</v>
      </c>
      <c r="F1463" s="37"/>
      <c r="G1463" s="34"/>
      <c r="H1463" s="32"/>
      <c r="I1463" s="32"/>
      <c r="J1463" s="32"/>
      <c r="K1463" s="32"/>
      <c r="L1463" s="32"/>
      <c r="M1463" s="32"/>
      <c r="N1463" s="32"/>
      <c r="O1463" s="32"/>
      <c r="P1463" s="94"/>
      <c r="Q1463" s="94"/>
      <c r="R1463" s="95"/>
      <c r="S1463" s="32"/>
      <c r="T1463" s="32"/>
      <c r="U1463" s="32"/>
      <c r="V1463" s="32"/>
      <c r="W1463" s="32"/>
      <c r="X1463" s="32">
        <v>842000</v>
      </c>
      <c r="Y1463" s="32"/>
      <c r="Z1463" s="32">
        <v>842000</v>
      </c>
      <c r="AA1463" s="32">
        <f t="shared" si="361"/>
        <v>889320.4</v>
      </c>
      <c r="AB1463" s="32"/>
      <c r="AC1463" s="32"/>
      <c r="AD1463" s="32"/>
      <c r="AE1463" s="32"/>
      <c r="AF1463" s="32"/>
      <c r="AG1463" s="32"/>
      <c r="AH1463" s="32"/>
      <c r="AI1463" s="32"/>
      <c r="AJ1463" s="32"/>
      <c r="AK1463" s="32"/>
      <c r="AL1463" s="32"/>
      <c r="AM1463" s="32"/>
      <c r="AN1463" s="32"/>
      <c r="AO1463" s="32"/>
      <c r="AP1463" s="32"/>
      <c r="AQ1463" s="32"/>
      <c r="AR1463" s="32"/>
      <c r="AS1463" s="32"/>
      <c r="AT1463" s="32"/>
      <c r="AU1463" s="32"/>
      <c r="AV1463" s="32"/>
      <c r="AW1463" s="32"/>
      <c r="AX1463" s="32"/>
      <c r="AY1463" s="32"/>
      <c r="AZ1463" s="32">
        <v>595000</v>
      </c>
      <c r="BA1463" s="32">
        <v>0</v>
      </c>
      <c r="BB1463" s="32">
        <v>595000</v>
      </c>
      <c r="BC1463" s="32">
        <f t="shared" si="372"/>
        <v>628439</v>
      </c>
      <c r="BD1463" s="32">
        <v>773500</v>
      </c>
      <c r="BE1463" s="32"/>
      <c r="BF1463" s="32">
        <v>773500</v>
      </c>
      <c r="BG1463" s="32">
        <f t="shared" si="364"/>
        <v>816970.70000000007</v>
      </c>
      <c r="BH1463" s="32">
        <v>580000</v>
      </c>
      <c r="BI1463" s="32">
        <f t="shared" ref="BI1463:BI1486" si="373">+BH1463*19%</f>
        <v>110200</v>
      </c>
      <c r="BJ1463" s="32">
        <v>690200</v>
      </c>
      <c r="BK1463" s="32">
        <f t="shared" si="366"/>
        <v>728989.24</v>
      </c>
      <c r="BL1463" s="32"/>
      <c r="BM1463" s="32"/>
      <c r="BN1463" s="32"/>
      <c r="BO1463" s="32"/>
      <c r="BP1463" s="32"/>
      <c r="BQ1463" s="32"/>
      <c r="BR1463" s="32"/>
      <c r="BS1463" s="32"/>
      <c r="BT1463" s="32"/>
      <c r="BU1463" s="32"/>
      <c r="BV1463" s="32"/>
      <c r="BW1463" s="32"/>
      <c r="BX1463" s="32"/>
      <c r="BY1463" s="32"/>
      <c r="BZ1463" s="32"/>
      <c r="CA1463" s="32"/>
      <c r="CB1463" s="32"/>
      <c r="CC1463" s="32"/>
      <c r="CD1463" s="32"/>
      <c r="CE1463" s="32"/>
      <c r="CF1463" s="32"/>
      <c r="CG1463" s="32"/>
      <c r="CH1463" s="32"/>
      <c r="CI1463" s="32"/>
      <c r="CJ1463" s="32">
        <f t="shared" si="357"/>
        <v>765929.83499999996</v>
      </c>
      <c r="CK1463" s="32">
        <f>+SMALL((K1463,O1463,S1463,W1463,AA1463,AE1463,AI1463,AM1463,AQ1463,AU1463,AY1463,BC1463,BG1463,BK1463,BO1463,BS1463,BW1463,CA1463,CE1463,CI1463),1)</f>
        <v>628439</v>
      </c>
      <c r="CL1463" s="18"/>
      <c r="CM1463" s="18"/>
      <c r="CN1463" s="35"/>
      <c r="CO1463" s="39">
        <f t="shared" si="360"/>
        <v>628439</v>
      </c>
    </row>
    <row r="1464" spans="1:93" s="19" customFormat="1" ht="60">
      <c r="A1464" s="17">
        <v>1454</v>
      </c>
      <c r="B1464" s="93" t="s">
        <v>1163</v>
      </c>
      <c r="C1464" s="69" t="s">
        <v>1160</v>
      </c>
      <c r="D1464" s="69" t="s">
        <v>1160</v>
      </c>
      <c r="E1464" s="37">
        <v>1</v>
      </c>
      <c r="F1464" s="37"/>
      <c r="G1464" s="34"/>
      <c r="H1464" s="32"/>
      <c r="I1464" s="32"/>
      <c r="J1464" s="32"/>
      <c r="K1464" s="32"/>
      <c r="L1464" s="32"/>
      <c r="M1464" s="32"/>
      <c r="N1464" s="32"/>
      <c r="O1464" s="32"/>
      <c r="P1464" s="94"/>
      <c r="Q1464" s="94"/>
      <c r="R1464" s="95"/>
      <c r="S1464" s="32"/>
      <c r="T1464" s="32"/>
      <c r="U1464" s="32"/>
      <c r="V1464" s="32"/>
      <c r="W1464" s="32"/>
      <c r="X1464" s="32">
        <v>935000</v>
      </c>
      <c r="Y1464" s="32"/>
      <c r="Z1464" s="32">
        <v>935000</v>
      </c>
      <c r="AA1464" s="32">
        <f t="shared" si="361"/>
        <v>987547</v>
      </c>
      <c r="AB1464" s="32"/>
      <c r="AC1464" s="32"/>
      <c r="AD1464" s="32"/>
      <c r="AE1464" s="32"/>
      <c r="AF1464" s="32"/>
      <c r="AG1464" s="32"/>
      <c r="AH1464" s="32"/>
      <c r="AI1464" s="32"/>
      <c r="AJ1464" s="32"/>
      <c r="AK1464" s="32"/>
      <c r="AL1464" s="32"/>
      <c r="AM1464" s="32"/>
      <c r="AN1464" s="32"/>
      <c r="AO1464" s="32"/>
      <c r="AP1464" s="32"/>
      <c r="AQ1464" s="32"/>
      <c r="AR1464" s="32"/>
      <c r="AS1464" s="32"/>
      <c r="AT1464" s="32"/>
      <c r="AU1464" s="32"/>
      <c r="AV1464" s="32"/>
      <c r="AW1464" s="32"/>
      <c r="AX1464" s="32"/>
      <c r="AY1464" s="32"/>
      <c r="AZ1464" s="32">
        <v>595000</v>
      </c>
      <c r="BA1464" s="32">
        <v>0</v>
      </c>
      <c r="BB1464" s="32">
        <v>595000</v>
      </c>
      <c r="BC1464" s="32">
        <f t="shared" si="372"/>
        <v>628439</v>
      </c>
      <c r="BD1464" s="32">
        <v>773500</v>
      </c>
      <c r="BE1464" s="32"/>
      <c r="BF1464" s="32">
        <v>773500</v>
      </c>
      <c r="BG1464" s="32">
        <f t="shared" si="364"/>
        <v>816970.70000000007</v>
      </c>
      <c r="BH1464" s="32">
        <v>580000</v>
      </c>
      <c r="BI1464" s="32">
        <f t="shared" si="373"/>
        <v>110200</v>
      </c>
      <c r="BJ1464" s="32">
        <v>690200</v>
      </c>
      <c r="BK1464" s="32">
        <f t="shared" si="366"/>
        <v>728989.24</v>
      </c>
      <c r="BL1464" s="32"/>
      <c r="BM1464" s="32"/>
      <c r="BN1464" s="32"/>
      <c r="BO1464" s="32"/>
      <c r="BP1464" s="32"/>
      <c r="BQ1464" s="32"/>
      <c r="BR1464" s="32"/>
      <c r="BS1464" s="32"/>
      <c r="BT1464" s="32"/>
      <c r="BU1464" s="32"/>
      <c r="BV1464" s="32"/>
      <c r="BW1464" s="32"/>
      <c r="BX1464" s="32"/>
      <c r="BY1464" s="32"/>
      <c r="BZ1464" s="32"/>
      <c r="CA1464" s="32"/>
      <c r="CB1464" s="32"/>
      <c r="CC1464" s="32"/>
      <c r="CD1464" s="32"/>
      <c r="CE1464" s="32"/>
      <c r="CF1464" s="32"/>
      <c r="CG1464" s="32"/>
      <c r="CH1464" s="32"/>
      <c r="CI1464" s="32"/>
      <c r="CJ1464" s="32">
        <f t="shared" si="357"/>
        <v>790486.4850000001</v>
      </c>
      <c r="CK1464" s="32">
        <f>+SMALL((K1464,O1464,S1464,W1464,AA1464,AE1464,AI1464,AM1464,AQ1464,AU1464,AY1464,BC1464,BG1464,BK1464,BO1464,BS1464,BW1464,CA1464,CE1464,CI1464),1)</f>
        <v>628439</v>
      </c>
      <c r="CL1464" s="18"/>
      <c r="CM1464" s="18"/>
      <c r="CN1464" s="35"/>
      <c r="CO1464" s="39">
        <f t="shared" si="360"/>
        <v>628439</v>
      </c>
    </row>
    <row r="1465" spans="1:93" s="19" customFormat="1" ht="45">
      <c r="A1465" s="17">
        <v>1455</v>
      </c>
      <c r="B1465" s="93" t="s">
        <v>1164</v>
      </c>
      <c r="C1465" s="69" t="s">
        <v>1160</v>
      </c>
      <c r="D1465" s="69" t="s">
        <v>1160</v>
      </c>
      <c r="E1465" s="37">
        <v>1</v>
      </c>
      <c r="F1465" s="37"/>
      <c r="G1465" s="34"/>
      <c r="H1465" s="32"/>
      <c r="I1465" s="32"/>
      <c r="J1465" s="32"/>
      <c r="K1465" s="32"/>
      <c r="L1465" s="32"/>
      <c r="M1465" s="32"/>
      <c r="N1465" s="32"/>
      <c r="O1465" s="32"/>
      <c r="P1465" s="94"/>
      <c r="Q1465" s="94"/>
      <c r="R1465" s="95"/>
      <c r="S1465" s="32"/>
      <c r="T1465" s="32"/>
      <c r="U1465" s="32"/>
      <c r="V1465" s="32"/>
      <c r="W1465" s="32"/>
      <c r="X1465" s="32">
        <v>842000</v>
      </c>
      <c r="Y1465" s="32"/>
      <c r="Z1465" s="32">
        <v>842000</v>
      </c>
      <c r="AA1465" s="32">
        <f t="shared" si="361"/>
        <v>889320.4</v>
      </c>
      <c r="AB1465" s="32"/>
      <c r="AC1465" s="32"/>
      <c r="AD1465" s="32"/>
      <c r="AE1465" s="32"/>
      <c r="AF1465" s="32"/>
      <c r="AG1465" s="32"/>
      <c r="AH1465" s="32"/>
      <c r="AI1465" s="32"/>
      <c r="AJ1465" s="32"/>
      <c r="AK1465" s="32"/>
      <c r="AL1465" s="32"/>
      <c r="AM1465" s="32"/>
      <c r="AN1465" s="32"/>
      <c r="AO1465" s="32"/>
      <c r="AP1465" s="32"/>
      <c r="AQ1465" s="32"/>
      <c r="AR1465" s="32"/>
      <c r="AS1465" s="32"/>
      <c r="AT1465" s="32"/>
      <c r="AU1465" s="32"/>
      <c r="AV1465" s="32"/>
      <c r="AW1465" s="32"/>
      <c r="AX1465" s="32"/>
      <c r="AY1465" s="32"/>
      <c r="AZ1465" s="32">
        <v>595000</v>
      </c>
      <c r="BA1465" s="32">
        <v>0</v>
      </c>
      <c r="BB1465" s="32">
        <v>595000</v>
      </c>
      <c r="BC1465" s="32">
        <f t="shared" si="372"/>
        <v>628439</v>
      </c>
      <c r="BD1465" s="32">
        <v>773500</v>
      </c>
      <c r="BE1465" s="32"/>
      <c r="BF1465" s="32">
        <v>773500</v>
      </c>
      <c r="BG1465" s="32">
        <f t="shared" si="364"/>
        <v>816970.70000000007</v>
      </c>
      <c r="BH1465" s="32">
        <v>580000</v>
      </c>
      <c r="BI1465" s="32">
        <f t="shared" si="373"/>
        <v>110200</v>
      </c>
      <c r="BJ1465" s="32">
        <v>690200</v>
      </c>
      <c r="BK1465" s="32">
        <f t="shared" si="366"/>
        <v>728989.24</v>
      </c>
      <c r="BL1465" s="32"/>
      <c r="BM1465" s="32"/>
      <c r="BN1465" s="32"/>
      <c r="BO1465" s="32"/>
      <c r="BP1465" s="32"/>
      <c r="BQ1465" s="32"/>
      <c r="BR1465" s="32"/>
      <c r="BS1465" s="32"/>
      <c r="BT1465" s="32"/>
      <c r="BU1465" s="32"/>
      <c r="BV1465" s="32"/>
      <c r="BW1465" s="32"/>
      <c r="BX1465" s="32"/>
      <c r="BY1465" s="32"/>
      <c r="BZ1465" s="32"/>
      <c r="CA1465" s="32"/>
      <c r="CB1465" s="32"/>
      <c r="CC1465" s="32"/>
      <c r="CD1465" s="32"/>
      <c r="CE1465" s="32"/>
      <c r="CF1465" s="32"/>
      <c r="CG1465" s="32"/>
      <c r="CH1465" s="32"/>
      <c r="CI1465" s="32"/>
      <c r="CJ1465" s="32">
        <f t="shared" si="357"/>
        <v>765929.83499999996</v>
      </c>
      <c r="CK1465" s="32">
        <f>+SMALL((K1465,O1465,S1465,W1465,AA1465,AE1465,AI1465,AM1465,AQ1465,AU1465,AY1465,BC1465,BG1465,BK1465,BO1465,BS1465,BW1465,CA1465,CE1465,CI1465),1)</f>
        <v>628439</v>
      </c>
      <c r="CL1465" s="18"/>
      <c r="CM1465" s="18"/>
      <c r="CN1465" s="35"/>
      <c r="CO1465" s="39">
        <f t="shared" si="360"/>
        <v>628439</v>
      </c>
    </row>
    <row r="1466" spans="1:93" s="19" customFormat="1" ht="60">
      <c r="A1466" s="17">
        <v>1456</v>
      </c>
      <c r="B1466" s="93" t="s">
        <v>1165</v>
      </c>
      <c r="C1466" s="69" t="s">
        <v>1160</v>
      </c>
      <c r="D1466" s="69" t="s">
        <v>1160</v>
      </c>
      <c r="E1466" s="37">
        <v>1</v>
      </c>
      <c r="F1466" s="37"/>
      <c r="G1466" s="34"/>
      <c r="H1466" s="32"/>
      <c r="I1466" s="32"/>
      <c r="J1466" s="32"/>
      <c r="K1466" s="32"/>
      <c r="L1466" s="32"/>
      <c r="M1466" s="32"/>
      <c r="N1466" s="32"/>
      <c r="O1466" s="32"/>
      <c r="P1466" s="94"/>
      <c r="Q1466" s="94"/>
      <c r="R1466" s="95"/>
      <c r="S1466" s="32"/>
      <c r="T1466" s="32"/>
      <c r="U1466" s="32"/>
      <c r="V1466" s="32"/>
      <c r="W1466" s="32"/>
      <c r="X1466" s="32">
        <v>842000</v>
      </c>
      <c r="Y1466" s="32"/>
      <c r="Z1466" s="32">
        <v>842000</v>
      </c>
      <c r="AA1466" s="32">
        <f t="shared" si="361"/>
        <v>889320.4</v>
      </c>
      <c r="AB1466" s="32"/>
      <c r="AC1466" s="32"/>
      <c r="AD1466" s="32"/>
      <c r="AE1466" s="32"/>
      <c r="AF1466" s="32"/>
      <c r="AG1466" s="32"/>
      <c r="AH1466" s="32"/>
      <c r="AI1466" s="32"/>
      <c r="AJ1466" s="32"/>
      <c r="AK1466" s="32"/>
      <c r="AL1466" s="32"/>
      <c r="AM1466" s="32"/>
      <c r="AN1466" s="32"/>
      <c r="AO1466" s="32"/>
      <c r="AP1466" s="32"/>
      <c r="AQ1466" s="32"/>
      <c r="AR1466" s="32"/>
      <c r="AS1466" s="32"/>
      <c r="AT1466" s="32"/>
      <c r="AU1466" s="32"/>
      <c r="AV1466" s="32"/>
      <c r="AW1466" s="32"/>
      <c r="AX1466" s="32"/>
      <c r="AY1466" s="32"/>
      <c r="AZ1466" s="32">
        <v>595000</v>
      </c>
      <c r="BA1466" s="32">
        <v>0</v>
      </c>
      <c r="BB1466" s="32">
        <v>595000</v>
      </c>
      <c r="BC1466" s="32">
        <f t="shared" si="372"/>
        <v>628439</v>
      </c>
      <c r="BD1466" s="32">
        <v>773500</v>
      </c>
      <c r="BE1466" s="32"/>
      <c r="BF1466" s="32">
        <v>773500</v>
      </c>
      <c r="BG1466" s="32">
        <f t="shared" si="364"/>
        <v>816970.70000000007</v>
      </c>
      <c r="BH1466" s="32">
        <v>580000</v>
      </c>
      <c r="BI1466" s="32">
        <f t="shared" si="373"/>
        <v>110200</v>
      </c>
      <c r="BJ1466" s="32">
        <v>690200</v>
      </c>
      <c r="BK1466" s="32">
        <f t="shared" si="366"/>
        <v>728989.24</v>
      </c>
      <c r="BL1466" s="32"/>
      <c r="BM1466" s="32"/>
      <c r="BN1466" s="32"/>
      <c r="BO1466" s="32"/>
      <c r="BP1466" s="32"/>
      <c r="BQ1466" s="32"/>
      <c r="BR1466" s="32"/>
      <c r="BS1466" s="32"/>
      <c r="BT1466" s="32"/>
      <c r="BU1466" s="32"/>
      <c r="BV1466" s="32"/>
      <c r="BW1466" s="32"/>
      <c r="BX1466" s="32"/>
      <c r="BY1466" s="32"/>
      <c r="BZ1466" s="32"/>
      <c r="CA1466" s="32"/>
      <c r="CB1466" s="32"/>
      <c r="CC1466" s="32"/>
      <c r="CD1466" s="32"/>
      <c r="CE1466" s="32"/>
      <c r="CF1466" s="32"/>
      <c r="CG1466" s="32"/>
      <c r="CH1466" s="32"/>
      <c r="CI1466" s="32"/>
      <c r="CJ1466" s="32">
        <f t="shared" si="357"/>
        <v>765929.83499999996</v>
      </c>
      <c r="CK1466" s="32">
        <f>+SMALL((K1466,O1466,S1466,W1466,AA1466,AE1466,AI1466,AM1466,AQ1466,AU1466,AY1466,BC1466,BG1466,BK1466,BO1466,BS1466,BW1466,CA1466,CE1466,CI1466),1)</f>
        <v>628439</v>
      </c>
      <c r="CL1466" s="18"/>
      <c r="CM1466" s="18"/>
      <c r="CN1466" s="35"/>
      <c r="CO1466" s="39">
        <f t="shared" si="360"/>
        <v>628439</v>
      </c>
    </row>
    <row r="1467" spans="1:93" s="19" customFormat="1" ht="60">
      <c r="A1467" s="17">
        <v>1457</v>
      </c>
      <c r="B1467" s="93" t="s">
        <v>1166</v>
      </c>
      <c r="C1467" s="69" t="s">
        <v>1160</v>
      </c>
      <c r="D1467" s="69" t="s">
        <v>1160</v>
      </c>
      <c r="E1467" s="37">
        <v>1</v>
      </c>
      <c r="F1467" s="37"/>
      <c r="G1467" s="34"/>
      <c r="H1467" s="32"/>
      <c r="I1467" s="32"/>
      <c r="J1467" s="32"/>
      <c r="K1467" s="32"/>
      <c r="L1467" s="32"/>
      <c r="M1467" s="32"/>
      <c r="N1467" s="32"/>
      <c r="O1467" s="32"/>
      <c r="P1467" s="94"/>
      <c r="Q1467" s="94"/>
      <c r="R1467" s="95"/>
      <c r="S1467" s="32"/>
      <c r="T1467" s="32"/>
      <c r="U1467" s="32"/>
      <c r="V1467" s="32"/>
      <c r="W1467" s="32"/>
      <c r="X1467" s="32">
        <v>842000</v>
      </c>
      <c r="Y1467" s="32"/>
      <c r="Z1467" s="32">
        <v>842000</v>
      </c>
      <c r="AA1467" s="32">
        <f t="shared" si="361"/>
        <v>889320.4</v>
      </c>
      <c r="AB1467" s="32"/>
      <c r="AC1467" s="32"/>
      <c r="AD1467" s="32"/>
      <c r="AE1467" s="32"/>
      <c r="AF1467" s="32"/>
      <c r="AG1467" s="32"/>
      <c r="AH1467" s="32"/>
      <c r="AI1467" s="32"/>
      <c r="AJ1467" s="32"/>
      <c r="AK1467" s="32"/>
      <c r="AL1467" s="32"/>
      <c r="AM1467" s="32"/>
      <c r="AN1467" s="32"/>
      <c r="AO1467" s="32"/>
      <c r="AP1467" s="32"/>
      <c r="AQ1467" s="32"/>
      <c r="AR1467" s="32"/>
      <c r="AS1467" s="32"/>
      <c r="AT1467" s="32"/>
      <c r="AU1467" s="32"/>
      <c r="AV1467" s="32"/>
      <c r="AW1467" s="32"/>
      <c r="AX1467" s="32"/>
      <c r="AY1467" s="32"/>
      <c r="AZ1467" s="32">
        <v>595000</v>
      </c>
      <c r="BA1467" s="32">
        <v>0</v>
      </c>
      <c r="BB1467" s="32">
        <v>595000</v>
      </c>
      <c r="BC1467" s="32">
        <f t="shared" si="372"/>
        <v>628439</v>
      </c>
      <c r="BD1467" s="32">
        <v>773500</v>
      </c>
      <c r="BE1467" s="32"/>
      <c r="BF1467" s="32">
        <v>773500</v>
      </c>
      <c r="BG1467" s="32">
        <f t="shared" si="364"/>
        <v>816970.70000000007</v>
      </c>
      <c r="BH1467" s="32">
        <v>580000</v>
      </c>
      <c r="BI1467" s="32">
        <f t="shared" si="373"/>
        <v>110200</v>
      </c>
      <c r="BJ1467" s="32">
        <v>690200</v>
      </c>
      <c r="BK1467" s="32">
        <f t="shared" si="366"/>
        <v>728989.24</v>
      </c>
      <c r="BL1467" s="32"/>
      <c r="BM1467" s="32"/>
      <c r="BN1467" s="32"/>
      <c r="BO1467" s="32"/>
      <c r="BP1467" s="32"/>
      <c r="BQ1467" s="32"/>
      <c r="BR1467" s="32"/>
      <c r="BS1467" s="32"/>
      <c r="BT1467" s="32"/>
      <c r="BU1467" s="32"/>
      <c r="BV1467" s="32"/>
      <c r="BW1467" s="32"/>
      <c r="BX1467" s="32"/>
      <c r="BY1467" s="32"/>
      <c r="BZ1467" s="32"/>
      <c r="CA1467" s="32"/>
      <c r="CB1467" s="32"/>
      <c r="CC1467" s="32"/>
      <c r="CD1467" s="32"/>
      <c r="CE1467" s="32"/>
      <c r="CF1467" s="32"/>
      <c r="CG1467" s="32"/>
      <c r="CH1467" s="32"/>
      <c r="CI1467" s="32"/>
      <c r="CJ1467" s="32">
        <f t="shared" si="357"/>
        <v>765929.83499999996</v>
      </c>
      <c r="CK1467" s="32">
        <f>+SMALL((K1467,O1467,S1467,W1467,AA1467,AE1467,AI1467,AM1467,AQ1467,AU1467,AY1467,BC1467,BG1467,BK1467,BO1467,BS1467,BW1467,CA1467,CE1467,CI1467),1)</f>
        <v>628439</v>
      </c>
      <c r="CL1467" s="18"/>
      <c r="CM1467" s="18"/>
      <c r="CN1467" s="35"/>
      <c r="CO1467" s="39">
        <f t="shared" si="360"/>
        <v>628439</v>
      </c>
    </row>
    <row r="1468" spans="1:93" s="19" customFormat="1" ht="60">
      <c r="A1468" s="17">
        <v>1458</v>
      </c>
      <c r="B1468" s="93" t="s">
        <v>1167</v>
      </c>
      <c r="C1468" s="69" t="s">
        <v>1160</v>
      </c>
      <c r="D1468" s="69" t="s">
        <v>1160</v>
      </c>
      <c r="E1468" s="37">
        <v>1</v>
      </c>
      <c r="F1468" s="37"/>
      <c r="G1468" s="34"/>
      <c r="H1468" s="32"/>
      <c r="I1468" s="32"/>
      <c r="J1468" s="32"/>
      <c r="K1468" s="32"/>
      <c r="L1468" s="32"/>
      <c r="M1468" s="32"/>
      <c r="N1468" s="32"/>
      <c r="O1468" s="32"/>
      <c r="P1468" s="94"/>
      <c r="Q1468" s="94"/>
      <c r="R1468" s="95"/>
      <c r="S1468" s="32"/>
      <c r="T1468" s="32"/>
      <c r="U1468" s="32"/>
      <c r="V1468" s="32"/>
      <c r="W1468" s="32"/>
      <c r="X1468" s="32">
        <v>842000</v>
      </c>
      <c r="Y1468" s="32"/>
      <c r="Z1468" s="32">
        <v>842000</v>
      </c>
      <c r="AA1468" s="32">
        <f t="shared" si="361"/>
        <v>889320.4</v>
      </c>
      <c r="AB1468" s="32"/>
      <c r="AC1468" s="32"/>
      <c r="AD1468" s="32"/>
      <c r="AE1468" s="32"/>
      <c r="AF1468" s="32"/>
      <c r="AG1468" s="32"/>
      <c r="AH1468" s="32"/>
      <c r="AI1468" s="32"/>
      <c r="AJ1468" s="32"/>
      <c r="AK1468" s="32"/>
      <c r="AL1468" s="32"/>
      <c r="AM1468" s="32"/>
      <c r="AN1468" s="32"/>
      <c r="AO1468" s="32"/>
      <c r="AP1468" s="32"/>
      <c r="AQ1468" s="32"/>
      <c r="AR1468" s="32"/>
      <c r="AS1468" s="32"/>
      <c r="AT1468" s="32"/>
      <c r="AU1468" s="32"/>
      <c r="AV1468" s="32"/>
      <c r="AW1468" s="32"/>
      <c r="AX1468" s="32"/>
      <c r="AY1468" s="32"/>
      <c r="AZ1468" s="32">
        <v>595000</v>
      </c>
      <c r="BA1468" s="32">
        <v>0</v>
      </c>
      <c r="BB1468" s="32">
        <v>595000</v>
      </c>
      <c r="BC1468" s="32">
        <f t="shared" si="372"/>
        <v>628439</v>
      </c>
      <c r="BD1468" s="32">
        <v>773500</v>
      </c>
      <c r="BE1468" s="32"/>
      <c r="BF1468" s="32">
        <v>773500</v>
      </c>
      <c r="BG1468" s="32">
        <f t="shared" si="364"/>
        <v>816970.70000000007</v>
      </c>
      <c r="BH1468" s="32">
        <v>580000</v>
      </c>
      <c r="BI1468" s="32">
        <f t="shared" si="373"/>
        <v>110200</v>
      </c>
      <c r="BJ1468" s="32">
        <v>690200</v>
      </c>
      <c r="BK1468" s="32">
        <f t="shared" si="366"/>
        <v>728989.24</v>
      </c>
      <c r="BL1468" s="32"/>
      <c r="BM1468" s="32"/>
      <c r="BN1468" s="32"/>
      <c r="BO1468" s="32"/>
      <c r="BP1468" s="32"/>
      <c r="BQ1468" s="32"/>
      <c r="BR1468" s="32"/>
      <c r="BS1468" s="32"/>
      <c r="BT1468" s="32"/>
      <c r="BU1468" s="32"/>
      <c r="BV1468" s="32"/>
      <c r="BW1468" s="32"/>
      <c r="BX1468" s="32"/>
      <c r="BY1468" s="32"/>
      <c r="BZ1468" s="32"/>
      <c r="CA1468" s="32"/>
      <c r="CB1468" s="32"/>
      <c r="CC1468" s="32"/>
      <c r="CD1468" s="32"/>
      <c r="CE1468" s="32"/>
      <c r="CF1468" s="32"/>
      <c r="CG1468" s="32"/>
      <c r="CH1468" s="32"/>
      <c r="CI1468" s="32"/>
      <c r="CJ1468" s="32">
        <f t="shared" si="357"/>
        <v>765929.83499999996</v>
      </c>
      <c r="CK1468" s="32">
        <f>+SMALL((K1468,O1468,S1468,W1468,AA1468,AE1468,AI1468,AM1468,AQ1468,AU1468,AY1468,BC1468,BG1468,BK1468,BO1468,BS1468,BW1468,CA1468,CE1468,CI1468),1)</f>
        <v>628439</v>
      </c>
      <c r="CL1468" s="18"/>
      <c r="CM1468" s="18"/>
      <c r="CN1468" s="35"/>
      <c r="CO1468" s="39">
        <f t="shared" si="360"/>
        <v>628439</v>
      </c>
    </row>
    <row r="1469" spans="1:93" s="19" customFormat="1" ht="60">
      <c r="A1469" s="17">
        <v>1459</v>
      </c>
      <c r="B1469" s="93" t="s">
        <v>1168</v>
      </c>
      <c r="C1469" s="69" t="s">
        <v>1160</v>
      </c>
      <c r="D1469" s="69" t="s">
        <v>1160</v>
      </c>
      <c r="E1469" s="37">
        <v>1</v>
      </c>
      <c r="F1469" s="37"/>
      <c r="G1469" s="34"/>
      <c r="H1469" s="32"/>
      <c r="I1469" s="32"/>
      <c r="J1469" s="32"/>
      <c r="K1469" s="32"/>
      <c r="L1469" s="32"/>
      <c r="M1469" s="32"/>
      <c r="N1469" s="32"/>
      <c r="O1469" s="32"/>
      <c r="P1469" s="94"/>
      <c r="Q1469" s="94"/>
      <c r="R1469" s="95"/>
      <c r="S1469" s="32"/>
      <c r="T1469" s="32"/>
      <c r="U1469" s="32"/>
      <c r="V1469" s="32"/>
      <c r="W1469" s="32"/>
      <c r="X1469" s="32">
        <v>842000</v>
      </c>
      <c r="Y1469" s="32"/>
      <c r="Z1469" s="32">
        <v>842000</v>
      </c>
      <c r="AA1469" s="32">
        <f t="shared" si="361"/>
        <v>889320.4</v>
      </c>
      <c r="AB1469" s="32"/>
      <c r="AC1469" s="32"/>
      <c r="AD1469" s="32"/>
      <c r="AE1469" s="32"/>
      <c r="AF1469" s="32"/>
      <c r="AG1469" s="32"/>
      <c r="AH1469" s="32"/>
      <c r="AI1469" s="32"/>
      <c r="AJ1469" s="32"/>
      <c r="AK1469" s="32"/>
      <c r="AL1469" s="32"/>
      <c r="AM1469" s="32"/>
      <c r="AN1469" s="32"/>
      <c r="AO1469" s="32"/>
      <c r="AP1469" s="32"/>
      <c r="AQ1469" s="32"/>
      <c r="AR1469" s="32"/>
      <c r="AS1469" s="32"/>
      <c r="AT1469" s="32"/>
      <c r="AU1469" s="32"/>
      <c r="AV1469" s="32"/>
      <c r="AW1469" s="32"/>
      <c r="AX1469" s="32"/>
      <c r="AY1469" s="32"/>
      <c r="AZ1469" s="32">
        <v>595000</v>
      </c>
      <c r="BA1469" s="32">
        <v>0</v>
      </c>
      <c r="BB1469" s="32">
        <v>595000</v>
      </c>
      <c r="BC1469" s="32">
        <f t="shared" si="372"/>
        <v>628439</v>
      </c>
      <c r="BD1469" s="32">
        <v>773500</v>
      </c>
      <c r="BE1469" s="32"/>
      <c r="BF1469" s="32">
        <v>773500</v>
      </c>
      <c r="BG1469" s="32">
        <f t="shared" si="364"/>
        <v>816970.70000000007</v>
      </c>
      <c r="BH1469" s="32">
        <v>580000</v>
      </c>
      <c r="BI1469" s="32">
        <f t="shared" si="373"/>
        <v>110200</v>
      </c>
      <c r="BJ1469" s="32">
        <v>690200</v>
      </c>
      <c r="BK1469" s="32">
        <f t="shared" si="366"/>
        <v>728989.24</v>
      </c>
      <c r="BL1469" s="32"/>
      <c r="BM1469" s="32"/>
      <c r="BN1469" s="32"/>
      <c r="BO1469" s="32"/>
      <c r="BP1469" s="32"/>
      <c r="BQ1469" s="32"/>
      <c r="BR1469" s="32"/>
      <c r="BS1469" s="32"/>
      <c r="BT1469" s="32"/>
      <c r="BU1469" s="32"/>
      <c r="BV1469" s="32"/>
      <c r="BW1469" s="32"/>
      <c r="BX1469" s="32"/>
      <c r="BY1469" s="32"/>
      <c r="BZ1469" s="32"/>
      <c r="CA1469" s="32"/>
      <c r="CB1469" s="32"/>
      <c r="CC1469" s="32"/>
      <c r="CD1469" s="32"/>
      <c r="CE1469" s="32"/>
      <c r="CF1469" s="32"/>
      <c r="CG1469" s="32"/>
      <c r="CH1469" s="32"/>
      <c r="CI1469" s="32"/>
      <c r="CJ1469" s="32">
        <f t="shared" si="357"/>
        <v>765929.83499999996</v>
      </c>
      <c r="CK1469" s="32">
        <f>+SMALL((K1469,O1469,S1469,W1469,AA1469,AE1469,AI1469,AM1469,AQ1469,AU1469,AY1469,BC1469,BG1469,BK1469,BO1469,BS1469,BW1469,CA1469,CE1469,CI1469),1)</f>
        <v>628439</v>
      </c>
      <c r="CL1469" s="18"/>
      <c r="CM1469" s="18"/>
      <c r="CN1469" s="35"/>
      <c r="CO1469" s="39">
        <f t="shared" si="360"/>
        <v>628439</v>
      </c>
    </row>
    <row r="1470" spans="1:93" s="19" customFormat="1" ht="60">
      <c r="A1470" s="17">
        <v>1460</v>
      </c>
      <c r="B1470" s="93" t="s">
        <v>1169</v>
      </c>
      <c r="C1470" s="69" t="s">
        <v>1160</v>
      </c>
      <c r="D1470" s="69" t="s">
        <v>1160</v>
      </c>
      <c r="E1470" s="37">
        <v>1</v>
      </c>
      <c r="F1470" s="37"/>
      <c r="G1470" s="34"/>
      <c r="H1470" s="32"/>
      <c r="I1470" s="32"/>
      <c r="J1470" s="32"/>
      <c r="K1470" s="32"/>
      <c r="L1470" s="32"/>
      <c r="M1470" s="32"/>
      <c r="N1470" s="32"/>
      <c r="O1470" s="32"/>
      <c r="P1470" s="94"/>
      <c r="Q1470" s="94"/>
      <c r="R1470" s="95"/>
      <c r="S1470" s="32"/>
      <c r="T1470" s="32"/>
      <c r="U1470" s="32"/>
      <c r="V1470" s="32"/>
      <c r="W1470" s="32"/>
      <c r="X1470" s="32">
        <v>842000</v>
      </c>
      <c r="Y1470" s="32"/>
      <c r="Z1470" s="32">
        <v>842000</v>
      </c>
      <c r="AA1470" s="32">
        <f t="shared" si="361"/>
        <v>889320.4</v>
      </c>
      <c r="AB1470" s="32"/>
      <c r="AC1470" s="32"/>
      <c r="AD1470" s="32"/>
      <c r="AE1470" s="32"/>
      <c r="AF1470" s="32"/>
      <c r="AG1470" s="32"/>
      <c r="AH1470" s="32"/>
      <c r="AI1470" s="32"/>
      <c r="AJ1470" s="32"/>
      <c r="AK1470" s="32"/>
      <c r="AL1470" s="32"/>
      <c r="AM1470" s="32"/>
      <c r="AN1470" s="32"/>
      <c r="AO1470" s="32"/>
      <c r="AP1470" s="32"/>
      <c r="AQ1470" s="32"/>
      <c r="AR1470" s="32"/>
      <c r="AS1470" s="32"/>
      <c r="AT1470" s="32"/>
      <c r="AU1470" s="32"/>
      <c r="AV1470" s="32"/>
      <c r="AW1470" s="32"/>
      <c r="AX1470" s="32"/>
      <c r="AY1470" s="32"/>
      <c r="AZ1470" s="32">
        <v>595000</v>
      </c>
      <c r="BA1470" s="32">
        <v>0</v>
      </c>
      <c r="BB1470" s="32">
        <v>595000</v>
      </c>
      <c r="BC1470" s="32">
        <f t="shared" si="372"/>
        <v>628439</v>
      </c>
      <c r="BD1470" s="32">
        <v>773500</v>
      </c>
      <c r="BE1470" s="32"/>
      <c r="BF1470" s="32">
        <v>773500</v>
      </c>
      <c r="BG1470" s="32">
        <f t="shared" si="364"/>
        <v>816970.70000000007</v>
      </c>
      <c r="BH1470" s="32">
        <v>580000</v>
      </c>
      <c r="BI1470" s="32">
        <f t="shared" si="373"/>
        <v>110200</v>
      </c>
      <c r="BJ1470" s="32">
        <v>690200</v>
      </c>
      <c r="BK1470" s="32">
        <f t="shared" si="366"/>
        <v>728989.24</v>
      </c>
      <c r="BL1470" s="32"/>
      <c r="BM1470" s="32"/>
      <c r="BN1470" s="32"/>
      <c r="BO1470" s="32"/>
      <c r="BP1470" s="32"/>
      <c r="BQ1470" s="32"/>
      <c r="BR1470" s="32"/>
      <c r="BS1470" s="32"/>
      <c r="BT1470" s="32"/>
      <c r="BU1470" s="32"/>
      <c r="BV1470" s="32"/>
      <c r="BW1470" s="32"/>
      <c r="BX1470" s="32"/>
      <c r="BY1470" s="32"/>
      <c r="BZ1470" s="32"/>
      <c r="CA1470" s="32"/>
      <c r="CB1470" s="32"/>
      <c r="CC1470" s="32"/>
      <c r="CD1470" s="32"/>
      <c r="CE1470" s="32"/>
      <c r="CF1470" s="32"/>
      <c r="CG1470" s="32"/>
      <c r="CH1470" s="32"/>
      <c r="CI1470" s="32"/>
      <c r="CJ1470" s="32">
        <f t="shared" si="357"/>
        <v>765929.83499999996</v>
      </c>
      <c r="CK1470" s="32">
        <f>+SMALL((K1470,O1470,S1470,W1470,AA1470,AE1470,AI1470,AM1470,AQ1470,AU1470,AY1470,BC1470,BG1470,BK1470,BO1470,BS1470,BW1470,CA1470,CE1470,CI1470),1)</f>
        <v>628439</v>
      </c>
      <c r="CL1470" s="18"/>
      <c r="CM1470" s="18"/>
      <c r="CN1470" s="35"/>
      <c r="CO1470" s="39">
        <f t="shared" si="360"/>
        <v>628439</v>
      </c>
    </row>
    <row r="1471" spans="1:93" s="19" customFormat="1" ht="45">
      <c r="A1471" s="17">
        <v>1461</v>
      </c>
      <c r="B1471" s="93" t="s">
        <v>1170</v>
      </c>
      <c r="C1471" s="69" t="s">
        <v>1160</v>
      </c>
      <c r="D1471" s="69" t="s">
        <v>1160</v>
      </c>
      <c r="E1471" s="37">
        <v>1</v>
      </c>
      <c r="F1471" s="37"/>
      <c r="G1471" s="34"/>
      <c r="H1471" s="32"/>
      <c r="I1471" s="32"/>
      <c r="J1471" s="32"/>
      <c r="K1471" s="32"/>
      <c r="L1471" s="32"/>
      <c r="M1471" s="32"/>
      <c r="N1471" s="32"/>
      <c r="O1471" s="32"/>
      <c r="P1471" s="94"/>
      <c r="Q1471" s="94"/>
      <c r="R1471" s="95"/>
      <c r="S1471" s="32"/>
      <c r="T1471" s="32"/>
      <c r="U1471" s="32"/>
      <c r="V1471" s="32"/>
      <c r="W1471" s="32"/>
      <c r="X1471" s="32">
        <v>842000</v>
      </c>
      <c r="Y1471" s="32"/>
      <c r="Z1471" s="32">
        <v>842000</v>
      </c>
      <c r="AA1471" s="32">
        <f t="shared" si="361"/>
        <v>889320.4</v>
      </c>
      <c r="AB1471" s="32"/>
      <c r="AC1471" s="32"/>
      <c r="AD1471" s="32"/>
      <c r="AE1471" s="32"/>
      <c r="AF1471" s="32"/>
      <c r="AG1471" s="32"/>
      <c r="AH1471" s="32"/>
      <c r="AI1471" s="32"/>
      <c r="AJ1471" s="32"/>
      <c r="AK1471" s="32"/>
      <c r="AL1471" s="32"/>
      <c r="AM1471" s="32"/>
      <c r="AN1471" s="32"/>
      <c r="AO1471" s="32"/>
      <c r="AP1471" s="32"/>
      <c r="AQ1471" s="32"/>
      <c r="AR1471" s="32"/>
      <c r="AS1471" s="32"/>
      <c r="AT1471" s="32"/>
      <c r="AU1471" s="32"/>
      <c r="AV1471" s="32"/>
      <c r="AW1471" s="32"/>
      <c r="AX1471" s="32"/>
      <c r="AY1471" s="32"/>
      <c r="AZ1471" s="32">
        <v>595000</v>
      </c>
      <c r="BA1471" s="32">
        <v>0</v>
      </c>
      <c r="BB1471" s="32">
        <v>595000</v>
      </c>
      <c r="BC1471" s="32">
        <f t="shared" si="372"/>
        <v>628439</v>
      </c>
      <c r="BD1471" s="32">
        <v>773500</v>
      </c>
      <c r="BE1471" s="32"/>
      <c r="BF1471" s="32">
        <v>773500</v>
      </c>
      <c r="BG1471" s="32">
        <f t="shared" si="364"/>
        <v>816970.70000000007</v>
      </c>
      <c r="BH1471" s="32">
        <v>580000</v>
      </c>
      <c r="BI1471" s="32">
        <f t="shared" si="373"/>
        <v>110200</v>
      </c>
      <c r="BJ1471" s="32">
        <v>690200</v>
      </c>
      <c r="BK1471" s="32">
        <f t="shared" si="366"/>
        <v>728989.24</v>
      </c>
      <c r="BL1471" s="32"/>
      <c r="BM1471" s="32"/>
      <c r="BN1471" s="32"/>
      <c r="BO1471" s="32"/>
      <c r="BP1471" s="32"/>
      <c r="BQ1471" s="32"/>
      <c r="BR1471" s="32"/>
      <c r="BS1471" s="32"/>
      <c r="BT1471" s="32"/>
      <c r="BU1471" s="32"/>
      <c r="BV1471" s="32"/>
      <c r="BW1471" s="32"/>
      <c r="BX1471" s="32"/>
      <c r="BY1471" s="32"/>
      <c r="BZ1471" s="32"/>
      <c r="CA1471" s="32"/>
      <c r="CB1471" s="32"/>
      <c r="CC1471" s="32"/>
      <c r="CD1471" s="32"/>
      <c r="CE1471" s="32"/>
      <c r="CF1471" s="32"/>
      <c r="CG1471" s="32"/>
      <c r="CH1471" s="32"/>
      <c r="CI1471" s="32"/>
      <c r="CJ1471" s="32">
        <f t="shared" si="357"/>
        <v>765929.83499999996</v>
      </c>
      <c r="CK1471" s="32">
        <f>+SMALL((K1471,O1471,S1471,W1471,AA1471,AE1471,AI1471,AM1471,AQ1471,AU1471,AY1471,BC1471,BG1471,BK1471,BO1471,BS1471,BW1471,CA1471,CE1471,CI1471),1)</f>
        <v>628439</v>
      </c>
      <c r="CL1471" s="18"/>
      <c r="CM1471" s="18"/>
      <c r="CN1471" s="35"/>
      <c r="CO1471" s="39">
        <f t="shared" si="360"/>
        <v>628439</v>
      </c>
    </row>
    <row r="1472" spans="1:93" s="19" customFormat="1" ht="60">
      <c r="A1472" s="17">
        <v>1462</v>
      </c>
      <c r="B1472" s="93" t="s">
        <v>1171</v>
      </c>
      <c r="C1472" s="69" t="s">
        <v>1160</v>
      </c>
      <c r="D1472" s="69" t="s">
        <v>1160</v>
      </c>
      <c r="E1472" s="37">
        <v>1</v>
      </c>
      <c r="F1472" s="37"/>
      <c r="G1472" s="34"/>
      <c r="H1472" s="32"/>
      <c r="I1472" s="32"/>
      <c r="J1472" s="32"/>
      <c r="K1472" s="32"/>
      <c r="L1472" s="32"/>
      <c r="M1472" s="32"/>
      <c r="N1472" s="32"/>
      <c r="O1472" s="32"/>
      <c r="P1472" s="94"/>
      <c r="Q1472" s="94"/>
      <c r="R1472" s="95"/>
      <c r="S1472" s="32"/>
      <c r="T1472" s="32"/>
      <c r="U1472" s="32"/>
      <c r="V1472" s="32"/>
      <c r="W1472" s="32"/>
      <c r="X1472" s="32">
        <v>842000</v>
      </c>
      <c r="Y1472" s="32"/>
      <c r="Z1472" s="32">
        <v>842000</v>
      </c>
      <c r="AA1472" s="32">
        <f t="shared" si="361"/>
        <v>889320.4</v>
      </c>
      <c r="AB1472" s="32"/>
      <c r="AC1472" s="32"/>
      <c r="AD1472" s="32"/>
      <c r="AE1472" s="32"/>
      <c r="AF1472" s="32"/>
      <c r="AG1472" s="32"/>
      <c r="AH1472" s="32"/>
      <c r="AI1472" s="32"/>
      <c r="AJ1472" s="32"/>
      <c r="AK1472" s="32"/>
      <c r="AL1472" s="32"/>
      <c r="AM1472" s="32"/>
      <c r="AN1472" s="32"/>
      <c r="AO1472" s="32"/>
      <c r="AP1472" s="32"/>
      <c r="AQ1472" s="32"/>
      <c r="AR1472" s="32"/>
      <c r="AS1472" s="32"/>
      <c r="AT1472" s="32"/>
      <c r="AU1472" s="32"/>
      <c r="AV1472" s="32"/>
      <c r="AW1472" s="32"/>
      <c r="AX1472" s="32"/>
      <c r="AY1472" s="32"/>
      <c r="AZ1472" s="32">
        <v>595000</v>
      </c>
      <c r="BA1472" s="32">
        <v>0</v>
      </c>
      <c r="BB1472" s="32">
        <v>595000</v>
      </c>
      <c r="BC1472" s="32">
        <f t="shared" si="372"/>
        <v>628439</v>
      </c>
      <c r="BD1472" s="32">
        <v>773500</v>
      </c>
      <c r="BE1472" s="32"/>
      <c r="BF1472" s="32">
        <v>773500</v>
      </c>
      <c r="BG1472" s="32">
        <f t="shared" si="364"/>
        <v>816970.70000000007</v>
      </c>
      <c r="BH1472" s="32">
        <v>580000</v>
      </c>
      <c r="BI1472" s="32">
        <f t="shared" si="373"/>
        <v>110200</v>
      </c>
      <c r="BJ1472" s="32">
        <v>690200</v>
      </c>
      <c r="BK1472" s="32">
        <f t="shared" si="366"/>
        <v>728989.24</v>
      </c>
      <c r="BL1472" s="32"/>
      <c r="BM1472" s="32"/>
      <c r="BN1472" s="32"/>
      <c r="BO1472" s="32"/>
      <c r="BP1472" s="32"/>
      <c r="BQ1472" s="32"/>
      <c r="BR1472" s="32"/>
      <c r="BS1472" s="32"/>
      <c r="BT1472" s="32"/>
      <c r="BU1472" s="32"/>
      <c r="BV1472" s="32"/>
      <c r="BW1472" s="32"/>
      <c r="BX1472" s="32"/>
      <c r="BY1472" s="32"/>
      <c r="BZ1472" s="32"/>
      <c r="CA1472" s="32"/>
      <c r="CB1472" s="32"/>
      <c r="CC1472" s="32"/>
      <c r="CD1472" s="32"/>
      <c r="CE1472" s="32"/>
      <c r="CF1472" s="32"/>
      <c r="CG1472" s="32"/>
      <c r="CH1472" s="32"/>
      <c r="CI1472" s="32"/>
      <c r="CJ1472" s="32">
        <f t="shared" si="357"/>
        <v>765929.83499999996</v>
      </c>
      <c r="CK1472" s="32">
        <f>+SMALL((K1472,O1472,S1472,W1472,AA1472,AE1472,AI1472,AM1472,AQ1472,AU1472,AY1472,BC1472,BG1472,BK1472,BO1472,BS1472,BW1472,CA1472,CE1472,CI1472),1)</f>
        <v>628439</v>
      </c>
      <c r="CL1472" s="18"/>
      <c r="CM1472" s="18"/>
      <c r="CN1472" s="35"/>
      <c r="CO1472" s="39">
        <f t="shared" si="360"/>
        <v>628439</v>
      </c>
    </row>
    <row r="1473" spans="1:93" s="19" customFormat="1" ht="45">
      <c r="A1473" s="17">
        <v>1463</v>
      </c>
      <c r="B1473" s="93" t="s">
        <v>1172</v>
      </c>
      <c r="C1473" s="69" t="s">
        <v>1160</v>
      </c>
      <c r="D1473" s="69" t="s">
        <v>1160</v>
      </c>
      <c r="E1473" s="37">
        <v>1</v>
      </c>
      <c r="F1473" s="37"/>
      <c r="G1473" s="34"/>
      <c r="H1473" s="32"/>
      <c r="I1473" s="32"/>
      <c r="J1473" s="32"/>
      <c r="K1473" s="32"/>
      <c r="L1473" s="32"/>
      <c r="M1473" s="32"/>
      <c r="N1473" s="32"/>
      <c r="O1473" s="32"/>
      <c r="P1473" s="94"/>
      <c r="Q1473" s="94"/>
      <c r="R1473" s="95"/>
      <c r="S1473" s="32"/>
      <c r="T1473" s="32"/>
      <c r="U1473" s="32"/>
      <c r="V1473" s="32"/>
      <c r="W1473" s="32"/>
      <c r="X1473" s="32">
        <v>842000</v>
      </c>
      <c r="Y1473" s="32"/>
      <c r="Z1473" s="32">
        <v>842000</v>
      </c>
      <c r="AA1473" s="32">
        <f t="shared" si="361"/>
        <v>889320.4</v>
      </c>
      <c r="AB1473" s="32"/>
      <c r="AC1473" s="32"/>
      <c r="AD1473" s="32"/>
      <c r="AE1473" s="32"/>
      <c r="AF1473" s="32"/>
      <c r="AG1473" s="32"/>
      <c r="AH1473" s="32"/>
      <c r="AI1473" s="32"/>
      <c r="AJ1473" s="32"/>
      <c r="AK1473" s="32"/>
      <c r="AL1473" s="32"/>
      <c r="AM1473" s="32"/>
      <c r="AN1473" s="32"/>
      <c r="AO1473" s="32"/>
      <c r="AP1473" s="32"/>
      <c r="AQ1473" s="32"/>
      <c r="AR1473" s="32"/>
      <c r="AS1473" s="32"/>
      <c r="AT1473" s="32"/>
      <c r="AU1473" s="32"/>
      <c r="AV1473" s="32"/>
      <c r="AW1473" s="32"/>
      <c r="AX1473" s="32"/>
      <c r="AY1473" s="32"/>
      <c r="AZ1473" s="32">
        <v>595000</v>
      </c>
      <c r="BA1473" s="32">
        <v>0</v>
      </c>
      <c r="BB1473" s="32">
        <v>595000</v>
      </c>
      <c r="BC1473" s="32">
        <f t="shared" si="372"/>
        <v>628439</v>
      </c>
      <c r="BD1473" s="32">
        <v>773500</v>
      </c>
      <c r="BE1473" s="32"/>
      <c r="BF1473" s="32">
        <v>773500</v>
      </c>
      <c r="BG1473" s="32">
        <f t="shared" si="364"/>
        <v>816970.70000000007</v>
      </c>
      <c r="BH1473" s="32">
        <v>580000</v>
      </c>
      <c r="BI1473" s="32">
        <f t="shared" si="373"/>
        <v>110200</v>
      </c>
      <c r="BJ1473" s="32">
        <v>690200</v>
      </c>
      <c r="BK1473" s="32">
        <f t="shared" si="366"/>
        <v>728989.24</v>
      </c>
      <c r="BL1473" s="32"/>
      <c r="BM1473" s="32"/>
      <c r="BN1473" s="32"/>
      <c r="BO1473" s="32"/>
      <c r="BP1473" s="32"/>
      <c r="BQ1473" s="32"/>
      <c r="BR1473" s="32"/>
      <c r="BS1473" s="32"/>
      <c r="BT1473" s="32"/>
      <c r="BU1473" s="32"/>
      <c r="BV1473" s="32"/>
      <c r="BW1473" s="32"/>
      <c r="BX1473" s="32"/>
      <c r="BY1473" s="32"/>
      <c r="BZ1473" s="32"/>
      <c r="CA1473" s="32"/>
      <c r="CB1473" s="32"/>
      <c r="CC1473" s="32"/>
      <c r="CD1473" s="32"/>
      <c r="CE1473" s="32"/>
      <c r="CF1473" s="32"/>
      <c r="CG1473" s="32"/>
      <c r="CH1473" s="32"/>
      <c r="CI1473" s="32"/>
      <c r="CJ1473" s="32">
        <f t="shared" si="357"/>
        <v>765929.83499999996</v>
      </c>
      <c r="CK1473" s="32">
        <f>+SMALL((K1473,O1473,S1473,W1473,AA1473,AE1473,AI1473,AM1473,AQ1473,AU1473,AY1473,BC1473,BG1473,BK1473,BO1473,BS1473,BW1473,CA1473,CE1473,CI1473),1)</f>
        <v>628439</v>
      </c>
      <c r="CL1473" s="18"/>
      <c r="CM1473" s="18"/>
      <c r="CN1473" s="35"/>
      <c r="CO1473" s="39">
        <f t="shared" si="360"/>
        <v>628439</v>
      </c>
    </row>
    <row r="1474" spans="1:93" s="19" customFormat="1" ht="60">
      <c r="A1474" s="17">
        <v>1464</v>
      </c>
      <c r="B1474" s="93" t="s">
        <v>1173</v>
      </c>
      <c r="C1474" s="69" t="s">
        <v>1160</v>
      </c>
      <c r="D1474" s="69" t="s">
        <v>1160</v>
      </c>
      <c r="E1474" s="37">
        <v>1</v>
      </c>
      <c r="F1474" s="37"/>
      <c r="G1474" s="34"/>
      <c r="H1474" s="32"/>
      <c r="I1474" s="32"/>
      <c r="J1474" s="32"/>
      <c r="K1474" s="32"/>
      <c r="L1474" s="32"/>
      <c r="M1474" s="32"/>
      <c r="N1474" s="32"/>
      <c r="O1474" s="32"/>
      <c r="P1474" s="94"/>
      <c r="Q1474" s="94"/>
      <c r="R1474" s="95"/>
      <c r="S1474" s="32"/>
      <c r="T1474" s="32"/>
      <c r="U1474" s="32"/>
      <c r="V1474" s="32"/>
      <c r="W1474" s="32"/>
      <c r="X1474" s="32">
        <v>842000</v>
      </c>
      <c r="Y1474" s="32"/>
      <c r="Z1474" s="32">
        <v>842000</v>
      </c>
      <c r="AA1474" s="32">
        <f t="shared" si="361"/>
        <v>889320.4</v>
      </c>
      <c r="AB1474" s="32"/>
      <c r="AC1474" s="32"/>
      <c r="AD1474" s="32"/>
      <c r="AE1474" s="32"/>
      <c r="AF1474" s="32"/>
      <c r="AG1474" s="32"/>
      <c r="AH1474" s="32"/>
      <c r="AI1474" s="32"/>
      <c r="AJ1474" s="32"/>
      <c r="AK1474" s="32"/>
      <c r="AL1474" s="32"/>
      <c r="AM1474" s="32"/>
      <c r="AN1474" s="32"/>
      <c r="AO1474" s="32"/>
      <c r="AP1474" s="32"/>
      <c r="AQ1474" s="32"/>
      <c r="AR1474" s="32"/>
      <c r="AS1474" s="32"/>
      <c r="AT1474" s="32"/>
      <c r="AU1474" s="32"/>
      <c r="AV1474" s="32"/>
      <c r="AW1474" s="32"/>
      <c r="AX1474" s="32"/>
      <c r="AY1474" s="32"/>
      <c r="AZ1474" s="32">
        <v>595000</v>
      </c>
      <c r="BA1474" s="32">
        <v>0</v>
      </c>
      <c r="BB1474" s="32">
        <v>595000</v>
      </c>
      <c r="BC1474" s="32">
        <f t="shared" si="372"/>
        <v>628439</v>
      </c>
      <c r="BD1474" s="32">
        <v>773500</v>
      </c>
      <c r="BE1474" s="32"/>
      <c r="BF1474" s="32">
        <v>773500</v>
      </c>
      <c r="BG1474" s="32">
        <f t="shared" si="364"/>
        <v>816970.70000000007</v>
      </c>
      <c r="BH1474" s="32">
        <v>580000</v>
      </c>
      <c r="BI1474" s="32">
        <f t="shared" si="373"/>
        <v>110200</v>
      </c>
      <c r="BJ1474" s="32">
        <v>690200</v>
      </c>
      <c r="BK1474" s="32">
        <f t="shared" si="366"/>
        <v>728989.24</v>
      </c>
      <c r="BL1474" s="32"/>
      <c r="BM1474" s="32"/>
      <c r="BN1474" s="32"/>
      <c r="BO1474" s="32"/>
      <c r="BP1474" s="32"/>
      <c r="BQ1474" s="32"/>
      <c r="BR1474" s="32"/>
      <c r="BS1474" s="32"/>
      <c r="BT1474" s="32"/>
      <c r="BU1474" s="32"/>
      <c r="BV1474" s="32"/>
      <c r="BW1474" s="32"/>
      <c r="BX1474" s="32"/>
      <c r="BY1474" s="32"/>
      <c r="BZ1474" s="32"/>
      <c r="CA1474" s="32"/>
      <c r="CB1474" s="32"/>
      <c r="CC1474" s="32"/>
      <c r="CD1474" s="32"/>
      <c r="CE1474" s="32"/>
      <c r="CF1474" s="32"/>
      <c r="CG1474" s="32"/>
      <c r="CH1474" s="32"/>
      <c r="CI1474" s="32"/>
      <c r="CJ1474" s="32">
        <f t="shared" si="357"/>
        <v>765929.83499999996</v>
      </c>
      <c r="CK1474" s="32">
        <f>+SMALL((K1474,O1474,S1474,W1474,AA1474,AE1474,AI1474,AM1474,AQ1474,AU1474,AY1474,BC1474,BG1474,BK1474,BO1474,BS1474,BW1474,CA1474,CE1474,CI1474),1)</f>
        <v>628439</v>
      </c>
      <c r="CL1474" s="18"/>
      <c r="CM1474" s="18"/>
      <c r="CN1474" s="35"/>
      <c r="CO1474" s="39">
        <f t="shared" si="360"/>
        <v>628439</v>
      </c>
    </row>
    <row r="1475" spans="1:93" s="19" customFormat="1" ht="45">
      <c r="A1475" s="17">
        <v>1465</v>
      </c>
      <c r="B1475" s="93" t="s">
        <v>1174</v>
      </c>
      <c r="C1475" s="69" t="s">
        <v>1160</v>
      </c>
      <c r="D1475" s="69" t="s">
        <v>1160</v>
      </c>
      <c r="E1475" s="37">
        <v>1</v>
      </c>
      <c r="F1475" s="37"/>
      <c r="G1475" s="34"/>
      <c r="H1475" s="32"/>
      <c r="I1475" s="32"/>
      <c r="J1475" s="32"/>
      <c r="K1475" s="32"/>
      <c r="L1475" s="32"/>
      <c r="M1475" s="32"/>
      <c r="N1475" s="32"/>
      <c r="O1475" s="32"/>
      <c r="P1475" s="94"/>
      <c r="Q1475" s="94"/>
      <c r="R1475" s="95"/>
      <c r="S1475" s="32"/>
      <c r="T1475" s="32"/>
      <c r="U1475" s="32"/>
      <c r="V1475" s="32"/>
      <c r="W1475" s="32"/>
      <c r="X1475" s="32">
        <v>842000</v>
      </c>
      <c r="Y1475" s="32"/>
      <c r="Z1475" s="32">
        <v>842000</v>
      </c>
      <c r="AA1475" s="32">
        <f t="shared" si="361"/>
        <v>889320.4</v>
      </c>
      <c r="AB1475" s="32"/>
      <c r="AC1475" s="32"/>
      <c r="AD1475" s="32"/>
      <c r="AE1475" s="32"/>
      <c r="AF1475" s="32"/>
      <c r="AG1475" s="32"/>
      <c r="AH1475" s="32"/>
      <c r="AI1475" s="32"/>
      <c r="AJ1475" s="32"/>
      <c r="AK1475" s="32"/>
      <c r="AL1475" s="32"/>
      <c r="AM1475" s="32"/>
      <c r="AN1475" s="32"/>
      <c r="AO1475" s="32"/>
      <c r="AP1475" s="32"/>
      <c r="AQ1475" s="32"/>
      <c r="AR1475" s="32"/>
      <c r="AS1475" s="32"/>
      <c r="AT1475" s="32"/>
      <c r="AU1475" s="32"/>
      <c r="AV1475" s="32"/>
      <c r="AW1475" s="32"/>
      <c r="AX1475" s="32"/>
      <c r="AY1475" s="32"/>
      <c r="AZ1475" s="32">
        <v>595000</v>
      </c>
      <c r="BA1475" s="32">
        <v>0</v>
      </c>
      <c r="BB1475" s="32">
        <v>595000</v>
      </c>
      <c r="BC1475" s="32">
        <f t="shared" si="372"/>
        <v>628439</v>
      </c>
      <c r="BD1475" s="32">
        <v>773500</v>
      </c>
      <c r="BE1475" s="32"/>
      <c r="BF1475" s="32">
        <v>773500</v>
      </c>
      <c r="BG1475" s="32">
        <f t="shared" si="364"/>
        <v>816970.70000000007</v>
      </c>
      <c r="BH1475" s="32">
        <v>580000</v>
      </c>
      <c r="BI1475" s="32">
        <f t="shared" si="373"/>
        <v>110200</v>
      </c>
      <c r="BJ1475" s="32">
        <v>690200</v>
      </c>
      <c r="BK1475" s="32">
        <f t="shared" si="366"/>
        <v>728989.24</v>
      </c>
      <c r="BL1475" s="32"/>
      <c r="BM1475" s="32"/>
      <c r="BN1475" s="32"/>
      <c r="BO1475" s="32"/>
      <c r="BP1475" s="32"/>
      <c r="BQ1475" s="32"/>
      <c r="BR1475" s="32"/>
      <c r="BS1475" s="32"/>
      <c r="BT1475" s="32"/>
      <c r="BU1475" s="32"/>
      <c r="BV1475" s="32"/>
      <c r="BW1475" s="32"/>
      <c r="BX1475" s="32"/>
      <c r="BY1475" s="32"/>
      <c r="BZ1475" s="32"/>
      <c r="CA1475" s="32"/>
      <c r="CB1475" s="32"/>
      <c r="CC1475" s="32"/>
      <c r="CD1475" s="32"/>
      <c r="CE1475" s="32"/>
      <c r="CF1475" s="32"/>
      <c r="CG1475" s="32"/>
      <c r="CH1475" s="32"/>
      <c r="CI1475" s="32"/>
      <c r="CJ1475" s="32">
        <f t="shared" si="357"/>
        <v>765929.83499999996</v>
      </c>
      <c r="CK1475" s="32">
        <f>+SMALL((K1475,O1475,S1475,W1475,AA1475,AE1475,AI1475,AM1475,AQ1475,AU1475,AY1475,BC1475,BG1475,BK1475,BO1475,BS1475,BW1475,CA1475,CE1475,CI1475),1)</f>
        <v>628439</v>
      </c>
      <c r="CL1475" s="18"/>
      <c r="CM1475" s="18"/>
      <c r="CN1475" s="35"/>
      <c r="CO1475" s="39">
        <f t="shared" si="360"/>
        <v>628439</v>
      </c>
    </row>
    <row r="1476" spans="1:93" s="19" customFormat="1" ht="60">
      <c r="A1476" s="17">
        <v>1466</v>
      </c>
      <c r="B1476" s="93" t="s">
        <v>1175</v>
      </c>
      <c r="C1476" s="69" t="s">
        <v>1160</v>
      </c>
      <c r="D1476" s="69" t="s">
        <v>1160</v>
      </c>
      <c r="E1476" s="37">
        <v>1</v>
      </c>
      <c r="F1476" s="37"/>
      <c r="G1476" s="34"/>
      <c r="H1476" s="32"/>
      <c r="I1476" s="32"/>
      <c r="J1476" s="32"/>
      <c r="K1476" s="32"/>
      <c r="L1476" s="32"/>
      <c r="M1476" s="32"/>
      <c r="N1476" s="32"/>
      <c r="O1476" s="32"/>
      <c r="P1476" s="94"/>
      <c r="Q1476" s="94"/>
      <c r="R1476" s="95"/>
      <c r="S1476" s="32"/>
      <c r="T1476" s="32"/>
      <c r="U1476" s="32"/>
      <c r="V1476" s="32"/>
      <c r="W1476" s="32"/>
      <c r="X1476" s="32">
        <v>842000</v>
      </c>
      <c r="Y1476" s="32"/>
      <c r="Z1476" s="32">
        <v>842000</v>
      </c>
      <c r="AA1476" s="32">
        <f t="shared" si="361"/>
        <v>889320.4</v>
      </c>
      <c r="AB1476" s="32"/>
      <c r="AC1476" s="32"/>
      <c r="AD1476" s="32"/>
      <c r="AE1476" s="32"/>
      <c r="AF1476" s="32"/>
      <c r="AG1476" s="32"/>
      <c r="AH1476" s="32"/>
      <c r="AI1476" s="32"/>
      <c r="AJ1476" s="32"/>
      <c r="AK1476" s="32"/>
      <c r="AL1476" s="32"/>
      <c r="AM1476" s="32"/>
      <c r="AN1476" s="32"/>
      <c r="AO1476" s="32"/>
      <c r="AP1476" s="32"/>
      <c r="AQ1476" s="32"/>
      <c r="AR1476" s="32"/>
      <c r="AS1476" s="32"/>
      <c r="AT1476" s="32"/>
      <c r="AU1476" s="32"/>
      <c r="AV1476" s="32"/>
      <c r="AW1476" s="32"/>
      <c r="AX1476" s="32"/>
      <c r="AY1476" s="32"/>
      <c r="AZ1476" s="32">
        <v>595000</v>
      </c>
      <c r="BA1476" s="32">
        <v>0</v>
      </c>
      <c r="BB1476" s="32">
        <v>595000</v>
      </c>
      <c r="BC1476" s="32">
        <f t="shared" si="372"/>
        <v>628439</v>
      </c>
      <c r="BD1476" s="32">
        <v>773500</v>
      </c>
      <c r="BE1476" s="32"/>
      <c r="BF1476" s="32">
        <v>773500</v>
      </c>
      <c r="BG1476" s="32">
        <f t="shared" si="364"/>
        <v>816970.70000000007</v>
      </c>
      <c r="BH1476" s="32">
        <v>580000</v>
      </c>
      <c r="BI1476" s="32">
        <f t="shared" si="373"/>
        <v>110200</v>
      </c>
      <c r="BJ1476" s="32">
        <v>690200</v>
      </c>
      <c r="BK1476" s="32">
        <f t="shared" si="366"/>
        <v>728989.24</v>
      </c>
      <c r="BL1476" s="32"/>
      <c r="BM1476" s="32"/>
      <c r="BN1476" s="32"/>
      <c r="BO1476" s="32"/>
      <c r="BP1476" s="32"/>
      <c r="BQ1476" s="32"/>
      <c r="BR1476" s="32"/>
      <c r="BS1476" s="32"/>
      <c r="BT1476" s="32"/>
      <c r="BU1476" s="32"/>
      <c r="BV1476" s="32"/>
      <c r="BW1476" s="32"/>
      <c r="BX1476" s="32"/>
      <c r="BY1476" s="32"/>
      <c r="BZ1476" s="32"/>
      <c r="CA1476" s="32"/>
      <c r="CB1476" s="32"/>
      <c r="CC1476" s="32"/>
      <c r="CD1476" s="32"/>
      <c r="CE1476" s="32"/>
      <c r="CF1476" s="32"/>
      <c r="CG1476" s="32"/>
      <c r="CH1476" s="32"/>
      <c r="CI1476" s="32"/>
      <c r="CJ1476" s="32">
        <f t="shared" si="357"/>
        <v>765929.83499999996</v>
      </c>
      <c r="CK1476" s="32">
        <f>+SMALL((K1476,O1476,S1476,W1476,AA1476,AE1476,AI1476,AM1476,AQ1476,AU1476,AY1476,BC1476,BG1476,BK1476,BO1476,BS1476,BW1476,CA1476,CE1476,CI1476),1)</f>
        <v>628439</v>
      </c>
      <c r="CL1476" s="18"/>
      <c r="CM1476" s="18"/>
      <c r="CN1476" s="35"/>
      <c r="CO1476" s="39">
        <f t="shared" si="360"/>
        <v>628439</v>
      </c>
    </row>
    <row r="1477" spans="1:93" s="19" customFormat="1" ht="60">
      <c r="A1477" s="17">
        <v>1467</v>
      </c>
      <c r="B1477" s="93" t="s">
        <v>1176</v>
      </c>
      <c r="C1477" s="69" t="s">
        <v>1160</v>
      </c>
      <c r="D1477" s="69" t="s">
        <v>1160</v>
      </c>
      <c r="E1477" s="37">
        <v>1</v>
      </c>
      <c r="F1477" s="37"/>
      <c r="G1477" s="34"/>
      <c r="H1477" s="32"/>
      <c r="I1477" s="32"/>
      <c r="J1477" s="32"/>
      <c r="K1477" s="32"/>
      <c r="L1477" s="32"/>
      <c r="M1477" s="32"/>
      <c r="N1477" s="32"/>
      <c r="O1477" s="32"/>
      <c r="P1477" s="94"/>
      <c r="Q1477" s="94"/>
      <c r="R1477" s="95"/>
      <c r="S1477" s="32"/>
      <c r="T1477" s="32"/>
      <c r="U1477" s="32"/>
      <c r="V1477" s="32"/>
      <c r="W1477" s="32"/>
      <c r="X1477" s="32">
        <v>842000</v>
      </c>
      <c r="Y1477" s="32"/>
      <c r="Z1477" s="32">
        <v>842000</v>
      </c>
      <c r="AA1477" s="32">
        <f t="shared" si="361"/>
        <v>889320.4</v>
      </c>
      <c r="AB1477" s="32"/>
      <c r="AC1477" s="32"/>
      <c r="AD1477" s="32"/>
      <c r="AE1477" s="32"/>
      <c r="AF1477" s="32"/>
      <c r="AG1477" s="32"/>
      <c r="AH1477" s="32"/>
      <c r="AI1477" s="32"/>
      <c r="AJ1477" s="32"/>
      <c r="AK1477" s="32"/>
      <c r="AL1477" s="32"/>
      <c r="AM1477" s="32"/>
      <c r="AN1477" s="32"/>
      <c r="AO1477" s="32"/>
      <c r="AP1477" s="32"/>
      <c r="AQ1477" s="32"/>
      <c r="AR1477" s="32"/>
      <c r="AS1477" s="32"/>
      <c r="AT1477" s="32"/>
      <c r="AU1477" s="32"/>
      <c r="AV1477" s="32"/>
      <c r="AW1477" s="32"/>
      <c r="AX1477" s="32"/>
      <c r="AY1477" s="32"/>
      <c r="AZ1477" s="32">
        <v>595000</v>
      </c>
      <c r="BA1477" s="32">
        <v>0</v>
      </c>
      <c r="BB1477" s="32">
        <v>595000</v>
      </c>
      <c r="BC1477" s="32">
        <f t="shared" si="372"/>
        <v>628439</v>
      </c>
      <c r="BD1477" s="32">
        <v>773500</v>
      </c>
      <c r="BE1477" s="32"/>
      <c r="BF1477" s="32">
        <v>773500</v>
      </c>
      <c r="BG1477" s="32">
        <f t="shared" si="364"/>
        <v>816970.70000000007</v>
      </c>
      <c r="BH1477" s="32">
        <v>580000</v>
      </c>
      <c r="BI1477" s="32">
        <f t="shared" si="373"/>
        <v>110200</v>
      </c>
      <c r="BJ1477" s="32">
        <v>690200</v>
      </c>
      <c r="BK1477" s="32">
        <f t="shared" si="366"/>
        <v>728989.24</v>
      </c>
      <c r="BL1477" s="32"/>
      <c r="BM1477" s="32"/>
      <c r="BN1477" s="32"/>
      <c r="BO1477" s="32"/>
      <c r="BP1477" s="32"/>
      <c r="BQ1477" s="32"/>
      <c r="BR1477" s="32"/>
      <c r="BS1477" s="32"/>
      <c r="BT1477" s="32"/>
      <c r="BU1477" s="32"/>
      <c r="BV1477" s="32"/>
      <c r="BW1477" s="32"/>
      <c r="BX1477" s="32"/>
      <c r="BY1477" s="32"/>
      <c r="BZ1477" s="32"/>
      <c r="CA1477" s="32"/>
      <c r="CB1477" s="32"/>
      <c r="CC1477" s="32"/>
      <c r="CD1477" s="32"/>
      <c r="CE1477" s="32"/>
      <c r="CF1477" s="32"/>
      <c r="CG1477" s="32"/>
      <c r="CH1477" s="32"/>
      <c r="CI1477" s="32"/>
      <c r="CJ1477" s="32">
        <f t="shared" si="357"/>
        <v>765929.83499999996</v>
      </c>
      <c r="CK1477" s="32">
        <f>+SMALL((K1477,O1477,S1477,W1477,AA1477,AE1477,AI1477,AM1477,AQ1477,AU1477,AY1477,BC1477,BG1477,BK1477,BO1477,BS1477,BW1477,CA1477,CE1477,CI1477),1)</f>
        <v>628439</v>
      </c>
      <c r="CL1477" s="18"/>
      <c r="CM1477" s="18"/>
      <c r="CN1477" s="35"/>
      <c r="CO1477" s="39">
        <f t="shared" si="360"/>
        <v>628439</v>
      </c>
    </row>
    <row r="1478" spans="1:93" s="19" customFormat="1" ht="45">
      <c r="A1478" s="17">
        <v>1468</v>
      </c>
      <c r="B1478" s="93" t="s">
        <v>1177</v>
      </c>
      <c r="C1478" s="69" t="s">
        <v>1160</v>
      </c>
      <c r="D1478" s="69" t="s">
        <v>1160</v>
      </c>
      <c r="E1478" s="37">
        <v>1</v>
      </c>
      <c r="F1478" s="37"/>
      <c r="G1478" s="34"/>
      <c r="H1478" s="32"/>
      <c r="I1478" s="32"/>
      <c r="J1478" s="32"/>
      <c r="K1478" s="32"/>
      <c r="L1478" s="32"/>
      <c r="M1478" s="32"/>
      <c r="N1478" s="32"/>
      <c r="O1478" s="32"/>
      <c r="P1478" s="94"/>
      <c r="Q1478" s="94"/>
      <c r="R1478" s="95"/>
      <c r="S1478" s="32"/>
      <c r="T1478" s="32"/>
      <c r="U1478" s="32"/>
      <c r="V1478" s="32"/>
      <c r="W1478" s="32"/>
      <c r="X1478" s="32">
        <v>842000</v>
      </c>
      <c r="Y1478" s="32"/>
      <c r="Z1478" s="32">
        <v>842000</v>
      </c>
      <c r="AA1478" s="32">
        <f t="shared" si="361"/>
        <v>889320.4</v>
      </c>
      <c r="AB1478" s="32"/>
      <c r="AC1478" s="32"/>
      <c r="AD1478" s="32"/>
      <c r="AE1478" s="32"/>
      <c r="AF1478" s="32"/>
      <c r="AG1478" s="32"/>
      <c r="AH1478" s="32"/>
      <c r="AI1478" s="32"/>
      <c r="AJ1478" s="32"/>
      <c r="AK1478" s="32"/>
      <c r="AL1478" s="32"/>
      <c r="AM1478" s="32"/>
      <c r="AN1478" s="32"/>
      <c r="AO1478" s="32"/>
      <c r="AP1478" s="32"/>
      <c r="AQ1478" s="32"/>
      <c r="AR1478" s="32"/>
      <c r="AS1478" s="32"/>
      <c r="AT1478" s="32"/>
      <c r="AU1478" s="32"/>
      <c r="AV1478" s="32"/>
      <c r="AW1478" s="32"/>
      <c r="AX1478" s="32"/>
      <c r="AY1478" s="32"/>
      <c r="AZ1478" s="32">
        <v>595000</v>
      </c>
      <c r="BA1478" s="32">
        <v>0</v>
      </c>
      <c r="BB1478" s="32">
        <v>595000</v>
      </c>
      <c r="BC1478" s="32">
        <f t="shared" si="372"/>
        <v>628439</v>
      </c>
      <c r="BD1478" s="32">
        <v>773500</v>
      </c>
      <c r="BE1478" s="32"/>
      <c r="BF1478" s="32">
        <v>773500</v>
      </c>
      <c r="BG1478" s="32">
        <f t="shared" si="364"/>
        <v>816970.70000000007</v>
      </c>
      <c r="BH1478" s="32">
        <v>580000</v>
      </c>
      <c r="BI1478" s="32">
        <f t="shared" si="373"/>
        <v>110200</v>
      </c>
      <c r="BJ1478" s="32">
        <v>690200</v>
      </c>
      <c r="BK1478" s="32">
        <f t="shared" si="366"/>
        <v>728989.24</v>
      </c>
      <c r="BL1478" s="32"/>
      <c r="BM1478" s="32"/>
      <c r="BN1478" s="32"/>
      <c r="BO1478" s="32"/>
      <c r="BP1478" s="32"/>
      <c r="BQ1478" s="32"/>
      <c r="BR1478" s="32"/>
      <c r="BS1478" s="32"/>
      <c r="BT1478" s="32"/>
      <c r="BU1478" s="32"/>
      <c r="BV1478" s="32"/>
      <c r="BW1478" s="32"/>
      <c r="BX1478" s="32"/>
      <c r="BY1478" s="32"/>
      <c r="BZ1478" s="32"/>
      <c r="CA1478" s="32"/>
      <c r="CB1478" s="32"/>
      <c r="CC1478" s="32"/>
      <c r="CD1478" s="32"/>
      <c r="CE1478" s="32"/>
      <c r="CF1478" s="32"/>
      <c r="CG1478" s="32"/>
      <c r="CH1478" s="32"/>
      <c r="CI1478" s="32"/>
      <c r="CJ1478" s="32">
        <f t="shared" si="357"/>
        <v>765929.83499999996</v>
      </c>
      <c r="CK1478" s="32">
        <f>+SMALL((K1478,O1478,S1478,W1478,AA1478,AE1478,AI1478,AM1478,AQ1478,AU1478,AY1478,BC1478,BG1478,BK1478,BO1478,BS1478,BW1478,CA1478,CE1478,CI1478),1)</f>
        <v>628439</v>
      </c>
      <c r="CL1478" s="18"/>
      <c r="CM1478" s="18"/>
      <c r="CN1478" s="35"/>
      <c r="CO1478" s="39">
        <f t="shared" si="360"/>
        <v>628439</v>
      </c>
    </row>
    <row r="1479" spans="1:93" s="19" customFormat="1" ht="45">
      <c r="A1479" s="17">
        <v>1469</v>
      </c>
      <c r="B1479" s="93" t="s">
        <v>1178</v>
      </c>
      <c r="C1479" s="69" t="s">
        <v>1160</v>
      </c>
      <c r="D1479" s="69" t="s">
        <v>1160</v>
      </c>
      <c r="E1479" s="37">
        <v>1</v>
      </c>
      <c r="F1479" s="37"/>
      <c r="G1479" s="34"/>
      <c r="H1479" s="32"/>
      <c r="I1479" s="32"/>
      <c r="J1479" s="32"/>
      <c r="K1479" s="32"/>
      <c r="L1479" s="32"/>
      <c r="M1479" s="32"/>
      <c r="N1479" s="32"/>
      <c r="O1479" s="32"/>
      <c r="P1479" s="94"/>
      <c r="Q1479" s="94"/>
      <c r="R1479" s="95"/>
      <c r="S1479" s="32"/>
      <c r="T1479" s="32"/>
      <c r="U1479" s="32"/>
      <c r="V1479" s="32"/>
      <c r="W1479" s="32"/>
      <c r="X1479" s="32">
        <v>842000</v>
      </c>
      <c r="Y1479" s="32"/>
      <c r="Z1479" s="32">
        <v>842000</v>
      </c>
      <c r="AA1479" s="32">
        <f t="shared" si="361"/>
        <v>889320.4</v>
      </c>
      <c r="AB1479" s="32"/>
      <c r="AC1479" s="32"/>
      <c r="AD1479" s="32"/>
      <c r="AE1479" s="32"/>
      <c r="AF1479" s="32"/>
      <c r="AG1479" s="32"/>
      <c r="AH1479" s="32"/>
      <c r="AI1479" s="32"/>
      <c r="AJ1479" s="32"/>
      <c r="AK1479" s="32"/>
      <c r="AL1479" s="32"/>
      <c r="AM1479" s="32"/>
      <c r="AN1479" s="32"/>
      <c r="AO1479" s="32"/>
      <c r="AP1479" s="32"/>
      <c r="AQ1479" s="32"/>
      <c r="AR1479" s="32"/>
      <c r="AS1479" s="32"/>
      <c r="AT1479" s="32"/>
      <c r="AU1479" s="32"/>
      <c r="AV1479" s="32"/>
      <c r="AW1479" s="32"/>
      <c r="AX1479" s="32"/>
      <c r="AY1479" s="32"/>
      <c r="AZ1479" s="32">
        <v>595000</v>
      </c>
      <c r="BA1479" s="32">
        <v>0</v>
      </c>
      <c r="BB1479" s="32">
        <v>595000</v>
      </c>
      <c r="BC1479" s="32">
        <f t="shared" si="372"/>
        <v>628439</v>
      </c>
      <c r="BD1479" s="32">
        <v>773500</v>
      </c>
      <c r="BE1479" s="32"/>
      <c r="BF1479" s="32">
        <v>773500</v>
      </c>
      <c r="BG1479" s="32">
        <f t="shared" si="364"/>
        <v>816970.70000000007</v>
      </c>
      <c r="BH1479" s="32">
        <v>580000</v>
      </c>
      <c r="BI1479" s="32">
        <f t="shared" si="373"/>
        <v>110200</v>
      </c>
      <c r="BJ1479" s="32">
        <v>690200</v>
      </c>
      <c r="BK1479" s="32">
        <f t="shared" si="366"/>
        <v>728989.24</v>
      </c>
      <c r="BL1479" s="32"/>
      <c r="BM1479" s="32"/>
      <c r="BN1479" s="32"/>
      <c r="BO1479" s="32"/>
      <c r="BP1479" s="32"/>
      <c r="BQ1479" s="32"/>
      <c r="BR1479" s="32"/>
      <c r="BS1479" s="32"/>
      <c r="BT1479" s="32"/>
      <c r="BU1479" s="32"/>
      <c r="BV1479" s="32"/>
      <c r="BW1479" s="32"/>
      <c r="BX1479" s="32"/>
      <c r="BY1479" s="32"/>
      <c r="BZ1479" s="32"/>
      <c r="CA1479" s="32"/>
      <c r="CB1479" s="32"/>
      <c r="CC1479" s="32"/>
      <c r="CD1479" s="32"/>
      <c r="CE1479" s="32"/>
      <c r="CF1479" s="32"/>
      <c r="CG1479" s="32"/>
      <c r="CH1479" s="32"/>
      <c r="CI1479" s="32"/>
      <c r="CJ1479" s="32">
        <f t="shared" si="357"/>
        <v>765929.83499999996</v>
      </c>
      <c r="CK1479" s="32">
        <f>+SMALL((K1479,O1479,S1479,W1479,AA1479,AE1479,AI1479,AM1479,AQ1479,AU1479,AY1479,BC1479,BG1479,BK1479,BO1479,BS1479,BW1479,CA1479,CE1479,CI1479),1)</f>
        <v>628439</v>
      </c>
      <c r="CL1479" s="18"/>
      <c r="CM1479" s="18"/>
      <c r="CN1479" s="35"/>
      <c r="CO1479" s="39">
        <f t="shared" si="360"/>
        <v>628439</v>
      </c>
    </row>
    <row r="1480" spans="1:93" s="19" customFormat="1" ht="60">
      <c r="A1480" s="17">
        <v>1470</v>
      </c>
      <c r="B1480" s="93" t="s">
        <v>1179</v>
      </c>
      <c r="C1480" s="69" t="s">
        <v>1160</v>
      </c>
      <c r="D1480" s="69" t="s">
        <v>1160</v>
      </c>
      <c r="E1480" s="37">
        <v>1</v>
      </c>
      <c r="F1480" s="37"/>
      <c r="G1480" s="34"/>
      <c r="H1480" s="32"/>
      <c r="I1480" s="32"/>
      <c r="J1480" s="32"/>
      <c r="K1480" s="32"/>
      <c r="L1480" s="32"/>
      <c r="M1480" s="32"/>
      <c r="N1480" s="32"/>
      <c r="O1480" s="32"/>
      <c r="P1480" s="94"/>
      <c r="Q1480" s="94"/>
      <c r="R1480" s="95"/>
      <c r="S1480" s="32"/>
      <c r="T1480" s="32"/>
      <c r="U1480" s="32"/>
      <c r="V1480" s="32"/>
      <c r="W1480" s="32"/>
      <c r="X1480" s="32">
        <v>842000</v>
      </c>
      <c r="Y1480" s="32"/>
      <c r="Z1480" s="32">
        <v>842000</v>
      </c>
      <c r="AA1480" s="32">
        <f t="shared" si="361"/>
        <v>889320.4</v>
      </c>
      <c r="AB1480" s="32"/>
      <c r="AC1480" s="32"/>
      <c r="AD1480" s="32"/>
      <c r="AE1480" s="32"/>
      <c r="AF1480" s="32"/>
      <c r="AG1480" s="32"/>
      <c r="AH1480" s="32"/>
      <c r="AI1480" s="32"/>
      <c r="AJ1480" s="32"/>
      <c r="AK1480" s="32"/>
      <c r="AL1480" s="32"/>
      <c r="AM1480" s="32"/>
      <c r="AN1480" s="32"/>
      <c r="AO1480" s="32"/>
      <c r="AP1480" s="32"/>
      <c r="AQ1480" s="32"/>
      <c r="AR1480" s="32"/>
      <c r="AS1480" s="32"/>
      <c r="AT1480" s="32"/>
      <c r="AU1480" s="32"/>
      <c r="AV1480" s="32"/>
      <c r="AW1480" s="32"/>
      <c r="AX1480" s="32"/>
      <c r="AY1480" s="32"/>
      <c r="AZ1480" s="32">
        <v>595000</v>
      </c>
      <c r="BA1480" s="32">
        <v>0</v>
      </c>
      <c r="BB1480" s="32">
        <v>595000</v>
      </c>
      <c r="BC1480" s="32">
        <f t="shared" si="372"/>
        <v>628439</v>
      </c>
      <c r="BD1480" s="32">
        <v>773500</v>
      </c>
      <c r="BE1480" s="32"/>
      <c r="BF1480" s="32">
        <v>773500</v>
      </c>
      <c r="BG1480" s="32">
        <f t="shared" si="364"/>
        <v>816970.70000000007</v>
      </c>
      <c r="BH1480" s="32">
        <v>580000</v>
      </c>
      <c r="BI1480" s="32">
        <f t="shared" si="373"/>
        <v>110200</v>
      </c>
      <c r="BJ1480" s="32">
        <v>690200</v>
      </c>
      <c r="BK1480" s="32">
        <f t="shared" si="366"/>
        <v>728989.24</v>
      </c>
      <c r="BL1480" s="32"/>
      <c r="BM1480" s="32"/>
      <c r="BN1480" s="32"/>
      <c r="BO1480" s="32"/>
      <c r="BP1480" s="32"/>
      <c r="BQ1480" s="32"/>
      <c r="BR1480" s="32"/>
      <c r="BS1480" s="32"/>
      <c r="BT1480" s="32"/>
      <c r="BU1480" s="32"/>
      <c r="BV1480" s="32"/>
      <c r="BW1480" s="32"/>
      <c r="BX1480" s="32"/>
      <c r="BY1480" s="32"/>
      <c r="BZ1480" s="32"/>
      <c r="CA1480" s="32"/>
      <c r="CB1480" s="32"/>
      <c r="CC1480" s="32"/>
      <c r="CD1480" s="32"/>
      <c r="CE1480" s="32"/>
      <c r="CF1480" s="32"/>
      <c r="CG1480" s="32"/>
      <c r="CH1480" s="32"/>
      <c r="CI1480" s="32"/>
      <c r="CJ1480" s="32">
        <f t="shared" si="357"/>
        <v>765929.83499999996</v>
      </c>
      <c r="CK1480" s="32">
        <f>+SMALL((K1480,O1480,S1480,W1480,AA1480,AE1480,AI1480,AM1480,AQ1480,AU1480,AY1480,BC1480,BG1480,BK1480,BO1480,BS1480,BW1480,CA1480,CE1480,CI1480),1)</f>
        <v>628439</v>
      </c>
      <c r="CL1480" s="18"/>
      <c r="CM1480" s="18"/>
      <c r="CN1480" s="35"/>
      <c r="CO1480" s="39">
        <f t="shared" si="360"/>
        <v>628439</v>
      </c>
    </row>
    <row r="1481" spans="1:93" s="19" customFormat="1" ht="60">
      <c r="A1481" s="17">
        <v>1471</v>
      </c>
      <c r="B1481" s="93" t="s">
        <v>1180</v>
      </c>
      <c r="C1481" s="69" t="s">
        <v>1160</v>
      </c>
      <c r="D1481" s="69" t="s">
        <v>1160</v>
      </c>
      <c r="E1481" s="37">
        <v>1</v>
      </c>
      <c r="F1481" s="37"/>
      <c r="G1481" s="34"/>
      <c r="H1481" s="32"/>
      <c r="I1481" s="32"/>
      <c r="J1481" s="32"/>
      <c r="K1481" s="32"/>
      <c r="L1481" s="32"/>
      <c r="M1481" s="32"/>
      <c r="N1481" s="32"/>
      <c r="O1481" s="32"/>
      <c r="P1481" s="94"/>
      <c r="Q1481" s="94"/>
      <c r="R1481" s="95"/>
      <c r="S1481" s="32"/>
      <c r="T1481" s="32"/>
      <c r="U1481" s="32"/>
      <c r="V1481" s="32"/>
      <c r="W1481" s="32"/>
      <c r="X1481" s="32">
        <v>842000</v>
      </c>
      <c r="Y1481" s="32"/>
      <c r="Z1481" s="32">
        <v>842000</v>
      </c>
      <c r="AA1481" s="32">
        <f t="shared" si="361"/>
        <v>889320.4</v>
      </c>
      <c r="AB1481" s="32"/>
      <c r="AC1481" s="32"/>
      <c r="AD1481" s="32"/>
      <c r="AE1481" s="32"/>
      <c r="AF1481" s="32"/>
      <c r="AG1481" s="32"/>
      <c r="AH1481" s="32"/>
      <c r="AI1481" s="32"/>
      <c r="AJ1481" s="32"/>
      <c r="AK1481" s="32"/>
      <c r="AL1481" s="32"/>
      <c r="AM1481" s="32"/>
      <c r="AN1481" s="32"/>
      <c r="AO1481" s="32"/>
      <c r="AP1481" s="32"/>
      <c r="AQ1481" s="32"/>
      <c r="AR1481" s="32"/>
      <c r="AS1481" s="32"/>
      <c r="AT1481" s="32"/>
      <c r="AU1481" s="32"/>
      <c r="AV1481" s="32"/>
      <c r="AW1481" s="32"/>
      <c r="AX1481" s="32"/>
      <c r="AY1481" s="32"/>
      <c r="AZ1481" s="32">
        <v>595000</v>
      </c>
      <c r="BA1481" s="32">
        <v>0</v>
      </c>
      <c r="BB1481" s="32">
        <v>595000</v>
      </c>
      <c r="BC1481" s="32">
        <f t="shared" si="372"/>
        <v>628439</v>
      </c>
      <c r="BD1481" s="32">
        <v>773500</v>
      </c>
      <c r="BE1481" s="32"/>
      <c r="BF1481" s="32">
        <v>773500</v>
      </c>
      <c r="BG1481" s="32">
        <f t="shared" si="364"/>
        <v>816970.70000000007</v>
      </c>
      <c r="BH1481" s="32">
        <v>580000</v>
      </c>
      <c r="BI1481" s="32">
        <f t="shared" si="373"/>
        <v>110200</v>
      </c>
      <c r="BJ1481" s="32">
        <v>690200</v>
      </c>
      <c r="BK1481" s="32">
        <f t="shared" si="366"/>
        <v>728989.24</v>
      </c>
      <c r="BL1481" s="32"/>
      <c r="BM1481" s="32"/>
      <c r="BN1481" s="32"/>
      <c r="BO1481" s="32"/>
      <c r="BP1481" s="32"/>
      <c r="BQ1481" s="32"/>
      <c r="BR1481" s="32"/>
      <c r="BS1481" s="32"/>
      <c r="BT1481" s="32"/>
      <c r="BU1481" s="32"/>
      <c r="BV1481" s="32"/>
      <c r="BW1481" s="32"/>
      <c r="BX1481" s="32"/>
      <c r="BY1481" s="32"/>
      <c r="BZ1481" s="32"/>
      <c r="CA1481" s="32"/>
      <c r="CB1481" s="32"/>
      <c r="CC1481" s="32"/>
      <c r="CD1481" s="32"/>
      <c r="CE1481" s="32"/>
      <c r="CF1481" s="32"/>
      <c r="CG1481" s="32"/>
      <c r="CH1481" s="32"/>
      <c r="CI1481" s="32"/>
      <c r="CJ1481" s="32">
        <f t="shared" si="357"/>
        <v>765929.83499999996</v>
      </c>
      <c r="CK1481" s="32">
        <f>+SMALL((K1481,O1481,S1481,W1481,AA1481,AE1481,AI1481,AM1481,AQ1481,AU1481,AY1481,BC1481,BG1481,BK1481,BO1481,BS1481,BW1481,CA1481,CE1481,CI1481),1)</f>
        <v>628439</v>
      </c>
      <c r="CL1481" s="18"/>
      <c r="CM1481" s="18"/>
      <c r="CN1481" s="35"/>
      <c r="CO1481" s="39">
        <f t="shared" si="360"/>
        <v>628439</v>
      </c>
    </row>
    <row r="1482" spans="1:93" s="19" customFormat="1" ht="60">
      <c r="A1482" s="17">
        <v>1472</v>
      </c>
      <c r="B1482" s="93" t="s">
        <v>1181</v>
      </c>
      <c r="C1482" s="69" t="s">
        <v>1160</v>
      </c>
      <c r="D1482" s="69" t="s">
        <v>1160</v>
      </c>
      <c r="E1482" s="37">
        <v>1</v>
      </c>
      <c r="F1482" s="37"/>
      <c r="G1482" s="34"/>
      <c r="H1482" s="32"/>
      <c r="I1482" s="32"/>
      <c r="J1482" s="32"/>
      <c r="K1482" s="32"/>
      <c r="L1482" s="32"/>
      <c r="M1482" s="32"/>
      <c r="N1482" s="32"/>
      <c r="O1482" s="32"/>
      <c r="P1482" s="94"/>
      <c r="Q1482" s="94"/>
      <c r="R1482" s="95"/>
      <c r="S1482" s="32"/>
      <c r="T1482" s="32"/>
      <c r="U1482" s="32"/>
      <c r="V1482" s="32"/>
      <c r="W1482" s="32"/>
      <c r="X1482" s="32">
        <v>842000</v>
      </c>
      <c r="Y1482" s="32"/>
      <c r="Z1482" s="32">
        <v>842000</v>
      </c>
      <c r="AA1482" s="32">
        <f t="shared" si="361"/>
        <v>889320.4</v>
      </c>
      <c r="AB1482" s="32"/>
      <c r="AC1482" s="32"/>
      <c r="AD1482" s="32"/>
      <c r="AE1482" s="32"/>
      <c r="AF1482" s="32"/>
      <c r="AG1482" s="32"/>
      <c r="AH1482" s="32"/>
      <c r="AI1482" s="32"/>
      <c r="AJ1482" s="32"/>
      <c r="AK1482" s="32"/>
      <c r="AL1482" s="32"/>
      <c r="AM1482" s="32"/>
      <c r="AN1482" s="32"/>
      <c r="AO1482" s="32"/>
      <c r="AP1482" s="32"/>
      <c r="AQ1482" s="32"/>
      <c r="AR1482" s="32"/>
      <c r="AS1482" s="32"/>
      <c r="AT1482" s="32"/>
      <c r="AU1482" s="32"/>
      <c r="AV1482" s="32"/>
      <c r="AW1482" s="32"/>
      <c r="AX1482" s="32"/>
      <c r="AY1482" s="32"/>
      <c r="AZ1482" s="32">
        <v>595000</v>
      </c>
      <c r="BA1482" s="32">
        <v>0</v>
      </c>
      <c r="BB1482" s="32">
        <v>595000</v>
      </c>
      <c r="BC1482" s="32">
        <f t="shared" si="372"/>
        <v>628439</v>
      </c>
      <c r="BD1482" s="32">
        <v>773500</v>
      </c>
      <c r="BE1482" s="32"/>
      <c r="BF1482" s="32">
        <v>773500</v>
      </c>
      <c r="BG1482" s="32">
        <f t="shared" si="364"/>
        <v>816970.70000000007</v>
      </c>
      <c r="BH1482" s="32">
        <v>580000</v>
      </c>
      <c r="BI1482" s="32">
        <f t="shared" si="373"/>
        <v>110200</v>
      </c>
      <c r="BJ1482" s="32">
        <v>690200</v>
      </c>
      <c r="BK1482" s="32">
        <f t="shared" si="366"/>
        <v>728989.24</v>
      </c>
      <c r="BL1482" s="32"/>
      <c r="BM1482" s="32"/>
      <c r="BN1482" s="32"/>
      <c r="BO1482" s="32"/>
      <c r="BP1482" s="32"/>
      <c r="BQ1482" s="32"/>
      <c r="BR1482" s="32"/>
      <c r="BS1482" s="32"/>
      <c r="BT1482" s="32"/>
      <c r="BU1482" s="32"/>
      <c r="BV1482" s="32"/>
      <c r="BW1482" s="32"/>
      <c r="BX1482" s="32"/>
      <c r="BY1482" s="32"/>
      <c r="BZ1482" s="32"/>
      <c r="CA1482" s="32"/>
      <c r="CB1482" s="32"/>
      <c r="CC1482" s="32"/>
      <c r="CD1482" s="32"/>
      <c r="CE1482" s="32"/>
      <c r="CF1482" s="32"/>
      <c r="CG1482" s="32"/>
      <c r="CH1482" s="32"/>
      <c r="CI1482" s="32"/>
      <c r="CJ1482" s="32">
        <f t="shared" si="357"/>
        <v>765929.83499999996</v>
      </c>
      <c r="CK1482" s="32">
        <f>+SMALL((K1482,O1482,S1482,W1482,AA1482,AE1482,AI1482,AM1482,AQ1482,AU1482,AY1482,BC1482,BG1482,BK1482,BO1482,BS1482,BW1482,CA1482,CE1482,CI1482),1)</f>
        <v>628439</v>
      </c>
      <c r="CL1482" s="18"/>
      <c r="CM1482" s="18"/>
      <c r="CN1482" s="35"/>
      <c r="CO1482" s="39">
        <f t="shared" si="360"/>
        <v>628439</v>
      </c>
    </row>
    <row r="1483" spans="1:93" s="19" customFormat="1" ht="45">
      <c r="A1483" s="17">
        <v>1473</v>
      </c>
      <c r="B1483" s="93" t="s">
        <v>1182</v>
      </c>
      <c r="C1483" s="69" t="s">
        <v>1160</v>
      </c>
      <c r="D1483" s="69" t="s">
        <v>1160</v>
      </c>
      <c r="E1483" s="37">
        <v>1</v>
      </c>
      <c r="F1483" s="37"/>
      <c r="G1483" s="34"/>
      <c r="H1483" s="32"/>
      <c r="I1483" s="32"/>
      <c r="J1483" s="32"/>
      <c r="K1483" s="32"/>
      <c r="L1483" s="32"/>
      <c r="M1483" s="32"/>
      <c r="N1483" s="32"/>
      <c r="O1483" s="32"/>
      <c r="P1483" s="94"/>
      <c r="Q1483" s="94"/>
      <c r="R1483" s="95"/>
      <c r="S1483" s="32"/>
      <c r="T1483" s="32"/>
      <c r="U1483" s="32"/>
      <c r="V1483" s="32"/>
      <c r="W1483" s="32"/>
      <c r="X1483" s="32">
        <v>1036000</v>
      </c>
      <c r="Y1483" s="32"/>
      <c r="Z1483" s="32">
        <v>1036000</v>
      </c>
      <c r="AA1483" s="32">
        <f t="shared" si="361"/>
        <v>1094223.2</v>
      </c>
      <c r="AB1483" s="32"/>
      <c r="AC1483" s="32"/>
      <c r="AD1483" s="32"/>
      <c r="AE1483" s="32"/>
      <c r="AF1483" s="32"/>
      <c r="AG1483" s="32"/>
      <c r="AH1483" s="32"/>
      <c r="AI1483" s="32"/>
      <c r="AJ1483" s="32"/>
      <c r="AK1483" s="32"/>
      <c r="AL1483" s="32"/>
      <c r="AM1483" s="32"/>
      <c r="AN1483" s="32"/>
      <c r="AO1483" s="32"/>
      <c r="AP1483" s="32"/>
      <c r="AQ1483" s="32"/>
      <c r="AR1483" s="32"/>
      <c r="AS1483" s="32"/>
      <c r="AT1483" s="32"/>
      <c r="AU1483" s="32"/>
      <c r="AV1483" s="32"/>
      <c r="AW1483" s="32"/>
      <c r="AX1483" s="32"/>
      <c r="AY1483" s="32"/>
      <c r="AZ1483" s="32">
        <v>595000</v>
      </c>
      <c r="BA1483" s="32">
        <v>0</v>
      </c>
      <c r="BB1483" s="32">
        <v>595000</v>
      </c>
      <c r="BC1483" s="32">
        <f t="shared" si="372"/>
        <v>628439</v>
      </c>
      <c r="BD1483" s="32">
        <v>773500</v>
      </c>
      <c r="BE1483" s="32"/>
      <c r="BF1483" s="32">
        <v>773500</v>
      </c>
      <c r="BG1483" s="32">
        <f t="shared" si="364"/>
        <v>816970.70000000007</v>
      </c>
      <c r="BH1483" s="32">
        <v>580000</v>
      </c>
      <c r="BI1483" s="32">
        <f t="shared" si="373"/>
        <v>110200</v>
      </c>
      <c r="BJ1483" s="32">
        <v>690200</v>
      </c>
      <c r="BK1483" s="32">
        <f t="shared" si="366"/>
        <v>728989.24</v>
      </c>
      <c r="BL1483" s="32"/>
      <c r="BM1483" s="32"/>
      <c r="BN1483" s="32"/>
      <c r="BO1483" s="32"/>
      <c r="BP1483" s="32"/>
      <c r="BQ1483" s="32"/>
      <c r="BR1483" s="32"/>
      <c r="BS1483" s="32"/>
      <c r="BT1483" s="32"/>
      <c r="BU1483" s="32"/>
      <c r="BV1483" s="32"/>
      <c r="BW1483" s="32"/>
      <c r="BX1483" s="32"/>
      <c r="BY1483" s="32"/>
      <c r="BZ1483" s="32"/>
      <c r="CA1483" s="32"/>
      <c r="CB1483" s="32"/>
      <c r="CC1483" s="32"/>
      <c r="CD1483" s="32"/>
      <c r="CE1483" s="32"/>
      <c r="CF1483" s="32"/>
      <c r="CG1483" s="32"/>
      <c r="CH1483" s="32"/>
      <c r="CI1483" s="32"/>
      <c r="CJ1483" s="32">
        <f t="shared" si="357"/>
        <v>817155.53499999992</v>
      </c>
      <c r="CK1483" s="32">
        <f>+SMALL((K1483,O1483,S1483,W1483,AA1483,AE1483,AI1483,AM1483,AQ1483,AU1483,AY1483,BC1483,BG1483,BK1483,BO1483,BS1483,BW1483,CA1483,CE1483,CI1483),1)</f>
        <v>628439</v>
      </c>
      <c r="CL1483" s="18"/>
      <c r="CM1483" s="18"/>
      <c r="CN1483" s="35"/>
      <c r="CO1483" s="39">
        <f t="shared" si="360"/>
        <v>628439</v>
      </c>
    </row>
    <row r="1484" spans="1:93" s="19" customFormat="1" ht="45">
      <c r="A1484" s="17">
        <v>1474</v>
      </c>
      <c r="B1484" s="93" t="s">
        <v>1183</v>
      </c>
      <c r="C1484" s="69" t="s">
        <v>1160</v>
      </c>
      <c r="D1484" s="69" t="s">
        <v>1160</v>
      </c>
      <c r="E1484" s="37">
        <v>1</v>
      </c>
      <c r="F1484" s="37"/>
      <c r="G1484" s="34"/>
      <c r="H1484" s="32"/>
      <c r="I1484" s="32"/>
      <c r="J1484" s="32"/>
      <c r="K1484" s="32"/>
      <c r="L1484" s="32"/>
      <c r="M1484" s="32"/>
      <c r="N1484" s="32"/>
      <c r="O1484" s="32"/>
      <c r="P1484" s="94"/>
      <c r="Q1484" s="94"/>
      <c r="R1484" s="95"/>
      <c r="S1484" s="32"/>
      <c r="T1484" s="32"/>
      <c r="U1484" s="32"/>
      <c r="V1484" s="32"/>
      <c r="W1484" s="32"/>
      <c r="X1484" s="32">
        <v>1036000</v>
      </c>
      <c r="Y1484" s="32"/>
      <c r="Z1484" s="32">
        <v>1036000</v>
      </c>
      <c r="AA1484" s="32">
        <f t="shared" ref="AA1484:AA1485" si="374">+Z1484*1.0562</f>
        <v>1094223.2</v>
      </c>
      <c r="AB1484" s="32"/>
      <c r="AC1484" s="32"/>
      <c r="AD1484" s="32"/>
      <c r="AE1484" s="32"/>
      <c r="AF1484" s="32"/>
      <c r="AG1484" s="32"/>
      <c r="AH1484" s="32"/>
      <c r="AI1484" s="32"/>
      <c r="AJ1484" s="32"/>
      <c r="AK1484" s="32"/>
      <c r="AL1484" s="32"/>
      <c r="AM1484" s="32"/>
      <c r="AN1484" s="32"/>
      <c r="AO1484" s="32"/>
      <c r="AP1484" s="32"/>
      <c r="AQ1484" s="32"/>
      <c r="AR1484" s="32"/>
      <c r="AS1484" s="32"/>
      <c r="AT1484" s="32"/>
      <c r="AU1484" s="32"/>
      <c r="AV1484" s="32"/>
      <c r="AW1484" s="32"/>
      <c r="AX1484" s="32"/>
      <c r="AY1484" s="32"/>
      <c r="AZ1484" s="32">
        <v>595000</v>
      </c>
      <c r="BA1484" s="32">
        <v>0</v>
      </c>
      <c r="BB1484" s="32">
        <v>595000</v>
      </c>
      <c r="BC1484" s="32">
        <f t="shared" ref="BC1484:BC1485" si="375">+BB1484*1.0562</f>
        <v>628439</v>
      </c>
      <c r="BD1484" s="32">
        <v>773500</v>
      </c>
      <c r="BE1484" s="32"/>
      <c r="BF1484" s="32">
        <v>773500</v>
      </c>
      <c r="BG1484" s="32">
        <f t="shared" ref="BG1484:BG1485" si="376">+BF1484*1.0562</f>
        <v>816970.70000000007</v>
      </c>
      <c r="BH1484" s="32">
        <v>580000</v>
      </c>
      <c r="BI1484" s="32">
        <f t="shared" si="373"/>
        <v>110200</v>
      </c>
      <c r="BJ1484" s="32">
        <v>690200</v>
      </c>
      <c r="BK1484" s="32">
        <f t="shared" ref="BK1484:BK1486" si="377">+BJ1484*1.0562</f>
        <v>728989.24</v>
      </c>
      <c r="BL1484" s="32"/>
      <c r="BM1484" s="32"/>
      <c r="BN1484" s="32"/>
      <c r="BO1484" s="32"/>
      <c r="BP1484" s="32"/>
      <c r="BQ1484" s="32"/>
      <c r="BR1484" s="32"/>
      <c r="BS1484" s="32"/>
      <c r="BT1484" s="32"/>
      <c r="BU1484" s="32"/>
      <c r="BV1484" s="32"/>
      <c r="BW1484" s="32"/>
      <c r="BX1484" s="32"/>
      <c r="BY1484" s="32"/>
      <c r="BZ1484" s="32"/>
      <c r="CA1484" s="32"/>
      <c r="CB1484" s="32"/>
      <c r="CC1484" s="32"/>
      <c r="CD1484" s="32"/>
      <c r="CE1484" s="32"/>
      <c r="CF1484" s="32"/>
      <c r="CG1484" s="32"/>
      <c r="CH1484" s="32"/>
      <c r="CI1484" s="32"/>
      <c r="CJ1484" s="32">
        <f t="shared" ref="CJ1484:CJ1541" si="378">+AVERAGE(K1484,O1484,S1484,W1484,AA1484,AE1484,AI1484,AM1484,AQ1484,AU1484,AY1484,BC1484,BG1484,BK1484,BO1484,BS1484,BW1484,CA1484,CE1484,CI1484)</f>
        <v>817155.53499999992</v>
      </c>
      <c r="CK1484" s="32">
        <f>+SMALL((K1484,O1484,S1484,W1484,AA1484,AE1484,AI1484,AM1484,AQ1484,AU1484,AY1484,BC1484,BG1484,BK1484,BO1484,BS1484,BW1484,CA1484,CE1484,CI1484),1)</f>
        <v>628439</v>
      </c>
      <c r="CL1484" s="18"/>
      <c r="CM1484" s="18"/>
      <c r="CN1484" s="35"/>
      <c r="CO1484" s="39">
        <f t="shared" ref="CO1484:CO1541" si="379">+CK1484</f>
        <v>628439</v>
      </c>
    </row>
    <row r="1485" spans="1:93" s="19" customFormat="1" ht="75">
      <c r="A1485" s="17">
        <v>1475</v>
      </c>
      <c r="B1485" s="93" t="s">
        <v>1184</v>
      </c>
      <c r="C1485" s="69" t="s">
        <v>1160</v>
      </c>
      <c r="D1485" s="69" t="s">
        <v>1160</v>
      </c>
      <c r="E1485" s="37">
        <v>1</v>
      </c>
      <c r="F1485" s="37"/>
      <c r="G1485" s="34"/>
      <c r="H1485" s="32"/>
      <c r="I1485" s="32"/>
      <c r="J1485" s="32"/>
      <c r="K1485" s="32"/>
      <c r="L1485" s="32"/>
      <c r="M1485" s="32"/>
      <c r="N1485" s="32"/>
      <c r="O1485" s="32"/>
      <c r="P1485" s="94"/>
      <c r="Q1485" s="94"/>
      <c r="R1485" s="95"/>
      <c r="S1485" s="32"/>
      <c r="T1485" s="32"/>
      <c r="U1485" s="32"/>
      <c r="V1485" s="32"/>
      <c r="W1485" s="32"/>
      <c r="X1485" s="32">
        <v>842000</v>
      </c>
      <c r="Y1485" s="32"/>
      <c r="Z1485" s="32">
        <v>842000</v>
      </c>
      <c r="AA1485" s="32">
        <f t="shared" si="374"/>
        <v>889320.4</v>
      </c>
      <c r="AB1485" s="32"/>
      <c r="AC1485" s="32"/>
      <c r="AD1485" s="32"/>
      <c r="AE1485" s="32"/>
      <c r="AF1485" s="32"/>
      <c r="AG1485" s="32"/>
      <c r="AH1485" s="32"/>
      <c r="AI1485" s="32"/>
      <c r="AJ1485" s="32"/>
      <c r="AK1485" s="32"/>
      <c r="AL1485" s="32"/>
      <c r="AM1485" s="32"/>
      <c r="AN1485" s="32"/>
      <c r="AO1485" s="32"/>
      <c r="AP1485" s="32"/>
      <c r="AQ1485" s="32"/>
      <c r="AR1485" s="32"/>
      <c r="AS1485" s="32"/>
      <c r="AT1485" s="32"/>
      <c r="AU1485" s="32"/>
      <c r="AV1485" s="32"/>
      <c r="AW1485" s="32"/>
      <c r="AX1485" s="32"/>
      <c r="AY1485" s="32"/>
      <c r="AZ1485" s="32">
        <v>595000</v>
      </c>
      <c r="BA1485" s="32">
        <v>0</v>
      </c>
      <c r="BB1485" s="32">
        <v>595000</v>
      </c>
      <c r="BC1485" s="32">
        <f t="shared" si="375"/>
        <v>628439</v>
      </c>
      <c r="BD1485" s="32">
        <v>773500</v>
      </c>
      <c r="BE1485" s="32"/>
      <c r="BF1485" s="32">
        <v>773500</v>
      </c>
      <c r="BG1485" s="32">
        <f t="shared" si="376"/>
        <v>816970.70000000007</v>
      </c>
      <c r="BH1485" s="32">
        <v>580000</v>
      </c>
      <c r="BI1485" s="32">
        <f t="shared" si="373"/>
        <v>110200</v>
      </c>
      <c r="BJ1485" s="32">
        <v>690200</v>
      </c>
      <c r="BK1485" s="32">
        <f t="shared" si="377"/>
        <v>728989.24</v>
      </c>
      <c r="BL1485" s="32"/>
      <c r="BM1485" s="32"/>
      <c r="BN1485" s="32"/>
      <c r="BO1485" s="32"/>
      <c r="BP1485" s="32"/>
      <c r="BQ1485" s="32"/>
      <c r="BR1485" s="32"/>
      <c r="BS1485" s="32"/>
      <c r="BT1485" s="32"/>
      <c r="BU1485" s="32"/>
      <c r="BV1485" s="32"/>
      <c r="BW1485" s="32"/>
      <c r="BX1485" s="32"/>
      <c r="BY1485" s="32"/>
      <c r="BZ1485" s="32"/>
      <c r="CA1485" s="32"/>
      <c r="CB1485" s="32"/>
      <c r="CC1485" s="32"/>
      <c r="CD1485" s="32"/>
      <c r="CE1485" s="32"/>
      <c r="CF1485" s="32"/>
      <c r="CG1485" s="32"/>
      <c r="CH1485" s="32"/>
      <c r="CI1485" s="32"/>
      <c r="CJ1485" s="32">
        <f t="shared" si="378"/>
        <v>765929.83499999996</v>
      </c>
      <c r="CK1485" s="32">
        <f>+SMALL((K1485,O1485,S1485,W1485,AA1485,AE1485,AI1485,AM1485,AQ1485,AU1485,AY1485,BC1485,BG1485,BK1485,BO1485,BS1485,BW1485,CA1485,CE1485,CI1485),1)</f>
        <v>628439</v>
      </c>
      <c r="CL1485" s="18"/>
      <c r="CM1485" s="18"/>
      <c r="CN1485" s="35"/>
      <c r="CO1485" s="39">
        <f t="shared" si="379"/>
        <v>628439</v>
      </c>
    </row>
    <row r="1486" spans="1:93" s="19" customFormat="1" ht="45">
      <c r="A1486" s="17">
        <v>1476</v>
      </c>
      <c r="B1486" s="93" t="s">
        <v>1185</v>
      </c>
      <c r="C1486" s="69" t="s">
        <v>1160</v>
      </c>
      <c r="D1486" s="69" t="s">
        <v>1160</v>
      </c>
      <c r="E1486" s="37">
        <v>1</v>
      </c>
      <c r="F1486" s="37"/>
      <c r="G1486" s="34"/>
      <c r="H1486" s="32"/>
      <c r="I1486" s="32"/>
      <c r="J1486" s="32"/>
      <c r="K1486" s="32"/>
      <c r="L1486" s="32"/>
      <c r="M1486" s="32"/>
      <c r="N1486" s="32"/>
      <c r="O1486" s="32"/>
      <c r="P1486" s="94"/>
      <c r="Q1486" s="94"/>
      <c r="R1486" s="95"/>
      <c r="S1486" s="32"/>
      <c r="T1486" s="32"/>
      <c r="U1486" s="32"/>
      <c r="V1486" s="32"/>
      <c r="W1486" s="32"/>
      <c r="X1486" s="32"/>
      <c r="Y1486" s="32"/>
      <c r="Z1486" s="32"/>
      <c r="AA1486" s="32"/>
      <c r="AB1486" s="32"/>
      <c r="AC1486" s="32"/>
      <c r="AD1486" s="32"/>
      <c r="AE1486" s="32"/>
      <c r="AF1486" s="32"/>
      <c r="AG1486" s="32"/>
      <c r="AH1486" s="32"/>
      <c r="AI1486" s="32"/>
      <c r="AJ1486" s="32"/>
      <c r="AK1486" s="32"/>
      <c r="AL1486" s="32"/>
      <c r="AM1486" s="32"/>
      <c r="AN1486" s="32"/>
      <c r="AO1486" s="32"/>
      <c r="AP1486" s="32"/>
      <c r="AQ1486" s="32"/>
      <c r="AR1486" s="32"/>
      <c r="AS1486" s="32"/>
      <c r="AT1486" s="32"/>
      <c r="AU1486" s="32"/>
      <c r="AV1486" s="32"/>
      <c r="AW1486" s="32"/>
      <c r="AX1486" s="32"/>
      <c r="AY1486" s="32"/>
      <c r="AZ1486" s="32"/>
      <c r="BA1486" s="32"/>
      <c r="BB1486" s="32"/>
      <c r="BC1486" s="32"/>
      <c r="BD1486" s="32"/>
      <c r="BE1486" s="32"/>
      <c r="BF1486" s="32"/>
      <c r="BG1486" s="32"/>
      <c r="BH1486" s="32">
        <v>233908</v>
      </c>
      <c r="BI1486" s="32">
        <f t="shared" si="373"/>
        <v>44442.520000000004</v>
      </c>
      <c r="BJ1486" s="32">
        <v>271254</v>
      </c>
      <c r="BK1486" s="32">
        <f t="shared" si="377"/>
        <v>286498.47480000003</v>
      </c>
      <c r="BL1486" s="32"/>
      <c r="BM1486" s="32"/>
      <c r="BN1486" s="32"/>
      <c r="BO1486" s="32"/>
      <c r="BP1486" s="32"/>
      <c r="BQ1486" s="32"/>
      <c r="BR1486" s="32"/>
      <c r="BS1486" s="32"/>
      <c r="BT1486" s="32"/>
      <c r="BU1486" s="32"/>
      <c r="BV1486" s="32"/>
      <c r="BW1486" s="32"/>
      <c r="BX1486" s="32"/>
      <c r="BY1486" s="32"/>
      <c r="BZ1486" s="32"/>
      <c r="CA1486" s="32"/>
      <c r="CB1486" s="32"/>
      <c r="CC1486" s="32"/>
      <c r="CD1486" s="32"/>
      <c r="CE1486" s="32"/>
      <c r="CF1486" s="32"/>
      <c r="CG1486" s="32"/>
      <c r="CH1486" s="32"/>
      <c r="CI1486" s="32"/>
      <c r="CJ1486" s="32">
        <f t="shared" si="378"/>
        <v>286498.47480000003</v>
      </c>
      <c r="CK1486" s="32">
        <f>+SMALL((K1486,O1486,S1486,W1486,AA1486,AE1486,AI1486,AM1486,AQ1486,AU1486,AY1486,BC1486,BG1486,BK1486,BO1486,BS1486,BW1486,CA1486,CE1486,CI1486),1)</f>
        <v>286498.47480000003</v>
      </c>
      <c r="CL1486" s="18"/>
      <c r="CM1486" s="18"/>
      <c r="CN1486" s="35"/>
      <c r="CO1486" s="39">
        <f t="shared" si="379"/>
        <v>286498.47480000003</v>
      </c>
    </row>
    <row r="1487" spans="1:93" s="19" customFormat="1">
      <c r="A1487" s="17">
        <v>1477</v>
      </c>
      <c r="B1487" s="96" t="s">
        <v>1186</v>
      </c>
      <c r="C1487" s="69" t="s">
        <v>1241</v>
      </c>
      <c r="D1487" s="69" t="s">
        <v>1241</v>
      </c>
      <c r="E1487" s="37">
        <v>1</v>
      </c>
      <c r="F1487" s="37"/>
      <c r="G1487" s="34"/>
      <c r="H1487" s="32"/>
      <c r="I1487" s="32"/>
      <c r="J1487" s="32"/>
      <c r="K1487" s="32"/>
      <c r="L1487" s="32"/>
      <c r="M1487" s="32"/>
      <c r="N1487" s="32"/>
      <c r="O1487" s="32"/>
      <c r="P1487" s="94"/>
      <c r="Q1487" s="94"/>
      <c r="R1487" s="95"/>
      <c r="S1487" s="32"/>
      <c r="T1487" s="32"/>
      <c r="U1487" s="32"/>
      <c r="V1487" s="32"/>
      <c r="W1487" s="32"/>
      <c r="X1487" s="32"/>
      <c r="Y1487" s="32"/>
      <c r="Z1487" s="32"/>
      <c r="AA1487" s="32"/>
      <c r="AB1487" s="32">
        <v>820000</v>
      </c>
      <c r="AC1487" s="32"/>
      <c r="AD1487" s="32">
        <v>820000</v>
      </c>
      <c r="AE1487" s="32">
        <f t="shared" ref="AE1487:AE1541" si="380">+AD1487*1.0562</f>
        <v>866084</v>
      </c>
      <c r="AF1487" s="32"/>
      <c r="AG1487" s="32"/>
      <c r="AH1487" s="32"/>
      <c r="AI1487" s="32"/>
      <c r="AJ1487" s="32"/>
      <c r="AK1487" s="32"/>
      <c r="AL1487" s="32"/>
      <c r="AM1487" s="32"/>
      <c r="AN1487" s="32"/>
      <c r="AO1487" s="32"/>
      <c r="AP1487" s="32"/>
      <c r="AQ1487" s="32"/>
      <c r="AR1487" s="32"/>
      <c r="AS1487" s="32"/>
      <c r="AT1487" s="32"/>
      <c r="AU1487" s="32"/>
      <c r="AV1487" s="32"/>
      <c r="AW1487" s="32"/>
      <c r="AX1487" s="32"/>
      <c r="AY1487" s="32"/>
      <c r="AZ1487" s="32"/>
      <c r="BA1487" s="32"/>
      <c r="BB1487" s="32"/>
      <c r="BC1487" s="32"/>
      <c r="BD1487" s="32"/>
      <c r="BE1487" s="32"/>
      <c r="BF1487" s="32"/>
      <c r="BG1487" s="32"/>
      <c r="BH1487" s="32"/>
      <c r="BI1487" s="32"/>
      <c r="BJ1487" s="32"/>
      <c r="BK1487" s="32"/>
      <c r="BL1487" s="32"/>
      <c r="BM1487" s="32"/>
      <c r="BN1487" s="32"/>
      <c r="BO1487" s="32"/>
      <c r="BP1487" s="32"/>
      <c r="BQ1487" s="32"/>
      <c r="BR1487" s="32"/>
      <c r="BS1487" s="32"/>
      <c r="BT1487" s="32"/>
      <c r="BU1487" s="32"/>
      <c r="BV1487" s="32"/>
      <c r="BW1487" s="32"/>
      <c r="BX1487" s="32"/>
      <c r="BY1487" s="32"/>
      <c r="BZ1487" s="32"/>
      <c r="CA1487" s="32"/>
      <c r="CB1487" s="32"/>
      <c r="CC1487" s="32"/>
      <c r="CD1487" s="32"/>
      <c r="CE1487" s="32"/>
      <c r="CF1487" s="32"/>
      <c r="CG1487" s="32"/>
      <c r="CH1487" s="32"/>
      <c r="CI1487" s="32"/>
      <c r="CJ1487" s="32">
        <f t="shared" si="378"/>
        <v>866084</v>
      </c>
      <c r="CK1487" s="32">
        <f>+SMALL((K1487,O1487,S1487,W1487,AA1487,AE1487,AI1487,AM1487,AQ1487,AU1487,AY1487,BC1487,BG1487,BK1487,BO1487,BS1487,BW1487,CA1487,CE1487,CI1487),1)</f>
        <v>866084</v>
      </c>
      <c r="CL1487" s="18"/>
      <c r="CM1487" s="18"/>
      <c r="CN1487" s="35"/>
      <c r="CO1487" s="39">
        <f t="shared" si="379"/>
        <v>866084</v>
      </c>
    </row>
    <row r="1488" spans="1:93" s="19" customFormat="1" ht="28.5">
      <c r="A1488" s="17">
        <v>1478</v>
      </c>
      <c r="B1488" s="54" t="s">
        <v>1187</v>
      </c>
      <c r="C1488" s="69" t="s">
        <v>1241</v>
      </c>
      <c r="D1488" s="69" t="s">
        <v>1241</v>
      </c>
      <c r="E1488" s="37">
        <v>1</v>
      </c>
      <c r="F1488" s="37"/>
      <c r="G1488" s="34"/>
      <c r="H1488" s="32"/>
      <c r="I1488" s="32"/>
      <c r="J1488" s="32"/>
      <c r="K1488" s="32"/>
      <c r="L1488" s="32"/>
      <c r="M1488" s="32"/>
      <c r="N1488" s="32"/>
      <c r="O1488" s="32"/>
      <c r="P1488" s="94"/>
      <c r="Q1488" s="94"/>
      <c r="R1488" s="95"/>
      <c r="S1488" s="32"/>
      <c r="T1488" s="32"/>
      <c r="U1488" s="32"/>
      <c r="V1488" s="32"/>
      <c r="W1488" s="32"/>
      <c r="X1488" s="32"/>
      <c r="Y1488" s="32"/>
      <c r="Z1488" s="32"/>
      <c r="AA1488" s="32"/>
      <c r="AB1488" s="32">
        <v>820000</v>
      </c>
      <c r="AC1488" s="32"/>
      <c r="AD1488" s="32">
        <v>820000</v>
      </c>
      <c r="AE1488" s="32">
        <f t="shared" si="380"/>
        <v>866084</v>
      </c>
      <c r="AF1488" s="32"/>
      <c r="AG1488" s="32"/>
      <c r="AH1488" s="32"/>
      <c r="AI1488" s="32"/>
      <c r="AJ1488" s="32"/>
      <c r="AK1488" s="32"/>
      <c r="AL1488" s="32"/>
      <c r="AM1488" s="32"/>
      <c r="AN1488" s="32"/>
      <c r="AO1488" s="32"/>
      <c r="AP1488" s="32"/>
      <c r="AQ1488" s="32"/>
      <c r="AR1488" s="32"/>
      <c r="AS1488" s="32"/>
      <c r="AT1488" s="32"/>
      <c r="AU1488" s="32"/>
      <c r="AV1488" s="32"/>
      <c r="AW1488" s="32"/>
      <c r="AX1488" s="32"/>
      <c r="AY1488" s="32"/>
      <c r="AZ1488" s="32"/>
      <c r="BA1488" s="32"/>
      <c r="BB1488" s="32"/>
      <c r="BC1488" s="32"/>
      <c r="BD1488" s="32"/>
      <c r="BE1488" s="32"/>
      <c r="BF1488" s="32"/>
      <c r="BG1488" s="32"/>
      <c r="BH1488" s="32"/>
      <c r="BI1488" s="32"/>
      <c r="BJ1488" s="32"/>
      <c r="BK1488" s="32"/>
      <c r="BL1488" s="32"/>
      <c r="BM1488" s="32"/>
      <c r="BN1488" s="32"/>
      <c r="BO1488" s="32"/>
      <c r="BP1488" s="32"/>
      <c r="BQ1488" s="32"/>
      <c r="BR1488" s="32"/>
      <c r="BS1488" s="32"/>
      <c r="BT1488" s="32"/>
      <c r="BU1488" s="32"/>
      <c r="BV1488" s="32"/>
      <c r="BW1488" s="32"/>
      <c r="BX1488" s="32"/>
      <c r="BY1488" s="32"/>
      <c r="BZ1488" s="32"/>
      <c r="CA1488" s="32"/>
      <c r="CB1488" s="32"/>
      <c r="CC1488" s="32"/>
      <c r="CD1488" s="32"/>
      <c r="CE1488" s="32"/>
      <c r="CF1488" s="32"/>
      <c r="CG1488" s="32"/>
      <c r="CH1488" s="32"/>
      <c r="CI1488" s="32"/>
      <c r="CJ1488" s="32">
        <f t="shared" si="378"/>
        <v>866084</v>
      </c>
      <c r="CK1488" s="32">
        <f>+SMALL((K1488,O1488,S1488,W1488,AA1488,AE1488,AI1488,AM1488,AQ1488,AU1488,AY1488,BC1488,BG1488,BK1488,BO1488,BS1488,BW1488,CA1488,CE1488,CI1488),1)</f>
        <v>866084</v>
      </c>
      <c r="CL1488" s="18"/>
      <c r="CM1488" s="18"/>
      <c r="CN1488" s="35"/>
      <c r="CO1488" s="39">
        <f t="shared" si="379"/>
        <v>866084</v>
      </c>
    </row>
    <row r="1489" spans="1:93" s="19" customFormat="1" ht="28.5">
      <c r="A1489" s="17">
        <v>1479</v>
      </c>
      <c r="B1489" s="53" t="s">
        <v>1188</v>
      </c>
      <c r="C1489" s="69" t="s">
        <v>1241</v>
      </c>
      <c r="D1489" s="69" t="s">
        <v>1241</v>
      </c>
      <c r="E1489" s="37">
        <v>1</v>
      </c>
      <c r="F1489" s="37"/>
      <c r="G1489" s="34"/>
      <c r="H1489" s="32"/>
      <c r="I1489" s="32"/>
      <c r="J1489" s="32"/>
      <c r="K1489" s="32"/>
      <c r="L1489" s="32"/>
      <c r="M1489" s="32"/>
      <c r="N1489" s="32"/>
      <c r="O1489" s="32"/>
      <c r="P1489" s="94"/>
      <c r="Q1489" s="94"/>
      <c r="R1489" s="95"/>
      <c r="S1489" s="32"/>
      <c r="T1489" s="32"/>
      <c r="U1489" s="32"/>
      <c r="V1489" s="32"/>
      <c r="W1489" s="32"/>
      <c r="X1489" s="32"/>
      <c r="Y1489" s="32"/>
      <c r="Z1489" s="32"/>
      <c r="AA1489" s="32"/>
      <c r="AB1489" s="32">
        <v>820000</v>
      </c>
      <c r="AC1489" s="32"/>
      <c r="AD1489" s="32">
        <v>820000</v>
      </c>
      <c r="AE1489" s="32">
        <f t="shared" si="380"/>
        <v>866084</v>
      </c>
      <c r="AF1489" s="32"/>
      <c r="AG1489" s="32"/>
      <c r="AH1489" s="32"/>
      <c r="AI1489" s="32"/>
      <c r="AJ1489" s="32"/>
      <c r="AK1489" s="32"/>
      <c r="AL1489" s="32"/>
      <c r="AM1489" s="32"/>
      <c r="AN1489" s="32"/>
      <c r="AO1489" s="32"/>
      <c r="AP1489" s="32"/>
      <c r="AQ1489" s="32"/>
      <c r="AR1489" s="32"/>
      <c r="AS1489" s="32"/>
      <c r="AT1489" s="32"/>
      <c r="AU1489" s="32"/>
      <c r="AV1489" s="32"/>
      <c r="AW1489" s="32"/>
      <c r="AX1489" s="32"/>
      <c r="AY1489" s="32"/>
      <c r="AZ1489" s="32"/>
      <c r="BA1489" s="32"/>
      <c r="BB1489" s="32"/>
      <c r="BC1489" s="32"/>
      <c r="BD1489" s="32"/>
      <c r="BE1489" s="32"/>
      <c r="BF1489" s="32"/>
      <c r="BG1489" s="32"/>
      <c r="BH1489" s="32"/>
      <c r="BI1489" s="32"/>
      <c r="BJ1489" s="32"/>
      <c r="BK1489" s="32"/>
      <c r="BL1489" s="32"/>
      <c r="BM1489" s="32"/>
      <c r="BN1489" s="32"/>
      <c r="BO1489" s="32"/>
      <c r="BP1489" s="32"/>
      <c r="BQ1489" s="32"/>
      <c r="BR1489" s="32"/>
      <c r="BS1489" s="32"/>
      <c r="BT1489" s="32"/>
      <c r="BU1489" s="32"/>
      <c r="BV1489" s="32"/>
      <c r="BW1489" s="32"/>
      <c r="BX1489" s="32"/>
      <c r="BY1489" s="32"/>
      <c r="BZ1489" s="32"/>
      <c r="CA1489" s="32"/>
      <c r="CB1489" s="32"/>
      <c r="CC1489" s="32"/>
      <c r="CD1489" s="32"/>
      <c r="CE1489" s="32"/>
      <c r="CF1489" s="32"/>
      <c r="CG1489" s="32"/>
      <c r="CH1489" s="32"/>
      <c r="CI1489" s="32"/>
      <c r="CJ1489" s="32">
        <f t="shared" si="378"/>
        <v>866084</v>
      </c>
      <c r="CK1489" s="32">
        <f>+SMALL((K1489,O1489,S1489,W1489,AA1489,AE1489,AI1489,AM1489,AQ1489,AU1489,AY1489,BC1489,BG1489,BK1489,BO1489,BS1489,BW1489,CA1489,CE1489,CI1489),1)</f>
        <v>866084</v>
      </c>
      <c r="CL1489" s="18"/>
      <c r="CM1489" s="18"/>
      <c r="CN1489" s="35"/>
      <c r="CO1489" s="39">
        <f t="shared" si="379"/>
        <v>866084</v>
      </c>
    </row>
    <row r="1490" spans="1:93" s="19" customFormat="1" ht="28.5">
      <c r="A1490" s="17">
        <v>1480</v>
      </c>
      <c r="B1490" s="54" t="s">
        <v>1189</v>
      </c>
      <c r="C1490" s="69" t="s">
        <v>1241</v>
      </c>
      <c r="D1490" s="69" t="s">
        <v>1241</v>
      </c>
      <c r="E1490" s="37">
        <v>1</v>
      </c>
      <c r="F1490" s="37"/>
      <c r="G1490" s="34"/>
      <c r="H1490" s="32"/>
      <c r="I1490" s="32"/>
      <c r="J1490" s="32"/>
      <c r="K1490" s="32"/>
      <c r="L1490" s="32"/>
      <c r="M1490" s="32"/>
      <c r="N1490" s="32"/>
      <c r="O1490" s="32"/>
      <c r="P1490" s="94"/>
      <c r="Q1490" s="94"/>
      <c r="R1490" s="95"/>
      <c r="S1490" s="32"/>
      <c r="T1490" s="32"/>
      <c r="U1490" s="32"/>
      <c r="V1490" s="32"/>
      <c r="W1490" s="32"/>
      <c r="X1490" s="32"/>
      <c r="Y1490" s="32"/>
      <c r="Z1490" s="32"/>
      <c r="AA1490" s="32"/>
      <c r="AB1490" s="32">
        <v>820000</v>
      </c>
      <c r="AC1490" s="32"/>
      <c r="AD1490" s="32">
        <v>820000</v>
      </c>
      <c r="AE1490" s="32">
        <f t="shared" si="380"/>
        <v>866084</v>
      </c>
      <c r="AF1490" s="32"/>
      <c r="AG1490" s="32"/>
      <c r="AH1490" s="32"/>
      <c r="AI1490" s="32"/>
      <c r="AJ1490" s="32"/>
      <c r="AK1490" s="32"/>
      <c r="AL1490" s="32"/>
      <c r="AM1490" s="32"/>
      <c r="AN1490" s="32"/>
      <c r="AO1490" s="32"/>
      <c r="AP1490" s="32"/>
      <c r="AQ1490" s="32"/>
      <c r="AR1490" s="32"/>
      <c r="AS1490" s="32"/>
      <c r="AT1490" s="32"/>
      <c r="AU1490" s="32"/>
      <c r="AV1490" s="32"/>
      <c r="AW1490" s="32"/>
      <c r="AX1490" s="32"/>
      <c r="AY1490" s="32"/>
      <c r="AZ1490" s="32"/>
      <c r="BA1490" s="32"/>
      <c r="BB1490" s="32"/>
      <c r="BC1490" s="32"/>
      <c r="BD1490" s="32"/>
      <c r="BE1490" s="32"/>
      <c r="BF1490" s="32"/>
      <c r="BG1490" s="32"/>
      <c r="BH1490" s="32"/>
      <c r="BI1490" s="32"/>
      <c r="BJ1490" s="32"/>
      <c r="BK1490" s="32"/>
      <c r="BL1490" s="32"/>
      <c r="BM1490" s="32"/>
      <c r="BN1490" s="32"/>
      <c r="BO1490" s="32"/>
      <c r="BP1490" s="32"/>
      <c r="BQ1490" s="32"/>
      <c r="BR1490" s="32"/>
      <c r="BS1490" s="32"/>
      <c r="BT1490" s="32"/>
      <c r="BU1490" s="32"/>
      <c r="BV1490" s="32"/>
      <c r="BW1490" s="32"/>
      <c r="BX1490" s="32"/>
      <c r="BY1490" s="32"/>
      <c r="BZ1490" s="32"/>
      <c r="CA1490" s="32"/>
      <c r="CB1490" s="32"/>
      <c r="CC1490" s="32"/>
      <c r="CD1490" s="32"/>
      <c r="CE1490" s="32"/>
      <c r="CF1490" s="32"/>
      <c r="CG1490" s="32"/>
      <c r="CH1490" s="32"/>
      <c r="CI1490" s="32"/>
      <c r="CJ1490" s="32">
        <f t="shared" si="378"/>
        <v>866084</v>
      </c>
      <c r="CK1490" s="32">
        <f>+SMALL((K1490,O1490,S1490,W1490,AA1490,AE1490,AI1490,AM1490,AQ1490,AU1490,AY1490,BC1490,BG1490,BK1490,BO1490,BS1490,BW1490,CA1490,CE1490,CI1490),1)</f>
        <v>866084</v>
      </c>
      <c r="CL1490" s="18"/>
      <c r="CM1490" s="18"/>
      <c r="CN1490" s="35"/>
      <c r="CO1490" s="39">
        <f t="shared" si="379"/>
        <v>866084</v>
      </c>
    </row>
    <row r="1491" spans="1:93" s="19" customFormat="1" ht="28.5">
      <c r="A1491" s="17">
        <v>1481</v>
      </c>
      <c r="B1491" s="53" t="s">
        <v>1190</v>
      </c>
      <c r="C1491" s="69" t="s">
        <v>1241</v>
      </c>
      <c r="D1491" s="69" t="s">
        <v>1241</v>
      </c>
      <c r="E1491" s="37">
        <v>1</v>
      </c>
      <c r="F1491" s="37"/>
      <c r="G1491" s="34"/>
      <c r="H1491" s="32"/>
      <c r="I1491" s="32"/>
      <c r="J1491" s="32"/>
      <c r="K1491" s="32"/>
      <c r="L1491" s="32"/>
      <c r="M1491" s="32"/>
      <c r="N1491" s="32"/>
      <c r="O1491" s="32"/>
      <c r="P1491" s="94"/>
      <c r="Q1491" s="94"/>
      <c r="R1491" s="95"/>
      <c r="S1491" s="32"/>
      <c r="T1491" s="32"/>
      <c r="U1491" s="32"/>
      <c r="V1491" s="32"/>
      <c r="W1491" s="32"/>
      <c r="X1491" s="32"/>
      <c r="Y1491" s="32"/>
      <c r="Z1491" s="32"/>
      <c r="AA1491" s="32"/>
      <c r="AB1491" s="32">
        <v>820000</v>
      </c>
      <c r="AC1491" s="32"/>
      <c r="AD1491" s="32">
        <v>820000</v>
      </c>
      <c r="AE1491" s="32">
        <f t="shared" si="380"/>
        <v>866084</v>
      </c>
      <c r="AF1491" s="32"/>
      <c r="AG1491" s="32"/>
      <c r="AH1491" s="32"/>
      <c r="AI1491" s="32"/>
      <c r="AJ1491" s="32"/>
      <c r="AK1491" s="32"/>
      <c r="AL1491" s="32"/>
      <c r="AM1491" s="32"/>
      <c r="AN1491" s="32"/>
      <c r="AO1491" s="32"/>
      <c r="AP1491" s="32"/>
      <c r="AQ1491" s="32"/>
      <c r="AR1491" s="32"/>
      <c r="AS1491" s="32"/>
      <c r="AT1491" s="32"/>
      <c r="AU1491" s="32"/>
      <c r="AV1491" s="32"/>
      <c r="AW1491" s="32"/>
      <c r="AX1491" s="32"/>
      <c r="AY1491" s="32"/>
      <c r="AZ1491" s="32"/>
      <c r="BA1491" s="32"/>
      <c r="BB1491" s="32"/>
      <c r="BC1491" s="32"/>
      <c r="BD1491" s="32"/>
      <c r="BE1491" s="32"/>
      <c r="BF1491" s="32"/>
      <c r="BG1491" s="32"/>
      <c r="BH1491" s="32"/>
      <c r="BI1491" s="32"/>
      <c r="BJ1491" s="32"/>
      <c r="BK1491" s="32"/>
      <c r="BL1491" s="32"/>
      <c r="BM1491" s="32"/>
      <c r="BN1491" s="32"/>
      <c r="BO1491" s="32"/>
      <c r="BP1491" s="32"/>
      <c r="BQ1491" s="32"/>
      <c r="BR1491" s="32"/>
      <c r="BS1491" s="32"/>
      <c r="BT1491" s="32"/>
      <c r="BU1491" s="32"/>
      <c r="BV1491" s="32"/>
      <c r="BW1491" s="32"/>
      <c r="BX1491" s="32"/>
      <c r="BY1491" s="32"/>
      <c r="BZ1491" s="32"/>
      <c r="CA1491" s="32"/>
      <c r="CB1491" s="32"/>
      <c r="CC1491" s="32"/>
      <c r="CD1491" s="32"/>
      <c r="CE1491" s="32"/>
      <c r="CF1491" s="32"/>
      <c r="CG1491" s="32"/>
      <c r="CH1491" s="32"/>
      <c r="CI1491" s="32"/>
      <c r="CJ1491" s="32">
        <f t="shared" si="378"/>
        <v>866084</v>
      </c>
      <c r="CK1491" s="32">
        <f>+SMALL((K1491,O1491,S1491,W1491,AA1491,AE1491,AI1491,AM1491,AQ1491,AU1491,AY1491,BC1491,BG1491,BK1491,BO1491,BS1491,BW1491,CA1491,CE1491,CI1491),1)</f>
        <v>866084</v>
      </c>
      <c r="CL1491" s="18"/>
      <c r="CM1491" s="18"/>
      <c r="CN1491" s="35"/>
      <c r="CO1491" s="39">
        <f t="shared" si="379"/>
        <v>866084</v>
      </c>
    </row>
    <row r="1492" spans="1:93" s="19" customFormat="1" ht="28.5">
      <c r="A1492" s="17">
        <v>1482</v>
      </c>
      <c r="B1492" s="53" t="s">
        <v>1191</v>
      </c>
      <c r="C1492" s="69" t="s">
        <v>1241</v>
      </c>
      <c r="D1492" s="69" t="s">
        <v>1241</v>
      </c>
      <c r="E1492" s="37">
        <v>1</v>
      </c>
      <c r="F1492" s="37"/>
      <c r="G1492" s="34"/>
      <c r="H1492" s="32"/>
      <c r="I1492" s="32"/>
      <c r="J1492" s="32"/>
      <c r="K1492" s="32"/>
      <c r="L1492" s="32"/>
      <c r="M1492" s="32"/>
      <c r="N1492" s="32"/>
      <c r="O1492" s="32"/>
      <c r="P1492" s="94"/>
      <c r="Q1492" s="94"/>
      <c r="R1492" s="95"/>
      <c r="S1492" s="32"/>
      <c r="T1492" s="32"/>
      <c r="U1492" s="32"/>
      <c r="V1492" s="32"/>
      <c r="W1492" s="32"/>
      <c r="X1492" s="32"/>
      <c r="Y1492" s="32"/>
      <c r="Z1492" s="32"/>
      <c r="AA1492" s="32"/>
      <c r="AB1492" s="32">
        <v>820000</v>
      </c>
      <c r="AC1492" s="32"/>
      <c r="AD1492" s="32">
        <v>820000</v>
      </c>
      <c r="AE1492" s="32">
        <f t="shared" si="380"/>
        <v>866084</v>
      </c>
      <c r="AF1492" s="32"/>
      <c r="AG1492" s="32"/>
      <c r="AH1492" s="32"/>
      <c r="AI1492" s="32"/>
      <c r="AJ1492" s="32"/>
      <c r="AK1492" s="32"/>
      <c r="AL1492" s="32"/>
      <c r="AM1492" s="32"/>
      <c r="AN1492" s="32"/>
      <c r="AO1492" s="32"/>
      <c r="AP1492" s="32"/>
      <c r="AQ1492" s="32"/>
      <c r="AR1492" s="32"/>
      <c r="AS1492" s="32"/>
      <c r="AT1492" s="32"/>
      <c r="AU1492" s="32"/>
      <c r="AV1492" s="32"/>
      <c r="AW1492" s="32"/>
      <c r="AX1492" s="32"/>
      <c r="AY1492" s="32"/>
      <c r="AZ1492" s="32"/>
      <c r="BA1492" s="32"/>
      <c r="BB1492" s="32"/>
      <c r="BC1492" s="32"/>
      <c r="BD1492" s="32"/>
      <c r="BE1492" s="32"/>
      <c r="BF1492" s="32"/>
      <c r="BG1492" s="32"/>
      <c r="BH1492" s="32"/>
      <c r="BI1492" s="32"/>
      <c r="BJ1492" s="32"/>
      <c r="BK1492" s="32"/>
      <c r="BL1492" s="32"/>
      <c r="BM1492" s="32"/>
      <c r="BN1492" s="32"/>
      <c r="BO1492" s="32"/>
      <c r="BP1492" s="32"/>
      <c r="BQ1492" s="32"/>
      <c r="BR1492" s="32"/>
      <c r="BS1492" s="32"/>
      <c r="BT1492" s="32"/>
      <c r="BU1492" s="32"/>
      <c r="BV1492" s="32"/>
      <c r="BW1492" s="32"/>
      <c r="BX1492" s="32"/>
      <c r="BY1492" s="32"/>
      <c r="BZ1492" s="32"/>
      <c r="CA1492" s="32"/>
      <c r="CB1492" s="32"/>
      <c r="CC1492" s="32"/>
      <c r="CD1492" s="32"/>
      <c r="CE1492" s="32"/>
      <c r="CF1492" s="32"/>
      <c r="CG1492" s="32"/>
      <c r="CH1492" s="32"/>
      <c r="CI1492" s="32"/>
      <c r="CJ1492" s="32">
        <f t="shared" si="378"/>
        <v>866084</v>
      </c>
      <c r="CK1492" s="32">
        <f>+SMALL((K1492,O1492,S1492,W1492,AA1492,AE1492,AI1492,AM1492,AQ1492,AU1492,AY1492,BC1492,BG1492,BK1492,BO1492,BS1492,BW1492,CA1492,CE1492,CI1492),1)</f>
        <v>866084</v>
      </c>
      <c r="CL1492" s="18"/>
      <c r="CM1492" s="18"/>
      <c r="CN1492" s="35"/>
      <c r="CO1492" s="39">
        <f t="shared" si="379"/>
        <v>866084</v>
      </c>
    </row>
    <row r="1493" spans="1:93" s="19" customFormat="1" ht="28.5">
      <c r="A1493" s="17">
        <v>1483</v>
      </c>
      <c r="B1493" s="53" t="s">
        <v>1192</v>
      </c>
      <c r="C1493" s="69" t="s">
        <v>1241</v>
      </c>
      <c r="D1493" s="69" t="s">
        <v>1241</v>
      </c>
      <c r="E1493" s="37">
        <v>1</v>
      </c>
      <c r="F1493" s="37"/>
      <c r="G1493" s="34"/>
      <c r="H1493" s="32"/>
      <c r="I1493" s="32"/>
      <c r="J1493" s="32"/>
      <c r="K1493" s="32"/>
      <c r="L1493" s="32"/>
      <c r="M1493" s="32"/>
      <c r="N1493" s="32"/>
      <c r="O1493" s="32"/>
      <c r="P1493" s="94"/>
      <c r="Q1493" s="94"/>
      <c r="R1493" s="95"/>
      <c r="S1493" s="32"/>
      <c r="T1493" s="32"/>
      <c r="U1493" s="32"/>
      <c r="V1493" s="32"/>
      <c r="W1493" s="32"/>
      <c r="X1493" s="32"/>
      <c r="Y1493" s="32"/>
      <c r="Z1493" s="32"/>
      <c r="AA1493" s="32"/>
      <c r="AB1493" s="32">
        <v>820000</v>
      </c>
      <c r="AC1493" s="32"/>
      <c r="AD1493" s="32">
        <v>820000</v>
      </c>
      <c r="AE1493" s="32">
        <f t="shared" si="380"/>
        <v>866084</v>
      </c>
      <c r="AF1493" s="32"/>
      <c r="AG1493" s="32"/>
      <c r="AH1493" s="32"/>
      <c r="AI1493" s="32"/>
      <c r="AJ1493" s="32"/>
      <c r="AK1493" s="32"/>
      <c r="AL1493" s="32"/>
      <c r="AM1493" s="32"/>
      <c r="AN1493" s="32"/>
      <c r="AO1493" s="32"/>
      <c r="AP1493" s="32"/>
      <c r="AQ1493" s="32"/>
      <c r="AR1493" s="32"/>
      <c r="AS1493" s="32"/>
      <c r="AT1493" s="32"/>
      <c r="AU1493" s="32"/>
      <c r="AV1493" s="32"/>
      <c r="AW1493" s="32"/>
      <c r="AX1493" s="32"/>
      <c r="AY1493" s="32"/>
      <c r="AZ1493" s="32"/>
      <c r="BA1493" s="32"/>
      <c r="BB1493" s="32"/>
      <c r="BC1493" s="32"/>
      <c r="BD1493" s="32"/>
      <c r="BE1493" s="32"/>
      <c r="BF1493" s="32"/>
      <c r="BG1493" s="32"/>
      <c r="BH1493" s="32"/>
      <c r="BI1493" s="32"/>
      <c r="BJ1493" s="32"/>
      <c r="BK1493" s="32"/>
      <c r="BL1493" s="32"/>
      <c r="BM1493" s="32"/>
      <c r="BN1493" s="32"/>
      <c r="BO1493" s="32"/>
      <c r="BP1493" s="32"/>
      <c r="BQ1493" s="32"/>
      <c r="BR1493" s="32"/>
      <c r="BS1493" s="32"/>
      <c r="BT1493" s="32"/>
      <c r="BU1493" s="32"/>
      <c r="BV1493" s="32"/>
      <c r="BW1493" s="32"/>
      <c r="BX1493" s="32"/>
      <c r="BY1493" s="32"/>
      <c r="BZ1493" s="32"/>
      <c r="CA1493" s="32"/>
      <c r="CB1493" s="32"/>
      <c r="CC1493" s="32"/>
      <c r="CD1493" s="32"/>
      <c r="CE1493" s="32"/>
      <c r="CF1493" s="32"/>
      <c r="CG1493" s="32"/>
      <c r="CH1493" s="32"/>
      <c r="CI1493" s="32"/>
      <c r="CJ1493" s="32">
        <f t="shared" si="378"/>
        <v>866084</v>
      </c>
      <c r="CK1493" s="32">
        <f>+SMALL((K1493,O1493,S1493,W1493,AA1493,AE1493,AI1493,AM1493,AQ1493,AU1493,AY1493,BC1493,BG1493,BK1493,BO1493,BS1493,BW1493,CA1493,CE1493,CI1493),1)</f>
        <v>866084</v>
      </c>
      <c r="CL1493" s="18"/>
      <c r="CM1493" s="18"/>
      <c r="CN1493" s="35"/>
      <c r="CO1493" s="39">
        <f t="shared" si="379"/>
        <v>866084</v>
      </c>
    </row>
    <row r="1494" spans="1:93" s="19" customFormat="1" ht="28.5">
      <c r="A1494" s="17">
        <v>1484</v>
      </c>
      <c r="B1494" s="54" t="s">
        <v>1193</v>
      </c>
      <c r="C1494" s="69" t="s">
        <v>1241</v>
      </c>
      <c r="D1494" s="69" t="s">
        <v>1241</v>
      </c>
      <c r="E1494" s="37">
        <v>1</v>
      </c>
      <c r="F1494" s="37"/>
      <c r="G1494" s="34"/>
      <c r="H1494" s="32"/>
      <c r="I1494" s="32"/>
      <c r="J1494" s="32"/>
      <c r="K1494" s="32"/>
      <c r="L1494" s="32"/>
      <c r="M1494" s="32"/>
      <c r="N1494" s="32"/>
      <c r="O1494" s="32"/>
      <c r="P1494" s="94"/>
      <c r="Q1494" s="94"/>
      <c r="R1494" s="95"/>
      <c r="S1494" s="32"/>
      <c r="T1494" s="32"/>
      <c r="U1494" s="32"/>
      <c r="V1494" s="32"/>
      <c r="W1494" s="32"/>
      <c r="X1494" s="32"/>
      <c r="Y1494" s="32"/>
      <c r="Z1494" s="32"/>
      <c r="AA1494" s="32"/>
      <c r="AB1494" s="32">
        <v>820000</v>
      </c>
      <c r="AC1494" s="32"/>
      <c r="AD1494" s="32">
        <v>820000</v>
      </c>
      <c r="AE1494" s="32">
        <f t="shared" si="380"/>
        <v>866084</v>
      </c>
      <c r="AF1494" s="32"/>
      <c r="AG1494" s="32"/>
      <c r="AH1494" s="32"/>
      <c r="AI1494" s="32"/>
      <c r="AJ1494" s="32"/>
      <c r="AK1494" s="32"/>
      <c r="AL1494" s="32"/>
      <c r="AM1494" s="32"/>
      <c r="AN1494" s="32"/>
      <c r="AO1494" s="32"/>
      <c r="AP1494" s="32"/>
      <c r="AQ1494" s="32"/>
      <c r="AR1494" s="32"/>
      <c r="AS1494" s="32"/>
      <c r="AT1494" s="32"/>
      <c r="AU1494" s="32"/>
      <c r="AV1494" s="32"/>
      <c r="AW1494" s="32"/>
      <c r="AX1494" s="32"/>
      <c r="AY1494" s="32"/>
      <c r="AZ1494" s="32"/>
      <c r="BA1494" s="32"/>
      <c r="BB1494" s="32"/>
      <c r="BC1494" s="32"/>
      <c r="BD1494" s="32"/>
      <c r="BE1494" s="32"/>
      <c r="BF1494" s="32"/>
      <c r="BG1494" s="32"/>
      <c r="BH1494" s="32"/>
      <c r="BI1494" s="32"/>
      <c r="BJ1494" s="32"/>
      <c r="BK1494" s="32"/>
      <c r="BL1494" s="32"/>
      <c r="BM1494" s="32"/>
      <c r="BN1494" s="32"/>
      <c r="BO1494" s="32"/>
      <c r="BP1494" s="32"/>
      <c r="BQ1494" s="32"/>
      <c r="BR1494" s="32"/>
      <c r="BS1494" s="32"/>
      <c r="BT1494" s="32"/>
      <c r="BU1494" s="32"/>
      <c r="BV1494" s="32"/>
      <c r="BW1494" s="32"/>
      <c r="BX1494" s="32"/>
      <c r="BY1494" s="32"/>
      <c r="BZ1494" s="32"/>
      <c r="CA1494" s="32"/>
      <c r="CB1494" s="32"/>
      <c r="CC1494" s="32"/>
      <c r="CD1494" s="32"/>
      <c r="CE1494" s="32"/>
      <c r="CF1494" s="32"/>
      <c r="CG1494" s="32"/>
      <c r="CH1494" s="32"/>
      <c r="CI1494" s="32"/>
      <c r="CJ1494" s="32">
        <f t="shared" si="378"/>
        <v>866084</v>
      </c>
      <c r="CK1494" s="32">
        <f>+SMALL((K1494,O1494,S1494,W1494,AA1494,AE1494,AI1494,AM1494,AQ1494,AU1494,AY1494,BC1494,BG1494,BK1494,BO1494,BS1494,BW1494,CA1494,CE1494,CI1494),1)</f>
        <v>866084</v>
      </c>
      <c r="CL1494" s="18"/>
      <c r="CM1494" s="18"/>
      <c r="CN1494" s="35"/>
      <c r="CO1494" s="39">
        <f t="shared" si="379"/>
        <v>866084</v>
      </c>
    </row>
    <row r="1495" spans="1:93" s="19" customFormat="1" ht="28.5">
      <c r="A1495" s="17">
        <v>1485</v>
      </c>
      <c r="B1495" s="53" t="s">
        <v>1194</v>
      </c>
      <c r="C1495" s="69" t="s">
        <v>1241</v>
      </c>
      <c r="D1495" s="69" t="s">
        <v>1241</v>
      </c>
      <c r="E1495" s="37">
        <v>1</v>
      </c>
      <c r="F1495" s="37"/>
      <c r="G1495" s="34"/>
      <c r="H1495" s="32"/>
      <c r="I1495" s="32"/>
      <c r="J1495" s="32"/>
      <c r="K1495" s="32"/>
      <c r="L1495" s="32"/>
      <c r="M1495" s="32"/>
      <c r="N1495" s="32"/>
      <c r="O1495" s="32"/>
      <c r="P1495" s="94"/>
      <c r="Q1495" s="94"/>
      <c r="R1495" s="95"/>
      <c r="S1495" s="32"/>
      <c r="T1495" s="32"/>
      <c r="U1495" s="32"/>
      <c r="V1495" s="32"/>
      <c r="W1495" s="32"/>
      <c r="X1495" s="32"/>
      <c r="Y1495" s="32"/>
      <c r="Z1495" s="32"/>
      <c r="AA1495" s="32"/>
      <c r="AB1495" s="32">
        <v>820000</v>
      </c>
      <c r="AC1495" s="32"/>
      <c r="AD1495" s="32">
        <v>820000</v>
      </c>
      <c r="AE1495" s="32">
        <f t="shared" si="380"/>
        <v>866084</v>
      </c>
      <c r="AF1495" s="32"/>
      <c r="AG1495" s="32"/>
      <c r="AH1495" s="32"/>
      <c r="AI1495" s="32"/>
      <c r="AJ1495" s="32"/>
      <c r="AK1495" s="32"/>
      <c r="AL1495" s="32"/>
      <c r="AM1495" s="32"/>
      <c r="AN1495" s="32"/>
      <c r="AO1495" s="32"/>
      <c r="AP1495" s="32"/>
      <c r="AQ1495" s="32"/>
      <c r="AR1495" s="32"/>
      <c r="AS1495" s="32"/>
      <c r="AT1495" s="32"/>
      <c r="AU1495" s="32"/>
      <c r="AV1495" s="32"/>
      <c r="AW1495" s="32"/>
      <c r="AX1495" s="32"/>
      <c r="AY1495" s="32"/>
      <c r="AZ1495" s="32"/>
      <c r="BA1495" s="32"/>
      <c r="BB1495" s="32"/>
      <c r="BC1495" s="32"/>
      <c r="BD1495" s="32"/>
      <c r="BE1495" s="32"/>
      <c r="BF1495" s="32"/>
      <c r="BG1495" s="32"/>
      <c r="BH1495" s="32"/>
      <c r="BI1495" s="32"/>
      <c r="BJ1495" s="32"/>
      <c r="BK1495" s="32"/>
      <c r="BL1495" s="32"/>
      <c r="BM1495" s="32"/>
      <c r="BN1495" s="32"/>
      <c r="BO1495" s="32"/>
      <c r="BP1495" s="32"/>
      <c r="BQ1495" s="32"/>
      <c r="BR1495" s="32"/>
      <c r="BS1495" s="32"/>
      <c r="BT1495" s="32"/>
      <c r="BU1495" s="32"/>
      <c r="BV1495" s="32"/>
      <c r="BW1495" s="32"/>
      <c r="BX1495" s="32"/>
      <c r="BY1495" s="32"/>
      <c r="BZ1495" s="32"/>
      <c r="CA1495" s="32"/>
      <c r="CB1495" s="32"/>
      <c r="CC1495" s="32"/>
      <c r="CD1495" s="32"/>
      <c r="CE1495" s="32"/>
      <c r="CF1495" s="32"/>
      <c r="CG1495" s="32"/>
      <c r="CH1495" s="32"/>
      <c r="CI1495" s="32"/>
      <c r="CJ1495" s="32">
        <f t="shared" si="378"/>
        <v>866084</v>
      </c>
      <c r="CK1495" s="32">
        <f>+SMALL((K1495,O1495,S1495,W1495,AA1495,AE1495,AI1495,AM1495,AQ1495,AU1495,AY1495,BC1495,BG1495,BK1495,BO1495,BS1495,BW1495,CA1495,CE1495,CI1495),1)</f>
        <v>866084</v>
      </c>
      <c r="CL1495" s="18"/>
      <c r="CM1495" s="18"/>
      <c r="CN1495" s="35"/>
      <c r="CO1495" s="39">
        <f t="shared" si="379"/>
        <v>866084</v>
      </c>
    </row>
    <row r="1496" spans="1:93" s="19" customFormat="1" ht="42.75">
      <c r="A1496" s="17">
        <v>1486</v>
      </c>
      <c r="B1496" s="54" t="s">
        <v>1195</v>
      </c>
      <c r="C1496" s="69" t="s">
        <v>1241</v>
      </c>
      <c r="D1496" s="69" t="s">
        <v>1241</v>
      </c>
      <c r="E1496" s="37">
        <v>1</v>
      </c>
      <c r="F1496" s="37"/>
      <c r="G1496" s="34"/>
      <c r="H1496" s="32"/>
      <c r="I1496" s="32"/>
      <c r="J1496" s="32"/>
      <c r="K1496" s="32"/>
      <c r="L1496" s="32"/>
      <c r="M1496" s="32"/>
      <c r="N1496" s="32"/>
      <c r="O1496" s="32"/>
      <c r="P1496" s="94"/>
      <c r="Q1496" s="94"/>
      <c r="R1496" s="95"/>
      <c r="S1496" s="32"/>
      <c r="T1496" s="32"/>
      <c r="U1496" s="32"/>
      <c r="V1496" s="32"/>
      <c r="W1496" s="32"/>
      <c r="X1496" s="32"/>
      <c r="Y1496" s="32"/>
      <c r="Z1496" s="32"/>
      <c r="AA1496" s="32"/>
      <c r="AB1496" s="32">
        <v>820000</v>
      </c>
      <c r="AC1496" s="32"/>
      <c r="AD1496" s="32">
        <v>820000</v>
      </c>
      <c r="AE1496" s="32">
        <f t="shared" si="380"/>
        <v>866084</v>
      </c>
      <c r="AF1496" s="32"/>
      <c r="AG1496" s="32"/>
      <c r="AH1496" s="32"/>
      <c r="AI1496" s="32"/>
      <c r="AJ1496" s="32"/>
      <c r="AK1496" s="32"/>
      <c r="AL1496" s="32"/>
      <c r="AM1496" s="32"/>
      <c r="AN1496" s="32"/>
      <c r="AO1496" s="32"/>
      <c r="AP1496" s="32"/>
      <c r="AQ1496" s="32"/>
      <c r="AR1496" s="32"/>
      <c r="AS1496" s="32"/>
      <c r="AT1496" s="32"/>
      <c r="AU1496" s="32"/>
      <c r="AV1496" s="32"/>
      <c r="AW1496" s="32"/>
      <c r="AX1496" s="32"/>
      <c r="AY1496" s="32"/>
      <c r="AZ1496" s="32"/>
      <c r="BA1496" s="32"/>
      <c r="BB1496" s="32"/>
      <c r="BC1496" s="32"/>
      <c r="BD1496" s="32"/>
      <c r="BE1496" s="32"/>
      <c r="BF1496" s="32"/>
      <c r="BG1496" s="32"/>
      <c r="BH1496" s="32"/>
      <c r="BI1496" s="32"/>
      <c r="BJ1496" s="32"/>
      <c r="BK1496" s="32"/>
      <c r="BL1496" s="32"/>
      <c r="BM1496" s="32"/>
      <c r="BN1496" s="32"/>
      <c r="BO1496" s="32"/>
      <c r="BP1496" s="32"/>
      <c r="BQ1496" s="32"/>
      <c r="BR1496" s="32"/>
      <c r="BS1496" s="32"/>
      <c r="BT1496" s="32"/>
      <c r="BU1496" s="32"/>
      <c r="BV1496" s="32"/>
      <c r="BW1496" s="32"/>
      <c r="BX1496" s="32"/>
      <c r="BY1496" s="32"/>
      <c r="BZ1496" s="32"/>
      <c r="CA1496" s="32"/>
      <c r="CB1496" s="32"/>
      <c r="CC1496" s="32"/>
      <c r="CD1496" s="32"/>
      <c r="CE1496" s="32"/>
      <c r="CF1496" s="32"/>
      <c r="CG1496" s="32"/>
      <c r="CH1496" s="32"/>
      <c r="CI1496" s="32"/>
      <c r="CJ1496" s="32">
        <f t="shared" si="378"/>
        <v>866084</v>
      </c>
      <c r="CK1496" s="32">
        <f>+SMALL((K1496,O1496,S1496,W1496,AA1496,AE1496,AI1496,AM1496,AQ1496,AU1496,AY1496,BC1496,BG1496,BK1496,BO1496,BS1496,BW1496,CA1496,CE1496,CI1496),1)</f>
        <v>866084</v>
      </c>
      <c r="CL1496" s="18"/>
      <c r="CM1496" s="18"/>
      <c r="CN1496" s="35"/>
      <c r="CO1496" s="39">
        <f t="shared" si="379"/>
        <v>866084</v>
      </c>
    </row>
    <row r="1497" spans="1:93" s="19" customFormat="1" ht="28.5">
      <c r="A1497" s="17">
        <v>1487</v>
      </c>
      <c r="B1497" s="53" t="s">
        <v>1196</v>
      </c>
      <c r="C1497" s="69" t="s">
        <v>1241</v>
      </c>
      <c r="D1497" s="69" t="s">
        <v>1241</v>
      </c>
      <c r="E1497" s="37">
        <v>1</v>
      </c>
      <c r="F1497" s="37"/>
      <c r="G1497" s="34"/>
      <c r="H1497" s="32"/>
      <c r="I1497" s="32"/>
      <c r="J1497" s="32"/>
      <c r="K1497" s="32"/>
      <c r="L1497" s="32"/>
      <c r="M1497" s="32"/>
      <c r="N1497" s="32"/>
      <c r="O1497" s="32"/>
      <c r="P1497" s="94"/>
      <c r="Q1497" s="94"/>
      <c r="R1497" s="95"/>
      <c r="S1497" s="32"/>
      <c r="T1497" s="32"/>
      <c r="U1497" s="32"/>
      <c r="V1497" s="32"/>
      <c r="W1497" s="32"/>
      <c r="X1497" s="32"/>
      <c r="Y1497" s="32"/>
      <c r="Z1497" s="32"/>
      <c r="AA1497" s="32"/>
      <c r="AB1497" s="32">
        <v>820000</v>
      </c>
      <c r="AC1497" s="32"/>
      <c r="AD1497" s="32">
        <v>820000</v>
      </c>
      <c r="AE1497" s="32">
        <f t="shared" si="380"/>
        <v>866084</v>
      </c>
      <c r="AF1497" s="32"/>
      <c r="AG1497" s="32"/>
      <c r="AH1497" s="32"/>
      <c r="AI1497" s="32"/>
      <c r="AJ1497" s="32"/>
      <c r="AK1497" s="32"/>
      <c r="AL1497" s="32"/>
      <c r="AM1497" s="32"/>
      <c r="AN1497" s="32"/>
      <c r="AO1497" s="32"/>
      <c r="AP1497" s="32"/>
      <c r="AQ1497" s="32"/>
      <c r="AR1497" s="32"/>
      <c r="AS1497" s="32"/>
      <c r="AT1497" s="32"/>
      <c r="AU1497" s="32"/>
      <c r="AV1497" s="32"/>
      <c r="AW1497" s="32"/>
      <c r="AX1497" s="32"/>
      <c r="AY1497" s="32"/>
      <c r="AZ1497" s="32"/>
      <c r="BA1497" s="32"/>
      <c r="BB1497" s="32"/>
      <c r="BC1497" s="32"/>
      <c r="BD1497" s="32"/>
      <c r="BE1497" s="32"/>
      <c r="BF1497" s="32"/>
      <c r="BG1497" s="32"/>
      <c r="BH1497" s="32"/>
      <c r="BI1497" s="32"/>
      <c r="BJ1497" s="32"/>
      <c r="BK1497" s="32"/>
      <c r="BL1497" s="32"/>
      <c r="BM1497" s="32"/>
      <c r="BN1497" s="32"/>
      <c r="BO1497" s="32"/>
      <c r="BP1497" s="32"/>
      <c r="BQ1497" s="32"/>
      <c r="BR1497" s="32"/>
      <c r="BS1497" s="32"/>
      <c r="BT1497" s="32"/>
      <c r="BU1497" s="32"/>
      <c r="BV1497" s="32"/>
      <c r="BW1497" s="32"/>
      <c r="BX1497" s="32"/>
      <c r="BY1497" s="32"/>
      <c r="BZ1497" s="32"/>
      <c r="CA1497" s="32"/>
      <c r="CB1497" s="32"/>
      <c r="CC1497" s="32"/>
      <c r="CD1497" s="32"/>
      <c r="CE1497" s="32"/>
      <c r="CF1497" s="32"/>
      <c r="CG1497" s="32"/>
      <c r="CH1497" s="32"/>
      <c r="CI1497" s="32"/>
      <c r="CJ1497" s="32">
        <f t="shared" si="378"/>
        <v>866084</v>
      </c>
      <c r="CK1497" s="32">
        <f>+SMALL((K1497,O1497,S1497,W1497,AA1497,AE1497,AI1497,AM1497,AQ1497,AU1497,AY1497,BC1497,BG1497,BK1497,BO1497,BS1497,BW1497,CA1497,CE1497,CI1497),1)</f>
        <v>866084</v>
      </c>
      <c r="CL1497" s="18"/>
      <c r="CM1497" s="18"/>
      <c r="CN1497" s="35"/>
      <c r="CO1497" s="39">
        <f t="shared" si="379"/>
        <v>866084</v>
      </c>
    </row>
    <row r="1498" spans="1:93" s="19" customFormat="1" ht="28.5">
      <c r="A1498" s="17">
        <v>1488</v>
      </c>
      <c r="B1498" s="53" t="s">
        <v>1197</v>
      </c>
      <c r="C1498" s="69" t="s">
        <v>1241</v>
      </c>
      <c r="D1498" s="69" t="s">
        <v>1241</v>
      </c>
      <c r="E1498" s="37">
        <v>1</v>
      </c>
      <c r="F1498" s="37"/>
      <c r="G1498" s="34"/>
      <c r="H1498" s="32"/>
      <c r="I1498" s="32"/>
      <c r="J1498" s="32"/>
      <c r="K1498" s="32"/>
      <c r="L1498" s="32"/>
      <c r="M1498" s="32"/>
      <c r="N1498" s="32"/>
      <c r="O1498" s="32"/>
      <c r="P1498" s="94"/>
      <c r="Q1498" s="94"/>
      <c r="R1498" s="95"/>
      <c r="S1498" s="32"/>
      <c r="T1498" s="32"/>
      <c r="U1498" s="32"/>
      <c r="V1498" s="32"/>
      <c r="W1498" s="32"/>
      <c r="X1498" s="32"/>
      <c r="Y1498" s="32"/>
      <c r="Z1498" s="32"/>
      <c r="AA1498" s="32"/>
      <c r="AB1498" s="32">
        <v>820000</v>
      </c>
      <c r="AC1498" s="32"/>
      <c r="AD1498" s="32">
        <v>820000</v>
      </c>
      <c r="AE1498" s="32">
        <f t="shared" si="380"/>
        <v>866084</v>
      </c>
      <c r="AF1498" s="32"/>
      <c r="AG1498" s="32"/>
      <c r="AH1498" s="32"/>
      <c r="AI1498" s="32"/>
      <c r="AJ1498" s="32"/>
      <c r="AK1498" s="32"/>
      <c r="AL1498" s="32"/>
      <c r="AM1498" s="32"/>
      <c r="AN1498" s="32"/>
      <c r="AO1498" s="32"/>
      <c r="AP1498" s="32"/>
      <c r="AQ1498" s="32"/>
      <c r="AR1498" s="32"/>
      <c r="AS1498" s="32"/>
      <c r="AT1498" s="32"/>
      <c r="AU1498" s="32"/>
      <c r="AV1498" s="32"/>
      <c r="AW1498" s="32"/>
      <c r="AX1498" s="32"/>
      <c r="AY1498" s="32"/>
      <c r="AZ1498" s="32"/>
      <c r="BA1498" s="32"/>
      <c r="BB1498" s="32"/>
      <c r="BC1498" s="32"/>
      <c r="BD1498" s="32"/>
      <c r="BE1498" s="32"/>
      <c r="BF1498" s="32"/>
      <c r="BG1498" s="32"/>
      <c r="BH1498" s="32"/>
      <c r="BI1498" s="32"/>
      <c r="BJ1498" s="32"/>
      <c r="BK1498" s="32"/>
      <c r="BL1498" s="32"/>
      <c r="BM1498" s="32"/>
      <c r="BN1498" s="32"/>
      <c r="BO1498" s="32"/>
      <c r="BP1498" s="32"/>
      <c r="BQ1498" s="32"/>
      <c r="BR1498" s="32"/>
      <c r="BS1498" s="32"/>
      <c r="BT1498" s="32"/>
      <c r="BU1498" s="32"/>
      <c r="BV1498" s="32"/>
      <c r="BW1498" s="32"/>
      <c r="BX1498" s="32"/>
      <c r="BY1498" s="32"/>
      <c r="BZ1498" s="32"/>
      <c r="CA1498" s="32"/>
      <c r="CB1498" s="32"/>
      <c r="CC1498" s="32"/>
      <c r="CD1498" s="32"/>
      <c r="CE1498" s="32"/>
      <c r="CF1498" s="32"/>
      <c r="CG1498" s="32"/>
      <c r="CH1498" s="32"/>
      <c r="CI1498" s="32"/>
      <c r="CJ1498" s="32">
        <f t="shared" si="378"/>
        <v>866084</v>
      </c>
      <c r="CK1498" s="32">
        <f>+SMALL((K1498,O1498,S1498,W1498,AA1498,AE1498,AI1498,AM1498,AQ1498,AU1498,AY1498,BC1498,BG1498,BK1498,BO1498,BS1498,BW1498,CA1498,CE1498,CI1498),1)</f>
        <v>866084</v>
      </c>
      <c r="CL1498" s="18"/>
      <c r="CM1498" s="18"/>
      <c r="CN1498" s="35"/>
      <c r="CO1498" s="39">
        <f t="shared" si="379"/>
        <v>866084</v>
      </c>
    </row>
    <row r="1499" spans="1:93" s="19" customFormat="1" ht="28.5">
      <c r="A1499" s="17">
        <v>1489</v>
      </c>
      <c r="B1499" s="53" t="s">
        <v>1198</v>
      </c>
      <c r="C1499" s="69" t="s">
        <v>1241</v>
      </c>
      <c r="D1499" s="69" t="s">
        <v>1241</v>
      </c>
      <c r="E1499" s="37">
        <v>1</v>
      </c>
      <c r="F1499" s="37"/>
      <c r="G1499" s="34"/>
      <c r="H1499" s="32"/>
      <c r="I1499" s="32"/>
      <c r="J1499" s="32"/>
      <c r="K1499" s="32"/>
      <c r="L1499" s="32"/>
      <c r="M1499" s="32"/>
      <c r="N1499" s="32"/>
      <c r="O1499" s="32"/>
      <c r="P1499" s="94"/>
      <c r="Q1499" s="94"/>
      <c r="R1499" s="95"/>
      <c r="S1499" s="32"/>
      <c r="T1499" s="32"/>
      <c r="U1499" s="32"/>
      <c r="V1499" s="32"/>
      <c r="W1499" s="32"/>
      <c r="X1499" s="32"/>
      <c r="Y1499" s="32"/>
      <c r="Z1499" s="32"/>
      <c r="AA1499" s="32"/>
      <c r="AB1499" s="32">
        <v>820000</v>
      </c>
      <c r="AC1499" s="32"/>
      <c r="AD1499" s="32">
        <v>820000</v>
      </c>
      <c r="AE1499" s="32">
        <f t="shared" si="380"/>
        <v>866084</v>
      </c>
      <c r="AF1499" s="32"/>
      <c r="AG1499" s="32"/>
      <c r="AH1499" s="32"/>
      <c r="AI1499" s="32"/>
      <c r="AJ1499" s="32"/>
      <c r="AK1499" s="32"/>
      <c r="AL1499" s="32"/>
      <c r="AM1499" s="32"/>
      <c r="AN1499" s="32"/>
      <c r="AO1499" s="32"/>
      <c r="AP1499" s="32"/>
      <c r="AQ1499" s="32"/>
      <c r="AR1499" s="32"/>
      <c r="AS1499" s="32"/>
      <c r="AT1499" s="32"/>
      <c r="AU1499" s="32"/>
      <c r="AV1499" s="32"/>
      <c r="AW1499" s="32"/>
      <c r="AX1499" s="32"/>
      <c r="AY1499" s="32"/>
      <c r="AZ1499" s="32"/>
      <c r="BA1499" s="32"/>
      <c r="BB1499" s="32"/>
      <c r="BC1499" s="32"/>
      <c r="BD1499" s="32"/>
      <c r="BE1499" s="32"/>
      <c r="BF1499" s="32"/>
      <c r="BG1499" s="32"/>
      <c r="BH1499" s="32"/>
      <c r="BI1499" s="32"/>
      <c r="BJ1499" s="32"/>
      <c r="BK1499" s="32"/>
      <c r="BL1499" s="32"/>
      <c r="BM1499" s="32"/>
      <c r="BN1499" s="32"/>
      <c r="BO1499" s="32"/>
      <c r="BP1499" s="32"/>
      <c r="BQ1499" s="32"/>
      <c r="BR1499" s="32"/>
      <c r="BS1499" s="32"/>
      <c r="BT1499" s="32"/>
      <c r="BU1499" s="32"/>
      <c r="BV1499" s="32"/>
      <c r="BW1499" s="32"/>
      <c r="BX1499" s="32"/>
      <c r="BY1499" s="32"/>
      <c r="BZ1499" s="32"/>
      <c r="CA1499" s="32"/>
      <c r="CB1499" s="32"/>
      <c r="CC1499" s="32"/>
      <c r="CD1499" s="32"/>
      <c r="CE1499" s="32"/>
      <c r="CF1499" s="32"/>
      <c r="CG1499" s="32"/>
      <c r="CH1499" s="32"/>
      <c r="CI1499" s="32"/>
      <c r="CJ1499" s="32">
        <f t="shared" si="378"/>
        <v>866084</v>
      </c>
      <c r="CK1499" s="32">
        <f>+SMALL((K1499,O1499,S1499,W1499,AA1499,AE1499,AI1499,AM1499,AQ1499,AU1499,AY1499,BC1499,BG1499,BK1499,BO1499,BS1499,BW1499,CA1499,CE1499,CI1499),1)</f>
        <v>866084</v>
      </c>
      <c r="CL1499" s="18"/>
      <c r="CM1499" s="18"/>
      <c r="CN1499" s="35"/>
      <c r="CO1499" s="39">
        <f t="shared" si="379"/>
        <v>866084</v>
      </c>
    </row>
    <row r="1500" spans="1:93" s="19" customFormat="1" ht="28.5">
      <c r="A1500" s="17">
        <v>1490</v>
      </c>
      <c r="B1500" s="53" t="s">
        <v>1199</v>
      </c>
      <c r="C1500" s="69" t="s">
        <v>1241</v>
      </c>
      <c r="D1500" s="69" t="s">
        <v>1241</v>
      </c>
      <c r="E1500" s="37">
        <v>1</v>
      </c>
      <c r="F1500" s="37"/>
      <c r="G1500" s="34"/>
      <c r="H1500" s="32"/>
      <c r="I1500" s="32"/>
      <c r="J1500" s="32"/>
      <c r="K1500" s="32"/>
      <c r="L1500" s="32"/>
      <c r="M1500" s="32"/>
      <c r="N1500" s="32"/>
      <c r="O1500" s="32"/>
      <c r="P1500" s="94"/>
      <c r="Q1500" s="94"/>
      <c r="R1500" s="95"/>
      <c r="S1500" s="32"/>
      <c r="T1500" s="32"/>
      <c r="U1500" s="32"/>
      <c r="V1500" s="32"/>
      <c r="W1500" s="32"/>
      <c r="X1500" s="32"/>
      <c r="Y1500" s="32"/>
      <c r="Z1500" s="32"/>
      <c r="AA1500" s="32"/>
      <c r="AB1500" s="32">
        <v>820000</v>
      </c>
      <c r="AC1500" s="32"/>
      <c r="AD1500" s="32">
        <v>820000</v>
      </c>
      <c r="AE1500" s="32">
        <f t="shared" si="380"/>
        <v>866084</v>
      </c>
      <c r="AF1500" s="32"/>
      <c r="AG1500" s="32"/>
      <c r="AH1500" s="32"/>
      <c r="AI1500" s="32"/>
      <c r="AJ1500" s="32"/>
      <c r="AK1500" s="32"/>
      <c r="AL1500" s="32"/>
      <c r="AM1500" s="32"/>
      <c r="AN1500" s="32"/>
      <c r="AO1500" s="32"/>
      <c r="AP1500" s="32"/>
      <c r="AQ1500" s="32"/>
      <c r="AR1500" s="32"/>
      <c r="AS1500" s="32"/>
      <c r="AT1500" s="32"/>
      <c r="AU1500" s="32"/>
      <c r="AV1500" s="32"/>
      <c r="AW1500" s="32"/>
      <c r="AX1500" s="32"/>
      <c r="AY1500" s="32"/>
      <c r="AZ1500" s="32"/>
      <c r="BA1500" s="32"/>
      <c r="BB1500" s="32"/>
      <c r="BC1500" s="32"/>
      <c r="BD1500" s="32"/>
      <c r="BE1500" s="32"/>
      <c r="BF1500" s="32"/>
      <c r="BG1500" s="32"/>
      <c r="BH1500" s="32"/>
      <c r="BI1500" s="32"/>
      <c r="BJ1500" s="32"/>
      <c r="BK1500" s="32"/>
      <c r="BL1500" s="32"/>
      <c r="BM1500" s="32"/>
      <c r="BN1500" s="32"/>
      <c r="BO1500" s="32"/>
      <c r="BP1500" s="32"/>
      <c r="BQ1500" s="32"/>
      <c r="BR1500" s="32"/>
      <c r="BS1500" s="32"/>
      <c r="BT1500" s="32"/>
      <c r="BU1500" s="32"/>
      <c r="BV1500" s="32"/>
      <c r="BW1500" s="32"/>
      <c r="BX1500" s="32"/>
      <c r="BY1500" s="32"/>
      <c r="BZ1500" s="32"/>
      <c r="CA1500" s="32"/>
      <c r="CB1500" s="32"/>
      <c r="CC1500" s="32"/>
      <c r="CD1500" s="32"/>
      <c r="CE1500" s="32"/>
      <c r="CF1500" s="32"/>
      <c r="CG1500" s="32"/>
      <c r="CH1500" s="32"/>
      <c r="CI1500" s="32"/>
      <c r="CJ1500" s="32">
        <f t="shared" si="378"/>
        <v>866084</v>
      </c>
      <c r="CK1500" s="32">
        <f>+SMALL((K1500,O1500,S1500,W1500,AA1500,AE1500,AI1500,AM1500,AQ1500,AU1500,AY1500,BC1500,BG1500,BK1500,BO1500,BS1500,BW1500,CA1500,CE1500,CI1500),1)</f>
        <v>866084</v>
      </c>
      <c r="CL1500" s="18"/>
      <c r="CM1500" s="18"/>
      <c r="CN1500" s="35"/>
      <c r="CO1500" s="39">
        <f t="shared" si="379"/>
        <v>866084</v>
      </c>
    </row>
    <row r="1501" spans="1:93" s="19" customFormat="1" ht="42.75">
      <c r="A1501" s="17">
        <v>1491</v>
      </c>
      <c r="B1501" s="53" t="s">
        <v>1200</v>
      </c>
      <c r="C1501" s="69" t="s">
        <v>1241</v>
      </c>
      <c r="D1501" s="69" t="s">
        <v>1241</v>
      </c>
      <c r="E1501" s="37">
        <v>1</v>
      </c>
      <c r="F1501" s="37"/>
      <c r="G1501" s="34"/>
      <c r="H1501" s="32"/>
      <c r="I1501" s="32"/>
      <c r="J1501" s="32"/>
      <c r="K1501" s="32"/>
      <c r="L1501" s="32"/>
      <c r="M1501" s="32"/>
      <c r="N1501" s="32"/>
      <c r="O1501" s="32"/>
      <c r="P1501" s="94"/>
      <c r="Q1501" s="94"/>
      <c r="R1501" s="95"/>
      <c r="S1501" s="32"/>
      <c r="T1501" s="32"/>
      <c r="U1501" s="32"/>
      <c r="V1501" s="32"/>
      <c r="W1501" s="32"/>
      <c r="X1501" s="32"/>
      <c r="Y1501" s="32"/>
      <c r="Z1501" s="32"/>
      <c r="AA1501" s="32"/>
      <c r="AB1501" s="32">
        <v>820000</v>
      </c>
      <c r="AC1501" s="32"/>
      <c r="AD1501" s="32">
        <v>820000</v>
      </c>
      <c r="AE1501" s="32">
        <f t="shared" si="380"/>
        <v>866084</v>
      </c>
      <c r="AF1501" s="32"/>
      <c r="AG1501" s="32"/>
      <c r="AH1501" s="32"/>
      <c r="AI1501" s="32"/>
      <c r="AJ1501" s="32"/>
      <c r="AK1501" s="32"/>
      <c r="AL1501" s="32"/>
      <c r="AM1501" s="32"/>
      <c r="AN1501" s="32"/>
      <c r="AO1501" s="32"/>
      <c r="AP1501" s="32"/>
      <c r="AQ1501" s="32"/>
      <c r="AR1501" s="32"/>
      <c r="AS1501" s="32"/>
      <c r="AT1501" s="32"/>
      <c r="AU1501" s="32"/>
      <c r="AV1501" s="32"/>
      <c r="AW1501" s="32"/>
      <c r="AX1501" s="32"/>
      <c r="AY1501" s="32"/>
      <c r="AZ1501" s="32"/>
      <c r="BA1501" s="32"/>
      <c r="BB1501" s="32"/>
      <c r="BC1501" s="32"/>
      <c r="BD1501" s="32"/>
      <c r="BE1501" s="32"/>
      <c r="BF1501" s="32"/>
      <c r="BG1501" s="32"/>
      <c r="BH1501" s="32"/>
      <c r="BI1501" s="32"/>
      <c r="BJ1501" s="32"/>
      <c r="BK1501" s="32"/>
      <c r="BL1501" s="32"/>
      <c r="BM1501" s="32"/>
      <c r="BN1501" s="32"/>
      <c r="BO1501" s="32"/>
      <c r="BP1501" s="32"/>
      <c r="BQ1501" s="32"/>
      <c r="BR1501" s="32"/>
      <c r="BS1501" s="32"/>
      <c r="BT1501" s="32"/>
      <c r="BU1501" s="32"/>
      <c r="BV1501" s="32"/>
      <c r="BW1501" s="32"/>
      <c r="BX1501" s="32"/>
      <c r="BY1501" s="32"/>
      <c r="BZ1501" s="32"/>
      <c r="CA1501" s="32"/>
      <c r="CB1501" s="32"/>
      <c r="CC1501" s="32"/>
      <c r="CD1501" s="32"/>
      <c r="CE1501" s="32"/>
      <c r="CF1501" s="32"/>
      <c r="CG1501" s="32"/>
      <c r="CH1501" s="32"/>
      <c r="CI1501" s="32"/>
      <c r="CJ1501" s="32">
        <f t="shared" si="378"/>
        <v>866084</v>
      </c>
      <c r="CK1501" s="32">
        <f>+SMALL((K1501,O1501,S1501,W1501,AA1501,AE1501,AI1501,AM1501,AQ1501,AU1501,AY1501,BC1501,BG1501,BK1501,BO1501,BS1501,BW1501,CA1501,CE1501,CI1501),1)</f>
        <v>866084</v>
      </c>
      <c r="CL1501" s="18"/>
      <c r="CM1501" s="18"/>
      <c r="CN1501" s="35"/>
      <c r="CO1501" s="39">
        <f t="shared" si="379"/>
        <v>866084</v>
      </c>
    </row>
    <row r="1502" spans="1:93" s="19" customFormat="1" ht="28.5">
      <c r="A1502" s="17">
        <v>1492</v>
      </c>
      <c r="B1502" s="53" t="s">
        <v>1201</v>
      </c>
      <c r="C1502" s="69" t="s">
        <v>1241</v>
      </c>
      <c r="D1502" s="69" t="s">
        <v>1241</v>
      </c>
      <c r="E1502" s="37">
        <v>1</v>
      </c>
      <c r="F1502" s="37"/>
      <c r="G1502" s="34"/>
      <c r="H1502" s="32"/>
      <c r="I1502" s="32"/>
      <c r="J1502" s="32"/>
      <c r="K1502" s="32"/>
      <c r="L1502" s="32"/>
      <c r="M1502" s="32"/>
      <c r="N1502" s="32"/>
      <c r="O1502" s="32"/>
      <c r="P1502" s="94"/>
      <c r="Q1502" s="94"/>
      <c r="R1502" s="95"/>
      <c r="S1502" s="32"/>
      <c r="T1502" s="32"/>
      <c r="U1502" s="32"/>
      <c r="V1502" s="32"/>
      <c r="W1502" s="32"/>
      <c r="X1502" s="32"/>
      <c r="Y1502" s="32"/>
      <c r="Z1502" s="32"/>
      <c r="AA1502" s="32"/>
      <c r="AB1502" s="32">
        <v>820000</v>
      </c>
      <c r="AC1502" s="32"/>
      <c r="AD1502" s="32">
        <v>820000</v>
      </c>
      <c r="AE1502" s="32">
        <f t="shared" si="380"/>
        <v>866084</v>
      </c>
      <c r="AF1502" s="32"/>
      <c r="AG1502" s="32"/>
      <c r="AH1502" s="32"/>
      <c r="AI1502" s="32"/>
      <c r="AJ1502" s="32"/>
      <c r="AK1502" s="32"/>
      <c r="AL1502" s="32"/>
      <c r="AM1502" s="32"/>
      <c r="AN1502" s="32"/>
      <c r="AO1502" s="32"/>
      <c r="AP1502" s="32"/>
      <c r="AQ1502" s="32"/>
      <c r="AR1502" s="32"/>
      <c r="AS1502" s="32"/>
      <c r="AT1502" s="32"/>
      <c r="AU1502" s="32"/>
      <c r="AV1502" s="32"/>
      <c r="AW1502" s="32"/>
      <c r="AX1502" s="32"/>
      <c r="AY1502" s="32"/>
      <c r="AZ1502" s="32"/>
      <c r="BA1502" s="32"/>
      <c r="BB1502" s="32"/>
      <c r="BC1502" s="32"/>
      <c r="BD1502" s="32"/>
      <c r="BE1502" s="32"/>
      <c r="BF1502" s="32"/>
      <c r="BG1502" s="32"/>
      <c r="BH1502" s="32"/>
      <c r="BI1502" s="32"/>
      <c r="BJ1502" s="32"/>
      <c r="BK1502" s="32"/>
      <c r="BL1502" s="32"/>
      <c r="BM1502" s="32"/>
      <c r="BN1502" s="32"/>
      <c r="BO1502" s="32"/>
      <c r="BP1502" s="32"/>
      <c r="BQ1502" s="32"/>
      <c r="BR1502" s="32"/>
      <c r="BS1502" s="32"/>
      <c r="BT1502" s="32"/>
      <c r="BU1502" s="32"/>
      <c r="BV1502" s="32"/>
      <c r="BW1502" s="32"/>
      <c r="BX1502" s="32"/>
      <c r="BY1502" s="32"/>
      <c r="BZ1502" s="32"/>
      <c r="CA1502" s="32"/>
      <c r="CB1502" s="32"/>
      <c r="CC1502" s="32"/>
      <c r="CD1502" s="32"/>
      <c r="CE1502" s="32"/>
      <c r="CF1502" s="32"/>
      <c r="CG1502" s="32"/>
      <c r="CH1502" s="32"/>
      <c r="CI1502" s="32"/>
      <c r="CJ1502" s="32">
        <f t="shared" si="378"/>
        <v>866084</v>
      </c>
      <c r="CK1502" s="32">
        <f>+SMALL((K1502,O1502,S1502,W1502,AA1502,AE1502,AI1502,AM1502,AQ1502,AU1502,AY1502,BC1502,BG1502,BK1502,BO1502,BS1502,BW1502,CA1502,CE1502,CI1502),1)</f>
        <v>866084</v>
      </c>
      <c r="CL1502" s="18"/>
      <c r="CM1502" s="18"/>
      <c r="CN1502" s="35"/>
      <c r="CO1502" s="39">
        <f t="shared" si="379"/>
        <v>866084</v>
      </c>
    </row>
    <row r="1503" spans="1:93" s="19" customFormat="1" ht="28.5">
      <c r="A1503" s="17">
        <v>1493</v>
      </c>
      <c r="B1503" s="54" t="s">
        <v>1202</v>
      </c>
      <c r="C1503" s="69" t="s">
        <v>1241</v>
      </c>
      <c r="D1503" s="69" t="s">
        <v>1241</v>
      </c>
      <c r="E1503" s="37">
        <v>1</v>
      </c>
      <c r="F1503" s="37"/>
      <c r="G1503" s="34"/>
      <c r="H1503" s="32"/>
      <c r="I1503" s="32"/>
      <c r="J1503" s="32"/>
      <c r="K1503" s="32"/>
      <c r="L1503" s="32"/>
      <c r="M1503" s="32"/>
      <c r="N1503" s="32"/>
      <c r="O1503" s="32"/>
      <c r="P1503" s="94"/>
      <c r="Q1503" s="94"/>
      <c r="R1503" s="95"/>
      <c r="S1503" s="32"/>
      <c r="T1503" s="32"/>
      <c r="U1503" s="32"/>
      <c r="V1503" s="32"/>
      <c r="W1503" s="32"/>
      <c r="X1503" s="32"/>
      <c r="Y1503" s="32"/>
      <c r="Z1503" s="32"/>
      <c r="AA1503" s="32"/>
      <c r="AB1503" s="32">
        <v>820000</v>
      </c>
      <c r="AC1503" s="32"/>
      <c r="AD1503" s="32">
        <v>820000</v>
      </c>
      <c r="AE1503" s="32">
        <f t="shared" si="380"/>
        <v>866084</v>
      </c>
      <c r="AF1503" s="32"/>
      <c r="AG1503" s="32"/>
      <c r="AH1503" s="32"/>
      <c r="AI1503" s="32"/>
      <c r="AJ1503" s="32"/>
      <c r="AK1503" s="32"/>
      <c r="AL1503" s="32"/>
      <c r="AM1503" s="32"/>
      <c r="AN1503" s="32"/>
      <c r="AO1503" s="32"/>
      <c r="AP1503" s="32"/>
      <c r="AQ1503" s="32"/>
      <c r="AR1503" s="32"/>
      <c r="AS1503" s="32"/>
      <c r="AT1503" s="32"/>
      <c r="AU1503" s="32"/>
      <c r="AV1503" s="32"/>
      <c r="AW1503" s="32"/>
      <c r="AX1503" s="32"/>
      <c r="AY1503" s="32"/>
      <c r="AZ1503" s="32"/>
      <c r="BA1503" s="32"/>
      <c r="BB1503" s="32"/>
      <c r="BC1503" s="32"/>
      <c r="BD1503" s="32"/>
      <c r="BE1503" s="32"/>
      <c r="BF1503" s="32"/>
      <c r="BG1503" s="32"/>
      <c r="BH1503" s="32"/>
      <c r="BI1503" s="32"/>
      <c r="BJ1503" s="32"/>
      <c r="BK1503" s="32"/>
      <c r="BL1503" s="32"/>
      <c r="BM1503" s="32"/>
      <c r="BN1503" s="32"/>
      <c r="BO1503" s="32"/>
      <c r="BP1503" s="32"/>
      <c r="BQ1503" s="32"/>
      <c r="BR1503" s="32"/>
      <c r="BS1503" s="32"/>
      <c r="BT1503" s="32"/>
      <c r="BU1503" s="32"/>
      <c r="BV1503" s="32"/>
      <c r="BW1503" s="32"/>
      <c r="BX1503" s="32"/>
      <c r="BY1503" s="32"/>
      <c r="BZ1503" s="32"/>
      <c r="CA1503" s="32"/>
      <c r="CB1503" s="32"/>
      <c r="CC1503" s="32"/>
      <c r="CD1503" s="32"/>
      <c r="CE1503" s="32"/>
      <c r="CF1503" s="32"/>
      <c r="CG1503" s="32"/>
      <c r="CH1503" s="32"/>
      <c r="CI1503" s="32"/>
      <c r="CJ1503" s="32">
        <f t="shared" si="378"/>
        <v>866084</v>
      </c>
      <c r="CK1503" s="32">
        <f>+SMALL((K1503,O1503,S1503,W1503,AA1503,AE1503,AI1503,AM1503,AQ1503,AU1503,AY1503,BC1503,BG1503,BK1503,BO1503,BS1503,BW1503,CA1503,CE1503,CI1503),1)</f>
        <v>866084</v>
      </c>
      <c r="CL1503" s="18"/>
      <c r="CM1503" s="18"/>
      <c r="CN1503" s="35"/>
      <c r="CO1503" s="39">
        <f t="shared" si="379"/>
        <v>866084</v>
      </c>
    </row>
    <row r="1504" spans="1:93" s="19" customFormat="1" ht="28.5">
      <c r="A1504" s="17">
        <v>1494</v>
      </c>
      <c r="B1504" s="53" t="s">
        <v>1203</v>
      </c>
      <c r="C1504" s="69" t="s">
        <v>1241</v>
      </c>
      <c r="D1504" s="69" t="s">
        <v>1241</v>
      </c>
      <c r="E1504" s="37">
        <v>1</v>
      </c>
      <c r="F1504" s="37"/>
      <c r="G1504" s="34"/>
      <c r="H1504" s="32"/>
      <c r="I1504" s="32"/>
      <c r="J1504" s="32"/>
      <c r="K1504" s="32"/>
      <c r="L1504" s="32"/>
      <c r="M1504" s="32"/>
      <c r="N1504" s="32"/>
      <c r="O1504" s="32"/>
      <c r="P1504" s="94"/>
      <c r="Q1504" s="94"/>
      <c r="R1504" s="95"/>
      <c r="S1504" s="32"/>
      <c r="T1504" s="32"/>
      <c r="U1504" s="32"/>
      <c r="V1504" s="32"/>
      <c r="W1504" s="32"/>
      <c r="X1504" s="32"/>
      <c r="Y1504" s="32"/>
      <c r="Z1504" s="32"/>
      <c r="AA1504" s="32"/>
      <c r="AB1504" s="32">
        <v>820000</v>
      </c>
      <c r="AC1504" s="32"/>
      <c r="AD1504" s="32">
        <v>820000</v>
      </c>
      <c r="AE1504" s="32">
        <f t="shared" si="380"/>
        <v>866084</v>
      </c>
      <c r="AF1504" s="32"/>
      <c r="AG1504" s="32"/>
      <c r="AH1504" s="32"/>
      <c r="AI1504" s="32"/>
      <c r="AJ1504" s="32"/>
      <c r="AK1504" s="32"/>
      <c r="AL1504" s="32"/>
      <c r="AM1504" s="32"/>
      <c r="AN1504" s="32"/>
      <c r="AO1504" s="32"/>
      <c r="AP1504" s="32"/>
      <c r="AQ1504" s="32"/>
      <c r="AR1504" s="32"/>
      <c r="AS1504" s="32"/>
      <c r="AT1504" s="32"/>
      <c r="AU1504" s="32"/>
      <c r="AV1504" s="32"/>
      <c r="AW1504" s="32"/>
      <c r="AX1504" s="32"/>
      <c r="AY1504" s="32"/>
      <c r="AZ1504" s="32"/>
      <c r="BA1504" s="32"/>
      <c r="BB1504" s="32"/>
      <c r="BC1504" s="32"/>
      <c r="BD1504" s="32"/>
      <c r="BE1504" s="32"/>
      <c r="BF1504" s="32"/>
      <c r="BG1504" s="32"/>
      <c r="BH1504" s="32"/>
      <c r="BI1504" s="32"/>
      <c r="BJ1504" s="32"/>
      <c r="BK1504" s="32"/>
      <c r="BL1504" s="32"/>
      <c r="BM1504" s="32"/>
      <c r="BN1504" s="32"/>
      <c r="BO1504" s="32"/>
      <c r="BP1504" s="32"/>
      <c r="BQ1504" s="32"/>
      <c r="BR1504" s="32"/>
      <c r="BS1504" s="32"/>
      <c r="BT1504" s="32"/>
      <c r="BU1504" s="32"/>
      <c r="BV1504" s="32"/>
      <c r="BW1504" s="32"/>
      <c r="BX1504" s="32"/>
      <c r="BY1504" s="32"/>
      <c r="BZ1504" s="32"/>
      <c r="CA1504" s="32"/>
      <c r="CB1504" s="32"/>
      <c r="CC1504" s="32"/>
      <c r="CD1504" s="32"/>
      <c r="CE1504" s="32"/>
      <c r="CF1504" s="32"/>
      <c r="CG1504" s="32"/>
      <c r="CH1504" s="32"/>
      <c r="CI1504" s="32"/>
      <c r="CJ1504" s="32">
        <f t="shared" si="378"/>
        <v>866084</v>
      </c>
      <c r="CK1504" s="32">
        <f>+SMALL((K1504,O1504,S1504,W1504,AA1504,AE1504,AI1504,AM1504,AQ1504,AU1504,AY1504,BC1504,BG1504,BK1504,BO1504,BS1504,BW1504,CA1504,CE1504,CI1504),1)</f>
        <v>866084</v>
      </c>
      <c r="CL1504" s="18"/>
      <c r="CM1504" s="18"/>
      <c r="CN1504" s="35"/>
      <c r="CO1504" s="39">
        <f t="shared" si="379"/>
        <v>866084</v>
      </c>
    </row>
    <row r="1505" spans="1:93" s="19" customFormat="1" ht="42.75">
      <c r="A1505" s="17">
        <v>1495</v>
      </c>
      <c r="B1505" s="53" t="s">
        <v>1204</v>
      </c>
      <c r="C1505" s="69" t="s">
        <v>1241</v>
      </c>
      <c r="D1505" s="69" t="s">
        <v>1241</v>
      </c>
      <c r="E1505" s="37">
        <v>1</v>
      </c>
      <c r="F1505" s="37"/>
      <c r="G1505" s="34"/>
      <c r="H1505" s="32"/>
      <c r="I1505" s="32"/>
      <c r="J1505" s="32"/>
      <c r="K1505" s="32"/>
      <c r="L1505" s="32"/>
      <c r="M1505" s="32"/>
      <c r="N1505" s="32"/>
      <c r="O1505" s="32"/>
      <c r="P1505" s="94"/>
      <c r="Q1505" s="94"/>
      <c r="R1505" s="95"/>
      <c r="S1505" s="32"/>
      <c r="T1505" s="32"/>
      <c r="U1505" s="32"/>
      <c r="V1505" s="32"/>
      <c r="W1505" s="32"/>
      <c r="X1505" s="32"/>
      <c r="Y1505" s="32"/>
      <c r="Z1505" s="32"/>
      <c r="AA1505" s="32"/>
      <c r="AB1505" s="32">
        <v>820000</v>
      </c>
      <c r="AC1505" s="32"/>
      <c r="AD1505" s="32">
        <v>820000</v>
      </c>
      <c r="AE1505" s="32">
        <f t="shared" si="380"/>
        <v>866084</v>
      </c>
      <c r="AF1505" s="32"/>
      <c r="AG1505" s="32"/>
      <c r="AH1505" s="32"/>
      <c r="AI1505" s="32"/>
      <c r="AJ1505" s="32"/>
      <c r="AK1505" s="32"/>
      <c r="AL1505" s="32"/>
      <c r="AM1505" s="32"/>
      <c r="AN1505" s="32"/>
      <c r="AO1505" s="32"/>
      <c r="AP1505" s="32"/>
      <c r="AQ1505" s="32"/>
      <c r="AR1505" s="32"/>
      <c r="AS1505" s="32"/>
      <c r="AT1505" s="32"/>
      <c r="AU1505" s="32"/>
      <c r="AV1505" s="32"/>
      <c r="AW1505" s="32"/>
      <c r="AX1505" s="32"/>
      <c r="AY1505" s="32"/>
      <c r="AZ1505" s="32"/>
      <c r="BA1505" s="32"/>
      <c r="BB1505" s="32"/>
      <c r="BC1505" s="32"/>
      <c r="BD1505" s="32"/>
      <c r="BE1505" s="32"/>
      <c r="BF1505" s="32"/>
      <c r="BG1505" s="32"/>
      <c r="BH1505" s="32"/>
      <c r="BI1505" s="32"/>
      <c r="BJ1505" s="32"/>
      <c r="BK1505" s="32"/>
      <c r="BL1505" s="32"/>
      <c r="BM1505" s="32"/>
      <c r="BN1505" s="32"/>
      <c r="BO1505" s="32"/>
      <c r="BP1505" s="32"/>
      <c r="BQ1505" s="32"/>
      <c r="BR1505" s="32"/>
      <c r="BS1505" s="32"/>
      <c r="BT1505" s="32"/>
      <c r="BU1505" s="32"/>
      <c r="BV1505" s="32"/>
      <c r="BW1505" s="32"/>
      <c r="BX1505" s="32"/>
      <c r="BY1505" s="32"/>
      <c r="BZ1505" s="32"/>
      <c r="CA1505" s="32"/>
      <c r="CB1505" s="32"/>
      <c r="CC1505" s="32"/>
      <c r="CD1505" s="32"/>
      <c r="CE1505" s="32"/>
      <c r="CF1505" s="32"/>
      <c r="CG1505" s="32"/>
      <c r="CH1505" s="32"/>
      <c r="CI1505" s="32"/>
      <c r="CJ1505" s="32">
        <f t="shared" si="378"/>
        <v>866084</v>
      </c>
      <c r="CK1505" s="32">
        <f>+SMALL((K1505,O1505,S1505,W1505,AA1505,AE1505,AI1505,AM1505,AQ1505,AU1505,AY1505,BC1505,BG1505,BK1505,BO1505,BS1505,BW1505,CA1505,CE1505,CI1505),1)</f>
        <v>866084</v>
      </c>
      <c r="CL1505" s="18"/>
      <c r="CM1505" s="18"/>
      <c r="CN1505" s="35"/>
      <c r="CO1505" s="39">
        <f t="shared" si="379"/>
        <v>866084</v>
      </c>
    </row>
    <row r="1506" spans="1:93" s="19" customFormat="1" ht="28.5">
      <c r="A1506" s="17">
        <v>1496</v>
      </c>
      <c r="B1506" s="54" t="s">
        <v>1205</v>
      </c>
      <c r="C1506" s="69" t="s">
        <v>1241</v>
      </c>
      <c r="D1506" s="69" t="s">
        <v>1241</v>
      </c>
      <c r="E1506" s="37">
        <v>1</v>
      </c>
      <c r="F1506" s="37"/>
      <c r="G1506" s="34"/>
      <c r="H1506" s="32"/>
      <c r="I1506" s="32"/>
      <c r="J1506" s="32"/>
      <c r="K1506" s="32"/>
      <c r="L1506" s="32"/>
      <c r="M1506" s="32"/>
      <c r="N1506" s="32"/>
      <c r="O1506" s="32"/>
      <c r="P1506" s="94"/>
      <c r="Q1506" s="94"/>
      <c r="R1506" s="95"/>
      <c r="S1506" s="32"/>
      <c r="T1506" s="32"/>
      <c r="U1506" s="32"/>
      <c r="V1506" s="32"/>
      <c r="W1506" s="32"/>
      <c r="X1506" s="32"/>
      <c r="Y1506" s="32"/>
      <c r="Z1506" s="32"/>
      <c r="AA1506" s="32"/>
      <c r="AB1506" s="32">
        <v>820000</v>
      </c>
      <c r="AC1506" s="32"/>
      <c r="AD1506" s="32">
        <v>820000</v>
      </c>
      <c r="AE1506" s="32">
        <f t="shared" si="380"/>
        <v>866084</v>
      </c>
      <c r="AF1506" s="32"/>
      <c r="AG1506" s="32"/>
      <c r="AH1506" s="32"/>
      <c r="AI1506" s="32"/>
      <c r="AJ1506" s="32"/>
      <c r="AK1506" s="32"/>
      <c r="AL1506" s="32"/>
      <c r="AM1506" s="32"/>
      <c r="AN1506" s="32"/>
      <c r="AO1506" s="32"/>
      <c r="AP1506" s="32"/>
      <c r="AQ1506" s="32"/>
      <c r="AR1506" s="32"/>
      <c r="AS1506" s="32"/>
      <c r="AT1506" s="32"/>
      <c r="AU1506" s="32"/>
      <c r="AV1506" s="32"/>
      <c r="AW1506" s="32"/>
      <c r="AX1506" s="32"/>
      <c r="AY1506" s="32"/>
      <c r="AZ1506" s="32"/>
      <c r="BA1506" s="32"/>
      <c r="BB1506" s="32"/>
      <c r="BC1506" s="32"/>
      <c r="BD1506" s="32"/>
      <c r="BE1506" s="32"/>
      <c r="BF1506" s="32"/>
      <c r="BG1506" s="32"/>
      <c r="BH1506" s="32"/>
      <c r="BI1506" s="32"/>
      <c r="BJ1506" s="32"/>
      <c r="BK1506" s="32"/>
      <c r="BL1506" s="32"/>
      <c r="BM1506" s="32"/>
      <c r="BN1506" s="32"/>
      <c r="BO1506" s="32"/>
      <c r="BP1506" s="32"/>
      <c r="BQ1506" s="32"/>
      <c r="BR1506" s="32"/>
      <c r="BS1506" s="32"/>
      <c r="BT1506" s="32"/>
      <c r="BU1506" s="32"/>
      <c r="BV1506" s="32"/>
      <c r="BW1506" s="32"/>
      <c r="BX1506" s="32"/>
      <c r="BY1506" s="32"/>
      <c r="BZ1506" s="32"/>
      <c r="CA1506" s="32"/>
      <c r="CB1506" s="32"/>
      <c r="CC1506" s="32"/>
      <c r="CD1506" s="32"/>
      <c r="CE1506" s="32"/>
      <c r="CF1506" s="32"/>
      <c r="CG1506" s="32"/>
      <c r="CH1506" s="32"/>
      <c r="CI1506" s="32"/>
      <c r="CJ1506" s="32">
        <f t="shared" si="378"/>
        <v>866084</v>
      </c>
      <c r="CK1506" s="32">
        <f>+SMALL((K1506,O1506,S1506,W1506,AA1506,AE1506,AI1506,AM1506,AQ1506,AU1506,AY1506,BC1506,BG1506,BK1506,BO1506,BS1506,BW1506,CA1506,CE1506,CI1506),1)</f>
        <v>866084</v>
      </c>
      <c r="CL1506" s="18"/>
      <c r="CM1506" s="18"/>
      <c r="CN1506" s="35"/>
      <c r="CO1506" s="39">
        <f t="shared" si="379"/>
        <v>866084</v>
      </c>
    </row>
    <row r="1507" spans="1:93" s="19" customFormat="1" ht="42.75">
      <c r="A1507" s="17">
        <v>1497</v>
      </c>
      <c r="B1507" s="54" t="s">
        <v>1206</v>
      </c>
      <c r="C1507" s="69" t="s">
        <v>1241</v>
      </c>
      <c r="D1507" s="69" t="s">
        <v>1241</v>
      </c>
      <c r="E1507" s="37">
        <v>1</v>
      </c>
      <c r="F1507" s="37"/>
      <c r="G1507" s="34"/>
      <c r="H1507" s="32"/>
      <c r="I1507" s="32"/>
      <c r="J1507" s="32"/>
      <c r="K1507" s="32"/>
      <c r="L1507" s="32"/>
      <c r="M1507" s="32"/>
      <c r="N1507" s="32"/>
      <c r="O1507" s="32"/>
      <c r="P1507" s="94"/>
      <c r="Q1507" s="94"/>
      <c r="R1507" s="95"/>
      <c r="S1507" s="32"/>
      <c r="T1507" s="32"/>
      <c r="U1507" s="32"/>
      <c r="V1507" s="32"/>
      <c r="W1507" s="32"/>
      <c r="X1507" s="32"/>
      <c r="Y1507" s="32"/>
      <c r="Z1507" s="32"/>
      <c r="AA1507" s="32"/>
      <c r="AB1507" s="32">
        <v>820000</v>
      </c>
      <c r="AC1507" s="32"/>
      <c r="AD1507" s="32">
        <v>820000</v>
      </c>
      <c r="AE1507" s="32">
        <f t="shared" si="380"/>
        <v>866084</v>
      </c>
      <c r="AF1507" s="32"/>
      <c r="AG1507" s="32"/>
      <c r="AH1507" s="32"/>
      <c r="AI1507" s="32"/>
      <c r="AJ1507" s="32"/>
      <c r="AK1507" s="32"/>
      <c r="AL1507" s="32"/>
      <c r="AM1507" s="32"/>
      <c r="AN1507" s="32"/>
      <c r="AO1507" s="32"/>
      <c r="AP1507" s="32"/>
      <c r="AQ1507" s="32"/>
      <c r="AR1507" s="32"/>
      <c r="AS1507" s="32"/>
      <c r="AT1507" s="32"/>
      <c r="AU1507" s="32"/>
      <c r="AV1507" s="32"/>
      <c r="AW1507" s="32"/>
      <c r="AX1507" s="32"/>
      <c r="AY1507" s="32"/>
      <c r="AZ1507" s="32"/>
      <c r="BA1507" s="32"/>
      <c r="BB1507" s="32"/>
      <c r="BC1507" s="32"/>
      <c r="BD1507" s="32"/>
      <c r="BE1507" s="32"/>
      <c r="BF1507" s="32"/>
      <c r="BG1507" s="32"/>
      <c r="BH1507" s="32"/>
      <c r="BI1507" s="32"/>
      <c r="BJ1507" s="32"/>
      <c r="BK1507" s="32"/>
      <c r="BL1507" s="32"/>
      <c r="BM1507" s="32"/>
      <c r="BN1507" s="32"/>
      <c r="BO1507" s="32"/>
      <c r="BP1507" s="32"/>
      <c r="BQ1507" s="32"/>
      <c r="BR1507" s="32"/>
      <c r="BS1507" s="32"/>
      <c r="BT1507" s="32"/>
      <c r="BU1507" s="32"/>
      <c r="BV1507" s="32"/>
      <c r="BW1507" s="32"/>
      <c r="BX1507" s="32"/>
      <c r="BY1507" s="32"/>
      <c r="BZ1507" s="32"/>
      <c r="CA1507" s="32"/>
      <c r="CB1507" s="32"/>
      <c r="CC1507" s="32"/>
      <c r="CD1507" s="32"/>
      <c r="CE1507" s="32"/>
      <c r="CF1507" s="32"/>
      <c r="CG1507" s="32"/>
      <c r="CH1507" s="32"/>
      <c r="CI1507" s="32"/>
      <c r="CJ1507" s="32">
        <f t="shared" si="378"/>
        <v>866084</v>
      </c>
      <c r="CK1507" s="32">
        <f>+SMALL((K1507,O1507,S1507,W1507,AA1507,AE1507,AI1507,AM1507,AQ1507,AU1507,AY1507,BC1507,BG1507,BK1507,BO1507,BS1507,BW1507,CA1507,CE1507,CI1507),1)</f>
        <v>866084</v>
      </c>
      <c r="CL1507" s="18"/>
      <c r="CM1507" s="18"/>
      <c r="CN1507" s="35"/>
      <c r="CO1507" s="39">
        <f t="shared" si="379"/>
        <v>866084</v>
      </c>
    </row>
    <row r="1508" spans="1:93" s="19" customFormat="1" ht="28.5">
      <c r="A1508" s="17">
        <v>1498</v>
      </c>
      <c r="B1508" s="54" t="s">
        <v>1207</v>
      </c>
      <c r="C1508" s="69" t="s">
        <v>1241</v>
      </c>
      <c r="D1508" s="69" t="s">
        <v>1241</v>
      </c>
      <c r="E1508" s="37">
        <v>1</v>
      </c>
      <c r="F1508" s="37"/>
      <c r="G1508" s="34"/>
      <c r="H1508" s="32"/>
      <c r="I1508" s="32"/>
      <c r="J1508" s="32"/>
      <c r="K1508" s="32"/>
      <c r="L1508" s="32"/>
      <c r="M1508" s="32"/>
      <c r="N1508" s="32"/>
      <c r="O1508" s="32"/>
      <c r="P1508" s="94"/>
      <c r="Q1508" s="94"/>
      <c r="R1508" s="95"/>
      <c r="S1508" s="32"/>
      <c r="T1508" s="32"/>
      <c r="U1508" s="32"/>
      <c r="V1508" s="32"/>
      <c r="W1508" s="32"/>
      <c r="X1508" s="32"/>
      <c r="Y1508" s="32"/>
      <c r="Z1508" s="32"/>
      <c r="AA1508" s="32"/>
      <c r="AB1508" s="32">
        <v>820000</v>
      </c>
      <c r="AC1508" s="32"/>
      <c r="AD1508" s="32">
        <v>820000</v>
      </c>
      <c r="AE1508" s="32">
        <f t="shared" si="380"/>
        <v>866084</v>
      </c>
      <c r="AF1508" s="32"/>
      <c r="AG1508" s="32"/>
      <c r="AH1508" s="32"/>
      <c r="AI1508" s="32"/>
      <c r="AJ1508" s="32"/>
      <c r="AK1508" s="32"/>
      <c r="AL1508" s="32"/>
      <c r="AM1508" s="32"/>
      <c r="AN1508" s="32"/>
      <c r="AO1508" s="32"/>
      <c r="AP1508" s="32"/>
      <c r="AQ1508" s="32"/>
      <c r="AR1508" s="32"/>
      <c r="AS1508" s="32"/>
      <c r="AT1508" s="32"/>
      <c r="AU1508" s="32"/>
      <c r="AV1508" s="32"/>
      <c r="AW1508" s="32"/>
      <c r="AX1508" s="32"/>
      <c r="AY1508" s="32"/>
      <c r="AZ1508" s="32"/>
      <c r="BA1508" s="32"/>
      <c r="BB1508" s="32"/>
      <c r="BC1508" s="32"/>
      <c r="BD1508" s="32"/>
      <c r="BE1508" s="32"/>
      <c r="BF1508" s="32"/>
      <c r="BG1508" s="32"/>
      <c r="BH1508" s="32"/>
      <c r="BI1508" s="32"/>
      <c r="BJ1508" s="32"/>
      <c r="BK1508" s="32"/>
      <c r="BL1508" s="32"/>
      <c r="BM1508" s="32"/>
      <c r="BN1508" s="32"/>
      <c r="BO1508" s="32"/>
      <c r="BP1508" s="32"/>
      <c r="BQ1508" s="32"/>
      <c r="BR1508" s="32"/>
      <c r="BS1508" s="32"/>
      <c r="BT1508" s="32"/>
      <c r="BU1508" s="32"/>
      <c r="BV1508" s="32"/>
      <c r="BW1508" s="32"/>
      <c r="BX1508" s="32"/>
      <c r="BY1508" s="32"/>
      <c r="BZ1508" s="32"/>
      <c r="CA1508" s="32"/>
      <c r="CB1508" s="32"/>
      <c r="CC1508" s="32"/>
      <c r="CD1508" s="32"/>
      <c r="CE1508" s="32"/>
      <c r="CF1508" s="32"/>
      <c r="CG1508" s="32"/>
      <c r="CH1508" s="32"/>
      <c r="CI1508" s="32"/>
      <c r="CJ1508" s="32">
        <f t="shared" si="378"/>
        <v>866084</v>
      </c>
      <c r="CK1508" s="32">
        <f>+SMALL((K1508,O1508,S1508,W1508,AA1508,AE1508,AI1508,AM1508,AQ1508,AU1508,AY1508,BC1508,BG1508,BK1508,BO1508,BS1508,BW1508,CA1508,CE1508,CI1508),1)</f>
        <v>866084</v>
      </c>
      <c r="CL1508" s="18"/>
      <c r="CM1508" s="18"/>
      <c r="CN1508" s="35"/>
      <c r="CO1508" s="39">
        <f t="shared" si="379"/>
        <v>866084</v>
      </c>
    </row>
    <row r="1509" spans="1:93" s="19" customFormat="1" ht="28.5">
      <c r="A1509" s="17">
        <v>1499</v>
      </c>
      <c r="B1509" s="54" t="s">
        <v>1208</v>
      </c>
      <c r="C1509" s="69" t="s">
        <v>1241</v>
      </c>
      <c r="D1509" s="69" t="s">
        <v>1241</v>
      </c>
      <c r="E1509" s="37">
        <v>1</v>
      </c>
      <c r="F1509" s="37"/>
      <c r="G1509" s="34"/>
      <c r="H1509" s="32"/>
      <c r="I1509" s="32"/>
      <c r="J1509" s="32"/>
      <c r="K1509" s="32"/>
      <c r="L1509" s="32"/>
      <c r="M1509" s="32"/>
      <c r="N1509" s="32"/>
      <c r="O1509" s="32"/>
      <c r="P1509" s="94"/>
      <c r="Q1509" s="94"/>
      <c r="R1509" s="95"/>
      <c r="S1509" s="32"/>
      <c r="T1509" s="32"/>
      <c r="U1509" s="32"/>
      <c r="V1509" s="32"/>
      <c r="W1509" s="32"/>
      <c r="X1509" s="32"/>
      <c r="Y1509" s="32"/>
      <c r="Z1509" s="32"/>
      <c r="AA1509" s="32"/>
      <c r="AB1509" s="32">
        <v>820000</v>
      </c>
      <c r="AC1509" s="32"/>
      <c r="AD1509" s="32">
        <v>820000</v>
      </c>
      <c r="AE1509" s="32">
        <f t="shared" si="380"/>
        <v>866084</v>
      </c>
      <c r="AF1509" s="32"/>
      <c r="AG1509" s="32"/>
      <c r="AH1509" s="32"/>
      <c r="AI1509" s="32"/>
      <c r="AJ1509" s="32"/>
      <c r="AK1509" s="32"/>
      <c r="AL1509" s="32"/>
      <c r="AM1509" s="32"/>
      <c r="AN1509" s="32"/>
      <c r="AO1509" s="32"/>
      <c r="AP1509" s="32"/>
      <c r="AQ1509" s="32"/>
      <c r="AR1509" s="32"/>
      <c r="AS1509" s="32"/>
      <c r="AT1509" s="32"/>
      <c r="AU1509" s="32"/>
      <c r="AV1509" s="32"/>
      <c r="AW1509" s="32"/>
      <c r="AX1509" s="32"/>
      <c r="AY1509" s="32"/>
      <c r="AZ1509" s="32"/>
      <c r="BA1509" s="32"/>
      <c r="BB1509" s="32"/>
      <c r="BC1509" s="32"/>
      <c r="BD1509" s="32"/>
      <c r="BE1509" s="32"/>
      <c r="BF1509" s="32"/>
      <c r="BG1509" s="32"/>
      <c r="BH1509" s="32"/>
      <c r="BI1509" s="32"/>
      <c r="BJ1509" s="32"/>
      <c r="BK1509" s="32"/>
      <c r="BL1509" s="32"/>
      <c r="BM1509" s="32"/>
      <c r="BN1509" s="32"/>
      <c r="BO1509" s="32"/>
      <c r="BP1509" s="32"/>
      <c r="BQ1509" s="32"/>
      <c r="BR1509" s="32"/>
      <c r="BS1509" s="32"/>
      <c r="BT1509" s="32"/>
      <c r="BU1509" s="32"/>
      <c r="BV1509" s="32"/>
      <c r="BW1509" s="32"/>
      <c r="BX1509" s="32"/>
      <c r="BY1509" s="32"/>
      <c r="BZ1509" s="32"/>
      <c r="CA1509" s="32"/>
      <c r="CB1509" s="32"/>
      <c r="CC1509" s="32"/>
      <c r="CD1509" s="32"/>
      <c r="CE1509" s="32"/>
      <c r="CF1509" s="32"/>
      <c r="CG1509" s="32"/>
      <c r="CH1509" s="32"/>
      <c r="CI1509" s="32"/>
      <c r="CJ1509" s="32">
        <f t="shared" si="378"/>
        <v>866084</v>
      </c>
      <c r="CK1509" s="32">
        <f>+SMALL((K1509,O1509,S1509,W1509,AA1509,AE1509,AI1509,AM1509,AQ1509,AU1509,AY1509,BC1509,BG1509,BK1509,BO1509,BS1509,BW1509,CA1509,CE1509,CI1509),1)</f>
        <v>866084</v>
      </c>
      <c r="CL1509" s="18"/>
      <c r="CM1509" s="18"/>
      <c r="CN1509" s="35"/>
      <c r="CO1509" s="39">
        <f t="shared" si="379"/>
        <v>866084</v>
      </c>
    </row>
    <row r="1510" spans="1:93" s="19" customFormat="1" ht="42.75">
      <c r="A1510" s="17">
        <v>1500</v>
      </c>
      <c r="B1510" s="53" t="s">
        <v>1209</v>
      </c>
      <c r="C1510" s="69" t="s">
        <v>1241</v>
      </c>
      <c r="D1510" s="69" t="s">
        <v>1241</v>
      </c>
      <c r="E1510" s="37">
        <v>1</v>
      </c>
      <c r="F1510" s="37"/>
      <c r="G1510" s="34"/>
      <c r="H1510" s="32"/>
      <c r="I1510" s="32"/>
      <c r="J1510" s="32"/>
      <c r="K1510" s="32"/>
      <c r="L1510" s="32"/>
      <c r="M1510" s="32"/>
      <c r="N1510" s="32"/>
      <c r="O1510" s="32"/>
      <c r="P1510" s="94"/>
      <c r="Q1510" s="94"/>
      <c r="R1510" s="95"/>
      <c r="S1510" s="32"/>
      <c r="T1510" s="32"/>
      <c r="U1510" s="32"/>
      <c r="V1510" s="32"/>
      <c r="W1510" s="32"/>
      <c r="X1510" s="32"/>
      <c r="Y1510" s="32"/>
      <c r="Z1510" s="32"/>
      <c r="AA1510" s="32"/>
      <c r="AB1510" s="32">
        <v>820000</v>
      </c>
      <c r="AC1510" s="32"/>
      <c r="AD1510" s="32">
        <v>820000</v>
      </c>
      <c r="AE1510" s="32">
        <f t="shared" si="380"/>
        <v>866084</v>
      </c>
      <c r="AF1510" s="32"/>
      <c r="AG1510" s="32"/>
      <c r="AH1510" s="32"/>
      <c r="AI1510" s="32"/>
      <c r="AJ1510" s="32"/>
      <c r="AK1510" s="32"/>
      <c r="AL1510" s="32"/>
      <c r="AM1510" s="32"/>
      <c r="AN1510" s="32"/>
      <c r="AO1510" s="32"/>
      <c r="AP1510" s="32"/>
      <c r="AQ1510" s="32"/>
      <c r="AR1510" s="32"/>
      <c r="AS1510" s="32"/>
      <c r="AT1510" s="32"/>
      <c r="AU1510" s="32"/>
      <c r="AV1510" s="32"/>
      <c r="AW1510" s="32"/>
      <c r="AX1510" s="32"/>
      <c r="AY1510" s="32"/>
      <c r="AZ1510" s="32"/>
      <c r="BA1510" s="32"/>
      <c r="BB1510" s="32"/>
      <c r="BC1510" s="32"/>
      <c r="BD1510" s="32"/>
      <c r="BE1510" s="32"/>
      <c r="BF1510" s="32"/>
      <c r="BG1510" s="32"/>
      <c r="BH1510" s="32"/>
      <c r="BI1510" s="32"/>
      <c r="BJ1510" s="32"/>
      <c r="BK1510" s="32"/>
      <c r="BL1510" s="32"/>
      <c r="BM1510" s="32"/>
      <c r="BN1510" s="32"/>
      <c r="BO1510" s="32"/>
      <c r="BP1510" s="32"/>
      <c r="BQ1510" s="32"/>
      <c r="BR1510" s="32"/>
      <c r="BS1510" s="32"/>
      <c r="BT1510" s="32"/>
      <c r="BU1510" s="32"/>
      <c r="BV1510" s="32"/>
      <c r="BW1510" s="32"/>
      <c r="BX1510" s="32"/>
      <c r="BY1510" s="32"/>
      <c r="BZ1510" s="32"/>
      <c r="CA1510" s="32"/>
      <c r="CB1510" s="32"/>
      <c r="CC1510" s="32"/>
      <c r="CD1510" s="32"/>
      <c r="CE1510" s="32"/>
      <c r="CF1510" s="32"/>
      <c r="CG1510" s="32"/>
      <c r="CH1510" s="32"/>
      <c r="CI1510" s="32"/>
      <c r="CJ1510" s="32">
        <f t="shared" si="378"/>
        <v>866084</v>
      </c>
      <c r="CK1510" s="32">
        <f>+SMALL((K1510,O1510,S1510,W1510,AA1510,AE1510,AI1510,AM1510,AQ1510,AU1510,AY1510,BC1510,BG1510,BK1510,BO1510,BS1510,BW1510,CA1510,CE1510,CI1510),1)</f>
        <v>866084</v>
      </c>
      <c r="CL1510" s="18"/>
      <c r="CM1510" s="18"/>
      <c r="CN1510" s="35"/>
      <c r="CO1510" s="39">
        <f t="shared" si="379"/>
        <v>866084</v>
      </c>
    </row>
    <row r="1511" spans="1:93" s="19" customFormat="1" ht="42.75">
      <c r="A1511" s="17">
        <v>1501</v>
      </c>
      <c r="B1511" s="53" t="s">
        <v>1210</v>
      </c>
      <c r="C1511" s="69" t="s">
        <v>1241</v>
      </c>
      <c r="D1511" s="69" t="s">
        <v>1241</v>
      </c>
      <c r="E1511" s="37">
        <v>1</v>
      </c>
      <c r="F1511" s="37"/>
      <c r="G1511" s="34"/>
      <c r="H1511" s="32"/>
      <c r="I1511" s="32"/>
      <c r="J1511" s="32"/>
      <c r="K1511" s="32"/>
      <c r="L1511" s="32"/>
      <c r="M1511" s="32"/>
      <c r="N1511" s="32"/>
      <c r="O1511" s="32"/>
      <c r="P1511" s="94"/>
      <c r="Q1511" s="94"/>
      <c r="R1511" s="95"/>
      <c r="S1511" s="32"/>
      <c r="T1511" s="32"/>
      <c r="U1511" s="32"/>
      <c r="V1511" s="32"/>
      <c r="W1511" s="32"/>
      <c r="X1511" s="32"/>
      <c r="Y1511" s="32"/>
      <c r="Z1511" s="32"/>
      <c r="AA1511" s="32"/>
      <c r="AB1511" s="32">
        <v>820000</v>
      </c>
      <c r="AC1511" s="32"/>
      <c r="AD1511" s="32">
        <v>820000</v>
      </c>
      <c r="AE1511" s="32">
        <f t="shared" si="380"/>
        <v>866084</v>
      </c>
      <c r="AF1511" s="32"/>
      <c r="AG1511" s="32"/>
      <c r="AH1511" s="32"/>
      <c r="AI1511" s="32"/>
      <c r="AJ1511" s="32"/>
      <c r="AK1511" s="32"/>
      <c r="AL1511" s="32"/>
      <c r="AM1511" s="32"/>
      <c r="AN1511" s="32"/>
      <c r="AO1511" s="32"/>
      <c r="AP1511" s="32"/>
      <c r="AQ1511" s="32"/>
      <c r="AR1511" s="32"/>
      <c r="AS1511" s="32"/>
      <c r="AT1511" s="32"/>
      <c r="AU1511" s="32"/>
      <c r="AV1511" s="32"/>
      <c r="AW1511" s="32"/>
      <c r="AX1511" s="32"/>
      <c r="AY1511" s="32"/>
      <c r="AZ1511" s="32"/>
      <c r="BA1511" s="32"/>
      <c r="BB1511" s="32"/>
      <c r="BC1511" s="32"/>
      <c r="BD1511" s="32"/>
      <c r="BE1511" s="32"/>
      <c r="BF1511" s="32"/>
      <c r="BG1511" s="32"/>
      <c r="BH1511" s="32"/>
      <c r="BI1511" s="32"/>
      <c r="BJ1511" s="32"/>
      <c r="BK1511" s="32"/>
      <c r="BL1511" s="32"/>
      <c r="BM1511" s="32"/>
      <c r="BN1511" s="32"/>
      <c r="BO1511" s="32"/>
      <c r="BP1511" s="32"/>
      <c r="BQ1511" s="32"/>
      <c r="BR1511" s="32"/>
      <c r="BS1511" s="32"/>
      <c r="BT1511" s="32"/>
      <c r="BU1511" s="32"/>
      <c r="BV1511" s="32"/>
      <c r="BW1511" s="32"/>
      <c r="BX1511" s="32"/>
      <c r="BY1511" s="32"/>
      <c r="BZ1511" s="32"/>
      <c r="CA1511" s="32"/>
      <c r="CB1511" s="32"/>
      <c r="CC1511" s="32"/>
      <c r="CD1511" s="32"/>
      <c r="CE1511" s="32"/>
      <c r="CF1511" s="32"/>
      <c r="CG1511" s="32"/>
      <c r="CH1511" s="32"/>
      <c r="CI1511" s="32"/>
      <c r="CJ1511" s="32">
        <f t="shared" si="378"/>
        <v>866084</v>
      </c>
      <c r="CK1511" s="32">
        <f>+SMALL((K1511,O1511,S1511,W1511,AA1511,AE1511,AI1511,AM1511,AQ1511,AU1511,AY1511,BC1511,BG1511,BK1511,BO1511,BS1511,BW1511,CA1511,CE1511,CI1511),1)</f>
        <v>866084</v>
      </c>
      <c r="CL1511" s="18"/>
      <c r="CM1511" s="18"/>
      <c r="CN1511" s="35"/>
      <c r="CO1511" s="39">
        <f t="shared" si="379"/>
        <v>866084</v>
      </c>
    </row>
    <row r="1512" spans="1:93" s="19" customFormat="1" ht="28.5">
      <c r="A1512" s="17">
        <v>1502</v>
      </c>
      <c r="B1512" s="53" t="s">
        <v>1211</v>
      </c>
      <c r="C1512" s="69" t="s">
        <v>1241</v>
      </c>
      <c r="D1512" s="69" t="s">
        <v>1241</v>
      </c>
      <c r="E1512" s="37">
        <v>1</v>
      </c>
      <c r="F1512" s="37"/>
      <c r="G1512" s="34"/>
      <c r="H1512" s="32"/>
      <c r="I1512" s="32"/>
      <c r="J1512" s="32"/>
      <c r="K1512" s="32"/>
      <c r="L1512" s="32"/>
      <c r="M1512" s="32"/>
      <c r="N1512" s="32"/>
      <c r="O1512" s="32"/>
      <c r="P1512" s="94"/>
      <c r="Q1512" s="94"/>
      <c r="R1512" s="95"/>
      <c r="S1512" s="32"/>
      <c r="T1512" s="32"/>
      <c r="U1512" s="32"/>
      <c r="V1512" s="32"/>
      <c r="W1512" s="32"/>
      <c r="X1512" s="32"/>
      <c r="Y1512" s="32"/>
      <c r="Z1512" s="32"/>
      <c r="AA1512" s="32"/>
      <c r="AB1512" s="32">
        <v>820000</v>
      </c>
      <c r="AC1512" s="32"/>
      <c r="AD1512" s="32">
        <v>820000</v>
      </c>
      <c r="AE1512" s="32">
        <f t="shared" si="380"/>
        <v>866084</v>
      </c>
      <c r="AF1512" s="32"/>
      <c r="AG1512" s="32"/>
      <c r="AH1512" s="32"/>
      <c r="AI1512" s="32"/>
      <c r="AJ1512" s="32"/>
      <c r="AK1512" s="32"/>
      <c r="AL1512" s="32"/>
      <c r="AM1512" s="32"/>
      <c r="AN1512" s="32"/>
      <c r="AO1512" s="32"/>
      <c r="AP1512" s="32"/>
      <c r="AQ1512" s="32"/>
      <c r="AR1512" s="32"/>
      <c r="AS1512" s="32"/>
      <c r="AT1512" s="32"/>
      <c r="AU1512" s="32"/>
      <c r="AV1512" s="32"/>
      <c r="AW1512" s="32"/>
      <c r="AX1512" s="32"/>
      <c r="AY1512" s="32"/>
      <c r="AZ1512" s="32"/>
      <c r="BA1512" s="32"/>
      <c r="BB1512" s="32"/>
      <c r="BC1512" s="32"/>
      <c r="BD1512" s="32"/>
      <c r="BE1512" s="32"/>
      <c r="BF1512" s="32"/>
      <c r="BG1512" s="32"/>
      <c r="BH1512" s="32"/>
      <c r="BI1512" s="32"/>
      <c r="BJ1512" s="32"/>
      <c r="BK1512" s="32"/>
      <c r="BL1512" s="32"/>
      <c r="BM1512" s="32"/>
      <c r="BN1512" s="32"/>
      <c r="BO1512" s="32"/>
      <c r="BP1512" s="32"/>
      <c r="BQ1512" s="32"/>
      <c r="BR1512" s="32"/>
      <c r="BS1512" s="32"/>
      <c r="BT1512" s="32"/>
      <c r="BU1512" s="32"/>
      <c r="BV1512" s="32"/>
      <c r="BW1512" s="32"/>
      <c r="BX1512" s="32"/>
      <c r="BY1512" s="32"/>
      <c r="BZ1512" s="32"/>
      <c r="CA1512" s="32"/>
      <c r="CB1512" s="32"/>
      <c r="CC1512" s="32"/>
      <c r="CD1512" s="32"/>
      <c r="CE1512" s="32"/>
      <c r="CF1512" s="32"/>
      <c r="CG1512" s="32"/>
      <c r="CH1512" s="32"/>
      <c r="CI1512" s="32"/>
      <c r="CJ1512" s="32">
        <f t="shared" si="378"/>
        <v>866084</v>
      </c>
      <c r="CK1512" s="32">
        <f>+SMALL((K1512,O1512,S1512,W1512,AA1512,AE1512,AI1512,AM1512,AQ1512,AU1512,AY1512,BC1512,BG1512,BK1512,BO1512,BS1512,BW1512,CA1512,CE1512,CI1512),1)</f>
        <v>866084</v>
      </c>
      <c r="CL1512" s="18"/>
      <c r="CM1512" s="18"/>
      <c r="CN1512" s="35"/>
      <c r="CO1512" s="39">
        <f t="shared" si="379"/>
        <v>866084</v>
      </c>
    </row>
    <row r="1513" spans="1:93" s="19" customFormat="1" ht="28.5">
      <c r="A1513" s="17">
        <v>1503</v>
      </c>
      <c r="B1513" s="53" t="s">
        <v>1212</v>
      </c>
      <c r="C1513" s="69" t="s">
        <v>1241</v>
      </c>
      <c r="D1513" s="69" t="s">
        <v>1241</v>
      </c>
      <c r="E1513" s="37">
        <v>1</v>
      </c>
      <c r="F1513" s="37"/>
      <c r="G1513" s="34"/>
      <c r="H1513" s="32"/>
      <c r="I1513" s="32"/>
      <c r="J1513" s="32"/>
      <c r="K1513" s="32"/>
      <c r="L1513" s="32"/>
      <c r="M1513" s="32"/>
      <c r="N1513" s="32"/>
      <c r="O1513" s="32"/>
      <c r="P1513" s="94"/>
      <c r="Q1513" s="94"/>
      <c r="R1513" s="95"/>
      <c r="S1513" s="32"/>
      <c r="T1513" s="32"/>
      <c r="U1513" s="32"/>
      <c r="V1513" s="32"/>
      <c r="W1513" s="32"/>
      <c r="X1513" s="32"/>
      <c r="Y1513" s="32"/>
      <c r="Z1513" s="32"/>
      <c r="AA1513" s="32"/>
      <c r="AB1513" s="32">
        <v>820000</v>
      </c>
      <c r="AC1513" s="32"/>
      <c r="AD1513" s="32">
        <v>820000</v>
      </c>
      <c r="AE1513" s="32">
        <f t="shared" si="380"/>
        <v>866084</v>
      </c>
      <c r="AF1513" s="32"/>
      <c r="AG1513" s="32"/>
      <c r="AH1513" s="32"/>
      <c r="AI1513" s="32"/>
      <c r="AJ1513" s="32"/>
      <c r="AK1513" s="32"/>
      <c r="AL1513" s="32"/>
      <c r="AM1513" s="32"/>
      <c r="AN1513" s="32"/>
      <c r="AO1513" s="32"/>
      <c r="AP1513" s="32"/>
      <c r="AQ1513" s="32"/>
      <c r="AR1513" s="32"/>
      <c r="AS1513" s="32"/>
      <c r="AT1513" s="32"/>
      <c r="AU1513" s="32"/>
      <c r="AV1513" s="32"/>
      <c r="AW1513" s="32"/>
      <c r="AX1513" s="32"/>
      <c r="AY1513" s="32"/>
      <c r="AZ1513" s="32"/>
      <c r="BA1513" s="32"/>
      <c r="BB1513" s="32"/>
      <c r="BC1513" s="32"/>
      <c r="BD1513" s="32"/>
      <c r="BE1513" s="32"/>
      <c r="BF1513" s="32"/>
      <c r="BG1513" s="32"/>
      <c r="BH1513" s="32"/>
      <c r="BI1513" s="32"/>
      <c r="BJ1513" s="32"/>
      <c r="BK1513" s="32"/>
      <c r="BL1513" s="32"/>
      <c r="BM1513" s="32"/>
      <c r="BN1513" s="32"/>
      <c r="BO1513" s="32"/>
      <c r="BP1513" s="32"/>
      <c r="BQ1513" s="32"/>
      <c r="BR1513" s="32"/>
      <c r="BS1513" s="32"/>
      <c r="BT1513" s="32"/>
      <c r="BU1513" s="32"/>
      <c r="BV1513" s="32"/>
      <c r="BW1513" s="32"/>
      <c r="BX1513" s="32"/>
      <c r="BY1513" s="32"/>
      <c r="BZ1513" s="32"/>
      <c r="CA1513" s="32"/>
      <c r="CB1513" s="32"/>
      <c r="CC1513" s="32"/>
      <c r="CD1513" s="32"/>
      <c r="CE1513" s="32"/>
      <c r="CF1513" s="32"/>
      <c r="CG1513" s="32"/>
      <c r="CH1513" s="32"/>
      <c r="CI1513" s="32"/>
      <c r="CJ1513" s="32">
        <f t="shared" si="378"/>
        <v>866084</v>
      </c>
      <c r="CK1513" s="32">
        <f>+SMALL((K1513,O1513,S1513,W1513,AA1513,AE1513,AI1513,AM1513,AQ1513,AU1513,AY1513,BC1513,BG1513,BK1513,BO1513,BS1513,BW1513,CA1513,CE1513,CI1513),1)</f>
        <v>866084</v>
      </c>
      <c r="CL1513" s="18"/>
      <c r="CM1513" s="18"/>
      <c r="CN1513" s="35"/>
      <c r="CO1513" s="39">
        <f t="shared" si="379"/>
        <v>866084</v>
      </c>
    </row>
    <row r="1514" spans="1:93" s="19" customFormat="1" ht="42.75">
      <c r="A1514" s="17">
        <v>1504</v>
      </c>
      <c r="B1514" s="53" t="s">
        <v>1213</v>
      </c>
      <c r="C1514" s="69" t="s">
        <v>1241</v>
      </c>
      <c r="D1514" s="69" t="s">
        <v>1241</v>
      </c>
      <c r="E1514" s="37">
        <v>1</v>
      </c>
      <c r="F1514" s="37"/>
      <c r="G1514" s="34"/>
      <c r="H1514" s="32"/>
      <c r="I1514" s="32"/>
      <c r="J1514" s="32"/>
      <c r="K1514" s="32"/>
      <c r="L1514" s="32"/>
      <c r="M1514" s="32"/>
      <c r="N1514" s="32"/>
      <c r="O1514" s="32"/>
      <c r="P1514" s="94"/>
      <c r="Q1514" s="94"/>
      <c r="R1514" s="95"/>
      <c r="S1514" s="32"/>
      <c r="T1514" s="32"/>
      <c r="U1514" s="32"/>
      <c r="V1514" s="32"/>
      <c r="W1514" s="32"/>
      <c r="X1514" s="32"/>
      <c r="Y1514" s="32"/>
      <c r="Z1514" s="32"/>
      <c r="AA1514" s="32"/>
      <c r="AB1514" s="32">
        <v>820000</v>
      </c>
      <c r="AC1514" s="32"/>
      <c r="AD1514" s="32">
        <v>820000</v>
      </c>
      <c r="AE1514" s="32">
        <f t="shared" si="380"/>
        <v>866084</v>
      </c>
      <c r="AF1514" s="32"/>
      <c r="AG1514" s="32"/>
      <c r="AH1514" s="32"/>
      <c r="AI1514" s="32"/>
      <c r="AJ1514" s="32"/>
      <c r="AK1514" s="32"/>
      <c r="AL1514" s="32"/>
      <c r="AM1514" s="32"/>
      <c r="AN1514" s="32"/>
      <c r="AO1514" s="32"/>
      <c r="AP1514" s="32"/>
      <c r="AQ1514" s="32"/>
      <c r="AR1514" s="32"/>
      <c r="AS1514" s="32"/>
      <c r="AT1514" s="32"/>
      <c r="AU1514" s="32"/>
      <c r="AV1514" s="32"/>
      <c r="AW1514" s="32"/>
      <c r="AX1514" s="32"/>
      <c r="AY1514" s="32"/>
      <c r="AZ1514" s="32"/>
      <c r="BA1514" s="32"/>
      <c r="BB1514" s="32"/>
      <c r="BC1514" s="32"/>
      <c r="BD1514" s="32"/>
      <c r="BE1514" s="32"/>
      <c r="BF1514" s="32"/>
      <c r="BG1514" s="32"/>
      <c r="BH1514" s="32"/>
      <c r="BI1514" s="32"/>
      <c r="BJ1514" s="32"/>
      <c r="BK1514" s="32"/>
      <c r="BL1514" s="32"/>
      <c r="BM1514" s="32"/>
      <c r="BN1514" s="32"/>
      <c r="BO1514" s="32"/>
      <c r="BP1514" s="32"/>
      <c r="BQ1514" s="32"/>
      <c r="BR1514" s="32"/>
      <c r="BS1514" s="32"/>
      <c r="BT1514" s="32"/>
      <c r="BU1514" s="32"/>
      <c r="BV1514" s="32"/>
      <c r="BW1514" s="32"/>
      <c r="BX1514" s="32"/>
      <c r="BY1514" s="32"/>
      <c r="BZ1514" s="32"/>
      <c r="CA1514" s="32"/>
      <c r="CB1514" s="32"/>
      <c r="CC1514" s="32"/>
      <c r="CD1514" s="32"/>
      <c r="CE1514" s="32"/>
      <c r="CF1514" s="32"/>
      <c r="CG1514" s="32"/>
      <c r="CH1514" s="32"/>
      <c r="CI1514" s="32"/>
      <c r="CJ1514" s="32">
        <f t="shared" si="378"/>
        <v>866084</v>
      </c>
      <c r="CK1514" s="32">
        <f>+SMALL((K1514,O1514,S1514,W1514,AA1514,AE1514,AI1514,AM1514,AQ1514,AU1514,AY1514,BC1514,BG1514,BK1514,BO1514,BS1514,BW1514,CA1514,CE1514,CI1514),1)</f>
        <v>866084</v>
      </c>
      <c r="CL1514" s="18"/>
      <c r="CM1514" s="18"/>
      <c r="CN1514" s="35"/>
      <c r="CO1514" s="39">
        <f t="shared" si="379"/>
        <v>866084</v>
      </c>
    </row>
    <row r="1515" spans="1:93" s="19" customFormat="1" ht="42.75">
      <c r="A1515" s="17">
        <v>1505</v>
      </c>
      <c r="B1515" s="53" t="s">
        <v>1214</v>
      </c>
      <c r="C1515" s="69" t="s">
        <v>1241</v>
      </c>
      <c r="D1515" s="69" t="s">
        <v>1241</v>
      </c>
      <c r="E1515" s="37">
        <v>1</v>
      </c>
      <c r="F1515" s="37"/>
      <c r="G1515" s="34"/>
      <c r="H1515" s="32"/>
      <c r="I1515" s="32"/>
      <c r="J1515" s="32"/>
      <c r="K1515" s="32"/>
      <c r="L1515" s="32"/>
      <c r="M1515" s="32"/>
      <c r="N1515" s="32"/>
      <c r="O1515" s="32"/>
      <c r="P1515" s="94"/>
      <c r="Q1515" s="94"/>
      <c r="R1515" s="95"/>
      <c r="S1515" s="32"/>
      <c r="T1515" s="32"/>
      <c r="U1515" s="32"/>
      <c r="V1515" s="32"/>
      <c r="W1515" s="32"/>
      <c r="X1515" s="32"/>
      <c r="Y1515" s="32"/>
      <c r="Z1515" s="32"/>
      <c r="AA1515" s="32"/>
      <c r="AB1515" s="32">
        <v>820000</v>
      </c>
      <c r="AC1515" s="32"/>
      <c r="AD1515" s="32">
        <v>820000</v>
      </c>
      <c r="AE1515" s="32">
        <f t="shared" si="380"/>
        <v>866084</v>
      </c>
      <c r="AF1515" s="32"/>
      <c r="AG1515" s="32"/>
      <c r="AH1515" s="32"/>
      <c r="AI1515" s="32"/>
      <c r="AJ1515" s="32"/>
      <c r="AK1515" s="32"/>
      <c r="AL1515" s="32"/>
      <c r="AM1515" s="32"/>
      <c r="AN1515" s="32"/>
      <c r="AO1515" s="32"/>
      <c r="AP1515" s="32"/>
      <c r="AQ1515" s="32"/>
      <c r="AR1515" s="32"/>
      <c r="AS1515" s="32"/>
      <c r="AT1515" s="32"/>
      <c r="AU1515" s="32"/>
      <c r="AV1515" s="32"/>
      <c r="AW1515" s="32"/>
      <c r="AX1515" s="32"/>
      <c r="AY1515" s="32"/>
      <c r="AZ1515" s="32"/>
      <c r="BA1515" s="32"/>
      <c r="BB1515" s="32"/>
      <c r="BC1515" s="32"/>
      <c r="BD1515" s="32"/>
      <c r="BE1515" s="32"/>
      <c r="BF1515" s="32"/>
      <c r="BG1515" s="32"/>
      <c r="BH1515" s="32"/>
      <c r="BI1515" s="32"/>
      <c r="BJ1515" s="32"/>
      <c r="BK1515" s="32"/>
      <c r="BL1515" s="32"/>
      <c r="BM1515" s="32"/>
      <c r="BN1515" s="32"/>
      <c r="BO1515" s="32"/>
      <c r="BP1515" s="32"/>
      <c r="BQ1515" s="32"/>
      <c r="BR1515" s="32"/>
      <c r="BS1515" s="32"/>
      <c r="BT1515" s="32"/>
      <c r="BU1515" s="32"/>
      <c r="BV1515" s="32"/>
      <c r="BW1515" s="32"/>
      <c r="BX1515" s="32"/>
      <c r="BY1515" s="32"/>
      <c r="BZ1515" s="32"/>
      <c r="CA1515" s="32"/>
      <c r="CB1515" s="32"/>
      <c r="CC1515" s="32"/>
      <c r="CD1515" s="32"/>
      <c r="CE1515" s="32"/>
      <c r="CF1515" s="32"/>
      <c r="CG1515" s="32"/>
      <c r="CH1515" s="32"/>
      <c r="CI1515" s="32"/>
      <c r="CJ1515" s="32">
        <f t="shared" si="378"/>
        <v>866084</v>
      </c>
      <c r="CK1515" s="32">
        <f>+SMALL((K1515,O1515,S1515,W1515,AA1515,AE1515,AI1515,AM1515,AQ1515,AU1515,AY1515,BC1515,BG1515,BK1515,BO1515,BS1515,BW1515,CA1515,CE1515,CI1515),1)</f>
        <v>866084</v>
      </c>
      <c r="CL1515" s="18"/>
      <c r="CM1515" s="18"/>
      <c r="CN1515" s="35"/>
      <c r="CO1515" s="39">
        <f t="shared" si="379"/>
        <v>866084</v>
      </c>
    </row>
    <row r="1516" spans="1:93" s="19" customFormat="1" ht="42.75">
      <c r="A1516" s="17">
        <v>1506</v>
      </c>
      <c r="B1516" s="53" t="s">
        <v>1215</v>
      </c>
      <c r="C1516" s="69" t="s">
        <v>1241</v>
      </c>
      <c r="D1516" s="69" t="s">
        <v>1241</v>
      </c>
      <c r="E1516" s="37">
        <v>1</v>
      </c>
      <c r="F1516" s="37"/>
      <c r="G1516" s="34"/>
      <c r="H1516" s="32"/>
      <c r="I1516" s="32"/>
      <c r="J1516" s="32"/>
      <c r="K1516" s="32"/>
      <c r="L1516" s="32"/>
      <c r="M1516" s="32"/>
      <c r="N1516" s="32"/>
      <c r="O1516" s="32"/>
      <c r="P1516" s="94"/>
      <c r="Q1516" s="94"/>
      <c r="R1516" s="95"/>
      <c r="S1516" s="32"/>
      <c r="T1516" s="32"/>
      <c r="U1516" s="32"/>
      <c r="V1516" s="32"/>
      <c r="W1516" s="32"/>
      <c r="X1516" s="32"/>
      <c r="Y1516" s="32"/>
      <c r="Z1516" s="32"/>
      <c r="AA1516" s="32"/>
      <c r="AB1516" s="32">
        <v>820000</v>
      </c>
      <c r="AC1516" s="32"/>
      <c r="AD1516" s="32">
        <v>820000</v>
      </c>
      <c r="AE1516" s="32">
        <f t="shared" si="380"/>
        <v>866084</v>
      </c>
      <c r="AF1516" s="32"/>
      <c r="AG1516" s="32"/>
      <c r="AH1516" s="32"/>
      <c r="AI1516" s="32"/>
      <c r="AJ1516" s="32"/>
      <c r="AK1516" s="32"/>
      <c r="AL1516" s="32"/>
      <c r="AM1516" s="32"/>
      <c r="AN1516" s="32"/>
      <c r="AO1516" s="32"/>
      <c r="AP1516" s="32"/>
      <c r="AQ1516" s="32"/>
      <c r="AR1516" s="32"/>
      <c r="AS1516" s="32"/>
      <c r="AT1516" s="32"/>
      <c r="AU1516" s="32"/>
      <c r="AV1516" s="32"/>
      <c r="AW1516" s="32"/>
      <c r="AX1516" s="32"/>
      <c r="AY1516" s="32"/>
      <c r="AZ1516" s="32"/>
      <c r="BA1516" s="32"/>
      <c r="BB1516" s="32"/>
      <c r="BC1516" s="32"/>
      <c r="BD1516" s="32"/>
      <c r="BE1516" s="32"/>
      <c r="BF1516" s="32"/>
      <c r="BG1516" s="32"/>
      <c r="BH1516" s="32"/>
      <c r="BI1516" s="32"/>
      <c r="BJ1516" s="32"/>
      <c r="BK1516" s="32"/>
      <c r="BL1516" s="32"/>
      <c r="BM1516" s="32"/>
      <c r="BN1516" s="32"/>
      <c r="BO1516" s="32"/>
      <c r="BP1516" s="32"/>
      <c r="BQ1516" s="32"/>
      <c r="BR1516" s="32"/>
      <c r="BS1516" s="32"/>
      <c r="BT1516" s="32"/>
      <c r="BU1516" s="32"/>
      <c r="BV1516" s="32"/>
      <c r="BW1516" s="32"/>
      <c r="BX1516" s="32"/>
      <c r="BY1516" s="32"/>
      <c r="BZ1516" s="32"/>
      <c r="CA1516" s="32"/>
      <c r="CB1516" s="32"/>
      <c r="CC1516" s="32"/>
      <c r="CD1516" s="32"/>
      <c r="CE1516" s="32"/>
      <c r="CF1516" s="32"/>
      <c r="CG1516" s="32"/>
      <c r="CH1516" s="32"/>
      <c r="CI1516" s="32"/>
      <c r="CJ1516" s="32">
        <f t="shared" si="378"/>
        <v>866084</v>
      </c>
      <c r="CK1516" s="32">
        <f>+SMALL((K1516,O1516,S1516,W1516,AA1516,AE1516,AI1516,AM1516,AQ1516,AU1516,AY1516,BC1516,BG1516,BK1516,BO1516,BS1516,BW1516,CA1516,CE1516,CI1516),1)</f>
        <v>866084</v>
      </c>
      <c r="CL1516" s="18"/>
      <c r="CM1516" s="18"/>
      <c r="CN1516" s="35"/>
      <c r="CO1516" s="39">
        <f t="shared" si="379"/>
        <v>866084</v>
      </c>
    </row>
    <row r="1517" spans="1:93" s="19" customFormat="1" ht="42.75">
      <c r="A1517" s="17">
        <v>1507</v>
      </c>
      <c r="B1517" s="53" t="s">
        <v>1216</v>
      </c>
      <c r="C1517" s="69" t="s">
        <v>1241</v>
      </c>
      <c r="D1517" s="69" t="s">
        <v>1241</v>
      </c>
      <c r="E1517" s="37">
        <v>1</v>
      </c>
      <c r="F1517" s="37"/>
      <c r="G1517" s="34"/>
      <c r="H1517" s="32"/>
      <c r="I1517" s="32"/>
      <c r="J1517" s="32"/>
      <c r="K1517" s="32"/>
      <c r="L1517" s="32"/>
      <c r="M1517" s="32"/>
      <c r="N1517" s="32"/>
      <c r="O1517" s="32"/>
      <c r="P1517" s="94"/>
      <c r="Q1517" s="94"/>
      <c r="R1517" s="95"/>
      <c r="S1517" s="32"/>
      <c r="T1517" s="32"/>
      <c r="U1517" s="32"/>
      <c r="V1517" s="32"/>
      <c r="W1517" s="32"/>
      <c r="X1517" s="32"/>
      <c r="Y1517" s="32"/>
      <c r="Z1517" s="32"/>
      <c r="AA1517" s="32"/>
      <c r="AB1517" s="32">
        <v>820000</v>
      </c>
      <c r="AC1517" s="32"/>
      <c r="AD1517" s="32">
        <v>820000</v>
      </c>
      <c r="AE1517" s="32">
        <f t="shared" si="380"/>
        <v>866084</v>
      </c>
      <c r="AF1517" s="32"/>
      <c r="AG1517" s="32"/>
      <c r="AH1517" s="32"/>
      <c r="AI1517" s="32"/>
      <c r="AJ1517" s="32"/>
      <c r="AK1517" s="32"/>
      <c r="AL1517" s="32"/>
      <c r="AM1517" s="32"/>
      <c r="AN1517" s="32"/>
      <c r="AO1517" s="32"/>
      <c r="AP1517" s="32"/>
      <c r="AQ1517" s="32"/>
      <c r="AR1517" s="32"/>
      <c r="AS1517" s="32"/>
      <c r="AT1517" s="32"/>
      <c r="AU1517" s="32"/>
      <c r="AV1517" s="32"/>
      <c r="AW1517" s="32"/>
      <c r="AX1517" s="32"/>
      <c r="AY1517" s="32"/>
      <c r="AZ1517" s="32"/>
      <c r="BA1517" s="32"/>
      <c r="BB1517" s="32"/>
      <c r="BC1517" s="32"/>
      <c r="BD1517" s="32"/>
      <c r="BE1517" s="32"/>
      <c r="BF1517" s="32"/>
      <c r="BG1517" s="32"/>
      <c r="BH1517" s="32"/>
      <c r="BI1517" s="32"/>
      <c r="BJ1517" s="32"/>
      <c r="BK1517" s="32"/>
      <c r="BL1517" s="32"/>
      <c r="BM1517" s="32"/>
      <c r="BN1517" s="32"/>
      <c r="BO1517" s="32"/>
      <c r="BP1517" s="32"/>
      <c r="BQ1517" s="32"/>
      <c r="BR1517" s="32"/>
      <c r="BS1517" s="32"/>
      <c r="BT1517" s="32"/>
      <c r="BU1517" s="32"/>
      <c r="BV1517" s="32"/>
      <c r="BW1517" s="32"/>
      <c r="BX1517" s="32"/>
      <c r="BY1517" s="32"/>
      <c r="BZ1517" s="32"/>
      <c r="CA1517" s="32"/>
      <c r="CB1517" s="32"/>
      <c r="CC1517" s="32"/>
      <c r="CD1517" s="32"/>
      <c r="CE1517" s="32"/>
      <c r="CF1517" s="32"/>
      <c r="CG1517" s="32"/>
      <c r="CH1517" s="32"/>
      <c r="CI1517" s="32"/>
      <c r="CJ1517" s="32">
        <f t="shared" si="378"/>
        <v>866084</v>
      </c>
      <c r="CK1517" s="32">
        <f>+SMALL((K1517,O1517,S1517,W1517,AA1517,AE1517,AI1517,AM1517,AQ1517,AU1517,AY1517,BC1517,BG1517,BK1517,BO1517,BS1517,BW1517,CA1517,CE1517,CI1517),1)</f>
        <v>866084</v>
      </c>
      <c r="CL1517" s="18"/>
      <c r="CM1517" s="18"/>
      <c r="CN1517" s="35"/>
      <c r="CO1517" s="39">
        <f t="shared" si="379"/>
        <v>866084</v>
      </c>
    </row>
    <row r="1518" spans="1:93" s="19" customFormat="1" ht="42.75">
      <c r="A1518" s="17">
        <v>1508</v>
      </c>
      <c r="B1518" s="54" t="s">
        <v>1217</v>
      </c>
      <c r="C1518" s="69" t="s">
        <v>1241</v>
      </c>
      <c r="D1518" s="69" t="s">
        <v>1241</v>
      </c>
      <c r="E1518" s="37">
        <v>1</v>
      </c>
      <c r="F1518" s="37"/>
      <c r="G1518" s="34"/>
      <c r="H1518" s="32"/>
      <c r="I1518" s="32"/>
      <c r="J1518" s="32"/>
      <c r="K1518" s="32"/>
      <c r="L1518" s="32"/>
      <c r="M1518" s="32"/>
      <c r="N1518" s="32"/>
      <c r="O1518" s="32"/>
      <c r="P1518" s="94"/>
      <c r="Q1518" s="94"/>
      <c r="R1518" s="95"/>
      <c r="S1518" s="32"/>
      <c r="T1518" s="32"/>
      <c r="U1518" s="32"/>
      <c r="V1518" s="32"/>
      <c r="W1518" s="32"/>
      <c r="X1518" s="32"/>
      <c r="Y1518" s="32"/>
      <c r="Z1518" s="32"/>
      <c r="AA1518" s="32"/>
      <c r="AB1518" s="32">
        <v>820000</v>
      </c>
      <c r="AC1518" s="32"/>
      <c r="AD1518" s="32">
        <v>820000</v>
      </c>
      <c r="AE1518" s="32">
        <f t="shared" si="380"/>
        <v>866084</v>
      </c>
      <c r="AF1518" s="32"/>
      <c r="AG1518" s="32"/>
      <c r="AH1518" s="32"/>
      <c r="AI1518" s="32"/>
      <c r="AJ1518" s="32"/>
      <c r="AK1518" s="32"/>
      <c r="AL1518" s="32"/>
      <c r="AM1518" s="32"/>
      <c r="AN1518" s="32"/>
      <c r="AO1518" s="32"/>
      <c r="AP1518" s="32"/>
      <c r="AQ1518" s="32"/>
      <c r="AR1518" s="32"/>
      <c r="AS1518" s="32"/>
      <c r="AT1518" s="32"/>
      <c r="AU1518" s="32"/>
      <c r="AV1518" s="32"/>
      <c r="AW1518" s="32"/>
      <c r="AX1518" s="32"/>
      <c r="AY1518" s="32"/>
      <c r="AZ1518" s="32"/>
      <c r="BA1518" s="32"/>
      <c r="BB1518" s="32"/>
      <c r="BC1518" s="32"/>
      <c r="BD1518" s="32"/>
      <c r="BE1518" s="32"/>
      <c r="BF1518" s="32"/>
      <c r="BG1518" s="32"/>
      <c r="BH1518" s="32"/>
      <c r="BI1518" s="32"/>
      <c r="BJ1518" s="32"/>
      <c r="BK1518" s="32"/>
      <c r="BL1518" s="32"/>
      <c r="BM1518" s="32"/>
      <c r="BN1518" s="32"/>
      <c r="BO1518" s="32"/>
      <c r="BP1518" s="32"/>
      <c r="BQ1518" s="32"/>
      <c r="BR1518" s="32"/>
      <c r="BS1518" s="32"/>
      <c r="BT1518" s="32"/>
      <c r="BU1518" s="32"/>
      <c r="BV1518" s="32"/>
      <c r="BW1518" s="32"/>
      <c r="BX1518" s="32"/>
      <c r="BY1518" s="32"/>
      <c r="BZ1518" s="32"/>
      <c r="CA1518" s="32"/>
      <c r="CB1518" s="32"/>
      <c r="CC1518" s="32"/>
      <c r="CD1518" s="32"/>
      <c r="CE1518" s="32"/>
      <c r="CF1518" s="32"/>
      <c r="CG1518" s="32"/>
      <c r="CH1518" s="32"/>
      <c r="CI1518" s="32"/>
      <c r="CJ1518" s="32">
        <f t="shared" si="378"/>
        <v>866084</v>
      </c>
      <c r="CK1518" s="32">
        <f>+SMALL((K1518,O1518,S1518,W1518,AA1518,AE1518,AI1518,AM1518,AQ1518,AU1518,AY1518,BC1518,BG1518,BK1518,BO1518,BS1518,BW1518,CA1518,CE1518,CI1518),1)</f>
        <v>866084</v>
      </c>
      <c r="CL1518" s="18"/>
      <c r="CM1518" s="18"/>
      <c r="CN1518" s="35"/>
      <c r="CO1518" s="39">
        <f t="shared" si="379"/>
        <v>866084</v>
      </c>
    </row>
    <row r="1519" spans="1:93" s="19" customFormat="1" ht="28.5">
      <c r="A1519" s="17">
        <v>1509</v>
      </c>
      <c r="B1519" s="54" t="s">
        <v>1218</v>
      </c>
      <c r="C1519" s="69" t="s">
        <v>1241</v>
      </c>
      <c r="D1519" s="69" t="s">
        <v>1241</v>
      </c>
      <c r="E1519" s="37">
        <v>1</v>
      </c>
      <c r="F1519" s="37"/>
      <c r="G1519" s="34"/>
      <c r="H1519" s="32"/>
      <c r="I1519" s="32"/>
      <c r="J1519" s="32"/>
      <c r="K1519" s="32"/>
      <c r="L1519" s="32"/>
      <c r="M1519" s="32"/>
      <c r="N1519" s="32"/>
      <c r="O1519" s="32"/>
      <c r="P1519" s="94"/>
      <c r="Q1519" s="94"/>
      <c r="R1519" s="95"/>
      <c r="S1519" s="32"/>
      <c r="T1519" s="32"/>
      <c r="U1519" s="32"/>
      <c r="V1519" s="32"/>
      <c r="W1519" s="32"/>
      <c r="X1519" s="32"/>
      <c r="Y1519" s="32"/>
      <c r="Z1519" s="32"/>
      <c r="AA1519" s="32"/>
      <c r="AB1519" s="32">
        <v>820000</v>
      </c>
      <c r="AC1519" s="32"/>
      <c r="AD1519" s="32">
        <v>820000</v>
      </c>
      <c r="AE1519" s="32">
        <f t="shared" si="380"/>
        <v>866084</v>
      </c>
      <c r="AF1519" s="32"/>
      <c r="AG1519" s="32"/>
      <c r="AH1519" s="32"/>
      <c r="AI1519" s="32"/>
      <c r="AJ1519" s="32"/>
      <c r="AK1519" s="32"/>
      <c r="AL1519" s="32"/>
      <c r="AM1519" s="32"/>
      <c r="AN1519" s="32"/>
      <c r="AO1519" s="32"/>
      <c r="AP1519" s="32"/>
      <c r="AQ1519" s="32"/>
      <c r="AR1519" s="32"/>
      <c r="AS1519" s="32"/>
      <c r="AT1519" s="32"/>
      <c r="AU1519" s="32"/>
      <c r="AV1519" s="32"/>
      <c r="AW1519" s="32"/>
      <c r="AX1519" s="32"/>
      <c r="AY1519" s="32"/>
      <c r="AZ1519" s="32"/>
      <c r="BA1519" s="32"/>
      <c r="BB1519" s="32"/>
      <c r="BC1519" s="32"/>
      <c r="BD1519" s="32"/>
      <c r="BE1519" s="32"/>
      <c r="BF1519" s="32"/>
      <c r="BG1519" s="32"/>
      <c r="BH1519" s="32"/>
      <c r="BI1519" s="32"/>
      <c r="BJ1519" s="32"/>
      <c r="BK1519" s="32"/>
      <c r="BL1519" s="32"/>
      <c r="BM1519" s="32"/>
      <c r="BN1519" s="32"/>
      <c r="BO1519" s="32"/>
      <c r="BP1519" s="32"/>
      <c r="BQ1519" s="32"/>
      <c r="BR1519" s="32"/>
      <c r="BS1519" s="32"/>
      <c r="BT1519" s="32"/>
      <c r="BU1519" s="32"/>
      <c r="BV1519" s="32"/>
      <c r="BW1519" s="32"/>
      <c r="BX1519" s="32"/>
      <c r="BY1519" s="32"/>
      <c r="BZ1519" s="32"/>
      <c r="CA1519" s="32"/>
      <c r="CB1519" s="32"/>
      <c r="CC1519" s="32"/>
      <c r="CD1519" s="32"/>
      <c r="CE1519" s="32"/>
      <c r="CF1519" s="32"/>
      <c r="CG1519" s="32"/>
      <c r="CH1519" s="32"/>
      <c r="CI1519" s="32"/>
      <c r="CJ1519" s="32">
        <f t="shared" si="378"/>
        <v>866084</v>
      </c>
      <c r="CK1519" s="32">
        <f>+SMALL((K1519,O1519,S1519,W1519,AA1519,AE1519,AI1519,AM1519,AQ1519,AU1519,AY1519,BC1519,BG1519,BK1519,BO1519,BS1519,BW1519,CA1519,CE1519,CI1519),1)</f>
        <v>866084</v>
      </c>
      <c r="CL1519" s="18"/>
      <c r="CM1519" s="18"/>
      <c r="CN1519" s="35"/>
      <c r="CO1519" s="39">
        <f t="shared" si="379"/>
        <v>866084</v>
      </c>
    </row>
    <row r="1520" spans="1:93" s="19" customFormat="1" ht="42.75">
      <c r="A1520" s="17">
        <v>1510</v>
      </c>
      <c r="B1520" s="54" t="s">
        <v>1219</v>
      </c>
      <c r="C1520" s="69" t="s">
        <v>1241</v>
      </c>
      <c r="D1520" s="69" t="s">
        <v>1241</v>
      </c>
      <c r="E1520" s="37">
        <v>1</v>
      </c>
      <c r="F1520" s="37"/>
      <c r="G1520" s="34"/>
      <c r="H1520" s="32"/>
      <c r="I1520" s="32"/>
      <c r="J1520" s="32"/>
      <c r="K1520" s="32"/>
      <c r="L1520" s="32"/>
      <c r="M1520" s="32"/>
      <c r="N1520" s="32"/>
      <c r="O1520" s="32"/>
      <c r="P1520" s="94"/>
      <c r="Q1520" s="94"/>
      <c r="R1520" s="95"/>
      <c r="S1520" s="32"/>
      <c r="T1520" s="32"/>
      <c r="U1520" s="32"/>
      <c r="V1520" s="32"/>
      <c r="W1520" s="32"/>
      <c r="X1520" s="32"/>
      <c r="Y1520" s="32"/>
      <c r="Z1520" s="32"/>
      <c r="AA1520" s="32"/>
      <c r="AB1520" s="32">
        <v>820000</v>
      </c>
      <c r="AC1520" s="32"/>
      <c r="AD1520" s="32">
        <v>820000</v>
      </c>
      <c r="AE1520" s="32">
        <f t="shared" si="380"/>
        <v>866084</v>
      </c>
      <c r="AF1520" s="32"/>
      <c r="AG1520" s="32"/>
      <c r="AH1520" s="32"/>
      <c r="AI1520" s="32"/>
      <c r="AJ1520" s="32"/>
      <c r="AK1520" s="32"/>
      <c r="AL1520" s="32"/>
      <c r="AM1520" s="32"/>
      <c r="AN1520" s="32"/>
      <c r="AO1520" s="32"/>
      <c r="AP1520" s="32"/>
      <c r="AQ1520" s="32"/>
      <c r="AR1520" s="32"/>
      <c r="AS1520" s="32"/>
      <c r="AT1520" s="32"/>
      <c r="AU1520" s="32"/>
      <c r="AV1520" s="32"/>
      <c r="AW1520" s="32"/>
      <c r="AX1520" s="32"/>
      <c r="AY1520" s="32"/>
      <c r="AZ1520" s="32"/>
      <c r="BA1520" s="32"/>
      <c r="BB1520" s="32"/>
      <c r="BC1520" s="32"/>
      <c r="BD1520" s="32"/>
      <c r="BE1520" s="32"/>
      <c r="BF1520" s="32"/>
      <c r="BG1520" s="32"/>
      <c r="BH1520" s="32"/>
      <c r="BI1520" s="32"/>
      <c r="BJ1520" s="32"/>
      <c r="BK1520" s="32"/>
      <c r="BL1520" s="32"/>
      <c r="BM1520" s="32"/>
      <c r="BN1520" s="32"/>
      <c r="BO1520" s="32"/>
      <c r="BP1520" s="32"/>
      <c r="BQ1520" s="32"/>
      <c r="BR1520" s="32"/>
      <c r="BS1520" s="32"/>
      <c r="BT1520" s="32"/>
      <c r="BU1520" s="32"/>
      <c r="BV1520" s="32"/>
      <c r="BW1520" s="32"/>
      <c r="BX1520" s="32"/>
      <c r="BY1520" s="32"/>
      <c r="BZ1520" s="32"/>
      <c r="CA1520" s="32"/>
      <c r="CB1520" s="32"/>
      <c r="CC1520" s="32"/>
      <c r="CD1520" s="32"/>
      <c r="CE1520" s="32"/>
      <c r="CF1520" s="32"/>
      <c r="CG1520" s="32"/>
      <c r="CH1520" s="32"/>
      <c r="CI1520" s="32"/>
      <c r="CJ1520" s="32">
        <f t="shared" si="378"/>
        <v>866084</v>
      </c>
      <c r="CK1520" s="32">
        <f>+SMALL((K1520,O1520,S1520,W1520,AA1520,AE1520,AI1520,AM1520,AQ1520,AU1520,AY1520,BC1520,BG1520,BK1520,BO1520,BS1520,BW1520,CA1520,CE1520,CI1520),1)</f>
        <v>866084</v>
      </c>
      <c r="CL1520" s="18"/>
      <c r="CM1520" s="18"/>
      <c r="CN1520" s="35"/>
      <c r="CO1520" s="39">
        <f t="shared" si="379"/>
        <v>866084</v>
      </c>
    </row>
    <row r="1521" spans="1:93" s="19" customFormat="1" ht="42.75">
      <c r="A1521" s="17">
        <v>1511</v>
      </c>
      <c r="B1521" s="54" t="s">
        <v>1220</v>
      </c>
      <c r="C1521" s="69" t="s">
        <v>1241</v>
      </c>
      <c r="D1521" s="69" t="s">
        <v>1241</v>
      </c>
      <c r="E1521" s="37">
        <v>1</v>
      </c>
      <c r="F1521" s="37"/>
      <c r="G1521" s="34"/>
      <c r="H1521" s="32"/>
      <c r="I1521" s="32"/>
      <c r="J1521" s="32"/>
      <c r="K1521" s="32"/>
      <c r="L1521" s="32"/>
      <c r="M1521" s="32"/>
      <c r="N1521" s="32"/>
      <c r="O1521" s="32"/>
      <c r="P1521" s="94"/>
      <c r="Q1521" s="94"/>
      <c r="R1521" s="95"/>
      <c r="S1521" s="32"/>
      <c r="T1521" s="32"/>
      <c r="U1521" s="32"/>
      <c r="V1521" s="32"/>
      <c r="W1521" s="32"/>
      <c r="X1521" s="32"/>
      <c r="Y1521" s="32"/>
      <c r="Z1521" s="32"/>
      <c r="AA1521" s="32"/>
      <c r="AB1521" s="32">
        <v>820000</v>
      </c>
      <c r="AC1521" s="32"/>
      <c r="AD1521" s="32">
        <v>820000</v>
      </c>
      <c r="AE1521" s="32">
        <f t="shared" si="380"/>
        <v>866084</v>
      </c>
      <c r="AF1521" s="32"/>
      <c r="AG1521" s="32"/>
      <c r="AH1521" s="32"/>
      <c r="AI1521" s="32"/>
      <c r="AJ1521" s="32"/>
      <c r="AK1521" s="32"/>
      <c r="AL1521" s="32"/>
      <c r="AM1521" s="32"/>
      <c r="AN1521" s="32"/>
      <c r="AO1521" s="32"/>
      <c r="AP1521" s="32"/>
      <c r="AQ1521" s="32"/>
      <c r="AR1521" s="32"/>
      <c r="AS1521" s="32"/>
      <c r="AT1521" s="32"/>
      <c r="AU1521" s="32"/>
      <c r="AV1521" s="32"/>
      <c r="AW1521" s="32"/>
      <c r="AX1521" s="32"/>
      <c r="AY1521" s="32"/>
      <c r="AZ1521" s="32"/>
      <c r="BA1521" s="32"/>
      <c r="BB1521" s="32"/>
      <c r="BC1521" s="32"/>
      <c r="BD1521" s="32"/>
      <c r="BE1521" s="32"/>
      <c r="BF1521" s="32"/>
      <c r="BG1521" s="32"/>
      <c r="BH1521" s="32"/>
      <c r="BI1521" s="32"/>
      <c r="BJ1521" s="32"/>
      <c r="BK1521" s="32"/>
      <c r="BL1521" s="32"/>
      <c r="BM1521" s="32"/>
      <c r="BN1521" s="32"/>
      <c r="BO1521" s="32"/>
      <c r="BP1521" s="32"/>
      <c r="BQ1521" s="32"/>
      <c r="BR1521" s="32"/>
      <c r="BS1521" s="32"/>
      <c r="BT1521" s="32"/>
      <c r="BU1521" s="32"/>
      <c r="BV1521" s="32"/>
      <c r="BW1521" s="32"/>
      <c r="BX1521" s="32"/>
      <c r="BY1521" s="32"/>
      <c r="BZ1521" s="32"/>
      <c r="CA1521" s="32"/>
      <c r="CB1521" s="32"/>
      <c r="CC1521" s="32"/>
      <c r="CD1521" s="32"/>
      <c r="CE1521" s="32"/>
      <c r="CF1521" s="32"/>
      <c r="CG1521" s="32"/>
      <c r="CH1521" s="32"/>
      <c r="CI1521" s="32"/>
      <c r="CJ1521" s="32">
        <f t="shared" si="378"/>
        <v>866084</v>
      </c>
      <c r="CK1521" s="32">
        <f>+SMALL((K1521,O1521,S1521,W1521,AA1521,AE1521,AI1521,AM1521,AQ1521,AU1521,AY1521,BC1521,BG1521,BK1521,BO1521,BS1521,BW1521,CA1521,CE1521,CI1521),1)</f>
        <v>866084</v>
      </c>
      <c r="CL1521" s="18"/>
      <c r="CM1521" s="18"/>
      <c r="CN1521" s="35"/>
      <c r="CO1521" s="39">
        <f t="shared" si="379"/>
        <v>866084</v>
      </c>
    </row>
    <row r="1522" spans="1:93" s="19" customFormat="1" ht="42.75">
      <c r="A1522" s="17">
        <v>1512</v>
      </c>
      <c r="B1522" s="54" t="s">
        <v>1221</v>
      </c>
      <c r="C1522" s="69" t="s">
        <v>1241</v>
      </c>
      <c r="D1522" s="69" t="s">
        <v>1241</v>
      </c>
      <c r="E1522" s="37">
        <v>1</v>
      </c>
      <c r="F1522" s="37"/>
      <c r="G1522" s="34"/>
      <c r="H1522" s="32"/>
      <c r="I1522" s="32"/>
      <c r="J1522" s="32"/>
      <c r="K1522" s="32"/>
      <c r="L1522" s="32"/>
      <c r="M1522" s="32"/>
      <c r="N1522" s="32"/>
      <c r="O1522" s="32"/>
      <c r="P1522" s="94"/>
      <c r="Q1522" s="94"/>
      <c r="R1522" s="95"/>
      <c r="S1522" s="32"/>
      <c r="T1522" s="32"/>
      <c r="U1522" s="32"/>
      <c r="V1522" s="32"/>
      <c r="W1522" s="32"/>
      <c r="X1522" s="32"/>
      <c r="Y1522" s="32"/>
      <c r="Z1522" s="32"/>
      <c r="AA1522" s="32"/>
      <c r="AB1522" s="32">
        <v>820000</v>
      </c>
      <c r="AC1522" s="32"/>
      <c r="AD1522" s="32">
        <v>820000</v>
      </c>
      <c r="AE1522" s="32">
        <f t="shared" si="380"/>
        <v>866084</v>
      </c>
      <c r="AF1522" s="32"/>
      <c r="AG1522" s="32"/>
      <c r="AH1522" s="32"/>
      <c r="AI1522" s="32"/>
      <c r="AJ1522" s="32"/>
      <c r="AK1522" s="32"/>
      <c r="AL1522" s="32"/>
      <c r="AM1522" s="32"/>
      <c r="AN1522" s="32"/>
      <c r="AO1522" s="32"/>
      <c r="AP1522" s="32"/>
      <c r="AQ1522" s="32"/>
      <c r="AR1522" s="32"/>
      <c r="AS1522" s="32"/>
      <c r="AT1522" s="32"/>
      <c r="AU1522" s="32"/>
      <c r="AV1522" s="32"/>
      <c r="AW1522" s="32"/>
      <c r="AX1522" s="32"/>
      <c r="AY1522" s="32"/>
      <c r="AZ1522" s="32"/>
      <c r="BA1522" s="32"/>
      <c r="BB1522" s="32"/>
      <c r="BC1522" s="32"/>
      <c r="BD1522" s="32"/>
      <c r="BE1522" s="32"/>
      <c r="BF1522" s="32"/>
      <c r="BG1522" s="32"/>
      <c r="BH1522" s="32"/>
      <c r="BI1522" s="32"/>
      <c r="BJ1522" s="32"/>
      <c r="BK1522" s="32"/>
      <c r="BL1522" s="32"/>
      <c r="BM1522" s="32"/>
      <c r="BN1522" s="32"/>
      <c r="BO1522" s="32"/>
      <c r="BP1522" s="32"/>
      <c r="BQ1522" s="32"/>
      <c r="BR1522" s="32"/>
      <c r="BS1522" s="32"/>
      <c r="BT1522" s="32"/>
      <c r="BU1522" s="32"/>
      <c r="BV1522" s="32"/>
      <c r="BW1522" s="32"/>
      <c r="BX1522" s="32"/>
      <c r="BY1522" s="32"/>
      <c r="BZ1522" s="32"/>
      <c r="CA1522" s="32"/>
      <c r="CB1522" s="32"/>
      <c r="CC1522" s="32"/>
      <c r="CD1522" s="32"/>
      <c r="CE1522" s="32"/>
      <c r="CF1522" s="32"/>
      <c r="CG1522" s="32"/>
      <c r="CH1522" s="32"/>
      <c r="CI1522" s="32"/>
      <c r="CJ1522" s="32">
        <f t="shared" si="378"/>
        <v>866084</v>
      </c>
      <c r="CK1522" s="32">
        <f>+SMALL((K1522,O1522,S1522,W1522,AA1522,AE1522,AI1522,AM1522,AQ1522,AU1522,AY1522,BC1522,BG1522,BK1522,BO1522,BS1522,BW1522,CA1522,CE1522,CI1522),1)</f>
        <v>866084</v>
      </c>
      <c r="CL1522" s="18"/>
      <c r="CM1522" s="18"/>
      <c r="CN1522" s="35"/>
      <c r="CO1522" s="39">
        <f t="shared" si="379"/>
        <v>866084</v>
      </c>
    </row>
    <row r="1523" spans="1:93" s="19" customFormat="1" ht="42.75">
      <c r="A1523" s="17">
        <v>1513</v>
      </c>
      <c r="B1523" s="54" t="s">
        <v>1222</v>
      </c>
      <c r="C1523" s="69" t="s">
        <v>1241</v>
      </c>
      <c r="D1523" s="69" t="s">
        <v>1241</v>
      </c>
      <c r="E1523" s="37">
        <v>1</v>
      </c>
      <c r="F1523" s="37"/>
      <c r="G1523" s="34"/>
      <c r="H1523" s="32"/>
      <c r="I1523" s="32"/>
      <c r="J1523" s="32"/>
      <c r="K1523" s="32"/>
      <c r="L1523" s="32"/>
      <c r="M1523" s="32"/>
      <c r="N1523" s="32"/>
      <c r="O1523" s="32"/>
      <c r="P1523" s="94"/>
      <c r="Q1523" s="94"/>
      <c r="R1523" s="95"/>
      <c r="S1523" s="32"/>
      <c r="T1523" s="32"/>
      <c r="U1523" s="32"/>
      <c r="V1523" s="32"/>
      <c r="W1523" s="32"/>
      <c r="X1523" s="32"/>
      <c r="Y1523" s="32"/>
      <c r="Z1523" s="32"/>
      <c r="AA1523" s="32"/>
      <c r="AB1523" s="32">
        <v>820000</v>
      </c>
      <c r="AC1523" s="32"/>
      <c r="AD1523" s="32">
        <v>820000</v>
      </c>
      <c r="AE1523" s="32">
        <f t="shared" si="380"/>
        <v>866084</v>
      </c>
      <c r="AF1523" s="32"/>
      <c r="AG1523" s="32"/>
      <c r="AH1523" s="32"/>
      <c r="AI1523" s="32"/>
      <c r="AJ1523" s="32"/>
      <c r="AK1523" s="32"/>
      <c r="AL1523" s="32"/>
      <c r="AM1523" s="32"/>
      <c r="AN1523" s="32"/>
      <c r="AO1523" s="32"/>
      <c r="AP1523" s="32"/>
      <c r="AQ1523" s="32"/>
      <c r="AR1523" s="32"/>
      <c r="AS1523" s="32"/>
      <c r="AT1523" s="32"/>
      <c r="AU1523" s="32"/>
      <c r="AV1523" s="32"/>
      <c r="AW1523" s="32"/>
      <c r="AX1523" s="32"/>
      <c r="AY1523" s="32"/>
      <c r="AZ1523" s="32"/>
      <c r="BA1523" s="32"/>
      <c r="BB1523" s="32"/>
      <c r="BC1523" s="32"/>
      <c r="BD1523" s="32"/>
      <c r="BE1523" s="32"/>
      <c r="BF1523" s="32"/>
      <c r="BG1523" s="32"/>
      <c r="BH1523" s="32"/>
      <c r="BI1523" s="32"/>
      <c r="BJ1523" s="32"/>
      <c r="BK1523" s="32"/>
      <c r="BL1523" s="32"/>
      <c r="BM1523" s="32"/>
      <c r="BN1523" s="32"/>
      <c r="BO1523" s="32"/>
      <c r="BP1523" s="32"/>
      <c r="BQ1523" s="32"/>
      <c r="BR1523" s="32"/>
      <c r="BS1523" s="32"/>
      <c r="BT1523" s="32"/>
      <c r="BU1523" s="32"/>
      <c r="BV1523" s="32"/>
      <c r="BW1523" s="32"/>
      <c r="BX1523" s="32"/>
      <c r="BY1523" s="32"/>
      <c r="BZ1523" s="32"/>
      <c r="CA1523" s="32"/>
      <c r="CB1523" s="32"/>
      <c r="CC1523" s="32"/>
      <c r="CD1523" s="32"/>
      <c r="CE1523" s="32"/>
      <c r="CF1523" s="32"/>
      <c r="CG1523" s="32"/>
      <c r="CH1523" s="32"/>
      <c r="CI1523" s="32"/>
      <c r="CJ1523" s="32">
        <f t="shared" si="378"/>
        <v>866084</v>
      </c>
      <c r="CK1523" s="32">
        <f>+SMALL((K1523,O1523,S1523,W1523,AA1523,AE1523,AI1523,AM1523,AQ1523,AU1523,AY1523,BC1523,BG1523,BK1523,BO1523,BS1523,BW1523,CA1523,CE1523,CI1523),1)</f>
        <v>866084</v>
      </c>
      <c r="CL1523" s="18"/>
      <c r="CM1523" s="18"/>
      <c r="CN1523" s="35"/>
      <c r="CO1523" s="39">
        <f t="shared" si="379"/>
        <v>866084</v>
      </c>
    </row>
    <row r="1524" spans="1:93" s="19" customFormat="1" ht="42.75">
      <c r="A1524" s="17">
        <v>1514</v>
      </c>
      <c r="B1524" s="54" t="s">
        <v>1223</v>
      </c>
      <c r="C1524" s="69" t="s">
        <v>1241</v>
      </c>
      <c r="D1524" s="69" t="s">
        <v>1241</v>
      </c>
      <c r="E1524" s="37">
        <v>1</v>
      </c>
      <c r="F1524" s="37"/>
      <c r="G1524" s="34"/>
      <c r="H1524" s="32"/>
      <c r="I1524" s="32"/>
      <c r="J1524" s="32"/>
      <c r="K1524" s="32"/>
      <c r="L1524" s="32"/>
      <c r="M1524" s="32"/>
      <c r="N1524" s="32"/>
      <c r="O1524" s="32"/>
      <c r="P1524" s="94"/>
      <c r="Q1524" s="94"/>
      <c r="R1524" s="95"/>
      <c r="S1524" s="32"/>
      <c r="T1524" s="32"/>
      <c r="U1524" s="32"/>
      <c r="V1524" s="32"/>
      <c r="W1524" s="32"/>
      <c r="X1524" s="32"/>
      <c r="Y1524" s="32"/>
      <c r="Z1524" s="32"/>
      <c r="AA1524" s="32"/>
      <c r="AB1524" s="32">
        <v>820000</v>
      </c>
      <c r="AC1524" s="32"/>
      <c r="AD1524" s="32">
        <v>820000</v>
      </c>
      <c r="AE1524" s="32">
        <f t="shared" si="380"/>
        <v>866084</v>
      </c>
      <c r="AF1524" s="32"/>
      <c r="AG1524" s="32"/>
      <c r="AH1524" s="32"/>
      <c r="AI1524" s="32"/>
      <c r="AJ1524" s="32"/>
      <c r="AK1524" s="32"/>
      <c r="AL1524" s="32"/>
      <c r="AM1524" s="32"/>
      <c r="AN1524" s="32"/>
      <c r="AO1524" s="32"/>
      <c r="AP1524" s="32"/>
      <c r="AQ1524" s="32"/>
      <c r="AR1524" s="32"/>
      <c r="AS1524" s="32"/>
      <c r="AT1524" s="32"/>
      <c r="AU1524" s="32"/>
      <c r="AV1524" s="32"/>
      <c r="AW1524" s="32"/>
      <c r="AX1524" s="32"/>
      <c r="AY1524" s="32"/>
      <c r="AZ1524" s="32"/>
      <c r="BA1524" s="32"/>
      <c r="BB1524" s="32"/>
      <c r="BC1524" s="32"/>
      <c r="BD1524" s="32"/>
      <c r="BE1524" s="32"/>
      <c r="BF1524" s="32"/>
      <c r="BG1524" s="32"/>
      <c r="BH1524" s="32"/>
      <c r="BI1524" s="32"/>
      <c r="BJ1524" s="32"/>
      <c r="BK1524" s="32"/>
      <c r="BL1524" s="32"/>
      <c r="BM1524" s="32"/>
      <c r="BN1524" s="32"/>
      <c r="BO1524" s="32"/>
      <c r="BP1524" s="32"/>
      <c r="BQ1524" s="32"/>
      <c r="BR1524" s="32"/>
      <c r="BS1524" s="32"/>
      <c r="BT1524" s="32"/>
      <c r="BU1524" s="32"/>
      <c r="BV1524" s="32"/>
      <c r="BW1524" s="32"/>
      <c r="BX1524" s="32"/>
      <c r="BY1524" s="32"/>
      <c r="BZ1524" s="32"/>
      <c r="CA1524" s="32"/>
      <c r="CB1524" s="32"/>
      <c r="CC1524" s="32"/>
      <c r="CD1524" s="32"/>
      <c r="CE1524" s="32"/>
      <c r="CF1524" s="32"/>
      <c r="CG1524" s="32"/>
      <c r="CH1524" s="32"/>
      <c r="CI1524" s="32"/>
      <c r="CJ1524" s="32">
        <f t="shared" si="378"/>
        <v>866084</v>
      </c>
      <c r="CK1524" s="32">
        <f>+SMALL((K1524,O1524,S1524,W1524,AA1524,AE1524,AI1524,AM1524,AQ1524,AU1524,AY1524,BC1524,BG1524,BK1524,BO1524,BS1524,BW1524,CA1524,CE1524,CI1524),1)</f>
        <v>866084</v>
      </c>
      <c r="CL1524" s="18"/>
      <c r="CM1524" s="18"/>
      <c r="CN1524" s="35"/>
      <c r="CO1524" s="39">
        <f t="shared" si="379"/>
        <v>866084</v>
      </c>
    </row>
    <row r="1525" spans="1:93" s="19" customFormat="1" ht="28.5">
      <c r="A1525" s="17">
        <v>1515</v>
      </c>
      <c r="B1525" s="53" t="s">
        <v>1224</v>
      </c>
      <c r="C1525" s="69" t="s">
        <v>1241</v>
      </c>
      <c r="D1525" s="69" t="s">
        <v>1241</v>
      </c>
      <c r="E1525" s="37">
        <v>1</v>
      </c>
      <c r="F1525" s="37"/>
      <c r="G1525" s="34"/>
      <c r="H1525" s="32"/>
      <c r="I1525" s="32"/>
      <c r="J1525" s="32"/>
      <c r="K1525" s="32"/>
      <c r="L1525" s="32"/>
      <c r="M1525" s="32"/>
      <c r="N1525" s="32"/>
      <c r="O1525" s="32"/>
      <c r="P1525" s="94"/>
      <c r="Q1525" s="94"/>
      <c r="R1525" s="95"/>
      <c r="S1525" s="32"/>
      <c r="T1525" s="32"/>
      <c r="U1525" s="32"/>
      <c r="V1525" s="32"/>
      <c r="W1525" s="32"/>
      <c r="X1525" s="32"/>
      <c r="Y1525" s="32"/>
      <c r="Z1525" s="32"/>
      <c r="AA1525" s="32"/>
      <c r="AB1525" s="32">
        <v>820000</v>
      </c>
      <c r="AC1525" s="32"/>
      <c r="AD1525" s="32">
        <v>820000</v>
      </c>
      <c r="AE1525" s="32">
        <f t="shared" si="380"/>
        <v>866084</v>
      </c>
      <c r="AF1525" s="32"/>
      <c r="AG1525" s="32"/>
      <c r="AH1525" s="32"/>
      <c r="AI1525" s="32"/>
      <c r="AJ1525" s="32"/>
      <c r="AK1525" s="32"/>
      <c r="AL1525" s="32"/>
      <c r="AM1525" s="32"/>
      <c r="AN1525" s="32"/>
      <c r="AO1525" s="32"/>
      <c r="AP1525" s="32"/>
      <c r="AQ1525" s="32"/>
      <c r="AR1525" s="32"/>
      <c r="AS1525" s="32"/>
      <c r="AT1525" s="32"/>
      <c r="AU1525" s="32"/>
      <c r="AV1525" s="32"/>
      <c r="AW1525" s="32"/>
      <c r="AX1525" s="32"/>
      <c r="AY1525" s="32"/>
      <c r="AZ1525" s="32"/>
      <c r="BA1525" s="32"/>
      <c r="BB1525" s="32"/>
      <c r="BC1525" s="32"/>
      <c r="BD1525" s="32"/>
      <c r="BE1525" s="32"/>
      <c r="BF1525" s="32"/>
      <c r="BG1525" s="32"/>
      <c r="BH1525" s="32"/>
      <c r="BI1525" s="32"/>
      <c r="BJ1525" s="32"/>
      <c r="BK1525" s="32"/>
      <c r="BL1525" s="32"/>
      <c r="BM1525" s="32"/>
      <c r="BN1525" s="32"/>
      <c r="BO1525" s="32"/>
      <c r="BP1525" s="32"/>
      <c r="BQ1525" s="32"/>
      <c r="BR1525" s="32"/>
      <c r="BS1525" s="32"/>
      <c r="BT1525" s="32"/>
      <c r="BU1525" s="32"/>
      <c r="BV1525" s="32"/>
      <c r="BW1525" s="32"/>
      <c r="BX1525" s="32"/>
      <c r="BY1525" s="32"/>
      <c r="BZ1525" s="32"/>
      <c r="CA1525" s="32"/>
      <c r="CB1525" s="32"/>
      <c r="CC1525" s="32"/>
      <c r="CD1525" s="32"/>
      <c r="CE1525" s="32"/>
      <c r="CF1525" s="32"/>
      <c r="CG1525" s="32"/>
      <c r="CH1525" s="32"/>
      <c r="CI1525" s="32"/>
      <c r="CJ1525" s="32">
        <f t="shared" si="378"/>
        <v>866084</v>
      </c>
      <c r="CK1525" s="32">
        <f>+SMALL((K1525,O1525,S1525,W1525,AA1525,AE1525,AI1525,AM1525,AQ1525,AU1525,AY1525,BC1525,BG1525,BK1525,BO1525,BS1525,BW1525,CA1525,CE1525,CI1525),1)</f>
        <v>866084</v>
      </c>
      <c r="CL1525" s="18"/>
      <c r="CM1525" s="18"/>
      <c r="CN1525" s="35"/>
      <c r="CO1525" s="39">
        <f t="shared" si="379"/>
        <v>866084</v>
      </c>
    </row>
    <row r="1526" spans="1:93" s="19" customFormat="1" ht="28.5">
      <c r="A1526" s="17">
        <v>1516</v>
      </c>
      <c r="B1526" s="53" t="s">
        <v>1225</v>
      </c>
      <c r="C1526" s="69" t="s">
        <v>1241</v>
      </c>
      <c r="D1526" s="69" t="s">
        <v>1241</v>
      </c>
      <c r="E1526" s="37">
        <v>1</v>
      </c>
      <c r="F1526" s="37"/>
      <c r="G1526" s="34"/>
      <c r="H1526" s="32"/>
      <c r="I1526" s="32"/>
      <c r="J1526" s="32"/>
      <c r="K1526" s="32"/>
      <c r="L1526" s="32"/>
      <c r="M1526" s="32"/>
      <c r="N1526" s="32"/>
      <c r="O1526" s="32"/>
      <c r="P1526" s="94"/>
      <c r="Q1526" s="94"/>
      <c r="R1526" s="95"/>
      <c r="S1526" s="32"/>
      <c r="T1526" s="32"/>
      <c r="U1526" s="32"/>
      <c r="V1526" s="32"/>
      <c r="W1526" s="32"/>
      <c r="X1526" s="32"/>
      <c r="Y1526" s="32"/>
      <c r="Z1526" s="32"/>
      <c r="AA1526" s="32"/>
      <c r="AB1526" s="32">
        <v>820000</v>
      </c>
      <c r="AC1526" s="32"/>
      <c r="AD1526" s="32">
        <v>820000</v>
      </c>
      <c r="AE1526" s="32">
        <f t="shared" si="380"/>
        <v>866084</v>
      </c>
      <c r="AF1526" s="32"/>
      <c r="AG1526" s="32"/>
      <c r="AH1526" s="32"/>
      <c r="AI1526" s="32"/>
      <c r="AJ1526" s="32"/>
      <c r="AK1526" s="32"/>
      <c r="AL1526" s="32"/>
      <c r="AM1526" s="32"/>
      <c r="AN1526" s="32"/>
      <c r="AO1526" s="32"/>
      <c r="AP1526" s="32"/>
      <c r="AQ1526" s="32"/>
      <c r="AR1526" s="32"/>
      <c r="AS1526" s="32"/>
      <c r="AT1526" s="32"/>
      <c r="AU1526" s="32"/>
      <c r="AV1526" s="32"/>
      <c r="AW1526" s="32"/>
      <c r="AX1526" s="32"/>
      <c r="AY1526" s="32"/>
      <c r="AZ1526" s="32"/>
      <c r="BA1526" s="32"/>
      <c r="BB1526" s="32"/>
      <c r="BC1526" s="32"/>
      <c r="BD1526" s="32"/>
      <c r="BE1526" s="32"/>
      <c r="BF1526" s="32"/>
      <c r="BG1526" s="32"/>
      <c r="BH1526" s="32"/>
      <c r="BI1526" s="32"/>
      <c r="BJ1526" s="32"/>
      <c r="BK1526" s="32"/>
      <c r="BL1526" s="32"/>
      <c r="BM1526" s="32"/>
      <c r="BN1526" s="32"/>
      <c r="BO1526" s="32"/>
      <c r="BP1526" s="32"/>
      <c r="BQ1526" s="32"/>
      <c r="BR1526" s="32"/>
      <c r="BS1526" s="32"/>
      <c r="BT1526" s="32"/>
      <c r="BU1526" s="32"/>
      <c r="BV1526" s="32"/>
      <c r="BW1526" s="32"/>
      <c r="BX1526" s="32"/>
      <c r="BY1526" s="32"/>
      <c r="BZ1526" s="32"/>
      <c r="CA1526" s="32"/>
      <c r="CB1526" s="32"/>
      <c r="CC1526" s="32"/>
      <c r="CD1526" s="32"/>
      <c r="CE1526" s="32"/>
      <c r="CF1526" s="32"/>
      <c r="CG1526" s="32"/>
      <c r="CH1526" s="32"/>
      <c r="CI1526" s="32"/>
      <c r="CJ1526" s="32">
        <f t="shared" si="378"/>
        <v>866084</v>
      </c>
      <c r="CK1526" s="32">
        <f>+SMALL((K1526,O1526,S1526,W1526,AA1526,AE1526,AI1526,AM1526,AQ1526,AU1526,AY1526,BC1526,BG1526,BK1526,BO1526,BS1526,BW1526,CA1526,CE1526,CI1526),1)</f>
        <v>866084</v>
      </c>
      <c r="CL1526" s="18"/>
      <c r="CM1526" s="18"/>
      <c r="CN1526" s="35"/>
      <c r="CO1526" s="39">
        <f t="shared" si="379"/>
        <v>866084</v>
      </c>
    </row>
    <row r="1527" spans="1:93" s="19" customFormat="1" ht="42.75">
      <c r="A1527" s="17">
        <v>1517</v>
      </c>
      <c r="B1527" s="53" t="s">
        <v>1226</v>
      </c>
      <c r="C1527" s="69" t="s">
        <v>1241</v>
      </c>
      <c r="D1527" s="69" t="s">
        <v>1241</v>
      </c>
      <c r="E1527" s="37">
        <v>1</v>
      </c>
      <c r="F1527" s="37"/>
      <c r="G1527" s="34"/>
      <c r="H1527" s="32"/>
      <c r="I1527" s="32"/>
      <c r="J1527" s="32"/>
      <c r="K1527" s="32"/>
      <c r="L1527" s="32"/>
      <c r="M1527" s="32"/>
      <c r="N1527" s="32"/>
      <c r="O1527" s="32"/>
      <c r="P1527" s="94"/>
      <c r="Q1527" s="94"/>
      <c r="R1527" s="95"/>
      <c r="S1527" s="32"/>
      <c r="T1527" s="32"/>
      <c r="U1527" s="32"/>
      <c r="V1527" s="32"/>
      <c r="W1527" s="32"/>
      <c r="X1527" s="32"/>
      <c r="Y1527" s="32"/>
      <c r="Z1527" s="32"/>
      <c r="AA1527" s="32"/>
      <c r="AB1527" s="32">
        <v>820000</v>
      </c>
      <c r="AC1527" s="32"/>
      <c r="AD1527" s="32">
        <v>820000</v>
      </c>
      <c r="AE1527" s="32">
        <f t="shared" si="380"/>
        <v>866084</v>
      </c>
      <c r="AF1527" s="32"/>
      <c r="AG1527" s="32"/>
      <c r="AH1527" s="32"/>
      <c r="AI1527" s="32"/>
      <c r="AJ1527" s="32"/>
      <c r="AK1527" s="32"/>
      <c r="AL1527" s="32"/>
      <c r="AM1527" s="32"/>
      <c r="AN1527" s="32"/>
      <c r="AO1527" s="32"/>
      <c r="AP1527" s="32"/>
      <c r="AQ1527" s="32"/>
      <c r="AR1527" s="32"/>
      <c r="AS1527" s="32"/>
      <c r="AT1527" s="32"/>
      <c r="AU1527" s="32"/>
      <c r="AV1527" s="32"/>
      <c r="AW1527" s="32"/>
      <c r="AX1527" s="32"/>
      <c r="AY1527" s="32"/>
      <c r="AZ1527" s="32"/>
      <c r="BA1527" s="32"/>
      <c r="BB1527" s="32"/>
      <c r="BC1527" s="32"/>
      <c r="BD1527" s="32"/>
      <c r="BE1527" s="32"/>
      <c r="BF1527" s="32"/>
      <c r="BG1527" s="32"/>
      <c r="BH1527" s="32"/>
      <c r="BI1527" s="32"/>
      <c r="BJ1527" s="32"/>
      <c r="BK1527" s="32"/>
      <c r="BL1527" s="32"/>
      <c r="BM1527" s="32"/>
      <c r="BN1527" s="32"/>
      <c r="BO1527" s="32"/>
      <c r="BP1527" s="32"/>
      <c r="BQ1527" s="32"/>
      <c r="BR1527" s="32"/>
      <c r="BS1527" s="32"/>
      <c r="BT1527" s="32"/>
      <c r="BU1527" s="32"/>
      <c r="BV1527" s="32"/>
      <c r="BW1527" s="32"/>
      <c r="BX1527" s="32"/>
      <c r="BY1527" s="32"/>
      <c r="BZ1527" s="32"/>
      <c r="CA1527" s="32"/>
      <c r="CB1527" s="32"/>
      <c r="CC1527" s="32"/>
      <c r="CD1527" s="32"/>
      <c r="CE1527" s="32"/>
      <c r="CF1527" s="32"/>
      <c r="CG1527" s="32"/>
      <c r="CH1527" s="32"/>
      <c r="CI1527" s="32"/>
      <c r="CJ1527" s="32">
        <f t="shared" si="378"/>
        <v>866084</v>
      </c>
      <c r="CK1527" s="32">
        <f>+SMALL((K1527,O1527,S1527,W1527,AA1527,AE1527,AI1527,AM1527,AQ1527,AU1527,AY1527,BC1527,BG1527,BK1527,BO1527,BS1527,BW1527,CA1527,CE1527,CI1527),1)</f>
        <v>866084</v>
      </c>
      <c r="CL1527" s="18"/>
      <c r="CM1527" s="18"/>
      <c r="CN1527" s="35"/>
      <c r="CO1527" s="39">
        <f t="shared" si="379"/>
        <v>866084</v>
      </c>
    </row>
    <row r="1528" spans="1:93" s="19" customFormat="1" ht="28.5">
      <c r="A1528" s="17">
        <v>1518</v>
      </c>
      <c r="B1528" s="54" t="s">
        <v>1227</v>
      </c>
      <c r="C1528" s="69" t="s">
        <v>1241</v>
      </c>
      <c r="D1528" s="69" t="s">
        <v>1241</v>
      </c>
      <c r="E1528" s="37">
        <v>1</v>
      </c>
      <c r="F1528" s="37"/>
      <c r="G1528" s="34"/>
      <c r="H1528" s="32"/>
      <c r="I1528" s="32"/>
      <c r="J1528" s="32"/>
      <c r="K1528" s="32"/>
      <c r="L1528" s="32"/>
      <c r="M1528" s="32"/>
      <c r="N1528" s="32"/>
      <c r="O1528" s="32"/>
      <c r="P1528" s="94"/>
      <c r="Q1528" s="94"/>
      <c r="R1528" s="95"/>
      <c r="S1528" s="32"/>
      <c r="T1528" s="32"/>
      <c r="U1528" s="32"/>
      <c r="V1528" s="32"/>
      <c r="W1528" s="32"/>
      <c r="X1528" s="32"/>
      <c r="Y1528" s="32"/>
      <c r="Z1528" s="32"/>
      <c r="AA1528" s="32"/>
      <c r="AB1528" s="32">
        <v>820000</v>
      </c>
      <c r="AC1528" s="32"/>
      <c r="AD1528" s="32">
        <v>820000</v>
      </c>
      <c r="AE1528" s="32">
        <f t="shared" si="380"/>
        <v>866084</v>
      </c>
      <c r="AF1528" s="32"/>
      <c r="AG1528" s="32"/>
      <c r="AH1528" s="32"/>
      <c r="AI1528" s="32"/>
      <c r="AJ1528" s="32"/>
      <c r="AK1528" s="32"/>
      <c r="AL1528" s="32"/>
      <c r="AM1528" s="32"/>
      <c r="AN1528" s="32"/>
      <c r="AO1528" s="32"/>
      <c r="AP1528" s="32"/>
      <c r="AQ1528" s="32"/>
      <c r="AR1528" s="32"/>
      <c r="AS1528" s="32"/>
      <c r="AT1528" s="32"/>
      <c r="AU1528" s="32"/>
      <c r="AV1528" s="32"/>
      <c r="AW1528" s="32"/>
      <c r="AX1528" s="32"/>
      <c r="AY1528" s="32"/>
      <c r="AZ1528" s="32"/>
      <c r="BA1528" s="32"/>
      <c r="BB1528" s="32"/>
      <c r="BC1528" s="32"/>
      <c r="BD1528" s="32"/>
      <c r="BE1528" s="32"/>
      <c r="BF1528" s="32"/>
      <c r="BG1528" s="32"/>
      <c r="BH1528" s="32"/>
      <c r="BI1528" s="32"/>
      <c r="BJ1528" s="32"/>
      <c r="BK1528" s="32"/>
      <c r="BL1528" s="32"/>
      <c r="BM1528" s="32"/>
      <c r="BN1528" s="32"/>
      <c r="BO1528" s="32"/>
      <c r="BP1528" s="32"/>
      <c r="BQ1528" s="32"/>
      <c r="BR1528" s="32"/>
      <c r="BS1528" s="32"/>
      <c r="BT1528" s="32"/>
      <c r="BU1528" s="32"/>
      <c r="BV1528" s="32"/>
      <c r="BW1528" s="32"/>
      <c r="BX1528" s="32"/>
      <c r="BY1528" s="32"/>
      <c r="BZ1528" s="32"/>
      <c r="CA1528" s="32"/>
      <c r="CB1528" s="32"/>
      <c r="CC1528" s="32"/>
      <c r="CD1528" s="32"/>
      <c r="CE1528" s="32"/>
      <c r="CF1528" s="32"/>
      <c r="CG1528" s="32"/>
      <c r="CH1528" s="32"/>
      <c r="CI1528" s="32"/>
      <c r="CJ1528" s="32">
        <f t="shared" si="378"/>
        <v>866084</v>
      </c>
      <c r="CK1528" s="32">
        <f>+SMALL((K1528,O1528,S1528,W1528,AA1528,AE1528,AI1528,AM1528,AQ1528,AU1528,AY1528,BC1528,BG1528,BK1528,BO1528,BS1528,BW1528,CA1528,CE1528,CI1528),1)</f>
        <v>866084</v>
      </c>
      <c r="CL1528" s="18"/>
      <c r="CM1528" s="18"/>
      <c r="CN1528" s="35"/>
      <c r="CO1528" s="39">
        <f t="shared" si="379"/>
        <v>866084</v>
      </c>
    </row>
    <row r="1529" spans="1:93" s="19" customFormat="1" ht="28.5">
      <c r="A1529" s="17">
        <v>1519</v>
      </c>
      <c r="B1529" s="54" t="s">
        <v>1228</v>
      </c>
      <c r="C1529" s="69" t="s">
        <v>1241</v>
      </c>
      <c r="D1529" s="69" t="s">
        <v>1241</v>
      </c>
      <c r="E1529" s="37">
        <v>1</v>
      </c>
      <c r="F1529" s="37"/>
      <c r="G1529" s="34"/>
      <c r="H1529" s="32"/>
      <c r="I1529" s="32"/>
      <c r="J1529" s="32"/>
      <c r="K1529" s="32"/>
      <c r="L1529" s="32"/>
      <c r="M1529" s="32"/>
      <c r="N1529" s="32"/>
      <c r="O1529" s="32"/>
      <c r="P1529" s="94"/>
      <c r="Q1529" s="94"/>
      <c r="R1529" s="95"/>
      <c r="S1529" s="32"/>
      <c r="T1529" s="32"/>
      <c r="U1529" s="32"/>
      <c r="V1529" s="32"/>
      <c r="W1529" s="32"/>
      <c r="X1529" s="32"/>
      <c r="Y1529" s="32"/>
      <c r="Z1529" s="32"/>
      <c r="AA1529" s="32"/>
      <c r="AB1529" s="32">
        <v>820000</v>
      </c>
      <c r="AC1529" s="32"/>
      <c r="AD1529" s="32">
        <v>820000</v>
      </c>
      <c r="AE1529" s="32">
        <f t="shared" si="380"/>
        <v>866084</v>
      </c>
      <c r="AF1529" s="32"/>
      <c r="AG1529" s="32"/>
      <c r="AH1529" s="32"/>
      <c r="AI1529" s="32"/>
      <c r="AJ1529" s="32"/>
      <c r="AK1529" s="32"/>
      <c r="AL1529" s="32"/>
      <c r="AM1529" s="32"/>
      <c r="AN1529" s="32"/>
      <c r="AO1529" s="32"/>
      <c r="AP1529" s="32"/>
      <c r="AQ1529" s="32"/>
      <c r="AR1529" s="32"/>
      <c r="AS1529" s="32"/>
      <c r="AT1529" s="32"/>
      <c r="AU1529" s="32"/>
      <c r="AV1529" s="32"/>
      <c r="AW1529" s="32"/>
      <c r="AX1529" s="32"/>
      <c r="AY1529" s="32"/>
      <c r="AZ1529" s="32"/>
      <c r="BA1529" s="32"/>
      <c r="BB1529" s="32"/>
      <c r="BC1529" s="32"/>
      <c r="BD1529" s="32"/>
      <c r="BE1529" s="32"/>
      <c r="BF1529" s="32"/>
      <c r="BG1529" s="32"/>
      <c r="BH1529" s="32"/>
      <c r="BI1529" s="32"/>
      <c r="BJ1529" s="32"/>
      <c r="BK1529" s="32"/>
      <c r="BL1529" s="32"/>
      <c r="BM1529" s="32"/>
      <c r="BN1529" s="32"/>
      <c r="BO1529" s="32"/>
      <c r="BP1529" s="32"/>
      <c r="BQ1529" s="32"/>
      <c r="BR1529" s="32"/>
      <c r="BS1529" s="32"/>
      <c r="BT1529" s="32"/>
      <c r="BU1529" s="32"/>
      <c r="BV1529" s="32"/>
      <c r="BW1529" s="32"/>
      <c r="BX1529" s="32"/>
      <c r="BY1529" s="32"/>
      <c r="BZ1529" s="32"/>
      <c r="CA1529" s="32"/>
      <c r="CB1529" s="32"/>
      <c r="CC1529" s="32"/>
      <c r="CD1529" s="32"/>
      <c r="CE1529" s="32"/>
      <c r="CF1529" s="32"/>
      <c r="CG1529" s="32"/>
      <c r="CH1529" s="32"/>
      <c r="CI1529" s="32"/>
      <c r="CJ1529" s="32">
        <f t="shared" si="378"/>
        <v>866084</v>
      </c>
      <c r="CK1529" s="32">
        <f>+SMALL((K1529,O1529,S1529,W1529,AA1529,AE1529,AI1529,AM1529,AQ1529,AU1529,AY1529,BC1529,BG1529,BK1529,BO1529,BS1529,BW1529,CA1529,CE1529,CI1529),1)</f>
        <v>866084</v>
      </c>
      <c r="CL1529" s="18"/>
      <c r="CM1529" s="18"/>
      <c r="CN1529" s="35"/>
      <c r="CO1529" s="39">
        <f t="shared" si="379"/>
        <v>866084</v>
      </c>
    </row>
    <row r="1530" spans="1:93" s="19" customFormat="1" ht="42.75">
      <c r="A1530" s="17">
        <v>1520</v>
      </c>
      <c r="B1530" s="54" t="s">
        <v>1229</v>
      </c>
      <c r="C1530" s="69" t="s">
        <v>1241</v>
      </c>
      <c r="D1530" s="69" t="s">
        <v>1241</v>
      </c>
      <c r="E1530" s="37">
        <v>1</v>
      </c>
      <c r="F1530" s="37"/>
      <c r="G1530" s="34"/>
      <c r="H1530" s="32"/>
      <c r="I1530" s="32"/>
      <c r="J1530" s="32"/>
      <c r="K1530" s="32"/>
      <c r="L1530" s="32"/>
      <c r="M1530" s="32"/>
      <c r="N1530" s="32"/>
      <c r="O1530" s="32"/>
      <c r="P1530" s="94"/>
      <c r="Q1530" s="94"/>
      <c r="R1530" s="95"/>
      <c r="S1530" s="32"/>
      <c r="T1530" s="32"/>
      <c r="U1530" s="32"/>
      <c r="V1530" s="32"/>
      <c r="W1530" s="32"/>
      <c r="X1530" s="32"/>
      <c r="Y1530" s="32"/>
      <c r="Z1530" s="32"/>
      <c r="AA1530" s="32"/>
      <c r="AB1530" s="32">
        <v>820000</v>
      </c>
      <c r="AC1530" s="32"/>
      <c r="AD1530" s="32">
        <v>820000</v>
      </c>
      <c r="AE1530" s="32">
        <f t="shared" si="380"/>
        <v>866084</v>
      </c>
      <c r="AF1530" s="32"/>
      <c r="AG1530" s="32"/>
      <c r="AH1530" s="32"/>
      <c r="AI1530" s="32"/>
      <c r="AJ1530" s="32"/>
      <c r="AK1530" s="32"/>
      <c r="AL1530" s="32"/>
      <c r="AM1530" s="32"/>
      <c r="AN1530" s="32"/>
      <c r="AO1530" s="32"/>
      <c r="AP1530" s="32"/>
      <c r="AQ1530" s="32"/>
      <c r="AR1530" s="32"/>
      <c r="AS1530" s="32"/>
      <c r="AT1530" s="32"/>
      <c r="AU1530" s="32"/>
      <c r="AV1530" s="32"/>
      <c r="AW1530" s="32"/>
      <c r="AX1530" s="32"/>
      <c r="AY1530" s="32"/>
      <c r="AZ1530" s="32"/>
      <c r="BA1530" s="32"/>
      <c r="BB1530" s="32"/>
      <c r="BC1530" s="32"/>
      <c r="BD1530" s="32"/>
      <c r="BE1530" s="32"/>
      <c r="BF1530" s="32"/>
      <c r="BG1530" s="32"/>
      <c r="BH1530" s="32"/>
      <c r="BI1530" s="32"/>
      <c r="BJ1530" s="32"/>
      <c r="BK1530" s="32"/>
      <c r="BL1530" s="32"/>
      <c r="BM1530" s="32"/>
      <c r="BN1530" s="32"/>
      <c r="BO1530" s="32"/>
      <c r="BP1530" s="32"/>
      <c r="BQ1530" s="32"/>
      <c r="BR1530" s="32"/>
      <c r="BS1530" s="32"/>
      <c r="BT1530" s="32"/>
      <c r="BU1530" s="32"/>
      <c r="BV1530" s="32"/>
      <c r="BW1530" s="32"/>
      <c r="BX1530" s="32"/>
      <c r="BY1530" s="32"/>
      <c r="BZ1530" s="32"/>
      <c r="CA1530" s="32"/>
      <c r="CB1530" s="32"/>
      <c r="CC1530" s="32"/>
      <c r="CD1530" s="32"/>
      <c r="CE1530" s="32"/>
      <c r="CF1530" s="32"/>
      <c r="CG1530" s="32"/>
      <c r="CH1530" s="32"/>
      <c r="CI1530" s="32"/>
      <c r="CJ1530" s="32">
        <f t="shared" si="378"/>
        <v>866084</v>
      </c>
      <c r="CK1530" s="32">
        <f>+SMALL((K1530,O1530,S1530,W1530,AA1530,AE1530,AI1530,AM1530,AQ1530,AU1530,AY1530,BC1530,BG1530,BK1530,BO1530,BS1530,BW1530,CA1530,CE1530,CI1530),1)</f>
        <v>866084</v>
      </c>
      <c r="CL1530" s="18"/>
      <c r="CM1530" s="18"/>
      <c r="CN1530" s="35"/>
      <c r="CO1530" s="39">
        <f t="shared" si="379"/>
        <v>866084</v>
      </c>
    </row>
    <row r="1531" spans="1:93" s="19" customFormat="1" ht="42.75">
      <c r="A1531" s="17">
        <v>1521</v>
      </c>
      <c r="B1531" s="54" t="s">
        <v>1230</v>
      </c>
      <c r="C1531" s="69" t="s">
        <v>1241</v>
      </c>
      <c r="D1531" s="69" t="s">
        <v>1241</v>
      </c>
      <c r="E1531" s="37">
        <v>1</v>
      </c>
      <c r="F1531" s="37"/>
      <c r="G1531" s="34"/>
      <c r="H1531" s="32"/>
      <c r="I1531" s="32"/>
      <c r="J1531" s="32"/>
      <c r="K1531" s="32"/>
      <c r="L1531" s="32"/>
      <c r="M1531" s="32"/>
      <c r="N1531" s="32"/>
      <c r="O1531" s="32"/>
      <c r="P1531" s="94"/>
      <c r="Q1531" s="94"/>
      <c r="R1531" s="95"/>
      <c r="S1531" s="32"/>
      <c r="T1531" s="32"/>
      <c r="U1531" s="32"/>
      <c r="V1531" s="32"/>
      <c r="W1531" s="32"/>
      <c r="X1531" s="32"/>
      <c r="Y1531" s="32"/>
      <c r="Z1531" s="32"/>
      <c r="AA1531" s="32"/>
      <c r="AB1531" s="32">
        <v>820000</v>
      </c>
      <c r="AC1531" s="32"/>
      <c r="AD1531" s="32">
        <v>820000</v>
      </c>
      <c r="AE1531" s="32">
        <f t="shared" si="380"/>
        <v>866084</v>
      </c>
      <c r="AF1531" s="32"/>
      <c r="AG1531" s="32"/>
      <c r="AH1531" s="32"/>
      <c r="AI1531" s="32"/>
      <c r="AJ1531" s="32"/>
      <c r="AK1531" s="32"/>
      <c r="AL1531" s="32"/>
      <c r="AM1531" s="32"/>
      <c r="AN1531" s="32"/>
      <c r="AO1531" s="32"/>
      <c r="AP1531" s="32"/>
      <c r="AQ1531" s="32"/>
      <c r="AR1531" s="32"/>
      <c r="AS1531" s="32"/>
      <c r="AT1531" s="32"/>
      <c r="AU1531" s="32"/>
      <c r="AV1531" s="32"/>
      <c r="AW1531" s="32"/>
      <c r="AX1531" s="32"/>
      <c r="AY1531" s="32"/>
      <c r="AZ1531" s="32"/>
      <c r="BA1531" s="32"/>
      <c r="BB1531" s="32"/>
      <c r="BC1531" s="32"/>
      <c r="BD1531" s="32"/>
      <c r="BE1531" s="32"/>
      <c r="BF1531" s="32"/>
      <c r="BG1531" s="32"/>
      <c r="BH1531" s="32"/>
      <c r="BI1531" s="32"/>
      <c r="BJ1531" s="32"/>
      <c r="BK1531" s="32"/>
      <c r="BL1531" s="32"/>
      <c r="BM1531" s="32"/>
      <c r="BN1531" s="32"/>
      <c r="BO1531" s="32"/>
      <c r="BP1531" s="32"/>
      <c r="BQ1531" s="32"/>
      <c r="BR1531" s="32"/>
      <c r="BS1531" s="32"/>
      <c r="BT1531" s="32"/>
      <c r="BU1531" s="32"/>
      <c r="BV1531" s="32"/>
      <c r="BW1531" s="32"/>
      <c r="BX1531" s="32"/>
      <c r="BY1531" s="32"/>
      <c r="BZ1531" s="32"/>
      <c r="CA1531" s="32"/>
      <c r="CB1531" s="32"/>
      <c r="CC1531" s="32"/>
      <c r="CD1531" s="32"/>
      <c r="CE1531" s="32"/>
      <c r="CF1531" s="32"/>
      <c r="CG1531" s="32"/>
      <c r="CH1531" s="32"/>
      <c r="CI1531" s="32"/>
      <c r="CJ1531" s="32">
        <f t="shared" si="378"/>
        <v>866084</v>
      </c>
      <c r="CK1531" s="32">
        <f>+SMALL((K1531,O1531,S1531,W1531,AA1531,AE1531,AI1531,AM1531,AQ1531,AU1531,AY1531,BC1531,BG1531,BK1531,BO1531,BS1531,BW1531,CA1531,CE1531,CI1531),1)</f>
        <v>866084</v>
      </c>
      <c r="CL1531" s="18"/>
      <c r="CM1531" s="18"/>
      <c r="CN1531" s="35"/>
      <c r="CO1531" s="39">
        <f t="shared" si="379"/>
        <v>866084</v>
      </c>
    </row>
    <row r="1532" spans="1:93" s="19" customFormat="1" ht="28.5">
      <c r="A1532" s="17">
        <v>1522</v>
      </c>
      <c r="B1532" s="53" t="s">
        <v>1231</v>
      </c>
      <c r="C1532" s="69" t="s">
        <v>1241</v>
      </c>
      <c r="D1532" s="69" t="s">
        <v>1241</v>
      </c>
      <c r="E1532" s="37">
        <v>1</v>
      </c>
      <c r="F1532" s="37"/>
      <c r="G1532" s="34"/>
      <c r="H1532" s="32"/>
      <c r="I1532" s="32"/>
      <c r="J1532" s="32"/>
      <c r="K1532" s="32"/>
      <c r="L1532" s="32"/>
      <c r="M1532" s="32"/>
      <c r="N1532" s="32"/>
      <c r="O1532" s="32"/>
      <c r="P1532" s="32"/>
      <c r="Q1532" s="32"/>
      <c r="R1532" s="32"/>
      <c r="S1532" s="32"/>
      <c r="T1532" s="32"/>
      <c r="U1532" s="32"/>
      <c r="V1532" s="32"/>
      <c r="W1532" s="32"/>
      <c r="X1532" s="32"/>
      <c r="Y1532" s="32"/>
      <c r="Z1532" s="32"/>
      <c r="AA1532" s="32"/>
      <c r="AB1532" s="32">
        <v>820000</v>
      </c>
      <c r="AC1532" s="32"/>
      <c r="AD1532" s="32">
        <v>820000</v>
      </c>
      <c r="AE1532" s="32">
        <f t="shared" si="380"/>
        <v>866084</v>
      </c>
      <c r="AF1532" s="32"/>
      <c r="AG1532" s="32"/>
      <c r="AH1532" s="32"/>
      <c r="AI1532" s="32"/>
      <c r="AJ1532" s="32"/>
      <c r="AK1532" s="32"/>
      <c r="AL1532" s="32"/>
      <c r="AM1532" s="32"/>
      <c r="AN1532" s="32"/>
      <c r="AO1532" s="32"/>
      <c r="AP1532" s="32"/>
      <c r="AQ1532" s="32"/>
      <c r="AR1532" s="32"/>
      <c r="AS1532" s="32"/>
      <c r="AT1532" s="32"/>
      <c r="AU1532" s="32"/>
      <c r="AV1532" s="32"/>
      <c r="AW1532" s="32"/>
      <c r="AX1532" s="32"/>
      <c r="AY1532" s="32"/>
      <c r="AZ1532" s="32"/>
      <c r="BA1532" s="32"/>
      <c r="BB1532" s="32"/>
      <c r="BC1532" s="32"/>
      <c r="BD1532" s="32"/>
      <c r="BE1532" s="32"/>
      <c r="BF1532" s="32"/>
      <c r="BG1532" s="32"/>
      <c r="BH1532" s="32"/>
      <c r="BI1532" s="32"/>
      <c r="BJ1532" s="32"/>
      <c r="BK1532" s="32"/>
      <c r="BL1532" s="32"/>
      <c r="BM1532" s="32"/>
      <c r="BN1532" s="32"/>
      <c r="BO1532" s="32"/>
      <c r="BP1532" s="32"/>
      <c r="BQ1532" s="32"/>
      <c r="BR1532" s="32"/>
      <c r="BS1532" s="32"/>
      <c r="BT1532" s="32"/>
      <c r="BU1532" s="32"/>
      <c r="BV1532" s="32"/>
      <c r="BW1532" s="32"/>
      <c r="BX1532" s="32"/>
      <c r="BY1532" s="32"/>
      <c r="BZ1532" s="32"/>
      <c r="CA1532" s="32"/>
      <c r="CB1532" s="32"/>
      <c r="CC1532" s="32"/>
      <c r="CD1532" s="32"/>
      <c r="CE1532" s="32"/>
      <c r="CF1532" s="32"/>
      <c r="CG1532" s="32"/>
      <c r="CH1532" s="32"/>
      <c r="CI1532" s="32"/>
      <c r="CJ1532" s="32">
        <f t="shared" si="378"/>
        <v>866084</v>
      </c>
      <c r="CK1532" s="32">
        <f>+SMALL((K1532,O1532,S1532,W1532,AA1532,AE1532,AI1532,AM1532,AQ1532,AU1532,AY1532,BC1532,BG1532,BK1532,BO1532,BS1532,BW1532,CA1532,CE1532,CI1532),1)</f>
        <v>866084</v>
      </c>
      <c r="CL1532" s="18"/>
      <c r="CM1532" s="18"/>
      <c r="CN1532" s="35"/>
      <c r="CO1532" s="39">
        <f t="shared" si="379"/>
        <v>866084</v>
      </c>
    </row>
    <row r="1533" spans="1:93" s="19" customFormat="1" ht="42.75">
      <c r="A1533" s="17">
        <v>1523</v>
      </c>
      <c r="B1533" s="53" t="s">
        <v>1232</v>
      </c>
      <c r="C1533" s="69" t="s">
        <v>1241</v>
      </c>
      <c r="D1533" s="69" t="s">
        <v>1241</v>
      </c>
      <c r="E1533" s="37">
        <v>1</v>
      </c>
      <c r="F1533" s="37"/>
      <c r="G1533" s="34"/>
      <c r="H1533" s="32"/>
      <c r="I1533" s="32"/>
      <c r="J1533" s="32"/>
      <c r="K1533" s="32"/>
      <c r="L1533" s="32"/>
      <c r="M1533" s="32"/>
      <c r="N1533" s="32"/>
      <c r="O1533" s="32"/>
      <c r="P1533" s="32"/>
      <c r="Q1533" s="32"/>
      <c r="R1533" s="32"/>
      <c r="S1533" s="32"/>
      <c r="T1533" s="32"/>
      <c r="U1533" s="32"/>
      <c r="V1533" s="32"/>
      <c r="W1533" s="32"/>
      <c r="X1533" s="32"/>
      <c r="Y1533" s="32"/>
      <c r="Z1533" s="32"/>
      <c r="AA1533" s="32"/>
      <c r="AB1533" s="32">
        <v>820000</v>
      </c>
      <c r="AC1533" s="32"/>
      <c r="AD1533" s="32">
        <v>820000</v>
      </c>
      <c r="AE1533" s="32">
        <f t="shared" si="380"/>
        <v>866084</v>
      </c>
      <c r="AF1533" s="32"/>
      <c r="AG1533" s="32"/>
      <c r="AH1533" s="32"/>
      <c r="AI1533" s="32"/>
      <c r="AJ1533" s="32"/>
      <c r="AK1533" s="32"/>
      <c r="AL1533" s="32"/>
      <c r="AM1533" s="32"/>
      <c r="AN1533" s="32"/>
      <c r="AO1533" s="32"/>
      <c r="AP1533" s="32"/>
      <c r="AQ1533" s="32"/>
      <c r="AR1533" s="32"/>
      <c r="AS1533" s="32"/>
      <c r="AT1533" s="32"/>
      <c r="AU1533" s="32"/>
      <c r="AV1533" s="32"/>
      <c r="AW1533" s="32"/>
      <c r="AX1533" s="32"/>
      <c r="AY1533" s="32"/>
      <c r="AZ1533" s="32"/>
      <c r="BA1533" s="32"/>
      <c r="BB1533" s="32"/>
      <c r="BC1533" s="32"/>
      <c r="BD1533" s="32"/>
      <c r="BE1533" s="32"/>
      <c r="BF1533" s="32"/>
      <c r="BG1533" s="32"/>
      <c r="BH1533" s="32"/>
      <c r="BI1533" s="32"/>
      <c r="BJ1533" s="32"/>
      <c r="BK1533" s="32"/>
      <c r="BL1533" s="32"/>
      <c r="BM1533" s="32"/>
      <c r="BN1533" s="32"/>
      <c r="BO1533" s="32"/>
      <c r="BP1533" s="32"/>
      <c r="BQ1533" s="32"/>
      <c r="BR1533" s="32"/>
      <c r="BS1533" s="32"/>
      <c r="BT1533" s="32"/>
      <c r="BU1533" s="32"/>
      <c r="BV1533" s="32"/>
      <c r="BW1533" s="32"/>
      <c r="BX1533" s="32"/>
      <c r="BY1533" s="32"/>
      <c r="BZ1533" s="32"/>
      <c r="CA1533" s="32"/>
      <c r="CB1533" s="32"/>
      <c r="CC1533" s="32"/>
      <c r="CD1533" s="32"/>
      <c r="CE1533" s="32"/>
      <c r="CF1533" s="32"/>
      <c r="CG1533" s="32"/>
      <c r="CH1533" s="32"/>
      <c r="CI1533" s="32"/>
      <c r="CJ1533" s="32">
        <f t="shared" si="378"/>
        <v>866084</v>
      </c>
      <c r="CK1533" s="32">
        <f>+SMALL((K1533,O1533,S1533,W1533,AA1533,AE1533,AI1533,AM1533,AQ1533,AU1533,AY1533,BC1533,BG1533,BK1533,BO1533,BS1533,BW1533,CA1533,CE1533,CI1533),1)</f>
        <v>866084</v>
      </c>
      <c r="CL1533" s="18"/>
      <c r="CM1533" s="18"/>
      <c r="CN1533" s="35"/>
      <c r="CO1533" s="39">
        <f t="shared" si="379"/>
        <v>866084</v>
      </c>
    </row>
    <row r="1534" spans="1:93" s="19" customFormat="1" ht="28.5">
      <c r="A1534" s="17">
        <v>1524</v>
      </c>
      <c r="B1534" s="53" t="s">
        <v>1233</v>
      </c>
      <c r="C1534" s="69" t="s">
        <v>1241</v>
      </c>
      <c r="D1534" s="69" t="s">
        <v>1241</v>
      </c>
      <c r="E1534" s="37">
        <v>1</v>
      </c>
      <c r="F1534" s="37"/>
      <c r="G1534" s="34"/>
      <c r="H1534" s="32"/>
      <c r="I1534" s="32"/>
      <c r="J1534" s="32"/>
      <c r="K1534" s="32"/>
      <c r="L1534" s="32"/>
      <c r="M1534" s="32"/>
      <c r="N1534" s="32"/>
      <c r="O1534" s="32"/>
      <c r="P1534" s="32"/>
      <c r="Q1534" s="32"/>
      <c r="R1534" s="32"/>
      <c r="S1534" s="32"/>
      <c r="T1534" s="32"/>
      <c r="U1534" s="32"/>
      <c r="V1534" s="32"/>
      <c r="W1534" s="32"/>
      <c r="X1534" s="32"/>
      <c r="Y1534" s="32"/>
      <c r="Z1534" s="32"/>
      <c r="AA1534" s="32"/>
      <c r="AB1534" s="32">
        <v>820000</v>
      </c>
      <c r="AC1534" s="32"/>
      <c r="AD1534" s="32">
        <v>820000</v>
      </c>
      <c r="AE1534" s="32">
        <f t="shared" si="380"/>
        <v>866084</v>
      </c>
      <c r="AF1534" s="32"/>
      <c r="AG1534" s="32"/>
      <c r="AH1534" s="32"/>
      <c r="AI1534" s="32"/>
      <c r="AJ1534" s="32"/>
      <c r="AK1534" s="32"/>
      <c r="AL1534" s="32"/>
      <c r="AM1534" s="32"/>
      <c r="AN1534" s="32"/>
      <c r="AO1534" s="32"/>
      <c r="AP1534" s="32"/>
      <c r="AQ1534" s="32"/>
      <c r="AR1534" s="32"/>
      <c r="AS1534" s="32"/>
      <c r="AT1534" s="32"/>
      <c r="AU1534" s="32"/>
      <c r="AV1534" s="32"/>
      <c r="AW1534" s="32"/>
      <c r="AX1534" s="32"/>
      <c r="AY1534" s="32"/>
      <c r="AZ1534" s="32"/>
      <c r="BA1534" s="32"/>
      <c r="BB1534" s="32"/>
      <c r="BC1534" s="32"/>
      <c r="BD1534" s="32"/>
      <c r="BE1534" s="32"/>
      <c r="BF1534" s="32"/>
      <c r="BG1534" s="32"/>
      <c r="BH1534" s="32"/>
      <c r="BI1534" s="32"/>
      <c r="BJ1534" s="32"/>
      <c r="BK1534" s="32"/>
      <c r="BL1534" s="32"/>
      <c r="BM1534" s="32"/>
      <c r="BN1534" s="32"/>
      <c r="BO1534" s="32"/>
      <c r="BP1534" s="32"/>
      <c r="BQ1534" s="32"/>
      <c r="BR1534" s="32"/>
      <c r="BS1534" s="32"/>
      <c r="BT1534" s="32"/>
      <c r="BU1534" s="32"/>
      <c r="BV1534" s="32"/>
      <c r="BW1534" s="32"/>
      <c r="BX1534" s="32"/>
      <c r="BY1534" s="32"/>
      <c r="BZ1534" s="32"/>
      <c r="CA1534" s="32"/>
      <c r="CB1534" s="32"/>
      <c r="CC1534" s="32"/>
      <c r="CD1534" s="32"/>
      <c r="CE1534" s="32"/>
      <c r="CF1534" s="32"/>
      <c r="CG1534" s="32"/>
      <c r="CH1534" s="32"/>
      <c r="CI1534" s="32"/>
      <c r="CJ1534" s="32">
        <f t="shared" si="378"/>
        <v>866084</v>
      </c>
      <c r="CK1534" s="32">
        <f>+SMALL((K1534,O1534,S1534,W1534,AA1534,AE1534,AI1534,AM1534,AQ1534,AU1534,AY1534,BC1534,BG1534,BK1534,BO1534,BS1534,BW1534,CA1534,CE1534,CI1534),1)</f>
        <v>866084</v>
      </c>
      <c r="CL1534" s="18"/>
      <c r="CM1534" s="18"/>
      <c r="CN1534" s="35"/>
      <c r="CO1534" s="39">
        <f t="shared" si="379"/>
        <v>866084</v>
      </c>
    </row>
    <row r="1535" spans="1:93" s="19" customFormat="1" ht="28.5">
      <c r="A1535" s="17">
        <v>1525</v>
      </c>
      <c r="B1535" s="54" t="s">
        <v>1234</v>
      </c>
      <c r="C1535" s="69" t="s">
        <v>1241</v>
      </c>
      <c r="D1535" s="69" t="s">
        <v>1241</v>
      </c>
      <c r="E1535" s="37">
        <v>1</v>
      </c>
      <c r="F1535" s="37"/>
      <c r="G1535" s="34"/>
      <c r="H1535" s="32"/>
      <c r="I1535" s="32"/>
      <c r="J1535" s="32"/>
      <c r="K1535" s="32"/>
      <c r="L1535" s="32"/>
      <c r="M1535" s="32"/>
      <c r="N1535" s="32"/>
      <c r="O1535" s="32"/>
      <c r="P1535" s="32"/>
      <c r="Q1535" s="32"/>
      <c r="R1535" s="32"/>
      <c r="S1535" s="32"/>
      <c r="T1535" s="32"/>
      <c r="U1535" s="32"/>
      <c r="V1535" s="32"/>
      <c r="W1535" s="32"/>
      <c r="X1535" s="32"/>
      <c r="Y1535" s="32"/>
      <c r="Z1535" s="32"/>
      <c r="AA1535" s="32"/>
      <c r="AB1535" s="32">
        <v>820000</v>
      </c>
      <c r="AC1535" s="32"/>
      <c r="AD1535" s="32">
        <v>820000</v>
      </c>
      <c r="AE1535" s="32">
        <f t="shared" si="380"/>
        <v>866084</v>
      </c>
      <c r="AF1535" s="32"/>
      <c r="AG1535" s="32"/>
      <c r="AH1535" s="32"/>
      <c r="AI1535" s="32"/>
      <c r="AJ1535" s="32"/>
      <c r="AK1535" s="32"/>
      <c r="AL1535" s="32"/>
      <c r="AM1535" s="32"/>
      <c r="AN1535" s="32"/>
      <c r="AO1535" s="32"/>
      <c r="AP1535" s="32"/>
      <c r="AQ1535" s="32"/>
      <c r="AR1535" s="32"/>
      <c r="AS1535" s="32"/>
      <c r="AT1535" s="32"/>
      <c r="AU1535" s="32"/>
      <c r="AV1535" s="32"/>
      <c r="AW1535" s="32"/>
      <c r="AX1535" s="32"/>
      <c r="AY1535" s="32"/>
      <c r="AZ1535" s="32"/>
      <c r="BA1535" s="32"/>
      <c r="BB1535" s="32"/>
      <c r="BC1535" s="32"/>
      <c r="BD1535" s="32"/>
      <c r="BE1535" s="32"/>
      <c r="BF1535" s="32"/>
      <c r="BG1535" s="32"/>
      <c r="BH1535" s="32"/>
      <c r="BI1535" s="32"/>
      <c r="BJ1535" s="32"/>
      <c r="BK1535" s="32"/>
      <c r="BL1535" s="32"/>
      <c r="BM1535" s="32"/>
      <c r="BN1535" s="32"/>
      <c r="BO1535" s="32"/>
      <c r="BP1535" s="32"/>
      <c r="BQ1535" s="32"/>
      <c r="BR1535" s="32"/>
      <c r="BS1535" s="32"/>
      <c r="BT1535" s="32"/>
      <c r="BU1535" s="32"/>
      <c r="BV1535" s="32"/>
      <c r="BW1535" s="32"/>
      <c r="BX1535" s="32"/>
      <c r="BY1535" s="32"/>
      <c r="BZ1535" s="32"/>
      <c r="CA1535" s="32"/>
      <c r="CB1535" s="32"/>
      <c r="CC1535" s="32"/>
      <c r="CD1535" s="32"/>
      <c r="CE1535" s="32"/>
      <c r="CF1535" s="32"/>
      <c r="CG1535" s="32"/>
      <c r="CH1535" s="32"/>
      <c r="CI1535" s="32"/>
      <c r="CJ1535" s="32">
        <f t="shared" si="378"/>
        <v>866084</v>
      </c>
      <c r="CK1535" s="32">
        <f>+SMALL((K1535,O1535,S1535,W1535,AA1535,AE1535,AI1535,AM1535,AQ1535,AU1535,AY1535,BC1535,BG1535,BK1535,BO1535,BS1535,BW1535,CA1535,CE1535,CI1535),1)</f>
        <v>866084</v>
      </c>
      <c r="CL1535" s="18"/>
      <c r="CM1535" s="18"/>
      <c r="CN1535" s="35"/>
      <c r="CO1535" s="39">
        <f t="shared" si="379"/>
        <v>866084</v>
      </c>
    </row>
    <row r="1536" spans="1:93" s="19" customFormat="1" ht="42.75">
      <c r="A1536" s="17">
        <v>1526</v>
      </c>
      <c r="B1536" s="54" t="s">
        <v>1235</v>
      </c>
      <c r="C1536" s="69" t="s">
        <v>1241</v>
      </c>
      <c r="D1536" s="69" t="s">
        <v>1241</v>
      </c>
      <c r="E1536" s="37">
        <v>1</v>
      </c>
      <c r="F1536" s="37"/>
      <c r="G1536" s="34"/>
      <c r="H1536" s="32"/>
      <c r="I1536" s="32"/>
      <c r="J1536" s="32"/>
      <c r="K1536" s="32"/>
      <c r="L1536" s="32"/>
      <c r="M1536" s="32"/>
      <c r="N1536" s="32"/>
      <c r="O1536" s="32"/>
      <c r="P1536" s="32"/>
      <c r="Q1536" s="32"/>
      <c r="R1536" s="32"/>
      <c r="S1536" s="32"/>
      <c r="T1536" s="32"/>
      <c r="U1536" s="32"/>
      <c r="V1536" s="32"/>
      <c r="W1536" s="32"/>
      <c r="X1536" s="32"/>
      <c r="Y1536" s="32"/>
      <c r="Z1536" s="32"/>
      <c r="AA1536" s="32"/>
      <c r="AB1536" s="32">
        <v>820000</v>
      </c>
      <c r="AC1536" s="32"/>
      <c r="AD1536" s="32">
        <v>820000</v>
      </c>
      <c r="AE1536" s="32">
        <f t="shared" si="380"/>
        <v>866084</v>
      </c>
      <c r="AF1536" s="32"/>
      <c r="AG1536" s="32"/>
      <c r="AH1536" s="32"/>
      <c r="AI1536" s="32"/>
      <c r="AJ1536" s="32"/>
      <c r="AK1536" s="32"/>
      <c r="AL1536" s="32"/>
      <c r="AM1536" s="32"/>
      <c r="AN1536" s="32"/>
      <c r="AO1536" s="32"/>
      <c r="AP1536" s="32"/>
      <c r="AQ1536" s="32"/>
      <c r="AR1536" s="32"/>
      <c r="AS1536" s="32"/>
      <c r="AT1536" s="32"/>
      <c r="AU1536" s="32"/>
      <c r="AV1536" s="32"/>
      <c r="AW1536" s="32"/>
      <c r="AX1536" s="32"/>
      <c r="AY1536" s="32"/>
      <c r="AZ1536" s="32"/>
      <c r="BA1536" s="32"/>
      <c r="BB1536" s="32"/>
      <c r="BC1536" s="32"/>
      <c r="BD1536" s="32"/>
      <c r="BE1536" s="32"/>
      <c r="BF1536" s="32"/>
      <c r="BG1536" s="32"/>
      <c r="BH1536" s="32"/>
      <c r="BI1536" s="32"/>
      <c r="BJ1536" s="32"/>
      <c r="BK1536" s="32"/>
      <c r="BL1536" s="32"/>
      <c r="BM1536" s="32"/>
      <c r="BN1536" s="32"/>
      <c r="BO1536" s="32"/>
      <c r="BP1536" s="32"/>
      <c r="BQ1536" s="32"/>
      <c r="BR1536" s="32"/>
      <c r="BS1536" s="32"/>
      <c r="BT1536" s="32"/>
      <c r="BU1536" s="32"/>
      <c r="BV1536" s="32"/>
      <c r="BW1536" s="32"/>
      <c r="BX1536" s="32"/>
      <c r="BY1536" s="32"/>
      <c r="BZ1536" s="32"/>
      <c r="CA1536" s="32"/>
      <c r="CB1536" s="32"/>
      <c r="CC1536" s="32"/>
      <c r="CD1536" s="32"/>
      <c r="CE1536" s="32"/>
      <c r="CF1536" s="32"/>
      <c r="CG1536" s="32"/>
      <c r="CH1536" s="32"/>
      <c r="CI1536" s="32"/>
      <c r="CJ1536" s="32">
        <f t="shared" si="378"/>
        <v>866084</v>
      </c>
      <c r="CK1536" s="32">
        <f>+SMALL((K1536,O1536,S1536,W1536,AA1536,AE1536,AI1536,AM1536,AQ1536,AU1536,AY1536,BC1536,BG1536,BK1536,BO1536,BS1536,BW1536,CA1536,CE1536,CI1536),1)</f>
        <v>866084</v>
      </c>
      <c r="CL1536" s="18"/>
      <c r="CM1536" s="18"/>
      <c r="CN1536" s="35"/>
      <c r="CO1536" s="39">
        <f t="shared" si="379"/>
        <v>866084</v>
      </c>
    </row>
    <row r="1537" spans="1:93" s="19" customFormat="1" ht="42.75">
      <c r="A1537" s="17">
        <v>1527</v>
      </c>
      <c r="B1537" s="54" t="s">
        <v>1236</v>
      </c>
      <c r="C1537" s="69" t="s">
        <v>1241</v>
      </c>
      <c r="D1537" s="69" t="s">
        <v>1241</v>
      </c>
      <c r="E1537" s="37">
        <v>1</v>
      </c>
      <c r="F1537" s="37"/>
      <c r="G1537" s="34"/>
      <c r="H1537" s="32"/>
      <c r="I1537" s="32"/>
      <c r="J1537" s="32"/>
      <c r="K1537" s="32"/>
      <c r="L1537" s="32"/>
      <c r="M1537" s="32"/>
      <c r="N1537" s="32"/>
      <c r="O1537" s="32"/>
      <c r="P1537" s="32"/>
      <c r="Q1537" s="32"/>
      <c r="R1537" s="32"/>
      <c r="S1537" s="32"/>
      <c r="T1537" s="32"/>
      <c r="U1537" s="32"/>
      <c r="V1537" s="32"/>
      <c r="W1537" s="32"/>
      <c r="X1537" s="32"/>
      <c r="Y1537" s="32"/>
      <c r="Z1537" s="32"/>
      <c r="AA1537" s="32"/>
      <c r="AB1537" s="32">
        <v>820000</v>
      </c>
      <c r="AC1537" s="32"/>
      <c r="AD1537" s="32">
        <v>820000</v>
      </c>
      <c r="AE1537" s="32">
        <f t="shared" si="380"/>
        <v>866084</v>
      </c>
      <c r="AF1537" s="32"/>
      <c r="AG1537" s="32"/>
      <c r="AH1537" s="32"/>
      <c r="AI1537" s="32"/>
      <c r="AJ1537" s="32"/>
      <c r="AK1537" s="32"/>
      <c r="AL1537" s="32"/>
      <c r="AM1537" s="32"/>
      <c r="AN1537" s="32"/>
      <c r="AO1537" s="32"/>
      <c r="AP1537" s="32"/>
      <c r="AQ1537" s="32"/>
      <c r="AR1537" s="32"/>
      <c r="AS1537" s="32"/>
      <c r="AT1537" s="32"/>
      <c r="AU1537" s="32"/>
      <c r="AV1537" s="32"/>
      <c r="AW1537" s="32"/>
      <c r="AX1537" s="32"/>
      <c r="AY1537" s="32"/>
      <c r="AZ1537" s="32"/>
      <c r="BA1537" s="32"/>
      <c r="BB1537" s="32"/>
      <c r="BC1537" s="32"/>
      <c r="BD1537" s="32"/>
      <c r="BE1537" s="32"/>
      <c r="BF1537" s="32"/>
      <c r="BG1537" s="32"/>
      <c r="BH1537" s="32"/>
      <c r="BI1537" s="32"/>
      <c r="BJ1537" s="32"/>
      <c r="BK1537" s="32"/>
      <c r="BL1537" s="32"/>
      <c r="BM1537" s="32"/>
      <c r="BN1537" s="32"/>
      <c r="BO1537" s="32"/>
      <c r="BP1537" s="32"/>
      <c r="BQ1537" s="32"/>
      <c r="BR1537" s="32"/>
      <c r="BS1537" s="32"/>
      <c r="BT1537" s="32"/>
      <c r="BU1537" s="32"/>
      <c r="BV1537" s="32"/>
      <c r="BW1537" s="32"/>
      <c r="BX1537" s="32"/>
      <c r="BY1537" s="32"/>
      <c r="BZ1537" s="32"/>
      <c r="CA1537" s="32"/>
      <c r="CB1537" s="32"/>
      <c r="CC1537" s="32"/>
      <c r="CD1537" s="32"/>
      <c r="CE1537" s="32"/>
      <c r="CF1537" s="32"/>
      <c r="CG1537" s="32"/>
      <c r="CH1537" s="32"/>
      <c r="CI1537" s="32"/>
      <c r="CJ1537" s="32">
        <f t="shared" si="378"/>
        <v>866084</v>
      </c>
      <c r="CK1537" s="32">
        <f>+SMALL((K1537,O1537,S1537,W1537,AA1537,AE1537,AI1537,AM1537,AQ1537,AU1537,AY1537,BC1537,BG1537,BK1537,BO1537,BS1537,BW1537,CA1537,CE1537,CI1537),1)</f>
        <v>866084</v>
      </c>
      <c r="CL1537" s="18"/>
      <c r="CM1537" s="18"/>
      <c r="CN1537" s="35"/>
      <c r="CO1537" s="39">
        <f t="shared" si="379"/>
        <v>866084</v>
      </c>
    </row>
    <row r="1538" spans="1:93" s="19" customFormat="1" ht="28.5">
      <c r="A1538" s="17">
        <v>1528</v>
      </c>
      <c r="B1538" s="54" t="s">
        <v>1237</v>
      </c>
      <c r="C1538" s="69" t="s">
        <v>1241</v>
      </c>
      <c r="D1538" s="69" t="s">
        <v>1241</v>
      </c>
      <c r="E1538" s="37">
        <v>1</v>
      </c>
      <c r="F1538" s="37"/>
      <c r="G1538" s="34"/>
      <c r="H1538" s="32"/>
      <c r="I1538" s="32"/>
      <c r="J1538" s="32"/>
      <c r="K1538" s="32"/>
      <c r="L1538" s="32"/>
      <c r="M1538" s="32"/>
      <c r="N1538" s="32"/>
      <c r="O1538" s="32"/>
      <c r="P1538" s="32"/>
      <c r="Q1538" s="32"/>
      <c r="R1538" s="32"/>
      <c r="S1538" s="32"/>
      <c r="T1538" s="32"/>
      <c r="U1538" s="32"/>
      <c r="V1538" s="32"/>
      <c r="W1538" s="32"/>
      <c r="X1538" s="32"/>
      <c r="Y1538" s="32"/>
      <c r="Z1538" s="32"/>
      <c r="AA1538" s="32"/>
      <c r="AB1538" s="32">
        <v>820000</v>
      </c>
      <c r="AC1538" s="32"/>
      <c r="AD1538" s="32">
        <v>820000</v>
      </c>
      <c r="AE1538" s="32">
        <f t="shared" si="380"/>
        <v>866084</v>
      </c>
      <c r="AF1538" s="32"/>
      <c r="AG1538" s="32"/>
      <c r="AH1538" s="32"/>
      <c r="AI1538" s="32"/>
      <c r="AJ1538" s="32"/>
      <c r="AK1538" s="32"/>
      <c r="AL1538" s="32"/>
      <c r="AM1538" s="32"/>
      <c r="AN1538" s="32"/>
      <c r="AO1538" s="32"/>
      <c r="AP1538" s="32"/>
      <c r="AQ1538" s="32"/>
      <c r="AR1538" s="32"/>
      <c r="AS1538" s="32"/>
      <c r="AT1538" s="32"/>
      <c r="AU1538" s="32"/>
      <c r="AV1538" s="32"/>
      <c r="AW1538" s="32"/>
      <c r="AX1538" s="32"/>
      <c r="AY1538" s="32"/>
      <c r="AZ1538" s="32"/>
      <c r="BA1538" s="32"/>
      <c r="BB1538" s="32"/>
      <c r="BC1538" s="32"/>
      <c r="BD1538" s="32"/>
      <c r="BE1538" s="32"/>
      <c r="BF1538" s="32"/>
      <c r="BG1538" s="32"/>
      <c r="BH1538" s="32"/>
      <c r="BI1538" s="32"/>
      <c r="BJ1538" s="32"/>
      <c r="BK1538" s="32"/>
      <c r="BL1538" s="32"/>
      <c r="BM1538" s="32"/>
      <c r="BN1538" s="32"/>
      <c r="BO1538" s="32"/>
      <c r="BP1538" s="32"/>
      <c r="BQ1538" s="32"/>
      <c r="BR1538" s="32"/>
      <c r="BS1538" s="32"/>
      <c r="BT1538" s="32"/>
      <c r="BU1538" s="32"/>
      <c r="BV1538" s="32"/>
      <c r="BW1538" s="32"/>
      <c r="BX1538" s="32"/>
      <c r="BY1538" s="32"/>
      <c r="BZ1538" s="32"/>
      <c r="CA1538" s="32"/>
      <c r="CB1538" s="32"/>
      <c r="CC1538" s="32"/>
      <c r="CD1538" s="32"/>
      <c r="CE1538" s="32"/>
      <c r="CF1538" s="32"/>
      <c r="CG1538" s="32"/>
      <c r="CH1538" s="32"/>
      <c r="CI1538" s="32"/>
      <c r="CJ1538" s="32">
        <f t="shared" si="378"/>
        <v>866084</v>
      </c>
      <c r="CK1538" s="32">
        <f>+SMALL((K1538,O1538,S1538,W1538,AA1538,AE1538,AI1538,AM1538,AQ1538,AU1538,AY1538,BC1538,BG1538,BK1538,BO1538,BS1538,BW1538,CA1538,CE1538,CI1538),1)</f>
        <v>866084</v>
      </c>
      <c r="CL1538" s="18"/>
      <c r="CM1538" s="18"/>
      <c r="CN1538" s="35"/>
      <c r="CO1538" s="39">
        <f t="shared" si="379"/>
        <v>866084</v>
      </c>
    </row>
    <row r="1539" spans="1:93" s="19" customFormat="1" ht="28.5">
      <c r="A1539" s="17">
        <v>1529</v>
      </c>
      <c r="B1539" s="53" t="s">
        <v>1238</v>
      </c>
      <c r="C1539" s="69" t="s">
        <v>1241</v>
      </c>
      <c r="D1539" s="69" t="s">
        <v>1241</v>
      </c>
      <c r="E1539" s="37">
        <v>1</v>
      </c>
      <c r="F1539" s="37"/>
      <c r="G1539" s="34"/>
      <c r="H1539" s="32"/>
      <c r="I1539" s="32"/>
      <c r="J1539" s="32"/>
      <c r="K1539" s="32"/>
      <c r="L1539" s="32"/>
      <c r="M1539" s="32"/>
      <c r="N1539" s="32"/>
      <c r="O1539" s="32"/>
      <c r="P1539" s="32"/>
      <c r="Q1539" s="32"/>
      <c r="R1539" s="32"/>
      <c r="S1539" s="32"/>
      <c r="T1539" s="32"/>
      <c r="U1539" s="32"/>
      <c r="V1539" s="32"/>
      <c r="W1539" s="32"/>
      <c r="X1539" s="32"/>
      <c r="Y1539" s="32"/>
      <c r="Z1539" s="32"/>
      <c r="AA1539" s="32"/>
      <c r="AB1539" s="32">
        <v>820000</v>
      </c>
      <c r="AC1539" s="32"/>
      <c r="AD1539" s="32">
        <v>820000</v>
      </c>
      <c r="AE1539" s="32">
        <f t="shared" si="380"/>
        <v>866084</v>
      </c>
      <c r="AF1539" s="32"/>
      <c r="AG1539" s="32"/>
      <c r="AH1539" s="32"/>
      <c r="AI1539" s="32"/>
      <c r="AJ1539" s="32"/>
      <c r="AK1539" s="32"/>
      <c r="AL1539" s="32"/>
      <c r="AM1539" s="32"/>
      <c r="AN1539" s="32"/>
      <c r="AO1539" s="32"/>
      <c r="AP1539" s="32"/>
      <c r="AQ1539" s="32"/>
      <c r="AR1539" s="32"/>
      <c r="AS1539" s="32"/>
      <c r="AT1539" s="32"/>
      <c r="AU1539" s="32"/>
      <c r="AV1539" s="32"/>
      <c r="AW1539" s="32"/>
      <c r="AX1539" s="32"/>
      <c r="AY1539" s="32"/>
      <c r="AZ1539" s="32"/>
      <c r="BA1539" s="32"/>
      <c r="BB1539" s="32"/>
      <c r="BC1539" s="32"/>
      <c r="BD1539" s="32"/>
      <c r="BE1539" s="32"/>
      <c r="BF1539" s="32"/>
      <c r="BG1539" s="32"/>
      <c r="BH1539" s="32"/>
      <c r="BI1539" s="32"/>
      <c r="BJ1539" s="32"/>
      <c r="BK1539" s="32"/>
      <c r="BL1539" s="32"/>
      <c r="BM1539" s="32"/>
      <c r="BN1539" s="32"/>
      <c r="BO1539" s="32"/>
      <c r="BP1539" s="32"/>
      <c r="BQ1539" s="32"/>
      <c r="BR1539" s="32"/>
      <c r="BS1539" s="32"/>
      <c r="BT1539" s="32"/>
      <c r="BU1539" s="32"/>
      <c r="BV1539" s="32"/>
      <c r="BW1539" s="32"/>
      <c r="BX1539" s="32"/>
      <c r="BY1539" s="32"/>
      <c r="BZ1539" s="32"/>
      <c r="CA1539" s="32"/>
      <c r="CB1539" s="32"/>
      <c r="CC1539" s="32"/>
      <c r="CD1539" s="32"/>
      <c r="CE1539" s="32"/>
      <c r="CF1539" s="32"/>
      <c r="CG1539" s="32"/>
      <c r="CH1539" s="32"/>
      <c r="CI1539" s="32"/>
      <c r="CJ1539" s="32">
        <f t="shared" si="378"/>
        <v>866084</v>
      </c>
      <c r="CK1539" s="32">
        <f>+SMALL((K1539,O1539,S1539,W1539,AA1539,AE1539,AI1539,AM1539,AQ1539,AU1539,AY1539,BC1539,BG1539,BK1539,BO1539,BS1539,BW1539,CA1539,CE1539,CI1539),1)</f>
        <v>866084</v>
      </c>
      <c r="CL1539" s="18"/>
      <c r="CM1539" s="18"/>
      <c r="CN1539" s="35"/>
      <c r="CO1539" s="39">
        <f t="shared" si="379"/>
        <v>866084</v>
      </c>
    </row>
    <row r="1540" spans="1:93" s="19" customFormat="1" ht="28.5">
      <c r="A1540" s="17">
        <v>1530</v>
      </c>
      <c r="B1540" s="54" t="s">
        <v>1239</v>
      </c>
      <c r="C1540" s="69" t="s">
        <v>1241</v>
      </c>
      <c r="D1540" s="69" t="s">
        <v>1241</v>
      </c>
      <c r="E1540" s="37">
        <v>1</v>
      </c>
      <c r="F1540" s="37"/>
      <c r="G1540" s="34"/>
      <c r="H1540" s="32"/>
      <c r="I1540" s="32"/>
      <c r="J1540" s="32"/>
      <c r="K1540" s="32"/>
      <c r="L1540" s="32"/>
      <c r="M1540" s="32"/>
      <c r="N1540" s="32"/>
      <c r="O1540" s="32"/>
      <c r="P1540" s="32"/>
      <c r="Q1540" s="32"/>
      <c r="R1540" s="32"/>
      <c r="S1540" s="32"/>
      <c r="T1540" s="32"/>
      <c r="U1540" s="32"/>
      <c r="V1540" s="32"/>
      <c r="W1540" s="32"/>
      <c r="X1540" s="32"/>
      <c r="Y1540" s="32"/>
      <c r="Z1540" s="32"/>
      <c r="AA1540" s="32"/>
      <c r="AB1540" s="32">
        <v>820000</v>
      </c>
      <c r="AC1540" s="32"/>
      <c r="AD1540" s="32">
        <v>820000</v>
      </c>
      <c r="AE1540" s="32">
        <f t="shared" si="380"/>
        <v>866084</v>
      </c>
      <c r="AF1540" s="32"/>
      <c r="AG1540" s="32"/>
      <c r="AH1540" s="32"/>
      <c r="AI1540" s="32"/>
      <c r="AJ1540" s="32"/>
      <c r="AK1540" s="32"/>
      <c r="AL1540" s="32"/>
      <c r="AM1540" s="32"/>
      <c r="AN1540" s="32"/>
      <c r="AO1540" s="32"/>
      <c r="AP1540" s="32"/>
      <c r="AQ1540" s="32"/>
      <c r="AR1540" s="32"/>
      <c r="AS1540" s="32"/>
      <c r="AT1540" s="32"/>
      <c r="AU1540" s="32"/>
      <c r="AV1540" s="32"/>
      <c r="AW1540" s="32"/>
      <c r="AX1540" s="32"/>
      <c r="AY1540" s="32"/>
      <c r="AZ1540" s="32"/>
      <c r="BA1540" s="32"/>
      <c r="BB1540" s="32"/>
      <c r="BC1540" s="32"/>
      <c r="BD1540" s="32"/>
      <c r="BE1540" s="32"/>
      <c r="BF1540" s="32"/>
      <c r="BG1540" s="32"/>
      <c r="BH1540" s="32"/>
      <c r="BI1540" s="32"/>
      <c r="BJ1540" s="32"/>
      <c r="BK1540" s="32"/>
      <c r="BL1540" s="32"/>
      <c r="BM1540" s="32"/>
      <c r="BN1540" s="32"/>
      <c r="BO1540" s="32"/>
      <c r="BP1540" s="32"/>
      <c r="BQ1540" s="32"/>
      <c r="BR1540" s="32"/>
      <c r="BS1540" s="32"/>
      <c r="BT1540" s="32"/>
      <c r="BU1540" s="32"/>
      <c r="BV1540" s="32"/>
      <c r="BW1540" s="32"/>
      <c r="BX1540" s="32"/>
      <c r="BY1540" s="32"/>
      <c r="BZ1540" s="32"/>
      <c r="CA1540" s="32"/>
      <c r="CB1540" s="32"/>
      <c r="CC1540" s="32"/>
      <c r="CD1540" s="32"/>
      <c r="CE1540" s="32"/>
      <c r="CF1540" s="32"/>
      <c r="CG1540" s="32"/>
      <c r="CH1540" s="32"/>
      <c r="CI1540" s="32"/>
      <c r="CJ1540" s="32">
        <f t="shared" si="378"/>
        <v>866084</v>
      </c>
      <c r="CK1540" s="32">
        <f>+SMALL((K1540,O1540,S1540,W1540,AA1540,AE1540,AI1540,AM1540,AQ1540,AU1540,AY1540,BC1540,BG1540,BK1540,BO1540,BS1540,BW1540,CA1540,CE1540,CI1540),1)</f>
        <v>866084</v>
      </c>
      <c r="CL1540" s="18"/>
      <c r="CM1540" s="18"/>
      <c r="CN1540" s="35"/>
      <c r="CO1540" s="39">
        <f t="shared" si="379"/>
        <v>866084</v>
      </c>
    </row>
    <row r="1541" spans="1:93" s="19" customFormat="1" ht="28.5">
      <c r="A1541" s="17">
        <v>1531</v>
      </c>
      <c r="B1541" s="53" t="s">
        <v>1240</v>
      </c>
      <c r="C1541" s="69" t="s">
        <v>1241</v>
      </c>
      <c r="D1541" s="69" t="s">
        <v>1241</v>
      </c>
      <c r="E1541" s="37">
        <v>1</v>
      </c>
      <c r="F1541" s="37"/>
      <c r="G1541" s="34"/>
      <c r="H1541" s="32"/>
      <c r="I1541" s="32"/>
      <c r="J1541" s="32"/>
      <c r="K1541" s="32"/>
      <c r="L1541" s="32"/>
      <c r="M1541" s="32"/>
      <c r="N1541" s="32"/>
      <c r="O1541" s="32"/>
      <c r="P1541" s="32"/>
      <c r="Q1541" s="32"/>
      <c r="R1541" s="32"/>
      <c r="S1541" s="32"/>
      <c r="T1541" s="32"/>
      <c r="U1541" s="32"/>
      <c r="V1541" s="32"/>
      <c r="W1541" s="32"/>
      <c r="X1541" s="32"/>
      <c r="Y1541" s="32"/>
      <c r="Z1541" s="32"/>
      <c r="AA1541" s="32"/>
      <c r="AB1541" s="32">
        <v>820000</v>
      </c>
      <c r="AC1541" s="32"/>
      <c r="AD1541" s="32">
        <v>820000</v>
      </c>
      <c r="AE1541" s="32">
        <f t="shared" si="380"/>
        <v>866084</v>
      </c>
      <c r="AF1541" s="32"/>
      <c r="AG1541" s="32"/>
      <c r="AH1541" s="32"/>
      <c r="AI1541" s="32"/>
      <c r="AJ1541" s="32"/>
      <c r="AK1541" s="32"/>
      <c r="AL1541" s="32"/>
      <c r="AM1541" s="32"/>
      <c r="AN1541" s="32"/>
      <c r="AO1541" s="32"/>
      <c r="AP1541" s="32"/>
      <c r="AQ1541" s="32"/>
      <c r="AR1541" s="32"/>
      <c r="AS1541" s="32"/>
      <c r="AT1541" s="32"/>
      <c r="AU1541" s="32"/>
      <c r="AV1541" s="32"/>
      <c r="AW1541" s="32"/>
      <c r="AX1541" s="32"/>
      <c r="AY1541" s="32"/>
      <c r="AZ1541" s="32"/>
      <c r="BA1541" s="32"/>
      <c r="BB1541" s="32"/>
      <c r="BC1541" s="32"/>
      <c r="BD1541" s="32"/>
      <c r="BE1541" s="32"/>
      <c r="BF1541" s="32"/>
      <c r="BG1541" s="32"/>
      <c r="BH1541" s="32"/>
      <c r="BI1541" s="32"/>
      <c r="BJ1541" s="32"/>
      <c r="BK1541" s="32"/>
      <c r="BL1541" s="32"/>
      <c r="BM1541" s="32"/>
      <c r="BN1541" s="32"/>
      <c r="BO1541" s="32"/>
      <c r="BP1541" s="32"/>
      <c r="BQ1541" s="32"/>
      <c r="BR1541" s="32"/>
      <c r="BS1541" s="32"/>
      <c r="BT1541" s="32"/>
      <c r="BU1541" s="32"/>
      <c r="BV1541" s="32"/>
      <c r="BW1541" s="32"/>
      <c r="BX1541" s="32"/>
      <c r="BY1541" s="32"/>
      <c r="BZ1541" s="32"/>
      <c r="CA1541" s="32"/>
      <c r="CB1541" s="32"/>
      <c r="CC1541" s="32"/>
      <c r="CD1541" s="32"/>
      <c r="CE1541" s="32"/>
      <c r="CF1541" s="32"/>
      <c r="CG1541" s="32"/>
      <c r="CH1541" s="32"/>
      <c r="CI1541" s="32"/>
      <c r="CJ1541" s="32">
        <f t="shared" si="378"/>
        <v>866084</v>
      </c>
      <c r="CK1541" s="32">
        <f>+SMALL((K1541,O1541,S1541,W1541,AA1541,AE1541,AI1541,AM1541,AQ1541,AU1541,AY1541,BC1541,BG1541,BK1541,BO1541,BS1541,BW1541,CA1541,CE1541,CI1541),1)</f>
        <v>866084</v>
      </c>
      <c r="CL1541" s="18"/>
      <c r="CM1541" s="18"/>
      <c r="CN1541" s="35"/>
      <c r="CO1541" s="39">
        <f t="shared" si="379"/>
        <v>866084</v>
      </c>
    </row>
    <row r="1542" spans="1:93" s="5" customFormat="1" ht="19.5" customHeight="1">
      <c r="A1542" s="17"/>
      <c r="B1542" s="20" t="s">
        <v>23</v>
      </c>
      <c r="C1542" s="20"/>
      <c r="D1542" s="20"/>
      <c r="E1542" s="17"/>
      <c r="F1542" s="17"/>
      <c r="G1542" s="36"/>
      <c r="H1542" s="17"/>
      <c r="I1542" s="18"/>
      <c r="J1542" s="32"/>
      <c r="K1542" s="32">
        <f>+SUM(K11:K1541)</f>
        <v>1505199298.7953973</v>
      </c>
      <c r="L1542" s="32">
        <f t="shared" ref="L1542:BW1542" si="381">+SUM(L11:L1541)</f>
        <v>413534220</v>
      </c>
      <c r="M1542" s="32">
        <f t="shared" si="381"/>
        <v>2225147.0000000005</v>
      </c>
      <c r="N1542" s="32">
        <f t="shared" si="381"/>
        <v>415759361</v>
      </c>
      <c r="O1542" s="32">
        <f t="shared" si="381"/>
        <v>439125037.08820015</v>
      </c>
      <c r="P1542" s="32">
        <f t="shared" si="381"/>
        <v>611909500</v>
      </c>
      <c r="Q1542" s="32">
        <f t="shared" si="381"/>
        <v>2843692.3799999994</v>
      </c>
      <c r="R1542" s="32">
        <f t="shared" si="381"/>
        <v>614753192.37999988</v>
      </c>
      <c r="S1542" s="32">
        <f t="shared" si="381"/>
        <v>649179371.15327895</v>
      </c>
      <c r="T1542" s="32">
        <f t="shared" si="381"/>
        <v>250971064.02273589</v>
      </c>
      <c r="U1542" s="32">
        <f t="shared" si="381"/>
        <v>0</v>
      </c>
      <c r="V1542" s="32">
        <f t="shared" si="381"/>
        <v>250971064.02273589</v>
      </c>
      <c r="W1542" s="32">
        <f t="shared" si="381"/>
        <v>265025443.60800898</v>
      </c>
      <c r="X1542" s="32">
        <f t="shared" si="381"/>
        <v>871817416.9000001</v>
      </c>
      <c r="Y1542" s="32">
        <f t="shared" si="381"/>
        <v>1379764.8</v>
      </c>
      <c r="Z1542" s="32">
        <f t="shared" si="381"/>
        <v>873197181.70000005</v>
      </c>
      <c r="AA1542" s="32">
        <f t="shared" si="381"/>
        <v>922270863.31154442</v>
      </c>
      <c r="AB1542" s="32">
        <f t="shared" si="381"/>
        <v>121235000</v>
      </c>
      <c r="AC1542" s="32">
        <f t="shared" si="381"/>
        <v>1252100</v>
      </c>
      <c r="AD1542" s="32">
        <f t="shared" si="381"/>
        <v>122475700</v>
      </c>
      <c r="AE1542" s="32">
        <f t="shared" si="381"/>
        <v>129358834.34</v>
      </c>
      <c r="AF1542" s="32">
        <f t="shared" si="381"/>
        <v>261653885.95501131</v>
      </c>
      <c r="AG1542" s="32">
        <f t="shared" si="381"/>
        <v>8195.4599999999991</v>
      </c>
      <c r="AH1542" s="32">
        <f t="shared" si="381"/>
        <v>261662001.95501131</v>
      </c>
      <c r="AI1542" s="32">
        <f t="shared" si="381"/>
        <v>276367406.46488297</v>
      </c>
      <c r="AJ1542" s="32">
        <f t="shared" si="381"/>
        <v>1203412804.95</v>
      </c>
      <c r="AK1542" s="32">
        <f t="shared" si="381"/>
        <v>24294158.920000002</v>
      </c>
      <c r="AL1542" s="32">
        <f t="shared" si="381"/>
        <v>1209380776.6199999</v>
      </c>
      <c r="AM1542" s="32">
        <f t="shared" si="381"/>
        <v>1277347976.2660422</v>
      </c>
      <c r="AN1542" s="32">
        <f t="shared" si="381"/>
        <v>350907380</v>
      </c>
      <c r="AO1542" s="32">
        <f t="shared" si="381"/>
        <v>84330</v>
      </c>
      <c r="AP1542" s="32">
        <f t="shared" si="381"/>
        <v>350991710</v>
      </c>
      <c r="AQ1542" s="32">
        <f t="shared" si="381"/>
        <v>370717444.1020003</v>
      </c>
      <c r="AR1542" s="32">
        <f t="shared" si="381"/>
        <v>214372494.04097068</v>
      </c>
      <c r="AS1542" s="32">
        <f t="shared" si="381"/>
        <v>0</v>
      </c>
      <c r="AT1542" s="32">
        <f t="shared" si="381"/>
        <v>214372494.04097068</v>
      </c>
      <c r="AU1542" s="32">
        <f t="shared" si="381"/>
        <v>226420228.20607367</v>
      </c>
      <c r="AV1542" s="32">
        <f t="shared" si="381"/>
        <v>104856400</v>
      </c>
      <c r="AW1542" s="32">
        <f t="shared" si="381"/>
        <v>0</v>
      </c>
      <c r="AX1542" s="32">
        <f t="shared" si="381"/>
        <v>104856400</v>
      </c>
      <c r="AY1542" s="32">
        <f t="shared" si="381"/>
        <v>110749329.68000008</v>
      </c>
      <c r="AZ1542" s="32">
        <f t="shared" si="381"/>
        <v>30285000</v>
      </c>
      <c r="BA1542" s="32">
        <f t="shared" si="381"/>
        <v>0</v>
      </c>
      <c r="BB1542" s="32">
        <f t="shared" si="381"/>
        <v>30285000</v>
      </c>
      <c r="BC1542" s="32">
        <f t="shared" si="381"/>
        <v>31987017</v>
      </c>
      <c r="BD1542" s="32">
        <f t="shared" si="381"/>
        <v>338938996.14885908</v>
      </c>
      <c r="BE1542" s="32">
        <f t="shared" si="381"/>
        <v>0</v>
      </c>
      <c r="BF1542" s="32">
        <f t="shared" si="381"/>
        <v>338938996.14885908</v>
      </c>
      <c r="BG1542" s="32">
        <f t="shared" si="381"/>
        <v>357987367.73242474</v>
      </c>
      <c r="BH1542" s="32">
        <f t="shared" si="381"/>
        <v>50654466.273000002</v>
      </c>
      <c r="BI1542" s="32">
        <f t="shared" si="381"/>
        <v>2689242.52</v>
      </c>
      <c r="BJ1542" s="32">
        <f t="shared" si="381"/>
        <v>53336612.564999998</v>
      </c>
      <c r="BK1542" s="32">
        <f t="shared" si="381"/>
        <v>56334130.191153049</v>
      </c>
      <c r="BL1542" s="32">
        <f t="shared" si="381"/>
        <v>47430864</v>
      </c>
      <c r="BM1542" s="32">
        <f t="shared" si="381"/>
        <v>0</v>
      </c>
      <c r="BN1542" s="32">
        <f t="shared" si="381"/>
        <v>47430864</v>
      </c>
      <c r="BO1542" s="32">
        <f t="shared" si="381"/>
        <v>50096478.556799985</v>
      </c>
      <c r="BP1542" s="32">
        <f t="shared" si="381"/>
        <v>30564340.731092438</v>
      </c>
      <c r="BQ1542" s="32">
        <f t="shared" si="381"/>
        <v>2683888.2683193283</v>
      </c>
      <c r="BR1542" s="32">
        <f t="shared" si="381"/>
        <v>18042203</v>
      </c>
      <c r="BS1542" s="32">
        <f t="shared" si="381"/>
        <v>224759204.83335996</v>
      </c>
      <c r="BT1542" s="32">
        <f t="shared" si="381"/>
        <v>626609595</v>
      </c>
      <c r="BU1542" s="32">
        <f t="shared" si="381"/>
        <v>260148</v>
      </c>
      <c r="BV1542" s="32">
        <f t="shared" si="381"/>
        <v>626869743</v>
      </c>
      <c r="BW1542" s="32">
        <f t="shared" si="381"/>
        <v>662099822.55659962</v>
      </c>
      <c r="BX1542" s="32">
        <f t="shared" ref="BX1542:CO1542" si="382">+SUM(BX11:BX1541)</f>
        <v>159899179.60000002</v>
      </c>
      <c r="BY1542" s="32">
        <f t="shared" si="382"/>
        <v>0</v>
      </c>
      <c r="BZ1542" s="32">
        <f t="shared" si="382"/>
        <v>159899179.60000002</v>
      </c>
      <c r="CA1542" s="32">
        <f t="shared" si="382"/>
        <v>168885513.49351999</v>
      </c>
      <c r="CB1542" s="32">
        <f t="shared" si="382"/>
        <v>496366198.0421592</v>
      </c>
      <c r="CC1542" s="32">
        <f t="shared" si="382"/>
        <v>6871914.9996101949</v>
      </c>
      <c r="CD1542" s="32">
        <f t="shared" si="382"/>
        <v>503238113.04176885</v>
      </c>
      <c r="CE1542" s="32">
        <f t="shared" si="382"/>
        <v>531520094.99471569</v>
      </c>
      <c r="CF1542" s="32">
        <f t="shared" si="382"/>
        <v>937279270.29999959</v>
      </c>
      <c r="CG1542" s="32">
        <f t="shared" si="382"/>
        <v>0</v>
      </c>
      <c r="CH1542" s="32">
        <f t="shared" si="382"/>
        <v>937279270.29999959</v>
      </c>
      <c r="CI1542" s="32">
        <f t="shared" si="382"/>
        <v>989954365.29085922</v>
      </c>
      <c r="CJ1542" s="32"/>
      <c r="CK1542" s="32"/>
      <c r="CL1542" s="32" t="e">
        <f t="shared" si="382"/>
        <v>#REF!</v>
      </c>
      <c r="CM1542" s="32">
        <f t="shared" si="382"/>
        <v>311760591.53063291</v>
      </c>
      <c r="CN1542" s="32" t="e">
        <f t="shared" si="382"/>
        <v>#DIV/0!</v>
      </c>
      <c r="CO1542" s="32">
        <f t="shared" si="382"/>
        <v>1516146518.3014517</v>
      </c>
    </row>
    <row r="1543" spans="1:93" s="5" customFormat="1" ht="19.5">
      <c r="A1543" s="14"/>
      <c r="B1543" s="14"/>
      <c r="C1543" s="14"/>
      <c r="D1543" s="14"/>
      <c r="E1543" s="14"/>
      <c r="F1543" s="14"/>
      <c r="G1543" s="15"/>
      <c r="H1543" s="15"/>
      <c r="I1543" s="15"/>
      <c r="J1543" s="15"/>
      <c r="K1543" s="15"/>
      <c r="L1543" s="15"/>
      <c r="M1543" s="15"/>
      <c r="N1543" s="15"/>
      <c r="O1543" s="15"/>
      <c r="P1543" s="15"/>
      <c r="Q1543" s="15"/>
      <c r="R1543" s="15"/>
      <c r="S1543" s="15"/>
      <c r="T1543" s="15"/>
      <c r="U1543" s="15"/>
      <c r="V1543" s="15"/>
      <c r="W1543" s="15"/>
      <c r="X1543" s="15"/>
      <c r="Y1543" s="15"/>
      <c r="Z1543" s="15"/>
      <c r="AA1543" s="15"/>
      <c r="AB1543" s="15"/>
      <c r="AC1543" s="15"/>
      <c r="AD1543" s="15"/>
      <c r="AE1543" s="15"/>
      <c r="AF1543" s="15"/>
      <c r="AG1543" s="15"/>
      <c r="AH1543" s="15"/>
      <c r="AI1543" s="15"/>
      <c r="AJ1543" s="15"/>
      <c r="AK1543" s="15"/>
      <c r="AL1543" s="15"/>
      <c r="AM1543" s="15"/>
      <c r="AN1543" s="15"/>
      <c r="AO1543" s="15"/>
      <c r="AP1543" s="15"/>
      <c r="AQ1543" s="15"/>
      <c r="AR1543" s="15"/>
      <c r="AS1543" s="15"/>
      <c r="AT1543" s="15"/>
      <c r="AU1543" s="15"/>
      <c r="AV1543" s="15"/>
      <c r="AW1543" s="15"/>
      <c r="AX1543" s="15"/>
      <c r="AY1543" s="15"/>
      <c r="AZ1543" s="15"/>
      <c r="BA1543" s="15"/>
      <c r="BB1543" s="15"/>
      <c r="BC1543" s="15"/>
      <c r="BD1543" s="15"/>
      <c r="BE1543" s="15"/>
      <c r="BF1543" s="15"/>
      <c r="BG1543" s="15"/>
      <c r="BH1543" s="15"/>
      <c r="BI1543" s="15"/>
      <c r="BJ1543" s="15"/>
      <c r="BK1543" s="15"/>
      <c r="BL1543" s="15"/>
      <c r="BM1543" s="15"/>
      <c r="BN1543" s="15"/>
      <c r="BO1543" s="15"/>
      <c r="BP1543" s="15"/>
      <c r="BQ1543" s="15"/>
      <c r="BR1543" s="15"/>
      <c r="BS1543" s="15"/>
      <c r="BT1543" s="15"/>
      <c r="BU1543" s="15"/>
      <c r="BV1543" s="15"/>
      <c r="BW1543" s="15"/>
      <c r="BX1543" s="15"/>
      <c r="BY1543" s="15"/>
      <c r="BZ1543" s="15"/>
      <c r="CA1543" s="15"/>
      <c r="CB1543" s="15"/>
      <c r="CC1543" s="15"/>
      <c r="CD1543" s="15"/>
      <c r="CE1543" s="15"/>
      <c r="CF1543" s="15"/>
      <c r="CG1543" s="15"/>
      <c r="CH1543" s="15"/>
      <c r="CI1543" s="15"/>
      <c r="CJ1543" s="15"/>
      <c r="CK1543" s="15"/>
      <c r="CL1543" s="15"/>
      <c r="CM1543" s="15"/>
      <c r="CN1543" s="16"/>
      <c r="CO1543" s="16"/>
    </row>
    <row r="1544" spans="1:93" ht="25.5" customHeight="1">
      <c r="A1544" s="3"/>
      <c r="B1544" s="3"/>
      <c r="C1544" s="3"/>
      <c r="D1544" s="3"/>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2"/>
      <c r="CL1544" s="2"/>
      <c r="CM1544" s="2"/>
      <c r="CN1544" s="2"/>
      <c r="CO1544" s="2"/>
    </row>
    <row r="1545" spans="1:93" ht="15.75">
      <c r="A1545" s="121" t="s">
        <v>15</v>
      </c>
      <c r="B1545" s="121"/>
      <c r="C1545" s="121"/>
      <c r="D1545" s="46"/>
      <c r="E1545" s="45"/>
      <c r="F1545" s="45"/>
      <c r="G1545" s="3"/>
      <c r="H1545" s="3"/>
      <c r="I1545" s="3"/>
      <c r="J1545" s="38"/>
      <c r="K1545" s="3"/>
      <c r="L1545" s="3"/>
      <c r="M1545" s="56"/>
      <c r="N1545" s="3"/>
      <c r="O1545" s="3"/>
      <c r="P1545" s="3"/>
      <c r="Q1545" s="3"/>
      <c r="R1545" s="3"/>
      <c r="S1545" s="3"/>
      <c r="T1545" s="3"/>
      <c r="U1545" s="3"/>
      <c r="V1545" s="3"/>
      <c r="W1545" s="3"/>
      <c r="X1545" s="3"/>
      <c r="Y1545" s="3"/>
      <c r="Z1545" s="3"/>
      <c r="AA1545" s="3"/>
      <c r="AB1545" s="3"/>
      <c r="AC1545" s="3"/>
      <c r="AD1545" s="3"/>
      <c r="AE1545" s="3"/>
      <c r="AF1545" s="3"/>
      <c r="AG1545" s="3"/>
      <c r="AH1545" s="3"/>
      <c r="AI1545" s="3"/>
      <c r="AJ1545" s="3"/>
      <c r="AK1545" s="3"/>
      <c r="AL1545" s="3"/>
      <c r="AM1545" s="3"/>
      <c r="AN1545" s="3"/>
      <c r="AO1545" s="3"/>
      <c r="AP1545" s="3"/>
      <c r="AQ1545" s="3"/>
      <c r="AR1545" s="3"/>
      <c r="AS1545" s="3"/>
      <c r="AT1545" s="3"/>
      <c r="AU1545" s="3"/>
      <c r="AV1545" s="3"/>
      <c r="AW1545" s="3"/>
      <c r="AX1545" s="3"/>
      <c r="AY1545" s="3"/>
      <c r="AZ1545" s="3"/>
      <c r="BA1545" s="3"/>
      <c r="BB1545" s="3"/>
      <c r="BC1545" s="3"/>
      <c r="BD1545" s="3"/>
      <c r="BE1545" s="3"/>
      <c r="BF1545" s="3"/>
      <c r="BG1545" s="3"/>
      <c r="BH1545" s="3"/>
      <c r="BI1545" s="3"/>
      <c r="BJ1545" s="3"/>
      <c r="BK1545" s="3"/>
      <c r="BL1545" s="3"/>
      <c r="BM1545" s="3"/>
      <c r="BN1545" s="3"/>
      <c r="BO1545" s="3"/>
      <c r="BP1545" s="3"/>
      <c r="BQ1545" s="3"/>
      <c r="BR1545" s="3"/>
      <c r="BS1545" s="3"/>
      <c r="BT1545" s="3"/>
      <c r="BU1545" s="3"/>
      <c r="BV1545" s="3"/>
      <c r="BW1545" s="3"/>
      <c r="BX1545" s="3"/>
      <c r="BY1545" s="3"/>
      <c r="BZ1545" s="3"/>
      <c r="CA1545" s="3"/>
      <c r="CB1545" s="3"/>
      <c r="CC1545" s="3"/>
      <c r="CD1545" s="3"/>
      <c r="CE1545" s="3"/>
      <c r="CF1545" s="3"/>
      <c r="CG1545" s="3"/>
      <c r="CH1545" s="3"/>
      <c r="CI1545" s="3"/>
      <c r="CJ1545" s="3"/>
      <c r="CK1545" s="2"/>
      <c r="CL1545" s="2"/>
      <c r="CM1545" s="2"/>
      <c r="CN1545" s="2"/>
      <c r="CO1545" s="2"/>
    </row>
    <row r="1546" spans="1:93" ht="15.75">
      <c r="A1546" s="22" t="s">
        <v>5</v>
      </c>
      <c r="B1546" s="58" t="s">
        <v>13</v>
      </c>
      <c r="C1546" s="58" t="s">
        <v>14</v>
      </c>
      <c r="D1546" s="46"/>
      <c r="E1546" s="46"/>
      <c r="F1546" s="46"/>
      <c r="G1546" s="3"/>
      <c r="H1546" s="3"/>
      <c r="I1546" s="3"/>
      <c r="J1546" s="3"/>
      <c r="K1546" s="3"/>
      <c r="L1546" s="3"/>
      <c r="M1546" s="3"/>
      <c r="N1546" s="3"/>
      <c r="O1546" s="3"/>
      <c r="P1546" s="3"/>
      <c r="Q1546" s="3"/>
      <c r="R1546" s="3"/>
      <c r="S1546" s="3"/>
      <c r="T1546" s="3"/>
      <c r="U1546" s="3"/>
      <c r="V1546" s="3"/>
      <c r="W1546" s="3"/>
      <c r="X1546" s="3"/>
      <c r="Y1546" s="3"/>
      <c r="Z1546" s="3"/>
      <c r="AA1546" s="3"/>
      <c r="AB1546" s="3"/>
      <c r="AC1546" s="3"/>
      <c r="AD1546" s="3"/>
      <c r="AE1546" s="3"/>
      <c r="AF1546" s="3"/>
      <c r="AG1546" s="3"/>
      <c r="AH1546" s="3"/>
      <c r="AI1546" s="3"/>
      <c r="AJ1546" s="3"/>
      <c r="AK1546" s="3"/>
      <c r="AL1546" s="3"/>
      <c r="AM1546" s="3"/>
      <c r="AN1546" s="3"/>
      <c r="AO1546" s="3"/>
      <c r="AP1546" s="3"/>
      <c r="AQ1546" s="3"/>
      <c r="AR1546" s="3"/>
      <c r="AS1546" s="3"/>
      <c r="AT1546" s="3"/>
      <c r="AU1546" s="3"/>
      <c r="AV1546" s="3"/>
      <c r="AW1546" s="3"/>
      <c r="AX1546" s="3"/>
      <c r="AY1546" s="3"/>
      <c r="AZ1546" s="3"/>
      <c r="BA1546" s="3"/>
      <c r="BB1546" s="3"/>
      <c r="BC1546" s="3"/>
      <c r="BD1546" s="3"/>
      <c r="BE1546" s="3"/>
      <c r="BF1546" s="3"/>
      <c r="BG1546" s="3"/>
      <c r="BH1546" s="3"/>
      <c r="BI1546" s="3"/>
      <c r="BJ1546" s="3"/>
      <c r="BK1546" s="3"/>
      <c r="BL1546" s="3"/>
      <c r="BM1546" s="3"/>
      <c r="BN1546" s="3"/>
      <c r="BO1546" s="3"/>
      <c r="BP1546" s="3"/>
      <c r="BQ1546" s="3"/>
      <c r="BR1546" s="3"/>
      <c r="BS1546" s="3"/>
      <c r="BT1546" s="3"/>
      <c r="BU1546" s="3"/>
      <c r="BV1546" s="3"/>
      <c r="BW1546" s="3"/>
      <c r="BX1546" s="3"/>
      <c r="BY1546" s="3"/>
      <c r="BZ1546" s="3"/>
      <c r="CA1546" s="3"/>
      <c r="CB1546" s="3"/>
      <c r="CC1546" s="3"/>
      <c r="CD1546" s="3"/>
      <c r="CE1546" s="3"/>
      <c r="CF1546" s="3"/>
      <c r="CG1546" s="3"/>
      <c r="CH1546" s="3"/>
      <c r="CI1546" s="3"/>
      <c r="CJ1546" s="3"/>
      <c r="CK1546" s="13"/>
      <c r="CL1546" s="13"/>
      <c r="CM1546" s="2"/>
      <c r="CN1546" s="2"/>
      <c r="CO1546" s="2"/>
    </row>
    <row r="1547" spans="1:93" ht="15.75">
      <c r="A1547" s="23">
        <v>1</v>
      </c>
      <c r="B1547" s="24" t="str">
        <f>+F9</f>
        <v xml:space="preserve">HISTÓRICO </v>
      </c>
      <c r="C1547" s="40">
        <f>+K1542</f>
        <v>1505199298.7953973</v>
      </c>
      <c r="D1547" s="55"/>
      <c r="E1547" s="47"/>
      <c r="F1547" s="47"/>
      <c r="G1547" s="6"/>
      <c r="H1547" s="6"/>
      <c r="I1547" s="6"/>
      <c r="J1547" s="6"/>
      <c r="K1547" s="6"/>
      <c r="L1547" s="6"/>
      <c r="M1547" s="6"/>
      <c r="N1547" s="6"/>
      <c r="O1547" s="6"/>
      <c r="P1547" s="6"/>
      <c r="Q1547" s="6"/>
      <c r="R1547" s="6"/>
      <c r="S1547" s="6"/>
      <c r="T1547" s="6"/>
      <c r="U1547" s="6"/>
      <c r="V1547" s="6"/>
      <c r="W1547" s="6"/>
      <c r="X1547" s="6"/>
      <c r="Y1547" s="6"/>
      <c r="Z1547" s="6"/>
      <c r="AA1547" s="6"/>
      <c r="AB1547" s="6"/>
      <c r="AC1547" s="6"/>
      <c r="AD1547" s="6"/>
      <c r="AE1547" s="6"/>
      <c r="AF1547" s="6"/>
      <c r="AG1547" s="6"/>
      <c r="AH1547" s="6"/>
      <c r="AI1547" s="6"/>
      <c r="AJ1547" s="6"/>
      <c r="AK1547" s="6"/>
      <c r="AL1547" s="6"/>
      <c r="AM1547" s="6"/>
      <c r="AN1547" s="6"/>
      <c r="AO1547" s="6"/>
      <c r="AP1547" s="6"/>
      <c r="AQ1547" s="6"/>
      <c r="AR1547" s="6"/>
      <c r="AS1547" s="6"/>
      <c r="AT1547" s="6"/>
      <c r="AU1547" s="6"/>
      <c r="AV1547" s="6"/>
      <c r="AW1547" s="6"/>
      <c r="AX1547" s="6"/>
      <c r="AY1547" s="6"/>
      <c r="AZ1547" s="6"/>
      <c r="BA1547" s="6"/>
      <c r="BB1547" s="6"/>
      <c r="BC1547" s="6"/>
      <c r="BD1547" s="6"/>
      <c r="BE1547" s="6"/>
      <c r="BF1547" s="6"/>
      <c r="BG1547" s="6"/>
      <c r="BH1547" s="6"/>
      <c r="BI1547" s="6"/>
      <c r="BJ1547" s="6"/>
      <c r="BK1547" s="6"/>
      <c r="BL1547" s="6"/>
      <c r="BM1547" s="6"/>
      <c r="BN1547" s="6"/>
      <c r="BO1547" s="6"/>
      <c r="BP1547" s="6"/>
      <c r="BQ1547" s="6"/>
      <c r="BR1547" s="6"/>
      <c r="BS1547" s="6"/>
      <c r="BT1547" s="6"/>
      <c r="BU1547" s="6"/>
      <c r="BV1547" s="6"/>
      <c r="BW1547" s="6"/>
      <c r="BX1547" s="6"/>
      <c r="BY1547" s="6"/>
      <c r="BZ1547" s="6"/>
      <c r="CA1547" s="6"/>
      <c r="CB1547" s="6"/>
      <c r="CC1547" s="6"/>
      <c r="CD1547" s="6"/>
      <c r="CE1547" s="6"/>
      <c r="CF1547" s="6"/>
      <c r="CG1547" s="6"/>
      <c r="CH1547" s="6"/>
      <c r="CI1547" s="6"/>
      <c r="CJ1547" s="6"/>
      <c r="CK1547" s="2"/>
      <c r="CL1547" s="2"/>
      <c r="CM1547" s="13"/>
      <c r="CN1547" s="13"/>
      <c r="CO1547" s="13"/>
    </row>
    <row r="1548" spans="1:93" ht="15.75">
      <c r="A1548" s="23">
        <v>2</v>
      </c>
      <c r="B1548" s="24" t="str">
        <f>+L9</f>
        <v>AMAREY NOVA MEDICAL S.A.</v>
      </c>
      <c r="C1548" s="40">
        <f>+O1542</f>
        <v>439125037.08820015</v>
      </c>
      <c r="D1548" s="55"/>
      <c r="E1548" s="47"/>
      <c r="F1548" s="47"/>
      <c r="G1548" s="6"/>
      <c r="H1548" s="6"/>
      <c r="I1548" s="6"/>
      <c r="J1548" s="6"/>
      <c r="K1548" s="6"/>
      <c r="L1548" s="6"/>
      <c r="M1548" s="6"/>
      <c r="N1548" s="6"/>
      <c r="O1548" s="6"/>
      <c r="P1548" s="6"/>
      <c r="Q1548" s="6"/>
      <c r="R1548" s="6"/>
      <c r="S1548" s="6"/>
      <c r="T1548" s="6"/>
      <c r="U1548" s="6"/>
      <c r="V1548" s="6"/>
      <c r="W1548" s="6"/>
      <c r="X1548" s="6"/>
      <c r="Y1548" s="6"/>
      <c r="Z1548" s="6"/>
      <c r="AA1548" s="6"/>
      <c r="AB1548" s="6"/>
      <c r="AC1548" s="6"/>
      <c r="AD1548" s="6"/>
      <c r="AE1548" s="6"/>
      <c r="AF1548" s="6"/>
      <c r="AG1548" s="6"/>
      <c r="AH1548" s="6"/>
      <c r="AI1548" s="6"/>
      <c r="AJ1548" s="6"/>
      <c r="AK1548" s="6"/>
      <c r="AL1548" s="6"/>
      <c r="AM1548" s="6"/>
      <c r="AN1548" s="6"/>
      <c r="AO1548" s="6"/>
      <c r="AP1548" s="6"/>
      <c r="AQ1548" s="6"/>
      <c r="AR1548" s="6"/>
      <c r="AS1548" s="6"/>
      <c r="AT1548" s="6"/>
      <c r="AU1548" s="6"/>
      <c r="AV1548" s="6"/>
      <c r="AW1548" s="6"/>
      <c r="AX1548" s="6"/>
      <c r="AY1548" s="6"/>
      <c r="AZ1548" s="6"/>
      <c r="BA1548" s="6"/>
      <c r="BB1548" s="6"/>
      <c r="BC1548" s="6"/>
      <c r="BD1548" s="6"/>
      <c r="BE1548" s="6"/>
      <c r="BF1548" s="6"/>
      <c r="BG1548" s="6"/>
      <c r="BH1548" s="6"/>
      <c r="BI1548" s="6"/>
      <c r="BJ1548" s="6"/>
      <c r="BK1548" s="6"/>
      <c r="BL1548" s="6"/>
      <c r="BM1548" s="6"/>
      <c r="BN1548" s="6"/>
      <c r="BO1548" s="6"/>
      <c r="BP1548" s="6"/>
      <c r="BQ1548" s="6"/>
      <c r="BR1548" s="6"/>
      <c r="BS1548" s="6"/>
      <c r="BT1548" s="6"/>
      <c r="BU1548" s="6"/>
      <c r="BV1548" s="6"/>
      <c r="BW1548" s="6"/>
      <c r="BX1548" s="6"/>
      <c r="BY1548" s="6"/>
      <c r="BZ1548" s="6"/>
      <c r="CA1548" s="6"/>
      <c r="CB1548" s="6"/>
      <c r="CC1548" s="6"/>
      <c r="CD1548" s="6"/>
      <c r="CE1548" s="6"/>
      <c r="CF1548" s="6"/>
      <c r="CG1548" s="6"/>
      <c r="CH1548" s="6"/>
      <c r="CI1548" s="6"/>
      <c r="CJ1548" s="6"/>
      <c r="CK1548" s="2"/>
      <c r="CL1548" s="2"/>
      <c r="CM1548" s="13"/>
      <c r="CN1548" s="13"/>
      <c r="CO1548" s="13"/>
    </row>
    <row r="1549" spans="1:93" ht="15.75">
      <c r="A1549" s="23">
        <v>3</v>
      </c>
      <c r="B1549" s="24" t="str">
        <f>+P9</f>
        <v>BIOART SA</v>
      </c>
      <c r="C1549" s="40">
        <f>+S1542</f>
        <v>649179371.15327895</v>
      </c>
      <c r="D1549" s="55"/>
      <c r="E1549" s="47"/>
      <c r="F1549" s="47"/>
      <c r="G1549" s="6"/>
      <c r="H1549" s="6"/>
      <c r="I1549" s="6"/>
      <c r="J1549" s="6"/>
      <c r="K1549" s="6"/>
      <c r="L1549" s="6"/>
      <c r="M1549" s="6"/>
      <c r="N1549" s="6"/>
      <c r="O1549" s="6"/>
      <c r="P1549" s="6"/>
      <c r="Q1549" s="6"/>
      <c r="R1549" s="6"/>
      <c r="S1549" s="6"/>
      <c r="T1549" s="6"/>
      <c r="U1549" s="6"/>
      <c r="V1549" s="6"/>
      <c r="W1549" s="6"/>
      <c r="X1549" s="6"/>
      <c r="Y1549" s="6"/>
      <c r="Z1549" s="6"/>
      <c r="AA1549" s="6"/>
      <c r="AB1549" s="6"/>
      <c r="AC1549" s="6"/>
      <c r="AD1549" s="6"/>
      <c r="AE1549" s="6"/>
      <c r="AF1549" s="6"/>
      <c r="AG1549" s="6"/>
      <c r="AH1549" s="6"/>
      <c r="AI1549" s="6"/>
      <c r="AJ1549" s="6"/>
      <c r="AK1549" s="6"/>
      <c r="AL1549" s="6"/>
      <c r="AM1549" s="6"/>
      <c r="AN1549" s="6"/>
      <c r="AO1549" s="6"/>
      <c r="AP1549" s="6"/>
      <c r="AQ1549" s="6"/>
      <c r="AR1549" s="6"/>
      <c r="AS1549" s="6"/>
      <c r="AT1549" s="6"/>
      <c r="AU1549" s="6"/>
      <c r="AV1549" s="6"/>
      <c r="AW1549" s="6"/>
      <c r="AX1549" s="6"/>
      <c r="AY1549" s="6"/>
      <c r="AZ1549" s="6"/>
      <c r="BA1549" s="6"/>
      <c r="BB1549" s="6"/>
      <c r="BC1549" s="6"/>
      <c r="BD1549" s="6"/>
      <c r="BE1549" s="6"/>
      <c r="BF1549" s="6"/>
      <c r="BG1549" s="6"/>
      <c r="BH1549" s="6"/>
      <c r="BI1549" s="6"/>
      <c r="BJ1549" s="6"/>
      <c r="BK1549" s="6"/>
      <c r="BL1549" s="6"/>
      <c r="BM1549" s="6"/>
      <c r="BN1549" s="6"/>
      <c r="BO1549" s="6"/>
      <c r="BP1549" s="6"/>
      <c r="BQ1549" s="6"/>
      <c r="BR1549" s="6"/>
      <c r="BS1549" s="6"/>
      <c r="BT1549" s="6"/>
      <c r="BU1549" s="6"/>
      <c r="BV1549" s="6"/>
      <c r="BW1549" s="6"/>
      <c r="BX1549" s="6"/>
      <c r="BY1549" s="6"/>
      <c r="BZ1549" s="6"/>
      <c r="CA1549" s="6"/>
      <c r="CB1549" s="6"/>
      <c r="CC1549" s="6"/>
      <c r="CD1549" s="6"/>
      <c r="CE1549" s="6"/>
      <c r="CF1549" s="6"/>
      <c r="CG1549" s="6"/>
      <c r="CH1549" s="6"/>
      <c r="CI1549" s="6"/>
      <c r="CJ1549" s="6"/>
      <c r="CK1549" s="2"/>
      <c r="CL1549" s="2"/>
      <c r="CM1549" s="13"/>
      <c r="CN1549" s="13"/>
      <c r="CO1549" s="13"/>
    </row>
    <row r="1550" spans="1:93" ht="15.75">
      <c r="A1550" s="23">
        <v>4</v>
      </c>
      <c r="B1550" s="24" t="str">
        <f>+T9</f>
        <v>DIPROMEDICOS SAS</v>
      </c>
      <c r="C1550" s="40">
        <f>+W1542</f>
        <v>265025443.60800898</v>
      </c>
      <c r="D1550" s="55"/>
      <c r="E1550" s="47"/>
      <c r="F1550" s="47"/>
      <c r="G1550" s="6"/>
      <c r="H1550" s="6"/>
      <c r="I1550" s="6"/>
      <c r="J1550" s="6"/>
      <c r="K1550" s="6"/>
      <c r="L1550" s="6"/>
      <c r="M1550" s="6"/>
      <c r="N1550" s="6"/>
      <c r="O1550" s="6"/>
      <c r="P1550" s="6"/>
      <c r="Q1550" s="6"/>
      <c r="R1550" s="6"/>
      <c r="S1550" s="6"/>
      <c r="T1550" s="6"/>
      <c r="U1550" s="6"/>
      <c r="V1550" s="6"/>
      <c r="W1550" s="6"/>
      <c r="X1550" s="6"/>
      <c r="Y1550" s="6"/>
      <c r="Z1550" s="6"/>
      <c r="AA1550" s="6"/>
      <c r="AB1550" s="6"/>
      <c r="AC1550" s="6"/>
      <c r="AD1550" s="6"/>
      <c r="AE1550" s="6"/>
      <c r="AF1550" s="6"/>
      <c r="AG1550" s="6"/>
      <c r="AH1550" s="6"/>
      <c r="AI1550" s="6"/>
      <c r="AJ1550" s="6"/>
      <c r="AK1550" s="6"/>
      <c r="AL1550" s="6"/>
      <c r="AM1550" s="6"/>
      <c r="AN1550" s="6"/>
      <c r="AO1550" s="6"/>
      <c r="AP1550" s="6"/>
      <c r="AQ1550" s="6"/>
      <c r="AR1550" s="6"/>
      <c r="AS1550" s="6"/>
      <c r="AT1550" s="6"/>
      <c r="AU1550" s="6"/>
      <c r="AV1550" s="6"/>
      <c r="AW1550" s="6"/>
      <c r="AX1550" s="6"/>
      <c r="AY1550" s="6"/>
      <c r="AZ1550" s="6"/>
      <c r="BA1550" s="6"/>
      <c r="BB1550" s="6"/>
      <c r="BC1550" s="6"/>
      <c r="BD1550" s="6"/>
      <c r="BE1550" s="6"/>
      <c r="BF1550" s="6"/>
      <c r="BG1550" s="6"/>
      <c r="BH1550" s="6"/>
      <c r="BI1550" s="6"/>
      <c r="BJ1550" s="6"/>
      <c r="BK1550" s="6"/>
      <c r="BL1550" s="6"/>
      <c r="BM1550" s="6"/>
      <c r="BN1550" s="6"/>
      <c r="BO1550" s="6"/>
      <c r="BP1550" s="6"/>
      <c r="BQ1550" s="6"/>
      <c r="BR1550" s="6"/>
      <c r="BS1550" s="6"/>
      <c r="BT1550" s="6"/>
      <c r="BU1550" s="6"/>
      <c r="BV1550" s="6"/>
      <c r="BW1550" s="6"/>
      <c r="BX1550" s="6"/>
      <c r="BY1550" s="6"/>
      <c r="BZ1550" s="6"/>
      <c r="CA1550" s="6"/>
      <c r="CB1550" s="6"/>
      <c r="CC1550" s="6"/>
      <c r="CD1550" s="6"/>
      <c r="CE1550" s="6"/>
      <c r="CF1550" s="6"/>
      <c r="CG1550" s="6"/>
      <c r="CH1550" s="6"/>
      <c r="CI1550" s="6"/>
      <c r="CJ1550" s="6"/>
      <c r="CK1550" s="2"/>
      <c r="CL1550" s="2"/>
      <c r="CM1550" s="13"/>
      <c r="CN1550" s="13"/>
      <c r="CO1550" s="13"/>
    </row>
    <row r="1551" spans="1:93" ht="15.75">
      <c r="A1551" s="23">
        <v>5</v>
      </c>
      <c r="B1551" s="24" t="str">
        <f>+X9</f>
        <v>DISORTHO SA</v>
      </c>
      <c r="C1551" s="40">
        <f>+AA1542</f>
        <v>922270863.31154442</v>
      </c>
      <c r="D1551" s="55"/>
      <c r="E1551" s="47"/>
      <c r="F1551" s="47"/>
      <c r="G1551" s="6"/>
      <c r="H1551" s="6"/>
      <c r="I1551" s="6"/>
      <c r="J1551" s="6"/>
      <c r="K1551" s="6"/>
      <c r="L1551" s="6"/>
      <c r="M1551" s="6"/>
      <c r="N1551" s="6"/>
      <c r="O1551" s="6"/>
      <c r="P1551" s="6"/>
      <c r="Q1551" s="6"/>
      <c r="R1551" s="6"/>
      <c r="S1551" s="6"/>
      <c r="T1551" s="6"/>
      <c r="U1551" s="6"/>
      <c r="V1551" s="6"/>
      <c r="W1551" s="6"/>
      <c r="X1551" s="6"/>
      <c r="Y1551" s="6"/>
      <c r="Z1551" s="6"/>
      <c r="AA1551" s="6"/>
      <c r="AB1551" s="6"/>
      <c r="AC1551" s="6"/>
      <c r="AD1551" s="6"/>
      <c r="AE1551" s="6"/>
      <c r="AF1551" s="6"/>
      <c r="AG1551" s="6"/>
      <c r="AH1551" s="6"/>
      <c r="AI1551" s="6"/>
      <c r="AJ1551" s="6"/>
      <c r="AK1551" s="6"/>
      <c r="AL1551" s="6"/>
      <c r="AM1551" s="6"/>
      <c r="AN1551" s="6"/>
      <c r="AO1551" s="6"/>
      <c r="AP1551" s="6"/>
      <c r="AQ1551" s="6"/>
      <c r="AR1551" s="6"/>
      <c r="AS1551" s="6"/>
      <c r="AT1551" s="6"/>
      <c r="AU1551" s="6"/>
      <c r="AV1551" s="6"/>
      <c r="AW1551" s="6"/>
      <c r="AX1551" s="6"/>
      <c r="AY1551" s="6"/>
      <c r="AZ1551" s="6"/>
      <c r="BA1551" s="6"/>
      <c r="BB1551" s="6"/>
      <c r="BC1551" s="6"/>
      <c r="BD1551" s="6"/>
      <c r="BE1551" s="6"/>
      <c r="BF1551" s="6"/>
      <c r="BG1551" s="6"/>
      <c r="BH1551" s="6"/>
      <c r="BI1551" s="6"/>
      <c r="BJ1551" s="6"/>
      <c r="BK1551" s="6"/>
      <c r="BL1551" s="6"/>
      <c r="BM1551" s="6"/>
      <c r="BN1551" s="6"/>
      <c r="BO1551" s="6"/>
      <c r="BP1551" s="6"/>
      <c r="BQ1551" s="6"/>
      <c r="BR1551" s="6"/>
      <c r="BS1551" s="6"/>
      <c r="BT1551" s="6"/>
      <c r="BU1551" s="6"/>
      <c r="BV1551" s="6"/>
      <c r="BW1551" s="6"/>
      <c r="BX1551" s="6"/>
      <c r="BY1551" s="6"/>
      <c r="BZ1551" s="6"/>
      <c r="CA1551" s="6"/>
      <c r="CB1551" s="6"/>
      <c r="CC1551" s="6"/>
      <c r="CD1551" s="6"/>
      <c r="CE1551" s="6"/>
      <c r="CF1551" s="6"/>
      <c r="CG1551" s="6"/>
      <c r="CH1551" s="6"/>
      <c r="CI1551" s="6"/>
      <c r="CJ1551" s="6"/>
      <c r="CK1551" s="2"/>
      <c r="CL1551" s="2"/>
      <c r="CM1551" s="13"/>
      <c r="CN1551" s="13"/>
      <c r="CO1551" s="13"/>
    </row>
    <row r="1552" spans="1:93" ht="15.75">
      <c r="A1552" s="23">
        <v>6</v>
      </c>
      <c r="B1552" s="24" t="str">
        <f>+AB9</f>
        <v>EXEL MEDICAL SAS</v>
      </c>
      <c r="C1552" s="40">
        <f>+AE1542</f>
        <v>129358834.34</v>
      </c>
      <c r="D1552" s="55"/>
      <c r="E1552" s="47"/>
      <c r="F1552" s="47"/>
      <c r="G1552" s="6"/>
      <c r="H1552" s="6"/>
      <c r="I1552" s="6"/>
      <c r="J1552" s="6"/>
      <c r="K1552" s="6"/>
      <c r="L1552" s="6"/>
      <c r="M1552" s="6"/>
      <c r="N1552" s="6"/>
      <c r="O1552" s="6"/>
      <c r="P1552" s="6"/>
      <c r="Q1552" s="6"/>
      <c r="R1552" s="6"/>
      <c r="S1552" s="6"/>
      <c r="T1552" s="6"/>
      <c r="U1552" s="6"/>
      <c r="V1552" s="6"/>
      <c r="W1552" s="6"/>
      <c r="X1552" s="6"/>
      <c r="Y1552" s="6"/>
      <c r="Z1552" s="6"/>
      <c r="AA1552" s="6"/>
      <c r="AB1552" s="6"/>
      <c r="AC1552" s="6"/>
      <c r="AD1552" s="6"/>
      <c r="AE1552" s="6"/>
      <c r="AF1552" s="6"/>
      <c r="AG1552" s="6"/>
      <c r="AH1552" s="6"/>
      <c r="AI1552" s="6"/>
      <c r="AJ1552" s="6"/>
      <c r="AK1552" s="6"/>
      <c r="AL1552" s="6"/>
      <c r="AM1552" s="6"/>
      <c r="AN1552" s="6"/>
      <c r="AO1552" s="6"/>
      <c r="AP1552" s="6"/>
      <c r="AQ1552" s="6"/>
      <c r="AR1552" s="6"/>
      <c r="AS1552" s="6"/>
      <c r="AT1552" s="6"/>
      <c r="AU1552" s="6"/>
      <c r="AV1552" s="6"/>
      <c r="AW1552" s="6"/>
      <c r="AX1552" s="6"/>
      <c r="AY1552" s="6"/>
      <c r="AZ1552" s="6"/>
      <c r="BA1552" s="6"/>
      <c r="BB1552" s="6"/>
      <c r="BC1552" s="6"/>
      <c r="BD1552" s="6"/>
      <c r="BE1552" s="6"/>
      <c r="BF1552" s="6"/>
      <c r="BG1552" s="6"/>
      <c r="BH1552" s="6"/>
      <c r="BI1552" s="6"/>
      <c r="BJ1552" s="6"/>
      <c r="BK1552" s="6"/>
      <c r="BL1552" s="6"/>
      <c r="BM1552" s="6"/>
      <c r="BN1552" s="6"/>
      <c r="BO1552" s="6"/>
      <c r="BP1552" s="6"/>
      <c r="BQ1552" s="6"/>
      <c r="BR1552" s="6"/>
      <c r="BS1552" s="6"/>
      <c r="BT1552" s="6"/>
      <c r="BU1552" s="6"/>
      <c r="BV1552" s="6"/>
      <c r="BW1552" s="6"/>
      <c r="BX1552" s="6"/>
      <c r="BY1552" s="6"/>
      <c r="BZ1552" s="6"/>
      <c r="CA1552" s="6"/>
      <c r="CB1552" s="6"/>
      <c r="CC1552" s="6"/>
      <c r="CD1552" s="6"/>
      <c r="CE1552" s="6"/>
      <c r="CF1552" s="6"/>
      <c r="CG1552" s="6"/>
      <c r="CH1552" s="6"/>
      <c r="CI1552" s="6"/>
      <c r="CJ1552" s="6"/>
      <c r="CK1552" s="2"/>
      <c r="CL1552" s="2"/>
      <c r="CM1552" s="13"/>
      <c r="CN1552" s="13"/>
      <c r="CO1552" s="13"/>
    </row>
    <row r="1553" spans="1:93" ht="15.75">
      <c r="A1553" s="23">
        <v>7</v>
      </c>
      <c r="B1553" s="24" t="str">
        <f>+AF9</f>
        <v>FIXMEDICAL SAS</v>
      </c>
      <c r="C1553" s="40">
        <f>+AI1542</f>
        <v>276367406.46488297</v>
      </c>
      <c r="D1553" s="55"/>
      <c r="E1553" s="47"/>
      <c r="F1553" s="47"/>
      <c r="G1553" s="6"/>
      <c r="H1553" s="6"/>
      <c r="I1553" s="6"/>
      <c r="J1553" s="6"/>
      <c r="K1553" s="6"/>
      <c r="L1553" s="6"/>
      <c r="M1553" s="6"/>
      <c r="N1553" s="6"/>
      <c r="O1553" s="6"/>
      <c r="P1553" s="6"/>
      <c r="Q1553" s="6"/>
      <c r="R1553" s="6"/>
      <c r="S1553" s="6"/>
      <c r="T1553" s="6"/>
      <c r="U1553" s="6"/>
      <c r="V1553" s="6"/>
      <c r="W1553" s="6"/>
      <c r="X1553" s="6"/>
      <c r="Y1553" s="6"/>
      <c r="Z1553" s="6"/>
      <c r="AA1553" s="6"/>
      <c r="AB1553" s="6"/>
      <c r="AC1553" s="6"/>
      <c r="AD1553" s="6"/>
      <c r="AE1553" s="6"/>
      <c r="AF1553" s="6"/>
      <c r="AG1553" s="6"/>
      <c r="AH1553" s="6"/>
      <c r="AI1553" s="6"/>
      <c r="AJ1553" s="6"/>
      <c r="AK1553" s="6"/>
      <c r="AL1553" s="6"/>
      <c r="AM1553" s="6"/>
      <c r="AN1553" s="6"/>
      <c r="AO1553" s="6"/>
      <c r="AP1553" s="6"/>
      <c r="AQ1553" s="6"/>
      <c r="AR1553" s="6"/>
      <c r="AS1553" s="6"/>
      <c r="AT1553" s="6"/>
      <c r="AU1553" s="6"/>
      <c r="AV1553" s="6"/>
      <c r="AW1553" s="6"/>
      <c r="AX1553" s="6"/>
      <c r="AY1553" s="6"/>
      <c r="AZ1553" s="6"/>
      <c r="BA1553" s="6"/>
      <c r="BB1553" s="6"/>
      <c r="BC1553" s="6"/>
      <c r="BD1553" s="6"/>
      <c r="BE1553" s="6"/>
      <c r="BF1553" s="6"/>
      <c r="BG1553" s="6"/>
      <c r="BH1553" s="6"/>
      <c r="BI1553" s="6"/>
      <c r="BJ1553" s="6"/>
      <c r="BK1553" s="6"/>
      <c r="BL1553" s="6"/>
      <c r="BM1553" s="6"/>
      <c r="BN1553" s="6"/>
      <c r="BO1553" s="6"/>
      <c r="BP1553" s="6"/>
      <c r="BQ1553" s="6"/>
      <c r="BR1553" s="6"/>
      <c r="BS1553" s="6"/>
      <c r="BT1553" s="6"/>
      <c r="BU1553" s="6"/>
      <c r="BV1553" s="6"/>
      <c r="BW1553" s="6"/>
      <c r="BX1553" s="6"/>
      <c r="BY1553" s="6"/>
      <c r="BZ1553" s="6"/>
      <c r="CA1553" s="6"/>
      <c r="CB1553" s="6"/>
      <c r="CC1553" s="6"/>
      <c r="CD1553" s="6"/>
      <c r="CE1553" s="6"/>
      <c r="CF1553" s="6"/>
      <c r="CG1553" s="6"/>
      <c r="CH1553" s="6"/>
      <c r="CI1553" s="6"/>
      <c r="CJ1553" s="6"/>
      <c r="CK1553" s="2"/>
      <c r="CL1553" s="2"/>
      <c r="CM1553" s="13"/>
      <c r="CN1553" s="13"/>
      <c r="CO1553" s="13"/>
    </row>
    <row r="1554" spans="1:93" ht="28.5">
      <c r="A1554" s="23">
        <v>8</v>
      </c>
      <c r="B1554" s="24" t="str">
        <f>+AJ9</f>
        <v>JOHNSON Y JOHNSON DE COLOMBIA SA</v>
      </c>
      <c r="C1554" s="40">
        <f>+AM1542</f>
        <v>1277347976.2660422</v>
      </c>
      <c r="D1554" s="55"/>
      <c r="E1554" s="47"/>
      <c r="F1554" s="47"/>
      <c r="G1554" s="6"/>
      <c r="H1554" s="6"/>
      <c r="I1554" s="6"/>
      <c r="J1554" s="6"/>
      <c r="K1554" s="6"/>
      <c r="L1554" s="6"/>
      <c r="M1554" s="6"/>
      <c r="N1554" s="6"/>
      <c r="O1554" s="6"/>
      <c r="P1554" s="6"/>
      <c r="Q1554" s="6"/>
      <c r="R1554" s="6"/>
      <c r="S1554" s="6"/>
      <c r="T1554" s="6"/>
      <c r="U1554" s="6"/>
      <c r="V1554" s="6"/>
      <c r="W1554" s="6"/>
      <c r="X1554" s="6"/>
      <c r="Y1554" s="6"/>
      <c r="Z1554" s="6"/>
      <c r="AA1554" s="6"/>
      <c r="AB1554" s="6"/>
      <c r="AC1554" s="6"/>
      <c r="AD1554" s="6"/>
      <c r="AE1554" s="6"/>
      <c r="AF1554" s="6"/>
      <c r="AG1554" s="6"/>
      <c r="AH1554" s="6"/>
      <c r="AI1554" s="6"/>
      <c r="AJ1554" s="6"/>
      <c r="AK1554" s="6"/>
      <c r="AL1554" s="6"/>
      <c r="AM1554" s="6"/>
      <c r="AN1554" s="6"/>
      <c r="AO1554" s="6"/>
      <c r="AP1554" s="6"/>
      <c r="AQ1554" s="6"/>
      <c r="AR1554" s="6"/>
      <c r="AS1554" s="6"/>
      <c r="AT1554" s="6"/>
      <c r="AU1554" s="6"/>
      <c r="AV1554" s="6"/>
      <c r="AW1554" s="6"/>
      <c r="AX1554" s="6"/>
      <c r="AY1554" s="6"/>
      <c r="AZ1554" s="6"/>
      <c r="BA1554" s="6"/>
      <c r="BB1554" s="6"/>
      <c r="BC1554" s="6"/>
      <c r="BD1554" s="6"/>
      <c r="BE1554" s="6"/>
      <c r="BF1554" s="6"/>
      <c r="BG1554" s="6"/>
      <c r="BH1554" s="6"/>
      <c r="BI1554" s="6"/>
      <c r="BJ1554" s="6"/>
      <c r="BK1554" s="6"/>
      <c r="BL1554" s="6"/>
      <c r="BM1554" s="6"/>
      <c r="BN1554" s="6"/>
      <c r="BO1554" s="6"/>
      <c r="BP1554" s="6"/>
      <c r="BQ1554" s="6"/>
      <c r="BR1554" s="6"/>
      <c r="BS1554" s="6"/>
      <c r="BT1554" s="6"/>
      <c r="BU1554" s="6"/>
      <c r="BV1554" s="6"/>
      <c r="BW1554" s="6"/>
      <c r="BX1554" s="6"/>
      <c r="BY1554" s="6"/>
      <c r="BZ1554" s="6"/>
      <c r="CA1554" s="6"/>
      <c r="CB1554" s="6"/>
      <c r="CC1554" s="6"/>
      <c r="CD1554" s="6"/>
      <c r="CE1554" s="6"/>
      <c r="CF1554" s="6"/>
      <c r="CG1554" s="6"/>
      <c r="CH1554" s="6"/>
      <c r="CI1554" s="6"/>
      <c r="CJ1554" s="6"/>
      <c r="CK1554" s="2"/>
      <c r="CL1554" s="2"/>
      <c r="CM1554" s="13"/>
      <c r="CN1554" s="13"/>
      <c r="CO1554" s="13"/>
    </row>
    <row r="1555" spans="1:93" ht="15.75">
      <c r="A1555" s="23">
        <v>9</v>
      </c>
      <c r="B1555" s="24" t="str">
        <f>+AN9</f>
        <v>LA INSTRUMENTADORA S.A.S.</v>
      </c>
      <c r="C1555" s="40">
        <f>+AQ1542</f>
        <v>370717444.1020003</v>
      </c>
      <c r="D1555" s="55"/>
      <c r="E1555" s="47"/>
      <c r="F1555" s="47"/>
      <c r="G1555" s="6"/>
      <c r="H1555" s="6"/>
      <c r="I1555" s="6"/>
      <c r="J1555" s="6"/>
      <c r="K1555" s="6"/>
      <c r="L1555" s="6"/>
      <c r="M1555" s="6"/>
      <c r="N1555" s="6"/>
      <c r="O1555" s="6"/>
      <c r="P1555" s="6"/>
      <c r="Q1555" s="6"/>
      <c r="R1555" s="6"/>
      <c r="S1555" s="6"/>
      <c r="T1555" s="6"/>
      <c r="U1555" s="6"/>
      <c r="V1555" s="6"/>
      <c r="W1555" s="6"/>
      <c r="X1555" s="6"/>
      <c r="Y1555" s="6"/>
      <c r="Z1555" s="6"/>
      <c r="AA1555" s="6"/>
      <c r="AB1555" s="6"/>
      <c r="AC1555" s="6"/>
      <c r="AD1555" s="6"/>
      <c r="AE1555" s="6"/>
      <c r="AF1555" s="6"/>
      <c r="AG1555" s="6"/>
      <c r="AH1555" s="6"/>
      <c r="AI1555" s="6"/>
      <c r="AJ1555" s="6"/>
      <c r="AK1555" s="6"/>
      <c r="AL1555" s="6"/>
      <c r="AM1555" s="6"/>
      <c r="AN1555" s="6"/>
      <c r="AO1555" s="6"/>
      <c r="AP1555" s="6"/>
      <c r="AQ1555" s="6"/>
      <c r="AR1555" s="6"/>
      <c r="AS1555" s="6"/>
      <c r="AT1555" s="6"/>
      <c r="AU1555" s="6"/>
      <c r="AV1555" s="6"/>
      <c r="AW1555" s="6"/>
      <c r="AX1555" s="6"/>
      <c r="AY1555" s="6"/>
      <c r="AZ1555" s="6"/>
      <c r="BA1555" s="6"/>
      <c r="BB1555" s="6"/>
      <c r="BC1555" s="6"/>
      <c r="BD1555" s="6"/>
      <c r="BE1555" s="6"/>
      <c r="BF1555" s="6"/>
      <c r="BG1555" s="6"/>
      <c r="BH1555" s="6"/>
      <c r="BI1555" s="6"/>
      <c r="BJ1555" s="6"/>
      <c r="BK1555" s="6"/>
      <c r="BL1555" s="6"/>
      <c r="BM1555" s="6"/>
      <c r="BN1555" s="6"/>
      <c r="BO1555" s="6"/>
      <c r="BP1555" s="6"/>
      <c r="BQ1555" s="6"/>
      <c r="BR1555" s="6"/>
      <c r="BS1555" s="6"/>
      <c r="BT1555" s="6"/>
      <c r="BU1555" s="6"/>
      <c r="BV1555" s="6"/>
      <c r="BW1555" s="6"/>
      <c r="BX1555" s="6"/>
      <c r="BY1555" s="6"/>
      <c r="BZ1555" s="6"/>
      <c r="CA1555" s="6"/>
      <c r="CB1555" s="6"/>
      <c r="CC1555" s="6"/>
      <c r="CD1555" s="6"/>
      <c r="CE1555" s="6"/>
      <c r="CF1555" s="6"/>
      <c r="CG1555" s="6"/>
      <c r="CH1555" s="6"/>
      <c r="CI1555" s="6"/>
      <c r="CJ1555" s="6"/>
      <c r="CK1555" s="2"/>
      <c r="CL1555" s="2"/>
      <c r="CM1555" s="13"/>
      <c r="CN1555" s="13"/>
      <c r="CO1555" s="13"/>
    </row>
    <row r="1556" spans="1:93" ht="28.5">
      <c r="A1556" s="23">
        <v>10</v>
      </c>
      <c r="B1556" s="24" t="str">
        <f>+AR9</f>
        <v>LOGISTICA PARA DISPOSITIVOS MEDICOS SAS</v>
      </c>
      <c r="C1556" s="40">
        <f>+AU1542</f>
        <v>226420228.20607367</v>
      </c>
      <c r="D1556" s="55"/>
      <c r="E1556" s="47"/>
      <c r="F1556" s="47"/>
      <c r="G1556" s="6"/>
      <c r="H1556" s="6"/>
      <c r="I1556" s="6"/>
      <c r="J1556" s="6"/>
      <c r="K1556" s="6"/>
      <c r="L1556" s="6"/>
      <c r="M1556" s="6"/>
      <c r="N1556" s="6"/>
      <c r="O1556" s="6"/>
      <c r="P1556" s="6"/>
      <c r="Q1556" s="6"/>
      <c r="R1556" s="6"/>
      <c r="S1556" s="6"/>
      <c r="T1556" s="6"/>
      <c r="U1556" s="6"/>
      <c r="V1556" s="6"/>
      <c r="W1556" s="6"/>
      <c r="X1556" s="6"/>
      <c r="Y1556" s="6"/>
      <c r="Z1556" s="6"/>
      <c r="AA1556" s="6"/>
      <c r="AB1556" s="6"/>
      <c r="AC1556" s="6"/>
      <c r="AD1556" s="6"/>
      <c r="AE1556" s="6"/>
      <c r="AF1556" s="6"/>
      <c r="AG1556" s="6"/>
      <c r="AH1556" s="6"/>
      <c r="AI1556" s="6"/>
      <c r="AJ1556" s="6"/>
      <c r="AK1556" s="6"/>
      <c r="AL1556" s="6"/>
      <c r="AM1556" s="6"/>
      <c r="AN1556" s="6"/>
      <c r="AO1556" s="6"/>
      <c r="AP1556" s="6"/>
      <c r="AQ1556" s="6"/>
      <c r="AR1556" s="6"/>
      <c r="AS1556" s="6"/>
      <c r="AT1556" s="6"/>
      <c r="AU1556" s="6"/>
      <c r="AV1556" s="6"/>
      <c r="AW1556" s="6"/>
      <c r="AX1556" s="6"/>
      <c r="AY1556" s="6"/>
      <c r="AZ1556" s="6"/>
      <c r="BA1556" s="6"/>
      <c r="BB1556" s="6"/>
      <c r="BC1556" s="6"/>
      <c r="BD1556" s="6"/>
      <c r="BE1556" s="6"/>
      <c r="BF1556" s="6"/>
      <c r="BG1556" s="6"/>
      <c r="BH1556" s="6"/>
      <c r="BI1556" s="6"/>
      <c r="BJ1556" s="6"/>
      <c r="BK1556" s="6"/>
      <c r="BL1556" s="6"/>
      <c r="BM1556" s="6"/>
      <c r="BN1556" s="6"/>
      <c r="BO1556" s="6"/>
      <c r="BP1556" s="6"/>
      <c r="BQ1556" s="6"/>
      <c r="BR1556" s="6"/>
      <c r="BS1556" s="6"/>
      <c r="BT1556" s="6"/>
      <c r="BU1556" s="6"/>
      <c r="BV1556" s="6"/>
      <c r="BW1556" s="6"/>
      <c r="BX1556" s="6"/>
      <c r="BY1556" s="6"/>
      <c r="BZ1556" s="6"/>
      <c r="CA1556" s="6"/>
      <c r="CB1556" s="6"/>
      <c r="CC1556" s="6"/>
      <c r="CD1556" s="6"/>
      <c r="CE1556" s="6"/>
      <c r="CF1556" s="6"/>
      <c r="CG1556" s="6"/>
      <c r="CH1556" s="6"/>
      <c r="CI1556" s="6"/>
      <c r="CJ1556" s="6"/>
      <c r="CK1556" s="2"/>
      <c r="CL1556" s="2"/>
      <c r="CM1556" s="13"/>
      <c r="CN1556" s="13"/>
      <c r="CO1556" s="13"/>
    </row>
    <row r="1557" spans="1:93" ht="15.75">
      <c r="A1557" s="23">
        <v>11</v>
      </c>
      <c r="B1557" s="24" t="str">
        <f>+AV9</f>
        <v>MEDIIMPLANTES S.A</v>
      </c>
      <c r="C1557" s="40">
        <f>+AY1542</f>
        <v>110749329.68000008</v>
      </c>
      <c r="D1557" s="55"/>
      <c r="E1557" s="47"/>
      <c r="F1557" s="47"/>
      <c r="G1557" s="6"/>
      <c r="H1557" s="6"/>
      <c r="I1557" s="6"/>
      <c r="J1557" s="6"/>
      <c r="K1557" s="6"/>
      <c r="L1557" s="6"/>
      <c r="M1557" s="6"/>
      <c r="N1557" s="6"/>
      <c r="O1557" s="6"/>
      <c r="P1557" s="6"/>
      <c r="Q1557" s="6"/>
      <c r="R1557" s="6"/>
      <c r="S1557" s="6"/>
      <c r="T1557" s="6"/>
      <c r="U1557" s="6"/>
      <c r="V1557" s="6"/>
      <c r="W1557" s="6"/>
      <c r="X1557" s="6"/>
      <c r="Y1557" s="6"/>
      <c r="Z1557" s="6"/>
      <c r="AA1557" s="6"/>
      <c r="AB1557" s="6"/>
      <c r="AC1557" s="6"/>
      <c r="AD1557" s="6"/>
      <c r="AE1557" s="6"/>
      <c r="AF1557" s="6"/>
      <c r="AG1557" s="6"/>
      <c r="AH1557" s="6"/>
      <c r="AI1557" s="6"/>
      <c r="AJ1557" s="6"/>
      <c r="AK1557" s="6"/>
      <c r="AL1557" s="6"/>
      <c r="AM1557" s="6"/>
      <c r="AN1557" s="6"/>
      <c r="AO1557" s="6"/>
      <c r="AP1557" s="6"/>
      <c r="AQ1557" s="6"/>
      <c r="AR1557" s="6"/>
      <c r="AS1557" s="6"/>
      <c r="AT1557" s="6"/>
      <c r="AU1557" s="6"/>
      <c r="AV1557" s="6"/>
      <c r="AW1557" s="6"/>
      <c r="AX1557" s="6"/>
      <c r="AY1557" s="6"/>
      <c r="AZ1557" s="6"/>
      <c r="BA1557" s="6"/>
      <c r="BB1557" s="6"/>
      <c r="BC1557" s="6"/>
      <c r="BD1557" s="6"/>
      <c r="BE1557" s="6"/>
      <c r="BF1557" s="6"/>
      <c r="BG1557" s="6"/>
      <c r="BH1557" s="6"/>
      <c r="BI1557" s="6"/>
      <c r="BJ1557" s="6"/>
      <c r="BK1557" s="6"/>
      <c r="BL1557" s="6"/>
      <c r="BM1557" s="6"/>
      <c r="BN1557" s="6"/>
      <c r="BO1557" s="6"/>
      <c r="BP1557" s="6"/>
      <c r="BQ1557" s="6"/>
      <c r="BR1557" s="6"/>
      <c r="BS1557" s="6"/>
      <c r="BT1557" s="6"/>
      <c r="BU1557" s="6"/>
      <c r="BV1557" s="6"/>
      <c r="BW1557" s="6"/>
      <c r="BX1557" s="6"/>
      <c r="BY1557" s="6"/>
      <c r="BZ1557" s="6"/>
      <c r="CA1557" s="6"/>
      <c r="CB1557" s="6"/>
      <c r="CC1557" s="6"/>
      <c r="CD1557" s="6"/>
      <c r="CE1557" s="6"/>
      <c r="CF1557" s="6"/>
      <c r="CG1557" s="6"/>
      <c r="CH1557" s="6"/>
      <c r="CI1557" s="6"/>
      <c r="CJ1557" s="6"/>
      <c r="CK1557" s="2"/>
      <c r="CL1557" s="2"/>
      <c r="CM1557" s="13"/>
      <c r="CN1557" s="13"/>
      <c r="CO1557" s="13"/>
    </row>
    <row r="1558" spans="1:93" ht="15.75">
      <c r="A1558" s="23">
        <v>12</v>
      </c>
      <c r="B1558" s="24" t="str">
        <f>+AZ9</f>
        <v>MEDINISTROS S.A.S.</v>
      </c>
      <c r="C1558" s="40">
        <f>+BC1542</f>
        <v>31987017</v>
      </c>
      <c r="D1558" s="55"/>
      <c r="E1558" s="47"/>
      <c r="F1558" s="47"/>
      <c r="G1558" s="6"/>
      <c r="H1558" s="6"/>
      <c r="I1558" s="6"/>
      <c r="J1558" s="6"/>
      <c r="K1558" s="6"/>
      <c r="L1558" s="6"/>
      <c r="M1558" s="6"/>
      <c r="N1558" s="6"/>
      <c r="O1558" s="6"/>
      <c r="P1558" s="6"/>
      <c r="Q1558" s="6"/>
      <c r="R1558" s="6"/>
      <c r="S1558" s="6"/>
      <c r="T1558" s="6"/>
      <c r="U1558" s="6"/>
      <c r="V1558" s="6"/>
      <c r="W1558" s="6"/>
      <c r="X1558" s="6"/>
      <c r="Y1558" s="6"/>
      <c r="Z1558" s="6"/>
      <c r="AA1558" s="6"/>
      <c r="AB1558" s="6"/>
      <c r="AC1558" s="6"/>
      <c r="AD1558" s="6"/>
      <c r="AE1558" s="6"/>
      <c r="AF1558" s="6"/>
      <c r="AG1558" s="6"/>
      <c r="AH1558" s="6"/>
      <c r="AI1558" s="6"/>
      <c r="AJ1558" s="6"/>
      <c r="AK1558" s="6"/>
      <c r="AL1558" s="6"/>
      <c r="AM1558" s="6"/>
      <c r="AN1558" s="6"/>
      <c r="AO1558" s="6"/>
      <c r="AP1558" s="6"/>
      <c r="AQ1558" s="6"/>
      <c r="AR1558" s="6"/>
      <c r="AS1558" s="6"/>
      <c r="AT1558" s="6"/>
      <c r="AU1558" s="6"/>
      <c r="AV1558" s="6"/>
      <c r="AW1558" s="6"/>
      <c r="AX1558" s="6"/>
      <c r="AY1558" s="6"/>
      <c r="AZ1558" s="6"/>
      <c r="BA1558" s="6"/>
      <c r="BB1558" s="6"/>
      <c r="BC1558" s="6"/>
      <c r="BD1558" s="6"/>
      <c r="BE1558" s="6"/>
      <c r="BF1558" s="6"/>
      <c r="BG1558" s="6"/>
      <c r="BH1558" s="6"/>
      <c r="BI1558" s="6"/>
      <c r="BJ1558" s="6"/>
      <c r="BK1558" s="6"/>
      <c r="BL1558" s="6"/>
      <c r="BM1558" s="6"/>
      <c r="BN1558" s="6"/>
      <c r="BO1558" s="6"/>
      <c r="BP1558" s="6"/>
      <c r="BQ1558" s="6"/>
      <c r="BR1558" s="6"/>
      <c r="BS1558" s="6"/>
      <c r="BT1558" s="6"/>
      <c r="BU1558" s="6"/>
      <c r="BV1558" s="6"/>
      <c r="BW1558" s="6"/>
      <c r="BX1558" s="6"/>
      <c r="BY1558" s="6"/>
      <c r="BZ1558" s="6"/>
      <c r="CA1558" s="6"/>
      <c r="CB1558" s="6"/>
      <c r="CC1558" s="6"/>
      <c r="CD1558" s="6"/>
      <c r="CE1558" s="6"/>
      <c r="CF1558" s="6"/>
      <c r="CG1558" s="6"/>
      <c r="CH1558" s="6"/>
      <c r="CI1558" s="6"/>
      <c r="CJ1558" s="6"/>
      <c r="CK1558" s="2"/>
      <c r="CL1558" s="2"/>
      <c r="CM1558" s="13"/>
      <c r="CN1558" s="13"/>
      <c r="CO1558" s="13"/>
    </row>
    <row r="1559" spans="1:93" ht="15.75">
      <c r="A1559" s="23">
        <v>13</v>
      </c>
      <c r="B1559" s="24" t="str">
        <f>+BD9</f>
        <v>MEDIREX SAS</v>
      </c>
      <c r="C1559" s="40">
        <f>+BG1542</f>
        <v>357987367.73242474</v>
      </c>
      <c r="D1559" s="55"/>
      <c r="E1559" s="47"/>
      <c r="F1559" s="47"/>
      <c r="G1559" s="6"/>
      <c r="H1559" s="6"/>
      <c r="I1559" s="6"/>
      <c r="J1559" s="6"/>
      <c r="K1559" s="6"/>
      <c r="L1559" s="6"/>
      <c r="M1559" s="6"/>
      <c r="N1559" s="6"/>
      <c r="O1559" s="6"/>
      <c r="P1559" s="6"/>
      <c r="Q1559" s="6"/>
      <c r="R1559" s="6"/>
      <c r="S1559" s="6"/>
      <c r="T1559" s="6"/>
      <c r="U1559" s="6"/>
      <c r="V1559" s="6"/>
      <c r="W1559" s="6"/>
      <c r="X1559" s="6"/>
      <c r="Y1559" s="6"/>
      <c r="Z1559" s="6"/>
      <c r="AA1559" s="6"/>
      <c r="AB1559" s="6"/>
      <c r="AC1559" s="6"/>
      <c r="AD1559" s="6"/>
      <c r="AE1559" s="6"/>
      <c r="AF1559" s="6"/>
      <c r="AG1559" s="6"/>
      <c r="AH1559" s="6"/>
      <c r="AI1559" s="6"/>
      <c r="AJ1559" s="6"/>
      <c r="AK1559" s="6"/>
      <c r="AL1559" s="6"/>
      <c r="AM1559" s="6"/>
      <c r="AN1559" s="6"/>
      <c r="AO1559" s="6"/>
      <c r="AP1559" s="6"/>
      <c r="AQ1559" s="6"/>
      <c r="AR1559" s="6"/>
      <c r="AS1559" s="6"/>
      <c r="AT1559" s="6"/>
      <c r="AU1559" s="6"/>
      <c r="AV1559" s="6"/>
      <c r="AW1559" s="6"/>
      <c r="AX1559" s="6"/>
      <c r="AY1559" s="6"/>
      <c r="AZ1559" s="6"/>
      <c r="BA1559" s="6"/>
      <c r="BB1559" s="6"/>
      <c r="BC1559" s="6"/>
      <c r="BD1559" s="6"/>
      <c r="BE1559" s="6"/>
      <c r="BF1559" s="6"/>
      <c r="BG1559" s="6"/>
      <c r="BH1559" s="6"/>
      <c r="BI1559" s="6"/>
      <c r="BJ1559" s="6"/>
      <c r="BK1559" s="6"/>
      <c r="BL1559" s="6"/>
      <c r="BM1559" s="6"/>
      <c r="BN1559" s="6"/>
      <c r="BO1559" s="6"/>
      <c r="BP1559" s="6"/>
      <c r="BQ1559" s="6"/>
      <c r="BR1559" s="6"/>
      <c r="BS1559" s="6"/>
      <c r="BT1559" s="6"/>
      <c r="BU1559" s="6"/>
      <c r="BV1559" s="6"/>
      <c r="BW1559" s="6"/>
      <c r="BX1559" s="6"/>
      <c r="BY1559" s="6"/>
      <c r="BZ1559" s="6"/>
      <c r="CA1559" s="6"/>
      <c r="CB1559" s="6"/>
      <c r="CC1559" s="6"/>
      <c r="CD1559" s="6"/>
      <c r="CE1559" s="6"/>
      <c r="CF1559" s="6"/>
      <c r="CG1559" s="6"/>
      <c r="CH1559" s="6"/>
      <c r="CI1559" s="6"/>
      <c r="CJ1559" s="6"/>
      <c r="CK1559" s="2"/>
      <c r="CL1559" s="2"/>
      <c r="CM1559" s="13"/>
      <c r="CN1559" s="13"/>
      <c r="CO1559" s="13"/>
    </row>
    <row r="1560" spans="1:93" ht="15.75">
      <c r="A1560" s="23">
        <v>14</v>
      </c>
      <c r="B1560" s="24" t="str">
        <f>+BH9</f>
        <v>MEDTRONIC COLOMBIA S.A.</v>
      </c>
      <c r="C1560" s="40">
        <f>+BK1542</f>
        <v>56334130.191153049</v>
      </c>
      <c r="D1560" s="55"/>
      <c r="E1560" s="47"/>
      <c r="F1560" s="47"/>
      <c r="G1560" s="6"/>
      <c r="H1560" s="6"/>
      <c r="I1560" s="6"/>
      <c r="J1560" s="6"/>
      <c r="K1560" s="6"/>
      <c r="L1560" s="6"/>
      <c r="M1560" s="6"/>
      <c r="N1560" s="6"/>
      <c r="O1560" s="6"/>
      <c r="P1560" s="6"/>
      <c r="Q1560" s="6"/>
      <c r="R1560" s="6"/>
      <c r="S1560" s="6"/>
      <c r="T1560" s="6"/>
      <c r="U1560" s="6"/>
      <c r="V1560" s="6"/>
      <c r="W1560" s="6"/>
      <c r="X1560" s="6"/>
      <c r="Y1560" s="6"/>
      <c r="Z1560" s="6"/>
      <c r="AA1560" s="6"/>
      <c r="AB1560" s="6"/>
      <c r="AC1560" s="6"/>
      <c r="AD1560" s="6"/>
      <c r="AE1560" s="6"/>
      <c r="AF1560" s="6"/>
      <c r="AG1560" s="6"/>
      <c r="AH1560" s="6"/>
      <c r="AI1560" s="6"/>
      <c r="AJ1560" s="6"/>
      <c r="AK1560" s="6"/>
      <c r="AL1560" s="6"/>
      <c r="AM1560" s="6"/>
      <c r="AN1560" s="6"/>
      <c r="AO1560" s="6"/>
      <c r="AP1560" s="6"/>
      <c r="AQ1560" s="6"/>
      <c r="AR1560" s="6"/>
      <c r="AS1560" s="6"/>
      <c r="AT1560" s="6"/>
      <c r="AU1560" s="6"/>
      <c r="AV1560" s="6"/>
      <c r="AW1560" s="6"/>
      <c r="AX1560" s="6"/>
      <c r="AY1560" s="6"/>
      <c r="AZ1560" s="6"/>
      <c r="BA1560" s="6"/>
      <c r="BB1560" s="6"/>
      <c r="BC1560" s="6"/>
      <c r="BD1560" s="6"/>
      <c r="BE1560" s="6"/>
      <c r="BF1560" s="6"/>
      <c r="BG1560" s="6"/>
      <c r="BH1560" s="6"/>
      <c r="BI1560" s="6"/>
      <c r="BJ1560" s="6"/>
      <c r="BK1560" s="6"/>
      <c r="BL1560" s="6"/>
      <c r="BM1560" s="6"/>
      <c r="BN1560" s="6"/>
      <c r="BO1560" s="6"/>
      <c r="BP1560" s="6"/>
      <c r="BQ1560" s="6"/>
      <c r="BR1560" s="6"/>
      <c r="BS1560" s="6"/>
      <c r="BT1560" s="6"/>
      <c r="BU1560" s="6"/>
      <c r="BV1560" s="6"/>
      <c r="BW1560" s="6"/>
      <c r="BX1560" s="6"/>
      <c r="BY1560" s="6"/>
      <c r="BZ1560" s="6"/>
      <c r="CA1560" s="6"/>
      <c r="CB1560" s="6"/>
      <c r="CC1560" s="6"/>
      <c r="CD1560" s="6"/>
      <c r="CE1560" s="6"/>
      <c r="CF1560" s="6"/>
      <c r="CG1560" s="6"/>
      <c r="CH1560" s="6"/>
      <c r="CI1560" s="6"/>
      <c r="CJ1560" s="6"/>
      <c r="CK1560" s="2"/>
      <c r="CL1560" s="2"/>
      <c r="CM1560" s="13"/>
      <c r="CN1560" s="13"/>
      <c r="CO1560" s="13"/>
    </row>
    <row r="1561" spans="1:93" ht="15.75">
      <c r="A1561" s="23">
        <v>15</v>
      </c>
      <c r="B1561" s="24" t="str">
        <f>+BL9</f>
        <v>OSTEOMEDICAL S.A.S</v>
      </c>
      <c r="C1561" s="40">
        <f>+BO1542</f>
        <v>50096478.556799985</v>
      </c>
      <c r="D1561" s="55"/>
      <c r="E1561" s="47"/>
      <c r="F1561" s="47"/>
      <c r="G1561" s="6"/>
      <c r="H1561" s="6"/>
      <c r="I1561" s="6"/>
      <c r="J1561" s="6"/>
      <c r="K1561" s="6"/>
      <c r="L1561" s="6"/>
      <c r="M1561" s="6"/>
      <c r="N1561" s="6"/>
      <c r="O1561" s="6"/>
      <c r="P1561" s="6"/>
      <c r="Q1561" s="6"/>
      <c r="R1561" s="6"/>
      <c r="S1561" s="6"/>
      <c r="T1561" s="6"/>
      <c r="U1561" s="6"/>
      <c r="V1561" s="6"/>
      <c r="W1561" s="6"/>
      <c r="X1561" s="6"/>
      <c r="Y1561" s="6"/>
      <c r="Z1561" s="6"/>
      <c r="AA1561" s="6"/>
      <c r="AB1561" s="6"/>
      <c r="AC1561" s="6"/>
      <c r="AD1561" s="6"/>
      <c r="AE1561" s="6"/>
      <c r="AF1561" s="6"/>
      <c r="AG1561" s="6"/>
      <c r="AH1561" s="6"/>
      <c r="AI1561" s="6"/>
      <c r="AJ1561" s="6"/>
      <c r="AK1561" s="6"/>
      <c r="AL1561" s="6"/>
      <c r="AM1561" s="6"/>
      <c r="AN1561" s="6"/>
      <c r="AO1561" s="6"/>
      <c r="AP1561" s="6"/>
      <c r="AQ1561" s="6"/>
      <c r="AR1561" s="6"/>
      <c r="AS1561" s="6"/>
      <c r="AT1561" s="6"/>
      <c r="AU1561" s="6"/>
      <c r="AV1561" s="6"/>
      <c r="AW1561" s="6"/>
      <c r="AX1561" s="6"/>
      <c r="AY1561" s="6"/>
      <c r="AZ1561" s="6"/>
      <c r="BA1561" s="6"/>
      <c r="BB1561" s="6"/>
      <c r="BC1561" s="6"/>
      <c r="BD1561" s="6"/>
      <c r="BE1561" s="6"/>
      <c r="BF1561" s="6"/>
      <c r="BG1561" s="6"/>
      <c r="BH1561" s="6"/>
      <c r="BI1561" s="6"/>
      <c r="BJ1561" s="6"/>
      <c r="BK1561" s="6"/>
      <c r="BL1561" s="6"/>
      <c r="BM1561" s="6"/>
      <c r="BN1561" s="6"/>
      <c r="BO1561" s="6"/>
      <c r="BP1561" s="6"/>
      <c r="BQ1561" s="6"/>
      <c r="BR1561" s="6"/>
      <c r="BS1561" s="6"/>
      <c r="BT1561" s="6"/>
      <c r="BU1561" s="6"/>
      <c r="BV1561" s="6"/>
      <c r="BW1561" s="6"/>
      <c r="BX1561" s="6"/>
      <c r="BY1561" s="6"/>
      <c r="BZ1561" s="6"/>
      <c r="CA1561" s="6"/>
      <c r="CB1561" s="6"/>
      <c r="CC1561" s="6"/>
      <c r="CD1561" s="6"/>
      <c r="CE1561" s="6"/>
      <c r="CF1561" s="6"/>
      <c r="CG1561" s="6"/>
      <c r="CH1561" s="6"/>
      <c r="CI1561" s="6"/>
      <c r="CJ1561" s="6"/>
      <c r="CK1561" s="2"/>
      <c r="CL1561" s="2"/>
      <c r="CM1561" s="13"/>
      <c r="CN1561" s="13"/>
      <c r="CO1561" s="13"/>
    </row>
    <row r="1562" spans="1:93" ht="15.75">
      <c r="A1562" s="23">
        <v>16</v>
      </c>
      <c r="B1562" s="24" t="str">
        <f>+BP9</f>
        <v>PIEMCA SAS</v>
      </c>
      <c r="C1562" s="40">
        <f>+BS1542</f>
        <v>224759204.83335996</v>
      </c>
      <c r="D1562" s="55"/>
      <c r="E1562" s="47"/>
      <c r="F1562" s="47"/>
      <c r="G1562" s="6"/>
      <c r="H1562" s="6"/>
      <c r="I1562" s="6"/>
      <c r="J1562" s="6"/>
      <c r="K1562" s="6"/>
      <c r="L1562" s="6"/>
      <c r="M1562" s="6"/>
      <c r="N1562" s="6"/>
      <c r="O1562" s="6"/>
      <c r="P1562" s="6"/>
      <c r="Q1562" s="6"/>
      <c r="R1562" s="6"/>
      <c r="S1562" s="6"/>
      <c r="T1562" s="6"/>
      <c r="U1562" s="6"/>
      <c r="V1562" s="6"/>
      <c r="W1562" s="6"/>
      <c r="X1562" s="6"/>
      <c r="Y1562" s="6"/>
      <c r="Z1562" s="6"/>
      <c r="AA1562" s="6"/>
      <c r="AB1562" s="6"/>
      <c r="AC1562" s="6"/>
      <c r="AD1562" s="6"/>
      <c r="AE1562" s="6"/>
      <c r="AF1562" s="6"/>
      <c r="AG1562" s="6"/>
      <c r="AH1562" s="6"/>
      <c r="AI1562" s="6"/>
      <c r="AJ1562" s="6"/>
      <c r="AK1562" s="6"/>
      <c r="AL1562" s="6"/>
      <c r="AM1562" s="6"/>
      <c r="AN1562" s="6"/>
      <c r="AO1562" s="6"/>
      <c r="AP1562" s="6"/>
      <c r="AQ1562" s="6"/>
      <c r="AR1562" s="6"/>
      <c r="AS1562" s="6"/>
      <c r="AT1562" s="6"/>
      <c r="AU1562" s="6"/>
      <c r="AV1562" s="6"/>
      <c r="AW1562" s="6"/>
      <c r="AX1562" s="6"/>
      <c r="AY1562" s="6"/>
      <c r="AZ1562" s="6"/>
      <c r="BA1562" s="6"/>
      <c r="BB1562" s="6"/>
      <c r="BC1562" s="6"/>
      <c r="BD1562" s="6"/>
      <c r="BE1562" s="6"/>
      <c r="BF1562" s="6"/>
      <c r="BG1562" s="6"/>
      <c r="BH1562" s="6"/>
      <c r="BI1562" s="6"/>
      <c r="BJ1562" s="6"/>
      <c r="BK1562" s="6"/>
      <c r="BL1562" s="6"/>
      <c r="BM1562" s="6"/>
      <c r="BN1562" s="6"/>
      <c r="BO1562" s="6"/>
      <c r="BP1562" s="6"/>
      <c r="BQ1562" s="6"/>
      <c r="BR1562" s="6"/>
      <c r="BS1562" s="6"/>
      <c r="BT1562" s="6"/>
      <c r="BU1562" s="6"/>
      <c r="BV1562" s="6"/>
      <c r="BW1562" s="6"/>
      <c r="BX1562" s="6"/>
      <c r="BY1562" s="6"/>
      <c r="BZ1562" s="6"/>
      <c r="CA1562" s="6"/>
      <c r="CB1562" s="6"/>
      <c r="CC1562" s="6"/>
      <c r="CD1562" s="6"/>
      <c r="CE1562" s="6"/>
      <c r="CF1562" s="6"/>
      <c r="CG1562" s="6"/>
      <c r="CH1562" s="6"/>
      <c r="CI1562" s="6"/>
      <c r="CJ1562" s="6"/>
      <c r="CK1562" s="2"/>
      <c r="CL1562" s="2"/>
      <c r="CM1562" s="13"/>
      <c r="CN1562" s="13"/>
      <c r="CO1562" s="13"/>
    </row>
    <row r="1563" spans="1:93" ht="15.75">
      <c r="A1563" s="23">
        <v>17</v>
      </c>
      <c r="B1563" s="24" t="str">
        <f>+BT9</f>
        <v>QUIRURGICOS LTDA</v>
      </c>
      <c r="C1563" s="40">
        <f>+BW1542</f>
        <v>662099822.55659962</v>
      </c>
      <c r="D1563" s="55"/>
      <c r="E1563" s="47"/>
      <c r="F1563" s="47"/>
      <c r="G1563" s="6"/>
      <c r="H1563" s="6"/>
      <c r="I1563" s="6"/>
      <c r="J1563" s="6"/>
      <c r="K1563" s="6"/>
      <c r="L1563" s="6"/>
      <c r="M1563" s="6"/>
      <c r="N1563" s="6"/>
      <c r="O1563" s="6"/>
      <c r="P1563" s="6"/>
      <c r="Q1563" s="6"/>
      <c r="R1563" s="6"/>
      <c r="S1563" s="6"/>
      <c r="T1563" s="6"/>
      <c r="U1563" s="6"/>
      <c r="V1563" s="6"/>
      <c r="W1563" s="6"/>
      <c r="X1563" s="6"/>
      <c r="Y1563" s="6"/>
      <c r="Z1563" s="6"/>
      <c r="AA1563" s="6"/>
      <c r="AB1563" s="6"/>
      <c r="AC1563" s="6"/>
      <c r="AD1563" s="6"/>
      <c r="AE1563" s="6"/>
      <c r="AF1563" s="6"/>
      <c r="AG1563" s="6"/>
      <c r="AH1563" s="6"/>
      <c r="AI1563" s="6"/>
      <c r="AJ1563" s="6"/>
      <c r="AK1563" s="6"/>
      <c r="AL1563" s="6"/>
      <c r="AM1563" s="6"/>
      <c r="AN1563" s="6"/>
      <c r="AO1563" s="6"/>
      <c r="AP1563" s="6"/>
      <c r="AQ1563" s="6"/>
      <c r="AR1563" s="6"/>
      <c r="AS1563" s="6"/>
      <c r="AT1563" s="6"/>
      <c r="AU1563" s="6"/>
      <c r="AV1563" s="6"/>
      <c r="AW1563" s="6"/>
      <c r="AX1563" s="6"/>
      <c r="AY1563" s="6"/>
      <c r="AZ1563" s="6"/>
      <c r="BA1563" s="6"/>
      <c r="BB1563" s="6"/>
      <c r="BC1563" s="6"/>
      <c r="BD1563" s="6"/>
      <c r="BE1563" s="6"/>
      <c r="BF1563" s="6"/>
      <c r="BG1563" s="6"/>
      <c r="BH1563" s="6"/>
      <c r="BI1563" s="6"/>
      <c r="BJ1563" s="6"/>
      <c r="BK1563" s="6"/>
      <c r="BL1563" s="6"/>
      <c r="BM1563" s="6"/>
      <c r="BN1563" s="6"/>
      <c r="BO1563" s="6"/>
      <c r="BP1563" s="6"/>
      <c r="BQ1563" s="6"/>
      <c r="BR1563" s="6"/>
      <c r="BS1563" s="6"/>
      <c r="BT1563" s="6"/>
      <c r="BU1563" s="6"/>
      <c r="BV1563" s="6"/>
      <c r="BW1563" s="6"/>
      <c r="BX1563" s="6"/>
      <c r="BY1563" s="6"/>
      <c r="BZ1563" s="6"/>
      <c r="CA1563" s="6"/>
      <c r="CB1563" s="6"/>
      <c r="CC1563" s="6"/>
      <c r="CD1563" s="6"/>
      <c r="CE1563" s="6"/>
      <c r="CF1563" s="6"/>
      <c r="CG1563" s="6"/>
      <c r="CH1563" s="6"/>
      <c r="CI1563" s="6"/>
      <c r="CJ1563" s="6"/>
      <c r="CK1563" s="2"/>
      <c r="CL1563" s="2"/>
      <c r="CM1563" s="13"/>
      <c r="CN1563" s="13"/>
      <c r="CO1563" s="13"/>
    </row>
    <row r="1564" spans="1:93" ht="15.75">
      <c r="A1564" s="23">
        <v>18</v>
      </c>
      <c r="B1564" s="24" t="str">
        <f>+BX9</f>
        <v>RP DENTAL S.A.</v>
      </c>
      <c r="C1564" s="40">
        <f>+CA1542</f>
        <v>168885513.49351999</v>
      </c>
      <c r="D1564" s="55"/>
      <c r="E1564" s="47"/>
      <c r="F1564" s="47"/>
      <c r="G1564" s="6"/>
      <c r="H1564" s="6"/>
      <c r="I1564" s="6"/>
      <c r="J1564" s="6"/>
      <c r="K1564" s="6"/>
      <c r="L1564" s="6"/>
      <c r="M1564" s="6"/>
      <c r="N1564" s="6"/>
      <c r="O1564" s="6"/>
      <c r="P1564" s="6"/>
      <c r="Q1564" s="6"/>
      <c r="R1564" s="6"/>
      <c r="S1564" s="6"/>
      <c r="T1564" s="6"/>
      <c r="U1564" s="6"/>
      <c r="V1564" s="6"/>
      <c r="W1564" s="6"/>
      <c r="X1564" s="6"/>
      <c r="Y1564" s="6"/>
      <c r="Z1564" s="6"/>
      <c r="AA1564" s="6"/>
      <c r="AB1564" s="6"/>
      <c r="AC1564" s="6"/>
      <c r="AD1564" s="6"/>
      <c r="AE1564" s="6"/>
      <c r="AF1564" s="6"/>
      <c r="AG1564" s="6"/>
      <c r="AH1564" s="6"/>
      <c r="AI1564" s="6"/>
      <c r="AJ1564" s="6"/>
      <c r="AK1564" s="6"/>
      <c r="AL1564" s="6"/>
      <c r="AM1564" s="6"/>
      <c r="AN1564" s="6"/>
      <c r="AO1564" s="6"/>
      <c r="AP1564" s="6"/>
      <c r="AQ1564" s="6"/>
      <c r="AR1564" s="6"/>
      <c r="AS1564" s="6"/>
      <c r="AT1564" s="6"/>
      <c r="AU1564" s="6"/>
      <c r="AV1564" s="6"/>
      <c r="AW1564" s="6"/>
      <c r="AX1564" s="6"/>
      <c r="AY1564" s="6"/>
      <c r="AZ1564" s="6"/>
      <c r="BA1564" s="6"/>
      <c r="BB1564" s="6"/>
      <c r="BC1564" s="6"/>
      <c r="BD1564" s="6"/>
      <c r="BE1564" s="6"/>
      <c r="BF1564" s="6"/>
      <c r="BG1564" s="6"/>
      <c r="BH1564" s="6"/>
      <c r="BI1564" s="6"/>
      <c r="BJ1564" s="6"/>
      <c r="BK1564" s="6"/>
      <c r="BL1564" s="6"/>
      <c r="BM1564" s="6"/>
      <c r="BN1564" s="6"/>
      <c r="BO1564" s="6"/>
      <c r="BP1564" s="6"/>
      <c r="BQ1564" s="6"/>
      <c r="BR1564" s="6"/>
      <c r="BS1564" s="6"/>
      <c r="BT1564" s="6"/>
      <c r="BU1564" s="6"/>
      <c r="BV1564" s="6"/>
      <c r="BW1564" s="6"/>
      <c r="BX1564" s="6"/>
      <c r="BY1564" s="6"/>
      <c r="BZ1564" s="6"/>
      <c r="CA1564" s="6"/>
      <c r="CB1564" s="6"/>
      <c r="CC1564" s="6"/>
      <c r="CD1564" s="6"/>
      <c r="CE1564" s="6"/>
      <c r="CF1564" s="6"/>
      <c r="CG1564" s="6"/>
      <c r="CH1564" s="6"/>
      <c r="CI1564" s="6"/>
      <c r="CJ1564" s="6"/>
      <c r="CK1564" s="2"/>
      <c r="CL1564" s="2"/>
      <c r="CM1564" s="13"/>
      <c r="CN1564" s="13"/>
      <c r="CO1564" s="13"/>
    </row>
    <row r="1565" spans="1:93" ht="28.5">
      <c r="A1565" s="23">
        <v>19</v>
      </c>
      <c r="B1565" s="24" t="str">
        <f>+CB9</f>
        <v>SMITH &amp; NEPHEW COLOMBIA S.A.S</v>
      </c>
      <c r="C1565" s="40">
        <f>+CE1542</f>
        <v>531520094.99471569</v>
      </c>
      <c r="D1565" s="55"/>
      <c r="E1565" s="47"/>
      <c r="F1565" s="47"/>
      <c r="G1565" s="6"/>
      <c r="H1565" s="6"/>
      <c r="I1565" s="6"/>
      <c r="J1565" s="6"/>
      <c r="K1565" s="6"/>
      <c r="L1565" s="6"/>
      <c r="M1565" s="6"/>
      <c r="N1565" s="6"/>
      <c r="O1565" s="6"/>
      <c r="P1565" s="6"/>
      <c r="Q1565" s="6"/>
      <c r="R1565" s="6"/>
      <c r="S1565" s="6"/>
      <c r="T1565" s="6"/>
      <c r="U1565" s="6"/>
      <c r="V1565" s="6"/>
      <c r="W1565" s="6"/>
      <c r="X1565" s="6"/>
      <c r="Y1565" s="6"/>
      <c r="Z1565" s="6"/>
      <c r="AA1565" s="6"/>
      <c r="AB1565" s="6"/>
      <c r="AC1565" s="6"/>
      <c r="AD1565" s="6"/>
      <c r="AE1565" s="6"/>
      <c r="AF1565" s="6"/>
      <c r="AG1565" s="6"/>
      <c r="AH1565" s="6"/>
      <c r="AI1565" s="6"/>
      <c r="AJ1565" s="6"/>
      <c r="AK1565" s="6"/>
      <c r="AL1565" s="6"/>
      <c r="AM1565" s="6"/>
      <c r="AN1565" s="6"/>
      <c r="AO1565" s="6"/>
      <c r="AP1565" s="6"/>
      <c r="AQ1565" s="6"/>
      <c r="AR1565" s="6"/>
      <c r="AS1565" s="6"/>
      <c r="AT1565" s="6"/>
      <c r="AU1565" s="6"/>
      <c r="AV1565" s="6"/>
      <c r="AW1565" s="6"/>
      <c r="AX1565" s="6"/>
      <c r="AY1565" s="6"/>
      <c r="AZ1565" s="6"/>
      <c r="BA1565" s="6"/>
      <c r="BB1565" s="6"/>
      <c r="BC1565" s="6"/>
      <c r="BD1565" s="6"/>
      <c r="BE1565" s="6"/>
      <c r="BF1565" s="6"/>
      <c r="BG1565" s="6"/>
      <c r="BH1565" s="6"/>
      <c r="BI1565" s="6"/>
      <c r="BJ1565" s="6"/>
      <c r="BK1565" s="6"/>
      <c r="BL1565" s="6"/>
      <c r="BM1565" s="6"/>
      <c r="BN1565" s="6"/>
      <c r="BO1565" s="6"/>
      <c r="BP1565" s="6"/>
      <c r="BQ1565" s="6"/>
      <c r="BR1565" s="6"/>
      <c r="BS1565" s="6"/>
      <c r="BT1565" s="6"/>
      <c r="BU1565" s="6"/>
      <c r="BV1565" s="6"/>
      <c r="BW1565" s="6"/>
      <c r="BX1565" s="6"/>
      <c r="BY1565" s="6"/>
      <c r="BZ1565" s="6"/>
      <c r="CA1565" s="6"/>
      <c r="CB1565" s="6"/>
      <c r="CC1565" s="6"/>
      <c r="CD1565" s="6"/>
      <c r="CE1565" s="6"/>
      <c r="CF1565" s="6"/>
      <c r="CG1565" s="6"/>
      <c r="CH1565" s="6"/>
      <c r="CI1565" s="6"/>
      <c r="CJ1565" s="6"/>
      <c r="CK1565" s="2"/>
      <c r="CL1565" s="2"/>
      <c r="CM1565" s="13"/>
      <c r="CN1565" s="13"/>
      <c r="CO1565" s="13"/>
    </row>
    <row r="1566" spans="1:93" ht="15.75">
      <c r="A1566" s="23">
        <v>20</v>
      </c>
      <c r="B1566" s="24" t="str">
        <f>+CF9</f>
        <v>TIENDA MEDICA VIRTUAL CO</v>
      </c>
      <c r="C1566" s="40">
        <f>+CJ1542</f>
        <v>0</v>
      </c>
      <c r="D1566" s="55"/>
      <c r="E1566" s="47"/>
      <c r="F1566" s="47"/>
      <c r="G1566" s="6"/>
      <c r="H1566" s="6"/>
      <c r="I1566" s="6"/>
      <c r="J1566" s="6"/>
      <c r="K1566" s="6"/>
      <c r="L1566" s="6"/>
      <c r="M1566" s="6"/>
      <c r="N1566" s="6"/>
      <c r="O1566" s="6"/>
      <c r="P1566" s="6"/>
      <c r="Q1566" s="6"/>
      <c r="R1566" s="6"/>
      <c r="S1566" s="6"/>
      <c r="T1566" s="6"/>
      <c r="U1566" s="6"/>
      <c r="V1566" s="6"/>
      <c r="W1566" s="6"/>
      <c r="X1566" s="6"/>
      <c r="Y1566" s="6"/>
      <c r="Z1566" s="6"/>
      <c r="AA1566" s="6"/>
      <c r="AB1566" s="6"/>
      <c r="AC1566" s="6"/>
      <c r="AD1566" s="6"/>
      <c r="AE1566" s="6"/>
      <c r="AF1566" s="6"/>
      <c r="AG1566" s="6"/>
      <c r="AH1566" s="6"/>
      <c r="AI1566" s="6"/>
      <c r="AJ1566" s="6"/>
      <c r="AK1566" s="6"/>
      <c r="AL1566" s="6"/>
      <c r="AM1566" s="6"/>
      <c r="AN1566" s="6"/>
      <c r="AO1566" s="6"/>
      <c r="AP1566" s="6"/>
      <c r="AQ1566" s="6"/>
      <c r="AR1566" s="6"/>
      <c r="AS1566" s="6"/>
      <c r="AT1566" s="6"/>
      <c r="AU1566" s="6"/>
      <c r="AV1566" s="6"/>
      <c r="AW1566" s="6"/>
      <c r="AX1566" s="6"/>
      <c r="AY1566" s="6"/>
      <c r="AZ1566" s="6"/>
      <c r="BA1566" s="6"/>
      <c r="BB1566" s="6"/>
      <c r="BC1566" s="6"/>
      <c r="BD1566" s="6"/>
      <c r="BE1566" s="6"/>
      <c r="BF1566" s="6"/>
      <c r="BG1566" s="6"/>
      <c r="BH1566" s="6"/>
      <c r="BI1566" s="6"/>
      <c r="BJ1566" s="6"/>
      <c r="BK1566" s="6"/>
      <c r="BL1566" s="6"/>
      <c r="BM1566" s="6"/>
      <c r="BN1566" s="6"/>
      <c r="BO1566" s="6"/>
      <c r="BP1566" s="6"/>
      <c r="BQ1566" s="6"/>
      <c r="BR1566" s="6"/>
      <c r="BS1566" s="6"/>
      <c r="BT1566" s="6"/>
      <c r="BU1566" s="6"/>
      <c r="BV1566" s="6"/>
      <c r="BW1566" s="6"/>
      <c r="BX1566" s="6"/>
      <c r="BY1566" s="6"/>
      <c r="BZ1566" s="6"/>
      <c r="CA1566" s="6"/>
      <c r="CB1566" s="6"/>
      <c r="CC1566" s="6"/>
      <c r="CD1566" s="6"/>
      <c r="CE1566" s="6"/>
      <c r="CF1566" s="6"/>
      <c r="CG1566" s="6"/>
      <c r="CH1566" s="6"/>
      <c r="CI1566" s="6"/>
      <c r="CJ1566" s="6"/>
      <c r="CK1566" s="2"/>
      <c r="CL1566" s="2"/>
      <c r="CM1566" s="13"/>
      <c r="CN1566" s="13"/>
      <c r="CO1566" s="13"/>
    </row>
    <row r="1567" spans="1:93" ht="15.75">
      <c r="A1567" s="23">
        <v>21</v>
      </c>
      <c r="B1567" s="24" t="str">
        <f>+CO10</f>
        <v xml:space="preserve">VALOR DE REFERENCIA </v>
      </c>
      <c r="C1567" s="40">
        <f>+CO1542</f>
        <v>1516146518.3014517</v>
      </c>
      <c r="D1567" s="55"/>
      <c r="E1567" s="47"/>
      <c r="F1567" s="47"/>
      <c r="G1567" s="6"/>
      <c r="H1567" s="6"/>
      <c r="I1567" s="6"/>
      <c r="J1567" s="6"/>
      <c r="K1567" s="6"/>
      <c r="L1567" s="6"/>
      <c r="M1567" s="6"/>
      <c r="N1567" s="6"/>
      <c r="O1567" s="6"/>
      <c r="P1567" s="6"/>
      <c r="Q1567" s="6"/>
      <c r="R1567" s="6"/>
      <c r="S1567" s="6"/>
      <c r="T1567" s="6"/>
      <c r="U1567" s="6"/>
      <c r="V1567" s="6"/>
      <c r="W1567" s="6"/>
      <c r="X1567" s="6"/>
      <c r="Y1567" s="6"/>
      <c r="Z1567" s="6"/>
      <c r="AA1567" s="6"/>
      <c r="AB1567" s="6"/>
      <c r="AC1567" s="6"/>
      <c r="AD1567" s="6"/>
      <c r="AE1567" s="6"/>
      <c r="AF1567" s="6"/>
      <c r="AG1567" s="6"/>
      <c r="AH1567" s="6"/>
      <c r="AI1567" s="6"/>
      <c r="AJ1567" s="6"/>
      <c r="AK1567" s="6"/>
      <c r="AL1567" s="6"/>
      <c r="AM1567" s="6"/>
      <c r="AN1567" s="6"/>
      <c r="AO1567" s="6"/>
      <c r="AP1567" s="6"/>
      <c r="AQ1567" s="6"/>
      <c r="AR1567" s="6"/>
      <c r="AS1567" s="6"/>
      <c r="AT1567" s="6"/>
      <c r="AU1567" s="6"/>
      <c r="AV1567" s="6"/>
      <c r="AW1567" s="6"/>
      <c r="AX1567" s="6"/>
      <c r="AY1567" s="6"/>
      <c r="AZ1567" s="6"/>
      <c r="BA1567" s="6"/>
      <c r="BB1567" s="6"/>
      <c r="BC1567" s="6"/>
      <c r="BD1567" s="6"/>
      <c r="BE1567" s="6"/>
      <c r="BF1567" s="6"/>
      <c r="BG1567" s="6"/>
      <c r="BH1567" s="6"/>
      <c r="BI1567" s="6"/>
      <c r="BJ1567" s="6"/>
      <c r="BK1567" s="6"/>
      <c r="BL1567" s="6"/>
      <c r="BM1567" s="6"/>
      <c r="BN1567" s="6"/>
      <c r="BO1567" s="6"/>
      <c r="BP1567" s="6"/>
      <c r="BQ1567" s="6"/>
      <c r="BR1567" s="6"/>
      <c r="BS1567" s="6"/>
      <c r="BT1567" s="6"/>
      <c r="BU1567" s="6"/>
      <c r="BV1567" s="6"/>
      <c r="BW1567" s="6"/>
      <c r="BX1567" s="6"/>
      <c r="BY1567" s="6"/>
      <c r="BZ1567" s="6"/>
      <c r="CA1567" s="6"/>
      <c r="CB1567" s="6"/>
      <c r="CC1567" s="6"/>
      <c r="CD1567" s="6"/>
      <c r="CE1567" s="6"/>
      <c r="CF1567" s="6"/>
      <c r="CG1567" s="6"/>
      <c r="CH1567" s="6"/>
      <c r="CI1567" s="6"/>
      <c r="CJ1567" s="6"/>
      <c r="CK1567" s="2"/>
      <c r="CL1567" s="2"/>
      <c r="CM1567" s="13"/>
      <c r="CN1567" s="13"/>
      <c r="CO1567" s="13"/>
    </row>
    <row r="1568" spans="1:93">
      <c r="A1568" s="23">
        <v>22</v>
      </c>
      <c r="B1568" s="21" t="s">
        <v>1318</v>
      </c>
      <c r="C1568" s="41">
        <v>1500000000</v>
      </c>
      <c r="D1568" s="43"/>
      <c r="E1568" s="44"/>
      <c r="F1568" s="44"/>
      <c r="G1568" s="8"/>
      <c r="H1568" s="8"/>
      <c r="I1568" s="8"/>
      <c r="J1568" s="8"/>
      <c r="K1568" s="8"/>
      <c r="L1568" s="8"/>
      <c r="M1568" s="8"/>
      <c r="N1568" s="8"/>
      <c r="O1568" s="8"/>
      <c r="P1568" s="8"/>
      <c r="Q1568" s="8"/>
      <c r="R1568" s="8"/>
      <c r="S1568" s="8"/>
      <c r="T1568" s="8"/>
      <c r="U1568" s="8"/>
      <c r="V1568" s="8"/>
      <c r="W1568" s="8"/>
      <c r="X1568" s="8"/>
      <c r="Y1568" s="8"/>
      <c r="Z1568" s="8"/>
      <c r="AA1568" s="8"/>
      <c r="AB1568" s="8"/>
      <c r="AC1568" s="8"/>
      <c r="AD1568" s="8"/>
      <c r="AE1568" s="8"/>
      <c r="AF1568" s="8"/>
      <c r="AG1568" s="8"/>
      <c r="AH1568" s="8"/>
      <c r="AI1568" s="8"/>
      <c r="AJ1568" s="8"/>
      <c r="AK1568" s="8"/>
      <c r="AL1568" s="8"/>
      <c r="AM1568" s="8"/>
      <c r="AN1568" s="8"/>
      <c r="AO1568" s="8"/>
      <c r="AP1568" s="8"/>
      <c r="AQ1568" s="8"/>
      <c r="AR1568" s="8"/>
      <c r="AS1568" s="8"/>
      <c r="AT1568" s="8"/>
      <c r="AU1568" s="8"/>
      <c r="AV1568" s="8"/>
      <c r="AW1568" s="8"/>
      <c r="AX1568" s="8"/>
      <c r="AY1568" s="8"/>
      <c r="AZ1568" s="8"/>
      <c r="BA1568" s="8"/>
      <c r="BB1568" s="8"/>
      <c r="BC1568" s="8"/>
      <c r="BD1568" s="8"/>
      <c r="BE1568" s="8"/>
      <c r="BF1568" s="8"/>
      <c r="BG1568" s="8"/>
      <c r="BH1568" s="8"/>
      <c r="BI1568" s="8"/>
      <c r="BJ1568" s="8"/>
      <c r="BK1568" s="8"/>
      <c r="BL1568" s="8"/>
      <c r="BM1568" s="8"/>
      <c r="BN1568" s="8"/>
      <c r="BO1568" s="8"/>
      <c r="BP1568" s="8"/>
      <c r="BQ1568" s="8"/>
      <c r="BR1568" s="8"/>
      <c r="BS1568" s="8"/>
      <c r="BT1568" s="8"/>
      <c r="BU1568" s="8"/>
      <c r="BV1568" s="8"/>
      <c r="BW1568" s="8"/>
      <c r="BX1568" s="8"/>
      <c r="BY1568" s="8"/>
      <c r="BZ1568" s="8"/>
      <c r="CA1568" s="8"/>
      <c r="CB1568" s="8"/>
      <c r="CC1568" s="8"/>
      <c r="CD1568" s="8"/>
      <c r="CE1568" s="8"/>
      <c r="CF1568" s="8"/>
      <c r="CG1568" s="8"/>
      <c r="CH1568" s="8"/>
      <c r="CI1568" s="8"/>
      <c r="CJ1568" s="8"/>
    </row>
    <row r="1569" spans="1:88" ht="56.25" hidden="1" customHeight="1">
      <c r="A1569" s="23">
        <v>5</v>
      </c>
      <c r="B1569" s="21" t="s">
        <v>27</v>
      </c>
      <c r="C1569" s="41">
        <f>+C1568*3</f>
        <v>4500000000</v>
      </c>
      <c r="D1569" s="43"/>
      <c r="E1569" s="44"/>
      <c r="F1569" s="44"/>
      <c r="G1569" s="8"/>
      <c r="H1569" s="8"/>
      <c r="I1569" s="8"/>
      <c r="J1569" s="8"/>
      <c r="K1569" s="8"/>
      <c r="L1569" s="8"/>
      <c r="M1569" s="8"/>
      <c r="N1569" s="8"/>
      <c r="O1569" s="8"/>
      <c r="P1569" s="8"/>
      <c r="Q1569" s="8"/>
      <c r="R1569" s="8"/>
      <c r="S1569" s="8"/>
      <c r="T1569" s="8"/>
      <c r="U1569" s="8"/>
      <c r="V1569" s="8"/>
      <c r="W1569" s="8"/>
      <c r="X1569" s="8"/>
      <c r="Y1569" s="8"/>
      <c r="Z1569" s="8"/>
      <c r="AA1569" s="8"/>
      <c r="AB1569" s="8"/>
      <c r="AC1569" s="8"/>
      <c r="AD1569" s="8"/>
      <c r="AE1569" s="8"/>
      <c r="AF1569" s="8"/>
      <c r="AG1569" s="8"/>
      <c r="AH1569" s="8"/>
      <c r="AI1569" s="8"/>
      <c r="AJ1569" s="8"/>
      <c r="AK1569" s="8"/>
      <c r="AL1569" s="8"/>
      <c r="AM1569" s="8"/>
      <c r="AN1569" s="8"/>
      <c r="AO1569" s="8"/>
      <c r="AP1569" s="8"/>
      <c r="AQ1569" s="8"/>
      <c r="AR1569" s="8"/>
      <c r="AS1569" s="8"/>
      <c r="AT1569" s="8"/>
      <c r="AU1569" s="8"/>
      <c r="AV1569" s="8"/>
      <c r="AW1569" s="8"/>
      <c r="AX1569" s="8"/>
      <c r="AY1569" s="8"/>
      <c r="AZ1569" s="8"/>
      <c r="BA1569" s="8"/>
      <c r="BB1569" s="8"/>
      <c r="BC1569" s="8"/>
      <c r="BD1569" s="8"/>
      <c r="BE1569" s="8"/>
      <c r="BF1569" s="8"/>
      <c r="BG1569" s="8"/>
      <c r="BH1569" s="8"/>
      <c r="BI1569" s="8"/>
      <c r="BJ1569" s="8"/>
      <c r="BK1569" s="8"/>
      <c r="BL1569" s="8"/>
      <c r="BM1569" s="8"/>
      <c r="BN1569" s="8"/>
      <c r="BO1569" s="8"/>
      <c r="BP1569" s="8"/>
      <c r="BQ1569" s="8"/>
      <c r="BR1569" s="8"/>
      <c r="BS1569" s="8"/>
      <c r="BT1569" s="8"/>
      <c r="BU1569" s="8"/>
      <c r="BV1569" s="8"/>
      <c r="BW1569" s="8"/>
      <c r="BX1569" s="8"/>
      <c r="BY1569" s="8"/>
      <c r="BZ1569" s="8"/>
      <c r="CA1569" s="8"/>
      <c r="CB1569" s="8"/>
      <c r="CC1569" s="8"/>
      <c r="CD1569" s="8"/>
      <c r="CE1569" s="8"/>
      <c r="CF1569" s="8"/>
      <c r="CG1569" s="8"/>
      <c r="CH1569" s="8"/>
      <c r="CI1569" s="8"/>
      <c r="CJ1569" s="8"/>
    </row>
    <row r="1570" spans="1:88" ht="56.25" customHeight="1">
      <c r="A1570" s="42"/>
      <c r="B1570" s="7"/>
      <c r="C1570" s="43"/>
      <c r="D1570" s="43"/>
      <c r="E1570" s="44"/>
      <c r="F1570" s="44"/>
      <c r="G1570" s="8"/>
      <c r="H1570" s="8"/>
      <c r="I1570" s="8"/>
      <c r="J1570" s="8"/>
      <c r="K1570" s="8"/>
      <c r="L1570" s="8"/>
      <c r="M1570" s="8"/>
      <c r="N1570" s="8"/>
      <c r="O1570" s="8"/>
      <c r="P1570" s="8"/>
      <c r="Q1570" s="8"/>
      <c r="R1570" s="8"/>
      <c r="S1570" s="8"/>
      <c r="T1570" s="8"/>
      <c r="U1570" s="8"/>
      <c r="V1570" s="8"/>
      <c r="W1570" s="8"/>
      <c r="X1570" s="8"/>
      <c r="Y1570" s="8"/>
      <c r="Z1570" s="8"/>
      <c r="AA1570" s="8"/>
      <c r="AB1570" s="8"/>
      <c r="AC1570" s="8"/>
      <c r="AD1570" s="8"/>
      <c r="AE1570" s="8"/>
      <c r="AF1570" s="8"/>
      <c r="AG1570" s="8"/>
      <c r="AH1570" s="8"/>
      <c r="AI1570" s="8"/>
      <c r="AJ1570" s="8"/>
      <c r="AK1570" s="8"/>
      <c r="AL1570" s="8"/>
      <c r="AM1570" s="8"/>
      <c r="AN1570" s="8"/>
      <c r="AO1570" s="8"/>
      <c r="AP1570" s="8"/>
      <c r="AQ1570" s="8"/>
      <c r="AR1570" s="8"/>
      <c r="AS1570" s="8"/>
      <c r="AT1570" s="8"/>
      <c r="AU1570" s="8"/>
      <c r="AV1570" s="8"/>
      <c r="AW1570" s="8"/>
      <c r="AX1570" s="8"/>
      <c r="AY1570" s="8"/>
      <c r="AZ1570" s="8"/>
      <c r="BA1570" s="8"/>
      <c r="BB1570" s="8"/>
      <c r="BC1570" s="8"/>
      <c r="BD1570" s="8"/>
      <c r="BE1570" s="8"/>
      <c r="BF1570" s="8"/>
      <c r="BG1570" s="8"/>
      <c r="BH1570" s="8"/>
      <c r="BI1570" s="8"/>
      <c r="BJ1570" s="8"/>
      <c r="BK1570" s="8"/>
      <c r="BL1570" s="8"/>
      <c r="BM1570" s="8"/>
      <c r="BN1570" s="8"/>
      <c r="BO1570" s="8"/>
      <c r="BP1570" s="8"/>
      <c r="BQ1570" s="8"/>
      <c r="BR1570" s="8"/>
      <c r="BS1570" s="8"/>
      <c r="BT1570" s="8"/>
      <c r="BU1570" s="8"/>
      <c r="BV1570" s="8"/>
      <c r="BW1570" s="8"/>
      <c r="BX1570" s="8"/>
      <c r="BY1570" s="8"/>
      <c r="BZ1570" s="8"/>
      <c r="CA1570" s="8"/>
      <c r="CB1570" s="8"/>
      <c r="CC1570" s="8"/>
      <c r="CD1570" s="8"/>
      <c r="CE1570" s="8"/>
      <c r="CF1570" s="8"/>
      <c r="CG1570" s="8"/>
      <c r="CH1570" s="8"/>
      <c r="CI1570" s="8"/>
      <c r="CJ1570" s="8"/>
    </row>
    <row r="1571" spans="1:88" ht="26.25" customHeight="1">
      <c r="A1571" s="42"/>
      <c r="B1571" s="7"/>
      <c r="C1571" s="43"/>
      <c r="D1571" s="43"/>
      <c r="E1571" s="44"/>
      <c r="F1571" s="44"/>
      <c r="G1571" s="8"/>
      <c r="H1571" s="8"/>
      <c r="I1571" s="8"/>
      <c r="J1571" s="8"/>
      <c r="K1571" s="8"/>
      <c r="L1571" s="8"/>
      <c r="M1571" s="8"/>
      <c r="N1571" s="8"/>
      <c r="O1571" s="8"/>
      <c r="P1571" s="8"/>
      <c r="Q1571" s="8"/>
      <c r="R1571" s="8"/>
      <c r="S1571" s="8"/>
      <c r="T1571" s="8"/>
      <c r="U1571" s="8"/>
      <c r="V1571" s="8"/>
      <c r="W1571" s="8"/>
      <c r="X1571" s="8"/>
      <c r="Y1571" s="8"/>
      <c r="Z1571" s="8"/>
      <c r="AA1571" s="8"/>
      <c r="AB1571" s="8"/>
      <c r="AC1571" s="8"/>
      <c r="AD1571" s="8"/>
      <c r="AE1571" s="8"/>
      <c r="AF1571" s="8"/>
      <c r="AG1571" s="8"/>
      <c r="AH1571" s="8"/>
      <c r="AI1571" s="8"/>
      <c r="AJ1571" s="8"/>
      <c r="AK1571" s="8"/>
      <c r="AL1571" s="8"/>
      <c r="AM1571" s="8"/>
      <c r="AN1571" s="8"/>
      <c r="AO1571" s="8"/>
      <c r="AP1571" s="8"/>
      <c r="AQ1571" s="8"/>
      <c r="AR1571" s="8"/>
      <c r="AS1571" s="8"/>
      <c r="AT1571" s="8"/>
      <c r="AU1571" s="8"/>
      <c r="AV1571" s="8"/>
      <c r="AW1571" s="8"/>
      <c r="AX1571" s="8"/>
      <c r="AY1571" s="8"/>
      <c r="AZ1571" s="8"/>
      <c r="BA1571" s="8"/>
      <c r="BB1571" s="8"/>
      <c r="BC1571" s="8"/>
      <c r="BD1571" s="8"/>
      <c r="BE1571" s="8"/>
      <c r="BF1571" s="8"/>
      <c r="BG1571" s="8"/>
      <c r="BH1571" s="8"/>
      <c r="BI1571" s="8"/>
      <c r="BJ1571" s="8"/>
      <c r="BK1571" s="8"/>
      <c r="BL1571" s="8"/>
      <c r="BM1571" s="8"/>
      <c r="BN1571" s="8"/>
      <c r="BO1571" s="8"/>
      <c r="BP1571" s="8"/>
      <c r="BQ1571" s="8"/>
      <c r="BR1571" s="8"/>
      <c r="BS1571" s="8"/>
      <c r="BT1571" s="8"/>
      <c r="BU1571" s="8"/>
      <c r="BV1571" s="8"/>
      <c r="BW1571" s="8"/>
      <c r="BX1571" s="8"/>
      <c r="BY1571" s="8"/>
      <c r="BZ1571" s="8"/>
      <c r="CA1571" s="8"/>
      <c r="CB1571" s="8"/>
      <c r="CC1571" s="8"/>
      <c r="CD1571" s="8"/>
      <c r="CE1571" s="8"/>
      <c r="CF1571" s="8"/>
      <c r="CG1571" s="8"/>
      <c r="CH1571" s="8"/>
      <c r="CI1571" s="8"/>
      <c r="CJ1571" s="8"/>
    </row>
    <row r="1572" spans="1:88" s="11" customFormat="1">
      <c r="A1572" s="9" t="s">
        <v>6</v>
      </c>
      <c r="B1572" s="10"/>
      <c r="C1572" s="10"/>
      <c r="D1572" s="10"/>
      <c r="E1572" s="10"/>
      <c r="F1572" s="10"/>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c r="AC1572" s="10"/>
      <c r="AD1572" s="10"/>
      <c r="AE1572" s="10"/>
      <c r="AF1572" s="10"/>
      <c r="AG1572" s="10"/>
      <c r="AH1572" s="10"/>
      <c r="AI1572" s="10"/>
      <c r="AJ1572" s="10"/>
      <c r="AK1572" s="10"/>
      <c r="AL1572" s="10"/>
      <c r="AM1572" s="10"/>
      <c r="AN1572" s="10"/>
      <c r="AO1572" s="10"/>
      <c r="AP1572" s="10"/>
      <c r="AQ1572" s="10"/>
      <c r="AR1572" s="10"/>
      <c r="AS1572" s="10"/>
      <c r="AT1572" s="10"/>
      <c r="AU1572" s="10"/>
      <c r="AV1572" s="10"/>
      <c r="AW1572" s="10"/>
      <c r="AX1572" s="10"/>
      <c r="AY1572" s="10"/>
      <c r="AZ1572" s="10"/>
      <c r="BA1572" s="10"/>
      <c r="BB1572" s="10"/>
      <c r="BC1572" s="10"/>
      <c r="BD1572" s="10"/>
      <c r="BE1572" s="10"/>
      <c r="BF1572" s="10"/>
      <c r="BG1572" s="10"/>
      <c r="BH1572" s="10"/>
      <c r="BI1572" s="10"/>
      <c r="BJ1572" s="10"/>
      <c r="BK1572" s="10"/>
      <c r="BL1572" s="10"/>
      <c r="BM1572" s="10"/>
      <c r="BN1572" s="10"/>
      <c r="BO1572" s="10"/>
      <c r="BP1572" s="10"/>
      <c r="BQ1572" s="10"/>
      <c r="BR1572" s="10"/>
      <c r="BS1572" s="10"/>
      <c r="BT1572" s="10"/>
      <c r="BU1572" s="10"/>
      <c r="BV1572" s="10"/>
      <c r="BW1572" s="10"/>
      <c r="BX1572" s="10"/>
      <c r="BY1572" s="10"/>
      <c r="BZ1572" s="10"/>
      <c r="CA1572" s="10"/>
      <c r="CB1572" s="10"/>
      <c r="CC1572" s="10"/>
      <c r="CD1572" s="10"/>
      <c r="CE1572" s="10"/>
      <c r="CF1572" s="10"/>
      <c r="CG1572" s="10"/>
      <c r="CH1572" s="10"/>
      <c r="CI1572" s="10"/>
      <c r="CJ1572" s="10"/>
    </row>
    <row r="1573" spans="1:88" s="11" customFormat="1">
      <c r="A1573" s="120" t="s">
        <v>16</v>
      </c>
      <c r="B1573" s="120"/>
      <c r="C1573" s="57"/>
      <c r="D1573" s="57"/>
      <c r="E1573" s="57"/>
      <c r="F1573" s="57"/>
      <c r="G1573" s="57"/>
      <c r="H1573" s="57"/>
      <c r="I1573" s="57"/>
      <c r="J1573" s="57"/>
      <c r="K1573" s="57"/>
      <c r="L1573" s="57"/>
      <c r="M1573" s="57"/>
      <c r="N1573" s="57"/>
      <c r="O1573" s="57"/>
      <c r="P1573" s="57"/>
      <c r="Q1573" s="57"/>
      <c r="R1573" s="57"/>
      <c r="S1573" s="57"/>
      <c r="T1573" s="57"/>
      <c r="U1573" s="57"/>
      <c r="V1573" s="57"/>
      <c r="W1573" s="57"/>
      <c r="X1573" s="57"/>
      <c r="Y1573" s="57"/>
      <c r="Z1573" s="57"/>
      <c r="AA1573" s="57"/>
      <c r="AB1573" s="57"/>
      <c r="AC1573" s="57"/>
      <c r="AD1573" s="57"/>
      <c r="AE1573" s="57"/>
      <c r="AF1573" s="57"/>
      <c r="AG1573" s="57"/>
      <c r="AH1573" s="57"/>
      <c r="AI1573" s="57"/>
      <c r="AJ1573" s="57"/>
      <c r="AK1573" s="57"/>
      <c r="AL1573" s="57"/>
      <c r="AM1573" s="57"/>
      <c r="AN1573" s="57"/>
      <c r="AO1573" s="57"/>
      <c r="AP1573" s="57"/>
      <c r="AQ1573" s="57"/>
      <c r="AR1573" s="57"/>
      <c r="AS1573" s="57"/>
      <c r="AT1573" s="57"/>
      <c r="AU1573" s="57"/>
      <c r="AV1573" s="57"/>
      <c r="AW1573" s="57"/>
      <c r="AX1573" s="57"/>
      <c r="AY1573" s="57"/>
      <c r="AZ1573" s="57"/>
      <c r="BA1573" s="57"/>
      <c r="BB1573" s="57"/>
      <c r="BC1573" s="57"/>
      <c r="BD1573" s="57"/>
      <c r="BE1573" s="57"/>
      <c r="BF1573" s="57"/>
      <c r="BG1573" s="57"/>
      <c r="BH1573" s="57"/>
      <c r="BI1573" s="57"/>
      <c r="BJ1573" s="57"/>
      <c r="BK1573" s="57"/>
      <c r="BL1573" s="57"/>
      <c r="BM1573" s="57"/>
      <c r="BN1573" s="57"/>
      <c r="BO1573" s="57"/>
      <c r="BP1573" s="57"/>
      <c r="BQ1573" s="57"/>
      <c r="BR1573" s="57"/>
      <c r="BS1573" s="57"/>
      <c r="BT1573" s="57"/>
      <c r="BU1573" s="57"/>
      <c r="BV1573" s="57"/>
      <c r="BW1573" s="57"/>
      <c r="BX1573" s="57"/>
      <c r="BY1573" s="57"/>
      <c r="BZ1573" s="57"/>
      <c r="CA1573" s="57"/>
      <c r="CB1573" s="57"/>
      <c r="CC1573" s="57"/>
      <c r="CD1573" s="57"/>
      <c r="CE1573" s="57"/>
      <c r="CF1573" s="57"/>
      <c r="CG1573" s="57"/>
      <c r="CH1573" s="57"/>
      <c r="CI1573" s="57"/>
      <c r="CJ1573" s="57"/>
    </row>
    <row r="1574" spans="1:88" s="11" customFormat="1" ht="16.5" customHeight="1">
      <c r="A1574" s="120" t="s">
        <v>24</v>
      </c>
      <c r="B1574" s="120"/>
      <c r="C1574" s="57"/>
      <c r="D1574" s="57"/>
      <c r="E1574" s="57"/>
      <c r="F1574" s="57"/>
      <c r="G1574" s="57"/>
      <c r="H1574" s="57"/>
      <c r="I1574" s="57"/>
      <c r="J1574" s="57"/>
      <c r="K1574" s="57"/>
      <c r="L1574" s="57"/>
      <c r="M1574" s="57"/>
      <c r="N1574" s="57"/>
      <c r="O1574" s="57"/>
      <c r="P1574" s="57"/>
      <c r="Q1574" s="57"/>
      <c r="R1574" s="57"/>
      <c r="S1574" s="57"/>
      <c r="T1574" s="57"/>
      <c r="U1574" s="57"/>
      <c r="V1574" s="57"/>
      <c r="W1574" s="57"/>
      <c r="X1574" s="57"/>
      <c r="Y1574" s="57"/>
      <c r="Z1574" s="57"/>
      <c r="AA1574" s="57"/>
      <c r="AB1574" s="57"/>
      <c r="AC1574" s="57"/>
      <c r="AD1574" s="57"/>
      <c r="AE1574" s="57"/>
      <c r="AF1574" s="57"/>
      <c r="AG1574" s="57"/>
      <c r="AH1574" s="57"/>
      <c r="AI1574" s="57"/>
      <c r="AJ1574" s="57"/>
      <c r="AK1574" s="57"/>
      <c r="AL1574" s="57"/>
      <c r="AM1574" s="57"/>
      <c r="AN1574" s="57"/>
      <c r="AO1574" s="57"/>
      <c r="AP1574" s="57"/>
      <c r="AQ1574" s="57"/>
      <c r="AR1574" s="57"/>
      <c r="AS1574" s="57"/>
      <c r="AT1574" s="57"/>
      <c r="AU1574" s="57"/>
      <c r="AV1574" s="57"/>
      <c r="AW1574" s="57"/>
      <c r="AX1574" s="57"/>
      <c r="AY1574" s="57"/>
      <c r="AZ1574" s="57"/>
      <c r="BA1574" s="57"/>
      <c r="BB1574" s="57"/>
      <c r="BC1574" s="57"/>
      <c r="BD1574" s="57"/>
      <c r="BE1574" s="57"/>
      <c r="BF1574" s="57"/>
      <c r="BG1574" s="57"/>
      <c r="BH1574" s="57"/>
      <c r="BI1574" s="57"/>
      <c r="BJ1574" s="57"/>
      <c r="BK1574" s="57"/>
      <c r="BL1574" s="57"/>
      <c r="BM1574" s="57"/>
      <c r="BN1574" s="57"/>
      <c r="BO1574" s="57"/>
      <c r="BP1574" s="57"/>
      <c r="BQ1574" s="57"/>
      <c r="BR1574" s="57"/>
      <c r="BS1574" s="57"/>
      <c r="BT1574" s="57"/>
      <c r="BU1574" s="57"/>
      <c r="BV1574" s="57"/>
      <c r="BW1574" s="57"/>
      <c r="BX1574" s="57"/>
      <c r="BY1574" s="57"/>
      <c r="BZ1574" s="57"/>
      <c r="CA1574" s="57"/>
      <c r="CB1574" s="57"/>
      <c r="CC1574" s="57"/>
      <c r="CD1574" s="57"/>
      <c r="CE1574" s="57"/>
      <c r="CF1574" s="57"/>
      <c r="CG1574" s="57"/>
      <c r="CH1574" s="57"/>
      <c r="CI1574" s="57"/>
      <c r="CJ1574" s="57"/>
    </row>
    <row r="1575" spans="1:88" s="11" customFormat="1">
      <c r="A1575" s="12" t="s">
        <v>7</v>
      </c>
      <c r="B1575" s="12"/>
      <c r="C1575" s="12"/>
      <c r="D1575" s="12"/>
      <c r="E1575" s="12"/>
      <c r="F1575" s="12"/>
      <c r="G1575" s="12"/>
      <c r="H1575" s="12"/>
      <c r="I1575" s="12"/>
      <c r="J1575" s="12"/>
      <c r="K1575" s="12"/>
      <c r="L1575" s="12"/>
      <c r="M1575" s="12"/>
      <c r="N1575" s="12"/>
      <c r="O1575" s="12"/>
      <c r="P1575" s="12"/>
      <c r="Q1575" s="12"/>
      <c r="R1575" s="12"/>
      <c r="S1575" s="12"/>
      <c r="T1575" s="12"/>
      <c r="U1575" s="12"/>
      <c r="V1575" s="12"/>
      <c r="W1575" s="12"/>
      <c r="X1575" s="12"/>
      <c r="Y1575" s="12"/>
      <c r="Z1575" s="12"/>
      <c r="AA1575" s="12"/>
      <c r="AB1575" s="12"/>
      <c r="AC1575" s="12"/>
      <c r="AD1575" s="12"/>
      <c r="AE1575" s="12"/>
      <c r="AF1575" s="12"/>
      <c r="AG1575" s="12"/>
      <c r="AH1575" s="12"/>
      <c r="AI1575" s="12"/>
      <c r="AJ1575" s="12"/>
      <c r="AK1575" s="12"/>
      <c r="AL1575" s="12"/>
      <c r="AM1575" s="12"/>
      <c r="AN1575" s="12"/>
      <c r="AO1575" s="12"/>
      <c r="AP1575" s="12"/>
      <c r="AQ1575" s="12"/>
      <c r="AR1575" s="12"/>
      <c r="AS1575" s="12"/>
      <c r="AT1575" s="12"/>
      <c r="AU1575" s="12"/>
      <c r="AV1575" s="12"/>
      <c r="AW1575" s="12"/>
      <c r="AX1575" s="12"/>
      <c r="AY1575" s="12"/>
      <c r="AZ1575" s="12"/>
      <c r="BA1575" s="12"/>
      <c r="BB1575" s="12"/>
      <c r="BC1575" s="12"/>
      <c r="BD1575" s="12"/>
      <c r="BE1575" s="12"/>
      <c r="BF1575" s="12"/>
      <c r="BG1575" s="12"/>
      <c r="BH1575" s="12"/>
      <c r="BI1575" s="12"/>
      <c r="BJ1575" s="12"/>
      <c r="BK1575" s="12"/>
      <c r="BL1575" s="12"/>
      <c r="BM1575" s="12"/>
      <c r="BN1575" s="12"/>
      <c r="BO1575" s="12"/>
      <c r="BP1575" s="12"/>
      <c r="BQ1575" s="12"/>
      <c r="BR1575" s="12"/>
      <c r="BS1575" s="12"/>
      <c r="BT1575" s="12"/>
      <c r="BU1575" s="12"/>
      <c r="BV1575" s="12"/>
      <c r="BW1575" s="12"/>
      <c r="BX1575" s="12"/>
      <c r="BY1575" s="12"/>
      <c r="BZ1575" s="12"/>
      <c r="CA1575" s="12"/>
      <c r="CB1575" s="12"/>
      <c r="CC1575" s="12"/>
      <c r="CD1575" s="12"/>
      <c r="CE1575" s="12"/>
      <c r="CF1575" s="12"/>
      <c r="CG1575" s="12"/>
      <c r="CH1575" s="12"/>
      <c r="CI1575" s="12"/>
      <c r="CJ1575" s="12"/>
    </row>
  </sheetData>
  <sheetProtection algorithmName="SHA-512" hashValue="TRwljl2OMkGWL9kILycJvW+vvld8KOKT6rUFK+BhXHC+edmQVwz/PS8FjucE65/G0I8g8wi9ejen7JFNb5/c5w==" saltValue="q71s9/1nsErQR9oIJHMTDQ==" spinCount="100000" sheet="1" objects="1" scenarios="1" selectLockedCells="1" selectUnlockedCells="1"/>
  <autoFilter ref="A10:CO1542"/>
  <mergeCells count="45">
    <mergeCell ref="A1574:B1574"/>
    <mergeCell ref="A1545:C1545"/>
    <mergeCell ref="A1573:B1573"/>
    <mergeCell ref="C9:C10"/>
    <mergeCell ref="T9:W9"/>
    <mergeCell ref="D9:D10"/>
    <mergeCell ref="P9:S9"/>
    <mergeCell ref="F9:F10"/>
    <mergeCell ref="G9:G10"/>
    <mergeCell ref="H9:H10"/>
    <mergeCell ref="I9:I10"/>
    <mergeCell ref="J9:J10"/>
    <mergeCell ref="B9:B10"/>
    <mergeCell ref="K9:K10"/>
    <mergeCell ref="CF9:CI9"/>
    <mergeCell ref="AJ9:AM9"/>
    <mergeCell ref="AN9:AQ9"/>
    <mergeCell ref="AR9:AU9"/>
    <mergeCell ref="BX9:CA9"/>
    <mergeCell ref="CB9:CE9"/>
    <mergeCell ref="BH9:BK9"/>
    <mergeCell ref="BL9:BO9"/>
    <mergeCell ref="BP9:BS9"/>
    <mergeCell ref="BT9:BW9"/>
    <mergeCell ref="CO1:CO3"/>
    <mergeCell ref="E5:CO5"/>
    <mergeCell ref="E4:CO4"/>
    <mergeCell ref="A9:A10"/>
    <mergeCell ref="E9:E10"/>
    <mergeCell ref="E6:CO6"/>
    <mergeCell ref="E7:CO7"/>
    <mergeCell ref="CK9:CO9"/>
    <mergeCell ref="L9:O9"/>
    <mergeCell ref="AF9:AI9"/>
    <mergeCell ref="A1:D3"/>
    <mergeCell ref="X9:AA9"/>
    <mergeCell ref="AB9:AE9"/>
    <mergeCell ref="AV9:AY9"/>
    <mergeCell ref="AZ9:BC9"/>
    <mergeCell ref="BD9:BG9"/>
    <mergeCell ref="A4:D4"/>
    <mergeCell ref="A5:D5"/>
    <mergeCell ref="A6:D6"/>
    <mergeCell ref="A7:D7"/>
    <mergeCell ref="E1:CK3"/>
  </mergeCells>
  <printOptions horizontalCentered="1" verticalCentered="1"/>
  <pageMargins left="0.39370078740157483" right="0.39370078740157483" top="0.39370078740157483" bottom="0.39370078740157483" header="0.31496062992125984" footer="0.31496062992125984"/>
  <pageSetup paperSize="41" scale="45"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Contratacion</dc:creator>
  <cp:lastModifiedBy>Contratacion</cp:lastModifiedBy>
  <cp:lastPrinted>2022-01-06T21:06:45Z</cp:lastPrinted>
  <dcterms:created xsi:type="dcterms:W3CDTF">2019-07-05T12:24:52Z</dcterms:created>
  <dcterms:modified xsi:type="dcterms:W3CDTF">2022-02-25T21:30:09Z</dcterms:modified>
</cp:coreProperties>
</file>