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checkCompatibility="1"/>
  <mc:AlternateContent xmlns:mc="http://schemas.openxmlformats.org/markup-compatibility/2006">
    <mc:Choice Requires="x15">
      <x15ac:absPath xmlns:x15ac="http://schemas.microsoft.com/office/spreadsheetml/2010/11/ac" url="C:\Copia I\Documentos\AÑO 2018\IP-DT-ATL-003-2018 MICROS\"/>
    </mc:Choice>
  </mc:AlternateContent>
  <xr:revisionPtr revIDLastSave="0" documentId="13_ncr:1_{26DAB765-BA0D-4C04-BA08-1C75910D3B34}" xr6:coauthVersionLast="38" xr6:coauthVersionMax="38" xr10:uidLastSave="{00000000-0000-0000-0000-000000000000}"/>
  <bookViews>
    <workbookView xWindow="0" yWindow="0" windowWidth="28800" windowHeight="12165" xr2:uid="{00000000-000D-0000-FFFF-FFFF00000000}"/>
  </bookViews>
  <sheets>
    <sheet name="VALOR 2019- LP vs2" sheetId="2" r:id="rId1"/>
  </sheets>
  <definedNames>
    <definedName name="_xlnm.Print_Area" localSheetId="0">'VALOR 2019- LP vs2'!$C$1:$P$22</definedName>
    <definedName name="_xlnm.Print_Titles" localSheetId="0">'VALOR 2019- LP vs2'!$1:$8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3" i="2" l="1"/>
  <c r="P13" i="2" l="1"/>
  <c r="P21" i="2" s="1"/>
  <c r="O29" i="2"/>
  <c r="O21" i="2"/>
  <c r="N21" i="2"/>
  <c r="L13" i="2"/>
  <c r="L21" i="2"/>
  <c r="K13" i="2"/>
  <c r="K14" i="2"/>
  <c r="K15" i="2"/>
  <c r="K16" i="2"/>
  <c r="K17" i="2"/>
  <c r="K18" i="2"/>
  <c r="K19" i="2"/>
  <c r="K20" i="2"/>
  <c r="K21" i="2"/>
  <c r="J21" i="2"/>
  <c r="I21" i="2"/>
  <c r="H21" i="2"/>
  <c r="G21" i="2"/>
  <c r="D21" i="2"/>
</calcChain>
</file>

<file path=xl/sharedStrings.xml><?xml version="1.0" encoding="utf-8"?>
<sst xmlns="http://schemas.openxmlformats.org/spreadsheetml/2006/main" count="122" uniqueCount="56">
  <si>
    <t>INSTITUTO NACIONAL DE VIAS</t>
  </si>
  <si>
    <t>SUBDIRECCION RED NACIONAL DE CARRETERAS</t>
  </si>
  <si>
    <t>AMV</t>
  </si>
  <si>
    <t>PROCESOS</t>
  </si>
  <si>
    <t>No. MODULO</t>
  </si>
  <si>
    <t>GRUPO</t>
  </si>
  <si>
    <t>SECTOR</t>
  </si>
  <si>
    <t>TIPO DE TERRENO</t>
  </si>
  <si>
    <t>TOTAL</t>
  </si>
  <si>
    <t>No. Socios</t>
  </si>
  <si>
    <t>VIA</t>
  </si>
  <si>
    <t>VALOR 2019</t>
  </si>
  <si>
    <t>VALOR BÁSICO</t>
  </si>
  <si>
    <t xml:space="preserve">VALOR IVA (19%) </t>
  </si>
  <si>
    <t>VALOR 2020</t>
  </si>
  <si>
    <t>VALOR 2021</t>
  </si>
  <si>
    <t>VALOR 2022</t>
  </si>
  <si>
    <t>OBSERVACIONES</t>
  </si>
  <si>
    <t>I</t>
  </si>
  <si>
    <t>II</t>
  </si>
  <si>
    <t>III</t>
  </si>
  <si>
    <t>IV</t>
  </si>
  <si>
    <t>(Kms)</t>
  </si>
  <si>
    <t>TOTALES</t>
  </si>
  <si>
    <t xml:space="preserve"> ATLANTICO</t>
  </si>
  <si>
    <t>9006 Limites de Bolívar - Sabanalarga - Barranquilla, PR117+0103 - PR117+0664 (Barranquilla), incluye el puente de la Cordialidad (L= 0,561 km)</t>
  </si>
  <si>
    <t>9006
9007
90A01
2702</t>
  </si>
  <si>
    <t>9006 Orejas del puente de La Cordialidad
(L= 2,492 km)</t>
  </si>
  <si>
    <t>9007 Accesos y puente Laureano Gómez, PR1+0284-PR1+1794 (L= 1.51 km)</t>
  </si>
  <si>
    <t>9007 Punte Lareano Gomez PR1+705 - PR2+189</t>
  </si>
  <si>
    <t>90A01 Orejas de acceso al Puente Olaya Herrera
(L= 2,178 km)</t>
  </si>
  <si>
    <t>90A01 Accesos y Puente Olaya Herrera (L= 0,562km) PR109+0100 - PR109+0652</t>
  </si>
  <si>
    <t>90A01, Puentes de la carretara Cartagena - Lomita Arena - Barranquilla, Cienega del Totumo PR47+0082 - PR 47+0138, Arroyo Cascabel PR66+0218 - PR66+0258, Arroyo de Juan de Acosta PR74+0971 - PR74+1031, Turipana PR77+0917 - PR77+0928, Cajacopi PR78+0513 - PR78+0534, Playa Mendoza PR79+0480 - PR79+0494, Puerto Caiman PR80+0730 - PR80+0742, Peaje PR81+0618 - PR81+0629</t>
  </si>
  <si>
    <t>2702 Salamina - Palermo, PR0+0000 - PR63+1505</t>
  </si>
  <si>
    <t>TIPO TERRENO</t>
  </si>
  <si>
    <t>DESCRIPCION</t>
  </si>
  <si>
    <t>PORCENTAJE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</si>
  <si>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</si>
  <si>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</si>
  <si>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</si>
  <si>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</si>
  <si>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</si>
  <si>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</si>
  <si>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</si>
  <si>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</si>
  <si>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>MESES</t>
  </si>
  <si>
    <t>EL VALOR DEL IVA DEBE DETERMINARSE SEGÚN EL RÉGIMEN TRIBUTARIO QUE APLIQUE AL PROPONENTE</t>
  </si>
  <si>
    <t>EL PRESUPUESTO ESTÁ CALCULADO CON UN AIU= 10%, SIN EMBARGO EL CONTRATISTA DEBE REALIZAR EL DESGLOCE RESPECTIVO</t>
  </si>
  <si>
    <t>SAN ANDRES Y PROVIDENCIA</t>
  </si>
  <si>
    <t>VALOR EN DOBLE CALZADA SIN CORTACESPED</t>
  </si>
  <si>
    <t>VALOR CALZADA SENCILLA</t>
  </si>
  <si>
    <t>VALOR TOTAL 2019 (1,5 MESES)</t>
  </si>
  <si>
    <t xml:space="preserve">CONTRATOS MANTENIMIENTO RUTINARIO 2019 </t>
  </si>
  <si>
    <t>NOTA 1: Se debe tener en cuenta que el VALOR DEL AÑO 2019  incluye el valor de A.I.U. y el IVA</t>
  </si>
  <si>
    <t>AÑO 2019 (1,5 MESES)</t>
  </si>
  <si>
    <t>IP-DT-ATL-003-2018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</si>
</sst>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.000"/>
    <numFmt numFmtId="167" formatCode="#,##0.00\ _€"/>
    <numFmt numFmtId="168" formatCode="_(&quot;$&quot;* #,##0_);_(&quot;$&quot;* \(#,##0\);_(&quot;$&quot;* &quot;-&quot;_);_(@_)"/>
    <numFmt numFmtId="169" formatCode="_ * #,##0.00_ ;_ * \-#,##0.00_ ;_ * &quot;-&quot;??_ ;_ @_ "/>
  </numFmts>
  <fonts count="14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color rgb="FFFF0000"/>
      <name val="Arial"/>
      <family val="2"/>
    </font>
    <font>
      <sz val="8"/>
      <name val="Times New Roman"/>
      <family val="1"/>
    </font>
    <font>
      <sz val="12"/>
      <name val="Times New Roman"/>
      <family val="1"/>
    </font>
    <font>
      <b/>
      <sz val="9"/>
      <name val="Arial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1" fillId="0" borderId="0"/>
  </cellStyleXfs>
  <cellXfs count="125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5" fontId="3" fillId="0" borderId="6" xfId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justify" vertical="center"/>
    </xf>
    <xf numFmtId="4" fontId="5" fillId="0" borderId="12" xfId="0" applyNumberFormat="1" applyFont="1" applyFill="1" applyBorder="1" applyAlignment="1">
      <alignment horizontal="center" vertical="center"/>
    </xf>
    <xf numFmtId="4" fontId="3" fillId="0" borderId="12" xfId="0" applyNumberFormat="1" applyFont="1" applyFill="1" applyBorder="1" applyAlignment="1">
      <alignment horizontal="center" vertical="center" wrapText="1"/>
    </xf>
    <xf numFmtId="165" fontId="3" fillId="0" borderId="0" xfId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3" fillId="0" borderId="5" xfId="2" applyFont="1" applyFill="1" applyBorder="1" applyAlignment="1">
      <alignment horizontal="justify" vertical="center" wrapText="1"/>
    </xf>
    <xf numFmtId="0" fontId="9" fillId="0" borderId="5" xfId="2" applyFont="1" applyFill="1" applyBorder="1" applyAlignment="1">
      <alignment horizontal="justify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166" fontId="3" fillId="0" borderId="5" xfId="0" applyNumberFormat="1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justify" vertical="center"/>
    </xf>
    <xf numFmtId="4" fontId="3" fillId="0" borderId="5" xfId="3" applyNumberFormat="1" applyFont="1" applyFill="1" applyBorder="1" applyAlignment="1">
      <alignment horizontal="center" vertical="center" wrapText="1"/>
    </xf>
    <xf numFmtId="4" fontId="3" fillId="0" borderId="5" xfId="3" applyNumberFormat="1" applyFont="1" applyFill="1" applyBorder="1" applyAlignment="1">
      <alignment horizontal="center" vertical="center"/>
    </xf>
    <xf numFmtId="166" fontId="3" fillId="0" borderId="5" xfId="3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justify" vertical="center" wrapText="1"/>
    </xf>
    <xf numFmtId="0" fontId="6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67" fontId="5" fillId="0" borderId="13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4" fontId="11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4" fontId="3" fillId="0" borderId="0" xfId="0" applyNumberFormat="1" applyFont="1" applyFill="1" applyAlignment="1">
      <alignment horizontal="center" vertical="center"/>
    </xf>
    <xf numFmtId="3" fontId="3" fillId="0" borderId="5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 wrapText="1"/>
    </xf>
    <xf numFmtId="39" fontId="3" fillId="0" borderId="0" xfId="0" applyNumberFormat="1" applyFont="1" applyFill="1" applyAlignment="1">
      <alignment horizontal="center" vertical="center"/>
    </xf>
    <xf numFmtId="39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5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Alignment="1">
      <alignment vertical="center"/>
    </xf>
    <xf numFmtId="3" fontId="3" fillId="0" borderId="13" xfId="0" applyNumberFormat="1" applyFont="1" applyFill="1" applyBorder="1" applyAlignment="1">
      <alignment horizontal="center" vertical="center"/>
    </xf>
    <xf numFmtId="0" fontId="3" fillId="0" borderId="0" xfId="6" applyFont="1" applyFill="1" applyAlignment="1">
      <alignment horizontal="center" vertical="center"/>
    </xf>
    <xf numFmtId="3" fontId="3" fillId="0" borderId="12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7" fontId="5" fillId="0" borderId="12" xfId="1" applyNumberFormat="1" applyFont="1" applyFill="1" applyBorder="1" applyAlignment="1">
      <alignment horizontal="center" vertical="center"/>
    </xf>
    <xf numFmtId="169" fontId="12" fillId="0" borderId="5" xfId="5" applyNumberFormat="1" applyFont="1" applyFill="1" applyBorder="1" applyAlignment="1">
      <alignment horizontal="center" vertical="center"/>
    </xf>
    <xf numFmtId="4" fontId="5" fillId="0" borderId="0" xfId="6" applyNumberFormat="1" applyFont="1" applyFill="1" applyAlignment="1">
      <alignment horizontal="center" vertical="center" wrapText="1"/>
    </xf>
    <xf numFmtId="10" fontId="12" fillId="0" borderId="14" xfId="5" applyNumberFormat="1" applyFont="1" applyFill="1" applyBorder="1" applyAlignment="1">
      <alignment horizontal="right" vertical="center"/>
    </xf>
    <xf numFmtId="9" fontId="12" fillId="0" borderId="5" xfId="5" applyNumberFormat="1" applyFont="1" applyFill="1" applyBorder="1" applyAlignment="1">
      <alignment horizontal="center" vertical="center"/>
    </xf>
    <xf numFmtId="0" fontId="1" fillId="0" borderId="0" xfId="6" applyFont="1" applyFill="1" applyAlignment="1">
      <alignment horizontal="center"/>
    </xf>
    <xf numFmtId="4" fontId="3" fillId="0" borderId="0" xfId="6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3" fontId="3" fillId="3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39" fontId="3" fillId="3" borderId="0" xfId="0" applyNumberFormat="1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" fontId="3" fillId="0" borderId="5" xfId="0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165" fontId="3" fillId="0" borderId="4" xfId="1" applyFont="1" applyFill="1" applyBorder="1" applyAlignment="1">
      <alignment horizontal="center" vertical="center"/>
    </xf>
    <xf numFmtId="165" fontId="3" fillId="0" borderId="10" xfId="1" applyFont="1" applyFill="1" applyBorder="1" applyAlignment="1">
      <alignment horizontal="center" vertical="center"/>
    </xf>
    <xf numFmtId="165" fontId="3" fillId="0" borderId="9" xfId="1" applyFont="1" applyFill="1" applyBorder="1" applyAlignment="1">
      <alignment horizontal="center" vertical="center"/>
    </xf>
    <xf numFmtId="0" fontId="13" fillId="0" borderId="14" xfId="7" applyNumberFormat="1" applyFont="1" applyFill="1" applyBorder="1" applyAlignment="1">
      <alignment horizontal="left" vertical="center" wrapText="1"/>
    </xf>
    <xf numFmtId="0" fontId="13" fillId="0" borderId="15" xfId="7" applyNumberFormat="1" applyFont="1" applyFill="1" applyBorder="1" applyAlignment="1">
      <alignment horizontal="left" vertical="center" wrapText="1"/>
    </xf>
    <xf numFmtId="3" fontId="12" fillId="0" borderId="14" xfId="4" applyNumberFormat="1" applyFont="1" applyFill="1" applyBorder="1" applyAlignment="1">
      <alignment horizontal="center" vertical="center" wrapText="1"/>
    </xf>
    <xf numFmtId="3" fontId="12" fillId="0" borderId="15" xfId="4" applyNumberFormat="1" applyFont="1" applyFill="1" applyBorder="1" applyAlignment="1">
      <alignment horizontal="center" vertical="center" wrapText="1"/>
    </xf>
    <xf numFmtId="3" fontId="12" fillId="0" borderId="16" xfId="4" applyNumberFormat="1" applyFont="1" applyFill="1" applyBorder="1" applyAlignment="1">
      <alignment horizontal="center" vertical="center" wrapText="1"/>
    </xf>
    <xf numFmtId="3" fontId="12" fillId="0" borderId="14" xfId="4" applyNumberFormat="1" applyFont="1" applyFill="1" applyBorder="1" applyAlignment="1">
      <alignment horizontal="center" vertical="center"/>
    </xf>
    <xf numFmtId="3" fontId="12" fillId="0" borderId="15" xfId="4" applyNumberFormat="1" applyFont="1" applyFill="1" applyBorder="1" applyAlignment="1">
      <alignment horizontal="center" vertical="center"/>
    </xf>
    <xf numFmtId="3" fontId="12" fillId="0" borderId="16" xfId="4" applyNumberFormat="1" applyFont="1" applyFill="1" applyBorder="1" applyAlignment="1">
      <alignment horizontal="center" vertical="center"/>
    </xf>
    <xf numFmtId="0" fontId="12" fillId="0" borderId="14" xfId="4" applyFont="1" applyFill="1" applyBorder="1" applyAlignment="1">
      <alignment horizontal="center" vertical="center"/>
    </xf>
    <xf numFmtId="0" fontId="12" fillId="0" borderId="15" xfId="4" applyFont="1" applyFill="1" applyBorder="1" applyAlignment="1">
      <alignment horizontal="center" vertical="center"/>
    </xf>
    <xf numFmtId="0" fontId="12" fillId="0" borderId="16" xfId="4" applyFont="1" applyFill="1" applyBorder="1" applyAlignment="1">
      <alignment horizontal="center" vertical="center"/>
    </xf>
  </cellXfs>
  <cellStyles count="8">
    <cellStyle name="Millares" xfId="1" builtinId="3"/>
    <cellStyle name="Millares_FORMULARIO 4 - M-OFERENTE PPTA ECONOMICA 2" xfId="5" xr:uid="{00000000-0005-0000-0000-000001000000}"/>
    <cellStyle name="Normal" xfId="0" builtinId="0"/>
    <cellStyle name="Normal 10" xfId="2" xr:uid="{00000000-0005-0000-0000-000003000000}"/>
    <cellStyle name="Normal 2 10" xfId="3" xr:uid="{00000000-0005-0000-0000-000004000000}"/>
    <cellStyle name="Normal 2 5 3" xfId="4" xr:uid="{00000000-0005-0000-0000-000005000000}"/>
    <cellStyle name="Normal 3 2" xfId="7" xr:uid="{00000000-0005-0000-0000-000006000000}"/>
    <cellStyle name="Normal 4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GO61"/>
  <sheetViews>
    <sheetView tabSelected="1" zoomScale="88" zoomScaleNormal="88" zoomScaleSheetLayoutView="100" workbookViewId="0">
      <selection activeCell="Q24" sqref="Q24"/>
    </sheetView>
  </sheetViews>
  <sheetFormatPr baseColWidth="10" defaultColWidth="0.85546875" defaultRowHeight="14.25" x14ac:dyDescent="0.2"/>
  <cols>
    <col min="1" max="1" width="0.85546875" style="6"/>
    <col min="2" max="2" width="8.28515625" style="1" customWidth="1"/>
    <col min="3" max="3" width="10.5703125" style="2" customWidth="1"/>
    <col min="4" max="4" width="10.85546875" style="2" customWidth="1"/>
    <col min="5" max="5" width="9.5703125" style="2" customWidth="1"/>
    <col min="6" max="6" width="38.140625" style="3" customWidth="1"/>
    <col min="7" max="7" width="10.42578125" style="2" customWidth="1"/>
    <col min="8" max="8" width="10" style="2" customWidth="1"/>
    <col min="9" max="9" width="11.28515625" style="2" customWidth="1"/>
    <col min="10" max="10" width="8.85546875" style="2" customWidth="1"/>
    <col min="11" max="11" width="10.140625" style="2" customWidth="1"/>
    <col min="12" max="12" width="10.28515625" style="39" customWidth="1"/>
    <col min="13" max="13" width="10.85546875" style="5" customWidth="1"/>
    <col min="14" max="16" width="17.28515625" style="3" customWidth="1"/>
    <col min="17" max="17" width="37" style="3" customWidth="1"/>
    <col min="18" max="18" width="47.140625" style="6" customWidth="1"/>
    <col min="19" max="19" width="45" style="6" customWidth="1"/>
    <col min="20" max="16384" width="0.85546875" style="6"/>
  </cols>
  <sheetData>
    <row r="1" spans="2:197" ht="12" customHeight="1" x14ac:dyDescent="0.2">
      <c r="L1" s="4"/>
    </row>
    <row r="2" spans="2:197" ht="21" customHeight="1" x14ac:dyDescent="0.2">
      <c r="C2" s="88" t="s">
        <v>0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2:197" ht="20.25" customHeight="1" x14ac:dyDescent="0.2">
      <c r="C3" s="88" t="s">
        <v>1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2:197" ht="20.25" customHeight="1" x14ac:dyDescent="0.2">
      <c r="C4" s="84"/>
      <c r="D4" s="84"/>
      <c r="E4" s="84"/>
      <c r="F4" s="84"/>
      <c r="G4" s="84"/>
      <c r="H4" s="84"/>
      <c r="I4" s="84" t="s">
        <v>52</v>
      </c>
      <c r="J4" s="84"/>
      <c r="K4" s="84"/>
      <c r="L4" s="84"/>
      <c r="M4" s="84"/>
      <c r="N4" s="84"/>
      <c r="O4" s="84"/>
      <c r="P4" s="84"/>
    </row>
    <row r="5" spans="2:197" ht="20.25" customHeight="1" x14ac:dyDescent="0.2">
      <c r="C5" s="88" t="s">
        <v>55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</row>
    <row r="6" spans="2:197" ht="11.25" customHeight="1" x14ac:dyDescent="0.2">
      <c r="C6" s="7"/>
      <c r="F6" s="7"/>
      <c r="G6" s="7"/>
      <c r="H6" s="7"/>
      <c r="I6" s="7"/>
      <c r="J6" s="7"/>
      <c r="K6" s="7"/>
      <c r="L6" s="8"/>
    </row>
    <row r="7" spans="2:197" ht="11.25" customHeight="1" x14ac:dyDescent="0.2">
      <c r="C7" s="7"/>
      <c r="F7" s="7"/>
      <c r="G7" s="7"/>
      <c r="H7" s="7"/>
      <c r="I7" s="7"/>
      <c r="J7" s="7"/>
      <c r="K7" s="7"/>
      <c r="L7" s="8"/>
    </row>
    <row r="8" spans="2:197" ht="2.25" customHeight="1" x14ac:dyDescent="0.2">
      <c r="F8" s="9"/>
      <c r="G8" s="9"/>
      <c r="H8" s="9"/>
      <c r="I8" s="9"/>
      <c r="J8" s="7"/>
      <c r="K8" s="9"/>
      <c r="L8" s="10"/>
    </row>
    <row r="9" spans="2:197" ht="15" thickBot="1" x14ac:dyDescent="0.25">
      <c r="D9" s="11" t="s">
        <v>24</v>
      </c>
      <c r="E9" s="11"/>
      <c r="F9" s="9"/>
      <c r="G9" s="9"/>
      <c r="H9" s="9"/>
      <c r="I9" s="9"/>
      <c r="J9" s="9"/>
      <c r="K9" s="9"/>
      <c r="L9" s="10"/>
      <c r="N9" s="20"/>
      <c r="O9" s="20"/>
      <c r="P9" s="20"/>
      <c r="Q9" s="20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</row>
    <row r="10" spans="2:197" ht="15" thickBot="1" x14ac:dyDescent="0.25">
      <c r="C10" s="12"/>
      <c r="D10" s="9"/>
      <c r="E10" s="9"/>
      <c r="F10" s="9"/>
      <c r="G10" s="9"/>
      <c r="H10" s="9"/>
      <c r="I10" s="9"/>
      <c r="J10" s="9"/>
      <c r="K10" s="9"/>
      <c r="L10" s="10"/>
      <c r="N10" s="85" t="s">
        <v>54</v>
      </c>
      <c r="O10" s="86"/>
      <c r="P10" s="87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</row>
    <row r="11" spans="2:197" s="13" customFormat="1" ht="12.75" customHeight="1" x14ac:dyDescent="0.2">
      <c r="B11" s="99" t="s">
        <v>2</v>
      </c>
      <c r="C11" s="100" t="s">
        <v>3</v>
      </c>
      <c r="D11" s="102" t="s">
        <v>4</v>
      </c>
      <c r="E11" s="102" t="s">
        <v>5</v>
      </c>
      <c r="F11" s="104" t="s">
        <v>6</v>
      </c>
      <c r="G11" s="89" t="s">
        <v>7</v>
      </c>
      <c r="H11" s="89"/>
      <c r="I11" s="89"/>
      <c r="J11" s="89"/>
      <c r="K11" s="80" t="s">
        <v>8</v>
      </c>
      <c r="L11" s="89" t="s">
        <v>9</v>
      </c>
      <c r="M11" s="93" t="s">
        <v>10</v>
      </c>
      <c r="N11" s="95" t="s">
        <v>12</v>
      </c>
      <c r="O11" s="95" t="s">
        <v>13</v>
      </c>
      <c r="P11" s="97" t="s">
        <v>51</v>
      </c>
      <c r="Q11" s="90" t="s">
        <v>17</v>
      </c>
    </row>
    <row r="12" spans="2:197" s="13" customFormat="1" ht="15.75" customHeight="1" x14ac:dyDescent="0.2">
      <c r="B12" s="99"/>
      <c r="C12" s="101"/>
      <c r="D12" s="103"/>
      <c r="E12" s="103"/>
      <c r="F12" s="105"/>
      <c r="G12" s="81" t="s">
        <v>18</v>
      </c>
      <c r="H12" s="81" t="s">
        <v>19</v>
      </c>
      <c r="I12" s="81" t="s">
        <v>20</v>
      </c>
      <c r="J12" s="81" t="s">
        <v>21</v>
      </c>
      <c r="K12" s="81" t="s">
        <v>22</v>
      </c>
      <c r="L12" s="92"/>
      <c r="M12" s="94"/>
      <c r="N12" s="96"/>
      <c r="O12" s="96"/>
      <c r="P12" s="98"/>
      <c r="Q12" s="91"/>
    </row>
    <row r="13" spans="2:197" ht="33.75" customHeight="1" x14ac:dyDescent="0.2">
      <c r="B13" s="106">
        <v>1</v>
      </c>
      <c r="C13" s="107"/>
      <c r="D13" s="108">
        <v>1</v>
      </c>
      <c r="E13" s="108">
        <v>1</v>
      </c>
      <c r="F13" s="22" t="s">
        <v>25</v>
      </c>
      <c r="G13" s="83"/>
      <c r="H13" s="83">
        <v>0.56100000000000005</v>
      </c>
      <c r="I13" s="83"/>
      <c r="J13" s="83"/>
      <c r="K13" s="82">
        <f t="shared" ref="K13:K20" si="0">SUM(G13:J13)</f>
        <v>0.56100000000000005</v>
      </c>
      <c r="L13" s="109">
        <f>ROUNDUP((G13/5+H13/4+I13/3+J13/2.5)+(G14/5+H14/4+I14/3+J14/2.5)+(G15/5+H15/4+I15/3+J15/2.5)+(G17/5+H17/4+I17/3+J17/2.5)+(G18/5+H18/4+I18/3+J18/2.5)+(G19/5+H19/4+I19/3+J19/2.5)+(G20/5+H20/4+I20/3+J20/2.5)+(G16/5+H16/4+I16/3+J16/2.5),0)</f>
        <v>16</v>
      </c>
      <c r="M13" s="110" t="s">
        <v>26</v>
      </c>
      <c r="N13" s="111">
        <v>65628970</v>
      </c>
      <c r="O13" s="111">
        <f>+N13*19%</f>
        <v>12469504.300000001</v>
      </c>
      <c r="P13" s="111">
        <f>+N13+O13</f>
        <v>78098474.299999997</v>
      </c>
      <c r="Q13" s="14"/>
    </row>
    <row r="14" spans="2:197" ht="11.25" customHeight="1" x14ac:dyDescent="0.2">
      <c r="B14" s="106"/>
      <c r="C14" s="107"/>
      <c r="D14" s="108"/>
      <c r="E14" s="108"/>
      <c r="F14" s="22" t="s">
        <v>27</v>
      </c>
      <c r="G14" s="83"/>
      <c r="H14" s="83">
        <v>2.492</v>
      </c>
      <c r="I14" s="83"/>
      <c r="J14" s="83"/>
      <c r="K14" s="82">
        <f t="shared" si="0"/>
        <v>2.492</v>
      </c>
      <c r="L14" s="109"/>
      <c r="M14" s="110"/>
      <c r="N14" s="112">
        <v>0</v>
      </c>
      <c r="O14" s="112">
        <v>0</v>
      </c>
      <c r="P14" s="112">
        <v>0</v>
      </c>
      <c r="Q14" s="14"/>
    </row>
    <row r="15" spans="2:197" ht="22.5" x14ac:dyDescent="0.2">
      <c r="B15" s="106"/>
      <c r="C15" s="107"/>
      <c r="D15" s="108"/>
      <c r="E15" s="108"/>
      <c r="F15" s="23" t="s">
        <v>28</v>
      </c>
      <c r="G15" s="83"/>
      <c r="H15" s="24">
        <v>1.51</v>
      </c>
      <c r="I15" s="83"/>
      <c r="J15" s="83"/>
      <c r="K15" s="82">
        <f t="shared" si="0"/>
        <v>1.51</v>
      </c>
      <c r="L15" s="109"/>
      <c r="M15" s="110"/>
      <c r="N15" s="112">
        <v>0</v>
      </c>
      <c r="O15" s="112">
        <v>0</v>
      </c>
      <c r="P15" s="112">
        <v>0</v>
      </c>
      <c r="Q15" s="14"/>
    </row>
    <row r="16" spans="2:197" ht="11.25" x14ac:dyDescent="0.2">
      <c r="B16" s="106"/>
      <c r="C16" s="107"/>
      <c r="D16" s="108"/>
      <c r="E16" s="108"/>
      <c r="F16" s="22" t="s">
        <v>29</v>
      </c>
      <c r="G16" s="83"/>
      <c r="H16" s="83">
        <v>0.5</v>
      </c>
      <c r="I16" s="83"/>
      <c r="J16" s="83"/>
      <c r="K16" s="82">
        <f t="shared" si="0"/>
        <v>0.5</v>
      </c>
      <c r="L16" s="109"/>
      <c r="M16" s="110"/>
      <c r="N16" s="112"/>
      <c r="O16" s="112"/>
      <c r="P16" s="112"/>
      <c r="Q16" s="14"/>
    </row>
    <row r="17" spans="2:17" ht="22.5" x14ac:dyDescent="0.2">
      <c r="B17" s="106"/>
      <c r="C17" s="107"/>
      <c r="D17" s="108"/>
      <c r="E17" s="108"/>
      <c r="F17" s="22" t="s">
        <v>30</v>
      </c>
      <c r="G17" s="83"/>
      <c r="H17" s="25">
        <v>2.1779999999999999</v>
      </c>
      <c r="I17" s="83"/>
      <c r="J17" s="83"/>
      <c r="K17" s="82">
        <f t="shared" si="0"/>
        <v>2.1779999999999999</v>
      </c>
      <c r="L17" s="109"/>
      <c r="M17" s="110"/>
      <c r="N17" s="112">
        <v>0</v>
      </c>
      <c r="O17" s="112">
        <v>0</v>
      </c>
      <c r="P17" s="112">
        <v>0</v>
      </c>
      <c r="Q17" s="14"/>
    </row>
    <row r="18" spans="2:17" ht="22.5" x14ac:dyDescent="0.2">
      <c r="B18" s="106"/>
      <c r="C18" s="107"/>
      <c r="D18" s="108"/>
      <c r="E18" s="108"/>
      <c r="F18" s="26" t="s">
        <v>31</v>
      </c>
      <c r="G18" s="27"/>
      <c r="H18" s="27">
        <v>0.56200000000000006</v>
      </c>
      <c r="I18" s="27"/>
      <c r="J18" s="27"/>
      <c r="K18" s="28">
        <f>SUM(G18:J18)</f>
        <v>0.56200000000000006</v>
      </c>
      <c r="L18" s="109"/>
      <c r="M18" s="110"/>
      <c r="N18" s="112">
        <v>0</v>
      </c>
      <c r="O18" s="112">
        <v>0</v>
      </c>
      <c r="P18" s="112">
        <v>0</v>
      </c>
      <c r="Q18" s="14"/>
    </row>
    <row r="19" spans="2:17" ht="108" customHeight="1" x14ac:dyDescent="0.2">
      <c r="B19" s="106"/>
      <c r="C19" s="107"/>
      <c r="D19" s="108"/>
      <c r="E19" s="108"/>
      <c r="F19" s="22" t="s">
        <v>32</v>
      </c>
      <c r="G19" s="27"/>
      <c r="H19" s="29">
        <v>0.22500000000000001</v>
      </c>
      <c r="I19" s="27"/>
      <c r="J19" s="27"/>
      <c r="K19" s="28">
        <f>SUM(G19:J19)</f>
        <v>0.22500000000000001</v>
      </c>
      <c r="L19" s="109"/>
      <c r="M19" s="110"/>
      <c r="N19" s="112"/>
      <c r="O19" s="112"/>
      <c r="P19" s="112"/>
      <c r="Q19" s="14"/>
    </row>
    <row r="20" spans="2:17" ht="13.5" customHeight="1" x14ac:dyDescent="0.2">
      <c r="B20" s="106"/>
      <c r="C20" s="107"/>
      <c r="D20" s="108"/>
      <c r="E20" s="108"/>
      <c r="F20" s="30" t="s">
        <v>33</v>
      </c>
      <c r="G20" s="83">
        <v>58.26</v>
      </c>
      <c r="H20" s="83">
        <v>6.24</v>
      </c>
      <c r="I20" s="83"/>
      <c r="J20" s="83"/>
      <c r="K20" s="82">
        <f t="shared" si="0"/>
        <v>64.5</v>
      </c>
      <c r="L20" s="109"/>
      <c r="M20" s="110"/>
      <c r="N20" s="113">
        <v>0</v>
      </c>
      <c r="O20" s="113">
        <v>0</v>
      </c>
      <c r="P20" s="113">
        <v>0</v>
      </c>
      <c r="Q20" s="14"/>
    </row>
    <row r="21" spans="2:17" ht="15.75" customHeight="1" thickBot="1" x14ac:dyDescent="0.25">
      <c r="C21" s="31">
        <v>1</v>
      </c>
      <c r="D21" s="32">
        <f>COUNT(D13:D20)</f>
        <v>1</v>
      </c>
      <c r="E21" s="32"/>
      <c r="F21" s="16" t="s">
        <v>23</v>
      </c>
      <c r="G21" s="17">
        <f t="shared" ref="G21:L21" si="1">SUM(G13:G20)</f>
        <v>58.26</v>
      </c>
      <c r="H21" s="17">
        <f t="shared" si="1"/>
        <v>14.268000000000001</v>
      </c>
      <c r="I21" s="17">
        <f t="shared" si="1"/>
        <v>0</v>
      </c>
      <c r="J21" s="17">
        <f t="shared" si="1"/>
        <v>0</v>
      </c>
      <c r="K21" s="17">
        <f t="shared" si="1"/>
        <v>72.528000000000006</v>
      </c>
      <c r="L21" s="17">
        <f t="shared" si="1"/>
        <v>16</v>
      </c>
      <c r="M21" s="18"/>
      <c r="N21" s="63">
        <f t="shared" ref="N21:P21" si="2">SUM(N13:N20)</f>
        <v>65628970</v>
      </c>
      <c r="O21" s="63">
        <f t="shared" si="2"/>
        <v>12469504.300000001</v>
      </c>
      <c r="P21" s="63">
        <f t="shared" si="2"/>
        <v>78098474.299999997</v>
      </c>
      <c r="Q21" s="33"/>
    </row>
    <row r="22" spans="2:17" ht="13.9" customHeight="1" x14ac:dyDescent="0.2">
      <c r="D22" s="34"/>
      <c r="E22" s="34"/>
      <c r="F22" s="35"/>
      <c r="G22" s="34"/>
      <c r="H22" s="34"/>
      <c r="I22" s="34"/>
      <c r="J22" s="34"/>
      <c r="K22" s="34"/>
      <c r="L22" s="36"/>
      <c r="M22" s="37"/>
      <c r="N22" s="19"/>
      <c r="O22" s="19"/>
      <c r="P22" s="19"/>
      <c r="Q22" s="19"/>
    </row>
    <row r="23" spans="2:17" ht="20.25" customHeight="1" x14ac:dyDescent="0.2">
      <c r="D23" s="12"/>
      <c r="E23" s="12"/>
      <c r="G23" s="43"/>
      <c r="H23" s="44"/>
      <c r="I23" s="44"/>
      <c r="J23" s="43"/>
      <c r="K23" s="43"/>
      <c r="N23" s="19"/>
      <c r="O23" s="19"/>
      <c r="P23" s="19"/>
      <c r="Q23" s="19"/>
    </row>
    <row r="24" spans="2:17" ht="15" thickBot="1" x14ac:dyDescent="0.25">
      <c r="B24" s="60"/>
      <c r="C24" s="71" t="s">
        <v>50</v>
      </c>
      <c r="D24" s="62"/>
      <c r="E24" s="62"/>
      <c r="F24" s="74"/>
      <c r="G24" s="76"/>
      <c r="H24" s="76"/>
      <c r="I24" s="76"/>
      <c r="J24" s="43"/>
      <c r="K24" s="43"/>
      <c r="M24" s="45"/>
      <c r="N24" s="54"/>
      <c r="P24" s="46"/>
      <c r="Q24" s="46"/>
    </row>
    <row r="25" spans="2:17" s="42" customFormat="1" ht="22.5" customHeight="1" x14ac:dyDescent="0.2">
      <c r="B25" s="47"/>
      <c r="C25" s="48" t="s">
        <v>34</v>
      </c>
      <c r="D25" s="78" t="s">
        <v>11</v>
      </c>
      <c r="E25" s="49" t="s">
        <v>14</v>
      </c>
      <c r="F25" s="50"/>
      <c r="G25" s="48" t="s">
        <v>34</v>
      </c>
      <c r="H25" s="78" t="s">
        <v>15</v>
      </c>
      <c r="I25" s="49" t="s">
        <v>16</v>
      </c>
      <c r="K25" s="116" t="s">
        <v>35</v>
      </c>
      <c r="L25" s="117"/>
      <c r="M25" s="117"/>
      <c r="N25" s="118"/>
      <c r="O25" s="64" t="s">
        <v>36</v>
      </c>
      <c r="P25" s="65"/>
      <c r="Q25" s="51"/>
    </row>
    <row r="26" spans="2:17" ht="20.100000000000001" customHeight="1" x14ac:dyDescent="0.2">
      <c r="C26" s="52" t="s">
        <v>18</v>
      </c>
      <c r="D26" s="53">
        <v>8624610</v>
      </c>
      <c r="E26" s="53">
        <v>9142100</v>
      </c>
      <c r="F26" s="8"/>
      <c r="G26" s="52" t="s">
        <v>18</v>
      </c>
      <c r="H26" s="53">
        <v>9690662</v>
      </c>
      <c r="I26" s="53">
        <v>10272131</v>
      </c>
      <c r="K26" s="119" t="s">
        <v>37</v>
      </c>
      <c r="L26" s="120"/>
      <c r="M26" s="121"/>
      <c r="N26" s="66" t="s">
        <v>38</v>
      </c>
      <c r="O26" s="67">
        <v>7.0000000000000007E-2</v>
      </c>
      <c r="P26" s="68"/>
      <c r="Q26" s="54"/>
    </row>
    <row r="27" spans="2:17" x14ac:dyDescent="0.2">
      <c r="C27" s="52" t="s">
        <v>19</v>
      </c>
      <c r="D27" s="53">
        <v>10780762.5</v>
      </c>
      <c r="E27" s="53">
        <v>11427625</v>
      </c>
      <c r="F27" s="8"/>
      <c r="G27" s="52" t="s">
        <v>19</v>
      </c>
      <c r="H27" s="53">
        <v>12113327.5</v>
      </c>
      <c r="I27" s="53">
        <v>12840163.75</v>
      </c>
      <c r="K27" s="122" t="s">
        <v>39</v>
      </c>
      <c r="L27" s="123"/>
      <c r="M27" s="124"/>
      <c r="N27" s="66" t="s">
        <v>40</v>
      </c>
      <c r="O27" s="67">
        <v>0.01</v>
      </c>
      <c r="P27" s="68"/>
      <c r="Q27" s="41"/>
    </row>
    <row r="28" spans="2:17" x14ac:dyDescent="0.2">
      <c r="C28" s="52" t="s">
        <v>20</v>
      </c>
      <c r="D28" s="53">
        <v>14374350</v>
      </c>
      <c r="E28" s="53">
        <v>15236833.333333334</v>
      </c>
      <c r="F28" s="8"/>
      <c r="G28" s="52" t="s">
        <v>20</v>
      </c>
      <c r="H28" s="53">
        <v>16151103.333333334</v>
      </c>
      <c r="I28" s="53">
        <v>17120218.333333332</v>
      </c>
      <c r="K28" s="119" t="s">
        <v>41</v>
      </c>
      <c r="L28" s="120"/>
      <c r="M28" s="121"/>
      <c r="N28" s="66" t="s">
        <v>42</v>
      </c>
      <c r="O28" s="67">
        <v>0.02</v>
      </c>
      <c r="P28" s="68"/>
    </row>
    <row r="29" spans="2:17" ht="15" thickBot="1" x14ac:dyDescent="0.25">
      <c r="C29" s="15" t="s">
        <v>21</v>
      </c>
      <c r="D29" s="55">
        <v>17249220</v>
      </c>
      <c r="E29" s="55">
        <v>18284200</v>
      </c>
      <c r="F29" s="8"/>
      <c r="G29" s="15" t="s">
        <v>21</v>
      </c>
      <c r="H29" s="55">
        <v>19381324</v>
      </c>
      <c r="I29" s="55">
        <v>20544262</v>
      </c>
      <c r="K29" s="119" t="s">
        <v>43</v>
      </c>
      <c r="L29" s="120"/>
      <c r="M29" s="121"/>
      <c r="N29" s="66" t="s">
        <v>44</v>
      </c>
      <c r="O29" s="67">
        <f>+O26+O27+O28</f>
        <v>0.1</v>
      </c>
      <c r="P29" s="69"/>
    </row>
    <row r="30" spans="2:17" ht="15" thickBot="1" x14ac:dyDescent="0.25">
      <c r="F30" s="6"/>
      <c r="K30" s="56"/>
      <c r="L30" s="56"/>
      <c r="M30" s="56"/>
      <c r="N30" s="56"/>
      <c r="O30" s="56"/>
      <c r="P30" s="69"/>
    </row>
    <row r="31" spans="2:17" ht="27.75" customHeight="1" x14ac:dyDescent="0.2">
      <c r="C31" s="79" t="s">
        <v>45</v>
      </c>
      <c r="D31" s="77">
        <v>8</v>
      </c>
      <c r="E31" s="49">
        <v>12</v>
      </c>
      <c r="F31" s="9"/>
      <c r="G31" s="79" t="s">
        <v>45</v>
      </c>
      <c r="H31" s="77">
        <v>12</v>
      </c>
      <c r="I31" s="49">
        <v>7</v>
      </c>
      <c r="K31" s="114" t="s">
        <v>53</v>
      </c>
      <c r="L31" s="115"/>
      <c r="M31" s="115"/>
      <c r="N31" s="115"/>
      <c r="O31" s="115"/>
      <c r="P31" s="115"/>
    </row>
    <row r="32" spans="2:17" ht="36.75" customHeight="1" x14ac:dyDescent="0.2">
      <c r="C32" s="52" t="s">
        <v>18</v>
      </c>
      <c r="D32" s="40">
        <v>5749740</v>
      </c>
      <c r="E32" s="53">
        <v>9142100</v>
      </c>
      <c r="F32" s="8"/>
      <c r="G32" s="52" t="s">
        <v>18</v>
      </c>
      <c r="H32" s="40">
        <v>6460441.333333333</v>
      </c>
      <c r="I32" s="53">
        <v>5992076.416666666</v>
      </c>
      <c r="K32" s="114" t="s">
        <v>46</v>
      </c>
      <c r="L32" s="115"/>
      <c r="M32" s="115"/>
      <c r="N32" s="115"/>
      <c r="O32" s="115"/>
      <c r="P32" s="115"/>
    </row>
    <row r="33" spans="1:197" ht="39" customHeight="1" x14ac:dyDescent="0.2">
      <c r="C33" s="52" t="s">
        <v>19</v>
      </c>
      <c r="D33" s="40">
        <v>7187175</v>
      </c>
      <c r="E33" s="53">
        <v>11427625</v>
      </c>
      <c r="F33" s="8"/>
      <c r="G33" s="52" t="s">
        <v>19</v>
      </c>
      <c r="H33" s="40">
        <v>8075551.666666667</v>
      </c>
      <c r="I33" s="53">
        <v>7490095.520833333</v>
      </c>
      <c r="K33" s="114" t="s">
        <v>47</v>
      </c>
      <c r="L33" s="115"/>
      <c r="M33" s="115"/>
      <c r="N33" s="115"/>
      <c r="O33" s="115"/>
      <c r="P33" s="115"/>
    </row>
    <row r="34" spans="1:197" x14ac:dyDescent="0.2">
      <c r="C34" s="52" t="s">
        <v>20</v>
      </c>
      <c r="D34" s="40">
        <v>9582900</v>
      </c>
      <c r="E34" s="53">
        <v>15236833.333333336</v>
      </c>
      <c r="F34" s="8"/>
      <c r="G34" s="52" t="s">
        <v>20</v>
      </c>
      <c r="H34" s="40">
        <v>10767402.222222222</v>
      </c>
      <c r="I34" s="53">
        <v>9986794.0277777761</v>
      </c>
    </row>
    <row r="35" spans="1:197" ht="15" thickBot="1" x14ac:dyDescent="0.25">
      <c r="C35" s="15" t="s">
        <v>21</v>
      </c>
      <c r="D35" s="57">
        <v>11499480</v>
      </c>
      <c r="E35" s="55">
        <v>18284200</v>
      </c>
      <c r="F35" s="8"/>
      <c r="G35" s="15" t="s">
        <v>21</v>
      </c>
      <c r="H35" s="57">
        <v>12920882.666666666</v>
      </c>
      <c r="I35" s="55">
        <v>11984152.833333332</v>
      </c>
    </row>
    <row r="36" spans="1:197" ht="15" thickBot="1" x14ac:dyDescent="0.25">
      <c r="B36" s="60"/>
      <c r="C36" s="61" t="s">
        <v>48</v>
      </c>
      <c r="D36" s="62"/>
      <c r="E36" s="62"/>
      <c r="F36" s="75"/>
      <c r="G36" s="62"/>
      <c r="H36" s="62"/>
      <c r="I36" s="62"/>
    </row>
    <row r="37" spans="1:197" ht="22.5" x14ac:dyDescent="0.2">
      <c r="C37" s="48" t="s">
        <v>34</v>
      </c>
      <c r="D37" s="78" t="s">
        <v>11</v>
      </c>
      <c r="E37" s="49" t="s">
        <v>14</v>
      </c>
      <c r="F37" s="50"/>
      <c r="G37" s="48" t="s">
        <v>34</v>
      </c>
      <c r="H37" s="78" t="s">
        <v>15</v>
      </c>
      <c r="I37" s="49" t="s">
        <v>16</v>
      </c>
    </row>
    <row r="38" spans="1:197" s="38" customFormat="1" x14ac:dyDescent="0.2">
      <c r="A38" s="6"/>
      <c r="B38" s="1"/>
      <c r="C38" s="52" t="s">
        <v>18</v>
      </c>
      <c r="D38" s="40">
        <v>9505257</v>
      </c>
      <c r="E38" s="40">
        <v>10028487</v>
      </c>
      <c r="F38" s="8"/>
      <c r="G38" s="52" t="s">
        <v>18</v>
      </c>
      <c r="H38" s="40">
        <v>10246495</v>
      </c>
      <c r="I38" s="40">
        <v>10814176</v>
      </c>
      <c r="J38" s="2"/>
      <c r="K38" s="2"/>
      <c r="L38" s="39"/>
      <c r="M38" s="5"/>
      <c r="N38" s="3"/>
      <c r="O38" s="3"/>
      <c r="P38" s="3"/>
      <c r="Q38" s="3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</row>
    <row r="39" spans="1:197" s="38" customFormat="1" ht="14.25" customHeight="1" x14ac:dyDescent="0.2">
      <c r="A39" s="6"/>
      <c r="B39" s="1"/>
      <c r="C39" s="52" t="s">
        <v>19</v>
      </c>
      <c r="D39" s="40">
        <v>11881571.25</v>
      </c>
      <c r="E39" s="40">
        <v>12535608.75</v>
      </c>
      <c r="F39" s="8"/>
      <c r="G39" s="52" t="s">
        <v>19</v>
      </c>
      <c r="H39" s="40">
        <v>12808118.75</v>
      </c>
      <c r="I39" s="40">
        <v>13517720</v>
      </c>
      <c r="J39" s="2"/>
      <c r="K39" s="2"/>
      <c r="L39" s="39"/>
      <c r="M39" s="5"/>
      <c r="N39" s="3"/>
      <c r="O39" s="3"/>
      <c r="P39" s="3"/>
      <c r="Q39" s="3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</row>
    <row r="40" spans="1:197" s="38" customFormat="1" ht="15" customHeight="1" x14ac:dyDescent="0.2">
      <c r="A40" s="6"/>
      <c r="B40" s="1"/>
      <c r="C40" s="52" t="s">
        <v>20</v>
      </c>
      <c r="D40" s="40">
        <v>15842095</v>
      </c>
      <c r="E40" s="40">
        <v>16714145</v>
      </c>
      <c r="F40" s="8"/>
      <c r="G40" s="52" t="s">
        <v>20</v>
      </c>
      <c r="H40" s="40">
        <v>17077491.666666668</v>
      </c>
      <c r="I40" s="40">
        <v>18023626.666666668</v>
      </c>
      <c r="J40" s="2"/>
      <c r="K40" s="2"/>
      <c r="L40" s="39"/>
      <c r="M40" s="5"/>
      <c r="N40" s="3"/>
      <c r="O40" s="3"/>
      <c r="P40" s="3"/>
      <c r="Q40" s="3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</row>
    <row r="41" spans="1:197" s="38" customFormat="1" ht="15" thickBot="1" x14ac:dyDescent="0.25">
      <c r="A41" s="6"/>
      <c r="B41" s="1"/>
      <c r="C41" s="15" t="s">
        <v>21</v>
      </c>
      <c r="D41" s="57">
        <v>19010514</v>
      </c>
      <c r="E41" s="57">
        <v>20056974</v>
      </c>
      <c r="F41" s="8"/>
      <c r="G41" s="15" t="s">
        <v>21</v>
      </c>
      <c r="H41" s="57">
        <v>20492990</v>
      </c>
      <c r="I41" s="57">
        <v>21628352</v>
      </c>
      <c r="J41" s="2"/>
      <c r="K41" s="2"/>
      <c r="L41" s="39"/>
      <c r="M41" s="58"/>
      <c r="N41" s="3"/>
      <c r="O41" s="3"/>
      <c r="P41" s="3"/>
      <c r="Q41" s="3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</row>
    <row r="42" spans="1:197" s="38" customFormat="1" ht="15" thickBot="1" x14ac:dyDescent="0.25">
      <c r="A42" s="6"/>
      <c r="B42" s="1"/>
      <c r="C42" s="2"/>
      <c r="D42" s="2"/>
      <c r="E42" s="2"/>
      <c r="F42" s="6"/>
      <c r="G42" s="2"/>
      <c r="H42" s="2"/>
      <c r="I42" s="2"/>
      <c r="J42" s="2"/>
      <c r="K42" s="2"/>
      <c r="L42" s="39"/>
      <c r="M42" s="58"/>
      <c r="N42" s="3"/>
      <c r="O42" s="3"/>
      <c r="P42" s="3"/>
      <c r="Q42" s="3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</row>
    <row r="43" spans="1:197" s="38" customFormat="1" x14ac:dyDescent="0.2">
      <c r="A43" s="6"/>
      <c r="B43" s="1"/>
      <c r="C43" s="79" t="s">
        <v>45</v>
      </c>
      <c r="D43" s="77">
        <v>8</v>
      </c>
      <c r="E43" s="49">
        <v>12</v>
      </c>
      <c r="F43" s="9"/>
      <c r="G43" s="79" t="s">
        <v>45</v>
      </c>
      <c r="H43" s="77">
        <v>12</v>
      </c>
      <c r="I43" s="49">
        <v>7</v>
      </c>
      <c r="J43" s="2"/>
      <c r="K43" s="2"/>
      <c r="L43" s="39"/>
      <c r="M43" s="58"/>
      <c r="N43" s="3"/>
      <c r="O43" s="3"/>
      <c r="P43" s="3"/>
      <c r="Q43" s="3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</row>
    <row r="44" spans="1:197" s="38" customFormat="1" x14ac:dyDescent="0.2">
      <c r="A44" s="6"/>
      <c r="B44" s="1"/>
      <c r="C44" s="52" t="s">
        <v>18</v>
      </c>
      <c r="D44" s="40">
        <v>6336838</v>
      </c>
      <c r="E44" s="53">
        <v>10028487</v>
      </c>
      <c r="F44" s="8"/>
      <c r="G44" s="52" t="s">
        <v>18</v>
      </c>
      <c r="H44" s="40">
        <v>6830996.666666667</v>
      </c>
      <c r="I44" s="53">
        <v>6308269.333333334</v>
      </c>
      <c r="J44" s="2"/>
      <c r="K44" s="2"/>
      <c r="L44" s="39"/>
      <c r="M44" s="58"/>
      <c r="N44" s="3"/>
      <c r="O44" s="3"/>
      <c r="P44" s="3"/>
      <c r="Q44" s="3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</row>
    <row r="45" spans="1:197" s="38" customFormat="1" x14ac:dyDescent="0.2">
      <c r="A45" s="6"/>
      <c r="B45" s="1"/>
      <c r="C45" s="52" t="s">
        <v>19</v>
      </c>
      <c r="D45" s="40">
        <v>7921047.5</v>
      </c>
      <c r="E45" s="53">
        <v>12535608.75</v>
      </c>
      <c r="F45" s="8"/>
      <c r="G45" s="52" t="s">
        <v>19</v>
      </c>
      <c r="H45" s="40">
        <v>8538745.833333334</v>
      </c>
      <c r="I45" s="53">
        <v>7885336.666666667</v>
      </c>
      <c r="J45" s="2"/>
      <c r="K45" s="2"/>
      <c r="L45" s="39"/>
      <c r="M45" s="58"/>
      <c r="N45" s="3"/>
      <c r="O45" s="3"/>
      <c r="P45" s="3"/>
      <c r="Q45" s="3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</row>
    <row r="46" spans="1:197" s="38" customFormat="1" x14ac:dyDescent="0.2">
      <c r="A46" s="6"/>
      <c r="B46" s="1"/>
      <c r="C46" s="52" t="s">
        <v>20</v>
      </c>
      <c r="D46" s="40">
        <v>10561396.666666666</v>
      </c>
      <c r="E46" s="53">
        <v>16714145</v>
      </c>
      <c r="F46" s="8"/>
      <c r="G46" s="52" t="s">
        <v>20</v>
      </c>
      <c r="H46" s="40">
        <v>11384994.444444446</v>
      </c>
      <c r="I46" s="53">
        <v>10513782.222222224</v>
      </c>
      <c r="J46" s="2"/>
      <c r="K46" s="2"/>
      <c r="L46" s="39"/>
      <c r="M46" s="5"/>
      <c r="N46" s="3"/>
      <c r="O46" s="3"/>
      <c r="P46" s="3"/>
      <c r="Q46" s="3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</row>
    <row r="47" spans="1:197" s="38" customFormat="1" ht="15" thickBot="1" x14ac:dyDescent="0.25">
      <c r="A47" s="6"/>
      <c r="B47" s="1"/>
      <c r="C47" s="15" t="s">
        <v>21</v>
      </c>
      <c r="D47" s="57">
        <v>12673676</v>
      </c>
      <c r="E47" s="55">
        <v>20056974</v>
      </c>
      <c r="F47" s="8"/>
      <c r="G47" s="15" t="s">
        <v>21</v>
      </c>
      <c r="H47" s="57">
        <v>13661993.333333334</v>
      </c>
      <c r="I47" s="55">
        <v>12616538.666666668</v>
      </c>
      <c r="J47" s="2"/>
      <c r="K47" s="2"/>
      <c r="L47" s="39"/>
      <c r="M47" s="5"/>
      <c r="N47" s="3"/>
      <c r="O47" s="3"/>
      <c r="P47" s="3"/>
      <c r="Q47" s="3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</row>
    <row r="48" spans="1:197" s="38" customFormat="1" x14ac:dyDescent="0.2">
      <c r="A48" s="6"/>
      <c r="B48" s="1"/>
      <c r="C48" s="2"/>
      <c r="D48" s="2"/>
      <c r="E48" s="2"/>
      <c r="F48" s="6"/>
      <c r="G48" s="2"/>
      <c r="H48" s="2"/>
      <c r="I48" s="2"/>
      <c r="J48" s="2"/>
      <c r="K48" s="2"/>
      <c r="L48" s="39"/>
      <c r="M48" s="5"/>
      <c r="N48" s="3"/>
      <c r="O48" s="3"/>
      <c r="P48" s="3"/>
      <c r="Q48" s="3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</row>
    <row r="49" spans="1:197" s="38" customFormat="1" x14ac:dyDescent="0.2">
      <c r="A49" s="6"/>
      <c r="B49" s="70"/>
      <c r="C49" s="71" t="s">
        <v>49</v>
      </c>
      <c r="D49" s="72"/>
      <c r="E49" s="73"/>
      <c r="F49" s="74"/>
      <c r="G49" s="62"/>
      <c r="H49" s="62"/>
      <c r="I49" s="62"/>
      <c r="J49" s="2"/>
      <c r="K49" s="2"/>
      <c r="L49" s="39"/>
      <c r="M49" s="5"/>
      <c r="N49" s="3"/>
      <c r="O49" s="3"/>
      <c r="P49" s="3"/>
      <c r="Q49" s="3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</row>
    <row r="50" spans="1:197" s="38" customFormat="1" ht="15" thickBot="1" x14ac:dyDescent="0.25">
      <c r="A50" s="6"/>
      <c r="B50" s="1"/>
      <c r="C50" s="2"/>
      <c r="D50" s="59"/>
      <c r="E50" s="2"/>
      <c r="F50" s="3"/>
      <c r="G50" s="2"/>
      <c r="H50" s="2"/>
      <c r="I50" s="2"/>
      <c r="J50" s="2"/>
      <c r="K50" s="2"/>
      <c r="L50" s="39"/>
      <c r="M50" s="5"/>
      <c r="N50" s="3"/>
      <c r="O50" s="3"/>
      <c r="P50" s="3"/>
      <c r="Q50" s="3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</row>
    <row r="51" spans="1:197" s="2" customFormat="1" ht="22.5" x14ac:dyDescent="0.2">
      <c r="A51" s="6"/>
      <c r="B51" s="1"/>
      <c r="C51" s="48" t="s">
        <v>34</v>
      </c>
      <c r="D51" s="78" t="s">
        <v>11</v>
      </c>
      <c r="E51" s="49" t="s">
        <v>14</v>
      </c>
      <c r="F51" s="50"/>
      <c r="G51" s="48" t="s">
        <v>34</v>
      </c>
      <c r="H51" s="78" t="s">
        <v>15</v>
      </c>
      <c r="I51" s="49" t="s">
        <v>16</v>
      </c>
      <c r="L51" s="39"/>
      <c r="M51" s="5"/>
      <c r="N51" s="3"/>
      <c r="O51" s="3"/>
      <c r="P51" s="3"/>
      <c r="Q51" s="3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</row>
    <row r="52" spans="1:197" s="2" customFormat="1" x14ac:dyDescent="0.2">
      <c r="A52" s="6"/>
      <c r="B52" s="1"/>
      <c r="C52" s="52" t="s">
        <v>18</v>
      </c>
      <c r="D52" s="53">
        <v>12936915</v>
      </c>
      <c r="E52" s="53">
        <v>13713150</v>
      </c>
      <c r="F52" s="8"/>
      <c r="G52" s="52" t="s">
        <v>18</v>
      </c>
      <c r="H52" s="53">
        <v>14535992</v>
      </c>
      <c r="I52" s="53">
        <v>15408196</v>
      </c>
      <c r="L52" s="39"/>
      <c r="M52" s="5"/>
      <c r="N52" s="3"/>
      <c r="O52" s="3"/>
      <c r="P52" s="3"/>
      <c r="Q52" s="3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</row>
    <row r="53" spans="1:197" s="2" customFormat="1" x14ac:dyDescent="0.2">
      <c r="A53" s="6"/>
      <c r="B53" s="1"/>
      <c r="C53" s="52" t="s">
        <v>19</v>
      </c>
      <c r="D53" s="40">
        <v>16171143.75</v>
      </c>
      <c r="E53" s="40">
        <v>17141437.5</v>
      </c>
      <c r="F53" s="8"/>
      <c r="G53" s="52" t="s">
        <v>19</v>
      </c>
      <c r="H53" s="40">
        <v>18169990</v>
      </c>
      <c r="I53" s="40">
        <v>19260245</v>
      </c>
      <c r="L53" s="39"/>
      <c r="M53" s="5"/>
      <c r="N53" s="3"/>
      <c r="O53" s="3"/>
      <c r="P53" s="3"/>
      <c r="Q53" s="3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</row>
    <row r="54" spans="1:197" s="2" customFormat="1" x14ac:dyDescent="0.2">
      <c r="A54" s="6"/>
      <c r="B54" s="1"/>
      <c r="C54" s="52" t="s">
        <v>20</v>
      </c>
      <c r="D54" s="40">
        <v>21561525</v>
      </c>
      <c r="E54" s="40">
        <v>22855250</v>
      </c>
      <c r="F54" s="8"/>
      <c r="G54" s="52" t="s">
        <v>20</v>
      </c>
      <c r="H54" s="40">
        <v>24226653.333333336</v>
      </c>
      <c r="I54" s="40">
        <v>25680326.666666668</v>
      </c>
      <c r="L54" s="39"/>
      <c r="M54" s="5"/>
      <c r="N54" s="3"/>
      <c r="O54" s="3"/>
      <c r="P54" s="3"/>
      <c r="Q54" s="3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</row>
    <row r="55" spans="1:197" s="2" customFormat="1" ht="15" thickBot="1" x14ac:dyDescent="0.25">
      <c r="A55" s="6"/>
      <c r="B55" s="1"/>
      <c r="C55" s="15" t="s">
        <v>21</v>
      </c>
      <c r="D55" s="57">
        <v>25873830</v>
      </c>
      <c r="E55" s="57">
        <v>27426300</v>
      </c>
      <c r="F55" s="8"/>
      <c r="G55" s="15" t="s">
        <v>21</v>
      </c>
      <c r="H55" s="57">
        <v>29071984</v>
      </c>
      <c r="I55" s="57">
        <v>30816392</v>
      </c>
      <c r="L55" s="39"/>
      <c r="M55" s="5"/>
      <c r="N55" s="3"/>
      <c r="O55" s="3"/>
      <c r="P55" s="3"/>
      <c r="Q55" s="3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</row>
    <row r="56" spans="1:197" s="2" customFormat="1" ht="15" thickBot="1" x14ac:dyDescent="0.25">
      <c r="A56" s="6"/>
      <c r="B56" s="1"/>
      <c r="F56" s="6"/>
      <c r="L56" s="39"/>
      <c r="M56" s="5"/>
      <c r="N56" s="3"/>
      <c r="O56" s="3"/>
      <c r="P56" s="3"/>
      <c r="Q56" s="3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</row>
    <row r="57" spans="1:197" s="2" customFormat="1" x14ac:dyDescent="0.2">
      <c r="A57" s="6"/>
      <c r="B57" s="1"/>
      <c r="C57" s="79" t="s">
        <v>45</v>
      </c>
      <c r="D57" s="77">
        <v>8</v>
      </c>
      <c r="E57" s="49">
        <v>12</v>
      </c>
      <c r="F57" s="9"/>
      <c r="G57" s="79" t="s">
        <v>45</v>
      </c>
      <c r="H57" s="77">
        <v>12</v>
      </c>
      <c r="I57" s="49">
        <v>7</v>
      </c>
      <c r="L57" s="39"/>
      <c r="M57" s="5"/>
      <c r="N57" s="3"/>
      <c r="O57" s="3"/>
      <c r="P57" s="3"/>
      <c r="Q57" s="3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</row>
    <row r="58" spans="1:197" s="2" customFormat="1" x14ac:dyDescent="0.2">
      <c r="A58" s="6"/>
      <c r="B58" s="1"/>
      <c r="C58" s="52" t="s">
        <v>18</v>
      </c>
      <c r="D58" s="40">
        <v>8624610</v>
      </c>
      <c r="E58" s="53">
        <v>13713150</v>
      </c>
      <c r="F58" s="8"/>
      <c r="G58" s="52" t="s">
        <v>18</v>
      </c>
      <c r="H58" s="40">
        <v>9690661.333333334</v>
      </c>
      <c r="I58" s="53">
        <v>8988114.3333333321</v>
      </c>
      <c r="L58" s="39"/>
      <c r="M58" s="5"/>
      <c r="N58" s="3"/>
      <c r="O58" s="3"/>
      <c r="P58" s="3"/>
      <c r="Q58" s="3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</row>
    <row r="59" spans="1:197" s="2" customFormat="1" x14ac:dyDescent="0.2">
      <c r="A59" s="6"/>
      <c r="B59" s="1"/>
      <c r="C59" s="52" t="s">
        <v>19</v>
      </c>
      <c r="D59" s="40">
        <v>10780762.5</v>
      </c>
      <c r="E59" s="53">
        <v>17141437.5</v>
      </c>
      <c r="F59" s="8"/>
      <c r="G59" s="52" t="s">
        <v>19</v>
      </c>
      <c r="H59" s="40">
        <v>12113326.666666666</v>
      </c>
      <c r="I59" s="53">
        <v>11235142.916666668</v>
      </c>
      <c r="L59" s="39"/>
      <c r="M59" s="5"/>
      <c r="N59" s="3"/>
      <c r="O59" s="3"/>
      <c r="P59" s="3"/>
      <c r="Q59" s="3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</row>
    <row r="60" spans="1:197" s="2" customFormat="1" x14ac:dyDescent="0.2">
      <c r="A60" s="6"/>
      <c r="B60" s="1"/>
      <c r="C60" s="52" t="s">
        <v>20</v>
      </c>
      <c r="D60" s="40">
        <v>14374350</v>
      </c>
      <c r="E60" s="53">
        <v>22855250</v>
      </c>
      <c r="F60" s="8"/>
      <c r="G60" s="52" t="s">
        <v>20</v>
      </c>
      <c r="H60" s="40">
        <v>16151102.222222224</v>
      </c>
      <c r="I60" s="53">
        <v>14980190.555555558</v>
      </c>
      <c r="L60" s="39"/>
      <c r="M60" s="5"/>
      <c r="N60" s="3"/>
      <c r="O60" s="3"/>
      <c r="P60" s="3"/>
      <c r="Q60" s="3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</row>
    <row r="61" spans="1:197" s="2" customFormat="1" ht="15" thickBot="1" x14ac:dyDescent="0.25">
      <c r="A61" s="6"/>
      <c r="B61" s="1"/>
      <c r="C61" s="15" t="s">
        <v>21</v>
      </c>
      <c r="D61" s="57">
        <v>17249220</v>
      </c>
      <c r="E61" s="55">
        <v>27426300</v>
      </c>
      <c r="F61" s="8"/>
      <c r="G61" s="15" t="s">
        <v>21</v>
      </c>
      <c r="H61" s="57">
        <v>19381322.666666668</v>
      </c>
      <c r="I61" s="55">
        <v>17976228.666666664</v>
      </c>
      <c r="L61" s="39"/>
      <c r="M61" s="5"/>
      <c r="N61" s="3"/>
      <c r="O61" s="3"/>
      <c r="P61" s="3"/>
      <c r="Q61" s="3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</row>
  </sheetData>
  <mergeCells count="33">
    <mergeCell ref="K32:P32"/>
    <mergeCell ref="K33:P33"/>
    <mergeCell ref="K25:N25"/>
    <mergeCell ref="K26:M26"/>
    <mergeCell ref="K27:M27"/>
    <mergeCell ref="K28:M28"/>
    <mergeCell ref="K29:M29"/>
    <mergeCell ref="M13:M20"/>
    <mergeCell ref="N13:N20"/>
    <mergeCell ref="O13:O20"/>
    <mergeCell ref="P13:P20"/>
    <mergeCell ref="K31:P31"/>
    <mergeCell ref="B13:B20"/>
    <mergeCell ref="C13:C20"/>
    <mergeCell ref="D13:D20"/>
    <mergeCell ref="E13:E20"/>
    <mergeCell ref="L13:L20"/>
    <mergeCell ref="B11:B12"/>
    <mergeCell ref="C11:C12"/>
    <mergeCell ref="D11:D12"/>
    <mergeCell ref="E11:E12"/>
    <mergeCell ref="F11:F12"/>
    <mergeCell ref="Q11:Q12"/>
    <mergeCell ref="L11:L12"/>
    <mergeCell ref="M11:M12"/>
    <mergeCell ref="N11:N12"/>
    <mergeCell ref="O11:O12"/>
    <mergeCell ref="P11:P12"/>
    <mergeCell ref="N10:P10"/>
    <mergeCell ref="C2:P2"/>
    <mergeCell ref="C3:P3"/>
    <mergeCell ref="C5:P5"/>
    <mergeCell ref="G11:J11"/>
  </mergeCells>
  <printOptions horizontalCentered="1" verticalCentered="1"/>
  <pageMargins left="0.39370078740157483" right="0.39370078740157483" top="0.23622047244094491" bottom="7.874015748031496E-2" header="0" footer="0.27559055118110237"/>
  <pageSetup paperSize="14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VALOR 2019- LP vs2</vt:lpstr>
      <vt:lpstr>'VALOR 2019- LP vs2'!Área_de_impresión</vt:lpstr>
      <vt:lpstr>'VALOR 2019- LP vs2'!Títulos_a_imprimir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Yaneth Acero Alvarez</dc:creator>
  <cp:lastModifiedBy>Yolanda Rosas Jaimes</cp:lastModifiedBy>
  <cp:lastPrinted>2018-12-28T16:31:20Z</cp:lastPrinted>
  <dcterms:created xsi:type="dcterms:W3CDTF">2018-12-11T18:36:03Z</dcterms:created>
  <dcterms:modified xsi:type="dcterms:W3CDTF">2018-12-28T16:31:23Z</dcterms:modified>
</cp:coreProperties>
</file>