
<file path=[Content_Types].xml><?xml version="1.0" encoding="utf-8"?>
<Types xmlns="http://schemas.openxmlformats.org/package/2006/content-types">
  <Default ContentType="application/vnd.openxmlformats-officedocument.vmlDrawing" Extension="vml"/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binary" PartName="/xl/commentsmeta0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spreadsheetml.comments+xml" PartName="/xl/comments1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Hoja1" sheetId="1" r:id="rId4"/>
  </sheets>
  <definedNames/>
  <calcPr/>
  <extLst>
    <ext uri="GoogleSheetsCustomDataVersion1">
      <go:sheetsCustomData xmlns:go="http://customooxmlschemas.google.com/" r:id="rId5" roundtripDataSignature="AMtx7mjZZAqJ8enuCnTEhDjSPW2P9R59Bg=="/>
    </ext>
  </extLst>
</workbook>
</file>

<file path=xl/comments1.xml><?xml version="1.0" encoding="utf-8"?>
<comments xmlns:r="http://schemas.openxmlformats.org/officeDocument/2006/relationships" xmlns="http://schemas.openxmlformats.org/spreadsheetml/2006/main">
  <authors>
    <author/>
  </authors>
  <commentList>
    <comment authorId="0" ref="M4">
      <text>
        <t xml:space="preserve">======
ID#AAAAVRzmJgo
santiago guetio velasco    (2022-02-28 23:59:59)
El valor total por actividad puede variar según el tiempo especificado en la Columna F (Tiempo mes)</t>
      </text>
    </comment>
  </commentList>
  <extLst>
    <ext uri="GoogleSheetsCustomDataVersion1">
      <go:sheetsCustomData xmlns:go="http://customooxmlschemas.google.com/" r:id="rId1" roundtripDataSignature="AMtx7mjpzsCShZNyDRhJfuNJOWPoZzylmQ=="/>
    </ext>
  </extLst>
</comments>
</file>

<file path=xl/sharedStrings.xml><?xml version="1.0" encoding="utf-8"?>
<sst xmlns="http://schemas.openxmlformats.org/spreadsheetml/2006/main" count="104" uniqueCount="72">
  <si>
    <t>ANEXO 7. DISCRIMINACIÓN DE PRESUPUESTO</t>
  </si>
  <si>
    <t>ACTIVIDADES</t>
  </si>
  <si>
    <t>DETALLE DE ACTIVIDAD</t>
  </si>
  <si>
    <t>Unidad de medida</t>
  </si>
  <si>
    <t>Cantidad</t>
  </si>
  <si>
    <t>*Tiempo 
(mes)</t>
  </si>
  <si>
    <t>APORTE ALCALDÍA</t>
  </si>
  <si>
    <t>APORTE ASOCIADO</t>
  </si>
  <si>
    <t xml:space="preserve">Valor unitario </t>
  </si>
  <si>
    <t xml:space="preserve">Valor total por mes </t>
  </si>
  <si>
    <t xml:space="preserve">Valor total por cuatro (4) meses </t>
  </si>
  <si>
    <t>Cantidad adicional</t>
  </si>
  <si>
    <t xml:space="preserve">Valor total por cuatro *(4) meses </t>
  </si>
  <si>
    <t>% Aporte</t>
  </si>
  <si>
    <t>INDICAR SI ES EN ESPECIO O DINERO</t>
  </si>
  <si>
    <t>Adquirir alimentos de la canasta básica familiar para suministrar a la población beneficiaria.</t>
  </si>
  <si>
    <t>Brindar acompañamieno nutricional y alimentario a los puntos comunitarios de asistencia alimentaria, a partir de revisión y actualización de la minuta, ciclos de menús y estandarización de la misma.</t>
  </si>
  <si>
    <t>Servicio profesional</t>
  </si>
  <si>
    <t>1 mes (Total 4 meses)</t>
  </si>
  <si>
    <t xml:space="preserve">Adquirir los alimentos acordados en la minuta para atender a 500 beneficiarios en diez (10) puntos comunitarios de preparación de alimentos por 10 días hábiles en el mes para periodos de diez (10) días. </t>
  </si>
  <si>
    <t>Ración alimentaria</t>
  </si>
  <si>
    <t>10 días hábiles (*1 sola vez)</t>
  </si>
  <si>
    <t xml:space="preserve">Adquirir los alimentos acordados en la minuta para atender a 1000 beneficiarios en veinte (20) puntos comunitarios de preparación de alimentos por 20 días hábiles en el mes por periodos de diez (10) días. </t>
  </si>
  <si>
    <t>20 días hábiles / 1 mes (*Total 3,5 meses)</t>
  </si>
  <si>
    <t>Realizar servicio especial de transporte de alimentos.</t>
  </si>
  <si>
    <t>Realizar una (1) entrega de alimentos en diez (10) puntos acordados por el solicitante del servicio, garantizado todas las condiciones técnicas y de calidad para prestar el servicio conservando la inocuidad de los alimentos.</t>
  </si>
  <si>
    <t>Entrega por punto</t>
  </si>
  <si>
    <t>*1 sola vez</t>
  </si>
  <si>
    <t>Realizar dos (2) entregas de alimentos por mes a veinte (20) puntos acordados por el solicitante del servicio, garantizado todas las condiciones técnicas y de calidad para prestar el servicio conservando la inocuidad de los alimentos.</t>
  </si>
  <si>
    <t>Apoyo logístico para la entrega de los bienes e insumos del convenio.</t>
  </si>
  <si>
    <t>Servicios Logísticos</t>
  </si>
  <si>
    <t>1 persona</t>
  </si>
  <si>
    <t>2 personas</t>
  </si>
  <si>
    <t>1 mes (Total 3,5 meses)</t>
  </si>
  <si>
    <t>Capacitar en normas técnicas sanitarias y alimentarias y de bioseguridad.</t>
  </si>
  <si>
    <t>Diseño, implemetanción y seguimiento del Plan de Saneamiento Básico las personas voluntarias de las unidades de preparación de alimentos.</t>
  </si>
  <si>
    <t>Adquirir elementos de bioseguridad para los manipuladores de alimentos, cofía y tapabocas antifluido y delantal impermeable.</t>
  </si>
  <si>
    <t xml:space="preserve">Kit </t>
  </si>
  <si>
    <t>1 sola vez</t>
  </si>
  <si>
    <t>Adquirir los recipientes para la separación en la fuente de los residuos sólidos</t>
  </si>
  <si>
    <t>Kit 3 recipientes</t>
  </si>
  <si>
    <t>Bolsas plásticas para la separación adecuada de los residuos en la fuente</t>
  </si>
  <si>
    <t>Kit 3 bolsas</t>
  </si>
  <si>
    <t>20 días hábiles / 1 mes (Total 3,5 meses)</t>
  </si>
  <si>
    <t>Desarrollar las actividades Administrativas, Financieras y Jurídicas en la ejecución del proyecto.</t>
  </si>
  <si>
    <t>Desarrollar las actividades coordinación (planeación y seguimiento) para la ejecución del convenio.</t>
  </si>
  <si>
    <t>Apoyar técnica y administrativamente para la recolección de evidencias y elaboración de informes</t>
  </si>
  <si>
    <t>Apoyar las actividades financieras durante la ejecición del convenio.</t>
  </si>
  <si>
    <t>Servicio técnólogo</t>
  </si>
  <si>
    <t>Apoyar los procesos jurídicos durante la ejecución del convenio.</t>
  </si>
  <si>
    <t xml:space="preserve">Proveer espacios con servicios públicos de agua, energía e internet y dotada de equipos de oficina y sistemas para la operación administrativa, técnica y  financiera del proyecto, así como espacios para las reuniones de equipos de trabajo y con las personas involucradas en la operación del convenio. </t>
  </si>
  <si>
    <t>Arrendamiento</t>
  </si>
  <si>
    <t>Fortalecer las unidades de preparación de alimentos con equipos para el almacenacimiento y conservación de la cadena de frío y utensilios para la preparación en caliente</t>
  </si>
  <si>
    <t>Adquirir equipos para la conservación de la cadena de frío de los alimentos (ver anexo 2).</t>
  </si>
  <si>
    <t>Congelador</t>
  </si>
  <si>
    <t>Adquirir equipos para la preparación en caliente de los alimentos (ver anexo 2).</t>
  </si>
  <si>
    <t>Estufa</t>
  </si>
  <si>
    <t>Adquirir utensilios para la preparación de los alimentos (ver anexo 2).</t>
  </si>
  <si>
    <t>Utensilios</t>
  </si>
  <si>
    <t>Prestar servicio especial de transporte de fleteo, para la entrega de los bienes muebles (equipos y utensilios de cocina) a diez (10) puntos comunitarios de preparación de alimentos acordados.</t>
  </si>
  <si>
    <t>Transporte</t>
  </si>
  <si>
    <t>Desarrollar acciones de intervención psicosocial que aporten al fortalecimiento de los liderazgos y procesos comunitarios identificados en el territorio.</t>
  </si>
  <si>
    <t>Realizar intervención psicosocial a la población de gestoras/es de los puntos comunitarios de asistencia alimentaria para el fortalecimiento de sus habilidades para el liderazgo social, así como acompañamiento para el acceso de la población beneficiaria a oferta institucional, para el fortalecimiento del capital social comunitario.</t>
  </si>
  <si>
    <t>Apoyar logísticamente el desarrollo de las actividades de intervención y acompañamiento social, nutricional y técnico.</t>
  </si>
  <si>
    <t>Transportar a los equipos de intervención en territorio a diez (10) puntos comunitarios de asistencia alimentaria.</t>
  </si>
  <si>
    <t>Recorrido</t>
  </si>
  <si>
    <t>Transportar a los equipos de intervención en territorio a veinte (20) puntos comunitarios de asistencia alimentaria.</t>
  </si>
  <si>
    <t>1 meses (Total 3,5 meses)</t>
  </si>
  <si>
    <t>TOTAL</t>
  </si>
  <si>
    <t>Valor Total del Covenio</t>
  </si>
  <si>
    <r>
      <rPr>
        <rFont val="Arial Narrow"/>
        <b/>
        <color theme="1"/>
        <sz val="11.0"/>
      </rPr>
      <t>NOTA:</t>
    </r>
    <r>
      <rPr>
        <rFont val="Arial Narrow"/>
        <color theme="1"/>
        <sz val="11.0"/>
      </rPr>
      <t xml:space="preserve"> El valor mínimo de los Aportes que acepta la Entidad es la suma de </t>
    </r>
    <r>
      <rPr>
        <rFont val="Arial Narrow"/>
        <b/>
        <color theme="1"/>
        <sz val="11.0"/>
      </rPr>
      <t>$50.433.333</t>
    </r>
  </si>
  <si>
    <r>
      <rPr>
        <rFont val="Arial Narrow"/>
        <b/>
        <color theme="1"/>
        <sz val="11.0"/>
      </rPr>
      <t>NOTA:</t>
    </r>
    <r>
      <rPr>
        <rFont val="Arial Narrow"/>
        <color theme="1"/>
        <sz val="11.0"/>
      </rPr>
      <t xml:space="preserve"> El valor total por actividad puede variar según el tiempo especificado en la Columna F (Tiempo mes)</t>
    </r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</si>
</sst>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&quot;$&quot;\ * #,##0_-;\-&quot;$&quot;\ * #,##0_-;_-&quot;$&quot;\ * &quot;-&quot;_-;_-@"/>
  </numFmts>
  <fonts count="5">
    <font>
      <sz val="11.0"/>
      <color theme="1"/>
      <name val="Calibri"/>
    </font>
    <font>
      <sz val="11.0"/>
      <color theme="1"/>
      <name val="Arial Narrow"/>
    </font>
    <font>
      <b/>
      <sz val="11.0"/>
      <color theme="1"/>
      <name val="Arial Narrow"/>
    </font>
    <font/>
    <font>
      <b/>
      <sz val="11.0"/>
      <color rgb="FFFF0000"/>
      <name val="Arial Narrow"/>
    </font>
  </fonts>
  <fills count="2">
    <fill>
      <patternFill patternType="none"/>
    </fill>
    <fill>
      <patternFill patternType="lightGray"/>
    </fill>
  </fills>
  <borders count="12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</borders>
  <cellStyleXfs count="1">
    <xf borderId="0" fillId="0" fontId="0" numFmtId="0" applyAlignment="1" applyFont="1"/>
  </cellStyleXfs>
  <cellXfs count="34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1" fillId="0" fontId="2" numFmtId="0" xfId="0" applyAlignment="1" applyBorder="1" applyFont="1">
      <alignment horizontal="center"/>
    </xf>
    <xf borderId="2" fillId="0" fontId="3" numFmtId="0" xfId="0" applyBorder="1" applyFont="1"/>
    <xf borderId="3" fillId="0" fontId="3" numFmtId="0" xfId="0" applyBorder="1" applyFont="1"/>
    <xf borderId="0" fillId="0" fontId="2" numFmtId="0" xfId="0" applyAlignment="1" applyFont="1">
      <alignment horizontal="center" vertical="center"/>
    </xf>
    <xf borderId="4" fillId="0" fontId="3" numFmtId="0" xfId="0" applyBorder="1" applyFont="1"/>
    <xf borderId="5" fillId="0" fontId="2" numFmtId="0" xfId="0" applyAlignment="1" applyBorder="1" applyFont="1">
      <alignment horizontal="center" shrinkToFit="0" vertical="center" wrapText="1"/>
    </xf>
    <xf borderId="5" fillId="0" fontId="2" numFmtId="0" xfId="0" applyAlignment="1" applyBorder="1" applyFont="1">
      <alignment horizontal="center" vertical="center"/>
    </xf>
    <xf borderId="5" fillId="0" fontId="4" numFmtId="0" xfId="0" applyAlignment="1" applyBorder="1" applyFont="1">
      <alignment horizontal="center" shrinkToFit="0" vertical="center" wrapText="1"/>
    </xf>
    <xf borderId="6" fillId="0" fontId="2" numFmtId="164" xfId="0" applyAlignment="1" applyBorder="1" applyFont="1" applyNumberFormat="1">
      <alignment horizontal="center" vertical="center"/>
    </xf>
    <xf borderId="7" fillId="0" fontId="3" numFmtId="0" xfId="0" applyBorder="1" applyFont="1"/>
    <xf borderId="8" fillId="0" fontId="3" numFmtId="0" xfId="0" applyBorder="1" applyFont="1"/>
    <xf borderId="9" fillId="0" fontId="3" numFmtId="0" xfId="0" applyBorder="1" applyFont="1"/>
    <xf borderId="10" fillId="0" fontId="2" numFmtId="164" xfId="0" applyAlignment="1" applyBorder="1" applyFont="1" applyNumberFormat="1">
      <alignment horizontal="center" shrinkToFit="0" vertical="center" wrapText="1"/>
    </xf>
    <xf borderId="10" fillId="0" fontId="4" numFmtId="164" xfId="0" applyAlignment="1" applyBorder="1" applyFont="1" applyNumberFormat="1">
      <alignment horizontal="center" shrinkToFit="0" vertical="center" wrapText="1"/>
    </xf>
    <xf borderId="11" fillId="0" fontId="1" numFmtId="0" xfId="0" applyAlignment="1" applyBorder="1" applyFont="1">
      <alignment horizontal="center" shrinkToFit="0" vertical="center" wrapText="1"/>
    </xf>
    <xf borderId="11" fillId="0" fontId="1" numFmtId="0" xfId="0" applyAlignment="1" applyBorder="1" applyFont="1">
      <alignment horizontal="left" shrinkToFit="0" vertical="center" wrapText="1"/>
    </xf>
    <xf borderId="10" fillId="0" fontId="1" numFmtId="0" xfId="0" applyAlignment="1" applyBorder="1" applyFont="1">
      <alignment horizontal="left" shrinkToFit="0" vertical="center" wrapText="1"/>
    </xf>
    <xf borderId="10" fillId="0" fontId="1" numFmtId="0" xfId="0" applyAlignment="1" applyBorder="1" applyFont="1">
      <alignment shrinkToFit="0" vertical="center" wrapText="1"/>
    </xf>
    <xf borderId="10" fillId="0" fontId="1" numFmtId="0" xfId="0" applyAlignment="1" applyBorder="1" applyFont="1">
      <alignment horizontal="center" vertical="center"/>
    </xf>
    <xf borderId="10" fillId="0" fontId="1" numFmtId="0" xfId="0" applyAlignment="1" applyBorder="1" applyFont="1">
      <alignment horizontal="center" shrinkToFit="0" vertical="center" wrapText="1"/>
    </xf>
    <xf borderId="10" fillId="0" fontId="1" numFmtId="164" xfId="0" applyAlignment="1" applyBorder="1" applyFont="1" applyNumberFormat="1">
      <alignment horizontal="center" vertical="center"/>
    </xf>
    <xf borderId="10" fillId="0" fontId="1" numFmtId="164" xfId="0" applyBorder="1" applyFont="1" applyNumberFormat="1"/>
    <xf borderId="10" fillId="0" fontId="1" numFmtId="10" xfId="0" applyAlignment="1" applyBorder="1" applyFont="1" applyNumberFormat="1">
      <alignment horizontal="center" vertical="center"/>
    </xf>
    <xf borderId="10" fillId="0" fontId="1" numFmtId="0" xfId="0" applyBorder="1" applyFont="1"/>
    <xf borderId="5" fillId="0" fontId="3" numFmtId="0" xfId="0" applyBorder="1" applyFont="1"/>
    <xf borderId="10" fillId="0" fontId="1" numFmtId="0" xfId="0" applyAlignment="1" applyBorder="1" applyFont="1">
      <alignment horizontal="center" readingOrder="0" shrinkToFit="0" vertical="center" wrapText="1"/>
    </xf>
    <xf borderId="0" fillId="0" fontId="1" numFmtId="0" xfId="0" applyAlignment="1" applyFont="1">
      <alignment shrinkToFit="0" vertical="center" wrapText="1"/>
    </xf>
    <xf borderId="10" fillId="0" fontId="1" numFmtId="0" xfId="0" applyAlignment="1" applyBorder="1" applyFont="1">
      <alignment horizontal="left" vertical="center"/>
    </xf>
    <xf borderId="11" fillId="0" fontId="1" numFmtId="0" xfId="0" applyAlignment="1" applyBorder="1" applyFont="1">
      <alignment horizontal="center" vertical="center"/>
    </xf>
    <xf borderId="10" fillId="0" fontId="2" numFmtId="164" xfId="0" applyBorder="1" applyFont="1" applyNumberFormat="1"/>
    <xf borderId="1" fillId="0" fontId="1" numFmtId="0" xfId="0" applyAlignment="1" applyBorder="1" applyFont="1">
      <alignment horizontal="center"/>
    </xf>
    <xf borderId="10" fillId="0" fontId="2" numFmtId="0" xfId="0" applyBorder="1" applyFont="1"/>
  </cellXfs>
  <cellStyles count="1">
    <cellStyle xfId="0" name="Normal" builtinId="0"/>
  </cellStyles>
  <dxfs count="0"/>
</styleSheet>
</file>

<file path=xl/_rels/comments1.xml.rels><?xml version="1.0" encoding="UTF-8" standalone="yes"?>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drawing" Target="../drawings/drawing1.xml"/><Relationship Id="rId3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1" width="11.43"/>
    <col customWidth="1" min="2" max="2" width="26.0"/>
    <col customWidth="1" min="3" max="3" width="44.43"/>
    <col customWidth="1" min="4" max="4" width="15.57"/>
    <col customWidth="1" min="5" max="6" width="11.43"/>
    <col customWidth="1" min="7" max="7" width="12.43"/>
    <col customWidth="1" min="8" max="10" width="13.43"/>
    <col customWidth="1" min="11" max="11" width="11.43"/>
    <col customWidth="1" min="12" max="12" width="13.43"/>
    <col customWidth="1" min="13" max="15" width="11.43"/>
    <col customWidth="1" min="16" max="26" width="10.71"/>
  </cols>
  <sheetData>
    <row r="1" ht="16.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16.5" customHeight="1">
      <c r="A2" s="2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4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16.5" customHeight="1">
      <c r="A3" s="5" t="s">
        <v>1</v>
      </c>
      <c r="B3" s="6"/>
      <c r="C3" s="7" t="s">
        <v>2</v>
      </c>
      <c r="D3" s="7" t="s">
        <v>3</v>
      </c>
      <c r="E3" s="8" t="s">
        <v>4</v>
      </c>
      <c r="F3" s="9" t="s">
        <v>5</v>
      </c>
      <c r="G3" s="10" t="s">
        <v>6</v>
      </c>
      <c r="H3" s="11"/>
      <c r="I3" s="12"/>
      <c r="J3" s="10" t="s">
        <v>7</v>
      </c>
      <c r="K3" s="11"/>
      <c r="L3" s="11"/>
      <c r="M3" s="11"/>
      <c r="N3" s="11"/>
      <c r="O3" s="12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ht="16.5" customHeight="1">
      <c r="A4" s="11"/>
      <c r="B4" s="12"/>
      <c r="C4" s="13"/>
      <c r="D4" s="13"/>
      <c r="E4" s="13"/>
      <c r="F4" s="13"/>
      <c r="G4" s="14" t="s">
        <v>8</v>
      </c>
      <c r="H4" s="14" t="s">
        <v>9</v>
      </c>
      <c r="I4" s="14" t="s">
        <v>10</v>
      </c>
      <c r="J4" s="14" t="s">
        <v>11</v>
      </c>
      <c r="K4" s="14" t="s">
        <v>8</v>
      </c>
      <c r="L4" s="14" t="s">
        <v>9</v>
      </c>
      <c r="M4" s="15" t="s">
        <v>12</v>
      </c>
      <c r="N4" s="14" t="s">
        <v>13</v>
      </c>
      <c r="O4" s="14" t="s">
        <v>14</v>
      </c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ht="16.5" customHeight="1">
      <c r="A5" s="16">
        <v>1.0</v>
      </c>
      <c r="B5" s="17" t="s">
        <v>15</v>
      </c>
      <c r="C5" s="18" t="s">
        <v>16</v>
      </c>
      <c r="D5" s="19" t="s">
        <v>17</v>
      </c>
      <c r="E5" s="20">
        <v>1.0</v>
      </c>
      <c r="F5" s="21" t="s">
        <v>18</v>
      </c>
      <c r="G5" s="22">
        <v>3766666.6666666665</v>
      </c>
      <c r="H5" s="22">
        <f>+G5*E5</f>
        <v>3766666.667</v>
      </c>
      <c r="I5" s="22">
        <f>+H5*4</f>
        <v>15066666.67</v>
      </c>
      <c r="J5" s="22"/>
      <c r="K5" s="22">
        <v>3766666.6666666665</v>
      </c>
      <c r="L5" s="22">
        <v>3766666.6666666665</v>
      </c>
      <c r="M5" s="23"/>
      <c r="N5" s="24">
        <f t="shared" ref="N5:N30" si="1">+M5/I5</f>
        <v>0</v>
      </c>
      <c r="O5" s="25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ht="16.5" customHeight="1">
      <c r="A6" s="26"/>
      <c r="B6" s="26"/>
      <c r="C6" s="18" t="s">
        <v>19</v>
      </c>
      <c r="D6" s="19" t="s">
        <v>20</v>
      </c>
      <c r="E6" s="20">
        <v>500.0</v>
      </c>
      <c r="F6" s="27" t="s">
        <v>21</v>
      </c>
      <c r="G6" s="22">
        <v>3343.477666666667</v>
      </c>
      <c r="H6" s="22">
        <f>+G6*E6*10</f>
        <v>16717388.33</v>
      </c>
      <c r="I6" s="22">
        <f>+H6*1</f>
        <v>16717388.33</v>
      </c>
      <c r="J6" s="22"/>
      <c r="K6" s="22">
        <v>3343.477666666667</v>
      </c>
      <c r="L6" s="22">
        <v>1.6717388333333334E7</v>
      </c>
      <c r="M6" s="23"/>
      <c r="N6" s="24">
        <f t="shared" si="1"/>
        <v>0</v>
      </c>
      <c r="O6" s="25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ht="16.5" customHeight="1">
      <c r="A7" s="13"/>
      <c r="B7" s="13"/>
      <c r="C7" s="18" t="s">
        <v>22</v>
      </c>
      <c r="D7" s="19" t="s">
        <v>20</v>
      </c>
      <c r="E7" s="20">
        <v>1000.0</v>
      </c>
      <c r="F7" s="27" t="s">
        <v>23</v>
      </c>
      <c r="G7" s="22">
        <v>3343.477666666667</v>
      </c>
      <c r="H7" s="22">
        <f>+G7*E7*20</f>
        <v>66869553.33</v>
      </c>
      <c r="I7" s="22">
        <f>+H7*3.5</f>
        <v>234043436.7</v>
      </c>
      <c r="J7" s="22"/>
      <c r="K7" s="22">
        <v>3343.477666666667</v>
      </c>
      <c r="L7" s="22">
        <v>6.6869553333333336E7</v>
      </c>
      <c r="M7" s="23"/>
      <c r="N7" s="24">
        <f t="shared" si="1"/>
        <v>0</v>
      </c>
      <c r="O7" s="25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ht="16.5" customHeight="1">
      <c r="A8" s="16">
        <v>2.0</v>
      </c>
      <c r="B8" s="16" t="s">
        <v>24</v>
      </c>
      <c r="C8" s="19" t="s">
        <v>25</v>
      </c>
      <c r="D8" s="19" t="s">
        <v>26</v>
      </c>
      <c r="E8" s="20">
        <v>10.0</v>
      </c>
      <c r="F8" s="20" t="s">
        <v>27</v>
      </c>
      <c r="G8" s="22">
        <v>106666.66666666667</v>
      </c>
      <c r="H8" s="22">
        <f t="shared" ref="H8:H9" si="2">+G8*E8</f>
        <v>1066666.667</v>
      </c>
      <c r="I8" s="22">
        <f>+H8*1</f>
        <v>1066666.667</v>
      </c>
      <c r="J8" s="22"/>
      <c r="K8" s="22">
        <v>106666.66666666667</v>
      </c>
      <c r="L8" s="22">
        <v>1066666.6666666667</v>
      </c>
      <c r="M8" s="23"/>
      <c r="N8" s="24">
        <f t="shared" si="1"/>
        <v>0</v>
      </c>
      <c r="O8" s="25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ht="16.5" customHeight="1">
      <c r="A9" s="26"/>
      <c r="B9" s="26"/>
      <c r="C9" s="19" t="s">
        <v>28</v>
      </c>
      <c r="D9" s="19" t="s">
        <v>26</v>
      </c>
      <c r="E9" s="20">
        <v>40.0</v>
      </c>
      <c r="F9" s="21" t="s">
        <v>18</v>
      </c>
      <c r="G9" s="22">
        <v>106666.66666666667</v>
      </c>
      <c r="H9" s="22">
        <f t="shared" si="2"/>
        <v>4266666.667</v>
      </c>
      <c r="I9" s="22">
        <f>+H9*4</f>
        <v>17066666.67</v>
      </c>
      <c r="J9" s="22"/>
      <c r="K9" s="22">
        <v>106666.66666666667</v>
      </c>
      <c r="L9" s="22">
        <v>4266666.666666667</v>
      </c>
      <c r="M9" s="23"/>
      <c r="N9" s="24">
        <f t="shared" si="1"/>
        <v>0</v>
      </c>
      <c r="O9" s="25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ht="16.5" customHeight="1">
      <c r="A10" s="26"/>
      <c r="B10" s="26"/>
      <c r="C10" s="19" t="s">
        <v>29</v>
      </c>
      <c r="D10" s="19" t="s">
        <v>30</v>
      </c>
      <c r="E10" s="21" t="s">
        <v>31</v>
      </c>
      <c r="F10" s="27" t="s">
        <v>21</v>
      </c>
      <c r="G10" s="22">
        <v>1800000.0</v>
      </c>
      <c r="H10" s="22">
        <f>+G10*0.5</f>
        <v>900000</v>
      </c>
      <c r="I10" s="22">
        <f>+H10*1</f>
        <v>900000</v>
      </c>
      <c r="J10" s="22"/>
      <c r="K10" s="22">
        <v>1800000.0</v>
      </c>
      <c r="L10" s="22">
        <v>900000.0</v>
      </c>
      <c r="M10" s="23"/>
      <c r="N10" s="24">
        <f t="shared" si="1"/>
        <v>0</v>
      </c>
      <c r="O10" s="25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ht="16.5" customHeight="1">
      <c r="A11" s="13"/>
      <c r="B11" s="13"/>
      <c r="C11" s="19" t="s">
        <v>29</v>
      </c>
      <c r="D11" s="19" t="s">
        <v>30</v>
      </c>
      <c r="E11" s="21" t="s">
        <v>32</v>
      </c>
      <c r="F11" s="21" t="s">
        <v>33</v>
      </c>
      <c r="G11" s="22">
        <v>1800000.0</v>
      </c>
      <c r="H11" s="22">
        <f>+G11*2</f>
        <v>3600000</v>
      </c>
      <c r="I11" s="22">
        <f>+H11*3.5</f>
        <v>12600000</v>
      </c>
      <c r="J11" s="22"/>
      <c r="K11" s="22">
        <v>1800000.0</v>
      </c>
      <c r="L11" s="22">
        <v>3600000.0</v>
      </c>
      <c r="M11" s="23"/>
      <c r="N11" s="24">
        <f t="shared" si="1"/>
        <v>0</v>
      </c>
      <c r="O11" s="25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ht="16.5" customHeight="1">
      <c r="A12" s="16">
        <v>3.0</v>
      </c>
      <c r="B12" s="17" t="s">
        <v>34</v>
      </c>
      <c r="C12" s="19" t="s">
        <v>35</v>
      </c>
      <c r="D12" s="19" t="s">
        <v>17</v>
      </c>
      <c r="E12" s="20">
        <v>1.0</v>
      </c>
      <c r="F12" s="21" t="s">
        <v>18</v>
      </c>
      <c r="G12" s="22">
        <v>3766666.6666666665</v>
      </c>
      <c r="H12" s="22">
        <f t="shared" ref="H12:H14" si="3">+G12*E12</f>
        <v>3766666.667</v>
      </c>
      <c r="I12" s="22">
        <f>+H12*4</f>
        <v>15066666.67</v>
      </c>
      <c r="J12" s="22"/>
      <c r="K12" s="22">
        <v>3766666.6666666665</v>
      </c>
      <c r="L12" s="22">
        <v>3766666.6666666665</v>
      </c>
      <c r="M12" s="23"/>
      <c r="N12" s="24">
        <f t="shared" si="1"/>
        <v>0</v>
      </c>
      <c r="O12" s="25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ht="16.5" customHeight="1">
      <c r="A13" s="26"/>
      <c r="B13" s="26"/>
      <c r="C13" s="19" t="s">
        <v>36</v>
      </c>
      <c r="D13" s="19" t="s">
        <v>37</v>
      </c>
      <c r="E13" s="20">
        <v>100.0</v>
      </c>
      <c r="F13" s="20" t="s">
        <v>38</v>
      </c>
      <c r="G13" s="22">
        <v>68333.33333333333</v>
      </c>
      <c r="H13" s="22">
        <f t="shared" si="3"/>
        <v>6833333.333</v>
      </c>
      <c r="I13" s="22">
        <f t="shared" ref="I13:I15" si="4">+H13*1</f>
        <v>6833333.333</v>
      </c>
      <c r="J13" s="22"/>
      <c r="K13" s="22">
        <v>68333.33333333333</v>
      </c>
      <c r="L13" s="22">
        <v>6833333.333333333</v>
      </c>
      <c r="M13" s="23"/>
      <c r="N13" s="24">
        <f t="shared" si="1"/>
        <v>0</v>
      </c>
      <c r="O13" s="25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ht="16.5" customHeight="1">
      <c r="A14" s="26"/>
      <c r="B14" s="26"/>
      <c r="C14" s="28" t="s">
        <v>39</v>
      </c>
      <c r="D14" s="19" t="s">
        <v>40</v>
      </c>
      <c r="E14" s="20">
        <v>10.0</v>
      </c>
      <c r="F14" s="20" t="s">
        <v>38</v>
      </c>
      <c r="G14" s="22">
        <v>306666.6666666667</v>
      </c>
      <c r="H14" s="22">
        <f t="shared" si="3"/>
        <v>3066666.667</v>
      </c>
      <c r="I14" s="22">
        <f t="shared" si="4"/>
        <v>3066666.667</v>
      </c>
      <c r="J14" s="22"/>
      <c r="K14" s="22">
        <v>306666.6666666667</v>
      </c>
      <c r="L14" s="22">
        <v>3066666.6666666665</v>
      </c>
      <c r="M14" s="23"/>
      <c r="N14" s="24">
        <f t="shared" si="1"/>
        <v>0</v>
      </c>
      <c r="O14" s="25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ht="16.5" customHeight="1">
      <c r="A15" s="26"/>
      <c r="B15" s="26"/>
      <c r="C15" s="19" t="s">
        <v>41</v>
      </c>
      <c r="D15" s="19" t="s">
        <v>42</v>
      </c>
      <c r="E15" s="20">
        <v>10.0</v>
      </c>
      <c r="F15" s="27" t="s">
        <v>21</v>
      </c>
      <c r="G15" s="22">
        <v>2200.0</v>
      </c>
      <c r="H15" s="22">
        <f>+G15*E15*10</f>
        <v>220000</v>
      </c>
      <c r="I15" s="22">
        <f t="shared" si="4"/>
        <v>220000</v>
      </c>
      <c r="J15" s="22"/>
      <c r="K15" s="22">
        <v>2200.0</v>
      </c>
      <c r="L15" s="22">
        <v>220000.0</v>
      </c>
      <c r="M15" s="23"/>
      <c r="N15" s="24">
        <f t="shared" si="1"/>
        <v>0</v>
      </c>
      <c r="O15" s="25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ht="16.5" customHeight="1">
      <c r="A16" s="13"/>
      <c r="B16" s="13"/>
      <c r="C16" s="19" t="s">
        <v>41</v>
      </c>
      <c r="D16" s="19" t="s">
        <v>42</v>
      </c>
      <c r="E16" s="20">
        <v>20.0</v>
      </c>
      <c r="F16" s="27" t="s">
        <v>43</v>
      </c>
      <c r="G16" s="22">
        <v>2200.0</v>
      </c>
      <c r="H16" s="22">
        <f>+G16*E16*20</f>
        <v>880000</v>
      </c>
      <c r="I16" s="22">
        <f>+H16*3.5</f>
        <v>3080000</v>
      </c>
      <c r="J16" s="22"/>
      <c r="K16" s="22">
        <v>2200.0</v>
      </c>
      <c r="L16" s="22">
        <v>880000.0</v>
      </c>
      <c r="M16" s="23"/>
      <c r="N16" s="24">
        <f t="shared" si="1"/>
        <v>0</v>
      </c>
      <c r="O16" s="25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ht="16.5" customHeight="1">
      <c r="A17" s="16">
        <v>4.0</v>
      </c>
      <c r="B17" s="17" t="s">
        <v>44</v>
      </c>
      <c r="C17" s="19" t="s">
        <v>45</v>
      </c>
      <c r="D17" s="19" t="s">
        <v>17</v>
      </c>
      <c r="E17" s="20">
        <v>1.0</v>
      </c>
      <c r="F17" s="21" t="s">
        <v>18</v>
      </c>
      <c r="G17" s="22">
        <v>3900000.0</v>
      </c>
      <c r="H17" s="22">
        <f t="shared" ref="H17:H25" si="5">+G17*E17</f>
        <v>3900000</v>
      </c>
      <c r="I17" s="22">
        <f t="shared" ref="I17:I21" si="6">+H17*4</f>
        <v>15600000</v>
      </c>
      <c r="J17" s="22"/>
      <c r="K17" s="22">
        <v>3900000.0</v>
      </c>
      <c r="L17" s="22">
        <v>3900000.0</v>
      </c>
      <c r="M17" s="23"/>
      <c r="N17" s="24">
        <f t="shared" si="1"/>
        <v>0</v>
      </c>
      <c r="O17" s="25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ht="16.5" customHeight="1">
      <c r="A18" s="26"/>
      <c r="B18" s="26"/>
      <c r="C18" s="19" t="s">
        <v>46</v>
      </c>
      <c r="D18" s="19" t="s">
        <v>17</v>
      </c>
      <c r="E18" s="20">
        <v>1.0</v>
      </c>
      <c r="F18" s="21" t="s">
        <v>18</v>
      </c>
      <c r="G18" s="22">
        <v>3100000.0</v>
      </c>
      <c r="H18" s="22">
        <f t="shared" si="5"/>
        <v>3100000</v>
      </c>
      <c r="I18" s="22">
        <f t="shared" si="6"/>
        <v>12400000</v>
      </c>
      <c r="J18" s="22"/>
      <c r="K18" s="22">
        <v>2766666.6666666665</v>
      </c>
      <c r="L18" s="22">
        <v>3100000.0</v>
      </c>
      <c r="M18" s="23"/>
      <c r="N18" s="24">
        <f t="shared" si="1"/>
        <v>0</v>
      </c>
      <c r="O18" s="25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ht="16.5" customHeight="1">
      <c r="A19" s="26"/>
      <c r="B19" s="26"/>
      <c r="C19" s="19" t="s">
        <v>47</v>
      </c>
      <c r="D19" s="19" t="s">
        <v>48</v>
      </c>
      <c r="E19" s="20">
        <v>1.0</v>
      </c>
      <c r="F19" s="21" t="s">
        <v>18</v>
      </c>
      <c r="G19" s="22">
        <v>3333333.3333333335</v>
      </c>
      <c r="H19" s="22">
        <f t="shared" si="5"/>
        <v>3333333.333</v>
      </c>
      <c r="I19" s="22">
        <f t="shared" si="6"/>
        <v>13333333.33</v>
      </c>
      <c r="J19" s="22"/>
      <c r="K19" s="22">
        <v>3333333.3333333335</v>
      </c>
      <c r="L19" s="22">
        <v>3333333.3333333335</v>
      </c>
      <c r="M19" s="23"/>
      <c r="N19" s="24">
        <f t="shared" si="1"/>
        <v>0</v>
      </c>
      <c r="O19" s="25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ht="16.5" customHeight="1">
      <c r="A20" s="26"/>
      <c r="B20" s="26"/>
      <c r="C20" s="19" t="s">
        <v>49</v>
      </c>
      <c r="D20" s="19" t="s">
        <v>17</v>
      </c>
      <c r="E20" s="20">
        <v>1.0</v>
      </c>
      <c r="F20" s="21" t="s">
        <v>18</v>
      </c>
      <c r="G20" s="22">
        <v>3433333.3333333335</v>
      </c>
      <c r="H20" s="22">
        <f t="shared" si="5"/>
        <v>3433333.333</v>
      </c>
      <c r="I20" s="22">
        <f t="shared" si="6"/>
        <v>13733333.33</v>
      </c>
      <c r="J20" s="22"/>
      <c r="K20" s="22">
        <v>3433333.3333333335</v>
      </c>
      <c r="L20" s="22">
        <v>3433333.3333333335</v>
      </c>
      <c r="M20" s="23"/>
      <c r="N20" s="24">
        <f t="shared" si="1"/>
        <v>0</v>
      </c>
      <c r="O20" s="25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ht="16.5" customHeight="1">
      <c r="A21" s="13"/>
      <c r="B21" s="26"/>
      <c r="C21" s="19" t="s">
        <v>50</v>
      </c>
      <c r="D21" s="19" t="s">
        <v>51</v>
      </c>
      <c r="E21" s="20">
        <v>1.0</v>
      </c>
      <c r="F21" s="21" t="s">
        <v>18</v>
      </c>
      <c r="G21" s="22">
        <v>5500000.0</v>
      </c>
      <c r="H21" s="22">
        <f t="shared" si="5"/>
        <v>5500000</v>
      </c>
      <c r="I21" s="22">
        <f t="shared" si="6"/>
        <v>22000000</v>
      </c>
      <c r="J21" s="22"/>
      <c r="K21" s="22">
        <v>5500000.0</v>
      </c>
      <c r="L21" s="22">
        <v>5500000.0</v>
      </c>
      <c r="M21" s="23"/>
      <c r="N21" s="24">
        <f t="shared" si="1"/>
        <v>0</v>
      </c>
      <c r="O21" s="25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ht="16.5" customHeight="1">
      <c r="A22" s="16">
        <v>5.0</v>
      </c>
      <c r="B22" s="17" t="s">
        <v>52</v>
      </c>
      <c r="C22" s="19" t="s">
        <v>53</v>
      </c>
      <c r="D22" s="19" t="s">
        <v>54</v>
      </c>
      <c r="E22" s="20">
        <v>10.0</v>
      </c>
      <c r="F22" s="20" t="s">
        <v>38</v>
      </c>
      <c r="G22" s="22">
        <v>1948911.3333333333</v>
      </c>
      <c r="H22" s="22">
        <f t="shared" si="5"/>
        <v>19489113.33</v>
      </c>
      <c r="I22" s="22">
        <f t="shared" ref="I22:I26" si="7">+H22*1</f>
        <v>19489113.33</v>
      </c>
      <c r="J22" s="22"/>
      <c r="K22" s="22">
        <v>1948911.3333333333</v>
      </c>
      <c r="L22" s="22">
        <v>1.9489113333333332E7</v>
      </c>
      <c r="M22" s="23"/>
      <c r="N22" s="24">
        <f t="shared" si="1"/>
        <v>0</v>
      </c>
      <c r="O22" s="25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ht="16.5" customHeight="1">
      <c r="A23" s="26"/>
      <c r="B23" s="26"/>
      <c r="C23" s="19" t="s">
        <v>55</v>
      </c>
      <c r="D23" s="19" t="s">
        <v>56</v>
      </c>
      <c r="E23" s="20">
        <v>10.0</v>
      </c>
      <c r="F23" s="20" t="s">
        <v>38</v>
      </c>
      <c r="G23" s="22">
        <v>1156764.0</v>
      </c>
      <c r="H23" s="22">
        <f t="shared" si="5"/>
        <v>11567640</v>
      </c>
      <c r="I23" s="22">
        <f t="shared" si="7"/>
        <v>11567640</v>
      </c>
      <c r="J23" s="22"/>
      <c r="K23" s="22">
        <v>1156764.0</v>
      </c>
      <c r="L23" s="22">
        <v>1.156764E7</v>
      </c>
      <c r="M23" s="23"/>
      <c r="N23" s="24">
        <f t="shared" si="1"/>
        <v>0</v>
      </c>
      <c r="O23" s="25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ht="16.5" customHeight="1">
      <c r="A24" s="26"/>
      <c r="B24" s="26"/>
      <c r="C24" s="19" t="s">
        <v>57</v>
      </c>
      <c r="D24" s="19" t="s">
        <v>58</v>
      </c>
      <c r="E24" s="20">
        <v>10.0</v>
      </c>
      <c r="F24" s="20" t="s">
        <v>38</v>
      </c>
      <c r="G24" s="22">
        <v>2113211.0</v>
      </c>
      <c r="H24" s="22">
        <f t="shared" si="5"/>
        <v>21132110</v>
      </c>
      <c r="I24" s="22">
        <f t="shared" si="7"/>
        <v>21132110</v>
      </c>
      <c r="J24" s="22"/>
      <c r="K24" s="22">
        <v>2113211.0</v>
      </c>
      <c r="L24" s="22">
        <v>2.113211E7</v>
      </c>
      <c r="M24" s="23"/>
      <c r="N24" s="24">
        <f t="shared" si="1"/>
        <v>0</v>
      </c>
      <c r="O24" s="25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ht="16.5" customHeight="1">
      <c r="A25" s="13"/>
      <c r="B25" s="13"/>
      <c r="C25" s="18" t="s">
        <v>59</v>
      </c>
      <c r="D25" s="29" t="s">
        <v>60</v>
      </c>
      <c r="E25" s="20">
        <v>10.0</v>
      </c>
      <c r="F25" s="20" t="s">
        <v>38</v>
      </c>
      <c r="G25" s="22">
        <v>136666.66666666666</v>
      </c>
      <c r="H25" s="22">
        <f t="shared" si="5"/>
        <v>1366666.667</v>
      </c>
      <c r="I25" s="22">
        <f t="shared" si="7"/>
        <v>1366666.667</v>
      </c>
      <c r="J25" s="22"/>
      <c r="K25" s="22">
        <v>136666.66666666666</v>
      </c>
      <c r="L25" s="22">
        <v>1366666.6666666667</v>
      </c>
      <c r="M25" s="23"/>
      <c r="N25" s="24">
        <f t="shared" si="1"/>
        <v>0</v>
      </c>
      <c r="O25" s="25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ht="16.5" customHeight="1">
      <c r="A26" s="30">
        <v>6.0</v>
      </c>
      <c r="B26" s="17" t="s">
        <v>61</v>
      </c>
      <c r="C26" s="17" t="s">
        <v>62</v>
      </c>
      <c r="D26" s="19" t="s">
        <v>17</v>
      </c>
      <c r="E26" s="20">
        <v>1.0</v>
      </c>
      <c r="F26" s="27" t="s">
        <v>21</v>
      </c>
      <c r="G26" s="22">
        <v>3100000.0</v>
      </c>
      <c r="H26" s="22">
        <f>+G26*0.5</f>
        <v>1550000</v>
      </c>
      <c r="I26" s="22">
        <f t="shared" si="7"/>
        <v>1550000</v>
      </c>
      <c r="J26" s="22"/>
      <c r="K26" s="22">
        <v>3100000.0</v>
      </c>
      <c r="L26" s="22">
        <v>1550000.0</v>
      </c>
      <c r="M26" s="23"/>
      <c r="N26" s="24">
        <f t="shared" si="1"/>
        <v>0</v>
      </c>
      <c r="O26" s="25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ht="16.5" customHeight="1">
      <c r="A27" s="13"/>
      <c r="B27" s="13"/>
      <c r="C27" s="13"/>
      <c r="D27" s="19" t="s">
        <v>17</v>
      </c>
      <c r="E27" s="20">
        <v>2.0</v>
      </c>
      <c r="F27" s="21" t="s">
        <v>33</v>
      </c>
      <c r="G27" s="22">
        <v>3100000.0</v>
      </c>
      <c r="H27" s="22">
        <f t="shared" ref="H27:H29" si="8">+G27*E27</f>
        <v>6200000</v>
      </c>
      <c r="I27" s="22">
        <f>+H27*3.5</f>
        <v>21700000</v>
      </c>
      <c r="J27" s="22"/>
      <c r="K27" s="22">
        <v>3100000.0</v>
      </c>
      <c r="L27" s="22">
        <v>6200000.0</v>
      </c>
      <c r="M27" s="23"/>
      <c r="N27" s="24">
        <f t="shared" si="1"/>
        <v>0</v>
      </c>
      <c r="O27" s="25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ht="16.5" customHeight="1">
      <c r="A28" s="30">
        <v>7.0</v>
      </c>
      <c r="B28" s="17" t="s">
        <v>63</v>
      </c>
      <c r="C28" s="19" t="s">
        <v>64</v>
      </c>
      <c r="D28" s="19" t="s">
        <v>65</v>
      </c>
      <c r="E28" s="20">
        <v>18.0</v>
      </c>
      <c r="F28" s="27" t="s">
        <v>21</v>
      </c>
      <c r="G28" s="22">
        <v>71111.11111111111</v>
      </c>
      <c r="H28" s="22">
        <f t="shared" si="8"/>
        <v>1280000</v>
      </c>
      <c r="I28" s="22">
        <f>+H28*1</f>
        <v>1280000</v>
      </c>
      <c r="J28" s="22"/>
      <c r="K28" s="22">
        <v>71111.11111111111</v>
      </c>
      <c r="L28" s="22">
        <v>1280000.0</v>
      </c>
      <c r="M28" s="23"/>
      <c r="N28" s="24">
        <f t="shared" si="1"/>
        <v>0</v>
      </c>
      <c r="O28" s="25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ht="16.5" customHeight="1">
      <c r="A29" s="13"/>
      <c r="B29" s="13"/>
      <c r="C29" s="19" t="s">
        <v>66</v>
      </c>
      <c r="D29" s="19" t="s">
        <v>65</v>
      </c>
      <c r="E29" s="20">
        <v>36.0</v>
      </c>
      <c r="F29" s="21" t="s">
        <v>67</v>
      </c>
      <c r="G29" s="22">
        <v>71111.11111111111</v>
      </c>
      <c r="H29" s="22">
        <f t="shared" si="8"/>
        <v>2560000</v>
      </c>
      <c r="I29" s="22">
        <f>+H29*3.5</f>
        <v>8960000</v>
      </c>
      <c r="J29" s="22"/>
      <c r="K29" s="22">
        <v>71111.11111111111</v>
      </c>
      <c r="L29" s="22">
        <v>2560000.0</v>
      </c>
      <c r="M29" s="23"/>
      <c r="N29" s="24">
        <f t="shared" si="1"/>
        <v>0</v>
      </c>
      <c r="O29" s="25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ht="16.5" customHeight="1">
      <c r="A30" s="2" t="s">
        <v>68</v>
      </c>
      <c r="B30" s="3"/>
      <c r="C30" s="3"/>
      <c r="D30" s="3"/>
      <c r="E30" s="3"/>
      <c r="F30" s="3"/>
      <c r="G30" s="3"/>
      <c r="H30" s="4"/>
      <c r="I30" s="31">
        <f>+SUM(I5:I29)</f>
        <v>489839688.3</v>
      </c>
      <c r="J30" s="32"/>
      <c r="K30" s="4"/>
      <c r="L30" s="31">
        <f t="shared" ref="L30:M30" si="9">+SUM(L5:L29)</f>
        <v>196365805</v>
      </c>
      <c r="M30" s="23">
        <f t="shared" si="9"/>
        <v>0</v>
      </c>
      <c r="N30" s="24">
        <f t="shared" si="1"/>
        <v>0</v>
      </c>
      <c r="O30" s="33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ht="16.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ht="16.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ht="16.5" customHeight="1">
      <c r="A33" s="2" t="s">
        <v>69</v>
      </c>
      <c r="B33" s="4"/>
      <c r="C33" s="23">
        <v>4.89839688E8</v>
      </c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ht="16.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ht="16.5" customHeight="1">
      <c r="A35" s="1" t="s">
        <v>70</v>
      </c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ht="16.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ht="16.5" customHeight="1">
      <c r="A37" s="1" t="s">
        <v>71</v>
      </c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ht="16.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ht="16.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ht="16.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ht="16.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ht="16.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ht="16.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ht="16.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ht="16.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ht="16.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ht="16.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ht="16.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ht="16.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ht="16.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ht="16.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ht="16.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ht="16.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ht="16.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ht="16.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ht="16.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ht="16.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ht="16.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ht="16.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ht="16.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ht="16.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ht="16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ht="16.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ht="16.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ht="16.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ht="16.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ht="16.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ht="16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ht="16.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ht="16.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ht="16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ht="16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ht="16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ht="16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ht="16.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ht="16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ht="16.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ht="16.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ht="16.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ht="16.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ht="16.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ht="16.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ht="16.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ht="16.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ht="16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ht="16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ht="16.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ht="16.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ht="16.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ht="16.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ht="16.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ht="16.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ht="16.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ht="16.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ht="16.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ht="16.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ht="16.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ht="16.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ht="16.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ht="16.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ht="16.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ht="16.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ht="16.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ht="16.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ht="16.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ht="16.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ht="16.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ht="16.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ht="16.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ht="16.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ht="16.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ht="16.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ht="16.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ht="16.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ht="16.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ht="16.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ht="16.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ht="16.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ht="16.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ht="16.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ht="16.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ht="16.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ht="16.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ht="16.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ht="16.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ht="16.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ht="16.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ht="16.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ht="16.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ht="16.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ht="16.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ht="16.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ht="16.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ht="16.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ht="16.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ht="16.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ht="16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ht="16.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ht="16.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ht="16.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ht="16.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ht="16.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ht="16.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ht="16.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ht="16.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ht="16.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ht="16.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ht="16.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ht="16.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ht="16.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ht="16.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ht="16.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ht="16.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ht="16.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ht="16.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ht="16.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ht="16.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ht="16.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ht="16.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ht="16.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ht="16.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ht="16.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ht="16.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ht="16.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ht="16.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ht="16.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ht="16.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ht="16.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ht="16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ht="16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ht="16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ht="16.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ht="16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ht="16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ht="16.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ht="16.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ht="16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ht="16.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ht="16.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ht="16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ht="16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ht="16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ht="16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ht="16.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ht="16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ht="16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ht="16.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ht="16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ht="16.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ht="16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ht="16.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ht="16.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ht="16.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ht="16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ht="16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ht="16.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ht="16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ht="16.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ht="16.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ht="16.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ht="16.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ht="16.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ht="16.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ht="16.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ht="16.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ht="16.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ht="16.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ht="16.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ht="16.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ht="16.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ht="16.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ht="16.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ht="16.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ht="16.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ht="16.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ht="16.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ht="16.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ht="16.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ht="16.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ht="16.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ht="16.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ht="16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ht="16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ht="16.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ht="16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ht="16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ht="16.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ht="16.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ht="16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ht="16.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ht="16.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ht="16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ht="16.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ht="16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ht="16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ht="16.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ht="16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ht="16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ht="16.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ht="16.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ht="16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ht="16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ht="16.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ht="16.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ht="16.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ht="16.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ht="16.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ht="16.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ht="16.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ht="16.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ht="16.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ht="16.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ht="16.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ht="16.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ht="16.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ht="16.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ht="16.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ht="16.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ht="16.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ht="16.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ht="16.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ht="16.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ht="16.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ht="16.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ht="16.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ht="16.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ht="16.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ht="16.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ht="16.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ht="16.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ht="16.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ht="16.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ht="16.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ht="16.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ht="16.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ht="16.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ht="16.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ht="16.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ht="16.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ht="16.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ht="16.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ht="16.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ht="16.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ht="16.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ht="16.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ht="16.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ht="16.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ht="16.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ht="16.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ht="16.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ht="16.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ht="16.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ht="16.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ht="16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ht="16.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ht="16.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ht="16.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ht="16.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ht="16.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ht="16.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ht="16.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ht="16.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ht="16.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ht="16.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ht="16.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ht="16.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ht="16.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ht="16.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ht="16.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ht="16.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ht="16.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ht="16.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ht="16.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ht="16.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ht="16.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ht="16.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ht="16.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ht="16.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ht="16.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ht="16.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ht="16.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ht="16.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ht="16.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ht="16.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ht="16.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ht="16.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ht="16.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ht="16.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ht="16.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ht="16.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ht="16.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ht="16.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ht="16.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ht="16.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ht="16.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ht="16.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ht="16.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ht="16.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ht="16.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ht="16.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ht="16.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ht="16.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ht="16.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ht="16.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ht="16.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ht="16.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ht="16.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ht="16.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ht="16.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ht="16.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ht="16.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ht="16.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ht="16.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ht="16.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ht="16.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ht="16.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ht="16.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ht="16.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ht="16.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ht="16.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ht="16.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ht="16.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ht="16.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ht="16.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ht="16.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ht="16.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ht="16.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ht="16.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ht="16.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ht="16.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ht="16.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ht="16.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ht="16.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ht="16.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ht="16.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ht="16.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ht="16.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ht="16.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ht="16.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ht="16.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ht="16.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ht="16.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ht="16.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ht="16.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ht="16.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ht="16.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ht="16.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ht="16.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ht="16.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ht="16.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ht="16.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ht="16.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ht="16.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ht="16.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ht="16.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ht="16.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ht="16.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ht="16.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ht="16.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ht="16.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ht="16.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ht="16.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ht="16.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ht="16.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ht="16.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ht="16.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ht="16.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ht="16.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ht="16.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ht="16.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ht="16.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ht="16.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ht="16.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ht="16.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ht="16.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ht="16.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ht="16.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ht="16.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ht="16.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ht="16.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ht="16.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ht="16.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ht="16.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ht="16.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ht="16.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ht="16.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ht="16.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ht="16.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ht="16.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ht="16.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ht="16.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ht="16.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ht="16.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ht="16.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ht="16.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ht="16.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ht="16.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ht="16.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ht="16.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ht="16.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ht="16.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ht="16.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ht="16.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ht="16.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ht="16.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ht="16.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ht="16.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ht="16.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ht="16.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ht="16.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ht="16.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ht="16.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ht="16.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ht="16.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ht="16.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ht="16.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ht="16.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ht="16.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ht="16.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ht="16.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ht="16.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ht="16.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ht="16.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ht="16.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ht="16.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ht="16.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ht="16.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ht="16.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ht="16.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ht="16.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ht="16.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ht="16.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ht="16.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ht="16.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ht="16.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ht="16.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ht="16.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ht="16.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ht="16.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ht="16.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ht="16.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ht="16.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ht="16.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ht="16.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ht="16.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ht="16.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ht="16.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ht="16.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ht="16.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ht="16.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ht="16.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ht="16.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ht="16.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ht="16.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ht="16.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ht="16.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ht="16.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ht="16.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ht="16.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ht="16.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ht="16.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ht="16.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ht="16.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ht="16.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ht="16.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ht="16.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ht="16.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ht="16.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ht="16.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ht="16.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ht="16.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ht="16.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ht="16.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ht="16.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ht="16.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ht="16.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ht="16.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ht="16.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ht="16.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ht="16.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ht="16.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ht="16.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ht="16.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ht="16.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ht="16.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ht="16.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ht="16.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ht="16.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ht="16.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ht="16.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ht="16.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ht="16.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ht="16.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ht="16.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ht="16.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ht="16.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ht="16.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ht="16.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ht="16.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ht="16.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ht="16.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ht="16.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ht="16.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ht="16.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ht="16.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ht="16.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ht="16.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ht="16.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ht="16.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ht="16.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ht="16.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ht="16.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ht="16.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ht="16.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ht="16.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ht="16.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ht="16.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ht="16.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ht="16.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ht="16.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ht="16.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ht="16.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ht="16.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ht="16.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ht="16.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ht="16.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ht="16.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ht="16.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ht="16.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ht="16.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ht="16.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ht="16.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ht="16.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ht="16.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ht="16.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ht="16.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ht="16.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ht="16.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ht="16.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ht="16.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ht="16.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ht="16.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ht="16.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ht="16.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ht="16.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ht="16.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ht="16.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ht="16.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ht="16.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ht="16.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ht="16.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ht="16.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ht="16.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ht="16.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ht="16.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ht="16.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ht="16.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ht="16.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ht="16.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ht="16.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ht="16.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ht="16.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ht="16.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ht="16.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ht="16.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ht="16.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ht="16.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ht="16.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ht="16.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ht="16.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ht="16.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ht="16.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ht="16.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ht="16.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ht="16.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ht="16.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ht="16.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ht="16.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ht="16.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ht="16.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ht="16.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ht="16.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ht="16.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ht="16.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ht="16.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ht="16.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ht="16.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ht="16.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ht="16.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ht="16.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ht="16.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ht="16.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ht="16.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ht="16.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ht="16.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ht="16.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ht="16.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ht="16.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ht="16.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ht="16.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ht="16.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ht="16.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ht="16.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ht="16.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ht="16.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ht="16.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ht="16.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ht="16.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ht="16.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ht="16.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ht="16.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ht="16.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ht="16.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ht="16.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ht="16.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ht="16.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ht="16.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ht="16.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ht="16.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ht="16.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ht="16.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ht="16.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ht="16.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ht="16.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ht="16.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ht="16.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ht="16.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ht="16.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ht="16.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ht="16.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ht="16.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ht="16.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ht="16.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ht="16.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ht="16.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ht="16.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ht="16.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ht="16.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ht="16.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ht="16.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ht="16.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ht="16.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ht="16.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ht="16.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ht="16.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ht="16.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ht="16.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ht="16.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ht="16.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ht="16.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ht="16.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ht="16.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ht="16.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ht="16.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ht="16.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ht="16.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ht="16.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ht="16.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ht="16.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ht="16.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ht="16.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ht="16.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ht="16.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ht="16.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ht="16.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ht="16.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ht="16.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ht="16.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ht="16.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ht="16.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ht="16.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ht="16.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ht="16.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ht="16.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ht="16.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ht="16.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ht="16.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ht="16.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ht="16.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ht="16.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ht="16.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ht="16.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ht="16.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ht="16.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ht="16.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ht="16.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ht="16.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ht="16.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ht="16.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ht="16.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ht="16.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ht="16.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ht="16.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ht="16.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ht="16.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ht="16.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ht="16.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ht="16.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ht="16.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ht="16.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ht="16.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ht="16.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ht="16.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ht="16.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ht="16.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ht="16.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ht="16.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ht="16.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ht="16.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ht="16.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ht="16.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ht="16.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ht="16.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ht="16.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ht="16.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ht="16.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ht="16.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ht="16.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ht="16.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ht="16.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ht="16.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ht="16.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ht="16.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ht="16.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ht="16.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ht="16.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ht="16.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ht="16.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ht="16.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ht="16.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ht="16.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ht="16.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ht="16.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ht="16.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ht="16.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ht="16.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ht="16.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ht="16.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ht="16.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ht="16.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ht="16.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ht="16.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ht="16.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ht="16.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ht="16.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ht="16.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ht="16.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ht="16.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ht="16.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ht="16.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ht="16.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ht="16.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ht="16.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ht="16.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ht="16.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ht="16.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ht="16.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ht="16.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ht="16.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ht="16.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ht="16.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ht="16.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ht="16.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ht="16.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ht="16.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ht="16.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ht="16.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ht="16.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ht="16.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ht="16.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ht="16.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ht="16.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ht="16.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ht="16.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ht="16.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ht="16.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ht="16.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ht="16.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ht="16.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ht="16.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ht="16.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ht="16.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ht="16.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ht="16.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ht="16.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ht="16.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ht="16.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ht="16.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ht="16.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ht="16.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ht="16.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ht="16.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ht="16.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ht="16.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ht="16.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ht="16.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ht="16.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ht="16.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ht="16.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ht="16.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ht="16.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ht="16.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ht="16.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ht="16.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ht="16.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ht="16.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ht="16.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ht="16.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ht="16.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ht="16.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ht="16.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ht="16.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ht="16.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ht="16.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ht="16.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ht="16.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ht="16.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ht="16.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ht="16.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ht="16.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ht="16.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ht="16.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ht="16.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ht="16.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ht="16.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ht="16.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ht="16.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ht="16.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ht="16.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ht="16.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ht="16.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ht="16.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ht="16.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ht="16.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ht="16.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ht="16.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ht="16.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ht="16.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ht="16.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ht="16.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ht="16.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ht="16.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ht="16.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ht="16.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ht="16.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ht="16.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ht="16.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ht="16.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ht="16.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ht="16.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ht="16.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ht="16.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ht="16.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ht="16.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ht="16.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ht="16.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ht="16.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ht="16.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ht="16.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ht="16.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ht="16.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ht="16.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ht="16.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ht="16.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ht="16.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ht="16.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ht="16.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ht="16.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ht="16.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ht="16.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ht="16.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ht="16.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ht="16.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ht="16.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ht="16.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ht="16.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ht="16.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ht="16.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ht="16.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ht="16.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ht="16.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ht="16.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ht="16.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ht="16.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ht="16.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ht="16.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ht="16.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ht="16.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ht="16.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ht="16.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ht="16.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ht="16.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ht="16.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ht="16.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ht="16.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ht="16.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ht="16.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ht="16.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ht="16.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ht="16.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ht="16.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ht="16.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ht="16.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ht="16.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ht="16.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ht="16.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ht="16.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ht="16.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ht="16.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ht="16.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ht="16.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ht="16.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ht="16.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ht="16.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ht="16.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ht="16.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ht="16.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ht="16.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ht="16.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ht="16.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ht="16.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ht="16.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ht="16.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ht="16.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ht="16.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ht="16.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ht="16.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ht="16.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ht="16.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ht="16.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ht="16.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ht="16.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ht="16.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ht="16.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ht="16.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ht="16.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ht="16.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ht="16.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ht="16.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ht="16.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ht="16.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ht="16.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ht="16.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ht="16.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ht="16.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ht="16.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ht="16.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ht="16.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ht="16.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ht="16.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ht="16.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ht="16.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ht="16.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ht="16.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ht="16.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26">
    <mergeCell ref="A2:O2"/>
    <mergeCell ref="C3:C4"/>
    <mergeCell ref="D3:D4"/>
    <mergeCell ref="E3:E4"/>
    <mergeCell ref="F3:F4"/>
    <mergeCell ref="G3:I3"/>
    <mergeCell ref="J3:O3"/>
    <mergeCell ref="A3:B4"/>
    <mergeCell ref="A5:A7"/>
    <mergeCell ref="B5:B7"/>
    <mergeCell ref="A8:A11"/>
    <mergeCell ref="B8:B11"/>
    <mergeCell ref="A12:A16"/>
    <mergeCell ref="B12:B16"/>
    <mergeCell ref="A28:A29"/>
    <mergeCell ref="B28:B29"/>
    <mergeCell ref="A30:H30"/>
    <mergeCell ref="J30:K30"/>
    <mergeCell ref="A17:A21"/>
    <mergeCell ref="B17:B21"/>
    <mergeCell ref="A22:A25"/>
    <mergeCell ref="B22:B25"/>
    <mergeCell ref="A26:A27"/>
    <mergeCell ref="B26:B27"/>
    <mergeCell ref="C26:C27"/>
    <mergeCell ref="A33:B33"/>
  </mergeCells>
  <printOptions/>
  <pageMargins bottom="0.75" footer="0.0" header="0.0" left="0.7" right="0.7" top="0.75"/>
  <pageSetup orientation="portrait"/>
  <drawing r:id="rId2"/>
  <legacyDrawing r:id="rId3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2022-02-24T16:03:04Z</dcterms:created>
  <dc:creator>santiago guetio velasco</dc:creator>
</cp:coreProperties>
</file>