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e.juridica6\Desktop\SARA\educación\SELECCION ABREVIADA\"/>
    </mc:Choice>
  </mc:AlternateContent>
  <bookViews>
    <workbookView xWindow="0" yWindow="0" windowWidth="20490" windowHeight="7020"/>
  </bookViews>
  <sheets>
    <sheet name="PRESUPUESTO I.E PRESBITERO ANTO" sheetId="1" r:id="rId1"/>
    <sheet name="1,1 RETIRO DE CUBIERTA ACTUAL" sheetId="4" r:id="rId2"/>
    <sheet name="2,1 CUBIERTA POLICARBONATO" sheetId="3" r:id="rId3"/>
    <sheet name="3,1 CANOAS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F27" i="4" l="1"/>
  <c r="F21" i="5" l="1"/>
  <c r="F12" i="5"/>
  <c r="F11" i="5"/>
  <c r="F13" i="3"/>
  <c r="F12" i="3"/>
  <c r="D29" i="3"/>
  <c r="F29" i="3" s="1"/>
  <c r="D28" i="3"/>
  <c r="F28" i="3" s="1"/>
  <c r="F22" i="3"/>
  <c r="F18" i="3"/>
  <c r="F22" i="4"/>
  <c r="F21" i="4"/>
  <c r="C33" i="5" l="1"/>
  <c r="B33" i="5"/>
  <c r="D33" i="5" s="1"/>
  <c r="F33" i="5" s="1"/>
  <c r="D32" i="5"/>
  <c r="F32" i="5" s="1"/>
  <c r="G29" i="5"/>
  <c r="F20" i="5"/>
  <c r="F19" i="5"/>
  <c r="F18" i="5"/>
  <c r="F17" i="5"/>
  <c r="F10" i="5"/>
  <c r="G14" i="5" s="1"/>
  <c r="G24" i="4"/>
  <c r="G18" i="4"/>
  <c r="F12" i="4"/>
  <c r="F11" i="4"/>
  <c r="F10" i="4"/>
  <c r="G31" i="3"/>
  <c r="F10" i="3" s="1"/>
  <c r="G25" i="3"/>
  <c r="F17" i="3"/>
  <c r="F11" i="3"/>
  <c r="F8" i="1"/>
  <c r="F7" i="1" s="1"/>
  <c r="F6" i="1"/>
  <c r="F5" i="1" s="1"/>
  <c r="F4" i="1"/>
  <c r="F3" i="1" s="1"/>
  <c r="F9" i="1" l="1"/>
  <c r="G23" i="5"/>
  <c r="G35" i="5"/>
  <c r="G19" i="3"/>
  <c r="G30" i="4"/>
  <c r="G13" i="4"/>
  <c r="G14" i="3"/>
  <c r="G37" i="5" l="1"/>
  <c r="G33" i="3"/>
  <c r="G32" i="4"/>
</calcChain>
</file>

<file path=xl/sharedStrings.xml><?xml version="1.0" encoding="utf-8"?>
<sst xmlns="http://schemas.openxmlformats.org/spreadsheetml/2006/main" count="192" uniqueCount="81">
  <si>
    <t>ITEM</t>
  </si>
  <si>
    <t>DESCRIPCIÓN</t>
  </si>
  <si>
    <t>UNIDAD</t>
  </si>
  <si>
    <t>CANTIDAD</t>
  </si>
  <si>
    <t>VALOR UNITARIO</t>
  </si>
  <si>
    <t>VALOR TOTAL</t>
  </si>
  <si>
    <t>M2</t>
  </si>
  <si>
    <t xml:space="preserve"> CANOAS</t>
  </si>
  <si>
    <t>ML</t>
  </si>
  <si>
    <t>un</t>
  </si>
  <si>
    <t>COSTOS DIRECTOS</t>
  </si>
  <si>
    <t>ADECUACIÓN DE CUBIERTA EN LA I.E PRESBITERO ANTONIO BAENA SALAZAR</t>
  </si>
  <si>
    <t>DESMONTE DE CUBIERTA ACTUAL</t>
  </si>
  <si>
    <t>ANALISIS DE PRECIOS UNITARIOS</t>
  </si>
  <si>
    <t>m2</t>
  </si>
  <si>
    <t>m</t>
  </si>
  <si>
    <t>Sección completa de andamio (1.2m-1.5m) x 1.5 m. (+ 4 ruedas) Incluye transporte.</t>
  </si>
  <si>
    <t>Can zunchado en madera común de 5,0cmx20cmx3,0m (alquiler). Incluye transporte.</t>
  </si>
  <si>
    <t>MUNICIPIO DE SABANETA</t>
  </si>
  <si>
    <t>SECRETARIA DE EDUCACIÓN Y CULTURA</t>
  </si>
  <si>
    <t>CONTRATO No</t>
  </si>
  <si>
    <t>FECHA:</t>
  </si>
  <si>
    <t>OBRA</t>
  </si>
  <si>
    <t>UNIDAD:</t>
  </si>
  <si>
    <t>ITEM DE PAGO</t>
  </si>
  <si>
    <t>1.- EQUIPO</t>
  </si>
  <si>
    <t>DESCRIPCION</t>
  </si>
  <si>
    <t>TIPO</t>
  </si>
  <si>
    <t>TARIFA HR/UND</t>
  </si>
  <si>
    <t>RENDIMIENTO</t>
  </si>
  <si>
    <t>VALOR UNIT.</t>
  </si>
  <si>
    <t>Herramienta menor (5% MO)</t>
  </si>
  <si>
    <t>dia</t>
  </si>
  <si>
    <t>SUB-TOTAL</t>
  </si>
  <si>
    <t>2.- MATERIALES</t>
  </si>
  <si>
    <t>PRECIO UNIT.</t>
  </si>
  <si>
    <t>3.- TRANSPORTES</t>
  </si>
  <si>
    <t>MATERIAL</t>
  </si>
  <si>
    <t>VOL O PESO</t>
  </si>
  <si>
    <t>DISTANCIA</t>
  </si>
  <si>
    <t>M3 O TON./KM</t>
  </si>
  <si>
    <t>TARIFA</t>
  </si>
  <si>
    <t>4.- MANO DE OBRA</t>
  </si>
  <si>
    <t>TRABAJADOR</t>
  </si>
  <si>
    <t>JORNAL</t>
  </si>
  <si>
    <t>PRESTACION</t>
  </si>
  <si>
    <t>JORNAL TOTAL</t>
  </si>
  <si>
    <t>TOTAL COSTO DIRECTO</t>
  </si>
  <si>
    <t>ADECUACIONES CUBIERTA EN LA I.E PRESBITERO ANTONIO BAENA SALAZAR DEL MUNICIPIO DE SABANETA</t>
  </si>
  <si>
    <t>CUBIERTA PATIO CENTRAL- EN POLICARBONATO 12,00 X 5,40</t>
  </si>
  <si>
    <t>Cuadrilla Demoliciones</t>
  </si>
  <si>
    <t>m3</t>
  </si>
  <si>
    <t>RETIRO DE CUBIERTA EN TEJA DE ASBESTO - CEMENTO, teja plástica o teja similar. Incluye cargue, transporte, botada o recuperación de tablilla, alfardas, cargueras y soleras, cargue, transporte, recolección y disposición de residuos peligrosos, recuperación de los materiales aprovechables o su transporte hasta el sitio que lo indique la interventoría. Medido en proyección horizontal.</t>
  </si>
  <si>
    <t>M</t>
  </si>
  <si>
    <t>Pintura anticorrosivo gris. Pintuco</t>
  </si>
  <si>
    <t>gln</t>
  </si>
  <si>
    <t xml:space="preserve">Oficial </t>
  </si>
  <si>
    <t>Ayudante raso</t>
  </si>
  <si>
    <t>ADECUACIONES CUBIERTA EN LA I.E PRESBITERO ANTONIO BAENA DEL MUNICIPIO DE SABANETA</t>
  </si>
  <si>
    <t>Canoa Galvanizada Cal.24, U= 0.60 m.</t>
  </si>
  <si>
    <t>Transporte interno</t>
  </si>
  <si>
    <t>gl</t>
  </si>
  <si>
    <t xml:space="preserve">Cargue y botada </t>
  </si>
  <si>
    <t>Andamio y equipo T. Vertical</t>
  </si>
  <si>
    <t>Estructura metalica, según diseño</t>
  </si>
  <si>
    <t>Kg</t>
  </si>
  <si>
    <t>Lámina en policarbonato alveolar de 6mm y todos los elementos para su correcta instalacion, incluye sello cubierta tipo sika o similar</t>
  </si>
  <si>
    <t>oficial</t>
  </si>
  <si>
    <t>ayudante</t>
  </si>
  <si>
    <t>Pulidora incluye disco corte</t>
  </si>
  <si>
    <t>extension electrica</t>
  </si>
  <si>
    <t>Suministro, transporte y colocación canoas en "U"  en lamina galvanizada calibre 24, desarrollo 0.60 m. con tapa ruana. Incluye embudo galvanizado calibre 16 y codo galvanizado calibre 26 aproximadamente cada 5 m., pintura anticorrosiva, esmalte base aceite y todos los elementos necesarios para su correcta instalación. Se deberá colocar una buena base de apoyo de la canoa en toda su longitud. Según  cubierta existente.</t>
  </si>
  <si>
    <t>Pulidora manual electrica con disco</t>
  </si>
  <si>
    <t>Disco punta de diamante para pulidora 7" (Alquiler)</t>
  </si>
  <si>
    <t>soladura LIN 6011*1/8</t>
  </si>
  <si>
    <t>Transporte interno de materiales</t>
  </si>
  <si>
    <t>Embudo galvanizado Calibre 24</t>
  </si>
  <si>
    <t>Codo Galvanizado Calibre 24, para canoas.</t>
  </si>
  <si>
    <t>jornal</t>
  </si>
  <si>
    <t>Suminstro, transporte e instalación de techo tipo domo en policarbonato. en la instalación  incluye desmonte y botada de escombros. La cubierta sera en panel de policarbonato Alveolar de 6mm de espesor con estructura formada por: tuberia redonda metalica de 1 1/2" para arcos y correas, fijada a muro con chazos expansivos de 3/8" para soporte anclajes a muro, canal de desague y cadena para aguas lluvias, todo ensamblado con soldadura, anticorrosivo pintura e impermeabilizado. Area  a intervenir es de 12,00 m x 5,40 m. (incluye ruanas)</t>
  </si>
  <si>
    <t xml:space="preserve">Suminstro, transporte e instalación de techo tipo domo en policarbonato. en la instalación  incluye desmonte y botada de escombros. La cubierta sera en panel de policarbonato Alveolar de 6mm de espesor con estructura formada por: tuberia redonda metalica de 1 1/2" para arcos y correas, fijada a muro con chazos expansivos de 3/8" para soporte anclajes a muro, canal de desague y cadena para aguas lluvias, todo ensamblado con soldadura, anticorrosivo pintura e impermeabilizado. Area  a intervenir es de 12,00 m x 5,40 m. (incluye ruanas)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</si>
</sst>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6" formatCode="&quot;$&quot;\ #,##0;[Red]\-&quot;$&quot;\ #,##0"/>
    <numFmt numFmtId="43" formatCode="_-* #,##0.00_-;\-* #,##0.00_-;_-* &quot;-&quot;??_-;_-@_-"/>
    <numFmt numFmtId="164" formatCode="_-* #,##0.00\ _€_-;\-* #,##0.00\ _€_-;_-* &quot;-&quot;??\ _€_-;_-@_-"/>
    <numFmt numFmtId="165" formatCode="###,###,##0.00000"/>
    <numFmt numFmtId="166" formatCode="_([$$-240A]\ * #,##0_);_([$$-240A]\ * \(#,##0\);_([$$-240A]\ * &quot;-&quot;_);_(@_)"/>
    <numFmt numFmtId="167" formatCode="_-[$$-240A]\ * #,##0_-;\-[$$-240A]\ * #,##0_-;_-[$$-240A]\ * &quot;-&quot;??_-;_-@_-"/>
    <numFmt numFmtId="168" formatCode="_(* ##0.00&quot;%&quot;_)"/>
    <numFmt numFmtId="169" formatCode="&quot;$&quot;\ #,##0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_-&quot;$&quot;* #,##0_-;\-&quot;$&quot;* #,##0_-;_-&quot;$&quot;* &quot;-&quot;_-;_-@_-"/>
    <numFmt numFmtId="173" formatCode="&quot;$&quot;\ #,##0.00"/>
    <numFmt numFmtId="174" formatCode="_-[$$-240A]* #,##0.00_-;\-[$$-240A]* #,##0.00_-;_-[$$-240A]* &quot;-&quot;??_-;_-@_-"/>
    <numFmt numFmtId="175" formatCode="#,##0.000"/>
    <numFmt numFmtId="176" formatCode="###,###,##0.00"/>
    <numFmt numFmtId="177" formatCode="###,###,##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170" fontId="16" fillId="0" borderId="0" applyFont="0" applyFill="0" applyBorder="0" applyAlignment="0" applyProtection="0"/>
    <xf numFmtId="172" fontId="1" fillId="0" borderId="0" applyFont="0" applyFill="0" applyBorder="0" applyAlignment="0" applyProtection="0"/>
  </cellStyleXfs>
  <cellXfs count="18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13" fillId="0" borderId="14" xfId="4" applyFont="1" applyBorder="1" applyAlignment="1">
      <alignment vertical="center"/>
    </xf>
    <xf numFmtId="0" fontId="13" fillId="0" borderId="16" xfId="4" applyFont="1" applyBorder="1" applyAlignment="1">
      <alignment vertical="center"/>
    </xf>
    <xf numFmtId="14" fontId="14" fillId="0" borderId="17" xfId="4" applyNumberFormat="1" applyFont="1" applyBorder="1" applyAlignment="1">
      <alignment vertical="center"/>
    </xf>
    <xf numFmtId="0" fontId="13" fillId="0" borderId="8" xfId="4" applyFont="1" applyBorder="1" applyAlignment="1">
      <alignment horizontal="left" vertical="center"/>
    </xf>
    <xf numFmtId="0" fontId="13" fillId="0" borderId="1" xfId="4" applyFont="1" applyBorder="1" applyAlignment="1">
      <alignment vertical="center" wrapText="1"/>
    </xf>
    <xf numFmtId="0" fontId="15" fillId="0" borderId="4" xfId="5" applyFont="1" applyBorder="1" applyAlignment="1">
      <alignment horizontal="center" vertical="center" wrapText="1"/>
    </xf>
    <xf numFmtId="0" fontId="13" fillId="0" borderId="18" xfId="4" applyFont="1" applyBorder="1" applyAlignment="1">
      <alignment horizontal="left" vertical="center"/>
    </xf>
    <xf numFmtId="0" fontId="14" fillId="0" borderId="19" xfId="4" applyFont="1" applyBorder="1" applyAlignment="1">
      <alignment horizontal="center" vertical="center"/>
    </xf>
    <xf numFmtId="0" fontId="13" fillId="0" borderId="0" xfId="4" applyFont="1"/>
    <xf numFmtId="0" fontId="13" fillId="0" borderId="23" xfId="4" applyFont="1" applyBorder="1" applyAlignment="1">
      <alignment horizontal="center"/>
    </xf>
    <xf numFmtId="0" fontId="13" fillId="0" borderId="24" xfId="4" applyFont="1" applyBorder="1" applyAlignment="1">
      <alignment horizontal="center"/>
    </xf>
    <xf numFmtId="0" fontId="13" fillId="0" borderId="25" xfId="4" applyFont="1" applyBorder="1" applyAlignment="1">
      <alignment horizontal="center"/>
    </xf>
    <xf numFmtId="0" fontId="13" fillId="0" borderId="26" xfId="4" applyFont="1" applyBorder="1" applyAlignment="1">
      <alignment horizontal="center"/>
    </xf>
    <xf numFmtId="0" fontId="14" fillId="0" borderId="11" xfId="4" applyFont="1" applyBorder="1"/>
    <xf numFmtId="0" fontId="14" fillId="0" borderId="12" xfId="4" applyFont="1" applyBorder="1"/>
    <xf numFmtId="169" fontId="14" fillId="0" borderId="13" xfId="4" applyNumberFormat="1" applyFont="1" applyBorder="1" applyAlignment="1">
      <alignment horizontal="right" vertical="center"/>
    </xf>
    <xf numFmtId="0" fontId="14" fillId="0" borderId="24" xfId="4" applyFont="1" applyBorder="1" applyAlignment="1">
      <alignment horizontal="center" vertical="center"/>
    </xf>
    <xf numFmtId="169" fontId="14" fillId="0" borderId="27" xfId="4" applyNumberFormat="1" applyFont="1" applyBorder="1"/>
    <xf numFmtId="0" fontId="13" fillId="0" borderId="28" xfId="4" applyFont="1" applyBorder="1" applyAlignment="1">
      <alignment horizontal="center"/>
    </xf>
    <xf numFmtId="0" fontId="14" fillId="0" borderId="16" xfId="4" applyFont="1" applyBorder="1" applyAlignment="1">
      <alignment horizontal="center" vertical="center"/>
    </xf>
    <xf numFmtId="0" fontId="14" fillId="0" borderId="16" xfId="4" applyFont="1" applyBorder="1"/>
    <xf numFmtId="6" fontId="14" fillId="0" borderId="16" xfId="4" applyNumberFormat="1" applyFont="1" applyBorder="1" applyAlignment="1">
      <alignment horizontal="right" vertical="center"/>
    </xf>
    <xf numFmtId="0" fontId="14" fillId="0" borderId="1" xfId="4" applyFont="1" applyBorder="1" applyAlignment="1">
      <alignment horizontal="center" vertical="center"/>
    </xf>
    <xf numFmtId="169" fontId="14" fillId="0" borderId="4" xfId="4" applyNumberFormat="1" applyFont="1" applyBorder="1"/>
    <xf numFmtId="0" fontId="14" fillId="0" borderId="1" xfId="4" applyFont="1" applyBorder="1" applyAlignment="1">
      <alignment horizontal="center" vertical="center" wrapText="1"/>
    </xf>
    <xf numFmtId="171" fontId="14" fillId="0" borderId="1" xfId="6" applyNumberFormat="1" applyFont="1" applyBorder="1" applyAlignment="1">
      <alignment horizontal="right" vertical="center"/>
    </xf>
    <xf numFmtId="0" fontId="14" fillId="0" borderId="18" xfId="4" applyFont="1" applyBorder="1" applyAlignment="1">
      <alignment horizontal="left" wrapText="1"/>
    </xf>
    <xf numFmtId="170" fontId="14" fillId="0" borderId="19" xfId="6" applyFont="1" applyBorder="1" applyAlignment="1">
      <alignment horizontal="center" vertical="center"/>
    </xf>
    <xf numFmtId="170" fontId="14" fillId="0" borderId="19" xfId="6" applyFont="1" applyBorder="1" applyAlignment="1">
      <alignment vertical="center"/>
    </xf>
    <xf numFmtId="2" fontId="14" fillId="0" borderId="19" xfId="4" applyNumberFormat="1" applyFont="1" applyBorder="1" applyAlignment="1">
      <alignment vertical="center"/>
    </xf>
    <xf numFmtId="169" fontId="14" fillId="0" borderId="22" xfId="4" applyNumberFormat="1" applyFont="1" applyBorder="1" applyAlignment="1">
      <alignment vertical="center"/>
    </xf>
    <xf numFmtId="0" fontId="0" fillId="0" borderId="28" xfId="0" applyBorder="1"/>
    <xf numFmtId="0" fontId="13" fillId="0" borderId="0" xfId="4" applyFont="1" applyAlignment="1">
      <alignment horizontal="center"/>
    </xf>
    <xf numFmtId="169" fontId="14" fillId="0" borderId="26" xfId="4" applyNumberFormat="1" applyFont="1" applyBorder="1"/>
    <xf numFmtId="0" fontId="14" fillId="0" borderId="29" xfId="4" applyFont="1" applyBorder="1"/>
    <xf numFmtId="0" fontId="13" fillId="0" borderId="32" xfId="4" applyFont="1" applyBorder="1" applyAlignment="1">
      <alignment horizontal="center"/>
    </xf>
    <xf numFmtId="172" fontId="14" fillId="0" borderId="24" xfId="7" applyFont="1" applyBorder="1" applyAlignment="1">
      <alignment horizontal="center" vertical="center"/>
    </xf>
    <xf numFmtId="0" fontId="14" fillId="0" borderId="12" xfId="4" applyFont="1" applyBorder="1" applyAlignment="1">
      <alignment horizontal="right" vertical="center"/>
    </xf>
    <xf numFmtId="43" fontId="14" fillId="0" borderId="13" xfId="1" applyFont="1" applyBorder="1" applyAlignment="1">
      <alignment horizontal="right" vertical="center"/>
    </xf>
    <xf numFmtId="0" fontId="14" fillId="0" borderId="28" xfId="4" applyFont="1" applyBorder="1"/>
    <xf numFmtId="172" fontId="14" fillId="0" borderId="1" xfId="7" applyFont="1" applyBorder="1" applyAlignment="1">
      <alignment horizontal="center" vertical="center"/>
    </xf>
    <xf numFmtId="2" fontId="14" fillId="0" borderId="3" xfId="4" applyNumberFormat="1" applyFont="1" applyBorder="1" applyAlignment="1">
      <alignment vertical="center"/>
    </xf>
    <xf numFmtId="171" fontId="14" fillId="0" borderId="4" xfId="6" applyNumberFormat="1" applyFont="1" applyBorder="1" applyAlignment="1">
      <alignment vertical="center"/>
    </xf>
    <xf numFmtId="2" fontId="14" fillId="0" borderId="1" xfId="4" applyNumberFormat="1" applyFont="1" applyBorder="1" applyAlignment="1">
      <alignment vertical="center"/>
    </xf>
    <xf numFmtId="0" fontId="14" fillId="0" borderId="3" xfId="4" applyFont="1" applyBorder="1" applyAlignment="1">
      <alignment horizontal="center" vertical="center"/>
    </xf>
    <xf numFmtId="172" fontId="14" fillId="0" borderId="19" xfId="7" applyFont="1" applyBorder="1" applyAlignment="1">
      <alignment horizontal="center" vertical="center"/>
    </xf>
    <xf numFmtId="171" fontId="14" fillId="0" borderId="37" xfId="6" applyNumberFormat="1" applyFont="1" applyBorder="1" applyAlignment="1">
      <alignment vertical="center"/>
    </xf>
    <xf numFmtId="170" fontId="14" fillId="0" borderId="29" xfId="4" applyNumberFormat="1" applyFont="1" applyBorder="1"/>
    <xf numFmtId="0" fontId="13" fillId="0" borderId="31" xfId="4" applyFont="1" applyBorder="1" applyAlignment="1">
      <alignment horizontal="center"/>
    </xf>
    <xf numFmtId="0" fontId="14" fillId="0" borderId="11" xfId="4" applyFont="1" applyBorder="1" applyAlignment="1">
      <alignment vertical="center" wrapText="1"/>
    </xf>
    <xf numFmtId="0" fontId="14" fillId="0" borderId="12" xfId="4" applyFont="1" applyBorder="1" applyAlignment="1">
      <alignment vertical="center" wrapText="1"/>
    </xf>
    <xf numFmtId="0" fontId="14" fillId="0" borderId="12" xfId="4" applyFont="1" applyBorder="1" applyAlignment="1">
      <alignment horizontal="center"/>
    </xf>
    <xf numFmtId="170" fontId="14" fillId="0" borderId="13" xfId="6" applyFont="1" applyBorder="1"/>
    <xf numFmtId="0" fontId="14" fillId="0" borderId="8" xfId="4" applyFont="1" applyBorder="1" applyAlignment="1">
      <alignment horizontal="left" wrapText="1"/>
    </xf>
    <xf numFmtId="0" fontId="14" fillId="0" borderId="1" xfId="4" applyFont="1" applyBorder="1" applyAlignment="1">
      <alignment horizontal="left" wrapText="1"/>
    </xf>
    <xf numFmtId="0" fontId="14" fillId="0" borderId="1" xfId="4" applyFont="1" applyBorder="1" applyAlignment="1">
      <alignment horizontal="right"/>
    </xf>
    <xf numFmtId="170" fontId="14" fillId="0" borderId="1" xfId="6" applyFont="1" applyBorder="1"/>
    <xf numFmtId="170" fontId="14" fillId="0" borderId="4" xfId="6" applyFont="1" applyBorder="1"/>
    <xf numFmtId="0" fontId="14" fillId="0" borderId="18" xfId="4" applyFont="1" applyBorder="1"/>
    <xf numFmtId="0" fontId="14" fillId="0" borderId="19" xfId="4" applyFont="1" applyBorder="1"/>
    <xf numFmtId="0" fontId="14" fillId="0" borderId="37" xfId="4" applyFont="1" applyBorder="1"/>
    <xf numFmtId="0" fontId="13" fillId="0" borderId="9" xfId="4" applyFont="1" applyBorder="1" applyAlignment="1">
      <alignment horizontal="center"/>
    </xf>
    <xf numFmtId="0" fontId="13" fillId="0" borderId="10" xfId="4" applyFont="1" applyBorder="1" applyAlignment="1">
      <alignment horizontal="center"/>
    </xf>
    <xf numFmtId="169" fontId="14" fillId="0" borderId="24" xfId="4" applyNumberFormat="1" applyFont="1" applyBorder="1" applyAlignment="1">
      <alignment horizontal="center" vertical="center"/>
    </xf>
    <xf numFmtId="173" fontId="14" fillId="0" borderId="24" xfId="4" applyNumberFormat="1" applyFont="1" applyBorder="1" applyAlignment="1">
      <alignment horizontal="center" vertical="center"/>
    </xf>
    <xf numFmtId="169" fontId="14" fillId="0" borderId="24" xfId="4" applyNumberFormat="1" applyFont="1" applyBorder="1"/>
    <xf numFmtId="4" fontId="14" fillId="0" borderId="3" xfId="5" applyNumberFormat="1" applyFont="1" applyBorder="1" applyAlignment="1">
      <alignment horizontal="center"/>
    </xf>
    <xf numFmtId="170" fontId="14" fillId="0" borderId="38" xfId="6" applyFont="1" applyBorder="1"/>
    <xf numFmtId="0" fontId="14" fillId="0" borderId="8" xfId="4" applyFont="1" applyBorder="1"/>
    <xf numFmtId="169" fontId="14" fillId="0" borderId="1" xfId="4" applyNumberFormat="1" applyFont="1" applyBorder="1" applyAlignment="1">
      <alignment horizontal="center" vertical="center"/>
    </xf>
    <xf numFmtId="173" fontId="14" fillId="0" borderId="1" xfId="4" applyNumberFormat="1" applyFont="1" applyBorder="1" applyAlignment="1">
      <alignment horizontal="center" vertical="center"/>
    </xf>
    <xf numFmtId="169" fontId="14" fillId="0" borderId="1" xfId="4" applyNumberFormat="1" applyFont="1" applyBorder="1"/>
    <xf numFmtId="0" fontId="14" fillId="0" borderId="21" xfId="4" applyFont="1" applyBorder="1"/>
    <xf numFmtId="0" fontId="14" fillId="0" borderId="39" xfId="4" applyFont="1" applyBorder="1"/>
    <xf numFmtId="169" fontId="14" fillId="0" borderId="39" xfId="4" applyNumberFormat="1" applyFont="1" applyBorder="1"/>
    <xf numFmtId="169" fontId="14" fillId="0" borderId="37" xfId="4" applyNumberFormat="1" applyFont="1" applyBorder="1"/>
    <xf numFmtId="0" fontId="6" fillId="0" borderId="1" xfId="0" applyFont="1" applyBorder="1" applyAlignment="1">
      <alignment vertical="top" wrapText="1"/>
    </xf>
    <xf numFmtId="174" fontId="14" fillId="0" borderId="24" xfId="2" applyNumberFormat="1" applyFont="1" applyBorder="1" applyAlignment="1">
      <alignment horizontal="center" vertical="center"/>
    </xf>
    <xf numFmtId="175" fontId="14" fillId="0" borderId="3" xfId="5" applyNumberFormat="1" applyFont="1" applyBorder="1" applyAlignment="1">
      <alignment horizontal="center"/>
    </xf>
    <xf numFmtId="169" fontId="14" fillId="0" borderId="1" xfId="4" applyNumberFormat="1" applyFont="1" applyBorder="1" applyAlignment="1">
      <alignment horizontal="right" vertical="center"/>
    </xf>
    <xf numFmtId="175" fontId="14" fillId="0" borderId="1" xfId="5" applyNumberFormat="1" applyFont="1" applyBorder="1" applyAlignment="1">
      <alignment horizontal="center"/>
    </xf>
    <xf numFmtId="0" fontId="14" fillId="0" borderId="8" xfId="4" applyFont="1" applyBorder="1" applyAlignment="1">
      <alignment horizontal="left" vertical="center" wrapText="1"/>
    </xf>
    <xf numFmtId="0" fontId="14" fillId="0" borderId="2" xfId="4" applyFont="1" applyBorder="1" applyAlignment="1">
      <alignment horizontal="left" vertical="center" wrapText="1"/>
    </xf>
    <xf numFmtId="0" fontId="14" fillId="0" borderId="1" xfId="4" applyFont="1" applyBorder="1" applyAlignment="1">
      <alignment horizontal="center"/>
    </xf>
    <xf numFmtId="2" fontId="14" fillId="0" borderId="1" xfId="4" applyNumberFormat="1" applyFont="1" applyBorder="1" applyAlignment="1">
      <alignment horizontal="center"/>
    </xf>
    <xf numFmtId="169" fontId="14" fillId="0" borderId="13" xfId="4" applyNumberFormat="1" applyFont="1" applyBorder="1"/>
    <xf numFmtId="0" fontId="14" fillId="0" borderId="8" xfId="4" applyFont="1" applyBorder="1" applyAlignment="1">
      <alignment wrapText="1"/>
    </xf>
    <xf numFmtId="169" fontId="0" fillId="0" borderId="0" xfId="0" applyNumberFormat="1"/>
    <xf numFmtId="2" fontId="14" fillId="0" borderId="12" xfId="4" applyNumberFormat="1" applyFont="1" applyBorder="1" applyAlignment="1">
      <alignment horizontal="right" vertical="center"/>
    </xf>
    <xf numFmtId="2" fontId="14" fillId="0" borderId="19" xfId="4" applyNumberFormat="1" applyFont="1" applyBorder="1" applyAlignment="1">
      <alignment horizontal="right" vertical="center"/>
    </xf>
    <xf numFmtId="6" fontId="14" fillId="0" borderId="1" xfId="4" applyNumberFormat="1" applyFont="1" applyBorder="1" applyAlignment="1">
      <alignment horizontal="right" vertical="center"/>
    </xf>
    <xf numFmtId="2" fontId="14" fillId="0" borderId="1" xfId="4" applyNumberFormat="1" applyFont="1" applyBorder="1" applyAlignment="1">
      <alignment horizontal="right" vertical="center"/>
    </xf>
    <xf numFmtId="0" fontId="14" fillId="0" borderId="31" xfId="4" applyFont="1" applyBorder="1" applyAlignment="1">
      <alignment horizontal="right" vertical="center"/>
    </xf>
    <xf numFmtId="169" fontId="14" fillId="0" borderId="12" xfId="4" applyNumberFormat="1" applyFont="1" applyBorder="1" applyAlignment="1">
      <alignment horizontal="right" vertical="center"/>
    </xf>
    <xf numFmtId="0" fontId="14" fillId="0" borderId="19" xfId="4" applyFont="1" applyBorder="1" applyAlignment="1">
      <alignment horizontal="center" vertical="center" wrapText="1"/>
    </xf>
    <xf numFmtId="0" fontId="14" fillId="0" borderId="40" xfId="4" applyFont="1" applyBorder="1"/>
    <xf numFmtId="171" fontId="14" fillId="0" borderId="19" xfId="6" applyNumberFormat="1" applyFont="1" applyBorder="1" applyAlignment="1">
      <alignment horizontal="right" vertical="center"/>
    </xf>
    <xf numFmtId="166" fontId="14" fillId="0" borderId="1" xfId="0" applyNumberFormat="1" applyFont="1" applyBorder="1" applyAlignment="1">
      <alignment horizontal="right" vertical="center"/>
    </xf>
    <xf numFmtId="167" fontId="6" fillId="0" borderId="4" xfId="0" applyNumberFormat="1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center" vertical="center"/>
    </xf>
    <xf numFmtId="171" fontId="14" fillId="0" borderId="13" xfId="6" applyNumberFormat="1" applyFont="1" applyBorder="1"/>
    <xf numFmtId="0" fontId="14" fillId="0" borderId="23" xfId="4" applyFont="1" applyBorder="1"/>
    <xf numFmtId="0" fontId="14" fillId="0" borderId="18" xfId="4" applyFont="1" applyBorder="1" applyAlignment="1">
      <alignment horizontal="left" vertical="center" wrapText="1"/>
    </xf>
    <xf numFmtId="174" fontId="14" fillId="0" borderId="1" xfId="2" applyNumberFormat="1" applyFont="1" applyBorder="1" applyAlignment="1">
      <alignment horizontal="center" vertical="center"/>
    </xf>
    <xf numFmtId="2" fontId="14" fillId="0" borderId="12" xfId="4" applyNumberFormat="1" applyFont="1" applyBorder="1" applyAlignment="1">
      <alignment vertical="center"/>
    </xf>
    <xf numFmtId="0" fontId="13" fillId="0" borderId="43" xfId="4" applyFont="1" applyBorder="1" applyAlignment="1">
      <alignment horizontal="center"/>
    </xf>
    <xf numFmtId="177" fontId="14" fillId="0" borderId="12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Continuous"/>
    </xf>
    <xf numFmtId="0" fontId="0" fillId="0" borderId="0" xfId="0" applyFill="1" applyBorder="1"/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right" vertical="center"/>
    </xf>
    <xf numFmtId="167" fontId="0" fillId="0" borderId="0" xfId="0" applyNumberForma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/>
    </xf>
    <xf numFmtId="168" fontId="9" fillId="0" borderId="0" xfId="0" applyNumberFormat="1" applyFont="1" applyFill="1" applyBorder="1" applyAlignment="1">
      <alignment horizontal="centerContinuous"/>
    </xf>
    <xf numFmtId="0" fontId="10" fillId="0" borderId="0" xfId="0" applyFont="1" applyFill="1" applyBorder="1" applyAlignment="1">
      <alignment horizontal="right"/>
    </xf>
    <xf numFmtId="166" fontId="8" fillId="0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13" fillId="0" borderId="0" xfId="4" applyFont="1" applyAlignment="1">
      <alignment horizontal="right" vertical="center"/>
    </xf>
    <xf numFmtId="0" fontId="13" fillId="0" borderId="0" xfId="4" applyFont="1" applyBorder="1" applyAlignment="1">
      <alignment horizontal="right" vertical="center"/>
    </xf>
    <xf numFmtId="0" fontId="13" fillId="0" borderId="30" xfId="4" applyFont="1" applyBorder="1" applyAlignment="1">
      <alignment horizontal="center"/>
    </xf>
    <xf numFmtId="0" fontId="13" fillId="0" borderId="31" xfId="4" applyFont="1" applyBorder="1" applyAlignment="1">
      <alignment horizontal="center"/>
    </xf>
    <xf numFmtId="0" fontId="14" fillId="0" borderId="33" xfId="4" applyFont="1" applyBorder="1" applyAlignment="1">
      <alignment horizontal="left" wrapText="1"/>
    </xf>
    <xf numFmtId="0" fontId="14" fillId="0" borderId="34" xfId="4" applyFont="1" applyBorder="1" applyAlignment="1">
      <alignment horizontal="left" wrapText="1"/>
    </xf>
    <xf numFmtId="0" fontId="14" fillId="0" borderId="35" xfId="4" applyFont="1" applyBorder="1" applyAlignment="1">
      <alignment horizontal="left" vertical="center" wrapText="1"/>
    </xf>
    <xf numFmtId="0" fontId="14" fillId="0" borderId="36" xfId="4" applyFont="1" applyBorder="1" applyAlignment="1">
      <alignment horizontal="left" vertical="center" wrapText="1"/>
    </xf>
    <xf numFmtId="0" fontId="13" fillId="0" borderId="11" xfId="4" applyFont="1" applyBorder="1" applyAlignment="1">
      <alignment horizontal="center"/>
    </xf>
    <xf numFmtId="0" fontId="13" fillId="0" borderId="12" xfId="4" applyFont="1" applyBorder="1" applyAlignment="1">
      <alignment horizontal="center"/>
    </xf>
    <xf numFmtId="0" fontId="13" fillId="0" borderId="13" xfId="4" applyFont="1" applyBorder="1" applyAlignment="1">
      <alignment horizontal="center"/>
    </xf>
    <xf numFmtId="0" fontId="13" fillId="0" borderId="8" xfId="4" applyFont="1" applyBorder="1" applyAlignment="1">
      <alignment horizontal="center"/>
    </xf>
    <xf numFmtId="0" fontId="13" fillId="0" borderId="1" xfId="4" applyFont="1" applyBorder="1" applyAlignment="1">
      <alignment horizontal="center"/>
    </xf>
    <xf numFmtId="0" fontId="13" fillId="0" borderId="4" xfId="4" applyFont="1" applyBorder="1" applyAlignment="1">
      <alignment horizontal="center"/>
    </xf>
    <xf numFmtId="1" fontId="0" fillId="0" borderId="15" xfId="0" applyNumberFormat="1" applyFont="1" applyBorder="1" applyAlignment="1">
      <alignment horizontal="left"/>
    </xf>
    <xf numFmtId="1" fontId="0" fillId="0" borderId="6" xfId="0" applyNumberFormat="1" applyFont="1" applyBorder="1" applyAlignment="1">
      <alignment horizontal="left"/>
    </xf>
    <xf numFmtId="1" fontId="0" fillId="0" borderId="7" xfId="0" applyNumberFormat="1" applyFont="1" applyBorder="1" applyAlignment="1">
      <alignment horizontal="left"/>
    </xf>
    <xf numFmtId="0" fontId="15" fillId="0" borderId="1" xfId="5" applyFont="1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/>
    </xf>
    <xf numFmtId="0" fontId="5" fillId="0" borderId="0" xfId="3" applyNumberFormat="1" applyFont="1" applyFill="1" applyBorder="1" applyAlignment="1" applyProtection="1">
      <alignment horizontal="center"/>
    </xf>
    <xf numFmtId="2" fontId="9" fillId="0" borderId="0" xfId="0" applyNumberFormat="1" applyFont="1" applyFill="1" applyBorder="1" applyAlignment="1">
      <alignment horizontal="left" vertical="center" wrapText="1"/>
    </xf>
    <xf numFmtId="0" fontId="11" fillId="0" borderId="0" xfId="3" applyNumberFormat="1" applyFont="1" applyFill="1" applyBorder="1" applyAlignment="1" applyProtection="1">
      <alignment horizontal="right"/>
    </xf>
    <xf numFmtId="166" fontId="12" fillId="0" borderId="0" xfId="0" applyNumberFormat="1" applyFont="1" applyFill="1" applyBorder="1" applyAlignment="1">
      <alignment horizontal="right"/>
    </xf>
    <xf numFmtId="0" fontId="13" fillId="0" borderId="41" xfId="4" applyFont="1" applyBorder="1" applyAlignment="1">
      <alignment horizontal="center"/>
    </xf>
    <xf numFmtId="0" fontId="13" fillId="0" borderId="42" xfId="4" applyFont="1" applyBorder="1" applyAlignment="1">
      <alignment horizontal="center"/>
    </xf>
    <xf numFmtId="0" fontId="14" fillId="0" borderId="33" xfId="4" applyFont="1" applyBorder="1" applyAlignment="1">
      <alignment horizontal="left" vertical="center" wrapText="1"/>
    </xf>
    <xf numFmtId="0" fontId="14" fillId="0" borderId="34" xfId="4" applyFont="1" applyBorder="1" applyAlignment="1">
      <alignment horizontal="left" vertical="center" wrapText="1"/>
    </xf>
    <xf numFmtId="0" fontId="14" fillId="0" borderId="18" xfId="4" applyFont="1" applyBorder="1" applyAlignment="1">
      <alignment horizontal="left" vertical="center" wrapText="1"/>
    </xf>
    <xf numFmtId="0" fontId="14" fillId="0" borderId="19" xfId="4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4" fillId="0" borderId="2" xfId="4" applyFont="1" applyBorder="1" applyAlignment="1">
      <alignment horizontal="left" vertical="center" wrapText="1"/>
    </xf>
    <xf numFmtId="0" fontId="14" fillId="0" borderId="5" xfId="4" applyFont="1" applyBorder="1" applyAlignment="1">
      <alignment horizontal="left" vertical="center" wrapText="1"/>
    </xf>
    <xf numFmtId="0" fontId="14" fillId="0" borderId="8" xfId="4" applyFont="1" applyBorder="1" applyAlignment="1">
      <alignment horizontal="left" vertical="center" wrapText="1"/>
    </xf>
    <xf numFmtId="0" fontId="14" fillId="0" borderId="1" xfId="4" applyFont="1" applyBorder="1" applyAlignment="1">
      <alignment horizontal="left" vertical="center" wrapText="1"/>
    </xf>
  </cellXfs>
  <cellStyles count="8">
    <cellStyle name="Millares" xfId="1" builtinId="3"/>
    <cellStyle name="Millares 2" xfId="3"/>
    <cellStyle name="Moneda [0] 2" xfId="7"/>
    <cellStyle name="Moneda 2 4" xfId="6"/>
    <cellStyle name="Normal" xfId="0" builtinId="0"/>
    <cellStyle name="Normal 6" xfId="4"/>
    <cellStyle name="Normal_formatos apu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Normal="100" workbookViewId="0">
      <selection activeCell="H8" sqref="H8"/>
    </sheetView>
  </sheetViews>
  <sheetFormatPr baseColWidth="10" defaultRowHeight="15" x14ac:dyDescent="0.25"/>
  <cols>
    <col min="1" max="1" width="6.140625" customWidth="1"/>
    <col min="2" max="2" width="59.5703125" customWidth="1"/>
    <col min="6" max="6" width="16.28515625" customWidth="1"/>
  </cols>
  <sheetData>
    <row r="1" spans="1:6" x14ac:dyDescent="0.25">
      <c r="A1" s="142" t="s">
        <v>11</v>
      </c>
      <c r="B1" s="142"/>
      <c r="C1" s="142"/>
      <c r="D1" s="142"/>
      <c r="E1" s="142"/>
      <c r="F1" s="142"/>
    </row>
    <row r="2" spans="1:6" ht="25.5" x14ac:dyDescent="0.25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9" t="s">
        <v>5</v>
      </c>
    </row>
    <row r="3" spans="1:6" ht="15.75" x14ac:dyDescent="0.25">
      <c r="A3" s="10">
        <v>1</v>
      </c>
      <c r="B3" s="11" t="s">
        <v>12</v>
      </c>
      <c r="C3" s="10"/>
      <c r="D3" s="10"/>
      <c r="E3" s="12"/>
      <c r="F3" s="13">
        <f>F4</f>
        <v>1032134.3999999999</v>
      </c>
    </row>
    <row r="4" spans="1:6" ht="100.5" customHeight="1" x14ac:dyDescent="0.25">
      <c r="A4" s="1">
        <v>1.1000000000000001</v>
      </c>
      <c r="B4" s="2" t="s">
        <v>52</v>
      </c>
      <c r="C4" s="3" t="s">
        <v>6</v>
      </c>
      <c r="D4" s="6">
        <v>64.8</v>
      </c>
      <c r="E4" s="4">
        <v>15928</v>
      </c>
      <c r="F4" s="4">
        <f>E4*D4</f>
        <v>1032134.3999999999</v>
      </c>
    </row>
    <row r="5" spans="1:6" ht="15.75" x14ac:dyDescent="0.25">
      <c r="A5" s="14">
        <v>2</v>
      </c>
      <c r="B5" s="15" t="s">
        <v>49</v>
      </c>
      <c r="C5" s="16"/>
      <c r="D5" s="16"/>
      <c r="E5" s="16"/>
      <c r="F5" s="13">
        <f>SUM(F6)</f>
        <v>40579509.600000001</v>
      </c>
    </row>
    <row r="6" spans="1:6" ht="145.5" customHeight="1" x14ac:dyDescent="0.25">
      <c r="A6" s="1">
        <v>2.1</v>
      </c>
      <c r="B6" s="96" t="s">
        <v>80</v>
      </c>
      <c r="C6" s="6" t="s">
        <v>6</v>
      </c>
      <c r="D6" s="6">
        <v>64.8</v>
      </c>
      <c r="E6" s="4">
        <v>626227</v>
      </c>
      <c r="F6" s="4">
        <f>E6*D6</f>
        <v>40579509.600000001</v>
      </c>
    </row>
    <row r="7" spans="1:6" ht="15.75" x14ac:dyDescent="0.25">
      <c r="A7" s="17">
        <v>3</v>
      </c>
      <c r="B7" s="15" t="s">
        <v>7</v>
      </c>
      <c r="C7" s="18"/>
      <c r="D7" s="18"/>
      <c r="E7" s="19"/>
      <c r="F7" s="13">
        <f>SUM(F8:F8)</f>
        <v>1348308</v>
      </c>
    </row>
    <row r="8" spans="1:6" ht="114" x14ac:dyDescent="0.25">
      <c r="A8" s="7">
        <v>3.2</v>
      </c>
      <c r="B8" s="5" t="s">
        <v>71</v>
      </c>
      <c r="C8" s="6" t="s">
        <v>8</v>
      </c>
      <c r="D8" s="6">
        <v>12</v>
      </c>
      <c r="E8" s="4">
        <v>112359</v>
      </c>
      <c r="F8" s="4">
        <f>E8*D8</f>
        <v>1348308</v>
      </c>
    </row>
    <row r="9" spans="1:6" x14ac:dyDescent="0.25">
      <c r="D9" s="143" t="s">
        <v>10</v>
      </c>
      <c r="E9" s="143"/>
      <c r="F9" s="144">
        <f>F3+F5+F7</f>
        <v>42959952</v>
      </c>
    </row>
    <row r="10" spans="1:6" x14ac:dyDescent="0.25">
      <c r="D10" s="143"/>
      <c r="E10" s="143"/>
      <c r="F10" s="144"/>
    </row>
  </sheetData>
  <mergeCells count="3">
    <mergeCell ref="A1:F1"/>
    <mergeCell ref="D9:E10"/>
    <mergeCell ref="F9:F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workbookViewId="0">
      <selection activeCell="I30" sqref="I30"/>
    </sheetView>
  </sheetViews>
  <sheetFormatPr baseColWidth="10" defaultRowHeight="15" x14ac:dyDescent="0.25"/>
  <cols>
    <col min="1" max="1" width="19" customWidth="1"/>
    <col min="2" max="2" width="14.140625" customWidth="1"/>
    <col min="4" max="4" width="17.140625" customWidth="1"/>
    <col min="5" max="5" width="16.140625" customWidth="1"/>
    <col min="6" max="7" width="15.140625" customWidth="1"/>
  </cols>
  <sheetData>
    <row r="1" spans="1:7" x14ac:dyDescent="0.25">
      <c r="A1" s="153" t="s">
        <v>18</v>
      </c>
      <c r="B1" s="154"/>
      <c r="C1" s="154"/>
      <c r="D1" s="154"/>
      <c r="E1" s="154"/>
      <c r="F1" s="154"/>
      <c r="G1" s="155"/>
    </row>
    <row r="2" spans="1:7" x14ac:dyDescent="0.25">
      <c r="A2" s="156" t="s">
        <v>19</v>
      </c>
      <c r="B2" s="157"/>
      <c r="C2" s="157"/>
      <c r="D2" s="157"/>
      <c r="E2" s="157"/>
      <c r="F2" s="157"/>
      <c r="G2" s="158"/>
    </row>
    <row r="3" spans="1:7" x14ac:dyDescent="0.25">
      <c r="A3" s="156" t="s">
        <v>13</v>
      </c>
      <c r="B3" s="157"/>
      <c r="C3" s="157"/>
      <c r="D3" s="157"/>
      <c r="E3" s="157"/>
      <c r="F3" s="157"/>
      <c r="G3" s="158"/>
    </row>
    <row r="4" spans="1:7" x14ac:dyDescent="0.25">
      <c r="A4" s="20" t="s">
        <v>20</v>
      </c>
      <c r="B4" s="159"/>
      <c r="C4" s="160"/>
      <c r="D4" s="160"/>
      <c r="E4" s="161"/>
      <c r="F4" s="21" t="s">
        <v>21</v>
      </c>
      <c r="G4" s="22"/>
    </row>
    <row r="5" spans="1:7" ht="33" customHeight="1" x14ac:dyDescent="0.25">
      <c r="A5" s="23" t="s">
        <v>22</v>
      </c>
      <c r="B5" s="162" t="s">
        <v>48</v>
      </c>
      <c r="C5" s="162"/>
      <c r="D5" s="162"/>
      <c r="E5" s="162"/>
      <c r="F5" s="24" t="s">
        <v>23</v>
      </c>
      <c r="G5" s="25" t="s">
        <v>6</v>
      </c>
    </row>
    <row r="6" spans="1:7" ht="58.5" customHeight="1" thickBot="1" x14ac:dyDescent="0.3">
      <c r="A6" s="26" t="s">
        <v>24</v>
      </c>
      <c r="B6" s="27">
        <v>1.1000000000000001</v>
      </c>
      <c r="C6" s="163" t="s">
        <v>52</v>
      </c>
      <c r="D6" s="164"/>
      <c r="E6" s="164"/>
      <c r="F6" s="164"/>
      <c r="G6" s="165"/>
    </row>
    <row r="7" spans="1:7" x14ac:dyDescent="0.25">
      <c r="F7" s="28"/>
      <c r="G7" s="28"/>
    </row>
    <row r="8" spans="1:7" ht="15.75" thickBot="1" x14ac:dyDescent="0.3">
      <c r="A8" s="28" t="s">
        <v>25</v>
      </c>
    </row>
    <row r="9" spans="1:7" ht="15.75" thickBot="1" x14ac:dyDescent="0.3">
      <c r="A9" s="29" t="s">
        <v>26</v>
      </c>
      <c r="B9" s="30" t="s">
        <v>2</v>
      </c>
      <c r="C9" s="30" t="s">
        <v>27</v>
      </c>
      <c r="D9" s="30" t="s">
        <v>28</v>
      </c>
      <c r="E9" s="30" t="s">
        <v>29</v>
      </c>
      <c r="F9" s="31" t="s">
        <v>30</v>
      </c>
      <c r="G9" s="32" t="s">
        <v>5</v>
      </c>
    </row>
    <row r="10" spans="1:7" x14ac:dyDescent="0.25">
      <c r="A10" s="33" t="s">
        <v>31</v>
      </c>
      <c r="B10" s="34"/>
      <c r="C10" s="34"/>
      <c r="D10" s="113">
        <v>10235</v>
      </c>
      <c r="E10" s="112">
        <v>0.05</v>
      </c>
      <c r="F10" s="37">
        <f>D10*E10</f>
        <v>511.75</v>
      </c>
      <c r="G10" s="38"/>
    </row>
    <row r="11" spans="1:7" ht="72" x14ac:dyDescent="0.25">
      <c r="A11" s="73" t="s">
        <v>16</v>
      </c>
      <c r="B11" s="39" t="s">
        <v>32</v>
      </c>
      <c r="C11" s="40"/>
      <c r="D11" s="110">
        <v>2406</v>
      </c>
      <c r="E11" s="111">
        <v>0.18</v>
      </c>
      <c r="F11" s="43">
        <f>D11*E11</f>
        <v>433.08</v>
      </c>
      <c r="G11" s="38"/>
    </row>
    <row r="12" spans="1:7" ht="72.75" thickBot="1" x14ac:dyDescent="0.3">
      <c r="A12" s="73" t="s">
        <v>17</v>
      </c>
      <c r="B12" s="114" t="s">
        <v>32</v>
      </c>
      <c r="C12" s="115"/>
      <c r="D12" s="116">
        <v>248</v>
      </c>
      <c r="E12" s="109">
        <v>0.56000000000000005</v>
      </c>
      <c r="F12" s="95">
        <f>D12*E12</f>
        <v>138.88000000000002</v>
      </c>
      <c r="G12" s="38"/>
    </row>
    <row r="13" spans="1:7" ht="15.75" thickBot="1" x14ac:dyDescent="0.3">
      <c r="F13" s="52" t="s">
        <v>33</v>
      </c>
      <c r="G13" s="53">
        <f>SUM(F10:F12)</f>
        <v>1083.71</v>
      </c>
    </row>
    <row r="14" spans="1:7" ht="15.75" thickBot="1" x14ac:dyDescent="0.3">
      <c r="A14" s="28" t="s">
        <v>34</v>
      </c>
      <c r="F14" s="28"/>
      <c r="G14" s="54"/>
    </row>
    <row r="15" spans="1:7" ht="15.75" thickBot="1" x14ac:dyDescent="0.3">
      <c r="A15" s="147" t="s">
        <v>26</v>
      </c>
      <c r="B15" s="148"/>
      <c r="C15" s="30" t="s">
        <v>2</v>
      </c>
      <c r="D15" s="30" t="s">
        <v>35</v>
      </c>
      <c r="E15" s="30" t="s">
        <v>3</v>
      </c>
      <c r="F15" s="55" t="s">
        <v>30</v>
      </c>
      <c r="G15" s="54"/>
    </row>
    <row r="16" spans="1:7" x14ac:dyDescent="0.25">
      <c r="A16" s="149"/>
      <c r="B16" s="150"/>
      <c r="C16" s="36"/>
      <c r="D16" s="56"/>
      <c r="E16" s="57"/>
      <c r="F16" s="58"/>
      <c r="G16" s="59"/>
    </row>
    <row r="17" spans="1:7" ht="15.75" thickBot="1" x14ac:dyDescent="0.3">
      <c r="A17" s="151"/>
      <c r="B17" s="152"/>
      <c r="C17" s="27"/>
      <c r="D17" s="65"/>
      <c r="E17" s="49"/>
      <c r="F17" s="66"/>
      <c r="G17" s="59"/>
    </row>
    <row r="18" spans="1:7" ht="15.75" thickBot="1" x14ac:dyDescent="0.3">
      <c r="F18" s="52" t="s">
        <v>33</v>
      </c>
      <c r="G18" s="53">
        <f>SUM(F16:F17)</f>
        <v>0</v>
      </c>
    </row>
    <row r="19" spans="1:7" ht="15.75" thickBot="1" x14ac:dyDescent="0.3">
      <c r="A19" s="28" t="s">
        <v>36</v>
      </c>
      <c r="G19" s="67"/>
    </row>
    <row r="20" spans="1:7" ht="15.75" thickBot="1" x14ac:dyDescent="0.3">
      <c r="A20" s="29" t="s">
        <v>37</v>
      </c>
      <c r="B20" s="30" t="s">
        <v>38</v>
      </c>
      <c r="C20" s="55" t="s">
        <v>39</v>
      </c>
      <c r="D20" s="68" t="s">
        <v>40</v>
      </c>
      <c r="E20" s="30" t="s">
        <v>41</v>
      </c>
      <c r="F20" s="55" t="s">
        <v>30</v>
      </c>
      <c r="G20" s="54"/>
    </row>
    <row r="21" spans="1:7" ht="15.75" thickBot="1" x14ac:dyDescent="0.3">
      <c r="A21" s="73" t="s">
        <v>60</v>
      </c>
      <c r="B21" s="74"/>
      <c r="C21" s="103" t="s">
        <v>61</v>
      </c>
      <c r="D21" s="104">
        <v>0.5</v>
      </c>
      <c r="E21" s="76">
        <v>3500</v>
      </c>
      <c r="F21" s="105">
        <f>+E21*D21</f>
        <v>1750</v>
      </c>
      <c r="G21" s="59"/>
    </row>
    <row r="22" spans="1:7" x14ac:dyDescent="0.25">
      <c r="A22" s="73" t="s">
        <v>62</v>
      </c>
      <c r="B22" s="74"/>
      <c r="C22" s="103" t="s">
        <v>51</v>
      </c>
      <c r="D22" s="104">
        <v>0.3</v>
      </c>
      <c r="E22" s="76">
        <v>30000</v>
      </c>
      <c r="F22" s="105">
        <f>+E22*D22</f>
        <v>9000</v>
      </c>
      <c r="G22" s="59"/>
    </row>
    <row r="23" spans="1:7" ht="15.75" thickBot="1" x14ac:dyDescent="0.3">
      <c r="A23" s="78"/>
      <c r="B23" s="79"/>
      <c r="C23" s="79"/>
      <c r="D23" s="79"/>
      <c r="E23" s="79"/>
      <c r="F23" s="80"/>
      <c r="G23" s="59"/>
    </row>
    <row r="24" spans="1:7" ht="15.75" thickBot="1" x14ac:dyDescent="0.3">
      <c r="F24" s="52" t="s">
        <v>33</v>
      </c>
      <c r="G24" s="53">
        <f>+F21+F22</f>
        <v>10750</v>
      </c>
    </row>
    <row r="25" spans="1:7" ht="15.75" thickBot="1" x14ac:dyDescent="0.3">
      <c r="A25" s="28" t="s">
        <v>42</v>
      </c>
      <c r="G25" s="54"/>
    </row>
    <row r="26" spans="1:7" ht="15.75" thickBot="1" x14ac:dyDescent="0.3">
      <c r="A26" s="81" t="s">
        <v>43</v>
      </c>
      <c r="B26" s="82" t="s">
        <v>44</v>
      </c>
      <c r="C26" s="82" t="s">
        <v>45</v>
      </c>
      <c r="D26" s="82" t="s">
        <v>46</v>
      </c>
      <c r="E26" s="82" t="s">
        <v>29</v>
      </c>
      <c r="F26" s="82" t="s">
        <v>30</v>
      </c>
      <c r="G26" s="54"/>
    </row>
    <row r="27" spans="1:7" ht="29.25" x14ac:dyDescent="0.25">
      <c r="A27" s="73" t="s">
        <v>50</v>
      </c>
      <c r="B27" s="83" t="s">
        <v>78</v>
      </c>
      <c r="C27" s="84"/>
      <c r="D27" s="85">
        <v>204697</v>
      </c>
      <c r="E27" s="86">
        <v>0.02</v>
      </c>
      <c r="F27" s="87">
        <f>D27*E27</f>
        <v>4093.94</v>
      </c>
      <c r="G27" s="54"/>
    </row>
    <row r="28" spans="1:7" x14ac:dyDescent="0.25">
      <c r="A28" s="88"/>
      <c r="B28" s="89"/>
      <c r="C28" s="90"/>
      <c r="D28" s="91"/>
      <c r="E28" s="86"/>
      <c r="F28" s="77"/>
      <c r="G28" s="54"/>
    </row>
    <row r="29" spans="1:7" ht="15.75" thickBot="1" x14ac:dyDescent="0.3">
      <c r="A29" s="78"/>
      <c r="B29" s="79"/>
      <c r="C29" s="79"/>
      <c r="D29" s="79"/>
      <c r="E29" s="79"/>
      <c r="F29" s="92"/>
      <c r="G29" s="93"/>
    </row>
    <row r="30" spans="1:7" ht="15.75" thickBot="1" x14ac:dyDescent="0.3">
      <c r="F30" s="52" t="s">
        <v>33</v>
      </c>
      <c r="G30" s="94">
        <f>+F27+F28</f>
        <v>4093.94</v>
      </c>
    </row>
    <row r="31" spans="1:7" ht="15.75" thickBot="1" x14ac:dyDescent="0.3">
      <c r="G31" s="54"/>
    </row>
    <row r="32" spans="1:7" ht="15.75" thickBot="1" x14ac:dyDescent="0.3">
      <c r="D32" s="145" t="s">
        <v>47</v>
      </c>
      <c r="E32" s="145"/>
      <c r="F32" s="146"/>
      <c r="G32" s="53">
        <f>+G13+G18+G24+G30</f>
        <v>15927.65</v>
      </c>
    </row>
  </sheetData>
  <mergeCells count="10">
    <mergeCell ref="D32:F32"/>
    <mergeCell ref="A15:B15"/>
    <mergeCell ref="A16:B16"/>
    <mergeCell ref="A17:B17"/>
    <mergeCell ref="A1:G1"/>
    <mergeCell ref="A2:G2"/>
    <mergeCell ref="A3:G3"/>
    <mergeCell ref="B4:E4"/>
    <mergeCell ref="B5:E5"/>
    <mergeCell ref="C6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zoomScaleNormal="100" workbookViewId="0">
      <selection activeCell="I6" sqref="I6"/>
    </sheetView>
  </sheetViews>
  <sheetFormatPr baseColWidth="10" defaultRowHeight="15" x14ac:dyDescent="0.25"/>
  <cols>
    <col min="1" max="1" width="19" customWidth="1"/>
    <col min="2" max="2" width="14.140625" customWidth="1"/>
    <col min="3" max="3" width="18.28515625" customWidth="1"/>
    <col min="4" max="4" width="17.140625" customWidth="1"/>
    <col min="5" max="5" width="16.140625" customWidth="1"/>
    <col min="6" max="7" width="15.140625" customWidth="1"/>
    <col min="10" max="10" width="28.28515625" customWidth="1"/>
    <col min="11" max="11" width="34.7109375" customWidth="1"/>
    <col min="12" max="13" width="12.28515625" customWidth="1"/>
    <col min="14" max="15" width="13.28515625" customWidth="1"/>
  </cols>
  <sheetData>
    <row r="1" spans="1:15" x14ac:dyDescent="0.25">
      <c r="A1" s="153" t="s">
        <v>18</v>
      </c>
      <c r="B1" s="154"/>
      <c r="C1" s="154"/>
      <c r="D1" s="154"/>
      <c r="E1" s="154"/>
      <c r="F1" s="154"/>
      <c r="G1" s="155"/>
      <c r="J1" s="166"/>
      <c r="K1" s="166"/>
      <c r="L1" s="166"/>
      <c r="M1" s="166"/>
      <c r="N1" s="166"/>
      <c r="O1" s="166"/>
    </row>
    <row r="2" spans="1:15" ht="15.75" x14ac:dyDescent="0.25">
      <c r="A2" s="156" t="s">
        <v>19</v>
      </c>
      <c r="B2" s="157"/>
      <c r="C2" s="157"/>
      <c r="D2" s="157"/>
      <c r="E2" s="157"/>
      <c r="F2" s="157"/>
      <c r="G2" s="158"/>
      <c r="J2" s="167"/>
      <c r="K2" s="167"/>
      <c r="L2" s="167"/>
      <c r="M2" s="167"/>
      <c r="N2" s="167"/>
      <c r="O2" s="167"/>
    </row>
    <row r="3" spans="1:15" ht="15" customHeight="1" x14ac:dyDescent="0.25">
      <c r="A3" s="156" t="s">
        <v>13</v>
      </c>
      <c r="B3" s="157"/>
      <c r="C3" s="157"/>
      <c r="D3" s="157"/>
      <c r="E3" s="157"/>
      <c r="F3" s="157"/>
      <c r="G3" s="158"/>
      <c r="J3" s="168"/>
      <c r="K3" s="168"/>
      <c r="L3" s="168"/>
      <c r="M3" s="168"/>
      <c r="N3" s="128"/>
      <c r="O3" s="128"/>
    </row>
    <row r="4" spans="1:15" ht="36" customHeight="1" x14ac:dyDescent="0.25">
      <c r="A4" s="20" t="s">
        <v>20</v>
      </c>
      <c r="B4" s="159"/>
      <c r="C4" s="160"/>
      <c r="D4" s="160"/>
      <c r="E4" s="161"/>
      <c r="F4" s="21" t="s">
        <v>21</v>
      </c>
      <c r="G4" s="22"/>
      <c r="J4" s="168"/>
      <c r="K4" s="168"/>
      <c r="L4" s="168"/>
      <c r="M4" s="168"/>
      <c r="N4" s="129"/>
      <c r="O4" s="129"/>
    </row>
    <row r="5" spans="1:15" ht="35.25" customHeight="1" x14ac:dyDescent="0.25">
      <c r="A5" s="23" t="s">
        <v>22</v>
      </c>
      <c r="B5" s="162" t="s">
        <v>48</v>
      </c>
      <c r="C5" s="162"/>
      <c r="D5" s="162"/>
      <c r="E5" s="162"/>
      <c r="F5" s="24" t="s">
        <v>23</v>
      </c>
      <c r="G5" s="25" t="s">
        <v>6</v>
      </c>
      <c r="J5" s="130"/>
      <c r="K5" s="130"/>
      <c r="L5" s="131"/>
      <c r="M5" s="131"/>
      <c r="N5" s="131"/>
      <c r="O5" s="131"/>
    </row>
    <row r="6" spans="1:15" ht="104.25" customHeight="1" thickBot="1" x14ac:dyDescent="0.3">
      <c r="A6" s="26" t="s">
        <v>24</v>
      </c>
      <c r="B6" s="27">
        <v>2.1</v>
      </c>
      <c r="C6" s="163" t="s">
        <v>79</v>
      </c>
      <c r="D6" s="164"/>
      <c r="E6" s="164"/>
      <c r="F6" s="164"/>
      <c r="G6" s="165"/>
      <c r="J6" s="132"/>
      <c r="K6" s="132"/>
      <c r="L6" s="132"/>
      <c r="M6" s="132"/>
      <c r="N6" s="132"/>
      <c r="O6" s="132"/>
    </row>
    <row r="7" spans="1:15" x14ac:dyDescent="0.25">
      <c r="F7" s="28"/>
      <c r="G7" s="28"/>
      <c r="J7" s="133"/>
      <c r="K7" s="133"/>
      <c r="L7" s="134"/>
      <c r="M7" s="135"/>
      <c r="N7" s="136"/>
      <c r="O7" s="137"/>
    </row>
    <row r="8" spans="1:15" ht="15.75" thickBot="1" x14ac:dyDescent="0.3">
      <c r="A8" s="28" t="s">
        <v>25</v>
      </c>
      <c r="J8" s="132"/>
      <c r="K8" s="132"/>
      <c r="L8" s="132"/>
      <c r="M8" s="132"/>
      <c r="N8" s="132"/>
      <c r="O8" s="132"/>
    </row>
    <row r="9" spans="1:15" ht="15.75" thickBot="1" x14ac:dyDescent="0.3">
      <c r="A9" s="29" t="s">
        <v>26</v>
      </c>
      <c r="B9" s="30" t="s">
        <v>2</v>
      </c>
      <c r="C9" s="30" t="s">
        <v>27</v>
      </c>
      <c r="D9" s="30" t="s">
        <v>28</v>
      </c>
      <c r="E9" s="30" t="s">
        <v>29</v>
      </c>
      <c r="F9" s="31" t="s">
        <v>30</v>
      </c>
      <c r="G9" s="32" t="s">
        <v>5</v>
      </c>
      <c r="J9" s="133"/>
      <c r="K9" s="133"/>
      <c r="L9" s="134"/>
      <c r="M9" s="135"/>
      <c r="N9" s="136"/>
      <c r="O9" s="137"/>
    </row>
    <row r="10" spans="1:15" x14ac:dyDescent="0.25">
      <c r="A10" s="121" t="s">
        <v>31</v>
      </c>
      <c r="B10" s="34"/>
      <c r="C10" s="34"/>
      <c r="D10" s="113">
        <v>261</v>
      </c>
      <c r="E10" s="124">
        <v>1</v>
      </c>
      <c r="F10" s="105">
        <f>D10*E10</f>
        <v>261</v>
      </c>
      <c r="G10" s="38"/>
      <c r="J10" s="132"/>
      <c r="K10" s="132"/>
      <c r="L10" s="132"/>
      <c r="M10" s="132"/>
      <c r="N10" s="132"/>
      <c r="O10" s="132"/>
    </row>
    <row r="11" spans="1:15" ht="28.5" x14ac:dyDescent="0.25">
      <c r="A11" s="101" t="s">
        <v>63</v>
      </c>
      <c r="B11" s="39" t="s">
        <v>32</v>
      </c>
      <c r="C11" s="40"/>
      <c r="D11" s="110">
        <v>35600</v>
      </c>
      <c r="E11" s="63">
        <v>1</v>
      </c>
      <c r="F11" s="43">
        <f>D11*E11</f>
        <v>35600</v>
      </c>
      <c r="G11" s="38"/>
      <c r="J11" s="132"/>
      <c r="K11" s="132"/>
      <c r="L11" s="132"/>
      <c r="M11" s="132"/>
      <c r="N11" s="132"/>
      <c r="O11" s="132"/>
    </row>
    <row r="12" spans="1:15" ht="28.5" x14ac:dyDescent="0.25">
      <c r="A12" s="101" t="s">
        <v>69</v>
      </c>
      <c r="B12" s="44" t="s">
        <v>32</v>
      </c>
      <c r="C12" s="40"/>
      <c r="D12" s="45">
        <v>35000</v>
      </c>
      <c r="E12" s="63">
        <v>9</v>
      </c>
      <c r="F12" s="43">
        <f>+D12/E12</f>
        <v>3888.8888888888887</v>
      </c>
      <c r="G12" s="38"/>
      <c r="J12" s="133"/>
      <c r="K12" s="133"/>
      <c r="L12" s="134"/>
      <c r="M12" s="135"/>
      <c r="N12" s="136"/>
      <c r="O12" s="137"/>
    </row>
    <row r="13" spans="1:15" ht="15.75" thickBot="1" x14ac:dyDescent="0.3">
      <c r="A13" s="122" t="s">
        <v>70</v>
      </c>
      <c r="B13" s="27" t="s">
        <v>32</v>
      </c>
      <c r="C13" s="47"/>
      <c r="D13" s="48">
        <v>1500</v>
      </c>
      <c r="E13" s="49">
        <v>9</v>
      </c>
      <c r="F13" s="95">
        <f>+D13/E13</f>
        <v>166.66666666666666</v>
      </c>
      <c r="G13" s="51"/>
      <c r="J13" s="132"/>
      <c r="K13" s="132"/>
      <c r="L13" s="132"/>
      <c r="M13" s="132"/>
      <c r="N13" s="132"/>
      <c r="O13" s="132"/>
    </row>
    <row r="14" spans="1:15" ht="15.75" thickBot="1" x14ac:dyDescent="0.3">
      <c r="F14" s="52" t="s">
        <v>33</v>
      </c>
      <c r="G14" s="53">
        <f>SUM(F10:F13)</f>
        <v>39916.555555555555</v>
      </c>
      <c r="J14" s="133"/>
      <c r="K14" s="133"/>
      <c r="L14" s="134"/>
      <c r="M14" s="135"/>
      <c r="N14" s="136"/>
      <c r="O14" s="137"/>
    </row>
    <row r="15" spans="1:15" ht="15.75" thickBot="1" x14ac:dyDescent="0.3">
      <c r="A15" s="28" t="s">
        <v>34</v>
      </c>
      <c r="F15" s="28"/>
      <c r="G15" s="54"/>
      <c r="J15" s="132"/>
      <c r="K15" s="132"/>
      <c r="L15" s="132"/>
      <c r="M15" s="132"/>
      <c r="N15" s="132"/>
      <c r="O15" s="132"/>
    </row>
    <row r="16" spans="1:15" ht="15.75" thickBot="1" x14ac:dyDescent="0.3">
      <c r="A16" s="171" t="s">
        <v>26</v>
      </c>
      <c r="B16" s="172"/>
      <c r="C16" s="82" t="s">
        <v>2</v>
      </c>
      <c r="D16" s="82" t="s">
        <v>35</v>
      </c>
      <c r="E16" s="82" t="s">
        <v>3</v>
      </c>
      <c r="F16" s="125" t="s">
        <v>30</v>
      </c>
      <c r="G16" s="54"/>
      <c r="J16" s="133"/>
      <c r="K16" s="133"/>
      <c r="L16" s="134"/>
      <c r="M16" s="135"/>
      <c r="N16" s="136"/>
      <c r="O16" s="137"/>
    </row>
    <row r="17" spans="1:15" ht="36.75" customHeight="1" thickBot="1" x14ac:dyDescent="0.3">
      <c r="A17" s="173" t="s">
        <v>64</v>
      </c>
      <c r="B17" s="174"/>
      <c r="C17" s="36" t="s">
        <v>65</v>
      </c>
      <c r="D17" s="56">
        <v>17466</v>
      </c>
      <c r="E17" s="126">
        <v>22</v>
      </c>
      <c r="F17" s="66">
        <f t="shared" ref="F17:F18" si="0">D17*E17</f>
        <v>384252</v>
      </c>
      <c r="G17" s="59"/>
      <c r="J17" s="132"/>
      <c r="K17" s="132"/>
      <c r="L17" s="132"/>
      <c r="M17" s="132"/>
      <c r="N17" s="132"/>
      <c r="O17" s="132"/>
    </row>
    <row r="18" spans="1:15" ht="69.75" customHeight="1" thickBot="1" x14ac:dyDescent="0.3">
      <c r="A18" s="175" t="s">
        <v>66</v>
      </c>
      <c r="B18" s="176"/>
      <c r="C18" s="27" t="s">
        <v>14</v>
      </c>
      <c r="D18" s="65">
        <v>33397</v>
      </c>
      <c r="E18" s="127">
        <v>1.03</v>
      </c>
      <c r="F18" s="66">
        <f t="shared" si="0"/>
        <v>34398.910000000003</v>
      </c>
      <c r="G18" s="59"/>
      <c r="J18" s="133"/>
      <c r="K18" s="133"/>
      <c r="L18" s="134"/>
      <c r="M18" s="135"/>
      <c r="N18" s="136"/>
      <c r="O18" s="137"/>
    </row>
    <row r="19" spans="1:15" ht="15.75" thickBot="1" x14ac:dyDescent="0.3">
      <c r="F19" s="52" t="s">
        <v>33</v>
      </c>
      <c r="G19" s="53">
        <f>SUM(F17:F18)</f>
        <v>418650.91000000003</v>
      </c>
      <c r="J19" s="132"/>
      <c r="K19" s="132"/>
      <c r="L19" s="132"/>
      <c r="M19" s="132"/>
      <c r="N19" s="132"/>
      <c r="O19" s="132"/>
    </row>
    <row r="20" spans="1:15" ht="15.75" thickBot="1" x14ac:dyDescent="0.3">
      <c r="A20" s="28" t="s">
        <v>36</v>
      </c>
      <c r="G20" s="67"/>
      <c r="J20" s="130"/>
      <c r="K20" s="138"/>
      <c r="L20" s="139"/>
      <c r="M20" s="138"/>
      <c r="N20" s="140"/>
      <c r="O20" s="141"/>
    </row>
    <row r="21" spans="1:15" ht="15.75" thickBot="1" x14ac:dyDescent="0.3">
      <c r="A21" s="29" t="s">
        <v>37</v>
      </c>
      <c r="B21" s="30" t="s">
        <v>38</v>
      </c>
      <c r="C21" s="55" t="s">
        <v>39</v>
      </c>
      <c r="D21" s="68" t="s">
        <v>40</v>
      </c>
      <c r="E21" s="30" t="s">
        <v>41</v>
      </c>
      <c r="F21" s="55" t="s">
        <v>30</v>
      </c>
      <c r="G21" s="54"/>
      <c r="J21" s="132"/>
      <c r="K21" s="132"/>
      <c r="L21" s="132"/>
      <c r="M21" s="132"/>
      <c r="N21" s="132"/>
      <c r="O21" s="132"/>
    </row>
    <row r="22" spans="1:15" x14ac:dyDescent="0.25">
      <c r="A22" s="69" t="s">
        <v>60</v>
      </c>
      <c r="B22" s="70">
        <v>1</v>
      </c>
      <c r="C22" s="34"/>
      <c r="D22" s="71"/>
      <c r="E22" s="120">
        <v>12650</v>
      </c>
      <c r="F22" s="120">
        <f>+E22*B22</f>
        <v>12650</v>
      </c>
      <c r="G22" s="59"/>
      <c r="J22" s="130"/>
      <c r="K22" s="130"/>
      <c r="L22" s="131"/>
      <c r="M22" s="131"/>
      <c r="N22" s="131"/>
      <c r="O22" s="131"/>
    </row>
    <row r="23" spans="1:15" x14ac:dyDescent="0.25">
      <c r="A23" s="73"/>
      <c r="B23" s="74"/>
      <c r="C23" s="75"/>
      <c r="D23" s="76"/>
      <c r="E23" s="76"/>
      <c r="F23" s="77"/>
      <c r="G23" s="59"/>
      <c r="J23" s="132"/>
      <c r="K23" s="132"/>
      <c r="L23" s="132"/>
      <c r="M23" s="132"/>
      <c r="N23" s="132"/>
      <c r="O23" s="132"/>
    </row>
    <row r="24" spans="1:15" ht="15.75" thickBot="1" x14ac:dyDescent="0.3">
      <c r="A24" s="78"/>
      <c r="B24" s="79"/>
      <c r="C24" s="79"/>
      <c r="D24" s="79"/>
      <c r="E24" s="79"/>
      <c r="F24" s="80"/>
      <c r="G24" s="59"/>
      <c r="J24" s="133"/>
      <c r="K24" s="133"/>
      <c r="L24" s="134"/>
      <c r="M24" s="135"/>
      <c r="N24" s="136"/>
      <c r="O24" s="137"/>
    </row>
    <row r="25" spans="1:15" ht="15.75" thickBot="1" x14ac:dyDescent="0.3">
      <c r="F25" s="52" t="s">
        <v>33</v>
      </c>
      <c r="G25" s="53">
        <f>+F22+F23</f>
        <v>12650</v>
      </c>
      <c r="J25" s="132"/>
      <c r="K25" s="132"/>
      <c r="L25" s="132"/>
      <c r="M25" s="132"/>
      <c r="N25" s="132"/>
      <c r="O25" s="132"/>
    </row>
    <row r="26" spans="1:15" ht="15.75" thickBot="1" x14ac:dyDescent="0.3">
      <c r="A26" s="28" t="s">
        <v>42</v>
      </c>
      <c r="G26" s="54"/>
      <c r="J26" s="130"/>
      <c r="K26" s="138"/>
      <c r="L26" s="139"/>
      <c r="M26" s="138"/>
      <c r="N26" s="140"/>
      <c r="O26" s="141"/>
    </row>
    <row r="27" spans="1:15" ht="15.75" thickBot="1" x14ac:dyDescent="0.3">
      <c r="A27" s="81" t="s">
        <v>43</v>
      </c>
      <c r="B27" s="82" t="s">
        <v>44</v>
      </c>
      <c r="C27" s="82" t="s">
        <v>45</v>
      </c>
      <c r="D27" s="82" t="s">
        <v>46</v>
      </c>
      <c r="E27" s="82" t="s">
        <v>29</v>
      </c>
      <c r="F27" s="82" t="s">
        <v>30</v>
      </c>
      <c r="G27" s="54"/>
      <c r="J27" s="132"/>
      <c r="K27" s="132"/>
      <c r="L27" s="132"/>
      <c r="M27" s="132"/>
      <c r="N27" s="132"/>
      <c r="O27" s="132"/>
    </row>
    <row r="28" spans="1:15" x14ac:dyDescent="0.25">
      <c r="A28" s="106" t="s">
        <v>67</v>
      </c>
      <c r="B28" s="89">
        <v>56533</v>
      </c>
      <c r="C28" s="119">
        <v>1.7</v>
      </c>
      <c r="D28" s="117">
        <f>+B28*C28</f>
        <v>96106.099999999991</v>
      </c>
      <c r="E28" s="119">
        <v>1</v>
      </c>
      <c r="F28" s="118">
        <f>+D28/E28</f>
        <v>96106.099999999991</v>
      </c>
      <c r="G28" s="54"/>
      <c r="J28" s="130"/>
      <c r="K28" s="130"/>
      <c r="L28" s="131"/>
      <c r="M28" s="131"/>
      <c r="N28" s="131"/>
      <c r="O28" s="131"/>
    </row>
    <row r="29" spans="1:15" x14ac:dyDescent="0.25">
      <c r="A29" s="88" t="s">
        <v>68</v>
      </c>
      <c r="B29" s="89">
        <v>34649</v>
      </c>
      <c r="C29" s="119">
        <v>1.7</v>
      </c>
      <c r="D29" s="91">
        <f>+B29*C29</f>
        <v>58903.299999999996</v>
      </c>
      <c r="E29" s="86">
        <v>1</v>
      </c>
      <c r="F29" s="118">
        <f>+D29/E29</f>
        <v>58903.299999999996</v>
      </c>
      <c r="G29" s="54"/>
      <c r="J29" s="132"/>
      <c r="K29" s="132"/>
      <c r="L29" s="132"/>
      <c r="M29" s="132"/>
      <c r="N29" s="132"/>
      <c r="O29" s="132"/>
    </row>
    <row r="30" spans="1:15" ht="15.75" thickBot="1" x14ac:dyDescent="0.3">
      <c r="A30" s="78"/>
      <c r="B30" s="79"/>
      <c r="C30" s="79"/>
      <c r="D30" s="79"/>
      <c r="E30" s="79"/>
      <c r="F30" s="92"/>
      <c r="G30" s="93"/>
      <c r="J30" s="133"/>
      <c r="K30" s="133"/>
      <c r="L30" s="134"/>
      <c r="M30" s="135"/>
      <c r="N30" s="136"/>
      <c r="O30" s="137"/>
    </row>
    <row r="31" spans="1:15" ht="15.75" thickBot="1" x14ac:dyDescent="0.3">
      <c r="F31" s="52" t="s">
        <v>33</v>
      </c>
      <c r="G31" s="94">
        <f>+F28+F29</f>
        <v>155009.4</v>
      </c>
      <c r="J31" s="132"/>
      <c r="K31" s="132"/>
      <c r="L31" s="132"/>
      <c r="M31" s="132"/>
      <c r="N31" s="132"/>
      <c r="O31" s="132"/>
    </row>
    <row r="32" spans="1:15" ht="15.75" thickBot="1" x14ac:dyDescent="0.3">
      <c r="G32" s="54"/>
      <c r="J32" s="130"/>
      <c r="K32" s="138"/>
      <c r="L32" s="139"/>
      <c r="M32" s="138"/>
      <c r="N32" s="140"/>
      <c r="O32" s="141"/>
    </row>
    <row r="33" spans="4:15" ht="15.75" thickBot="1" x14ac:dyDescent="0.3">
      <c r="D33" s="145" t="s">
        <v>47</v>
      </c>
      <c r="E33" s="145"/>
      <c r="F33" s="146"/>
      <c r="G33" s="53">
        <f>+G14+G19+G25+G31</f>
        <v>626226.86555555556</v>
      </c>
      <c r="J33" s="132"/>
      <c r="K33" s="132"/>
      <c r="L33" s="132"/>
      <c r="M33" s="132"/>
      <c r="N33" s="132"/>
      <c r="O33" s="132"/>
    </row>
    <row r="34" spans="4:15" x14ac:dyDescent="0.25">
      <c r="J34" s="130"/>
      <c r="K34" s="130"/>
      <c r="L34" s="131"/>
      <c r="M34" s="131"/>
      <c r="N34" s="131"/>
      <c r="O34" s="131"/>
    </row>
    <row r="35" spans="4:15" x14ac:dyDescent="0.25">
      <c r="E35" s="177"/>
      <c r="F35" s="177"/>
      <c r="J35" s="132"/>
      <c r="K35" s="132"/>
      <c r="L35" s="132"/>
      <c r="M35" s="132"/>
      <c r="N35" s="132"/>
      <c r="O35" s="132"/>
    </row>
    <row r="36" spans="4:15" x14ac:dyDescent="0.25">
      <c r="E36" s="177"/>
      <c r="F36" s="177"/>
      <c r="G36" s="107"/>
      <c r="J36" s="133"/>
      <c r="K36" s="133"/>
      <c r="L36" s="134"/>
      <c r="M36" s="135"/>
      <c r="N36" s="136"/>
      <c r="O36" s="137"/>
    </row>
    <row r="37" spans="4:15" x14ac:dyDescent="0.25">
      <c r="J37" s="132"/>
      <c r="K37" s="132"/>
      <c r="L37" s="132"/>
      <c r="M37" s="132"/>
      <c r="N37" s="132"/>
      <c r="O37" s="132"/>
    </row>
    <row r="38" spans="4:15" x14ac:dyDescent="0.25">
      <c r="J38" s="133"/>
      <c r="K38" s="133"/>
      <c r="L38" s="134"/>
      <c r="M38" s="135"/>
      <c r="N38" s="136"/>
      <c r="O38" s="137"/>
    </row>
    <row r="39" spans="4:15" x14ac:dyDescent="0.25">
      <c r="J39" s="132"/>
      <c r="K39" s="132"/>
      <c r="L39" s="132"/>
      <c r="M39" s="132"/>
      <c r="N39" s="132"/>
      <c r="O39" s="132"/>
    </row>
    <row r="40" spans="4:15" x14ac:dyDescent="0.25">
      <c r="J40" s="133"/>
      <c r="K40" s="133"/>
      <c r="L40" s="134"/>
      <c r="M40" s="135"/>
      <c r="N40" s="136"/>
      <c r="O40" s="137"/>
    </row>
    <row r="41" spans="4:15" x14ac:dyDescent="0.25">
      <c r="J41" s="132"/>
      <c r="K41" s="132"/>
      <c r="L41" s="132"/>
      <c r="M41" s="132"/>
      <c r="N41" s="132"/>
      <c r="O41" s="132"/>
    </row>
    <row r="42" spans="4:15" x14ac:dyDescent="0.25">
      <c r="J42" s="130"/>
      <c r="K42" s="138"/>
      <c r="L42" s="139"/>
      <c r="M42" s="138"/>
      <c r="N42" s="140"/>
      <c r="O42" s="141"/>
    </row>
    <row r="43" spans="4:15" x14ac:dyDescent="0.25">
      <c r="J43" s="132"/>
      <c r="K43" s="132"/>
      <c r="L43" s="132"/>
      <c r="M43" s="132"/>
      <c r="N43" s="132"/>
      <c r="O43" s="132"/>
    </row>
    <row r="44" spans="4:15" x14ac:dyDescent="0.25">
      <c r="J44" s="169"/>
      <c r="K44" s="169"/>
      <c r="L44" s="169"/>
      <c r="M44" s="169"/>
      <c r="N44" s="170"/>
      <c r="O44" s="170"/>
    </row>
  </sheetData>
  <mergeCells count="17">
    <mergeCell ref="J44:M44"/>
    <mergeCell ref="N44:O44"/>
    <mergeCell ref="A16:B16"/>
    <mergeCell ref="A17:B17"/>
    <mergeCell ref="A18:B18"/>
    <mergeCell ref="E35:F35"/>
    <mergeCell ref="E36:F36"/>
    <mergeCell ref="D33:F33"/>
    <mergeCell ref="B5:E5"/>
    <mergeCell ref="C6:G6"/>
    <mergeCell ref="J1:O1"/>
    <mergeCell ref="J2:O2"/>
    <mergeCell ref="J3:M4"/>
    <mergeCell ref="A1:G1"/>
    <mergeCell ref="A2:G2"/>
    <mergeCell ref="A3:G3"/>
    <mergeCell ref="B4:E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19" customWidth="1"/>
    <col min="2" max="2" width="14.140625" customWidth="1"/>
    <col min="4" max="4" width="17.140625" customWidth="1"/>
    <col min="5" max="5" width="16.140625" customWidth="1"/>
    <col min="6" max="7" width="15.140625" customWidth="1"/>
  </cols>
  <sheetData>
    <row r="1" spans="1:7" x14ac:dyDescent="0.25">
      <c r="A1" s="153" t="s">
        <v>18</v>
      </c>
      <c r="B1" s="154"/>
      <c r="C1" s="154"/>
      <c r="D1" s="154"/>
      <c r="E1" s="154"/>
      <c r="F1" s="154"/>
      <c r="G1" s="155"/>
    </row>
    <row r="2" spans="1:7" x14ac:dyDescent="0.25">
      <c r="A2" s="156" t="s">
        <v>19</v>
      </c>
      <c r="B2" s="157"/>
      <c r="C2" s="157"/>
      <c r="D2" s="157"/>
      <c r="E2" s="157"/>
      <c r="F2" s="157"/>
      <c r="G2" s="158"/>
    </row>
    <row r="3" spans="1:7" x14ac:dyDescent="0.25">
      <c r="A3" s="156" t="s">
        <v>13</v>
      </c>
      <c r="B3" s="157"/>
      <c r="C3" s="157"/>
      <c r="D3" s="157"/>
      <c r="E3" s="157"/>
      <c r="F3" s="157"/>
      <c r="G3" s="158"/>
    </row>
    <row r="4" spans="1:7" x14ac:dyDescent="0.25">
      <c r="A4" s="20" t="s">
        <v>20</v>
      </c>
      <c r="B4" s="159"/>
      <c r="C4" s="160"/>
      <c r="D4" s="160"/>
      <c r="E4" s="161"/>
      <c r="F4" s="21" t="s">
        <v>21</v>
      </c>
      <c r="G4" s="22"/>
    </row>
    <row r="5" spans="1:7" ht="33" customHeight="1" x14ac:dyDescent="0.25">
      <c r="A5" s="23" t="s">
        <v>22</v>
      </c>
      <c r="B5" s="162" t="s">
        <v>58</v>
      </c>
      <c r="C5" s="162"/>
      <c r="D5" s="162"/>
      <c r="E5" s="162"/>
      <c r="F5" s="24" t="s">
        <v>23</v>
      </c>
      <c r="G5" s="25" t="s">
        <v>53</v>
      </c>
    </row>
    <row r="6" spans="1:7" ht="86.25" customHeight="1" thickBot="1" x14ac:dyDescent="0.3">
      <c r="A6" s="26" t="s">
        <v>24</v>
      </c>
      <c r="B6" s="27">
        <v>3.1</v>
      </c>
      <c r="C6" s="163" t="s">
        <v>71</v>
      </c>
      <c r="D6" s="164"/>
      <c r="E6" s="164"/>
      <c r="F6" s="164"/>
      <c r="G6" s="165"/>
    </row>
    <row r="7" spans="1:7" x14ac:dyDescent="0.25">
      <c r="F7" s="28"/>
      <c r="G7" s="28"/>
    </row>
    <row r="8" spans="1:7" ht="15.75" thickBot="1" x14ac:dyDescent="0.3">
      <c r="A8" s="28" t="s">
        <v>25</v>
      </c>
    </row>
    <row r="9" spans="1:7" ht="15.75" thickBot="1" x14ac:dyDescent="0.3">
      <c r="A9" s="29" t="s">
        <v>26</v>
      </c>
      <c r="B9" s="30" t="s">
        <v>2</v>
      </c>
      <c r="C9" s="30" t="s">
        <v>27</v>
      </c>
      <c r="D9" s="30" t="s">
        <v>28</v>
      </c>
      <c r="E9" s="30" t="s">
        <v>29</v>
      </c>
      <c r="F9" s="31" t="s">
        <v>30</v>
      </c>
      <c r="G9" s="32" t="s">
        <v>5</v>
      </c>
    </row>
    <row r="10" spans="1:7" x14ac:dyDescent="0.25">
      <c r="A10" s="33" t="s">
        <v>31</v>
      </c>
      <c r="B10" s="34"/>
      <c r="C10" s="34"/>
      <c r="D10" s="35">
        <f>+G35</f>
        <v>9666.2000000000007</v>
      </c>
      <c r="E10" s="36">
        <v>0.05</v>
      </c>
      <c r="F10" s="37">
        <f>D10*E10</f>
        <v>483.31000000000006</v>
      </c>
      <c r="G10" s="38"/>
    </row>
    <row r="11" spans="1:7" ht="28.5" x14ac:dyDescent="0.25">
      <c r="A11" s="102" t="s">
        <v>72</v>
      </c>
      <c r="B11" s="39" t="s">
        <v>32</v>
      </c>
      <c r="C11" s="40"/>
      <c r="D11" s="41">
        <v>30495</v>
      </c>
      <c r="E11" s="42">
        <v>0.1</v>
      </c>
      <c r="F11" s="43">
        <f>+D11*E11</f>
        <v>3049.5</v>
      </c>
      <c r="G11" s="38"/>
    </row>
    <row r="12" spans="1:7" ht="57" x14ac:dyDescent="0.25">
      <c r="A12" s="102" t="s">
        <v>73</v>
      </c>
      <c r="B12" s="44" t="s">
        <v>32</v>
      </c>
      <c r="C12" s="40"/>
      <c r="D12" s="41">
        <v>8120</v>
      </c>
      <c r="E12" s="42">
        <v>0.2</v>
      </c>
      <c r="F12" s="43">
        <f>+D12*E12</f>
        <v>1624</v>
      </c>
      <c r="G12" s="38"/>
    </row>
    <row r="13" spans="1:7" ht="15.75" thickBot="1" x14ac:dyDescent="0.3">
      <c r="A13" s="46"/>
      <c r="B13" s="27"/>
      <c r="C13" s="47"/>
      <c r="D13" s="48"/>
      <c r="E13" s="49"/>
      <c r="F13" s="50"/>
      <c r="G13" s="51"/>
    </row>
    <row r="14" spans="1:7" ht="15.75" thickBot="1" x14ac:dyDescent="0.3">
      <c r="F14" s="52" t="s">
        <v>33</v>
      </c>
      <c r="G14" s="53">
        <f>SUM(F10:F13)</f>
        <v>5156.8099999999995</v>
      </c>
    </row>
    <row r="15" spans="1:7" ht="15.75" thickBot="1" x14ac:dyDescent="0.3">
      <c r="A15" s="28" t="s">
        <v>34</v>
      </c>
      <c r="F15" s="28"/>
      <c r="G15" s="54"/>
    </row>
    <row r="16" spans="1:7" ht="15.75" thickBot="1" x14ac:dyDescent="0.3">
      <c r="A16" s="147" t="s">
        <v>26</v>
      </c>
      <c r="B16" s="148"/>
      <c r="C16" s="30" t="s">
        <v>2</v>
      </c>
      <c r="D16" s="30" t="s">
        <v>35</v>
      </c>
      <c r="E16" s="30" t="s">
        <v>3</v>
      </c>
      <c r="F16" s="55" t="s">
        <v>30</v>
      </c>
      <c r="G16" s="54"/>
    </row>
    <row r="17" spans="1:7" x14ac:dyDescent="0.25">
      <c r="A17" s="149" t="s">
        <v>59</v>
      </c>
      <c r="B17" s="150"/>
      <c r="C17" s="36" t="s">
        <v>15</v>
      </c>
      <c r="D17" s="56">
        <v>67500</v>
      </c>
      <c r="E17" s="108">
        <v>1</v>
      </c>
      <c r="F17" s="62">
        <f>D17*E17</f>
        <v>67500</v>
      </c>
      <c r="G17" s="59"/>
    </row>
    <row r="18" spans="1:7" x14ac:dyDescent="0.25">
      <c r="A18" s="178" t="s">
        <v>76</v>
      </c>
      <c r="B18" s="179"/>
      <c r="C18" s="42" t="s">
        <v>15</v>
      </c>
      <c r="D18" s="60">
        <v>67500</v>
      </c>
      <c r="E18" s="61">
        <v>0.1</v>
      </c>
      <c r="F18" s="62">
        <f>D18*E18</f>
        <v>6750</v>
      </c>
      <c r="G18" s="59"/>
    </row>
    <row r="19" spans="1:7" x14ac:dyDescent="0.25">
      <c r="A19" s="180" t="s">
        <v>77</v>
      </c>
      <c r="B19" s="181"/>
      <c r="C19" s="42" t="s">
        <v>9</v>
      </c>
      <c r="D19" s="60">
        <v>67500</v>
      </c>
      <c r="E19" s="63">
        <v>0.1</v>
      </c>
      <c r="F19" s="62">
        <f>D19*E19</f>
        <v>6750</v>
      </c>
      <c r="G19" s="59"/>
    </row>
    <row r="20" spans="1:7" x14ac:dyDescent="0.25">
      <c r="A20" s="178" t="s">
        <v>54</v>
      </c>
      <c r="B20" s="179"/>
      <c r="C20" s="42" t="s">
        <v>55</v>
      </c>
      <c r="D20" s="60">
        <v>37400</v>
      </c>
      <c r="E20" s="63">
        <v>0.14000000000000001</v>
      </c>
      <c r="F20" s="62">
        <f>D20*E20</f>
        <v>5236.0000000000009</v>
      </c>
      <c r="G20" s="59"/>
    </row>
    <row r="21" spans="1:7" x14ac:dyDescent="0.25">
      <c r="A21" s="178" t="s">
        <v>74</v>
      </c>
      <c r="B21" s="179"/>
      <c r="C21" s="64" t="s">
        <v>65</v>
      </c>
      <c r="D21" s="60">
        <v>8800</v>
      </c>
      <c r="E21" s="61">
        <v>1</v>
      </c>
      <c r="F21" s="62">
        <f>D21*E21</f>
        <v>8800</v>
      </c>
      <c r="G21" s="59"/>
    </row>
    <row r="22" spans="1:7" ht="15.75" thickBot="1" x14ac:dyDescent="0.3">
      <c r="A22" s="151"/>
      <c r="B22" s="152"/>
      <c r="C22" s="27"/>
      <c r="D22" s="65"/>
      <c r="E22" s="49"/>
      <c r="F22" s="66"/>
      <c r="G22" s="59"/>
    </row>
    <row r="23" spans="1:7" ht="15.75" thickBot="1" x14ac:dyDescent="0.3">
      <c r="F23" s="52" t="s">
        <v>33</v>
      </c>
      <c r="G23" s="53">
        <f>SUM(F17:F21)</f>
        <v>95036</v>
      </c>
    </row>
    <row r="24" spans="1:7" ht="15.75" thickBot="1" x14ac:dyDescent="0.3">
      <c r="A24" s="28" t="s">
        <v>36</v>
      </c>
      <c r="G24" s="67"/>
    </row>
    <row r="25" spans="1:7" ht="15.75" thickBot="1" x14ac:dyDescent="0.3">
      <c r="A25" s="29" t="s">
        <v>37</v>
      </c>
      <c r="B25" s="30" t="s">
        <v>38</v>
      </c>
      <c r="C25" s="55" t="s">
        <v>39</v>
      </c>
      <c r="D25" s="68" t="s">
        <v>40</v>
      </c>
      <c r="E25" s="30" t="s">
        <v>41</v>
      </c>
      <c r="F25" s="55" t="s">
        <v>30</v>
      </c>
      <c r="G25" s="54"/>
    </row>
    <row r="26" spans="1:7" ht="28.5" x14ac:dyDescent="0.25">
      <c r="A26" s="69" t="s">
        <v>75</v>
      </c>
      <c r="B26" s="70">
        <v>1</v>
      </c>
      <c r="C26" s="34"/>
      <c r="D26" s="71"/>
      <c r="E26" s="34"/>
      <c r="F26" s="72">
        <v>2500</v>
      </c>
      <c r="G26" s="59"/>
    </row>
    <row r="27" spans="1:7" x14ac:dyDescent="0.25">
      <c r="A27" s="73"/>
      <c r="B27" s="74"/>
      <c r="C27" s="75"/>
      <c r="D27" s="76"/>
      <c r="E27" s="76"/>
      <c r="F27" s="77"/>
      <c r="G27" s="59"/>
    </row>
    <row r="28" spans="1:7" ht="15.75" thickBot="1" x14ac:dyDescent="0.3">
      <c r="A28" s="78"/>
      <c r="B28" s="79"/>
      <c r="C28" s="79"/>
      <c r="D28" s="79"/>
      <c r="E28" s="79"/>
      <c r="F28" s="80"/>
      <c r="G28" s="59"/>
    </row>
    <row r="29" spans="1:7" ht="15.75" thickBot="1" x14ac:dyDescent="0.3">
      <c r="F29" s="52" t="s">
        <v>33</v>
      </c>
      <c r="G29" s="53">
        <f>+F26+F27</f>
        <v>2500</v>
      </c>
    </row>
    <row r="30" spans="1:7" ht="15.75" thickBot="1" x14ac:dyDescent="0.3">
      <c r="A30" s="28" t="s">
        <v>42</v>
      </c>
      <c r="G30" s="54"/>
    </row>
    <row r="31" spans="1:7" ht="15.75" thickBot="1" x14ac:dyDescent="0.3">
      <c r="A31" s="81" t="s">
        <v>43</v>
      </c>
      <c r="B31" s="82" t="s">
        <v>44</v>
      </c>
      <c r="C31" s="82" t="s">
        <v>45</v>
      </c>
      <c r="D31" s="82" t="s">
        <v>46</v>
      </c>
      <c r="E31" s="82" t="s">
        <v>29</v>
      </c>
      <c r="F31" s="82" t="s">
        <v>30</v>
      </c>
      <c r="G31" s="54"/>
    </row>
    <row r="32" spans="1:7" x14ac:dyDescent="0.25">
      <c r="A32" s="33" t="s">
        <v>56</v>
      </c>
      <c r="B32" s="83">
        <v>50000</v>
      </c>
      <c r="C32" s="97">
        <v>1.7</v>
      </c>
      <c r="D32" s="85">
        <f>C32*B32</f>
        <v>85000</v>
      </c>
      <c r="E32" s="98">
        <v>14</v>
      </c>
      <c r="F32" s="87">
        <f>+D32/E32</f>
        <v>6071.4285714285716</v>
      </c>
      <c r="G32" s="54"/>
    </row>
    <row r="33" spans="1:7" x14ac:dyDescent="0.25">
      <c r="A33" s="88" t="s">
        <v>57</v>
      </c>
      <c r="B33" s="89">
        <f>29604</f>
        <v>29604</v>
      </c>
      <c r="C33" s="123">
        <f>1.7</f>
        <v>1.7</v>
      </c>
      <c r="D33" s="99">
        <f>B33*C33</f>
        <v>50326.799999999996</v>
      </c>
      <c r="E33" s="100">
        <v>14</v>
      </c>
      <c r="F33" s="77">
        <f>+D33/E33</f>
        <v>3594.7714285714283</v>
      </c>
      <c r="G33" s="54"/>
    </row>
    <row r="34" spans="1:7" ht="15.75" thickBot="1" x14ac:dyDescent="0.3">
      <c r="A34" s="78"/>
      <c r="B34" s="79"/>
      <c r="C34" s="79"/>
      <c r="D34" s="79"/>
      <c r="E34" s="79"/>
      <c r="F34" s="92"/>
      <c r="G34" s="93"/>
    </row>
    <row r="35" spans="1:7" ht="15.75" thickBot="1" x14ac:dyDescent="0.3">
      <c r="F35" s="52" t="s">
        <v>33</v>
      </c>
      <c r="G35" s="94">
        <f>+F32+F33</f>
        <v>9666.2000000000007</v>
      </c>
    </row>
    <row r="36" spans="1:7" ht="15.75" thickBot="1" x14ac:dyDescent="0.3">
      <c r="G36" s="54"/>
    </row>
    <row r="37" spans="1:7" ht="15.75" thickBot="1" x14ac:dyDescent="0.3">
      <c r="D37" s="145" t="s">
        <v>47</v>
      </c>
      <c r="E37" s="145"/>
      <c r="F37" s="146"/>
      <c r="G37" s="53">
        <f>+G14+G23+G29+G35</f>
        <v>112359.01</v>
      </c>
    </row>
  </sheetData>
  <mergeCells count="14">
    <mergeCell ref="C6:G6"/>
    <mergeCell ref="A1:G1"/>
    <mergeCell ref="A2:G2"/>
    <mergeCell ref="A3:G3"/>
    <mergeCell ref="B4:E4"/>
    <mergeCell ref="B5:E5"/>
    <mergeCell ref="A22:B22"/>
    <mergeCell ref="D37:F37"/>
    <mergeCell ref="A16:B16"/>
    <mergeCell ref="A17:B17"/>
    <mergeCell ref="A18:B18"/>
    <mergeCell ref="A19:B19"/>
    <mergeCell ref="A20:B20"/>
    <mergeCell ref="A21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I.E PRESBITERO ANTO</vt:lpstr>
      <vt:lpstr>1,1 RETIRO DE CUBIERTA ACTUAL</vt:lpstr>
      <vt:lpstr>2,1 CUBIERTA POLICARBONATO</vt:lpstr>
      <vt:lpstr>3,1 CANOAS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Henao Luna</dc:creator>
  <cp:lastModifiedBy>Carolina Londoño Muñoz</cp:lastModifiedBy>
  <dcterms:created xsi:type="dcterms:W3CDTF">2021-12-20T15:46:24Z</dcterms:created>
  <dcterms:modified xsi:type="dcterms:W3CDTF">2022-02-28T15:38:10Z</dcterms:modified>
</cp:coreProperties>
</file>