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Usuarios\sebastian.calderon.DN0BOG01\Downloads\Publicacion armas 10 marzo\"/>
    </mc:Choice>
  </mc:AlternateContent>
  <bookViews>
    <workbookView xWindow="0" yWindow="0" windowWidth="28800" windowHeight="12435"/>
  </bookViews>
  <sheets>
    <sheet name="ANEXO 3 - PISTOLAS " sheetId="1" r:id="rId1"/>
    <sheet name="ANEXO 3 - SUBAMETRALLADORAS" sheetId="3" r:id="rId2"/>
    <sheet name="ANEXO 3- FUSILES " sheetId="5" r:id="rId3"/>
    <sheet name="OFERTA ECONÓMICA - CONSOLIDADA" sheetId="6" r:id="rId4"/>
  </sheets>
  <externalReferences>
    <externalReference r:id="rId5"/>
  </externalReferences>
  <definedNames>
    <definedName name="_xlnm._FilterDatabase" localSheetId="0" hidden="1">'ANEXO 3 - PISTOLAS '!#REF!</definedName>
    <definedName name="_xlnm._FilterDatabase" localSheetId="1" hidden="1">'ANEXO 3 - SUBAMETRALLADORAS'!#REF!</definedName>
    <definedName name="_xlnm._FilterDatabase" localSheetId="2" hidden="1">'ANEXO 3- FUSILES '!#REF!</definedName>
    <definedName name="_xlnm._FilterDatabase" localSheetId="3" hidden="1">'OFERTA ECONÓMICA - CONSOLIDADA'!#REF!</definedName>
    <definedName name="_xlnm.Print_Titles" localSheetId="0">'ANEXO 3 - PISTOLAS '!#REF!</definedName>
    <definedName name="_xlnm.Print_Titles" localSheetId="1">'ANEXO 3 - SUBAMETRALLADORAS'!$1:$10</definedName>
    <definedName name="_xlnm.Print_Titles" localSheetId="2">'ANEXO 3- FUSILES '!$1:$11</definedName>
    <definedName name="_xlnm.Print_Titles" localSheetId="3">'OFERTA ECONÓMICA - CONSOLIDADA'!$1:$6</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10" i="6" l="1"/>
  <c r="I9" i="6"/>
  <c r="I8" i="6"/>
  <c r="I11" i="6" s="1"/>
  <c r="O13" i="6" s="1"/>
  <c r="B64" i="5"/>
  <c r="B63" i="5"/>
  <c r="L53" i="5"/>
  <c r="P53" i="5" s="1"/>
  <c r="Q53" i="5" s="1"/>
  <c r="R53" i="5" s="1"/>
  <c r="I53" i="5"/>
  <c r="J53" i="5" s="1"/>
  <c r="H53" i="5"/>
  <c r="P52" i="5"/>
  <c r="Q52" i="5" s="1"/>
  <c r="R52" i="5" s="1"/>
  <c r="M52" i="5"/>
  <c r="N52" i="5" s="1"/>
  <c r="S52" i="5" s="1"/>
  <c r="L52" i="5"/>
  <c r="H52" i="5"/>
  <c r="I52" i="5" s="1"/>
  <c r="J52" i="5" s="1"/>
  <c r="L51" i="5"/>
  <c r="M51" i="5" s="1"/>
  <c r="N51" i="5" s="1"/>
  <c r="I51" i="5"/>
  <c r="J51" i="5" s="1"/>
  <c r="H51" i="5"/>
  <c r="P51" i="5" s="1"/>
  <c r="Q51" i="5" s="1"/>
  <c r="R51" i="5" s="1"/>
  <c r="M50" i="5"/>
  <c r="N50" i="5" s="1"/>
  <c r="L50" i="5"/>
  <c r="H50" i="5"/>
  <c r="P50" i="5" s="1"/>
  <c r="Q50" i="5" s="1"/>
  <c r="R50" i="5" s="1"/>
  <c r="L49" i="5"/>
  <c r="M49" i="5" s="1"/>
  <c r="N49" i="5" s="1"/>
  <c r="S49" i="5" s="1"/>
  <c r="I49" i="5"/>
  <c r="J49" i="5" s="1"/>
  <c r="H49" i="5"/>
  <c r="P49" i="5" s="1"/>
  <c r="Q49" i="5" s="1"/>
  <c r="R49" i="5" s="1"/>
  <c r="P48" i="5"/>
  <c r="Q48" i="5" s="1"/>
  <c r="R48" i="5" s="1"/>
  <c r="M48" i="5"/>
  <c r="N48" i="5" s="1"/>
  <c r="S48" i="5" s="1"/>
  <c r="L48" i="5"/>
  <c r="H48" i="5"/>
  <c r="I48" i="5" s="1"/>
  <c r="J48" i="5" s="1"/>
  <c r="L47" i="5"/>
  <c r="M47" i="5" s="1"/>
  <c r="N47" i="5" s="1"/>
  <c r="I47" i="5"/>
  <c r="J47" i="5" s="1"/>
  <c r="H47" i="5"/>
  <c r="P47" i="5" s="1"/>
  <c r="Q47" i="5" s="1"/>
  <c r="R47" i="5" s="1"/>
  <c r="M46" i="5"/>
  <c r="N46" i="5" s="1"/>
  <c r="L46" i="5"/>
  <c r="H46" i="5"/>
  <c r="P46" i="5" s="1"/>
  <c r="Q46" i="5" s="1"/>
  <c r="R46" i="5" s="1"/>
  <c r="L45" i="5"/>
  <c r="P45" i="5" s="1"/>
  <c r="Q45" i="5" s="1"/>
  <c r="R45" i="5" s="1"/>
  <c r="I45" i="5"/>
  <c r="J45" i="5" s="1"/>
  <c r="H45" i="5"/>
  <c r="P44" i="5"/>
  <c r="Q44" i="5" s="1"/>
  <c r="R44" i="5" s="1"/>
  <c r="M44" i="5"/>
  <c r="N44" i="5" s="1"/>
  <c r="L44" i="5"/>
  <c r="H44" i="5"/>
  <c r="I44" i="5" s="1"/>
  <c r="J44" i="5" s="1"/>
  <c r="L43" i="5"/>
  <c r="M43" i="5" s="1"/>
  <c r="N43" i="5" s="1"/>
  <c r="S43" i="5" s="1"/>
  <c r="I43" i="5"/>
  <c r="J43" i="5" s="1"/>
  <c r="H43" i="5"/>
  <c r="P43" i="5" s="1"/>
  <c r="Q43" i="5" s="1"/>
  <c r="R43" i="5" s="1"/>
  <c r="M42" i="5"/>
  <c r="N42" i="5" s="1"/>
  <c r="L42" i="5"/>
  <c r="H42" i="5"/>
  <c r="P42" i="5" s="1"/>
  <c r="Q42" i="5" s="1"/>
  <c r="R42" i="5" s="1"/>
  <c r="L41" i="5"/>
  <c r="P41" i="5" s="1"/>
  <c r="Q41" i="5" s="1"/>
  <c r="R41" i="5" s="1"/>
  <c r="I41" i="5"/>
  <c r="J41" i="5" s="1"/>
  <c r="H41" i="5"/>
  <c r="P40" i="5"/>
  <c r="Q40" i="5" s="1"/>
  <c r="R40" i="5" s="1"/>
  <c r="M40" i="5"/>
  <c r="N40" i="5" s="1"/>
  <c r="L40" i="5"/>
  <c r="H40" i="5"/>
  <c r="I40" i="5" s="1"/>
  <c r="J40" i="5" s="1"/>
  <c r="L39" i="5"/>
  <c r="M39" i="5" s="1"/>
  <c r="N39" i="5" s="1"/>
  <c r="I39" i="5"/>
  <c r="J39" i="5" s="1"/>
  <c r="H39" i="5"/>
  <c r="P39" i="5" s="1"/>
  <c r="Q39" i="5" s="1"/>
  <c r="R39" i="5" s="1"/>
  <c r="M38" i="5"/>
  <c r="N38" i="5" s="1"/>
  <c r="L38" i="5"/>
  <c r="H38" i="5"/>
  <c r="P38" i="5" s="1"/>
  <c r="Q38" i="5" s="1"/>
  <c r="R38" i="5" s="1"/>
  <c r="L37" i="5"/>
  <c r="P37" i="5" s="1"/>
  <c r="Q37" i="5" s="1"/>
  <c r="R37" i="5" s="1"/>
  <c r="I37" i="5"/>
  <c r="J37" i="5" s="1"/>
  <c r="H37" i="5"/>
  <c r="P36" i="5"/>
  <c r="Q36" i="5" s="1"/>
  <c r="R36" i="5" s="1"/>
  <c r="M36" i="5"/>
  <c r="N36" i="5" s="1"/>
  <c r="L36" i="5"/>
  <c r="H36" i="5"/>
  <c r="I36" i="5" s="1"/>
  <c r="J36" i="5" s="1"/>
  <c r="L35" i="5"/>
  <c r="M35" i="5" s="1"/>
  <c r="N35" i="5" s="1"/>
  <c r="S35" i="5" s="1"/>
  <c r="I35" i="5"/>
  <c r="J35" i="5" s="1"/>
  <c r="H35" i="5"/>
  <c r="P35" i="5" s="1"/>
  <c r="Q35" i="5" s="1"/>
  <c r="R35" i="5" s="1"/>
  <c r="M34" i="5"/>
  <c r="N34" i="5" s="1"/>
  <c r="L34" i="5"/>
  <c r="H34" i="5"/>
  <c r="P34" i="5" s="1"/>
  <c r="Q34" i="5" s="1"/>
  <c r="R34" i="5" s="1"/>
  <c r="L33" i="5"/>
  <c r="P33" i="5" s="1"/>
  <c r="Q33" i="5" s="1"/>
  <c r="R33" i="5" s="1"/>
  <c r="I33" i="5"/>
  <c r="J33" i="5" s="1"/>
  <c r="H33" i="5"/>
  <c r="P32" i="5"/>
  <c r="Q32" i="5" s="1"/>
  <c r="R32" i="5" s="1"/>
  <c r="M32" i="5"/>
  <c r="N32" i="5" s="1"/>
  <c r="S32" i="5" s="1"/>
  <c r="L32" i="5"/>
  <c r="H32" i="5"/>
  <c r="I32" i="5" s="1"/>
  <c r="J32" i="5" s="1"/>
  <c r="L31" i="5"/>
  <c r="M31" i="5" s="1"/>
  <c r="N31" i="5" s="1"/>
  <c r="I31" i="5"/>
  <c r="J31" i="5" s="1"/>
  <c r="H31" i="5"/>
  <c r="P31" i="5" s="1"/>
  <c r="Q31" i="5" s="1"/>
  <c r="R31" i="5" s="1"/>
  <c r="A31" i="5"/>
  <c r="A32" i="5" s="1"/>
  <c r="A33" i="5" s="1"/>
  <c r="A34" i="5" s="1"/>
  <c r="A35" i="5" s="1"/>
  <c r="A36" i="5" s="1"/>
  <c r="A37" i="5" s="1"/>
  <c r="A38" i="5" s="1"/>
  <c r="A39" i="5" s="1"/>
  <c r="A40" i="5" s="1"/>
  <c r="A41" i="5" s="1"/>
  <c r="A42" i="5" s="1"/>
  <c r="A43" i="5" s="1"/>
  <c r="A44" i="5" s="1"/>
  <c r="A45" i="5" s="1"/>
  <c r="A46" i="5" s="1"/>
  <c r="A47" i="5" s="1"/>
  <c r="A48" i="5" s="1"/>
  <c r="A49" i="5" s="1"/>
  <c r="A50" i="5" s="1"/>
  <c r="A51" i="5" s="1"/>
  <c r="A52" i="5" s="1"/>
  <c r="A53" i="5" s="1"/>
  <c r="M30" i="5"/>
  <c r="N30" i="5" s="1"/>
  <c r="L30" i="5"/>
  <c r="H30" i="5"/>
  <c r="P30" i="5" s="1"/>
  <c r="Q30" i="5" s="1"/>
  <c r="R30" i="5" s="1"/>
  <c r="A30" i="5"/>
  <c r="L29" i="5"/>
  <c r="P29" i="5" s="1"/>
  <c r="Q29" i="5" s="1"/>
  <c r="R29" i="5" s="1"/>
  <c r="I29" i="5"/>
  <c r="J29" i="5" s="1"/>
  <c r="H29" i="5"/>
  <c r="A17" i="5"/>
  <c r="A18" i="5" s="1"/>
  <c r="A19" i="5" s="1"/>
  <c r="A20" i="5" s="1"/>
  <c r="A21" i="5" s="1"/>
  <c r="A22" i="5" s="1"/>
  <c r="A23" i="5" s="1"/>
  <c r="A24" i="5" s="1"/>
  <c r="A25" i="5" s="1"/>
  <c r="A26" i="5" s="1"/>
  <c r="P16" i="5"/>
  <c r="Q16" i="5" s="1"/>
  <c r="R16" i="5" s="1"/>
  <c r="R27" i="5" s="1"/>
  <c r="M16" i="5"/>
  <c r="N16" i="5" s="1"/>
  <c r="L16" i="5"/>
  <c r="J16" i="5"/>
  <c r="J27" i="5" s="1"/>
  <c r="I16" i="5"/>
  <c r="P12" i="5"/>
  <c r="M12" i="5"/>
  <c r="N12" i="5" s="1"/>
  <c r="L12" i="5"/>
  <c r="J12" i="5"/>
  <c r="J14" i="5" s="1"/>
  <c r="I12" i="5"/>
  <c r="B75" i="3"/>
  <c r="B74" i="3"/>
  <c r="K63" i="3"/>
  <c r="O63" i="3" s="1"/>
  <c r="H63" i="3"/>
  <c r="I63" i="3" s="1"/>
  <c r="G63" i="3"/>
  <c r="O62" i="3"/>
  <c r="L62" i="3"/>
  <c r="M62" i="3" s="1"/>
  <c r="R62" i="3" s="1"/>
  <c r="K62" i="3"/>
  <c r="G62" i="3"/>
  <c r="H62" i="3" s="1"/>
  <c r="I62" i="3" s="1"/>
  <c r="K61" i="3"/>
  <c r="L61" i="3" s="1"/>
  <c r="M61" i="3" s="1"/>
  <c r="H61" i="3"/>
  <c r="G61" i="3"/>
  <c r="O61" i="3" s="1"/>
  <c r="L60" i="3"/>
  <c r="K60" i="3"/>
  <c r="M60" i="3" s="1"/>
  <c r="G60" i="3"/>
  <c r="O60" i="3" s="1"/>
  <c r="K59" i="3"/>
  <c r="O59" i="3" s="1"/>
  <c r="H59" i="3"/>
  <c r="I59" i="3" s="1"/>
  <c r="G59" i="3"/>
  <c r="O58" i="3"/>
  <c r="L58" i="3"/>
  <c r="M58" i="3" s="1"/>
  <c r="R58" i="3" s="1"/>
  <c r="K58" i="3"/>
  <c r="G58" i="3"/>
  <c r="H58" i="3" s="1"/>
  <c r="I58" i="3" s="1"/>
  <c r="K57" i="3"/>
  <c r="L57" i="3" s="1"/>
  <c r="M57" i="3" s="1"/>
  <c r="H57" i="3"/>
  <c r="G57" i="3"/>
  <c r="O57" i="3" s="1"/>
  <c r="L56" i="3"/>
  <c r="K56" i="3"/>
  <c r="M56" i="3" s="1"/>
  <c r="G56" i="3"/>
  <c r="O56" i="3" s="1"/>
  <c r="K55" i="3"/>
  <c r="O55" i="3" s="1"/>
  <c r="H55" i="3"/>
  <c r="I55" i="3" s="1"/>
  <c r="G55" i="3"/>
  <c r="O54" i="3"/>
  <c r="L54" i="3"/>
  <c r="M54" i="3" s="1"/>
  <c r="K54" i="3"/>
  <c r="I54" i="3"/>
  <c r="G54" i="3"/>
  <c r="H54" i="3" s="1"/>
  <c r="K53" i="3"/>
  <c r="L53" i="3" s="1"/>
  <c r="M53" i="3" s="1"/>
  <c r="H53" i="3"/>
  <c r="G53" i="3"/>
  <c r="O53" i="3" s="1"/>
  <c r="L52" i="3"/>
  <c r="K52" i="3"/>
  <c r="G52" i="3"/>
  <c r="K51" i="3"/>
  <c r="H51" i="3"/>
  <c r="I51" i="3" s="1"/>
  <c r="G51" i="3"/>
  <c r="O50" i="3"/>
  <c r="L50" i="3"/>
  <c r="M50" i="3" s="1"/>
  <c r="K50" i="3"/>
  <c r="G50" i="3"/>
  <c r="H50" i="3" s="1"/>
  <c r="I50" i="3" s="1"/>
  <c r="K49" i="3"/>
  <c r="L49" i="3" s="1"/>
  <c r="M49" i="3" s="1"/>
  <c r="H49" i="3"/>
  <c r="G49" i="3"/>
  <c r="O49" i="3" s="1"/>
  <c r="L48" i="3"/>
  <c r="K48" i="3"/>
  <c r="M48" i="3" s="1"/>
  <c r="G48" i="3"/>
  <c r="K47" i="3"/>
  <c r="I47" i="3"/>
  <c r="H47" i="3"/>
  <c r="G47" i="3"/>
  <c r="O46" i="3"/>
  <c r="M46" i="3"/>
  <c r="L46" i="3"/>
  <c r="K46" i="3"/>
  <c r="I46" i="3"/>
  <c r="H46" i="3"/>
  <c r="G46" i="3"/>
  <c r="M45" i="3"/>
  <c r="L45" i="3"/>
  <c r="K45" i="3"/>
  <c r="H45" i="3"/>
  <c r="G45" i="3"/>
  <c r="O45" i="3" s="1"/>
  <c r="L44" i="3"/>
  <c r="K44" i="3"/>
  <c r="M44" i="3" s="1"/>
  <c r="G44" i="3"/>
  <c r="K43" i="3"/>
  <c r="I43" i="3"/>
  <c r="H43" i="3"/>
  <c r="G43" i="3"/>
  <c r="O42" i="3"/>
  <c r="M42" i="3"/>
  <c r="R42" i="3" s="1"/>
  <c r="L42" i="3"/>
  <c r="K42" i="3"/>
  <c r="I42" i="3"/>
  <c r="H42" i="3"/>
  <c r="G42" i="3"/>
  <c r="M41" i="3"/>
  <c r="L41" i="3"/>
  <c r="K41" i="3"/>
  <c r="H41" i="3"/>
  <c r="G41" i="3"/>
  <c r="O41" i="3" s="1"/>
  <c r="L40" i="3"/>
  <c r="K40" i="3"/>
  <c r="G40" i="3"/>
  <c r="K39" i="3"/>
  <c r="I39" i="3"/>
  <c r="H39" i="3"/>
  <c r="G39" i="3"/>
  <c r="O38" i="3"/>
  <c r="M38" i="3"/>
  <c r="R38" i="3" s="1"/>
  <c r="L38" i="3"/>
  <c r="K38" i="3"/>
  <c r="I38" i="3"/>
  <c r="H38" i="3"/>
  <c r="G38" i="3"/>
  <c r="M37" i="3"/>
  <c r="L37" i="3"/>
  <c r="K37" i="3"/>
  <c r="H37" i="3"/>
  <c r="G37" i="3"/>
  <c r="O37" i="3" s="1"/>
  <c r="L36" i="3"/>
  <c r="K36" i="3"/>
  <c r="G36" i="3"/>
  <c r="A36" i="3"/>
  <c r="A37" i="3" s="1"/>
  <c r="A38" i="3" s="1"/>
  <c r="A39" i="3" s="1"/>
  <c r="A40" i="3" s="1"/>
  <c r="A41" i="3" s="1"/>
  <c r="A42" i="3" s="1"/>
  <c r="A43" i="3" s="1"/>
  <c r="A44" i="3" s="1"/>
  <c r="A45" i="3" s="1"/>
  <c r="A46" i="3" s="1"/>
  <c r="A47" i="3" s="1"/>
  <c r="A48" i="3" s="1"/>
  <c r="A49" i="3" s="1"/>
  <c r="A50" i="3" s="1"/>
  <c r="A51" i="3" s="1"/>
  <c r="A52" i="3" s="1"/>
  <c r="A53" i="3" s="1"/>
  <c r="A54" i="3" s="1"/>
  <c r="A55" i="3" s="1"/>
  <c r="A56" i="3" s="1"/>
  <c r="A57" i="3" s="1"/>
  <c r="A58" i="3" s="1"/>
  <c r="A59" i="3" s="1"/>
  <c r="A60" i="3" s="1"/>
  <c r="A61" i="3" s="1"/>
  <c r="A62" i="3" s="1"/>
  <c r="A63" i="3" s="1"/>
  <c r="K35" i="3"/>
  <c r="I35" i="3"/>
  <c r="H35" i="3"/>
  <c r="G35" i="3"/>
  <c r="K26" i="3"/>
  <c r="I26" i="3"/>
  <c r="H26" i="3"/>
  <c r="K15" i="3"/>
  <c r="I15" i="3"/>
  <c r="I33" i="3" s="1"/>
  <c r="H15" i="3"/>
  <c r="O11" i="3"/>
  <c r="P11" i="3" s="1"/>
  <c r="K11" i="3"/>
  <c r="I11" i="3"/>
  <c r="I13" i="3" s="1"/>
  <c r="H11" i="3"/>
  <c r="B59" i="1"/>
  <c r="B58" i="1"/>
  <c r="L48" i="1"/>
  <c r="P48" i="1" s="1"/>
  <c r="I48" i="1"/>
  <c r="J48" i="1" s="1"/>
  <c r="P47" i="1"/>
  <c r="Q47" i="1" s="1"/>
  <c r="R47" i="1" s="1"/>
  <c r="M47" i="1"/>
  <c r="L47" i="1"/>
  <c r="N47" i="1" s="1"/>
  <c r="S47" i="1" s="1"/>
  <c r="J47" i="1"/>
  <c r="I47" i="1"/>
  <c r="L46" i="1"/>
  <c r="M46" i="1" s="1"/>
  <c r="N46" i="1" s="1"/>
  <c r="I46" i="1"/>
  <c r="J46" i="1" s="1"/>
  <c r="P45" i="1"/>
  <c r="M45" i="1"/>
  <c r="L45" i="1"/>
  <c r="N45" i="1" s="1"/>
  <c r="S45" i="1" s="1"/>
  <c r="J45" i="1"/>
  <c r="I45" i="1"/>
  <c r="L44" i="1"/>
  <c r="P44" i="1" s="1"/>
  <c r="I44" i="1"/>
  <c r="J44" i="1" s="1"/>
  <c r="P43" i="1"/>
  <c r="Q43" i="1" s="1"/>
  <c r="R43" i="1" s="1"/>
  <c r="M43" i="1"/>
  <c r="L43" i="1"/>
  <c r="N43" i="1" s="1"/>
  <c r="S43" i="1" s="1"/>
  <c r="J43" i="1"/>
  <c r="I43" i="1"/>
  <c r="L42" i="1"/>
  <c r="M42" i="1" s="1"/>
  <c r="N42" i="1" s="1"/>
  <c r="S42" i="1" s="1"/>
  <c r="I42" i="1"/>
  <c r="J42" i="1" s="1"/>
  <c r="P41" i="1"/>
  <c r="M41" i="1"/>
  <c r="L41" i="1"/>
  <c r="N41" i="1" s="1"/>
  <c r="S41" i="1" s="1"/>
  <c r="J41" i="1"/>
  <c r="I41" i="1"/>
  <c r="L40" i="1"/>
  <c r="P40" i="1" s="1"/>
  <c r="I40" i="1"/>
  <c r="J40" i="1" s="1"/>
  <c r="P39" i="1"/>
  <c r="Q39" i="1" s="1"/>
  <c r="R39" i="1" s="1"/>
  <c r="M39" i="1"/>
  <c r="L39" i="1"/>
  <c r="N39" i="1" s="1"/>
  <c r="S39" i="1" s="1"/>
  <c r="J39" i="1"/>
  <c r="I39" i="1"/>
  <c r="L38" i="1"/>
  <c r="M38" i="1" s="1"/>
  <c r="N38" i="1" s="1"/>
  <c r="I38" i="1"/>
  <c r="J38" i="1" s="1"/>
  <c r="P37" i="1"/>
  <c r="M37" i="1"/>
  <c r="L37" i="1"/>
  <c r="N37" i="1" s="1"/>
  <c r="S37" i="1" s="1"/>
  <c r="J37" i="1"/>
  <c r="I37" i="1"/>
  <c r="L36" i="1"/>
  <c r="P36" i="1" s="1"/>
  <c r="I36" i="1"/>
  <c r="J36" i="1" s="1"/>
  <c r="P35" i="1"/>
  <c r="Q35" i="1" s="1"/>
  <c r="R35" i="1" s="1"/>
  <c r="M35" i="1"/>
  <c r="L35" i="1"/>
  <c r="N35" i="1" s="1"/>
  <c r="S35" i="1" s="1"/>
  <c r="J35" i="1"/>
  <c r="I35" i="1"/>
  <c r="L34" i="1"/>
  <c r="M34" i="1" s="1"/>
  <c r="N34" i="1" s="1"/>
  <c r="S34" i="1" s="1"/>
  <c r="I34" i="1"/>
  <c r="J34" i="1" s="1"/>
  <c r="P33" i="1"/>
  <c r="M33" i="1"/>
  <c r="N33" i="1" s="1"/>
  <c r="S33" i="1" s="1"/>
  <c r="L33" i="1"/>
  <c r="J33" i="1"/>
  <c r="I33" i="1"/>
  <c r="L32" i="1"/>
  <c r="P32" i="1" s="1"/>
  <c r="I32" i="1"/>
  <c r="J32" i="1" s="1"/>
  <c r="P31" i="1"/>
  <c r="Q31" i="1" s="1"/>
  <c r="R31" i="1" s="1"/>
  <c r="M31" i="1"/>
  <c r="L31" i="1"/>
  <c r="N31" i="1" s="1"/>
  <c r="J31" i="1"/>
  <c r="J49" i="1" s="1"/>
  <c r="I31" i="1"/>
  <c r="Q28" i="1"/>
  <c r="P28" i="1"/>
  <c r="R28" i="1" s="1"/>
  <c r="P27" i="1"/>
  <c r="M27" i="1"/>
  <c r="N27" i="1" s="1"/>
  <c r="L27" i="1"/>
  <c r="L26" i="1"/>
  <c r="M26" i="1" s="1"/>
  <c r="N26" i="1" s="1"/>
  <c r="I26" i="1"/>
  <c r="J26" i="1" s="1"/>
  <c r="Q25" i="1"/>
  <c r="R25" i="1" s="1"/>
  <c r="P25" i="1"/>
  <c r="P24" i="1"/>
  <c r="Q24" i="1" s="1"/>
  <c r="R24" i="1" s="1"/>
  <c r="Q23" i="1"/>
  <c r="P23" i="1"/>
  <c r="R23" i="1" s="1"/>
  <c r="P22" i="1"/>
  <c r="Q21" i="1"/>
  <c r="R21" i="1" s="1"/>
  <c r="P21" i="1"/>
  <c r="P20" i="1"/>
  <c r="Q20" i="1" s="1"/>
  <c r="R20" i="1" s="1"/>
  <c r="Q19" i="1"/>
  <c r="P19" i="1"/>
  <c r="R19" i="1" s="1"/>
  <c r="P18" i="1"/>
  <c r="Q17" i="1"/>
  <c r="R17" i="1" s="1"/>
  <c r="P17" i="1"/>
  <c r="P16" i="1"/>
  <c r="Q16" i="1" s="1"/>
  <c r="R16" i="1" s="1"/>
  <c r="P15" i="1"/>
  <c r="Q15" i="1" s="1"/>
  <c r="R15" i="1" s="1"/>
  <c r="M15" i="1"/>
  <c r="L15" i="1"/>
  <c r="N15" i="1" s="1"/>
  <c r="J15" i="1"/>
  <c r="I15" i="1"/>
  <c r="P11" i="1"/>
  <c r="Q11" i="1" s="1"/>
  <c r="R11" i="1" s="1"/>
  <c r="R13" i="1" s="1"/>
  <c r="M11" i="1"/>
  <c r="L11" i="1"/>
  <c r="N11" i="1" s="1"/>
  <c r="J11" i="1"/>
  <c r="J13" i="1" s="1"/>
  <c r="I11" i="1"/>
  <c r="N27" i="5" l="1"/>
  <c r="S16" i="5"/>
  <c r="R54" i="5"/>
  <c r="S31" i="5"/>
  <c r="S36" i="5"/>
  <c r="S47" i="5"/>
  <c r="S40" i="5"/>
  <c r="S51" i="5"/>
  <c r="S12" i="5"/>
  <c r="N14" i="5"/>
  <c r="S39" i="5"/>
  <c r="S44" i="5"/>
  <c r="Q12" i="5"/>
  <c r="R12" i="5" s="1"/>
  <c r="R14" i="5" s="1"/>
  <c r="R56" i="5" s="1"/>
  <c r="M29" i="5"/>
  <c r="N29" i="5" s="1"/>
  <c r="I30" i="5"/>
  <c r="J30" i="5" s="1"/>
  <c r="S30" i="5" s="1"/>
  <c r="M33" i="5"/>
  <c r="N33" i="5" s="1"/>
  <c r="S33" i="5" s="1"/>
  <c r="I34" i="5"/>
  <c r="J34" i="5" s="1"/>
  <c r="S34" i="5" s="1"/>
  <c r="M37" i="5"/>
  <c r="N37" i="5" s="1"/>
  <c r="S37" i="5" s="1"/>
  <c r="I38" i="5"/>
  <c r="J38" i="5" s="1"/>
  <c r="S38" i="5" s="1"/>
  <c r="M41" i="5"/>
  <c r="N41" i="5" s="1"/>
  <c r="S41" i="5" s="1"/>
  <c r="I42" i="5"/>
  <c r="J42" i="5" s="1"/>
  <c r="S42" i="5" s="1"/>
  <c r="M45" i="5"/>
  <c r="N45" i="5" s="1"/>
  <c r="S45" i="5" s="1"/>
  <c r="I46" i="5"/>
  <c r="J46" i="5" s="1"/>
  <c r="S46" i="5" s="1"/>
  <c r="I50" i="5"/>
  <c r="J50" i="5" s="1"/>
  <c r="S50" i="5" s="1"/>
  <c r="M53" i="5"/>
  <c r="N53" i="5" s="1"/>
  <c r="S53" i="5" s="1"/>
  <c r="P45" i="3"/>
  <c r="Q45" i="3" s="1"/>
  <c r="O51" i="3"/>
  <c r="L51" i="3"/>
  <c r="M51" i="3" s="1"/>
  <c r="R51" i="3" s="1"/>
  <c r="P59" i="3"/>
  <c r="Q59" i="3" s="1"/>
  <c r="O15" i="3"/>
  <c r="P15" i="3" s="1"/>
  <c r="Q15" i="3" s="1"/>
  <c r="Q33" i="3" s="1"/>
  <c r="L15" i="3"/>
  <c r="M15" i="3" s="1"/>
  <c r="O26" i="3"/>
  <c r="P26" i="3" s="1"/>
  <c r="Q26" i="3" s="1"/>
  <c r="L26" i="3"/>
  <c r="M26" i="3" s="1"/>
  <c r="O40" i="3"/>
  <c r="H40" i="3"/>
  <c r="I40" i="3" s="1"/>
  <c r="Q41" i="3"/>
  <c r="P41" i="3"/>
  <c r="P42" i="3"/>
  <c r="Q42" i="3" s="1"/>
  <c r="R44" i="3"/>
  <c r="O47" i="3"/>
  <c r="L47" i="3"/>
  <c r="M47" i="3" s="1"/>
  <c r="R47" i="3" s="1"/>
  <c r="R56" i="3"/>
  <c r="P60" i="3"/>
  <c r="Q60" i="3"/>
  <c r="P63" i="3"/>
  <c r="Q63" i="3" s="1"/>
  <c r="Q11" i="3"/>
  <c r="Q13" i="3" s="1"/>
  <c r="O44" i="3"/>
  <c r="I44" i="3"/>
  <c r="H44" i="3"/>
  <c r="P46" i="3"/>
  <c r="Q46" i="3" s="1"/>
  <c r="P56" i="3"/>
  <c r="Q56" i="3" s="1"/>
  <c r="P61" i="3"/>
  <c r="Q61" i="3" s="1"/>
  <c r="O36" i="3"/>
  <c r="I36" i="3"/>
  <c r="H36" i="3"/>
  <c r="P37" i="3"/>
  <c r="Q37" i="3" s="1"/>
  <c r="Q38" i="3"/>
  <c r="P38" i="3"/>
  <c r="M40" i="3"/>
  <c r="O43" i="3"/>
  <c r="M43" i="3"/>
  <c r="R43" i="3" s="1"/>
  <c r="L43" i="3"/>
  <c r="O52" i="3"/>
  <c r="H52" i="3"/>
  <c r="I52" i="3" s="1"/>
  <c r="Q53" i="3"/>
  <c r="P53" i="3"/>
  <c r="R54" i="3"/>
  <c r="R60" i="3"/>
  <c r="P50" i="3"/>
  <c r="Q50" i="3" s="1"/>
  <c r="M11" i="3"/>
  <c r="L11" i="3"/>
  <c r="O35" i="3"/>
  <c r="M35" i="3"/>
  <c r="L35" i="3"/>
  <c r="M36" i="3"/>
  <c r="O39" i="3"/>
  <c r="M39" i="3"/>
  <c r="R39" i="3" s="1"/>
  <c r="L39" i="3"/>
  <c r="R46" i="3"/>
  <c r="O48" i="3"/>
  <c r="I48" i="3"/>
  <c r="R48" i="3" s="1"/>
  <c r="H48" i="3"/>
  <c r="P49" i="3"/>
  <c r="Q49" i="3" s="1"/>
  <c r="R50" i="3"/>
  <c r="M52" i="3"/>
  <c r="P54" i="3"/>
  <c r="Q54" i="3" s="1"/>
  <c r="Q55" i="3"/>
  <c r="P55" i="3"/>
  <c r="P57" i="3"/>
  <c r="Q57" i="3" s="1"/>
  <c r="I37" i="3"/>
  <c r="R37" i="3" s="1"/>
  <c r="I41" i="3"/>
  <c r="R41" i="3" s="1"/>
  <c r="I45" i="3"/>
  <c r="R45" i="3" s="1"/>
  <c r="I49" i="3"/>
  <c r="R49" i="3" s="1"/>
  <c r="I53" i="3"/>
  <c r="R53" i="3" s="1"/>
  <c r="L55" i="3"/>
  <c r="M55" i="3" s="1"/>
  <c r="R55" i="3" s="1"/>
  <c r="H56" i="3"/>
  <c r="I57" i="3"/>
  <c r="R57" i="3" s="1"/>
  <c r="P58" i="3"/>
  <c r="Q58" i="3" s="1"/>
  <c r="L59" i="3"/>
  <c r="H60" i="3"/>
  <c r="I61" i="3"/>
  <c r="R61" i="3" s="1"/>
  <c r="P62" i="3"/>
  <c r="Q62" i="3" s="1"/>
  <c r="L63" i="3"/>
  <c r="M63" i="3" s="1"/>
  <c r="R63" i="3" s="1"/>
  <c r="I56" i="3"/>
  <c r="M59" i="3"/>
  <c r="R59" i="3" s="1"/>
  <c r="I60" i="3"/>
  <c r="R45" i="1"/>
  <c r="J29" i="1"/>
  <c r="J51" i="1" s="1"/>
  <c r="S26" i="1"/>
  <c r="Q32" i="1"/>
  <c r="R32" i="1" s="1"/>
  <c r="Q40" i="1"/>
  <c r="R40" i="1"/>
  <c r="Q48" i="1"/>
  <c r="R48" i="1" s="1"/>
  <c r="N13" i="1"/>
  <c r="S11" i="1"/>
  <c r="S31" i="1"/>
  <c r="N29" i="1"/>
  <c r="S15" i="1"/>
  <c r="R22" i="1"/>
  <c r="S38" i="1"/>
  <c r="S46" i="1"/>
  <c r="Q36" i="1"/>
  <c r="R36" i="1" s="1"/>
  <c r="R44" i="1"/>
  <c r="Q44" i="1"/>
  <c r="Q18" i="1"/>
  <c r="R18" i="1" s="1"/>
  <c r="Q22" i="1"/>
  <c r="P26" i="1"/>
  <c r="Q27" i="1"/>
  <c r="R27" i="1" s="1"/>
  <c r="M32" i="1"/>
  <c r="N32" i="1" s="1"/>
  <c r="Q33" i="1"/>
  <c r="R33" i="1" s="1"/>
  <c r="P34" i="1"/>
  <c r="M36" i="1"/>
  <c r="Q37" i="1"/>
  <c r="R37" i="1" s="1"/>
  <c r="P38" i="1"/>
  <c r="M40" i="1"/>
  <c r="N40" i="1" s="1"/>
  <c r="S40" i="1" s="1"/>
  <c r="Q41" i="1"/>
  <c r="R41" i="1" s="1"/>
  <c r="P42" i="1"/>
  <c r="M44" i="1"/>
  <c r="Q45" i="1"/>
  <c r="P46" i="1"/>
  <c r="M48" i="1"/>
  <c r="N48" i="1" s="1"/>
  <c r="S48" i="1" s="1"/>
  <c r="N36" i="1"/>
  <c r="S36" i="1" s="1"/>
  <c r="N44" i="1"/>
  <c r="S44" i="1" s="1"/>
  <c r="S29" i="5" l="1"/>
  <c r="S54" i="5" s="1"/>
  <c r="N54" i="5"/>
  <c r="J54" i="5"/>
  <c r="J56" i="5" s="1"/>
  <c r="N56" i="5"/>
  <c r="I64" i="3"/>
  <c r="I66" i="3" s="1"/>
  <c r="R35" i="3"/>
  <c r="M64" i="3"/>
  <c r="P44" i="3"/>
  <c r="Q44" i="3" s="1"/>
  <c r="P48" i="3"/>
  <c r="Q48" i="3" s="1"/>
  <c r="Q39" i="3"/>
  <c r="P39" i="3"/>
  <c r="P35" i="3"/>
  <c r="Q35" i="3" s="1"/>
  <c r="Q64" i="3" s="1"/>
  <c r="Q66" i="3" s="1"/>
  <c r="Q43" i="3"/>
  <c r="P43" i="3"/>
  <c r="P36" i="3"/>
  <c r="Q36" i="3" s="1"/>
  <c r="Q51" i="3"/>
  <c r="P51" i="3"/>
  <c r="R36" i="3"/>
  <c r="P52" i="3"/>
  <c r="Q52" i="3" s="1"/>
  <c r="R40" i="3"/>
  <c r="M33" i="3"/>
  <c r="R52" i="3"/>
  <c r="R11" i="3"/>
  <c r="M13" i="3"/>
  <c r="M66" i="3" s="1"/>
  <c r="P47" i="3"/>
  <c r="Q47" i="3" s="1"/>
  <c r="P40" i="3"/>
  <c r="Q40" i="3" s="1"/>
  <c r="S32" i="1"/>
  <c r="N49" i="1"/>
  <c r="Q42" i="1"/>
  <c r="R42" i="1" s="1"/>
  <c r="S49" i="1"/>
  <c r="R46" i="1"/>
  <c r="Q46" i="1"/>
  <c r="Q34" i="1"/>
  <c r="R34" i="1" s="1"/>
  <c r="R49" i="1" s="1"/>
  <c r="R26" i="1"/>
  <c r="R29" i="1" s="1"/>
  <c r="R51" i="1" s="1"/>
  <c r="Q26" i="1"/>
  <c r="N51" i="1"/>
  <c r="Q38" i="1"/>
  <c r="R38" i="1" s="1"/>
  <c r="R64" i="3" l="1"/>
</calcChain>
</file>

<file path=xl/sharedStrings.xml><?xml version="1.0" encoding="utf-8"?>
<sst xmlns="http://schemas.openxmlformats.org/spreadsheetml/2006/main" count="305" uniqueCount="155">
  <si>
    <t>ANEXO 3 - ANÁLISIS DE HISTÓRICOS vs COTIZACIONES  ARMAS DE FUEGO TIPO PISTOLAS, CALIBRE 9 MM, DE DIFERENTES MARCAS Y MODELOS PARA LA FISCALIA GENERAL DE LA NACION</t>
  </si>
  <si>
    <t>MANTENIMIENTO CORRECTIVO CON SUMINISTRO DE REPUESTOS PARA ARMAS DE FUEGO TIPO PISTOLASCALIBRE 9MM, SUBAMETRALLADORAS CALIBRE 9MM Y FUSILES CALIBRE 5.56 DE DIFERENTES MARCAS Y MODELOS PARA LA FISCALÍA GENERAL DE LA NACIÓN”</t>
  </si>
  <si>
    <t>MANTENIMIENTO CORRECTIVO CON SUMINISTRO DE REPUESTOS PARA ARMAS DE FUEGO TIPO PISTOLAS, CALIBRE 9 MM, DE DIFERENTES MARCAS Y MODELOS PARA LA FISCALIA GENERAL DE LA NACION.
(SEGÚN ESPECIFICACIONES TÉCNICAS -  FICHA TECNICA No. 1 (PISTOLAS CALIBRE 9MM )</t>
  </si>
  <si>
    <t xml:space="preserve"> HISTÓRICOS</t>
  </si>
  <si>
    <t>COTIZACIONES</t>
  </si>
  <si>
    <t>PRECIO FINAL SELECCIONADO</t>
  </si>
  <si>
    <t>ITEM</t>
  </si>
  <si>
    <t>REQUISITOS GENERALES</t>
  </si>
  <si>
    <t>REQUISITOS ESPECÍFICOS</t>
  </si>
  <si>
    <t>ACTIVIDAD</t>
  </si>
  <si>
    <t>UNIDAD DE MEDIDA</t>
  </si>
  <si>
    <t>CANTIDAD</t>
  </si>
  <si>
    <t xml:space="preserve">VALOR UNITARIO </t>
  </si>
  <si>
    <t xml:space="preserve">IVA </t>
  </si>
  <si>
    <t>VALOR UNITARIO INCLUIDO IVA</t>
  </si>
  <si>
    <t xml:space="preserve">Mantenimiento de Pistolas (Arma semiautomáticas), en todos sus componentes: 
Externos: Receptor o armazón
Internos: Mecanismo de alimentación, Mecanismos de cierre, Mecanismos de disparo y percusión, Mecanismo de extracción, Mecanismos de seguridad.
</t>
  </si>
  <si>
    <t xml:space="preserve"> FASE I. DESPIECE Y DESPLAQUE DE PISTOLAS 9MM  (Según especificaciones de la Ficha Técnica)
</t>
  </si>
  <si>
    <t>Despiece general del arma</t>
  </si>
  <si>
    <t>UNIDAD</t>
  </si>
  <si>
    <t>Revisión de piezas para constatar fisuras, fracturas o desgastes en el material</t>
  </si>
  <si>
    <t>VALOR TOTAL DESPIECE Y DESPLAQUE DE PISTOLAS 9MM</t>
  </si>
  <si>
    <t xml:space="preserve">
 FASE II. REVISIÓN DE LOS MECANISMOS,CAMBIO DE REPUESTOS REQUERIDOS DE PISTOLAS 9MM (Según especificaciones de la Ficha Técnica)</t>
  </si>
  <si>
    <t xml:space="preserve">Desarme y arme general del arma </t>
  </si>
  <si>
    <t xml:space="preserve">Cambio de sistemas de tensión del disparador, sistema de percusión y mecanismos de disparo..
</t>
  </si>
  <si>
    <t>Desplaque superficial y desoxidación de los mecanismos internos y externos del arma</t>
  </si>
  <si>
    <t>Limpieza del ánima del cañón.</t>
  </si>
  <si>
    <t>Limpieza y lubricación general.</t>
  </si>
  <si>
    <r>
      <t xml:space="preserve">Recubrimiento de pintura cerámica de alta resistencia y adherencia </t>
    </r>
    <r>
      <rPr>
        <b/>
        <sz val="11"/>
        <rFont val="Arial Narrow"/>
        <family val="2"/>
      </rPr>
      <t>color negro</t>
    </r>
    <r>
      <rPr>
        <sz val="11"/>
        <rFont val="Arial Narrow"/>
        <family val="2"/>
      </rPr>
      <t xml:space="preserve"> a los elementos externos.</t>
    </r>
  </si>
  <si>
    <r>
      <t xml:space="preserve">Recubrimiento de pintura cerámica de alta resistencia y adherencia </t>
    </r>
    <r>
      <rPr>
        <b/>
        <sz val="11"/>
        <rFont val="Arial Narrow"/>
        <family val="2"/>
      </rPr>
      <t>color negro</t>
    </r>
    <r>
      <rPr>
        <sz val="11"/>
        <rFont val="Arial Narrow"/>
        <family val="2"/>
      </rPr>
      <t xml:space="preserve"> al proveedor del arma.</t>
    </r>
  </si>
  <si>
    <t>Tratamiento superficial de pavonado a los elementos y mecanismos internos del arma (piezas móviles).</t>
  </si>
  <si>
    <t>Cambio de pasadores</t>
  </si>
  <si>
    <t xml:space="preserve">Cambio de los resortes </t>
  </si>
  <si>
    <t>Reparación del punto y alza de Mira</t>
  </si>
  <si>
    <t>Cambio de los tornillos y arandelas de las cachas pistolas CZ</t>
  </si>
  <si>
    <t>Cambio de las cachas pistolas CZ</t>
  </si>
  <si>
    <t xml:space="preserve">Cambio Varilla guía de polímero por varilla guía metálica para las pistolas CZ. </t>
  </si>
  <si>
    <t>VALOR TOTAL REVISIÓN DE LOS MECANISMOS,CAMBIO DE REPUESTOS REQUERIDOS DE PISTOLAS 9MM</t>
  </si>
  <si>
    <t>CAMBIO DE REPUESTOS de acuerdo al tipo de Pistola 9MM  (Según especificaciones de la Ficha Técnica)</t>
  </si>
  <si>
    <t>Resorte del fiador</t>
  </si>
  <si>
    <t>Resorte recuperador.</t>
  </si>
  <si>
    <t>Resorte del disparador.</t>
  </si>
  <si>
    <t>Resorte del percutor.</t>
  </si>
  <si>
    <t>Resorte de los pestillos del seguro de la corredera</t>
  </si>
  <si>
    <t>Resorte de la barra del martillo.</t>
  </si>
  <si>
    <t>Resorte del retén de la corredera.</t>
  </si>
  <si>
    <t xml:space="preserve">
Resorte del seguro bloqueador del percutor.
</t>
  </si>
  <si>
    <t xml:space="preserve">
Resorte barra del disparador (extensor).
</t>
  </si>
  <si>
    <t>Resorte palanca de desarme.</t>
  </si>
  <si>
    <t>Resorte de uña extractora</t>
  </si>
  <si>
    <t>Cambio sistemas de tensión del   disparador, sistema de percusión y mecanismos de disparo</t>
  </si>
  <si>
    <t>Cambio de pasadores.</t>
  </si>
  <si>
    <t>Cambio de los tornillos y arandelas de las cachas.</t>
  </si>
  <si>
    <t>Cambio de las cachas</t>
  </si>
  <si>
    <t xml:space="preserve">
Cambio Varilla guía de polímero por varilla guía metálica
</t>
  </si>
  <si>
    <t xml:space="preserve">Reparación del punto y alza de Mira 
</t>
  </si>
  <si>
    <t>VALOR TOTAL CAMBIO DE REPUESTOS de acuerdo al tipo de Pistola 9MM</t>
  </si>
  <si>
    <t xml:space="preserve"> TOTAL </t>
  </si>
  <si>
    <t>NOTAS:</t>
  </si>
  <si>
    <t>En el presente análisis se aplicó el procedimiento de aproximación generalmente aceptado por las reglas matemáticas denominado redondeo, que consiste en acercar los valores decimales al número entero más aproximado (a la baja, cuando el numero decimal sea menor a 5 o a la alta cuando el numero decimal sea igual o mayor a 5).</t>
  </si>
  <si>
    <t>ANEXO 3 - ANÁLISIS HISTÓRICOS vs DE COTIZACIONES SUBAMETRALLADORAS CALIBRE 9MM</t>
  </si>
  <si>
    <t>“MANTENIMIENTO CORRECTIVO CON SUMINISTRO DE REPUESTOS PARA ARMAS DE FUEGO TIPO PISTOLASCALIBRE 9MM, SUBAMETRALLADORAS CALIBRE 9MM Y FUSILES CALIBRE 5.56 DE DIFERENTES MARCAS Y MODELOS PARA LA FISCALÍA GENERAL DE LA NACIÓN”</t>
  </si>
  <si>
    <t xml:space="preserve">MANTENIMIENTO CORRECTIVO CON SUMINISTRO DE REPUESTOS PARA ARMAS DE FUEGO TIPO SUB AMETRALLADORAS CALIBRE 9 MM, DE DIFERENTES MARCAS Y MODELOS PARA LA FISCALIA GENERAL DE LA NACION.
(SEGÚN ESPECIFICACIONES TÉCNICAS - FICHA TECNICA No. 2
(SUBAMETRALLADORAS CALIBRE 9MM)
</t>
  </si>
  <si>
    <t>VALOR UNITARIO SIN IVA</t>
  </si>
  <si>
    <t>IVA</t>
  </si>
  <si>
    <t xml:space="preserve">Mantenimiento de subametralladora (Arma automática y semiautomática), en todos sus componentes:
Externos: Cañón, Receptor o armazón
Internos: Mecanismo de alimentación, Mecanismos de cierre, Mecanismos de disparo y persecución, Mecanismo de extracción, Mecanismos de seguridad.
</t>
  </si>
  <si>
    <t> FASE I. DESPIECE Y DESPLAQUE  DE SUB-AMETRALLADORAS CALIBRE 9MM
DIAGNOSTICO A REALIZAR A LAS SUBAMETRALLADORAS (según especificaciones Ficha Técnica)</t>
  </si>
  <si>
    <t>Revisión de piezas para constatar fracturas en material.</t>
  </si>
  <si>
    <t>VALOR TOTAL DESPIECE Y DESPLAQUE  DE SUB-AMETRALLADORAS CALIBRE 9MM</t>
  </si>
  <si>
    <t xml:space="preserve"> 
 FASE II. REVISIÓN DE LOS MECANISMOS Y CAMBIO DE REPUESTOS REQUERIDOS. DE SUBAMETRALLADORAS CALIBRE 9MM  (según especificaciones Ficha Técnica)</t>
  </si>
  <si>
    <t xml:space="preserve">Desarme y arme general del arma. </t>
  </si>
  <si>
    <t>Revisión y cambio de sistemas de tensión del disparador, sistema de percusión y mecanismos de disparo.</t>
  </si>
  <si>
    <t>Desplaque superficial y desoxidación de los mecanismos internos y externos del arma.</t>
  </si>
  <si>
    <t>Aplicar revestimiento pintura cerámica de alta resistencia y adherencia color negro a los mecanismos externos.</t>
  </si>
  <si>
    <t>Recubrimiento de pintura cerámica de alta resistencia y adherencia al proveedor del arma y reparación de los labios del proveedor.</t>
  </si>
  <si>
    <t>Cambio de los resortes</t>
  </si>
  <si>
    <t>Cambio de los tornillos y arandelas de las cachas</t>
  </si>
  <si>
    <t>Cambio de los tornillos de la cubierta de la empuñadura.</t>
  </si>
  <si>
    <t>Reparación del tambor del alza de mira (subametralladora MP 5).</t>
  </si>
  <si>
    <t>Cambio del punto de mira y del alza de mira (subametralladora MP 5).</t>
  </si>
  <si>
    <t>Cambio del arco protector del poste de mira (subametralladora MP 5)</t>
  </si>
  <si>
    <t>Cambio del guardamano de polímero por guardamano en aluminio con riel picatinny y empuñadura vertical en aluminio. (subametralladora MP 5)</t>
  </si>
  <si>
    <t>Cambio de los anillos en teflón de la varilla guía y resorte recuperador (subametralladora MP5).</t>
  </si>
  <si>
    <t>Reparación de las palancas de cargue y polímero (subametralladora MP5).</t>
  </si>
  <si>
    <t>Reparación de proveedores subametralladora MP5</t>
  </si>
  <si>
    <t>VALOR TOTAL  REVISIÓN DE LOS MECANISMOS Y CAMBIO DE REPUESTOS REQUERIDOS. DE SUBAMETRALLADORAS CALIBRE 9MM</t>
  </si>
  <si>
    <t xml:space="preserve"> 
Suministro y cambio de los repuestos de acuerdo al tipo de                  SubAmetralladora  (según especificaciones Ficha Técnica)</t>
  </si>
  <si>
    <t>Resorte del fiador.</t>
  </si>
  <si>
    <t>Resorte del extractor.</t>
  </si>
  <si>
    <t>Resorte de la culata plegable.</t>
  </si>
  <si>
    <t>Resorte del Culatín de la culata plegable.</t>
  </si>
  <si>
    <t>Resorte del retén del cargador.</t>
  </si>
  <si>
    <t>Resorte de la empuñadura de seguridad automática.</t>
  </si>
  <si>
    <t>Resorte de seguridad del disparador.</t>
  </si>
  <si>
    <t>Resorte de trinquete de la tuerca delantera</t>
  </si>
  <si>
    <t>Resorte plano del cerrojo.</t>
  </si>
  <si>
    <t>Resorte de la base de la mira.</t>
  </si>
  <si>
    <t>Resorte de la palanca de cargue.</t>
  </si>
  <si>
    <t>Resorte del conmutador.</t>
  </si>
  <si>
    <t>Resorte del Eyector</t>
  </si>
  <si>
    <t>Resorte saliente del martillo.</t>
  </si>
  <si>
    <t>Resorte selector de fuego.</t>
  </si>
  <si>
    <t>Resorte del freno de la mira delantera.</t>
  </si>
  <si>
    <t>Resorte del retén de la tuerca del cañón.</t>
  </si>
  <si>
    <t>Resorte del retén de la cubierta.</t>
  </si>
  <si>
    <t>Resorte del proveedor.</t>
  </si>
  <si>
    <t>cambio del punto de mira y del alza de mira (subametralladora MP 5)</t>
  </si>
  <si>
    <t>Cambio del guardamano de polímero por guardamano en aluminio con riel picatinny y  empuñadura vertical en aluminio. (subametralladora MP 5)</t>
  </si>
  <si>
    <t>VALOR TOTAL Suministro y cambio de los repuestos de acuerdo al tipo de                  SubAmetralladora</t>
  </si>
  <si>
    <t xml:space="preserve"> TOTAL  SUBAMETRALLADORA 9 MM</t>
  </si>
  <si>
    <t>}</t>
  </si>
  <si>
    <r>
      <t xml:space="preserve">ANEXO 3- ANÁLISIS COSTOS HISTÓRICOS vs  COTIZACIONES </t>
    </r>
    <r>
      <rPr>
        <b/>
        <sz val="18"/>
        <rFont val="Arial Narrow"/>
        <family val="2"/>
      </rPr>
      <t xml:space="preserve">FUSILES CALIBRE 5.56 MM </t>
    </r>
  </si>
  <si>
    <t xml:space="preserve">MANTENIMIENTO CORRECTIVO CON SUMINISTRO DE REPUESTOS PARA PARA ARMAS DE FUEGO TIPO FUSILES CALIBRE 5.56 DE DIFERENTES MARCAS Y MODELOS PARA LA FISCALIA GENERAL DE LA NACION
(SEGÚN ESPECIFICACIONES TÉCNICAS -FICHA TECNICA No. 3 
(FUSILES CALIBRE 5.56)
</t>
  </si>
  <si>
    <t>HISTÓRICOS</t>
  </si>
  <si>
    <t xml:space="preserve">Mantenimiento de Fusil (Arma automática y armas automáticas), en todos sus componentes: 
Externos: Cañón, Receptor o armazón
Internos: Mecanismo de alimentación, Mecanismos de cierre, Mecanismos de disparo y persecución, Mecanismo de extracción, Mecanismos de seguridad.
</t>
  </si>
  <si>
    <t xml:space="preserve"> FASE I. DESPIECE Y DESPLAQUE  DE  FUSILES 5.56 (Según especificaciones de la Ficha Técnica)
</t>
  </si>
  <si>
    <t>Revisión de piezas para constatar fracturas y fisuras en material</t>
  </si>
  <si>
    <t xml:space="preserve">VALOR TOTAL DESPIECE Y DESPLAQUE  DE  FUSILES 5.56 </t>
  </si>
  <si>
    <t xml:space="preserve"> FASE II. REVISIÓN DE LOS MECANISMOS Y CAMBIO DE REPUESTOS REQUERIDOS DE  FUSILES 5.56
(Según especificaciones de la Ficha Técnica)
</t>
  </si>
  <si>
    <t>Cambio de sistemas de tensión del disparador, sistema de percusión y mecanismos de disparo.</t>
  </si>
  <si>
    <t>Limpieza del ánima del cañón y tubo de gases</t>
  </si>
  <si>
    <t>Recubrimiento de pintura cerámica de alta resistencia y adherencia color Negro a los elementos externos del arma.</t>
  </si>
  <si>
    <t>Recubrimiento de pintura cerámica de alta resistencia y adherencia color negro al proveedor del arma.</t>
  </si>
  <si>
    <t>Cambio de pasadores en mal estado.</t>
  </si>
  <si>
    <t>Cambio de muelles (resortes).</t>
  </si>
  <si>
    <t>Reparación del punto y alza de Mira o cambio si presenta deformación</t>
  </si>
  <si>
    <t>VALOR TOTAL REVISIÓN DE LOS MECANISMOS Y CAMBIO DE REPUESTOS REQUERIDOS DE  FUSILES 5.56</t>
  </si>
  <si>
    <t>CAMBIO DE REPUESTOS
 de acuerdo al tipo de Fusil (Según especificaciones de la Ficha Técnica)</t>
  </si>
  <si>
    <t>Resorte del pestillo del seguro del bloqueador</t>
  </si>
  <si>
    <t>Resorte del des conector.</t>
  </si>
  <si>
    <t>Resorte de la empuñadura.</t>
  </si>
  <si>
    <t>Resorte del perno reten.</t>
  </si>
  <si>
    <t>Resorte del seguro de la tapa.</t>
  </si>
  <si>
    <t>Resorte del pestillo poste de mira</t>
  </si>
  <si>
    <t>Resorte de guardapolvo.</t>
  </si>
  <si>
    <t>Resorte perilla lateral.</t>
  </si>
  <si>
    <t>Muelle plano.</t>
  </si>
  <si>
    <t>Resorte alojamiento de la mira.</t>
  </si>
  <si>
    <t>Resorte perilla de elevación.</t>
  </si>
  <si>
    <t>Resorte de la guía.</t>
  </si>
  <si>
    <t>Resorte de la palanca de asistencia.</t>
  </si>
  <si>
    <t>Resorte del expulsor.</t>
  </si>
  <si>
    <t>Resorte del botón de la palanca retenedora.</t>
  </si>
  <si>
    <t>Resorte del martillo.</t>
  </si>
  <si>
    <t>Resorte y pestillo ping de los pasadores de la culata.</t>
  </si>
  <si>
    <t>Reemplazar guardamano plástico por guardamano táctico en aluminio con riel picatinni.</t>
  </si>
  <si>
    <t>Adaptar Empuñadura vertical al riel picatinni.</t>
  </si>
  <si>
    <t xml:space="preserve">VALOR TOTAL CAMBIO DE REPUESTOS
 de acuerdo al tipo de Fusil </t>
  </si>
  <si>
    <t xml:space="preserve">OFERTA ECONÓMICA - ARMAS DE FUEGO TIPO PISTOLAS, CALIBRE 9MM, SUBAMETRALLADORAS CALIBRE 9MM Y FUSILES CALIBRE 5.56 </t>
  </si>
  <si>
    <t>OFERTA ECONÓMICA CONSOLIDADA</t>
  </si>
  <si>
    <t xml:space="preserve">DESCRIPCIÓN </t>
  </si>
  <si>
    <t>VALOR UNITARIO INCLUIDO IVA Y TODOS LOS COSTOS</t>
  </si>
  <si>
    <t xml:space="preserve"> MANTENIMIENTO CORRECTIVO CON SUMINISTRO DE REPUESTOS PARA ARMAS DE FUEGO TIPO PISTOLAS, CALIBRE 9 MM, DE DIFERENTES MARCAS Y MODELOS PARA LA FISCALIA GENERAL DE LA NACION. (SEGÚN ESPECIFICACIONES TÉCNICAS -  FICHA TECNICA No. 1 (PISTOLAS CALIBRE 9MM ) (SUMATORIA DE TODOS LOS VALORES UNITARIOS)</t>
  </si>
  <si>
    <t xml:space="preserve"> MANTENIMIENTO CORRECTIVO CON SUMINISTRO DE REPUESTOS PARA ARMAS DE FUEGO TIPO SUB AMETRALLADORAS CALIBRE 9 MM, DE DIFERENTES MARCAS Y MODELOS PARA LA FISCALIA GENERAL DE LA NACION.
(SEGÚN ESPECIFICACIONES TÉCNICAS - FICHA TECNICA No. 2 (SUBAMETRALLADORAS CALIBRE 9MM)  (SUMATORIA DE TODOS LOS VALORES UNITARIOS)</t>
  </si>
  <si>
    <t xml:space="preserve"> MANTENIMIENTO CORRECTIVO CON SUMINISTRO DE REPUESTOS PARA PARA ARMAS DE FUEGO TIPO FUSILES CALIBRE 5.56 DE DIFERENTES MARCAS Y MODELOS PARA LA FISCALIA GENERAL DE LA NACION
(SEGÚN ESPECIFICACIONES TÉCNICAS -FICHA TECNICA No. 3 
(FUSILES CALIBRE 5.56) (SUMATORIA DE TODOS LOS VALORES UNITARIOS)
</t>
  </si>
  <si>
    <t>TOTAL DIAGNÓSTICO, MANTENIMIENTO CORRECTIVO Y  REPUESTOS PISTOLA 9 MM, SUBAMETRALLADORA 9 MM Y FUSIL 5.56 MM (SUMATORIA DE LOS TRES CONCEPTOS ANTERIORES) (SUMATORIA DE TODOS LOS VALORES UNITARIOS)</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</si>
</sst>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1" formatCode="_-* #,##0_-;\-* #,##0_-;_-* &quot;-&quot;_-;_-@_-"/>
    <numFmt numFmtId="44" formatCode="_-&quot;$&quot;\ * #,##0.00_-;\-&quot;$&quot;\ * #,##0.00_-;_-&quot;$&quot;\ * &quot;-&quot;??_-;_-@_-"/>
    <numFmt numFmtId="164" formatCode="_-&quot;$&quot;\ * #,##0_-;\-&quot;$&quot;\ * #,##0_-;_-&quot;$&quot;\ * &quot;-&quot;??_-;_-@_-"/>
    <numFmt numFmtId="165" formatCode="_-&quot;$&quot;* #,##0_-;\-&quot;$&quot;* #,##0_-;_-&quot;$&quot;* &quot;-&quot;_-;_-@_-"/>
    <numFmt numFmtId="166" formatCode="_(&quot;$&quot;\ * #,##0_);_(&quot;$&quot;\ * \(#,##0\);_(&quot;$&quot;\ * &quot;-&quot;??_);_(@_)"/>
    <numFmt numFmtId="167" formatCode="&quot;$&quot;\ #,##0"/>
  </numFmts>
  <fonts count="27" x14ac:knownFonts="1">
    <font>
      <sz val="11"/>
      <color theme="1"/>
      <name val="Calibri"/>
      <family val="2"/>
      <scheme val="minor"/>
    </font>
    <font>
      <sz val="11"/>
      <color theme="1"/>
      <name val="Calibri"/>
      <family val="2"/>
      <scheme val="minor"/>
    </font>
    <font>
      <b/>
      <sz val="11"/>
      <color theme="0"/>
      <name val="Calibri"/>
      <family val="2"/>
      <scheme val="minor"/>
    </font>
    <font>
      <b/>
      <sz val="16"/>
      <name val="Arial Narrow"/>
      <family val="2"/>
    </font>
    <font>
      <sz val="12"/>
      <color theme="0"/>
      <name val="Arial Narrow"/>
      <family val="2"/>
    </font>
    <font>
      <sz val="12"/>
      <name val="Arial Narrow"/>
      <family val="2"/>
    </font>
    <font>
      <b/>
      <sz val="20"/>
      <name val="Arial Narrow"/>
      <family val="2"/>
    </font>
    <font>
      <b/>
      <sz val="12"/>
      <name val="Arial Narrow"/>
      <family val="2"/>
    </font>
    <font>
      <b/>
      <sz val="18"/>
      <name val="Arial Narrow"/>
      <family val="2"/>
    </font>
    <font>
      <sz val="20"/>
      <name val="Arial Narrow"/>
      <family val="2"/>
    </font>
    <font>
      <sz val="11"/>
      <name val="Arial Narrow"/>
      <family val="2"/>
    </font>
    <font>
      <b/>
      <sz val="11"/>
      <name val="Arial Narrow"/>
      <family val="2"/>
    </font>
    <font>
      <sz val="12"/>
      <name val="Arial"/>
      <family val="2"/>
    </font>
    <font>
      <b/>
      <sz val="10"/>
      <name val="Arial"/>
      <family val="2"/>
    </font>
    <font>
      <sz val="11"/>
      <name val="Calibri"/>
      <family val="2"/>
      <scheme val="minor"/>
    </font>
    <font>
      <sz val="10"/>
      <name val="Arial"/>
      <family val="2"/>
    </font>
    <font>
      <b/>
      <sz val="10"/>
      <color theme="0"/>
      <name val="Calibri"/>
      <family val="2"/>
      <scheme val="minor"/>
    </font>
    <font>
      <b/>
      <sz val="12"/>
      <name val="Arial"/>
      <family val="2"/>
    </font>
    <font>
      <sz val="12"/>
      <color theme="0"/>
      <name val="Arial"/>
      <family val="2"/>
    </font>
    <font>
      <b/>
      <sz val="10"/>
      <name val="Arial Narrow"/>
      <family val="2"/>
    </font>
    <font>
      <sz val="18"/>
      <name val="Arial Narrow"/>
      <family val="2"/>
    </font>
    <font>
      <b/>
      <sz val="10"/>
      <name val="Calibri"/>
      <family val="2"/>
      <scheme val="minor"/>
    </font>
    <font>
      <sz val="16"/>
      <name val="Arial Narrow"/>
      <family val="2"/>
    </font>
    <font>
      <b/>
      <sz val="12"/>
      <color theme="0"/>
      <name val="Arial Narrow"/>
      <family val="2"/>
    </font>
    <font>
      <b/>
      <sz val="20"/>
      <color theme="0"/>
      <name val="Arial Narrow"/>
      <family val="2"/>
    </font>
    <font>
      <b/>
      <sz val="16"/>
      <color theme="0"/>
      <name val="Arial Narrow"/>
      <family val="2"/>
    </font>
    <font>
      <sz val="20"/>
      <color theme="0"/>
      <name val="Arial Narrow"/>
      <family val="2"/>
    </font>
  </fonts>
  <fills count="14">
    <fill>
      <patternFill patternType="none"/>
    </fill>
    <fill>
      <patternFill patternType="gray125"/>
    </fill>
    <fill>
      <patternFill patternType="solid">
        <fgColor rgb="FFA5A5A5"/>
      </patternFill>
    </fill>
    <fill>
      <patternFill patternType="solid">
        <fgColor theme="9" tint="0.79998168889431442"/>
        <bgColor indexed="64"/>
      </patternFill>
    </fill>
    <fill>
      <patternFill patternType="solid">
        <fgColor theme="0" tint="-0.14999847407452621"/>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theme="0" tint="-0.249977111117893"/>
        <bgColor indexed="64"/>
      </patternFill>
    </fill>
    <fill>
      <patternFill patternType="solid">
        <fgColor theme="0"/>
        <bgColor indexed="64"/>
      </patternFill>
    </fill>
    <fill>
      <patternFill patternType="solid">
        <fgColor theme="0" tint="-0.34998626667073579"/>
        <bgColor indexed="64"/>
      </patternFill>
    </fill>
    <fill>
      <patternFill patternType="solid">
        <fgColor theme="4" tint="0.79998168889431442"/>
        <bgColor indexed="64"/>
      </patternFill>
    </fill>
    <fill>
      <patternFill patternType="solid">
        <fgColor theme="9" tint="0.59999389629810485"/>
        <bgColor indexed="64"/>
      </patternFill>
    </fill>
    <fill>
      <patternFill patternType="solid">
        <fgColor rgb="FFFFFFFF"/>
        <bgColor indexed="64"/>
      </patternFill>
    </fill>
    <fill>
      <patternFill patternType="solid">
        <fgColor theme="9" tint="0.39997558519241921"/>
        <bgColor indexed="64"/>
      </patternFill>
    </fill>
  </fills>
  <borders count="48">
    <border>
      <left/>
      <right/>
      <top/>
      <bottom/>
      <diagonal/>
    </border>
    <border>
      <left style="double">
        <color rgb="FF3F3F3F"/>
      </left>
      <right style="double">
        <color rgb="FF3F3F3F"/>
      </right>
      <top style="double">
        <color rgb="FF3F3F3F"/>
      </top>
      <bottom style="double">
        <color rgb="FF3F3F3F"/>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style="medium">
        <color indexed="64"/>
      </left>
      <right style="medium">
        <color indexed="64"/>
      </right>
      <top style="medium">
        <color rgb="FF000000"/>
      </top>
      <bottom style="medium">
        <color indexed="64"/>
      </bottom>
      <diagonal/>
    </border>
    <border>
      <left style="medium">
        <color indexed="64"/>
      </left>
      <right style="medium">
        <color indexed="64"/>
      </right>
      <top/>
      <bottom style="medium">
        <color rgb="FF000000"/>
      </bottom>
      <diagonal/>
    </border>
    <border>
      <left/>
      <right/>
      <top style="thin">
        <color indexed="64"/>
      </top>
      <bottom/>
      <diagonal/>
    </border>
    <border>
      <left style="medium">
        <color indexed="64"/>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ck">
        <color indexed="64"/>
      </left>
      <right style="thick">
        <color indexed="64"/>
      </right>
      <top/>
      <bottom style="medium">
        <color rgb="FF000000"/>
      </bottom>
      <diagonal/>
    </border>
    <border>
      <left style="thick">
        <color indexed="64"/>
      </left>
      <right style="thick">
        <color indexed="64"/>
      </right>
      <top style="medium">
        <color rgb="FF000000"/>
      </top>
      <bottom style="medium">
        <color rgb="FF000000"/>
      </bottom>
      <diagonal/>
    </border>
    <border>
      <left style="medium">
        <color indexed="64"/>
      </left>
      <right/>
      <top/>
      <bottom style="thin">
        <color indexed="64"/>
      </bottom>
      <diagonal/>
    </border>
    <border>
      <left style="thick">
        <color rgb="FF000000"/>
      </left>
      <right style="thick">
        <color rgb="FF000000"/>
      </right>
      <top style="thick">
        <color rgb="FF000000"/>
      </top>
      <bottom style="medium">
        <color rgb="FF000000"/>
      </bottom>
      <diagonal/>
    </border>
    <border>
      <left style="medium">
        <color indexed="64"/>
      </left>
      <right/>
      <top style="medium">
        <color indexed="64"/>
      </top>
      <bottom style="thin">
        <color indexed="64"/>
      </bottom>
      <diagonal/>
    </border>
    <border>
      <left style="thick">
        <color rgb="FF000000"/>
      </left>
      <right style="thick">
        <color rgb="FF000000"/>
      </right>
      <top/>
      <bottom style="medium">
        <color rgb="FF000000"/>
      </bottom>
      <diagonal/>
    </border>
    <border>
      <left style="medium">
        <color indexed="64"/>
      </left>
      <right/>
      <top style="thin">
        <color indexed="64"/>
      </top>
      <bottom style="thin">
        <color indexed="64"/>
      </bottom>
      <diagonal/>
    </border>
    <border>
      <left style="thick">
        <color rgb="FF000000"/>
      </left>
      <right style="thick">
        <color rgb="FF000000"/>
      </right>
      <top style="medium">
        <color rgb="FF000000"/>
      </top>
      <bottom style="medium">
        <color rgb="FF000000"/>
      </bottom>
      <diagonal/>
    </border>
    <border>
      <left style="thick">
        <color rgb="FF000000"/>
      </left>
      <right style="thick">
        <color rgb="FF000000"/>
      </right>
      <top/>
      <bottom/>
      <diagonal/>
    </border>
    <border>
      <left/>
      <right style="medium">
        <color indexed="64"/>
      </right>
      <top style="thin">
        <color indexed="64"/>
      </top>
      <bottom/>
      <diagonal/>
    </border>
    <border>
      <left style="medium">
        <color indexed="64"/>
      </left>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4">
    <xf numFmtId="0" fontId="0" fillId="0" borderId="0"/>
    <xf numFmtId="44" fontId="1" fillId="0" borderId="0" applyFont="0" applyFill="0" applyBorder="0" applyAlignment="0" applyProtection="0"/>
    <xf numFmtId="9" fontId="1" fillId="0" borderId="0" applyFont="0" applyFill="0" applyBorder="0" applyAlignment="0" applyProtection="0"/>
    <xf numFmtId="0" fontId="2" fillId="2" borderId="1" applyNumberFormat="0" applyAlignment="0" applyProtection="0"/>
  </cellStyleXfs>
  <cellXfs count="411">
    <xf numFmtId="0" fontId="0" fillId="0" borderId="0" xfId="0"/>
    <xf numFmtId="0" fontId="4" fillId="0" borderId="0" xfId="0" applyFont="1" applyAlignment="1">
      <alignment horizontal="center" vertical="center"/>
    </xf>
    <xf numFmtId="0" fontId="5" fillId="0" borderId="0" xfId="0" applyFont="1"/>
    <xf numFmtId="0" fontId="5" fillId="0" borderId="4" xfId="0" applyFont="1" applyFill="1" applyBorder="1" applyAlignment="1"/>
    <xf numFmtId="0" fontId="5" fillId="0" borderId="0" xfId="0" applyFont="1" applyFill="1" applyBorder="1" applyAlignment="1"/>
    <xf numFmtId="0" fontId="4" fillId="0" borderId="0" xfId="0" applyFont="1" applyFill="1" applyAlignment="1">
      <alignment horizontal="center" vertical="center"/>
    </xf>
    <xf numFmtId="0" fontId="5" fillId="0" borderId="0" xfId="0" applyFont="1" applyFill="1"/>
    <xf numFmtId="0" fontId="5" fillId="0" borderId="7" xfId="0" applyFont="1" applyFill="1" applyBorder="1" applyAlignment="1"/>
    <xf numFmtId="0" fontId="5" fillId="0" borderId="8" xfId="0" applyFont="1" applyFill="1" applyBorder="1" applyAlignment="1"/>
    <xf numFmtId="0" fontId="5" fillId="0" borderId="0" xfId="0" applyFont="1" applyBorder="1" applyAlignment="1"/>
    <xf numFmtId="0" fontId="5" fillId="0" borderId="0" xfId="0" applyFont="1" applyBorder="1" applyAlignment="1">
      <alignment horizontal="center" vertical="center" wrapText="1"/>
    </xf>
    <xf numFmtId="0" fontId="5" fillId="0" borderId="0" xfId="0" applyFont="1" applyBorder="1" applyAlignment="1">
      <alignment horizontal="left" vertical="center" wrapText="1"/>
    </xf>
    <xf numFmtId="0" fontId="3" fillId="0" borderId="4"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7" fillId="0" borderId="4" xfId="0" applyFont="1" applyFill="1" applyBorder="1" applyAlignment="1">
      <alignment horizontal="center" vertical="center" wrapText="1"/>
    </xf>
    <xf numFmtId="0" fontId="7" fillId="0" borderId="0" xfId="0" applyFont="1" applyFill="1" applyBorder="1" applyAlignment="1">
      <alignment horizontal="center" vertical="center" wrapText="1"/>
    </xf>
    <xf numFmtId="0" fontId="5" fillId="0" borderId="10" xfId="0" applyFont="1" applyFill="1" applyBorder="1"/>
    <xf numFmtId="0" fontId="5" fillId="0" borderId="15" xfId="0" applyFont="1" applyFill="1" applyBorder="1" applyAlignment="1">
      <alignment vertical="center" wrapText="1"/>
    </xf>
    <xf numFmtId="0" fontId="5" fillId="0" borderId="17" xfId="0" applyFont="1" applyFill="1" applyBorder="1" applyAlignment="1">
      <alignment horizontal="left" vertical="center" wrapText="1"/>
    </xf>
    <xf numFmtId="9" fontId="4" fillId="0" borderId="0" xfId="2" applyFont="1" applyFill="1" applyAlignment="1">
      <alignment horizontal="center" vertical="center"/>
    </xf>
    <xf numFmtId="0" fontId="5" fillId="0" borderId="19" xfId="0" applyFont="1" applyBorder="1" applyAlignment="1">
      <alignment horizontal="left" vertical="center" wrapText="1"/>
    </xf>
    <xf numFmtId="0" fontId="10" fillId="0" borderId="0" xfId="0" applyFont="1" applyBorder="1" applyAlignment="1">
      <alignment vertical="center"/>
    </xf>
    <xf numFmtId="164" fontId="5" fillId="0" borderId="0" xfId="0" applyNumberFormat="1" applyFont="1" applyFill="1" applyBorder="1" applyAlignment="1">
      <alignment horizontal="center" vertical="center"/>
    </xf>
    <xf numFmtId="164" fontId="5" fillId="6" borderId="13" xfId="0" applyNumberFormat="1" applyFont="1" applyFill="1" applyBorder="1" applyAlignment="1">
      <alignment horizontal="center" vertical="center"/>
    </xf>
    <xf numFmtId="164" fontId="5" fillId="6" borderId="21" xfId="0" applyNumberFormat="1" applyFont="1" applyFill="1" applyBorder="1" applyAlignment="1">
      <alignment horizontal="center" vertical="center"/>
    </xf>
    <xf numFmtId="0" fontId="6" fillId="0" borderId="4" xfId="0" applyFont="1" applyFill="1" applyBorder="1" applyAlignment="1">
      <alignment horizontal="center" vertical="center" wrapText="1"/>
    </xf>
    <xf numFmtId="0" fontId="6" fillId="0" borderId="0" xfId="0" applyFont="1" applyFill="1" applyBorder="1" applyAlignment="1">
      <alignment horizontal="center" vertical="center" wrapText="1"/>
    </xf>
    <xf numFmtId="0" fontId="6" fillId="0" borderId="0" xfId="0" applyFont="1" applyFill="1" applyBorder="1" applyAlignment="1">
      <alignment vertical="center" wrapText="1"/>
    </xf>
    <xf numFmtId="0" fontId="5" fillId="0" borderId="15" xfId="0" applyFont="1" applyFill="1" applyBorder="1" applyAlignment="1">
      <alignment horizontal="center" vertical="center" wrapText="1"/>
    </xf>
    <xf numFmtId="0" fontId="5" fillId="0" borderId="2" xfId="0" applyFont="1" applyBorder="1" applyAlignment="1">
      <alignment horizontal="left" vertical="center" wrapText="1"/>
    </xf>
    <xf numFmtId="0" fontId="10" fillId="0" borderId="15" xfId="0" applyFont="1" applyBorder="1" applyAlignment="1">
      <alignment horizontal="center" vertical="center" wrapText="1"/>
    </xf>
    <xf numFmtId="0" fontId="5" fillId="0" borderId="22" xfId="0" applyFont="1" applyBorder="1" applyAlignment="1">
      <alignment horizontal="left" vertical="center" wrapText="1"/>
    </xf>
    <xf numFmtId="0" fontId="5" fillId="0" borderId="24" xfId="0" applyFont="1" applyBorder="1" applyAlignment="1">
      <alignment horizontal="left" vertical="center" wrapText="1"/>
    </xf>
    <xf numFmtId="0" fontId="10" fillId="0" borderId="25" xfId="0" applyFont="1" applyBorder="1" applyAlignment="1">
      <alignment horizontal="justify" vertical="center" wrapText="1"/>
    </xf>
    <xf numFmtId="0" fontId="10" fillId="0" borderId="26" xfId="0" applyFont="1" applyBorder="1" applyAlignment="1">
      <alignment horizontal="justify" vertical="center" wrapText="1"/>
    </xf>
    <xf numFmtId="0" fontId="5" fillId="0" borderId="19" xfId="0" applyFont="1" applyFill="1" applyBorder="1" applyAlignment="1">
      <alignment horizontal="left" vertical="center" wrapText="1"/>
    </xf>
    <xf numFmtId="0" fontId="5" fillId="0" borderId="27" xfId="0" applyFont="1" applyBorder="1" applyAlignment="1">
      <alignment horizontal="left" vertical="center" wrapText="1"/>
    </xf>
    <xf numFmtId="0" fontId="5" fillId="0" borderId="17" xfId="0" applyFont="1" applyBorder="1" applyAlignment="1">
      <alignment horizontal="left" vertical="center" wrapText="1"/>
    </xf>
    <xf numFmtId="164" fontId="5" fillId="8" borderId="0" xfId="1" applyNumberFormat="1" applyFont="1" applyFill="1" applyBorder="1" applyAlignment="1">
      <alignment vertical="center"/>
    </xf>
    <xf numFmtId="164" fontId="5" fillId="8" borderId="12" xfId="1" applyNumberFormat="1" applyFont="1" applyFill="1" applyBorder="1" applyAlignment="1">
      <alignment vertical="center"/>
    </xf>
    <xf numFmtId="0" fontId="5" fillId="0" borderId="28" xfId="0" applyFont="1" applyBorder="1" applyAlignment="1">
      <alignment horizontal="left" vertical="center" wrapText="1"/>
    </xf>
    <xf numFmtId="0" fontId="10" fillId="0" borderId="4" xfId="0" applyFont="1" applyFill="1" applyBorder="1" applyAlignment="1">
      <alignment horizontal="center" vertical="center" wrapText="1"/>
    </xf>
    <xf numFmtId="164" fontId="10" fillId="0" borderId="13" xfId="0" applyNumberFormat="1" applyFont="1" applyFill="1" applyBorder="1" applyAlignment="1">
      <alignment vertical="center"/>
    </xf>
    <xf numFmtId="164" fontId="10" fillId="0" borderId="0" xfId="0" applyNumberFormat="1" applyFont="1" applyFill="1" applyBorder="1" applyAlignment="1">
      <alignment vertical="center"/>
    </xf>
    <xf numFmtId="164" fontId="10" fillId="8" borderId="0" xfId="0" applyNumberFormat="1" applyFont="1" applyFill="1" applyBorder="1" applyAlignment="1">
      <alignment horizontal="center" vertical="center"/>
    </xf>
    <xf numFmtId="0" fontId="6" fillId="0" borderId="4" xfId="0" applyFont="1" applyFill="1" applyBorder="1" applyAlignment="1">
      <alignment vertical="center" wrapText="1"/>
    </xf>
    <xf numFmtId="0" fontId="6" fillId="0" borderId="8" xfId="0" applyFont="1" applyFill="1" applyBorder="1" applyAlignment="1">
      <alignment vertical="center" wrapText="1"/>
    </xf>
    <xf numFmtId="0" fontId="5" fillId="0" borderId="29" xfId="0" applyFont="1" applyFill="1" applyBorder="1" applyAlignment="1">
      <alignment horizontal="center" vertical="center" wrapText="1"/>
    </xf>
    <xf numFmtId="0" fontId="5" fillId="0" borderId="17" xfId="0" applyFont="1" applyFill="1" applyBorder="1" applyAlignment="1">
      <alignment horizontal="center" vertical="center" wrapText="1"/>
    </xf>
    <xf numFmtId="164" fontId="5" fillId="0" borderId="15" xfId="1" applyNumberFormat="1" applyFont="1" applyFill="1" applyBorder="1" applyAlignment="1">
      <alignment vertical="center"/>
    </xf>
    <xf numFmtId="164" fontId="5" fillId="0" borderId="15" xfId="0" applyNumberFormat="1" applyFont="1" applyFill="1" applyBorder="1" applyAlignment="1">
      <alignment vertical="center"/>
    </xf>
    <xf numFmtId="164" fontId="5" fillId="0" borderId="0" xfId="1" applyNumberFormat="1" applyFont="1" applyFill="1" applyBorder="1" applyAlignment="1">
      <alignment vertical="center"/>
    </xf>
    <xf numFmtId="164" fontId="5" fillId="0" borderId="12" xfId="1" applyNumberFormat="1" applyFont="1" applyFill="1" applyBorder="1" applyAlignment="1">
      <alignment vertical="center"/>
    </xf>
    <xf numFmtId="164" fontId="5" fillId="0" borderId="17" xfId="0" applyNumberFormat="1" applyFont="1" applyFill="1" applyBorder="1" applyAlignment="1">
      <alignment vertical="center"/>
    </xf>
    <xf numFmtId="164" fontId="5" fillId="0" borderId="21" xfId="0" applyNumberFormat="1" applyFont="1" applyFill="1" applyBorder="1" applyAlignment="1">
      <alignment vertical="center"/>
    </xf>
    <xf numFmtId="164" fontId="5" fillId="0" borderId="21" xfId="1" applyNumberFormat="1" applyFont="1" applyFill="1" applyBorder="1" applyAlignment="1">
      <alignment vertical="center"/>
    </xf>
    <xf numFmtId="9" fontId="4" fillId="0" borderId="0" xfId="0" applyNumberFormat="1" applyFont="1" applyFill="1" applyAlignment="1">
      <alignment horizontal="center" vertical="center"/>
    </xf>
    <xf numFmtId="0" fontId="5" fillId="0" borderId="30" xfId="0" applyFont="1" applyFill="1" applyBorder="1" applyAlignment="1">
      <alignment horizontal="center" vertical="center" wrapText="1"/>
    </xf>
    <xf numFmtId="0" fontId="5" fillId="0" borderId="28" xfId="0" applyFont="1" applyFill="1" applyBorder="1" applyAlignment="1">
      <alignment horizontal="center" vertical="center" wrapText="1"/>
    </xf>
    <xf numFmtId="0" fontId="5" fillId="0" borderId="28" xfId="0" applyFont="1" applyFill="1" applyBorder="1" applyAlignment="1">
      <alignment horizontal="left" vertical="center" wrapText="1"/>
    </xf>
    <xf numFmtId="0" fontId="5" fillId="8" borderId="31" xfId="0" applyFont="1" applyFill="1" applyBorder="1" applyAlignment="1">
      <alignment horizontal="center" vertical="center" wrapText="1"/>
    </xf>
    <xf numFmtId="0" fontId="5" fillId="0" borderId="19" xfId="0" applyFont="1" applyFill="1" applyBorder="1" applyAlignment="1">
      <alignment horizontal="center" vertical="center" wrapText="1"/>
    </xf>
    <xf numFmtId="0" fontId="7" fillId="0" borderId="0" xfId="0" applyFont="1" applyFill="1" applyBorder="1" applyAlignment="1">
      <alignment vertical="center" wrapText="1"/>
    </xf>
    <xf numFmtId="0" fontId="5" fillId="0" borderId="0" xfId="0" applyFont="1" applyFill="1" applyBorder="1"/>
    <xf numFmtId="164" fontId="5" fillId="0" borderId="0" xfId="0" applyNumberFormat="1" applyFont="1" applyFill="1" applyBorder="1" applyAlignment="1">
      <alignment vertical="center"/>
    </xf>
    <xf numFmtId="164" fontId="5" fillId="6" borderId="13" xfId="0" applyNumberFormat="1" applyFont="1" applyFill="1" applyBorder="1" applyAlignment="1">
      <alignment vertical="center"/>
    </xf>
    <xf numFmtId="164" fontId="5" fillId="6" borderId="21" xfId="0" applyNumberFormat="1" applyFont="1" applyFill="1" applyBorder="1" applyAlignment="1">
      <alignment vertical="center"/>
    </xf>
    <xf numFmtId="9" fontId="4" fillId="0" borderId="0" xfId="0" applyNumberFormat="1" applyFont="1" applyFill="1" applyBorder="1" applyAlignment="1">
      <alignment horizontal="center" vertical="center"/>
    </xf>
    <xf numFmtId="0" fontId="5" fillId="0" borderId="0" xfId="0" applyFont="1" applyAlignment="1">
      <alignment vertical="center"/>
    </xf>
    <xf numFmtId="164" fontId="7" fillId="8" borderId="0" xfId="0" applyNumberFormat="1" applyFont="1" applyFill="1" applyBorder="1" applyAlignment="1">
      <alignment vertical="center"/>
    </xf>
    <xf numFmtId="0" fontId="5" fillId="0" borderId="0" xfId="0" applyFont="1" applyBorder="1" applyAlignment="1">
      <alignment vertical="center"/>
    </xf>
    <xf numFmtId="164" fontId="7" fillId="6" borderId="21" xfId="0" applyNumberFormat="1" applyFont="1" applyFill="1" applyBorder="1" applyAlignment="1">
      <alignment vertical="center"/>
    </xf>
    <xf numFmtId="0" fontId="5" fillId="0" borderId="4" xfId="0" applyFont="1" applyBorder="1"/>
    <xf numFmtId="0" fontId="5" fillId="0" borderId="0" xfId="0" applyFont="1" applyBorder="1"/>
    <xf numFmtId="0" fontId="5" fillId="0" borderId="0" xfId="0" applyFont="1" applyBorder="1" applyAlignment="1">
      <alignment horizontal="left"/>
    </xf>
    <xf numFmtId="0" fontId="5" fillId="0" borderId="0" xfId="0" applyFont="1" applyBorder="1" applyAlignment="1">
      <alignment horizontal="center"/>
    </xf>
    <xf numFmtId="0" fontId="12" fillId="0" borderId="0" xfId="0" applyFont="1" applyAlignment="1">
      <alignment vertical="center"/>
    </xf>
    <xf numFmtId="0" fontId="13" fillId="0" borderId="0" xfId="0" applyFont="1" applyAlignment="1">
      <alignment vertical="center"/>
    </xf>
    <xf numFmtId="0" fontId="14" fillId="0" borderId="0" xfId="0" applyFont="1" applyAlignment="1">
      <alignment vertical="center"/>
    </xf>
    <xf numFmtId="0" fontId="15" fillId="0" borderId="0" xfId="0" applyFont="1" applyAlignment="1">
      <alignment vertical="center"/>
    </xf>
    <xf numFmtId="0" fontId="12" fillId="0" borderId="0" xfId="0" applyFont="1" applyFill="1" applyAlignment="1">
      <alignment vertical="center"/>
    </xf>
    <xf numFmtId="165" fontId="16" fillId="0" borderId="0" xfId="0" applyNumberFormat="1" applyFont="1" applyFill="1" applyBorder="1" applyAlignment="1">
      <alignment horizontal="center" vertical="center"/>
    </xf>
    <xf numFmtId="10" fontId="12" fillId="0" borderId="0" xfId="0" applyNumberFormat="1" applyFont="1" applyAlignment="1">
      <alignment vertical="center"/>
    </xf>
    <xf numFmtId="0" fontId="12" fillId="0" borderId="0" xfId="0" applyFont="1" applyFill="1"/>
    <xf numFmtId="0" fontId="15" fillId="0" borderId="0" xfId="0" applyFont="1" applyFill="1" applyAlignment="1">
      <alignment horizontal="left" vertical="center" wrapText="1"/>
    </xf>
    <xf numFmtId="10" fontId="12" fillId="0" borderId="0" xfId="0" applyNumberFormat="1" applyFont="1" applyFill="1"/>
    <xf numFmtId="0" fontId="13" fillId="0" borderId="0" xfId="0" applyFont="1" applyFill="1" applyAlignment="1">
      <alignment horizontal="left" vertical="center"/>
    </xf>
    <xf numFmtId="0" fontId="17" fillId="0" borderId="0" xfId="0" applyFont="1" applyFill="1" applyAlignment="1">
      <alignment horizontal="left" vertical="center" wrapText="1"/>
    </xf>
    <xf numFmtId="10" fontId="12" fillId="0" borderId="0" xfId="0" applyNumberFormat="1" applyFont="1" applyFill="1" applyAlignment="1">
      <alignment vertical="center"/>
    </xf>
    <xf numFmtId="0" fontId="12" fillId="0" borderId="0" xfId="0" applyFont="1" applyFill="1" applyAlignment="1">
      <alignment horizontal="left" vertical="center" wrapText="1"/>
    </xf>
    <xf numFmtId="0" fontId="12" fillId="0" borderId="0" xfId="0" applyFont="1" applyFill="1" applyAlignment="1">
      <alignment horizontal="left" vertical="center"/>
    </xf>
    <xf numFmtId="0" fontId="18" fillId="0" borderId="0" xfId="0" applyFont="1" applyFill="1" applyAlignment="1">
      <alignment horizontal="center" vertical="center"/>
    </xf>
    <xf numFmtId="0" fontId="12" fillId="0" borderId="0" xfId="0" applyFont="1" applyFill="1" applyAlignment="1">
      <alignment horizontal="justify" vertical="center" wrapText="1"/>
    </xf>
    <xf numFmtId="0" fontId="17" fillId="0" borderId="0" xfId="0" applyFont="1" applyFill="1" applyAlignment="1">
      <alignment horizontal="justify" vertical="justify" wrapText="1"/>
    </xf>
    <xf numFmtId="0" fontId="5" fillId="0" borderId="0" xfId="0" applyFont="1" applyAlignment="1">
      <alignment horizontal="left"/>
    </xf>
    <xf numFmtId="0" fontId="5" fillId="0" borderId="0" xfId="0" applyFont="1" applyAlignment="1">
      <alignment horizontal="center"/>
    </xf>
    <xf numFmtId="0" fontId="4" fillId="0" borderId="0" xfId="0" applyFont="1" applyAlignment="1">
      <alignment vertical="center"/>
    </xf>
    <xf numFmtId="0" fontId="5" fillId="0" borderId="5" xfId="0" applyFont="1" applyFill="1" applyBorder="1" applyAlignment="1"/>
    <xf numFmtId="0" fontId="5" fillId="0" borderId="6" xfId="0" applyFont="1" applyFill="1" applyBorder="1" applyAlignment="1"/>
    <xf numFmtId="0" fontId="4" fillId="0" borderId="0" xfId="0" applyFont="1" applyFill="1" applyAlignment="1">
      <alignment vertical="center"/>
    </xf>
    <xf numFmtId="0" fontId="5" fillId="0" borderId="0" xfId="0" applyFont="1" applyFill="1" applyBorder="1" applyAlignment="1">
      <alignment horizontal="center" vertical="center" wrapText="1"/>
    </xf>
    <xf numFmtId="0" fontId="10" fillId="0" borderId="0" xfId="0" applyFont="1" applyFill="1" applyBorder="1" applyAlignment="1">
      <alignment horizontal="center" vertical="center"/>
    </xf>
    <xf numFmtId="0" fontId="4" fillId="0" borderId="0" xfId="0" applyFont="1" applyFill="1" applyBorder="1" applyAlignment="1">
      <alignment vertical="center"/>
    </xf>
    <xf numFmtId="9" fontId="4" fillId="0" borderId="0" xfId="2" applyFont="1" applyFill="1" applyAlignment="1">
      <alignment vertical="center"/>
    </xf>
    <xf numFmtId="164" fontId="5" fillId="3" borderId="21" xfId="0" applyNumberFormat="1" applyFont="1" applyFill="1" applyBorder="1" applyAlignment="1">
      <alignment horizontal="center" vertical="center"/>
    </xf>
    <xf numFmtId="0" fontId="7" fillId="8" borderId="21" xfId="0" applyFont="1" applyFill="1" applyBorder="1" applyAlignment="1">
      <alignment horizontal="justify" vertical="center" wrapText="1"/>
    </xf>
    <xf numFmtId="0" fontId="10" fillId="0" borderId="0" xfId="0" applyFont="1" applyFill="1" applyBorder="1" applyAlignment="1">
      <alignment horizontal="center" vertical="center" wrapText="1"/>
    </xf>
    <xf numFmtId="0" fontId="7" fillId="8" borderId="35" xfId="0" applyFont="1" applyFill="1" applyBorder="1" applyAlignment="1">
      <alignment horizontal="justify" vertical="center" wrapText="1"/>
    </xf>
    <xf numFmtId="0" fontId="7" fillId="8" borderId="36" xfId="0" applyFont="1" applyFill="1" applyBorder="1" applyAlignment="1">
      <alignment horizontal="justify" vertical="center" wrapText="1"/>
    </xf>
    <xf numFmtId="0" fontId="10" fillId="0" borderId="37" xfId="0" applyFont="1" applyBorder="1" applyAlignment="1">
      <alignment horizontal="center" vertical="center" wrapText="1"/>
    </xf>
    <xf numFmtId="0" fontId="14" fillId="0" borderId="0" xfId="0" applyFont="1" applyBorder="1" applyAlignment="1">
      <alignment vertical="center"/>
    </xf>
    <xf numFmtId="164" fontId="5" fillId="3" borderId="13" xfId="0" applyNumberFormat="1" applyFont="1" applyFill="1" applyBorder="1" applyAlignment="1">
      <alignment vertical="center"/>
    </xf>
    <xf numFmtId="0" fontId="5" fillId="0" borderId="0" xfId="0" applyFont="1" applyFill="1" applyBorder="1" applyAlignment="1">
      <alignment horizontal="left" vertical="center" wrapText="1"/>
    </xf>
    <xf numFmtId="0" fontId="5" fillId="0" borderId="38" xfId="0" applyFont="1" applyBorder="1" applyAlignment="1">
      <alignment horizontal="justify" vertical="center" wrapText="1"/>
    </xf>
    <xf numFmtId="0" fontId="5" fillId="0" borderId="39" xfId="0" applyFont="1" applyFill="1" applyBorder="1" applyAlignment="1">
      <alignment horizontal="center" vertical="center" wrapText="1"/>
    </xf>
    <xf numFmtId="0" fontId="5" fillId="0" borderId="40" xfId="0" applyFont="1" applyBorder="1" applyAlignment="1">
      <alignment horizontal="justify" vertical="center" wrapText="1"/>
    </xf>
    <xf numFmtId="0" fontId="5" fillId="0" borderId="41" xfId="0" applyFont="1" applyFill="1" applyBorder="1" applyAlignment="1">
      <alignment horizontal="center" vertical="center" wrapText="1"/>
    </xf>
    <xf numFmtId="0" fontId="5" fillId="0" borderId="42" xfId="0" applyFont="1" applyBorder="1" applyAlignment="1">
      <alignment horizontal="justify" vertical="center" wrapText="1"/>
    </xf>
    <xf numFmtId="0" fontId="5" fillId="0" borderId="43" xfId="0" applyFont="1" applyBorder="1" applyAlignment="1">
      <alignment horizontal="justify" vertical="center" wrapText="1"/>
    </xf>
    <xf numFmtId="0" fontId="5" fillId="0" borderId="44"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21" xfId="0" applyFont="1" applyBorder="1" applyAlignment="1">
      <alignment vertical="center" wrapText="1"/>
    </xf>
    <xf numFmtId="0" fontId="5" fillId="0" borderId="21"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21" xfId="0" applyFont="1" applyFill="1" applyBorder="1" applyAlignment="1">
      <alignment horizontal="left" vertical="center" wrapText="1"/>
    </xf>
    <xf numFmtId="0" fontId="5" fillId="0" borderId="10" xfId="0" applyFont="1" applyFill="1" applyBorder="1" applyAlignment="1">
      <alignment horizontal="left" vertical="center" wrapText="1"/>
    </xf>
    <xf numFmtId="0" fontId="5" fillId="0" borderId="12" xfId="0" applyFont="1" applyFill="1" applyBorder="1" applyAlignment="1">
      <alignment horizontal="center" vertical="center" wrapText="1"/>
    </xf>
    <xf numFmtId="0" fontId="5" fillId="0" borderId="4" xfId="0" applyFont="1" applyFill="1" applyBorder="1" applyAlignment="1">
      <alignment horizontal="center" vertical="center" wrapText="1"/>
    </xf>
    <xf numFmtId="164" fontId="5" fillId="10" borderId="13" xfId="0" applyNumberFormat="1" applyFont="1" applyFill="1" applyBorder="1" applyAlignment="1">
      <alignment vertical="center"/>
    </xf>
    <xf numFmtId="164" fontId="7" fillId="3" borderId="21" xfId="0" applyNumberFormat="1" applyFont="1" applyFill="1" applyBorder="1" applyAlignment="1">
      <alignment vertical="center"/>
    </xf>
    <xf numFmtId="9" fontId="4" fillId="0" borderId="0" xfId="0" applyNumberFormat="1" applyFont="1" applyFill="1" applyAlignment="1">
      <alignment vertical="center"/>
    </xf>
    <xf numFmtId="0" fontId="20" fillId="0" borderId="0" xfId="0" applyFont="1" applyFill="1" applyBorder="1" applyAlignment="1">
      <alignment horizontal="center" vertical="center" wrapText="1"/>
    </xf>
    <xf numFmtId="0" fontId="9" fillId="0" borderId="0" xfId="0" applyFont="1" applyFill="1" applyBorder="1" applyAlignment="1">
      <alignment horizontal="center" vertical="center" wrapText="1"/>
    </xf>
    <xf numFmtId="44" fontId="10" fillId="0" borderId="0" xfId="1" applyFont="1" applyBorder="1" applyAlignment="1">
      <alignment vertical="center" wrapText="1"/>
    </xf>
    <xf numFmtId="164" fontId="7" fillId="6" borderId="21" xfId="1" applyNumberFormat="1" applyFont="1" applyFill="1" applyBorder="1" applyAlignment="1">
      <alignment vertical="center" wrapText="1"/>
    </xf>
    <xf numFmtId="164" fontId="7" fillId="11" borderId="21" xfId="1" applyNumberFormat="1" applyFont="1" applyFill="1" applyBorder="1" applyAlignment="1">
      <alignment vertical="center" wrapText="1"/>
    </xf>
    <xf numFmtId="0" fontId="5" fillId="0" borderId="0" xfId="0" applyFont="1" applyFill="1" applyBorder="1" applyAlignment="1">
      <alignment horizontal="center"/>
    </xf>
    <xf numFmtId="0" fontId="18" fillId="0" borderId="0" xfId="0" applyFont="1" applyAlignment="1">
      <alignment vertical="center"/>
    </xf>
    <xf numFmtId="166" fontId="21" fillId="0" borderId="0" xfId="0" applyNumberFormat="1" applyFont="1" applyFill="1" applyBorder="1"/>
    <xf numFmtId="165" fontId="21" fillId="0" borderId="0" xfId="0" applyNumberFormat="1" applyFont="1" applyFill="1" applyBorder="1"/>
    <xf numFmtId="0" fontId="18" fillId="0" borderId="0" xfId="0" applyFont="1" applyFill="1" applyAlignment="1">
      <alignment vertical="center"/>
    </xf>
    <xf numFmtId="0" fontId="17" fillId="0" borderId="0" xfId="0" applyFont="1" applyFill="1" applyAlignment="1">
      <alignment vertical="center" wrapText="1"/>
    </xf>
    <xf numFmtId="44" fontId="5" fillId="0" borderId="0" xfId="1" applyFont="1" applyFill="1" applyBorder="1" applyAlignment="1">
      <alignment vertical="center"/>
    </xf>
    <xf numFmtId="44" fontId="5" fillId="0" borderId="0" xfId="1" applyFont="1" applyBorder="1" applyAlignment="1">
      <alignment vertical="center"/>
    </xf>
    <xf numFmtId="0" fontId="5" fillId="0" borderId="0" xfId="0" applyFont="1" applyFill="1" applyBorder="1" applyAlignment="1">
      <alignment vertical="center"/>
    </xf>
    <xf numFmtId="0" fontId="4" fillId="0" borderId="0" xfId="0" applyFont="1"/>
    <xf numFmtId="0" fontId="4" fillId="0" borderId="0" xfId="0" applyFont="1" applyFill="1"/>
    <xf numFmtId="0" fontId="4" fillId="0" borderId="0" xfId="0" applyFont="1" applyFill="1" applyBorder="1"/>
    <xf numFmtId="0" fontId="22" fillId="0" borderId="0" xfId="0" applyFont="1"/>
    <xf numFmtId="0" fontId="5" fillId="0" borderId="21" xfId="0" applyFont="1" applyBorder="1" applyAlignment="1">
      <alignment horizontal="left" vertical="center" wrapText="1"/>
    </xf>
    <xf numFmtId="164" fontId="7" fillId="3" borderId="21" xfId="0" applyNumberFormat="1" applyFont="1" applyFill="1" applyBorder="1" applyAlignment="1">
      <alignment horizontal="center" vertical="center"/>
    </xf>
    <xf numFmtId="0" fontId="5" fillId="0" borderId="21" xfId="0" applyFont="1" applyBorder="1" applyAlignment="1">
      <alignment horizontal="justify" vertical="center"/>
    </xf>
    <xf numFmtId="0" fontId="5" fillId="0" borderId="21" xfId="0" applyFont="1" applyBorder="1" applyAlignment="1">
      <alignment horizontal="justify" vertical="center" wrapText="1"/>
    </xf>
    <xf numFmtId="164" fontId="5" fillId="0" borderId="0" xfId="1" applyNumberFormat="1" applyFont="1" applyFill="1" applyBorder="1" applyAlignment="1">
      <alignment horizontal="center" vertical="center"/>
    </xf>
    <xf numFmtId="164" fontId="7" fillId="3" borderId="13" xfId="0" applyNumberFormat="1" applyFont="1" applyFill="1" applyBorder="1" applyAlignment="1">
      <alignment horizontal="center" vertical="center"/>
    </xf>
    <xf numFmtId="0" fontId="9" fillId="0" borderId="8" xfId="0" applyFont="1" applyBorder="1" applyAlignment="1">
      <alignment horizontal="center" vertical="center" wrapText="1"/>
    </xf>
    <xf numFmtId="0" fontId="5" fillId="0" borderId="8" xfId="0" applyFont="1" applyBorder="1" applyAlignment="1">
      <alignment horizontal="left" vertical="center" wrapText="1"/>
    </xf>
    <xf numFmtId="0" fontId="5" fillId="0" borderId="8" xfId="0" applyFont="1" applyFill="1" applyBorder="1" applyAlignment="1">
      <alignment horizontal="center" vertical="center" wrapText="1"/>
    </xf>
    <xf numFmtId="0" fontId="5" fillId="0" borderId="8" xfId="0" applyFont="1" applyFill="1" applyBorder="1"/>
    <xf numFmtId="164" fontId="5" fillId="0" borderId="8" xfId="1" applyNumberFormat="1" applyFont="1" applyFill="1" applyBorder="1" applyAlignment="1">
      <alignment horizontal="center" vertical="center"/>
    </xf>
    <xf numFmtId="164" fontId="5" fillId="0" borderId="8" xfId="0" applyNumberFormat="1" applyFont="1" applyFill="1" applyBorder="1" applyAlignment="1">
      <alignment horizontal="center" vertical="center"/>
    </xf>
    <xf numFmtId="164" fontId="5" fillId="0" borderId="15" xfId="1" applyNumberFormat="1" applyFont="1" applyFill="1" applyBorder="1" applyAlignment="1">
      <alignment vertical="center" wrapText="1"/>
    </xf>
    <xf numFmtId="164" fontId="5" fillId="0" borderId="15" xfId="0" applyNumberFormat="1" applyFont="1" applyFill="1" applyBorder="1" applyAlignment="1">
      <alignment vertical="center" wrapText="1"/>
    </xf>
    <xf numFmtId="164" fontId="5" fillId="0" borderId="21" xfId="1" applyNumberFormat="1" applyFont="1" applyFill="1" applyBorder="1" applyAlignment="1">
      <alignment vertical="center" wrapText="1"/>
    </xf>
    <xf numFmtId="164" fontId="5" fillId="0" borderId="21" xfId="0" applyNumberFormat="1" applyFont="1" applyFill="1" applyBorder="1" applyAlignment="1">
      <alignment vertical="center" wrapText="1"/>
    </xf>
    <xf numFmtId="0" fontId="5" fillId="0" borderId="21" xfId="0" applyFont="1" applyBorder="1" applyAlignment="1">
      <alignment vertical="center"/>
    </xf>
    <xf numFmtId="0" fontId="5" fillId="12" borderId="21" xfId="0" applyFont="1" applyFill="1" applyBorder="1" applyAlignment="1">
      <alignment horizontal="justify" vertical="center" wrapText="1"/>
    </xf>
    <xf numFmtId="0" fontId="10" fillId="0" borderId="4" xfId="0" applyFont="1" applyBorder="1" applyAlignment="1">
      <alignment horizontal="center" vertical="center" wrapText="1"/>
    </xf>
    <xf numFmtId="164" fontId="5" fillId="0" borderId="0" xfId="1" applyNumberFormat="1" applyFont="1" applyFill="1" applyBorder="1" applyAlignment="1">
      <alignment vertical="center" wrapText="1"/>
    </xf>
    <xf numFmtId="164" fontId="23" fillId="8" borderId="0" xfId="0" applyNumberFormat="1" applyFont="1" applyFill="1" applyBorder="1" applyAlignment="1">
      <alignment vertical="center" wrapText="1"/>
    </xf>
    <xf numFmtId="0" fontId="4" fillId="8" borderId="6" xfId="0" applyFont="1" applyFill="1" applyBorder="1"/>
    <xf numFmtId="0" fontId="24" fillId="8" borderId="0" xfId="0" applyFont="1" applyFill="1" applyBorder="1" applyAlignment="1">
      <alignment vertical="center" wrapText="1"/>
    </xf>
    <xf numFmtId="164" fontId="4" fillId="8" borderId="0" xfId="1" applyNumberFormat="1" applyFont="1" applyFill="1" applyBorder="1" applyAlignment="1">
      <alignment vertical="center" wrapText="1"/>
    </xf>
    <xf numFmtId="164" fontId="7" fillId="3" borderId="13" xfId="0" applyNumberFormat="1" applyFont="1" applyFill="1" applyBorder="1" applyAlignment="1">
      <alignment vertical="center" wrapText="1"/>
    </xf>
    <xf numFmtId="0" fontId="10" fillId="0" borderId="0" xfId="0" applyFont="1" applyBorder="1" applyAlignment="1">
      <alignment horizontal="center" vertical="center" wrapText="1"/>
    </xf>
    <xf numFmtId="0" fontId="20" fillId="0" borderId="0" xfId="0" applyFont="1" applyBorder="1" applyAlignment="1">
      <alignment horizontal="center" vertical="center" wrapText="1"/>
    </xf>
    <xf numFmtId="0" fontId="9" fillId="0" borderId="0" xfId="0" applyFont="1" applyBorder="1" applyAlignment="1">
      <alignment horizontal="center" vertical="center" wrapText="1"/>
    </xf>
    <xf numFmtId="164" fontId="5" fillId="0" borderId="0" xfId="0" applyNumberFormat="1" applyFont="1" applyFill="1" applyBorder="1" applyAlignment="1">
      <alignment vertical="center" wrapText="1"/>
    </xf>
    <xf numFmtId="164" fontId="7" fillId="6" borderId="21" xfId="0" applyNumberFormat="1" applyFont="1" applyFill="1" applyBorder="1" applyAlignment="1">
      <alignment vertical="center" wrapText="1"/>
    </xf>
    <xf numFmtId="164" fontId="7" fillId="3" borderId="21" xfId="0" applyNumberFormat="1" applyFont="1" applyFill="1" applyBorder="1" applyAlignment="1">
      <alignment vertical="center" wrapText="1"/>
    </xf>
    <xf numFmtId="0" fontId="5" fillId="0" borderId="0" xfId="0" applyFont="1" applyFill="1" applyAlignment="1">
      <alignment vertical="center"/>
    </xf>
    <xf numFmtId="165" fontId="16" fillId="0" borderId="0" xfId="0" applyNumberFormat="1" applyFont="1" applyFill="1" applyBorder="1"/>
    <xf numFmtId="0" fontId="18" fillId="0" borderId="0" xfId="0" applyFont="1" applyFill="1"/>
    <xf numFmtId="0" fontId="4" fillId="8" borderId="0" xfId="0" applyFont="1" applyFill="1" applyBorder="1"/>
    <xf numFmtId="164" fontId="7" fillId="0" borderId="0" xfId="0" applyNumberFormat="1" applyFont="1" applyFill="1" applyBorder="1" applyAlignment="1">
      <alignment vertical="center" wrapText="1"/>
    </xf>
    <xf numFmtId="0" fontId="4" fillId="8" borderId="0" xfId="0" applyFont="1" applyFill="1" applyBorder="1" applyAlignment="1">
      <alignment vertical="center"/>
    </xf>
    <xf numFmtId="164" fontId="5" fillId="0" borderId="0" xfId="0" applyNumberFormat="1" applyFont="1" applyFill="1"/>
    <xf numFmtId="167" fontId="25" fillId="8" borderId="0" xfId="0" applyNumberFormat="1" applyFont="1" applyFill="1" applyBorder="1" applyAlignment="1">
      <alignment vertical="center"/>
    </xf>
    <xf numFmtId="9" fontId="26" fillId="8" borderId="0" xfId="2" applyFont="1" applyFill="1" applyBorder="1"/>
    <xf numFmtId="0" fontId="5" fillId="0" borderId="0" xfId="0" applyFont="1" applyAlignment="1">
      <alignment horizontal="right"/>
    </xf>
    <xf numFmtId="0" fontId="17" fillId="0" borderId="0" xfId="0" applyFont="1" applyFill="1" applyAlignment="1">
      <alignment horizontal="left" vertical="center" wrapText="1"/>
    </xf>
    <xf numFmtId="0" fontId="6" fillId="0" borderId="11" xfId="3" applyFont="1" applyFill="1" applyBorder="1" applyAlignment="1">
      <alignment horizontal="center" vertical="center" wrapText="1"/>
    </xf>
    <xf numFmtId="0" fontId="9" fillId="0" borderId="10" xfId="0" applyFont="1" applyBorder="1" applyAlignment="1">
      <alignment horizontal="center" vertical="center" wrapText="1"/>
    </xf>
    <xf numFmtId="0" fontId="9" fillId="0" borderId="13" xfId="0" applyFont="1" applyBorder="1" applyAlignment="1">
      <alignment horizontal="center" vertical="center" wrapText="1"/>
    </xf>
    <xf numFmtId="0" fontId="3" fillId="3" borderId="2"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3" borderId="9" xfId="0" applyFont="1" applyFill="1" applyBorder="1" applyAlignment="1">
      <alignment horizontal="center" vertical="center" wrapText="1"/>
    </xf>
    <xf numFmtId="0" fontId="7" fillId="0" borderId="4" xfId="0" applyFont="1" applyFill="1" applyBorder="1" applyAlignment="1">
      <alignment horizontal="center" vertical="center" wrapText="1"/>
    </xf>
    <xf numFmtId="0" fontId="7" fillId="0" borderId="0" xfId="0" applyFont="1" applyFill="1" applyBorder="1" applyAlignment="1">
      <alignment horizontal="center" vertical="center" wrapText="1"/>
    </xf>
    <xf numFmtId="0" fontId="3" fillId="7" borderId="2" xfId="0" applyFont="1" applyFill="1" applyBorder="1" applyAlignment="1">
      <alignment horizontal="center" vertical="center" wrapText="1"/>
    </xf>
    <xf numFmtId="0" fontId="3" fillId="7" borderId="3" xfId="0" applyFont="1" applyFill="1" applyBorder="1" applyAlignment="1">
      <alignment horizontal="center" vertical="center" wrapText="1"/>
    </xf>
    <xf numFmtId="0" fontId="3" fillId="7" borderId="9" xfId="0" applyFont="1" applyFill="1" applyBorder="1" applyAlignment="1">
      <alignment horizontal="center" vertical="center" wrapText="1"/>
    </xf>
    <xf numFmtId="0" fontId="12" fillId="0" borderId="0" xfId="0" applyFont="1" applyAlignment="1">
      <alignment horizontal="left" vertical="top" wrapText="1"/>
    </xf>
    <xf numFmtId="0" fontId="15" fillId="0" borderId="0" xfId="0" applyFont="1" applyFill="1" applyAlignment="1">
      <alignment horizontal="left" vertical="center" wrapText="1"/>
    </xf>
    <xf numFmtId="164" fontId="5" fillId="8" borderId="11" xfId="1" applyNumberFormat="1" applyFont="1" applyFill="1" applyBorder="1" applyAlignment="1">
      <alignment horizontal="center" vertical="center"/>
    </xf>
    <xf numFmtId="164" fontId="5" fillId="8" borderId="10" xfId="1" applyNumberFormat="1" applyFont="1" applyFill="1" applyBorder="1" applyAlignment="1">
      <alignment horizontal="center" vertical="center"/>
    </xf>
    <xf numFmtId="164" fontId="5" fillId="8" borderId="13" xfId="1" applyNumberFormat="1" applyFont="1" applyFill="1" applyBorder="1" applyAlignment="1">
      <alignment horizontal="center" vertical="center"/>
    </xf>
    <xf numFmtId="9" fontId="4" fillId="0" borderId="4" xfId="0" applyNumberFormat="1" applyFont="1" applyFill="1" applyBorder="1" applyAlignment="1">
      <alignment horizontal="center" vertical="center"/>
    </xf>
    <xf numFmtId="0" fontId="3" fillId="3" borderId="7" xfId="0" applyFont="1" applyFill="1" applyBorder="1" applyAlignment="1">
      <alignment horizontal="center" vertical="center" wrapText="1"/>
    </xf>
    <xf numFmtId="0" fontId="3" fillId="3" borderId="8" xfId="0" applyFont="1" applyFill="1" applyBorder="1" applyAlignment="1">
      <alignment horizontal="center" vertical="center" wrapText="1"/>
    </xf>
    <xf numFmtId="0" fontId="3" fillId="3" borderId="14" xfId="0" applyFont="1" applyFill="1" applyBorder="1" applyAlignment="1">
      <alignment horizontal="center" vertical="center" wrapText="1"/>
    </xf>
    <xf numFmtId="164" fontId="10" fillId="0" borderId="0" xfId="0" applyNumberFormat="1" applyFont="1" applyFill="1" applyBorder="1" applyAlignment="1">
      <alignment horizontal="center" vertical="center"/>
    </xf>
    <xf numFmtId="164" fontId="5" fillId="8" borderId="11" xfId="0" applyNumberFormat="1" applyFont="1" applyFill="1" applyBorder="1" applyAlignment="1">
      <alignment horizontal="center" vertical="center"/>
    </xf>
    <xf numFmtId="164" fontId="5" fillId="8" borderId="10" xfId="0" applyNumberFormat="1" applyFont="1" applyFill="1" applyBorder="1" applyAlignment="1">
      <alignment horizontal="center" vertical="center"/>
    </xf>
    <xf numFmtId="164" fontId="5" fillId="8" borderId="13" xfId="0" applyNumberFormat="1" applyFont="1" applyFill="1" applyBorder="1" applyAlignment="1">
      <alignment horizontal="center" vertical="center"/>
    </xf>
    <xf numFmtId="9" fontId="4" fillId="0" borderId="0" xfId="0" applyNumberFormat="1" applyFont="1" applyFill="1" applyBorder="1" applyAlignment="1">
      <alignment horizontal="center" vertical="center"/>
    </xf>
    <xf numFmtId="0" fontId="5" fillId="0" borderId="11"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3" xfId="0" applyFont="1" applyBorder="1" applyAlignment="1">
      <alignment horizontal="center" vertical="center" wrapText="1"/>
    </xf>
    <xf numFmtId="164" fontId="5" fillId="8" borderId="18" xfId="1" applyNumberFormat="1" applyFont="1" applyFill="1" applyBorder="1" applyAlignment="1">
      <alignment horizontal="center" vertical="center"/>
    </xf>
    <xf numFmtId="164" fontId="5" fillId="8" borderId="23" xfId="1" applyNumberFormat="1" applyFont="1" applyFill="1" applyBorder="1" applyAlignment="1">
      <alignment horizontal="center" vertical="center"/>
    </xf>
    <xf numFmtId="164" fontId="5" fillId="8" borderId="20" xfId="1" applyNumberFormat="1" applyFont="1" applyFill="1" applyBorder="1" applyAlignment="1">
      <alignment horizontal="center" vertical="center"/>
    </xf>
    <xf numFmtId="164" fontId="5" fillId="8" borderId="18" xfId="1" applyNumberFormat="1" applyFont="1" applyFill="1" applyBorder="1" applyAlignment="1">
      <alignment horizontal="center" vertical="center" wrapText="1"/>
    </xf>
    <xf numFmtId="164" fontId="5" fillId="8" borderId="23" xfId="1" applyNumberFormat="1" applyFont="1" applyFill="1" applyBorder="1" applyAlignment="1">
      <alignment horizontal="center" vertical="center" wrapText="1"/>
    </xf>
    <xf numFmtId="164" fontId="5" fillId="8" borderId="20" xfId="1" applyNumberFormat="1" applyFont="1" applyFill="1" applyBorder="1" applyAlignment="1">
      <alignment horizontal="center" vertical="center" wrapText="1"/>
    </xf>
    <xf numFmtId="164" fontId="5" fillId="8" borderId="0" xfId="1" applyNumberFormat="1" applyFont="1" applyFill="1" applyBorder="1" applyAlignment="1">
      <alignment horizontal="center" vertical="center"/>
    </xf>
    <xf numFmtId="164" fontId="5" fillId="8" borderId="18" xfId="0" applyNumberFormat="1" applyFont="1" applyFill="1" applyBorder="1" applyAlignment="1">
      <alignment horizontal="center" vertical="center"/>
    </xf>
    <xf numFmtId="164" fontId="5" fillId="8" borderId="23" xfId="0" applyNumberFormat="1" applyFont="1" applyFill="1" applyBorder="1" applyAlignment="1">
      <alignment horizontal="center" vertical="center"/>
    </xf>
    <xf numFmtId="164" fontId="5" fillId="8" borderId="20" xfId="0" applyNumberFormat="1" applyFont="1" applyFill="1" applyBorder="1" applyAlignment="1">
      <alignment horizontal="center" vertical="center"/>
    </xf>
    <xf numFmtId="164" fontId="5" fillId="8" borderId="12" xfId="1" applyNumberFormat="1" applyFont="1" applyFill="1" applyBorder="1" applyAlignment="1">
      <alignment horizontal="center" vertical="center"/>
    </xf>
    <xf numFmtId="164" fontId="5" fillId="0" borderId="12" xfId="1" applyNumberFormat="1" applyFont="1" applyFill="1" applyBorder="1" applyAlignment="1">
      <alignment vertical="center"/>
    </xf>
    <xf numFmtId="0" fontId="10" fillId="0" borderId="12" xfId="0" applyFont="1" applyBorder="1" applyAlignment="1">
      <alignment vertical="center"/>
    </xf>
    <xf numFmtId="164" fontId="5" fillId="0" borderId="11" xfId="0" applyNumberFormat="1" applyFont="1" applyFill="1" applyBorder="1" applyAlignment="1">
      <alignment horizontal="center" vertical="center"/>
    </xf>
    <xf numFmtId="164" fontId="5" fillId="0" borderId="13" xfId="0" applyNumberFormat="1" applyFont="1" applyFill="1" applyBorder="1" applyAlignment="1">
      <alignment horizontal="center" vertical="center"/>
    </xf>
    <xf numFmtId="164" fontId="5" fillId="0" borderId="18" xfId="0" applyNumberFormat="1" applyFont="1" applyFill="1" applyBorder="1" applyAlignment="1">
      <alignment horizontal="center" vertical="center"/>
    </xf>
    <xf numFmtId="164" fontId="5" fillId="0" borderId="20" xfId="0" applyNumberFormat="1" applyFont="1" applyFill="1" applyBorder="1" applyAlignment="1">
      <alignment horizontal="center" vertical="center"/>
    </xf>
    <xf numFmtId="0" fontId="6" fillId="0" borderId="11" xfId="0" applyFont="1" applyBorder="1" applyAlignment="1">
      <alignment horizontal="center" vertical="center" wrapText="1"/>
    </xf>
    <xf numFmtId="0" fontId="6" fillId="0" borderId="10" xfId="0" applyFont="1" applyBorder="1" applyAlignment="1">
      <alignment horizontal="center" vertical="center" wrapText="1"/>
    </xf>
    <xf numFmtId="0" fontId="5" fillId="0" borderId="11" xfId="0" applyFont="1" applyFill="1" applyBorder="1" applyAlignment="1">
      <alignment horizontal="center" vertical="center" wrapText="1"/>
    </xf>
    <xf numFmtId="0" fontId="5" fillId="0" borderId="10" xfId="0" applyFont="1" applyFill="1" applyBorder="1" applyAlignment="1">
      <alignment horizontal="center" vertical="center" wrapText="1"/>
    </xf>
    <xf numFmtId="164" fontId="5" fillId="0" borderId="0" xfId="1" applyNumberFormat="1" applyFont="1" applyFill="1" applyBorder="1" applyAlignment="1">
      <alignment vertical="center"/>
    </xf>
    <xf numFmtId="0" fontId="10" fillId="0" borderId="0" xfId="0" applyFont="1" applyBorder="1" applyAlignment="1">
      <alignment vertical="center"/>
    </xf>
    <xf numFmtId="0" fontId="7" fillId="7" borderId="12" xfId="0" applyFont="1" applyFill="1" applyBorder="1" applyAlignment="1">
      <alignment horizontal="center" vertical="center" wrapText="1"/>
    </xf>
    <xf numFmtId="0" fontId="7" fillId="8" borderId="10" xfId="0" applyFont="1" applyFill="1" applyBorder="1" applyAlignment="1">
      <alignment horizontal="center" vertical="center" wrapText="1"/>
    </xf>
    <xf numFmtId="0" fontId="7" fillId="7" borderId="10" xfId="0" applyFont="1" applyFill="1" applyBorder="1" applyAlignment="1">
      <alignment horizontal="center" vertical="center" wrapText="1"/>
    </xf>
    <xf numFmtId="0" fontId="7" fillId="7" borderId="13" xfId="0" applyFont="1" applyFill="1" applyBorder="1" applyAlignment="1">
      <alignment horizontal="center" vertical="center" wrapText="1"/>
    </xf>
    <xf numFmtId="0" fontId="7" fillId="7" borderId="14" xfId="0" applyFont="1" applyFill="1" applyBorder="1" applyAlignment="1">
      <alignment horizontal="center" vertical="center" wrapText="1"/>
    </xf>
    <xf numFmtId="0" fontId="8" fillId="0" borderId="16" xfId="3" applyFont="1" applyFill="1" applyBorder="1" applyAlignment="1">
      <alignment horizontal="center" vertical="center" wrapText="1"/>
    </xf>
    <xf numFmtId="0" fontId="8" fillId="0" borderId="12" xfId="3" applyFont="1" applyFill="1" applyBorder="1" applyAlignment="1">
      <alignment horizontal="center" vertical="center" wrapText="1"/>
    </xf>
    <xf numFmtId="0" fontId="8" fillId="0" borderId="10" xfId="3" applyFont="1" applyFill="1" applyBorder="1" applyAlignment="1">
      <alignment horizontal="center" vertical="center" wrapText="1"/>
    </xf>
    <xf numFmtId="0" fontId="8" fillId="0" borderId="13" xfId="3" applyFont="1" applyFill="1" applyBorder="1" applyAlignment="1">
      <alignment horizontal="center" vertical="center" wrapText="1"/>
    </xf>
    <xf numFmtId="0" fontId="5" fillId="0" borderId="13" xfId="0" applyFont="1" applyFill="1" applyBorder="1" applyAlignment="1">
      <alignment horizontal="center" vertical="center" wrapText="1"/>
    </xf>
    <xf numFmtId="0" fontId="5" fillId="0" borderId="16" xfId="0" applyFont="1" applyFill="1" applyBorder="1" applyAlignment="1">
      <alignment horizontal="center" vertical="center" wrapText="1"/>
    </xf>
    <xf numFmtId="0" fontId="5" fillId="0" borderId="14" xfId="0" applyFont="1" applyFill="1" applyBorder="1" applyAlignment="1">
      <alignment horizontal="center" vertical="center" wrapText="1"/>
    </xf>
    <xf numFmtId="44" fontId="5" fillId="0" borderId="18" xfId="1" applyFont="1" applyFill="1" applyBorder="1" applyAlignment="1">
      <alignment vertical="center"/>
    </xf>
    <xf numFmtId="44" fontId="10" fillId="0" borderId="20" xfId="1" applyFont="1" applyBorder="1" applyAlignment="1">
      <alignment vertical="center"/>
    </xf>
    <xf numFmtId="0" fontId="7" fillId="7" borderId="11" xfId="3" applyFont="1" applyFill="1" applyBorder="1" applyAlignment="1">
      <alignment horizontal="center" vertical="center" wrapText="1"/>
    </xf>
    <xf numFmtId="0" fontId="7" fillId="7" borderId="10" xfId="3" applyFont="1" applyFill="1" applyBorder="1" applyAlignment="1">
      <alignment horizontal="center" vertical="center" wrapText="1"/>
    </xf>
    <xf numFmtId="0" fontId="7" fillId="7" borderId="13" xfId="3" applyFont="1" applyFill="1" applyBorder="1" applyAlignment="1">
      <alignment horizontal="center" vertical="center" wrapText="1"/>
    </xf>
    <xf numFmtId="0" fontId="7" fillId="7" borderId="11" xfId="0" applyFont="1" applyFill="1" applyBorder="1" applyAlignment="1">
      <alignment horizontal="center" vertical="center" wrapText="1"/>
    </xf>
    <xf numFmtId="0" fontId="3" fillId="3" borderId="2" xfId="0" applyFont="1" applyFill="1" applyBorder="1" applyAlignment="1">
      <alignment horizontal="center" vertical="center"/>
    </xf>
    <xf numFmtId="0" fontId="3" fillId="3" borderId="3" xfId="0" applyFont="1" applyFill="1" applyBorder="1" applyAlignment="1">
      <alignment horizontal="center" vertical="center"/>
    </xf>
    <xf numFmtId="0" fontId="6" fillId="4" borderId="5" xfId="0" applyFont="1" applyFill="1" applyBorder="1" applyAlignment="1">
      <alignment horizontal="center" vertical="center" wrapText="1"/>
    </xf>
    <xf numFmtId="0" fontId="6" fillId="4" borderId="6"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6" fillId="4" borderId="0"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3" fillId="5" borderId="2" xfId="0" applyFont="1" applyFill="1" applyBorder="1" applyAlignment="1">
      <alignment horizontal="center" vertical="center" wrapText="1"/>
    </xf>
    <xf numFmtId="0" fontId="3" fillId="5" borderId="3" xfId="0" applyFont="1" applyFill="1" applyBorder="1" applyAlignment="1">
      <alignment horizontal="center" vertical="center" wrapText="1"/>
    </xf>
    <xf numFmtId="0" fontId="3" fillId="6" borderId="2" xfId="0" applyFont="1" applyFill="1" applyBorder="1" applyAlignment="1">
      <alignment horizontal="center" vertical="center" wrapText="1"/>
    </xf>
    <xf numFmtId="0" fontId="3" fillId="6" borderId="3" xfId="0" applyFont="1" applyFill="1" applyBorder="1" applyAlignment="1">
      <alignment horizontal="center" vertical="center" wrapText="1"/>
    </xf>
    <xf numFmtId="0" fontId="3" fillId="6" borderId="9" xfId="0" applyFont="1" applyFill="1" applyBorder="1" applyAlignment="1">
      <alignment horizontal="center" vertical="center" wrapText="1"/>
    </xf>
    <xf numFmtId="0" fontId="3" fillId="3" borderId="9" xfId="0" applyFont="1" applyFill="1" applyBorder="1" applyAlignment="1">
      <alignment horizontal="center" vertical="center"/>
    </xf>
    <xf numFmtId="44" fontId="5" fillId="0" borderId="0" xfId="1" applyFont="1" applyFill="1" applyBorder="1" applyAlignment="1">
      <alignment horizontal="center" vertical="center" wrapText="1"/>
    </xf>
    <xf numFmtId="44" fontId="10" fillId="0" borderId="0" xfId="1" applyFont="1" applyBorder="1" applyAlignment="1">
      <alignment horizontal="center" vertical="center" wrapText="1"/>
    </xf>
    <xf numFmtId="44" fontId="5" fillId="0" borderId="0" xfId="0" applyNumberFormat="1" applyFont="1" applyFill="1" applyBorder="1" applyAlignment="1">
      <alignment horizontal="center" vertical="center" wrapText="1"/>
    </xf>
    <xf numFmtId="0" fontId="10" fillId="0" borderId="0" xfId="0" applyFont="1" applyBorder="1" applyAlignment="1">
      <alignment horizontal="center" vertical="center" wrapText="1"/>
    </xf>
    <xf numFmtId="164" fontId="5" fillId="0" borderId="0" xfId="1" applyNumberFormat="1" applyFont="1" applyFill="1" applyBorder="1" applyAlignment="1">
      <alignment horizontal="center" vertical="center"/>
    </xf>
    <xf numFmtId="164" fontId="5" fillId="0" borderId="0" xfId="0" applyNumberFormat="1" applyFont="1" applyFill="1" applyBorder="1" applyAlignment="1">
      <alignment horizontal="center" vertical="center"/>
    </xf>
    <xf numFmtId="0" fontId="6" fillId="0" borderId="16" xfId="3" applyFont="1" applyFill="1" applyBorder="1" applyAlignment="1">
      <alignment horizontal="center" vertical="center" wrapText="1"/>
    </xf>
    <xf numFmtId="0" fontId="9" fillId="0" borderId="12" xfId="0" applyFont="1" applyBorder="1" applyAlignment="1">
      <alignment horizontal="center" vertical="center" wrapText="1"/>
    </xf>
    <xf numFmtId="0" fontId="3" fillId="3" borderId="46" xfId="0" applyFont="1" applyFill="1" applyBorder="1" applyAlignment="1">
      <alignment horizontal="center" vertical="center" wrapText="1"/>
    </xf>
    <xf numFmtId="0" fontId="3" fillId="3" borderId="33" xfId="0" applyFont="1" applyFill="1" applyBorder="1" applyAlignment="1">
      <alignment horizontal="center" vertical="center" wrapText="1"/>
    </xf>
    <xf numFmtId="0" fontId="3" fillId="3" borderId="47" xfId="0" applyFont="1" applyFill="1" applyBorder="1" applyAlignment="1">
      <alignment horizontal="center" vertical="center" wrapText="1"/>
    </xf>
    <xf numFmtId="164" fontId="5" fillId="0" borderId="23" xfId="0" applyNumberFormat="1" applyFont="1" applyFill="1" applyBorder="1" applyAlignment="1">
      <alignment horizontal="center" vertical="center"/>
    </xf>
    <xf numFmtId="164" fontId="5" fillId="0" borderId="11" xfId="1" applyNumberFormat="1" applyFont="1" applyFill="1" applyBorder="1" applyAlignment="1">
      <alignment horizontal="center" vertical="center"/>
    </xf>
    <xf numFmtId="164" fontId="5" fillId="0" borderId="10" xfId="1" applyNumberFormat="1" applyFont="1" applyFill="1" applyBorder="1" applyAlignment="1">
      <alignment horizontal="center" vertical="center"/>
    </xf>
    <xf numFmtId="164" fontId="5" fillId="0" borderId="13" xfId="1" applyNumberFormat="1" applyFont="1" applyFill="1" applyBorder="1" applyAlignment="1">
      <alignment horizontal="center" vertical="center"/>
    </xf>
    <xf numFmtId="164" fontId="5" fillId="0" borderId="10" xfId="0" applyNumberFormat="1" applyFont="1" applyFill="1" applyBorder="1" applyAlignment="1">
      <alignment horizontal="center" vertical="center"/>
    </xf>
    <xf numFmtId="0" fontId="6" fillId="0" borderId="16" xfId="0" applyFont="1" applyBorder="1" applyAlignment="1">
      <alignment horizontal="center" vertical="center" wrapText="1"/>
    </xf>
    <xf numFmtId="0" fontId="6" fillId="0" borderId="12" xfId="0" applyFont="1" applyBorder="1" applyAlignment="1">
      <alignment horizontal="center" vertical="center" wrapText="1"/>
    </xf>
    <xf numFmtId="164" fontId="5" fillId="0" borderId="18" xfId="1" applyNumberFormat="1" applyFont="1" applyFill="1" applyBorder="1" applyAlignment="1">
      <alignment horizontal="center" vertical="center"/>
    </xf>
    <xf numFmtId="164" fontId="5" fillId="0" borderId="23" xfId="1" applyNumberFormat="1" applyFont="1" applyFill="1" applyBorder="1" applyAlignment="1">
      <alignment horizontal="center" vertical="center"/>
    </xf>
    <xf numFmtId="164" fontId="5" fillId="0" borderId="20" xfId="1" applyNumberFormat="1" applyFont="1" applyFill="1" applyBorder="1" applyAlignment="1">
      <alignment horizontal="center" vertical="center"/>
    </xf>
    <xf numFmtId="0" fontId="5" fillId="0" borderId="4" xfId="0" applyFont="1" applyFill="1" applyBorder="1" applyAlignment="1">
      <alignment horizontal="center" vertical="center" wrapText="1"/>
    </xf>
    <xf numFmtId="0" fontId="5" fillId="0" borderId="7" xfId="0" applyFont="1" applyFill="1" applyBorder="1" applyAlignment="1">
      <alignment horizontal="center" vertical="center" wrapText="1"/>
    </xf>
    <xf numFmtId="164" fontId="5" fillId="0" borderId="18" xfId="1" applyNumberFormat="1" applyFont="1" applyFill="1" applyBorder="1" applyAlignment="1">
      <alignment horizontal="center" vertical="center" wrapText="1"/>
    </xf>
    <xf numFmtId="164" fontId="5" fillId="0" borderId="23" xfId="1" applyNumberFormat="1" applyFont="1" applyFill="1" applyBorder="1" applyAlignment="1">
      <alignment horizontal="center" vertical="center" wrapText="1"/>
    </xf>
    <xf numFmtId="164" fontId="5" fillId="0" borderId="20" xfId="1" applyNumberFormat="1" applyFont="1" applyFill="1" applyBorder="1" applyAlignment="1">
      <alignment horizontal="center" vertical="center" wrapText="1"/>
    </xf>
    <xf numFmtId="0" fontId="9" fillId="0" borderId="4" xfId="0" applyFont="1" applyBorder="1" applyAlignment="1">
      <alignment horizontal="center" vertical="center" wrapText="1"/>
    </xf>
    <xf numFmtId="0" fontId="9" fillId="0" borderId="0" xfId="0" applyFont="1" applyBorder="1" applyAlignment="1">
      <alignment horizontal="center" vertical="center" wrapText="1"/>
    </xf>
    <xf numFmtId="0" fontId="6" fillId="0" borderId="6" xfId="0" applyFont="1" applyBorder="1" applyAlignment="1">
      <alignment horizontal="center" vertical="center" wrapText="1"/>
    </xf>
    <xf numFmtId="0" fontId="6" fillId="0" borderId="0" xfId="0" applyFont="1" applyBorder="1" applyAlignment="1">
      <alignment horizontal="center" vertical="center" wrapText="1"/>
    </xf>
    <xf numFmtId="0" fontId="6" fillId="0" borderId="14" xfId="0" applyFont="1" applyBorder="1" applyAlignment="1">
      <alignment horizontal="center" vertical="center" wrapText="1"/>
    </xf>
    <xf numFmtId="0" fontId="5" fillId="0" borderId="21" xfId="0" applyFont="1" applyFill="1" applyBorder="1" applyAlignment="1">
      <alignment horizontal="center" vertical="center" wrapText="1"/>
    </xf>
    <xf numFmtId="0" fontId="5" fillId="0" borderId="2" xfId="0" applyFont="1" applyFill="1" applyBorder="1" applyAlignment="1">
      <alignment horizontal="center" vertical="center" wrapText="1"/>
    </xf>
    <xf numFmtId="164" fontId="5" fillId="0" borderId="32" xfId="1" applyNumberFormat="1" applyFont="1" applyFill="1" applyBorder="1" applyAlignment="1">
      <alignment horizontal="center" vertical="center" wrapText="1"/>
    </xf>
    <xf numFmtId="164" fontId="5" fillId="0" borderId="33" xfId="1" applyNumberFormat="1" applyFont="1" applyFill="1" applyBorder="1" applyAlignment="1">
      <alignment horizontal="center" vertical="center" wrapText="1"/>
    </xf>
    <xf numFmtId="164" fontId="5" fillId="0" borderId="34" xfId="1" applyNumberFormat="1" applyFont="1" applyFill="1" applyBorder="1" applyAlignment="1">
      <alignment horizontal="center" vertical="center" wrapText="1"/>
    </xf>
    <xf numFmtId="164" fontId="5" fillId="0" borderId="18" xfId="1" applyNumberFormat="1" applyFont="1" applyFill="1" applyBorder="1" applyAlignment="1">
      <alignment vertical="center"/>
    </xf>
    <xf numFmtId="0" fontId="10" fillId="0" borderId="20" xfId="0" applyFont="1" applyBorder="1" applyAlignment="1">
      <alignment vertical="center"/>
    </xf>
    <xf numFmtId="164" fontId="5" fillId="0" borderId="11" xfId="1" applyNumberFormat="1" applyFont="1" applyFill="1" applyBorder="1" applyAlignment="1">
      <alignment vertical="center"/>
    </xf>
    <xf numFmtId="0" fontId="10" fillId="0" borderId="13" xfId="0" applyFont="1" applyBorder="1" applyAlignment="1">
      <alignment vertical="center"/>
    </xf>
    <xf numFmtId="0" fontId="19" fillId="9" borderId="11" xfId="0" applyFont="1" applyFill="1" applyBorder="1" applyAlignment="1">
      <alignment horizontal="center" vertical="center" wrapText="1"/>
    </xf>
    <xf numFmtId="0" fontId="19" fillId="9" borderId="13" xfId="0" applyFont="1" applyFill="1" applyBorder="1" applyAlignment="1">
      <alignment horizontal="center" vertical="center" wrapText="1"/>
    </xf>
    <xf numFmtId="0" fontId="8" fillId="0" borderId="7" xfId="3" applyFont="1" applyFill="1" applyBorder="1" applyAlignment="1">
      <alignment horizontal="center" vertical="center" wrapText="1"/>
    </xf>
    <xf numFmtId="0" fontId="7" fillId="0" borderId="16" xfId="3" applyFont="1" applyFill="1" applyBorder="1" applyAlignment="1">
      <alignment horizontal="center" vertical="center" wrapText="1"/>
    </xf>
    <xf numFmtId="0" fontId="5" fillId="0" borderId="14" xfId="0" applyFont="1" applyBorder="1" applyAlignment="1">
      <alignment horizontal="center" vertical="center" wrapText="1"/>
    </xf>
    <xf numFmtId="0" fontId="5" fillId="0" borderId="5" xfId="0" applyFont="1" applyFill="1" applyBorder="1" applyAlignment="1">
      <alignment horizontal="center" vertical="center" wrapText="1"/>
    </xf>
    <xf numFmtId="0" fontId="19" fillId="9" borderId="10" xfId="0" applyFont="1" applyFill="1" applyBorder="1" applyAlignment="1">
      <alignment horizontal="center" vertical="center" wrapText="1"/>
    </xf>
    <xf numFmtId="0" fontId="19" fillId="9" borderId="12" xfId="0" applyFont="1" applyFill="1" applyBorder="1" applyAlignment="1">
      <alignment horizontal="center" vertical="center" wrapText="1"/>
    </xf>
    <xf numFmtId="0" fontId="7" fillId="9" borderId="11" xfId="3" applyFont="1" applyFill="1" applyBorder="1" applyAlignment="1">
      <alignment horizontal="center" vertical="center" wrapText="1"/>
    </xf>
    <xf numFmtId="0" fontId="7" fillId="9" borderId="10" xfId="3" applyFont="1" applyFill="1" applyBorder="1" applyAlignment="1">
      <alignment horizontal="center" vertical="center" wrapText="1"/>
    </xf>
    <xf numFmtId="0" fontId="7" fillId="9" borderId="13" xfId="3" applyFont="1" applyFill="1" applyBorder="1" applyAlignment="1">
      <alignment horizontal="center" vertical="center" wrapText="1"/>
    </xf>
    <xf numFmtId="0" fontId="7" fillId="9" borderId="11" xfId="0" applyFont="1" applyFill="1" applyBorder="1" applyAlignment="1">
      <alignment horizontal="center" vertical="center" wrapText="1"/>
    </xf>
    <xf numFmtId="0" fontId="7" fillId="9" borderId="13"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6" fillId="4" borderId="12"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3" fillId="5" borderId="9" xfId="0" applyFont="1" applyFill="1" applyBorder="1" applyAlignment="1">
      <alignment horizontal="center" vertical="center" wrapText="1"/>
    </xf>
    <xf numFmtId="0" fontId="3" fillId="6" borderId="2" xfId="0" applyFont="1" applyFill="1" applyBorder="1" applyAlignment="1">
      <alignment horizontal="center" vertical="center"/>
    </xf>
    <xf numFmtId="0" fontId="3" fillId="6" borderId="3" xfId="0" applyFont="1" applyFill="1" applyBorder="1" applyAlignment="1">
      <alignment horizontal="center" vertical="center"/>
    </xf>
    <xf numFmtId="0" fontId="3" fillId="6" borderId="9" xfId="0" applyFont="1" applyFill="1" applyBorder="1" applyAlignment="1">
      <alignment horizontal="center" vertical="center"/>
    </xf>
    <xf numFmtId="0" fontId="3" fillId="9" borderId="2" xfId="0" applyFont="1" applyFill="1" applyBorder="1" applyAlignment="1">
      <alignment horizontal="center" vertical="center" wrapText="1"/>
    </xf>
    <xf numFmtId="0" fontId="3" fillId="9" borderId="3" xfId="0" applyFont="1" applyFill="1" applyBorder="1" applyAlignment="1">
      <alignment horizontal="center" vertical="center" wrapText="1"/>
    </xf>
    <xf numFmtId="0" fontId="3" fillId="9" borderId="9" xfId="0" applyFont="1" applyFill="1" applyBorder="1" applyAlignment="1">
      <alignment horizontal="center" vertical="center" wrapText="1"/>
    </xf>
    <xf numFmtId="0" fontId="6" fillId="0" borderId="5" xfId="0" applyFont="1" applyBorder="1" applyAlignment="1">
      <alignment horizontal="center" vertical="center" wrapText="1"/>
    </xf>
    <xf numFmtId="0" fontId="5" fillId="0" borderId="12" xfId="0" applyFont="1" applyFill="1" applyBorder="1" applyAlignment="1">
      <alignment horizontal="center" vertical="center" wrapText="1"/>
    </xf>
    <xf numFmtId="0" fontId="9" fillId="0" borderId="14" xfId="0" applyFont="1" applyBorder="1" applyAlignment="1">
      <alignment horizontal="center" vertical="center" wrapText="1"/>
    </xf>
    <xf numFmtId="41" fontId="5" fillId="0" borderId="18" xfId="1" applyNumberFormat="1" applyFont="1" applyFill="1" applyBorder="1" applyAlignment="1">
      <alignment vertical="center"/>
    </xf>
    <xf numFmtId="41" fontId="10" fillId="0" borderId="20" xfId="0" applyNumberFormat="1" applyFont="1" applyBorder="1" applyAlignment="1">
      <alignment vertical="center"/>
    </xf>
    <xf numFmtId="0" fontId="6" fillId="0" borderId="12" xfId="3" applyFont="1" applyFill="1" applyBorder="1" applyAlignment="1">
      <alignment horizontal="center" vertical="center" wrapText="1"/>
    </xf>
    <xf numFmtId="0" fontId="10" fillId="7" borderId="10" xfId="0" applyFont="1" applyFill="1" applyBorder="1" applyAlignment="1">
      <alignment horizontal="center"/>
    </xf>
    <xf numFmtId="0" fontId="10" fillId="7" borderId="13" xfId="0" applyFont="1" applyFill="1" applyBorder="1" applyAlignment="1">
      <alignment horizontal="center"/>
    </xf>
    <xf numFmtId="0" fontId="5" fillId="0" borderId="4" xfId="0" applyFont="1" applyFill="1" applyBorder="1" applyAlignment="1">
      <alignment horizontal="center"/>
    </xf>
    <xf numFmtId="0" fontId="5" fillId="0" borderId="0" xfId="0" applyFont="1" applyFill="1" applyBorder="1" applyAlignment="1">
      <alignment horizontal="center"/>
    </xf>
    <xf numFmtId="0" fontId="5" fillId="0" borderId="12" xfId="0" applyFont="1" applyFill="1" applyBorder="1" applyAlignment="1">
      <alignment horizontal="center"/>
    </xf>
    <xf numFmtId="0" fontId="5" fillId="0" borderId="7" xfId="0" applyFont="1" applyFill="1" applyBorder="1" applyAlignment="1">
      <alignment horizontal="center"/>
    </xf>
    <xf numFmtId="0" fontId="5" fillId="0" borderId="8" xfId="0" applyFont="1" applyFill="1" applyBorder="1" applyAlignment="1">
      <alignment horizontal="center"/>
    </xf>
    <xf numFmtId="0" fontId="5" fillId="0" borderId="14" xfId="0" applyFont="1" applyFill="1" applyBorder="1" applyAlignment="1">
      <alignment horizontal="center"/>
    </xf>
    <xf numFmtId="0" fontId="7" fillId="4" borderId="5" xfId="0" applyFont="1" applyFill="1" applyBorder="1" applyAlignment="1">
      <alignment horizontal="center" vertical="center" wrapText="1"/>
    </xf>
    <xf numFmtId="0" fontId="7" fillId="4" borderId="6" xfId="0" applyFont="1" applyFill="1" applyBorder="1" applyAlignment="1">
      <alignment horizontal="center" vertical="center" wrapText="1"/>
    </xf>
    <xf numFmtId="0" fontId="7" fillId="4" borderId="16" xfId="0" applyFont="1" applyFill="1" applyBorder="1" applyAlignment="1">
      <alignment horizontal="center" vertical="center" wrapText="1"/>
    </xf>
    <xf numFmtId="0" fontId="7" fillId="4" borderId="4" xfId="0" applyFont="1" applyFill="1" applyBorder="1" applyAlignment="1">
      <alignment horizontal="center" vertical="center" wrapText="1"/>
    </xf>
    <xf numFmtId="0" fontId="7" fillId="4" borderId="0" xfId="0" applyFont="1" applyFill="1" applyBorder="1" applyAlignment="1">
      <alignment horizontal="center" vertical="center" wrapText="1"/>
    </xf>
    <xf numFmtId="0" fontId="7" fillId="4" borderId="12" xfId="0" applyFont="1" applyFill="1" applyBorder="1" applyAlignment="1">
      <alignment horizontal="center" vertical="center" wrapText="1"/>
    </xf>
    <xf numFmtId="0" fontId="7" fillId="4" borderId="7" xfId="0" applyFont="1" applyFill="1" applyBorder="1" applyAlignment="1">
      <alignment horizontal="center" vertical="center" wrapText="1"/>
    </xf>
    <xf numFmtId="0" fontId="7" fillId="4" borderId="8" xfId="0" applyFont="1" applyFill="1" applyBorder="1" applyAlignment="1">
      <alignment horizontal="center" vertical="center" wrapText="1"/>
    </xf>
    <xf numFmtId="0" fontId="7" fillId="4" borderId="14"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7" fillId="5" borderId="3" xfId="0" applyFont="1" applyFill="1" applyBorder="1" applyAlignment="1">
      <alignment horizontal="center" vertical="center" wrapText="1"/>
    </xf>
    <xf numFmtId="0" fontId="7" fillId="5" borderId="9" xfId="0" applyFont="1" applyFill="1" applyBorder="1" applyAlignment="1">
      <alignment horizontal="center" vertical="center" wrapText="1"/>
    </xf>
    <xf numFmtId="0" fontId="3" fillId="6" borderId="5" xfId="0" applyFont="1" applyFill="1" applyBorder="1" applyAlignment="1">
      <alignment horizontal="center" vertical="center" wrapText="1"/>
    </xf>
    <xf numFmtId="0" fontId="3" fillId="6" borderId="6" xfId="0" applyFont="1" applyFill="1" applyBorder="1" applyAlignment="1">
      <alignment horizontal="center" vertical="center" wrapText="1"/>
    </xf>
    <xf numFmtId="0" fontId="3" fillId="6" borderId="16" xfId="0" applyFont="1" applyFill="1" applyBorder="1" applyAlignment="1">
      <alignment horizontal="center" vertical="center" wrapText="1"/>
    </xf>
    <xf numFmtId="0" fontId="3" fillId="6" borderId="7" xfId="0" applyFont="1" applyFill="1" applyBorder="1" applyAlignment="1">
      <alignment horizontal="center" vertical="center" wrapText="1"/>
    </xf>
    <xf numFmtId="0" fontId="3" fillId="6" borderId="8" xfId="0" applyFont="1" applyFill="1" applyBorder="1" applyAlignment="1">
      <alignment horizontal="center" vertical="center" wrapText="1"/>
    </xf>
    <xf numFmtId="0" fontId="3" fillId="6" borderId="14"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3" fillId="3" borderId="16" xfId="0" applyFont="1" applyFill="1" applyBorder="1" applyAlignment="1">
      <alignment horizontal="center" vertical="center" wrapText="1"/>
    </xf>
    <xf numFmtId="0" fontId="10" fillId="7" borderId="10" xfId="0" applyFont="1" applyFill="1" applyBorder="1" applyAlignment="1"/>
    <xf numFmtId="0" fontId="10" fillId="7" borderId="13" xfId="0" applyFont="1" applyFill="1" applyBorder="1" applyAlignment="1"/>
    <xf numFmtId="0" fontId="7" fillId="0" borderId="0" xfId="0" applyFont="1" applyAlignment="1">
      <alignment horizontal="right"/>
    </xf>
    <xf numFmtId="0" fontId="22" fillId="0" borderId="2" xfId="0" applyFont="1" applyFill="1" applyBorder="1" applyAlignment="1">
      <alignment horizontal="left" vertical="center" wrapText="1"/>
    </xf>
    <xf numFmtId="0" fontId="22" fillId="0" borderId="3" xfId="0" applyFont="1" applyFill="1" applyBorder="1" applyAlignment="1">
      <alignment horizontal="left" vertical="center" wrapText="1"/>
    </xf>
    <xf numFmtId="0" fontId="22" fillId="0" borderId="9" xfId="0" applyFont="1" applyFill="1" applyBorder="1" applyAlignment="1">
      <alignment horizontal="left" vertical="center" wrapText="1"/>
    </xf>
    <xf numFmtId="167" fontId="22" fillId="0" borderId="2" xfId="1" applyNumberFormat="1" applyFont="1" applyFill="1" applyBorder="1" applyAlignment="1">
      <alignment horizontal="center" vertical="center"/>
    </xf>
    <xf numFmtId="167" fontId="22" fillId="0" borderId="9" xfId="1" applyNumberFormat="1" applyFont="1" applyFill="1" applyBorder="1" applyAlignment="1">
      <alignment horizontal="center" vertical="center"/>
    </xf>
    <xf numFmtId="0" fontId="3" fillId="13" borderId="5" xfId="0" applyFont="1" applyFill="1" applyBorder="1" applyAlignment="1">
      <alignment horizontal="left" vertical="center" wrapText="1"/>
    </xf>
    <xf numFmtId="0" fontId="3" fillId="13" borderId="6" xfId="0" applyFont="1" applyFill="1" applyBorder="1" applyAlignment="1">
      <alignment horizontal="left" vertical="center" wrapText="1"/>
    </xf>
    <xf numFmtId="0" fontId="3" fillId="13" borderId="16" xfId="0" applyFont="1" applyFill="1" applyBorder="1" applyAlignment="1">
      <alignment horizontal="left" vertical="center" wrapText="1"/>
    </xf>
    <xf numFmtId="0" fontId="3" fillId="13" borderId="4" xfId="0" applyFont="1" applyFill="1" applyBorder="1" applyAlignment="1">
      <alignment horizontal="left" vertical="center" wrapText="1"/>
    </xf>
    <xf numFmtId="0" fontId="3" fillId="13" borderId="0" xfId="0" applyFont="1" applyFill="1" applyBorder="1" applyAlignment="1">
      <alignment horizontal="left" vertical="center" wrapText="1"/>
    </xf>
    <xf numFmtId="0" fontId="3" fillId="13" borderId="12" xfId="0" applyFont="1" applyFill="1" applyBorder="1" applyAlignment="1">
      <alignment horizontal="left" vertical="center" wrapText="1"/>
    </xf>
    <xf numFmtId="0" fontId="3" fillId="13" borderId="7" xfId="0" applyFont="1" applyFill="1" applyBorder="1" applyAlignment="1">
      <alignment horizontal="left" vertical="center" wrapText="1"/>
    </xf>
    <xf numFmtId="0" fontId="3" fillId="13" borderId="8" xfId="0" applyFont="1" applyFill="1" applyBorder="1" applyAlignment="1">
      <alignment horizontal="left" vertical="center" wrapText="1"/>
    </xf>
    <xf numFmtId="0" fontId="3" fillId="13" borderId="14" xfId="0" applyFont="1" applyFill="1" applyBorder="1" applyAlignment="1">
      <alignment horizontal="left" vertical="center" wrapText="1"/>
    </xf>
    <xf numFmtId="0" fontId="5" fillId="0" borderId="0" xfId="0" applyFont="1" applyFill="1" applyBorder="1" applyAlignment="1">
      <alignment horizontal="center" vertical="center"/>
    </xf>
    <xf numFmtId="167" fontId="3" fillId="13" borderId="5" xfId="0" applyNumberFormat="1" applyFont="1" applyFill="1" applyBorder="1" applyAlignment="1">
      <alignment horizontal="center" vertical="center"/>
    </xf>
    <xf numFmtId="167" fontId="3" fillId="13" borderId="16" xfId="0" applyNumberFormat="1" applyFont="1" applyFill="1" applyBorder="1" applyAlignment="1">
      <alignment horizontal="center" vertical="center"/>
    </xf>
    <xf numFmtId="167" fontId="3" fillId="13" borderId="4" xfId="0" applyNumberFormat="1" applyFont="1" applyFill="1" applyBorder="1" applyAlignment="1">
      <alignment horizontal="center" vertical="center"/>
    </xf>
    <xf numFmtId="167" fontId="3" fillId="13" borderId="12" xfId="0" applyNumberFormat="1" applyFont="1" applyFill="1" applyBorder="1" applyAlignment="1">
      <alignment horizontal="center" vertical="center"/>
    </xf>
    <xf numFmtId="167" fontId="3" fillId="13" borderId="7" xfId="0" applyNumberFormat="1" applyFont="1" applyFill="1" applyBorder="1" applyAlignment="1">
      <alignment horizontal="center" vertical="center"/>
    </xf>
    <xf numFmtId="167" fontId="3" fillId="13" borderId="14" xfId="0" applyNumberFormat="1" applyFont="1" applyFill="1" applyBorder="1" applyAlignment="1">
      <alignment horizontal="center" vertical="center"/>
    </xf>
    <xf numFmtId="0" fontId="3" fillId="4" borderId="5" xfId="0" applyFont="1" applyFill="1" applyBorder="1" applyAlignment="1">
      <alignment horizontal="center" vertical="center" wrapText="1"/>
    </xf>
    <xf numFmtId="0" fontId="3" fillId="4" borderId="6" xfId="0" applyFont="1" applyFill="1" applyBorder="1" applyAlignment="1">
      <alignment horizontal="center" vertical="center" wrapText="1"/>
    </xf>
    <xf numFmtId="0" fontId="3" fillId="4" borderId="16" xfId="0" applyFont="1" applyFill="1" applyBorder="1" applyAlignment="1">
      <alignment horizontal="center" vertical="center" wrapText="1"/>
    </xf>
    <xf numFmtId="0" fontId="3" fillId="4" borderId="4" xfId="0" applyFont="1" applyFill="1" applyBorder="1" applyAlignment="1">
      <alignment horizontal="center" vertical="center" wrapText="1"/>
    </xf>
    <xf numFmtId="0" fontId="3" fillId="4" borderId="0" xfId="0" applyFont="1" applyFill="1" applyBorder="1" applyAlignment="1">
      <alignment horizontal="center" vertical="center" wrapText="1"/>
    </xf>
    <xf numFmtId="0" fontId="3" fillId="4" borderId="12" xfId="0" applyFont="1" applyFill="1" applyBorder="1" applyAlignment="1">
      <alignment horizontal="center" vertical="center" wrapText="1"/>
    </xf>
    <xf numFmtId="0" fontId="3" fillId="4" borderId="7" xfId="0" applyFont="1" applyFill="1" applyBorder="1" applyAlignment="1">
      <alignment horizontal="center" vertical="center" wrapText="1"/>
    </xf>
    <xf numFmtId="0" fontId="3" fillId="4" borderId="8" xfId="0" applyFont="1" applyFill="1" applyBorder="1" applyAlignment="1">
      <alignment horizontal="center" vertical="center" wrapText="1"/>
    </xf>
    <xf numFmtId="0" fontId="3" fillId="4" borderId="14" xfId="0" applyFont="1" applyFill="1" applyBorder="1" applyAlignment="1">
      <alignment horizontal="center" vertical="center" wrapText="1"/>
    </xf>
    <xf numFmtId="0" fontId="3" fillId="13" borderId="2" xfId="0" applyFont="1" applyFill="1" applyBorder="1" applyAlignment="1">
      <alignment horizontal="center" vertical="center" wrapText="1"/>
    </xf>
    <xf numFmtId="0" fontId="3" fillId="13" borderId="9" xfId="0" applyFont="1" applyFill="1" applyBorder="1" applyAlignment="1">
      <alignment horizontal="center" vertical="center" wrapText="1"/>
    </xf>
    <xf numFmtId="0" fontId="3" fillId="9" borderId="2" xfId="0" applyFont="1" applyFill="1" applyBorder="1" applyAlignment="1">
      <alignment horizontal="center" vertical="center"/>
    </xf>
    <xf numFmtId="0" fontId="3" fillId="9" borderId="3" xfId="0" applyFont="1" applyFill="1" applyBorder="1" applyAlignment="1">
      <alignment horizontal="center" vertical="center"/>
    </xf>
    <xf numFmtId="0" fontId="3" fillId="9" borderId="9" xfId="0" applyFont="1" applyFill="1" applyBorder="1" applyAlignment="1">
      <alignment horizontal="center" vertical="center"/>
    </xf>
  </cellXfs>
  <cellStyles count="4">
    <cellStyle name="Celda de comprobación" xfId="3" builtinId="23"/>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38100</xdr:colOff>
      <xdr:row>1</xdr:row>
      <xdr:rowOff>203636</xdr:rowOff>
    </xdr:from>
    <xdr:to>
      <xdr:col>1</xdr:col>
      <xdr:colOff>2238375</xdr:colOff>
      <xdr:row>3</xdr:row>
      <xdr:rowOff>402797</xdr:rowOff>
    </xdr:to>
    <xdr:pic>
      <xdr:nvPicPr>
        <xdr:cNvPr id="2" name="Imagen 1"/>
        <xdr:cNvPicPr>
          <a:picLocks noChangeAspect="1"/>
        </xdr:cNvPicPr>
      </xdr:nvPicPr>
      <xdr:blipFill>
        <a:blip xmlns:r="http://schemas.openxmlformats.org/officeDocument/2006/relationships" r:embed="rId1"/>
        <a:stretch>
          <a:fillRect/>
        </a:stretch>
      </xdr:blipFill>
      <xdr:spPr>
        <a:xfrm>
          <a:off x="38100" y="803711"/>
          <a:ext cx="2809875" cy="1018311"/>
        </a:xfrm>
        <a:prstGeom prst="rect">
          <a:avLst/>
        </a:prstGeom>
      </xdr:spPr>
    </xdr:pic>
    <xdr:clientData/>
  </xdr:twoCellAnchor>
  <xdr:twoCellAnchor>
    <xdr:from>
      <xdr:col>3</xdr:col>
      <xdr:colOff>371191</xdr:colOff>
      <xdr:row>59</xdr:row>
      <xdr:rowOff>37000</xdr:rowOff>
    </xdr:from>
    <xdr:to>
      <xdr:col>3</xdr:col>
      <xdr:colOff>416910</xdr:colOff>
      <xdr:row>63</xdr:row>
      <xdr:rowOff>0</xdr:rowOff>
    </xdr:to>
    <xdr:sp macro="" textlink="">
      <xdr:nvSpPr>
        <xdr:cNvPr id="3" name="Text Box 4">
          <a:extLst>
            <a:ext uri="{FF2B5EF4-FFF2-40B4-BE49-F238E27FC236}">
              <a16:creationId xmlns="" xmlns:a16="http://schemas.microsoft.com/office/drawing/2014/main" id="{A8B0EB68-080B-6042-9486-950C11FBF019}"/>
            </a:ext>
          </a:extLst>
        </xdr:cNvPr>
        <xdr:cNvSpPr txBox="1">
          <a:spLocks noChangeArrowheads="1"/>
        </xdr:cNvSpPr>
      </xdr:nvSpPr>
      <xdr:spPr bwMode="auto">
        <a:xfrm flipH="1">
          <a:off x="6333841" y="36955900"/>
          <a:ext cx="45719" cy="91550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59</xdr:row>
      <xdr:rowOff>37000</xdr:rowOff>
    </xdr:from>
    <xdr:to>
      <xdr:col>3</xdr:col>
      <xdr:colOff>416910</xdr:colOff>
      <xdr:row>63</xdr:row>
      <xdr:rowOff>0</xdr:rowOff>
    </xdr:to>
    <xdr:sp macro="" textlink="">
      <xdr:nvSpPr>
        <xdr:cNvPr id="4" name="Text Box 4">
          <a:extLst>
            <a:ext uri="{FF2B5EF4-FFF2-40B4-BE49-F238E27FC236}">
              <a16:creationId xmlns="" xmlns:a16="http://schemas.microsoft.com/office/drawing/2014/main" id="{A8B0EB68-080B-6042-9486-950C11FBF019}"/>
            </a:ext>
          </a:extLst>
        </xdr:cNvPr>
        <xdr:cNvSpPr txBox="1">
          <a:spLocks noChangeArrowheads="1"/>
        </xdr:cNvSpPr>
      </xdr:nvSpPr>
      <xdr:spPr bwMode="auto">
        <a:xfrm flipH="1">
          <a:off x="6333841" y="36955900"/>
          <a:ext cx="45719" cy="91550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editAs="oneCell">
    <xdr:from>
      <xdr:col>1</xdr:col>
      <xdr:colOff>0</xdr:colOff>
      <xdr:row>61</xdr:row>
      <xdr:rowOff>0</xdr:rowOff>
    </xdr:from>
    <xdr:to>
      <xdr:col>3</xdr:col>
      <xdr:colOff>2174875</xdr:colOff>
      <xdr:row>66</xdr:row>
      <xdr:rowOff>120650</xdr:rowOff>
    </xdr:to>
    <xdr:pic>
      <xdr:nvPicPr>
        <xdr:cNvPr id="5" name="Imagen 4"/>
        <xdr:cNvPicPr/>
      </xdr:nvPicPr>
      <xdr:blipFill>
        <a:blip xmlns:r="http://schemas.openxmlformats.org/officeDocument/2006/relationships" r:embed="rId2"/>
        <a:stretch>
          <a:fillRect/>
        </a:stretch>
      </xdr:blipFill>
      <xdr:spPr>
        <a:xfrm>
          <a:off x="609600" y="37414200"/>
          <a:ext cx="7527925" cy="1377950"/>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62453</xdr:colOff>
      <xdr:row>1</xdr:row>
      <xdr:rowOff>203635</xdr:rowOff>
    </xdr:from>
    <xdr:to>
      <xdr:col>1</xdr:col>
      <xdr:colOff>2127251</xdr:colOff>
      <xdr:row>3</xdr:row>
      <xdr:rowOff>252841</xdr:rowOff>
    </xdr:to>
    <xdr:pic>
      <xdr:nvPicPr>
        <xdr:cNvPr id="2" name="Imagen 1"/>
        <xdr:cNvPicPr>
          <a:picLocks noChangeAspect="1"/>
        </xdr:cNvPicPr>
      </xdr:nvPicPr>
      <xdr:blipFill>
        <a:blip xmlns:r="http://schemas.openxmlformats.org/officeDocument/2006/relationships" r:embed="rId1"/>
        <a:stretch>
          <a:fillRect/>
        </a:stretch>
      </xdr:blipFill>
      <xdr:spPr>
        <a:xfrm>
          <a:off x="62453" y="1098985"/>
          <a:ext cx="2674398" cy="868356"/>
        </a:xfrm>
        <a:prstGeom prst="rect">
          <a:avLst/>
        </a:prstGeom>
      </xdr:spPr>
    </xdr:pic>
    <xdr:clientData/>
  </xdr:twoCellAnchor>
  <xdr:twoCellAnchor>
    <xdr:from>
      <xdr:col>3</xdr:col>
      <xdr:colOff>371191</xdr:colOff>
      <xdr:row>74</xdr:row>
      <xdr:rowOff>37000</xdr:rowOff>
    </xdr:from>
    <xdr:to>
      <xdr:col>3</xdr:col>
      <xdr:colOff>416910</xdr:colOff>
      <xdr:row>78</xdr:row>
      <xdr:rowOff>0</xdr:rowOff>
    </xdr:to>
    <xdr:sp macro="" textlink="">
      <xdr:nvSpPr>
        <xdr:cNvPr id="3" name="Text Box 4">
          <a:extLst>
            <a:ext uri="{FF2B5EF4-FFF2-40B4-BE49-F238E27FC236}">
              <a16:creationId xmlns="" xmlns:a16="http://schemas.microsoft.com/office/drawing/2014/main" id="{A8B0EB68-080B-6042-9486-950C11FBF019}"/>
            </a:ext>
          </a:extLst>
        </xdr:cNvPr>
        <xdr:cNvSpPr txBox="1">
          <a:spLocks noChangeArrowheads="1"/>
        </xdr:cNvSpPr>
      </xdr:nvSpPr>
      <xdr:spPr bwMode="auto">
        <a:xfrm flipH="1">
          <a:off x="6295741" y="53224600"/>
          <a:ext cx="45719" cy="95360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75</xdr:row>
      <xdr:rowOff>37000</xdr:rowOff>
    </xdr:from>
    <xdr:to>
      <xdr:col>3</xdr:col>
      <xdr:colOff>416910</xdr:colOff>
      <xdr:row>79</xdr:row>
      <xdr:rowOff>0</xdr:rowOff>
    </xdr:to>
    <xdr:sp macro="" textlink="">
      <xdr:nvSpPr>
        <xdr:cNvPr id="4" name="Text Box 4">
          <a:extLst>
            <a:ext uri="{FF2B5EF4-FFF2-40B4-BE49-F238E27FC236}">
              <a16:creationId xmlns="" xmlns:a16="http://schemas.microsoft.com/office/drawing/2014/main" id="{A8B0EB68-080B-6042-9486-950C11FBF019}"/>
            </a:ext>
          </a:extLst>
        </xdr:cNvPr>
        <xdr:cNvSpPr txBox="1">
          <a:spLocks noChangeArrowheads="1"/>
        </xdr:cNvSpPr>
      </xdr:nvSpPr>
      <xdr:spPr bwMode="auto">
        <a:xfrm flipH="1">
          <a:off x="6295741" y="53472250"/>
          <a:ext cx="45719" cy="91550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75</xdr:row>
      <xdr:rowOff>37000</xdr:rowOff>
    </xdr:from>
    <xdr:to>
      <xdr:col>3</xdr:col>
      <xdr:colOff>416910</xdr:colOff>
      <xdr:row>79</xdr:row>
      <xdr:rowOff>0</xdr:rowOff>
    </xdr:to>
    <xdr:sp macro="" textlink="">
      <xdr:nvSpPr>
        <xdr:cNvPr id="5" name="Text Box 4">
          <a:extLst>
            <a:ext uri="{FF2B5EF4-FFF2-40B4-BE49-F238E27FC236}">
              <a16:creationId xmlns="" xmlns:a16="http://schemas.microsoft.com/office/drawing/2014/main" id="{A8B0EB68-080B-6042-9486-950C11FBF019}"/>
            </a:ext>
          </a:extLst>
        </xdr:cNvPr>
        <xdr:cNvSpPr txBox="1">
          <a:spLocks noChangeArrowheads="1"/>
        </xdr:cNvSpPr>
      </xdr:nvSpPr>
      <xdr:spPr bwMode="auto">
        <a:xfrm flipH="1">
          <a:off x="6295741" y="53472250"/>
          <a:ext cx="45719" cy="91550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editAs="oneCell">
    <xdr:from>
      <xdr:col>1</xdr:col>
      <xdr:colOff>0</xdr:colOff>
      <xdr:row>77</xdr:row>
      <xdr:rowOff>0</xdr:rowOff>
    </xdr:from>
    <xdr:to>
      <xdr:col>3</xdr:col>
      <xdr:colOff>2222500</xdr:colOff>
      <xdr:row>82</xdr:row>
      <xdr:rowOff>120650</xdr:rowOff>
    </xdr:to>
    <xdr:pic>
      <xdr:nvPicPr>
        <xdr:cNvPr id="6" name="Imagen 5"/>
        <xdr:cNvPicPr/>
      </xdr:nvPicPr>
      <xdr:blipFill>
        <a:blip xmlns:r="http://schemas.openxmlformats.org/officeDocument/2006/relationships" r:embed="rId2"/>
        <a:stretch>
          <a:fillRect/>
        </a:stretch>
      </xdr:blipFill>
      <xdr:spPr>
        <a:xfrm>
          <a:off x="609600" y="53930550"/>
          <a:ext cx="7537450" cy="1377950"/>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808577</xdr:colOff>
      <xdr:row>1</xdr:row>
      <xdr:rowOff>254435</xdr:rowOff>
    </xdr:from>
    <xdr:to>
      <xdr:col>2</xdr:col>
      <xdr:colOff>1476374</xdr:colOff>
      <xdr:row>3</xdr:row>
      <xdr:rowOff>418581</xdr:rowOff>
    </xdr:to>
    <xdr:pic>
      <xdr:nvPicPr>
        <xdr:cNvPr id="2" name="Imagen 1"/>
        <xdr:cNvPicPr>
          <a:picLocks noChangeAspect="1"/>
        </xdr:cNvPicPr>
      </xdr:nvPicPr>
      <xdr:blipFill>
        <a:blip xmlns:r="http://schemas.openxmlformats.org/officeDocument/2006/relationships" r:embed="rId1"/>
        <a:stretch>
          <a:fillRect/>
        </a:stretch>
      </xdr:blipFill>
      <xdr:spPr>
        <a:xfrm>
          <a:off x="1418177" y="968810"/>
          <a:ext cx="3010947" cy="983296"/>
        </a:xfrm>
        <a:prstGeom prst="rect">
          <a:avLst/>
        </a:prstGeom>
      </xdr:spPr>
    </xdr:pic>
    <xdr:clientData/>
  </xdr:twoCellAnchor>
  <xdr:twoCellAnchor>
    <xdr:from>
      <xdr:col>3</xdr:col>
      <xdr:colOff>371191</xdr:colOff>
      <xdr:row>64</xdr:row>
      <xdr:rowOff>37000</xdr:rowOff>
    </xdr:from>
    <xdr:to>
      <xdr:col>3</xdr:col>
      <xdr:colOff>416910</xdr:colOff>
      <xdr:row>68</xdr:row>
      <xdr:rowOff>0</xdr:rowOff>
    </xdr:to>
    <xdr:sp macro="" textlink="">
      <xdr:nvSpPr>
        <xdr:cNvPr id="3" name="Text Box 4">
          <a:extLst>
            <a:ext uri="{FF2B5EF4-FFF2-40B4-BE49-F238E27FC236}">
              <a16:creationId xmlns="" xmlns:a16="http://schemas.microsoft.com/office/drawing/2014/main" id="{A8B0EB68-080B-6042-9486-950C11FBF019}"/>
            </a:ext>
          </a:extLst>
        </xdr:cNvPr>
        <xdr:cNvSpPr txBox="1">
          <a:spLocks noChangeArrowheads="1"/>
        </xdr:cNvSpPr>
      </xdr:nvSpPr>
      <xdr:spPr bwMode="auto">
        <a:xfrm flipH="1">
          <a:off x="6295741" y="43880575"/>
          <a:ext cx="45719" cy="91550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editAs="oneCell">
    <xdr:from>
      <xdr:col>1</xdr:col>
      <xdr:colOff>0</xdr:colOff>
      <xdr:row>67</xdr:row>
      <xdr:rowOff>0</xdr:rowOff>
    </xdr:from>
    <xdr:to>
      <xdr:col>3</xdr:col>
      <xdr:colOff>2225675</xdr:colOff>
      <xdr:row>72</xdr:row>
      <xdr:rowOff>152400</xdr:rowOff>
    </xdr:to>
    <xdr:pic>
      <xdr:nvPicPr>
        <xdr:cNvPr id="4" name="Imagen 3"/>
        <xdr:cNvPicPr/>
      </xdr:nvPicPr>
      <xdr:blipFill>
        <a:blip xmlns:r="http://schemas.openxmlformats.org/officeDocument/2006/relationships" r:embed="rId2"/>
        <a:stretch>
          <a:fillRect/>
        </a:stretch>
      </xdr:blipFill>
      <xdr:spPr>
        <a:xfrm>
          <a:off x="609600" y="44586525"/>
          <a:ext cx="7540625" cy="1362075"/>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1</xdr:row>
      <xdr:rowOff>292535</xdr:rowOff>
    </xdr:from>
    <xdr:to>
      <xdr:col>1</xdr:col>
      <xdr:colOff>2174009</xdr:colOff>
      <xdr:row>3</xdr:row>
      <xdr:rowOff>381000</xdr:rowOff>
    </xdr:to>
    <xdr:pic>
      <xdr:nvPicPr>
        <xdr:cNvPr id="2" name="Imagen 1">
          <a:extLst>
            <a:ext uri="{FF2B5EF4-FFF2-40B4-BE49-F238E27FC236}">
              <a16:creationId xmlns=""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0" y="1006910"/>
          <a:ext cx="2783609" cy="907615"/>
        </a:xfrm>
        <a:prstGeom prst="rect">
          <a:avLst/>
        </a:prstGeom>
      </xdr:spPr>
    </xdr:pic>
    <xdr:clientData/>
  </xdr:twoCellAnchor>
  <xdr:twoCellAnchor editAs="oneCell">
    <xdr:from>
      <xdr:col>1</xdr:col>
      <xdr:colOff>-1</xdr:colOff>
      <xdr:row>15</xdr:row>
      <xdr:rowOff>0</xdr:rowOff>
    </xdr:from>
    <xdr:to>
      <xdr:col>6</xdr:col>
      <xdr:colOff>809624</xdr:colOff>
      <xdr:row>25</xdr:row>
      <xdr:rowOff>23812</xdr:rowOff>
    </xdr:to>
    <xdr:pic>
      <xdr:nvPicPr>
        <xdr:cNvPr id="3" name="Imagen 2"/>
        <xdr:cNvPicPr/>
      </xdr:nvPicPr>
      <xdr:blipFill>
        <a:blip xmlns:r="http://schemas.openxmlformats.org/officeDocument/2006/relationships" r:embed="rId2"/>
        <a:stretch>
          <a:fillRect/>
        </a:stretch>
      </xdr:blipFill>
      <xdr:spPr>
        <a:xfrm>
          <a:off x="609599" y="11382375"/>
          <a:ext cx="11887200" cy="2024062"/>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markaram/Desktop/CATALINA/A&#209;O%202022/aaa%20PROCESOS%202022/9)%20%20%2351%20MANTENIMIENTO%20CORRECTIVO%20ARMAS%20DE%20FUEGO/%23%2051%20v2%20%20ESTUDIO%20DEL%20SECTOR%20-%20MANT.%20ARMAS%20DE%20FUEG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1 - PISTOLAS"/>
      <sheetName val="ANEXO 1 - SUBAMETRALLADORAS "/>
      <sheetName val="ANEXO 1 - FUSILES"/>
      <sheetName val="ANEXO 2- PISTOLAS "/>
      <sheetName val="ANEXO 2- SUBAMETRALLADORAS"/>
      <sheetName val="ANEXO 2- FUSILES "/>
      <sheetName val="ANEXO 3 - PISTOLAS "/>
      <sheetName val="ANEXO 3 - SUBAMETRALLADORAS"/>
      <sheetName val="ANEXO 3- FUSILES "/>
      <sheetName val="OFERTA ECONÓMICA - CONSOLIDADA"/>
    </sheetNames>
    <sheetDataSet>
      <sheetData sheetId="0">
        <row r="11">
          <cell r="L11">
            <v>71720</v>
          </cell>
        </row>
        <row r="15">
          <cell r="L15">
            <v>554400</v>
          </cell>
        </row>
        <row r="26">
          <cell r="L26">
            <v>62150</v>
          </cell>
        </row>
        <row r="31">
          <cell r="L31">
            <v>4400</v>
          </cell>
        </row>
        <row r="32">
          <cell r="L32">
            <v>38500</v>
          </cell>
        </row>
        <row r="33">
          <cell r="L33">
            <v>4510</v>
          </cell>
        </row>
        <row r="34">
          <cell r="L34">
            <v>3850</v>
          </cell>
        </row>
        <row r="35">
          <cell r="L35">
            <v>3300</v>
          </cell>
        </row>
        <row r="36">
          <cell r="L36">
            <v>3300</v>
          </cell>
        </row>
        <row r="37">
          <cell r="L37">
            <v>3300</v>
          </cell>
        </row>
        <row r="38">
          <cell r="L38">
            <v>2750</v>
          </cell>
        </row>
        <row r="39">
          <cell r="L39">
            <v>3300</v>
          </cell>
        </row>
        <row r="40">
          <cell r="L40">
            <v>2200</v>
          </cell>
        </row>
        <row r="41">
          <cell r="L41">
            <v>2200</v>
          </cell>
        </row>
        <row r="42">
          <cell r="L42">
            <v>42350</v>
          </cell>
        </row>
        <row r="43">
          <cell r="L43">
            <v>52800</v>
          </cell>
        </row>
        <row r="44">
          <cell r="L44">
            <v>71610</v>
          </cell>
        </row>
        <row r="45">
          <cell r="L45">
            <v>3190</v>
          </cell>
        </row>
        <row r="46">
          <cell r="L46">
            <v>39160</v>
          </cell>
        </row>
        <row r="47">
          <cell r="L47">
            <v>19800</v>
          </cell>
        </row>
        <row r="48">
          <cell r="L48">
            <v>55000</v>
          </cell>
        </row>
        <row r="58">
          <cell r="B58" t="str">
            <v>Fecha de elaboración: 23/02/2022</v>
          </cell>
        </row>
        <row r="59">
          <cell r="B59" t="str">
            <v>Estudio del Sector: No: 51</v>
          </cell>
        </row>
      </sheetData>
      <sheetData sheetId="1">
        <row r="11">
          <cell r="L11">
            <v>75060</v>
          </cell>
        </row>
        <row r="15">
          <cell r="L15">
            <v>693576</v>
          </cell>
        </row>
        <row r="26">
          <cell r="L26">
            <v>553824</v>
          </cell>
        </row>
        <row r="35">
          <cell r="L35">
            <v>5620</v>
          </cell>
        </row>
        <row r="36">
          <cell r="L36">
            <v>16200</v>
          </cell>
        </row>
        <row r="37">
          <cell r="L37">
            <v>6700</v>
          </cell>
        </row>
        <row r="38">
          <cell r="L38">
            <v>4320</v>
          </cell>
        </row>
        <row r="39">
          <cell r="L39">
            <v>9830</v>
          </cell>
        </row>
        <row r="40">
          <cell r="L40">
            <v>5400</v>
          </cell>
        </row>
        <row r="41">
          <cell r="L41">
            <v>12420</v>
          </cell>
        </row>
        <row r="42">
          <cell r="L42">
            <v>12960</v>
          </cell>
        </row>
        <row r="43">
          <cell r="L43">
            <v>15120</v>
          </cell>
        </row>
        <row r="44">
          <cell r="L44">
            <v>10260</v>
          </cell>
        </row>
        <row r="45">
          <cell r="L45">
            <v>7560</v>
          </cell>
        </row>
        <row r="46">
          <cell r="L46">
            <v>5940</v>
          </cell>
        </row>
        <row r="47">
          <cell r="L47">
            <v>3240</v>
          </cell>
        </row>
        <row r="48">
          <cell r="L48">
            <v>6480</v>
          </cell>
        </row>
        <row r="49">
          <cell r="L49">
            <v>13940</v>
          </cell>
        </row>
        <row r="50">
          <cell r="L50">
            <v>3240</v>
          </cell>
        </row>
        <row r="51">
          <cell r="L51">
            <v>9290</v>
          </cell>
        </row>
        <row r="52">
          <cell r="L52">
            <v>5840</v>
          </cell>
        </row>
        <row r="53">
          <cell r="L53">
            <v>4320</v>
          </cell>
        </row>
        <row r="54">
          <cell r="L54">
            <v>3890</v>
          </cell>
        </row>
        <row r="55">
          <cell r="L55">
            <v>3780</v>
          </cell>
        </row>
        <row r="56">
          <cell r="L56">
            <v>5290</v>
          </cell>
        </row>
        <row r="57">
          <cell r="L57">
            <v>91800</v>
          </cell>
        </row>
        <row r="58">
          <cell r="L58">
            <v>13500</v>
          </cell>
        </row>
        <row r="59">
          <cell r="L59">
            <v>16200</v>
          </cell>
        </row>
        <row r="60">
          <cell r="L60">
            <v>70524</v>
          </cell>
        </row>
        <row r="61">
          <cell r="L61">
            <v>99900</v>
          </cell>
        </row>
        <row r="62">
          <cell r="L62">
            <v>315000</v>
          </cell>
        </row>
        <row r="63">
          <cell r="L63">
            <v>13060</v>
          </cell>
        </row>
      </sheetData>
      <sheetData sheetId="2">
        <row r="12">
          <cell r="M12">
            <v>75060</v>
          </cell>
        </row>
        <row r="16">
          <cell r="M16">
            <v>847800</v>
          </cell>
        </row>
        <row r="29">
          <cell r="M29">
            <v>18580</v>
          </cell>
        </row>
        <row r="30">
          <cell r="M30">
            <v>5400</v>
          </cell>
        </row>
        <row r="31">
          <cell r="M31">
            <v>4320</v>
          </cell>
        </row>
        <row r="32">
          <cell r="M32">
            <v>12960</v>
          </cell>
        </row>
        <row r="33">
          <cell r="M33">
            <v>3240</v>
          </cell>
        </row>
        <row r="34">
          <cell r="M34">
            <v>3350</v>
          </cell>
        </row>
        <row r="35">
          <cell r="M35">
            <v>4100</v>
          </cell>
        </row>
        <row r="36">
          <cell r="M36">
            <v>2700</v>
          </cell>
        </row>
        <row r="37">
          <cell r="M37">
            <v>10260</v>
          </cell>
        </row>
        <row r="38">
          <cell r="M38">
            <v>2700</v>
          </cell>
        </row>
        <row r="39">
          <cell r="M39">
            <v>15660</v>
          </cell>
        </row>
        <row r="40">
          <cell r="M40">
            <v>4104</v>
          </cell>
        </row>
        <row r="41">
          <cell r="M41">
            <v>2700</v>
          </cell>
        </row>
        <row r="42">
          <cell r="M42">
            <v>4320</v>
          </cell>
        </row>
        <row r="43">
          <cell r="M43">
            <v>4220</v>
          </cell>
        </row>
        <row r="44">
          <cell r="M44">
            <v>5400</v>
          </cell>
        </row>
        <row r="45">
          <cell r="M45">
            <v>4320</v>
          </cell>
        </row>
        <row r="46">
          <cell r="M46">
            <v>4110</v>
          </cell>
        </row>
        <row r="47">
          <cell r="M47">
            <v>16200</v>
          </cell>
        </row>
        <row r="48">
          <cell r="M48">
            <v>17820</v>
          </cell>
        </row>
        <row r="49">
          <cell r="M49">
            <v>464400</v>
          </cell>
        </row>
        <row r="50">
          <cell r="M50">
            <v>118800</v>
          </cell>
        </row>
        <row r="51">
          <cell r="M51">
            <v>75600</v>
          </cell>
        </row>
        <row r="52">
          <cell r="M52">
            <v>84890</v>
          </cell>
        </row>
        <row r="53">
          <cell r="M53">
            <v>135330</v>
          </cell>
        </row>
      </sheetData>
      <sheetData sheetId="3"/>
      <sheetData sheetId="4">
        <row r="36">
          <cell r="O36">
            <v>5351.1902598582592</v>
          </cell>
        </row>
        <row r="37">
          <cell r="O37">
            <v>15436.125749591132</v>
          </cell>
        </row>
        <row r="38">
          <cell r="O38">
            <v>6380.2653098310011</v>
          </cell>
        </row>
        <row r="39">
          <cell r="O39">
            <v>4116.3001998909685</v>
          </cell>
        </row>
        <row r="40">
          <cell r="O40">
            <v>9364.5829547519534</v>
          </cell>
        </row>
        <row r="41">
          <cell r="O41">
            <v>5145.3752498637105</v>
          </cell>
        </row>
        <row r="42">
          <cell r="O42">
            <v>11834.363074686535</v>
          </cell>
        </row>
        <row r="43">
          <cell r="O43">
            <v>12348.900599672905</v>
          </cell>
        </row>
        <row r="44">
          <cell r="O44">
            <v>14407.05069961839</v>
          </cell>
        </row>
        <row r="45">
          <cell r="O45">
            <v>9776.2129747410509</v>
          </cell>
        </row>
        <row r="46">
          <cell r="O46">
            <v>7203.5253498091952</v>
          </cell>
        </row>
        <row r="47">
          <cell r="O47">
            <v>5659.9127748500814</v>
          </cell>
        </row>
        <row r="48">
          <cell r="O48">
            <v>3087.2251499182262</v>
          </cell>
        </row>
        <row r="49">
          <cell r="O49">
            <v>6174.4502998364524</v>
          </cell>
        </row>
        <row r="50">
          <cell r="O50">
            <v>13275.068144648374</v>
          </cell>
        </row>
        <row r="51">
          <cell r="O51">
            <v>3087.2251499182262</v>
          </cell>
        </row>
        <row r="52">
          <cell r="O52">
            <v>8850.0454297655815</v>
          </cell>
        </row>
        <row r="53">
          <cell r="O53">
            <v>5557.0052698528079</v>
          </cell>
        </row>
        <row r="54">
          <cell r="O54">
            <v>4116.3001998909685</v>
          </cell>
        </row>
        <row r="55">
          <cell r="O55">
            <v>3704.6701799018715</v>
          </cell>
        </row>
        <row r="56">
          <cell r="O56">
            <v>3601.7626749045976</v>
          </cell>
        </row>
        <row r="57">
          <cell r="O57">
            <v>5042.4677448664361</v>
          </cell>
        </row>
        <row r="58">
          <cell r="O58">
            <v>87471.379247683086</v>
          </cell>
        </row>
        <row r="59">
          <cell r="O59">
            <v>12863.438124659277</v>
          </cell>
        </row>
        <row r="60">
          <cell r="O60">
            <v>15436.125749591132</v>
          </cell>
        </row>
        <row r="61">
          <cell r="O61">
            <v>67198.600763220064</v>
          </cell>
        </row>
        <row r="62">
          <cell r="O62">
            <v>95189.442122478649</v>
          </cell>
        </row>
        <row r="63">
          <cell r="O63">
            <v>216620.29801926221</v>
          </cell>
        </row>
        <row r="64">
          <cell r="O64">
            <v>12451.808104670179</v>
          </cell>
        </row>
      </sheetData>
      <sheetData sheetId="5">
        <row r="30">
          <cell r="Q30">
            <v>17700.090859531163</v>
          </cell>
        </row>
        <row r="31">
          <cell r="Q31">
            <v>5145.3752498637105</v>
          </cell>
        </row>
        <row r="32">
          <cell r="Q32">
            <v>4116.3001998909685</v>
          </cell>
        </row>
        <row r="33">
          <cell r="Q33">
            <v>12348.900599672905</v>
          </cell>
        </row>
        <row r="34">
          <cell r="Q34">
            <v>3087.2251499182262</v>
          </cell>
        </row>
        <row r="35">
          <cell r="Q35">
            <v>3190.1326549155006</v>
          </cell>
        </row>
        <row r="36">
          <cell r="Q36">
            <v>3910.4851898964203</v>
          </cell>
        </row>
        <row r="37">
          <cell r="Q37">
            <v>2572.6876249318552</v>
          </cell>
        </row>
        <row r="38">
          <cell r="Q38">
            <v>9776.2129747410509</v>
          </cell>
        </row>
        <row r="39">
          <cell r="Q39">
            <v>2572.6876249318552</v>
          </cell>
        </row>
        <row r="40">
          <cell r="Q40">
            <v>14921.58822460476</v>
          </cell>
        </row>
        <row r="41">
          <cell r="Q41">
            <v>3910.4851898964203</v>
          </cell>
        </row>
        <row r="42">
          <cell r="Q42">
            <v>2572.6876249318552</v>
          </cell>
        </row>
        <row r="43">
          <cell r="Q43">
            <v>4116.3001998909685</v>
          </cell>
        </row>
        <row r="44">
          <cell r="Q44">
            <v>4013.3926948936942</v>
          </cell>
        </row>
        <row r="45">
          <cell r="Q45">
            <v>5145.3752498637105</v>
          </cell>
        </row>
        <row r="46">
          <cell r="Q46">
            <v>4116.3001998909685</v>
          </cell>
        </row>
        <row r="47">
          <cell r="Q47">
            <v>3910.4851898964203</v>
          </cell>
        </row>
        <row r="48">
          <cell r="Q48">
            <v>15436.125749591132</v>
          </cell>
        </row>
        <row r="49">
          <cell r="Q49">
            <v>16979.738324550246</v>
          </cell>
        </row>
        <row r="50">
          <cell r="Q50">
            <v>442502.2714882791</v>
          </cell>
        </row>
        <row r="51">
          <cell r="Q51">
            <v>113198.25549700164</v>
          </cell>
        </row>
        <row r="52">
          <cell r="Q52">
            <v>72035.253498091944</v>
          </cell>
        </row>
        <row r="53">
          <cell r="Q53">
            <v>80885.298927857526</v>
          </cell>
        </row>
        <row r="54">
          <cell r="Q54">
            <v>128943.10376158459</v>
          </cell>
        </row>
      </sheetData>
      <sheetData sheetId="6">
        <row r="51">
          <cell r="R51">
            <v>1202073</v>
          </cell>
        </row>
      </sheetData>
      <sheetData sheetId="7">
        <row r="66">
          <cell r="Q66">
            <v>2406740</v>
          </cell>
        </row>
      </sheetData>
      <sheetData sheetId="8">
        <row r="56">
          <cell r="R56">
            <v>2263850</v>
          </cell>
        </row>
      </sheetData>
      <sheetData sheetId="9"/>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67"/>
  <sheetViews>
    <sheetView showGridLines="0" tabSelected="1" topLeftCell="E45" zoomScale="60" zoomScaleNormal="60" workbookViewId="0">
      <selection activeCell="R51" sqref="R51"/>
    </sheetView>
  </sheetViews>
  <sheetFormatPr baseColWidth="10" defaultRowHeight="15.75" x14ac:dyDescent="0.25"/>
  <cols>
    <col min="1" max="1" width="9.140625" style="2" customWidth="1"/>
    <col min="2" max="2" width="35.140625" style="2" customWidth="1"/>
    <col min="3" max="3" width="45.140625" style="2" customWidth="1"/>
    <col min="4" max="4" width="47.140625" style="95" customWidth="1"/>
    <col min="5" max="6" width="17.28515625" style="96" customWidth="1"/>
    <col min="7" max="7" width="6.42578125" style="96" customWidth="1"/>
    <col min="8" max="8" width="21.85546875" style="69" customWidth="1"/>
    <col min="9" max="9" width="16.85546875" style="69" customWidth="1"/>
    <col min="10" max="10" width="20.85546875" style="69" customWidth="1"/>
    <col min="11" max="11" width="17.85546875" style="69" customWidth="1"/>
    <col min="12" max="12" width="16.85546875" style="69" customWidth="1"/>
    <col min="13" max="13" width="20.85546875" style="69" customWidth="1"/>
    <col min="14" max="14" width="20.28515625" style="69" customWidth="1"/>
    <col min="15" max="16" width="16.85546875" style="69" customWidth="1"/>
    <col min="17" max="17" width="20.85546875" style="69" customWidth="1"/>
    <col min="18" max="18" width="23.140625" style="69" customWidth="1"/>
    <col min="19" max="19" width="11.42578125" style="1"/>
    <col min="20" max="16384" width="11.42578125" style="2"/>
  </cols>
  <sheetData>
    <row r="1" spans="1:19" ht="47.25" customHeight="1" thickBot="1" x14ac:dyDescent="0.3">
      <c r="A1" s="261" t="s">
        <v>0</v>
      </c>
      <c r="B1" s="262"/>
      <c r="C1" s="262"/>
      <c r="D1" s="262"/>
      <c r="E1" s="262"/>
      <c r="F1" s="262"/>
      <c r="G1" s="262"/>
      <c r="H1" s="262"/>
      <c r="I1" s="262"/>
      <c r="J1" s="262"/>
      <c r="K1" s="262"/>
      <c r="L1" s="262"/>
      <c r="M1" s="262"/>
      <c r="N1" s="262"/>
      <c r="O1" s="262"/>
      <c r="P1" s="262"/>
      <c r="Q1" s="262"/>
      <c r="R1" s="262"/>
    </row>
    <row r="2" spans="1:19" s="6" customFormat="1" ht="32.25" customHeight="1" x14ac:dyDescent="0.25">
      <c r="A2" s="3"/>
      <c r="B2" s="4"/>
      <c r="C2" s="263" t="s">
        <v>1</v>
      </c>
      <c r="D2" s="264"/>
      <c r="E2" s="264"/>
      <c r="F2" s="264"/>
      <c r="G2" s="264"/>
      <c r="H2" s="264"/>
      <c r="I2" s="264"/>
      <c r="J2" s="264"/>
      <c r="K2" s="264"/>
      <c r="L2" s="264"/>
      <c r="M2" s="264"/>
      <c r="N2" s="264"/>
      <c r="O2" s="264"/>
      <c r="P2" s="264"/>
      <c r="Q2" s="264"/>
      <c r="R2" s="264"/>
      <c r="S2" s="5"/>
    </row>
    <row r="3" spans="1:19" ht="32.25" customHeight="1" x14ac:dyDescent="0.25">
      <c r="A3" s="3"/>
      <c r="B3" s="4"/>
      <c r="C3" s="265"/>
      <c r="D3" s="266"/>
      <c r="E3" s="266"/>
      <c r="F3" s="266"/>
      <c r="G3" s="266"/>
      <c r="H3" s="266"/>
      <c r="I3" s="266"/>
      <c r="J3" s="266"/>
      <c r="K3" s="266"/>
      <c r="L3" s="266"/>
      <c r="M3" s="266"/>
      <c r="N3" s="266"/>
      <c r="O3" s="266"/>
      <c r="P3" s="266"/>
      <c r="Q3" s="266"/>
      <c r="R3" s="266"/>
    </row>
    <row r="4" spans="1:19" ht="51.75" customHeight="1" thickBot="1" x14ac:dyDescent="0.3">
      <c r="A4" s="7"/>
      <c r="B4" s="8"/>
      <c r="C4" s="267"/>
      <c r="D4" s="268"/>
      <c r="E4" s="268"/>
      <c r="F4" s="268"/>
      <c r="G4" s="268"/>
      <c r="H4" s="268"/>
      <c r="I4" s="268"/>
      <c r="J4" s="268"/>
      <c r="K4" s="268"/>
      <c r="L4" s="268"/>
      <c r="M4" s="268"/>
      <c r="N4" s="268"/>
      <c r="O4" s="268"/>
      <c r="P4" s="268"/>
      <c r="Q4" s="268"/>
      <c r="R4" s="268"/>
    </row>
    <row r="5" spans="1:19" ht="51.75" customHeight="1" thickBot="1" x14ac:dyDescent="0.3">
      <c r="A5" s="9"/>
      <c r="B5" s="9"/>
      <c r="C5" s="10"/>
      <c r="D5" s="11"/>
      <c r="E5" s="10"/>
      <c r="F5" s="10"/>
      <c r="G5" s="2"/>
      <c r="H5" s="2"/>
      <c r="I5" s="2"/>
      <c r="J5" s="2"/>
      <c r="K5" s="2"/>
      <c r="L5" s="2"/>
      <c r="M5" s="2"/>
      <c r="N5" s="2"/>
      <c r="O5" s="2"/>
      <c r="P5" s="2"/>
      <c r="Q5" s="2"/>
      <c r="R5" s="2"/>
    </row>
    <row r="6" spans="1:19" s="6" customFormat="1" ht="97.5" customHeight="1" thickBot="1" x14ac:dyDescent="0.3">
      <c r="A6" s="269" t="s">
        <v>2</v>
      </c>
      <c r="B6" s="270"/>
      <c r="C6" s="270"/>
      <c r="D6" s="270"/>
      <c r="E6" s="270"/>
      <c r="F6" s="270"/>
      <c r="G6" s="270"/>
      <c r="H6" s="270"/>
      <c r="I6" s="270"/>
      <c r="J6" s="270"/>
      <c r="K6" s="270"/>
      <c r="L6" s="270"/>
      <c r="M6" s="270"/>
      <c r="N6" s="270"/>
      <c r="O6" s="270"/>
      <c r="P6" s="270"/>
      <c r="Q6" s="270"/>
      <c r="R6" s="270"/>
      <c r="S6" s="5"/>
    </row>
    <row r="7" spans="1:19" s="6" customFormat="1" ht="39.75" customHeight="1" thickBot="1" x14ac:dyDescent="0.3">
      <c r="A7" s="12"/>
      <c r="B7" s="13"/>
      <c r="C7" s="13"/>
      <c r="D7" s="13"/>
      <c r="E7" s="13"/>
      <c r="F7" s="13"/>
      <c r="G7" s="13"/>
      <c r="H7" s="14"/>
      <c r="I7" s="14"/>
      <c r="J7" s="14"/>
      <c r="K7" s="13"/>
      <c r="L7" s="14"/>
      <c r="M7" s="14"/>
      <c r="N7" s="14"/>
      <c r="O7" s="14"/>
      <c r="P7" s="14"/>
      <c r="Q7" s="14"/>
      <c r="R7" s="14"/>
      <c r="S7" s="5"/>
    </row>
    <row r="8" spans="1:19" s="6" customFormat="1" ht="34.5" customHeight="1" thickBot="1" x14ac:dyDescent="0.3">
      <c r="A8" s="15"/>
      <c r="B8" s="16"/>
      <c r="C8" s="16"/>
      <c r="D8" s="16"/>
      <c r="E8" s="16"/>
      <c r="F8" s="16"/>
      <c r="G8" s="16"/>
      <c r="H8" s="271" t="s">
        <v>3</v>
      </c>
      <c r="I8" s="272"/>
      <c r="J8" s="273"/>
      <c r="K8" s="17"/>
      <c r="L8" s="261" t="s">
        <v>4</v>
      </c>
      <c r="M8" s="262"/>
      <c r="N8" s="274"/>
      <c r="O8" s="17"/>
      <c r="P8" s="261" t="s">
        <v>5</v>
      </c>
      <c r="Q8" s="262"/>
      <c r="R8" s="274"/>
      <c r="S8" s="5"/>
    </row>
    <row r="9" spans="1:19" ht="33.75" customHeight="1" x14ac:dyDescent="0.25">
      <c r="A9" s="257" t="s">
        <v>6</v>
      </c>
      <c r="B9" s="257" t="s">
        <v>7</v>
      </c>
      <c r="C9" s="257" t="s">
        <v>8</v>
      </c>
      <c r="D9" s="257" t="s">
        <v>9</v>
      </c>
      <c r="E9" s="260" t="s">
        <v>10</v>
      </c>
      <c r="F9" s="260" t="s">
        <v>11</v>
      </c>
      <c r="G9" s="2"/>
      <c r="H9" s="245" t="s">
        <v>12</v>
      </c>
      <c r="I9" s="245" t="s">
        <v>13</v>
      </c>
      <c r="J9" s="243" t="s">
        <v>14</v>
      </c>
      <c r="K9" s="244"/>
      <c r="L9" s="245" t="s">
        <v>12</v>
      </c>
      <c r="M9" s="245" t="s">
        <v>13</v>
      </c>
      <c r="N9" s="243" t="s">
        <v>14</v>
      </c>
      <c r="O9" s="244"/>
      <c r="P9" s="245" t="s">
        <v>12</v>
      </c>
      <c r="Q9" s="245" t="s">
        <v>13</v>
      </c>
      <c r="R9" s="243" t="s">
        <v>14</v>
      </c>
    </row>
    <row r="10" spans="1:19" ht="55.5" customHeight="1" thickBot="1" x14ac:dyDescent="0.3">
      <c r="A10" s="258"/>
      <c r="B10" s="259"/>
      <c r="C10" s="259"/>
      <c r="D10" s="259"/>
      <c r="E10" s="246"/>
      <c r="F10" s="246"/>
      <c r="G10" s="2"/>
      <c r="H10" s="245"/>
      <c r="I10" s="245"/>
      <c r="J10" s="243"/>
      <c r="K10" s="244"/>
      <c r="L10" s="245"/>
      <c r="M10" s="245"/>
      <c r="N10" s="243"/>
      <c r="O10" s="244"/>
      <c r="P10" s="246"/>
      <c r="Q10" s="246"/>
      <c r="R10" s="247"/>
    </row>
    <row r="11" spans="1:19" s="6" customFormat="1" ht="50.25" customHeight="1" x14ac:dyDescent="0.25">
      <c r="A11" s="18">
        <v>1</v>
      </c>
      <c r="B11" s="248" t="s">
        <v>15</v>
      </c>
      <c r="C11" s="192" t="s">
        <v>16</v>
      </c>
      <c r="D11" s="19" t="s">
        <v>17</v>
      </c>
      <c r="E11" s="239" t="s">
        <v>18</v>
      </c>
      <c r="F11" s="253">
        <v>1</v>
      </c>
      <c r="H11" s="255">
        <v>67096</v>
      </c>
      <c r="I11" s="235">
        <f>ROUND(H11*19%,0)</f>
        <v>12748</v>
      </c>
      <c r="J11" s="235">
        <f>ROUND(H11+I11,0)</f>
        <v>79844</v>
      </c>
      <c r="K11" s="241"/>
      <c r="L11" s="235">
        <f>+'[1]ANEXO 1 - PISTOLAS'!L11:L12</f>
        <v>71720</v>
      </c>
      <c r="M11" s="235">
        <f>ROUND(L11*19%,0)</f>
        <v>13627</v>
      </c>
      <c r="N11" s="235">
        <f>ROUND(L11+M11,0)</f>
        <v>85347</v>
      </c>
      <c r="O11" s="231"/>
      <c r="P11" s="233">
        <f>ROUND(AVERAGE(H11,L11),0)</f>
        <v>69408</v>
      </c>
      <c r="Q11" s="233">
        <f>ROUND(P11*19%,0)</f>
        <v>13188</v>
      </c>
      <c r="R11" s="235">
        <f>ROUND(P11+Q11,0)</f>
        <v>82596</v>
      </c>
      <c r="S11" s="20">
        <f>N11/J11-1</f>
        <v>6.8921897700515933E-2</v>
      </c>
    </row>
    <row r="12" spans="1:19" s="6" customFormat="1" ht="126.75" customHeight="1" thickBot="1" x14ac:dyDescent="0.3">
      <c r="A12" s="18">
        <v>2</v>
      </c>
      <c r="B12" s="249"/>
      <c r="C12" s="194"/>
      <c r="D12" s="21" t="s">
        <v>19</v>
      </c>
      <c r="E12" s="252"/>
      <c r="F12" s="254"/>
      <c r="H12" s="256"/>
      <c r="I12" s="236"/>
      <c r="J12" s="236"/>
      <c r="K12" s="242"/>
      <c r="L12" s="236"/>
      <c r="M12" s="236"/>
      <c r="N12" s="236"/>
      <c r="O12" s="232"/>
      <c r="P12" s="234"/>
      <c r="Q12" s="234"/>
      <c r="R12" s="236"/>
      <c r="S12" s="5"/>
    </row>
    <row r="13" spans="1:19" s="6" customFormat="1" ht="50.25" customHeight="1" thickBot="1" x14ac:dyDescent="0.3">
      <c r="A13" s="15"/>
      <c r="B13" s="250"/>
      <c r="C13" s="209" t="s">
        <v>20</v>
      </c>
      <c r="D13" s="210"/>
      <c r="E13" s="210"/>
      <c r="F13" s="211"/>
      <c r="H13" s="22"/>
      <c r="I13" s="23"/>
      <c r="J13" s="24">
        <f>SUM(J11)</f>
        <v>79844</v>
      </c>
      <c r="K13" s="22"/>
      <c r="L13" s="23"/>
      <c r="N13" s="24">
        <f>SUM(N11)</f>
        <v>85347</v>
      </c>
      <c r="O13" s="22"/>
      <c r="P13" s="23"/>
      <c r="R13" s="25">
        <f>SUM(R11)</f>
        <v>82596</v>
      </c>
      <c r="S13" s="5"/>
    </row>
    <row r="14" spans="1:19" s="6" customFormat="1" ht="50.25" customHeight="1" thickBot="1" x14ac:dyDescent="0.3">
      <c r="A14" s="15"/>
      <c r="B14" s="250"/>
      <c r="C14" s="26"/>
      <c r="D14" s="27"/>
      <c r="E14" s="27"/>
      <c r="F14" s="28"/>
      <c r="G14" s="28"/>
      <c r="H14" s="28"/>
      <c r="I14" s="28"/>
      <c r="J14" s="28"/>
      <c r="K14" s="28"/>
      <c r="L14" s="28"/>
      <c r="M14" s="28"/>
      <c r="N14" s="28"/>
      <c r="O14" s="28"/>
      <c r="P14" s="28"/>
      <c r="Q14" s="28"/>
      <c r="R14" s="28"/>
      <c r="S14" s="5"/>
    </row>
    <row r="15" spans="1:19" s="6" customFormat="1" ht="50.25" customHeight="1" thickBot="1" x14ac:dyDescent="0.3">
      <c r="A15" s="29">
        <v>1</v>
      </c>
      <c r="B15" s="249"/>
      <c r="C15" s="237" t="s">
        <v>21</v>
      </c>
      <c r="D15" s="30" t="s">
        <v>22</v>
      </c>
      <c r="E15" s="239" t="s">
        <v>18</v>
      </c>
      <c r="F15" s="239">
        <v>1</v>
      </c>
      <c r="H15" s="223">
        <v>518654</v>
      </c>
      <c r="I15" s="223">
        <f>ROUND(H15*19%,0)</f>
        <v>98544</v>
      </c>
      <c r="J15" s="223">
        <f>ROUND(I15+H15,0)</f>
        <v>617198</v>
      </c>
      <c r="K15" s="226"/>
      <c r="L15" s="227">
        <f>+'[1]ANEXO 1 - PISTOLAS'!L15</f>
        <v>554400</v>
      </c>
      <c r="M15" s="227">
        <f>ROUND(L15*19%,0)</f>
        <v>105336</v>
      </c>
      <c r="N15" s="227">
        <f>ROUND(L15+M15,0)</f>
        <v>659736</v>
      </c>
      <c r="O15" s="230"/>
      <c r="P15" s="213">
        <f>ROUND(AVERAGE(H15,L15),0)</f>
        <v>536527</v>
      </c>
      <c r="Q15" s="213">
        <f>ROUND(P15*19%,0)</f>
        <v>101940</v>
      </c>
      <c r="R15" s="213">
        <f>ROUND(P15+Q15,0)</f>
        <v>638467</v>
      </c>
      <c r="S15" s="216">
        <f t="shared" ref="S15" si="0">N15/J15-1</f>
        <v>6.8921156581842391E-2</v>
      </c>
    </row>
    <row r="16" spans="1:19" s="6" customFormat="1" ht="73.5" customHeight="1" x14ac:dyDescent="0.25">
      <c r="A16" s="31">
        <v>2</v>
      </c>
      <c r="B16" s="249"/>
      <c r="C16" s="238"/>
      <c r="D16" s="32" t="s">
        <v>23</v>
      </c>
      <c r="E16" s="240"/>
      <c r="F16" s="240"/>
      <c r="H16" s="224"/>
      <c r="I16" s="224"/>
      <c r="J16" s="224"/>
      <c r="K16" s="226"/>
      <c r="L16" s="228"/>
      <c r="M16" s="228"/>
      <c r="N16" s="228"/>
      <c r="O16" s="230"/>
      <c r="P16" s="214">
        <f t="shared" ref="P16:P28" si="1">L16</f>
        <v>0</v>
      </c>
      <c r="Q16" s="214">
        <f t="shared" ref="Q16:Q28" si="2">ROUND(P16*19%,0)</f>
        <v>0</v>
      </c>
      <c r="R16" s="214">
        <f t="shared" ref="R16:R28" si="3">ROUND(P16+Q16,0)</f>
        <v>0</v>
      </c>
      <c r="S16" s="216"/>
    </row>
    <row r="17" spans="1:19" s="6" customFormat="1" ht="50.25" customHeight="1" x14ac:dyDescent="0.25">
      <c r="A17" s="31">
        <v>3</v>
      </c>
      <c r="B17" s="249"/>
      <c r="C17" s="238"/>
      <c r="D17" s="33" t="s">
        <v>24</v>
      </c>
      <c r="E17" s="240"/>
      <c r="F17" s="240"/>
      <c r="H17" s="224"/>
      <c r="I17" s="224"/>
      <c r="J17" s="224"/>
      <c r="K17" s="226"/>
      <c r="L17" s="228"/>
      <c r="M17" s="228"/>
      <c r="N17" s="228"/>
      <c r="O17" s="230"/>
      <c r="P17" s="214">
        <f t="shared" si="1"/>
        <v>0</v>
      </c>
      <c r="Q17" s="214">
        <f t="shared" si="2"/>
        <v>0</v>
      </c>
      <c r="R17" s="214">
        <f t="shared" si="3"/>
        <v>0</v>
      </c>
      <c r="S17" s="216"/>
    </row>
    <row r="18" spans="1:19" s="6" customFormat="1" ht="50.25" customHeight="1" thickBot="1" x14ac:dyDescent="0.3">
      <c r="A18" s="31">
        <v>4</v>
      </c>
      <c r="B18" s="249"/>
      <c r="C18" s="238"/>
      <c r="D18" s="33" t="s">
        <v>25</v>
      </c>
      <c r="E18" s="240"/>
      <c r="F18" s="240"/>
      <c r="H18" s="224"/>
      <c r="I18" s="224"/>
      <c r="J18" s="224"/>
      <c r="K18" s="226"/>
      <c r="L18" s="228"/>
      <c r="M18" s="228"/>
      <c r="N18" s="228"/>
      <c r="O18" s="230"/>
      <c r="P18" s="214">
        <f t="shared" si="1"/>
        <v>0</v>
      </c>
      <c r="Q18" s="214">
        <f t="shared" si="2"/>
        <v>0</v>
      </c>
      <c r="R18" s="214">
        <f t="shared" si="3"/>
        <v>0</v>
      </c>
      <c r="S18" s="216"/>
    </row>
    <row r="19" spans="1:19" s="6" customFormat="1" ht="50.25" customHeight="1" thickBot="1" x14ac:dyDescent="0.3">
      <c r="A19" s="31">
        <v>5</v>
      </c>
      <c r="B19" s="249"/>
      <c r="C19" s="238"/>
      <c r="D19" s="34" t="s">
        <v>26</v>
      </c>
      <c r="E19" s="240"/>
      <c r="F19" s="240"/>
      <c r="H19" s="224"/>
      <c r="I19" s="224"/>
      <c r="J19" s="224"/>
      <c r="K19" s="226"/>
      <c r="L19" s="228"/>
      <c r="M19" s="228"/>
      <c r="N19" s="228"/>
      <c r="O19" s="230"/>
      <c r="P19" s="214">
        <f t="shared" si="1"/>
        <v>0</v>
      </c>
      <c r="Q19" s="214">
        <f t="shared" si="2"/>
        <v>0</v>
      </c>
      <c r="R19" s="214">
        <f t="shared" si="3"/>
        <v>0</v>
      </c>
      <c r="S19" s="216"/>
    </row>
    <row r="20" spans="1:19" s="6" customFormat="1" ht="49.5" customHeight="1" thickBot="1" x14ac:dyDescent="0.3">
      <c r="A20" s="31">
        <v>6</v>
      </c>
      <c r="B20" s="249"/>
      <c r="C20" s="238"/>
      <c r="D20" s="35" t="s">
        <v>27</v>
      </c>
      <c r="E20" s="240"/>
      <c r="F20" s="240"/>
      <c r="H20" s="224"/>
      <c r="I20" s="224"/>
      <c r="J20" s="224"/>
      <c r="K20" s="226"/>
      <c r="L20" s="228"/>
      <c r="M20" s="228"/>
      <c r="N20" s="228"/>
      <c r="O20" s="230"/>
      <c r="P20" s="214">
        <f t="shared" si="1"/>
        <v>0</v>
      </c>
      <c r="Q20" s="214">
        <f t="shared" si="2"/>
        <v>0</v>
      </c>
      <c r="R20" s="214">
        <f t="shared" si="3"/>
        <v>0</v>
      </c>
      <c r="S20" s="216"/>
    </row>
    <row r="21" spans="1:19" s="6" customFormat="1" ht="49.5" customHeight="1" thickBot="1" x14ac:dyDescent="0.3">
      <c r="A21" s="31">
        <v>7</v>
      </c>
      <c r="B21" s="249"/>
      <c r="C21" s="238"/>
      <c r="D21" s="35" t="s">
        <v>28</v>
      </c>
      <c r="E21" s="240"/>
      <c r="F21" s="240"/>
      <c r="H21" s="224"/>
      <c r="I21" s="224"/>
      <c r="J21" s="224"/>
      <c r="K21" s="226"/>
      <c r="L21" s="228"/>
      <c r="M21" s="228"/>
      <c r="N21" s="228"/>
      <c r="O21" s="230"/>
      <c r="P21" s="214">
        <f t="shared" si="1"/>
        <v>0</v>
      </c>
      <c r="Q21" s="214">
        <f t="shared" si="2"/>
        <v>0</v>
      </c>
      <c r="R21" s="214">
        <f t="shared" si="3"/>
        <v>0</v>
      </c>
      <c r="S21" s="216"/>
    </row>
    <row r="22" spans="1:19" s="6" customFormat="1" ht="49.5" customHeight="1" x14ac:dyDescent="0.25">
      <c r="A22" s="31">
        <v>8</v>
      </c>
      <c r="B22" s="249"/>
      <c r="C22" s="238"/>
      <c r="D22" s="33" t="s">
        <v>29</v>
      </c>
      <c r="E22" s="240"/>
      <c r="F22" s="240"/>
      <c r="H22" s="224"/>
      <c r="I22" s="224"/>
      <c r="J22" s="224"/>
      <c r="K22" s="226"/>
      <c r="L22" s="228"/>
      <c r="M22" s="228"/>
      <c r="N22" s="228"/>
      <c r="O22" s="230"/>
      <c r="P22" s="214">
        <f t="shared" si="1"/>
        <v>0</v>
      </c>
      <c r="Q22" s="214">
        <f t="shared" si="2"/>
        <v>0</v>
      </c>
      <c r="R22" s="214">
        <f t="shared" si="3"/>
        <v>0</v>
      </c>
      <c r="S22" s="216"/>
    </row>
    <row r="23" spans="1:19" s="6" customFormat="1" ht="49.5" customHeight="1" x14ac:dyDescent="0.25">
      <c r="A23" s="31">
        <v>9</v>
      </c>
      <c r="B23" s="249"/>
      <c r="C23" s="238"/>
      <c r="D23" s="33" t="s">
        <v>30</v>
      </c>
      <c r="E23" s="240"/>
      <c r="F23" s="240"/>
      <c r="H23" s="224"/>
      <c r="I23" s="224"/>
      <c r="J23" s="224"/>
      <c r="K23" s="226"/>
      <c r="L23" s="228"/>
      <c r="M23" s="228"/>
      <c r="N23" s="228"/>
      <c r="O23" s="230"/>
      <c r="P23" s="214">
        <f t="shared" si="1"/>
        <v>0</v>
      </c>
      <c r="Q23" s="214">
        <f t="shared" si="2"/>
        <v>0</v>
      </c>
      <c r="R23" s="214">
        <f t="shared" si="3"/>
        <v>0</v>
      </c>
      <c r="S23" s="216"/>
    </row>
    <row r="24" spans="1:19" s="6" customFormat="1" ht="49.5" customHeight="1" x14ac:dyDescent="0.25">
      <c r="A24" s="31">
        <v>10</v>
      </c>
      <c r="B24" s="249"/>
      <c r="C24" s="238"/>
      <c r="D24" s="33" t="s">
        <v>31</v>
      </c>
      <c r="E24" s="240"/>
      <c r="F24" s="240"/>
      <c r="H24" s="224"/>
      <c r="I24" s="224"/>
      <c r="J24" s="224"/>
      <c r="K24" s="226"/>
      <c r="L24" s="228"/>
      <c r="M24" s="228"/>
      <c r="N24" s="228"/>
      <c r="O24" s="230"/>
      <c r="P24" s="214">
        <f t="shared" si="1"/>
        <v>0</v>
      </c>
      <c r="Q24" s="214">
        <f t="shared" si="2"/>
        <v>0</v>
      </c>
      <c r="R24" s="214">
        <f t="shared" si="3"/>
        <v>0</v>
      </c>
      <c r="S24" s="216"/>
    </row>
    <row r="25" spans="1:19" s="6" customFormat="1" ht="57.75" customHeight="1" thickBot="1" x14ac:dyDescent="0.3">
      <c r="A25" s="31">
        <v>14</v>
      </c>
      <c r="B25" s="249"/>
      <c r="C25" s="238"/>
      <c r="D25" s="36" t="s">
        <v>32</v>
      </c>
      <c r="E25" s="240"/>
      <c r="F25" s="240"/>
      <c r="H25" s="225"/>
      <c r="I25" s="225"/>
      <c r="J25" s="225"/>
      <c r="K25" s="226"/>
      <c r="L25" s="229"/>
      <c r="M25" s="229"/>
      <c r="N25" s="229"/>
      <c r="O25" s="230"/>
      <c r="P25" s="215">
        <f t="shared" si="1"/>
        <v>0</v>
      </c>
      <c r="Q25" s="215">
        <f t="shared" si="2"/>
        <v>0</v>
      </c>
      <c r="R25" s="215">
        <f t="shared" si="3"/>
        <v>0</v>
      </c>
      <c r="S25" s="216"/>
    </row>
    <row r="26" spans="1:19" s="6" customFormat="1" ht="49.5" customHeight="1" thickBot="1" x14ac:dyDescent="0.3">
      <c r="A26" s="31">
        <v>11</v>
      </c>
      <c r="B26" s="249"/>
      <c r="C26" s="238"/>
      <c r="D26" s="37" t="s">
        <v>33</v>
      </c>
      <c r="E26" s="217" t="s">
        <v>18</v>
      </c>
      <c r="F26" s="217">
        <v>1</v>
      </c>
      <c r="H26" s="220">
        <v>58143</v>
      </c>
      <c r="I26" s="220">
        <f t="shared" ref="I26" si="4">ROUND(H26*19%,0)</f>
        <v>11047</v>
      </c>
      <c r="J26" s="220">
        <f t="shared" ref="J26" si="5">ROUND(H26+I26,0)</f>
        <v>69190</v>
      </c>
      <c r="K26" s="226"/>
      <c r="L26" s="220">
        <f>+'[1]ANEXO 1 - PISTOLAS'!L26</f>
        <v>62150</v>
      </c>
      <c r="M26" s="220">
        <f t="shared" ref="M26:M27" si="6">ROUND(L26*19%,0)</f>
        <v>11809</v>
      </c>
      <c r="N26" s="220">
        <f t="shared" ref="N26:N27" si="7">ROUND(L26+M26,0)</f>
        <v>73959</v>
      </c>
      <c r="O26" s="230"/>
      <c r="P26" s="205">
        <f>ROUND(AVERAGE(H26,L26),0)</f>
        <v>60147</v>
      </c>
      <c r="Q26" s="205">
        <f t="shared" si="2"/>
        <v>11428</v>
      </c>
      <c r="R26" s="205">
        <f t="shared" si="3"/>
        <v>71575</v>
      </c>
      <c r="S26" s="208">
        <f>N26/J26-1</f>
        <v>6.8926145396733585E-2</v>
      </c>
    </row>
    <row r="27" spans="1:19" s="6" customFormat="1" ht="49.5" customHeight="1" x14ac:dyDescent="0.25">
      <c r="A27" s="29">
        <v>12</v>
      </c>
      <c r="B27" s="249"/>
      <c r="C27" s="238"/>
      <c r="D27" s="38" t="s">
        <v>34</v>
      </c>
      <c r="E27" s="218"/>
      <c r="F27" s="218"/>
      <c r="H27" s="221"/>
      <c r="I27" s="221"/>
      <c r="J27" s="221"/>
      <c r="K27" s="39"/>
      <c r="L27" s="221">
        <f>+'[1]ANEXO 1 - PISTOLAS'!L27</f>
        <v>0</v>
      </c>
      <c r="M27" s="221">
        <f t="shared" si="6"/>
        <v>0</v>
      </c>
      <c r="N27" s="221">
        <f t="shared" si="7"/>
        <v>0</v>
      </c>
      <c r="O27" s="40"/>
      <c r="P27" s="206">
        <f t="shared" si="1"/>
        <v>0</v>
      </c>
      <c r="Q27" s="206">
        <f t="shared" si="2"/>
        <v>0</v>
      </c>
      <c r="R27" s="206">
        <f t="shared" si="3"/>
        <v>0</v>
      </c>
      <c r="S27" s="208"/>
    </row>
    <row r="28" spans="1:19" s="6" customFormat="1" ht="49.5" customHeight="1" thickBot="1" x14ac:dyDescent="0.3">
      <c r="A28" s="31">
        <v>13</v>
      </c>
      <c r="B28" s="249"/>
      <c r="C28" s="238"/>
      <c r="D28" s="41" t="s">
        <v>35</v>
      </c>
      <c r="E28" s="219"/>
      <c r="F28" s="219"/>
      <c r="H28" s="222"/>
      <c r="I28" s="222"/>
      <c r="J28" s="222"/>
      <c r="K28" s="39"/>
      <c r="L28" s="222"/>
      <c r="M28" s="222"/>
      <c r="N28" s="222"/>
      <c r="O28" s="40"/>
      <c r="P28" s="207">
        <f t="shared" si="1"/>
        <v>0</v>
      </c>
      <c r="Q28" s="207">
        <f t="shared" si="2"/>
        <v>0</v>
      </c>
      <c r="R28" s="207">
        <f t="shared" si="3"/>
        <v>0</v>
      </c>
      <c r="S28" s="208"/>
    </row>
    <row r="29" spans="1:19" s="6" customFormat="1" ht="57.75" customHeight="1" thickBot="1" x14ac:dyDescent="0.3">
      <c r="A29" s="42"/>
      <c r="B29" s="250"/>
      <c r="C29" s="209" t="s">
        <v>36</v>
      </c>
      <c r="D29" s="210"/>
      <c r="E29" s="210"/>
      <c r="F29" s="211"/>
      <c r="H29" s="212"/>
      <c r="I29" s="212"/>
      <c r="J29" s="43">
        <f>SUM(J15:J28)</f>
        <v>686388</v>
      </c>
      <c r="K29" s="44"/>
      <c r="L29" s="44"/>
      <c r="M29" s="45"/>
      <c r="N29" s="43">
        <f>SUM(N15:N28)</f>
        <v>733695</v>
      </c>
      <c r="O29" s="44"/>
      <c r="P29" s="44"/>
      <c r="Q29" s="45"/>
      <c r="R29" s="43">
        <f>SUM(R15:R28)</f>
        <v>710042</v>
      </c>
      <c r="S29" s="5"/>
    </row>
    <row r="30" spans="1:19" s="6" customFormat="1" ht="48.75" customHeight="1" thickBot="1" x14ac:dyDescent="0.3">
      <c r="A30" s="42"/>
      <c r="B30" s="250"/>
      <c r="C30" s="46"/>
      <c r="D30" s="28"/>
      <c r="E30" s="28"/>
      <c r="F30" s="28"/>
      <c r="G30" s="28"/>
      <c r="H30" s="28"/>
      <c r="I30" s="28"/>
      <c r="J30" s="28"/>
      <c r="K30" s="28"/>
      <c r="L30" s="28"/>
      <c r="M30" s="28"/>
      <c r="N30" s="28"/>
      <c r="P30" s="28"/>
      <c r="Q30" s="28"/>
      <c r="R30" s="47"/>
      <c r="S30" s="5"/>
    </row>
    <row r="31" spans="1:19" s="6" customFormat="1" ht="69.75" customHeight="1" thickBot="1" x14ac:dyDescent="0.3">
      <c r="A31" s="29">
        <v>1</v>
      </c>
      <c r="B31" s="249"/>
      <c r="C31" s="192" t="s">
        <v>37</v>
      </c>
      <c r="D31" s="38" t="s">
        <v>38</v>
      </c>
      <c r="E31" s="48" t="s">
        <v>18</v>
      </c>
      <c r="F31" s="49">
        <v>1</v>
      </c>
      <c r="H31" s="50">
        <v>4116.3001998909685</v>
      </c>
      <c r="I31" s="51">
        <f>ROUND(H31*19%,0)</f>
        <v>782</v>
      </c>
      <c r="J31" s="51">
        <f>ROUND(H31+I31,0)</f>
        <v>4898</v>
      </c>
      <c r="K31" s="52"/>
      <c r="L31" s="51">
        <f>+'[1]ANEXO 1 - PISTOLAS'!L31</f>
        <v>4400</v>
      </c>
      <c r="M31" s="51">
        <f t="shared" ref="M31:M48" si="8">ROUND(L31*19%,0)</f>
        <v>836</v>
      </c>
      <c r="N31" s="50">
        <f t="shared" ref="N31:N48" si="9">ROUND(L31+M31,0)</f>
        <v>5236</v>
      </c>
      <c r="O31" s="53"/>
      <c r="P31" s="54">
        <f>ROUND(AVERAGE(H31,L31),0)</f>
        <v>4258</v>
      </c>
      <c r="Q31" s="55">
        <f>ROUND(P31*19%,0)</f>
        <v>809</v>
      </c>
      <c r="R31" s="56">
        <f t="shared" ref="R31:R48" si="10">ROUND(P31+Q31,0)</f>
        <v>5067</v>
      </c>
      <c r="S31" s="57">
        <f>N31/J31-1</f>
        <v>6.9007758268680996E-2</v>
      </c>
    </row>
    <row r="32" spans="1:19" s="6" customFormat="1" ht="49.5" customHeight="1" thickBot="1" x14ac:dyDescent="0.3">
      <c r="A32" s="29">
        <v>2</v>
      </c>
      <c r="B32" s="249"/>
      <c r="C32" s="193"/>
      <c r="D32" s="41" t="s">
        <v>39</v>
      </c>
      <c r="E32" s="58" t="s">
        <v>18</v>
      </c>
      <c r="F32" s="59">
        <v>1</v>
      </c>
      <c r="H32" s="50">
        <v>36017.626749045972</v>
      </c>
      <c r="I32" s="51">
        <f t="shared" ref="I32:I48" si="11">ROUND(H32*19%,0)</f>
        <v>6843</v>
      </c>
      <c r="J32" s="51">
        <f t="shared" ref="J32:J48" si="12">ROUND(H32+I32,0)</f>
        <v>42861</v>
      </c>
      <c r="K32" s="52"/>
      <c r="L32" s="51">
        <f>+'[1]ANEXO 1 - PISTOLAS'!L32</f>
        <v>38500</v>
      </c>
      <c r="M32" s="51">
        <f t="shared" si="8"/>
        <v>7315</v>
      </c>
      <c r="N32" s="50">
        <f t="shared" si="9"/>
        <v>45815</v>
      </c>
      <c r="O32" s="53"/>
      <c r="P32" s="54">
        <f t="shared" ref="P32:P48" si="13">ROUND(AVERAGE(H32,L32),0)</f>
        <v>37259</v>
      </c>
      <c r="Q32" s="55">
        <f t="shared" ref="Q32:Q48" si="14">ROUND(P32*19%,0)</f>
        <v>7079</v>
      </c>
      <c r="R32" s="56">
        <f t="shared" si="10"/>
        <v>44338</v>
      </c>
      <c r="S32" s="57">
        <f t="shared" ref="S32:S48" si="15">N32/J32-1</f>
        <v>6.892046382492234E-2</v>
      </c>
    </row>
    <row r="33" spans="1:19" s="6" customFormat="1" ht="49.5" customHeight="1" thickBot="1" x14ac:dyDescent="0.3">
      <c r="A33" s="29">
        <v>3</v>
      </c>
      <c r="B33" s="249"/>
      <c r="C33" s="193"/>
      <c r="D33" s="60" t="s">
        <v>40</v>
      </c>
      <c r="E33" s="58" t="s">
        <v>18</v>
      </c>
      <c r="F33" s="59">
        <v>1</v>
      </c>
      <c r="H33" s="50">
        <v>4219.2077048882429</v>
      </c>
      <c r="I33" s="51">
        <f t="shared" si="11"/>
        <v>802</v>
      </c>
      <c r="J33" s="51">
        <f t="shared" si="12"/>
        <v>5021</v>
      </c>
      <c r="K33" s="52"/>
      <c r="L33" s="51">
        <f>+'[1]ANEXO 1 - PISTOLAS'!L33</f>
        <v>4510</v>
      </c>
      <c r="M33" s="51">
        <f t="shared" si="8"/>
        <v>857</v>
      </c>
      <c r="N33" s="50">
        <f t="shared" si="9"/>
        <v>5367</v>
      </c>
      <c r="O33" s="53"/>
      <c r="P33" s="54">
        <f t="shared" si="13"/>
        <v>4365</v>
      </c>
      <c r="Q33" s="55">
        <f t="shared" si="14"/>
        <v>829</v>
      </c>
      <c r="R33" s="56">
        <f t="shared" si="10"/>
        <v>5194</v>
      </c>
      <c r="S33" s="57">
        <f t="shared" si="15"/>
        <v>6.8910575582553202E-2</v>
      </c>
    </row>
    <row r="34" spans="1:19" s="6" customFormat="1" ht="49.5" customHeight="1" thickBot="1" x14ac:dyDescent="0.3">
      <c r="A34" s="29">
        <v>4</v>
      </c>
      <c r="B34" s="249"/>
      <c r="C34" s="193"/>
      <c r="D34" s="41" t="s">
        <v>41</v>
      </c>
      <c r="E34" s="58" t="s">
        <v>18</v>
      </c>
      <c r="F34" s="59">
        <v>1</v>
      </c>
      <c r="H34" s="50">
        <v>3601.7626749045976</v>
      </c>
      <c r="I34" s="51">
        <f t="shared" si="11"/>
        <v>684</v>
      </c>
      <c r="J34" s="51">
        <f t="shared" si="12"/>
        <v>4286</v>
      </c>
      <c r="K34" s="52"/>
      <c r="L34" s="51">
        <f>+'[1]ANEXO 1 - PISTOLAS'!L34</f>
        <v>3850</v>
      </c>
      <c r="M34" s="51">
        <f t="shared" si="8"/>
        <v>732</v>
      </c>
      <c r="N34" s="50">
        <f t="shared" si="9"/>
        <v>4582</v>
      </c>
      <c r="O34" s="53"/>
      <c r="P34" s="54">
        <f t="shared" si="13"/>
        <v>3726</v>
      </c>
      <c r="Q34" s="55">
        <f t="shared" si="14"/>
        <v>708</v>
      </c>
      <c r="R34" s="56">
        <f t="shared" si="10"/>
        <v>4434</v>
      </c>
      <c r="S34" s="57">
        <f t="shared" si="15"/>
        <v>6.9062062529164692E-2</v>
      </c>
    </row>
    <row r="35" spans="1:19" s="6" customFormat="1" ht="49.5" customHeight="1" thickBot="1" x14ac:dyDescent="0.3">
      <c r="A35" s="29">
        <v>5</v>
      </c>
      <c r="B35" s="249"/>
      <c r="C35" s="193"/>
      <c r="D35" s="41" t="s">
        <v>42</v>
      </c>
      <c r="E35" s="58" t="s">
        <v>18</v>
      </c>
      <c r="F35" s="59">
        <v>1</v>
      </c>
      <c r="H35" s="50">
        <v>3087.2251499182262</v>
      </c>
      <c r="I35" s="51">
        <f t="shared" si="11"/>
        <v>587</v>
      </c>
      <c r="J35" s="51">
        <f t="shared" si="12"/>
        <v>3674</v>
      </c>
      <c r="K35" s="52"/>
      <c r="L35" s="51">
        <f>+'[1]ANEXO 1 - PISTOLAS'!L35</f>
        <v>3300</v>
      </c>
      <c r="M35" s="51">
        <f t="shared" si="8"/>
        <v>627</v>
      </c>
      <c r="N35" s="50">
        <f t="shared" si="9"/>
        <v>3927</v>
      </c>
      <c r="O35" s="53"/>
      <c r="P35" s="54">
        <f t="shared" si="13"/>
        <v>3194</v>
      </c>
      <c r="Q35" s="55">
        <f t="shared" si="14"/>
        <v>607</v>
      </c>
      <c r="R35" s="56">
        <f t="shared" si="10"/>
        <v>3801</v>
      </c>
      <c r="S35" s="57">
        <f t="shared" si="15"/>
        <v>6.8862275449101729E-2</v>
      </c>
    </row>
    <row r="36" spans="1:19" s="6" customFormat="1" ht="43.5" customHeight="1" thickBot="1" x14ac:dyDescent="0.3">
      <c r="A36" s="29">
        <v>6</v>
      </c>
      <c r="B36" s="249"/>
      <c r="C36" s="193"/>
      <c r="D36" s="41" t="s">
        <v>43</v>
      </c>
      <c r="E36" s="58" t="s">
        <v>18</v>
      </c>
      <c r="F36" s="59">
        <v>1</v>
      </c>
      <c r="H36" s="50">
        <v>3087.2251499182262</v>
      </c>
      <c r="I36" s="51">
        <f t="shared" si="11"/>
        <v>587</v>
      </c>
      <c r="J36" s="51">
        <f t="shared" si="12"/>
        <v>3674</v>
      </c>
      <c r="K36" s="52"/>
      <c r="L36" s="51">
        <f>+'[1]ANEXO 1 - PISTOLAS'!L36</f>
        <v>3300</v>
      </c>
      <c r="M36" s="51">
        <f t="shared" si="8"/>
        <v>627</v>
      </c>
      <c r="N36" s="50">
        <f t="shared" si="9"/>
        <v>3927</v>
      </c>
      <c r="O36" s="53"/>
      <c r="P36" s="54">
        <f t="shared" si="13"/>
        <v>3194</v>
      </c>
      <c r="Q36" s="55">
        <f t="shared" si="14"/>
        <v>607</v>
      </c>
      <c r="R36" s="56">
        <f t="shared" si="10"/>
        <v>3801</v>
      </c>
      <c r="S36" s="57">
        <f t="shared" si="15"/>
        <v>6.8862275449101729E-2</v>
      </c>
    </row>
    <row r="37" spans="1:19" s="6" customFormat="1" ht="63.75" customHeight="1" thickBot="1" x14ac:dyDescent="0.3">
      <c r="A37" s="29">
        <v>7</v>
      </c>
      <c r="B37" s="249"/>
      <c r="C37" s="193"/>
      <c r="D37" s="60" t="s">
        <v>44</v>
      </c>
      <c r="E37" s="58" t="s">
        <v>18</v>
      </c>
      <c r="F37" s="59">
        <v>1</v>
      </c>
      <c r="H37" s="50">
        <v>3087.2251499182262</v>
      </c>
      <c r="I37" s="51">
        <f t="shared" si="11"/>
        <v>587</v>
      </c>
      <c r="J37" s="51">
        <f t="shared" si="12"/>
        <v>3674</v>
      </c>
      <c r="K37" s="52"/>
      <c r="L37" s="51">
        <f>+'[1]ANEXO 1 - PISTOLAS'!L37</f>
        <v>3300</v>
      </c>
      <c r="M37" s="51">
        <f t="shared" si="8"/>
        <v>627</v>
      </c>
      <c r="N37" s="50">
        <f t="shared" si="9"/>
        <v>3927</v>
      </c>
      <c r="O37" s="53"/>
      <c r="P37" s="54">
        <f t="shared" si="13"/>
        <v>3194</v>
      </c>
      <c r="Q37" s="55">
        <f t="shared" si="14"/>
        <v>607</v>
      </c>
      <c r="R37" s="56">
        <f t="shared" si="10"/>
        <v>3801</v>
      </c>
      <c r="S37" s="57">
        <f t="shared" si="15"/>
        <v>6.8862275449101729E-2</v>
      </c>
    </row>
    <row r="38" spans="1:19" s="6" customFormat="1" ht="40.5" customHeight="1" thickBot="1" x14ac:dyDescent="0.3">
      <c r="A38" s="29">
        <v>8</v>
      </c>
      <c r="B38" s="249"/>
      <c r="C38" s="193"/>
      <c r="D38" s="60" t="s">
        <v>45</v>
      </c>
      <c r="E38" s="58" t="s">
        <v>18</v>
      </c>
      <c r="F38" s="59">
        <v>1</v>
      </c>
      <c r="H38" s="50">
        <v>2572.6876249318552</v>
      </c>
      <c r="I38" s="51">
        <f t="shared" si="11"/>
        <v>489</v>
      </c>
      <c r="J38" s="51">
        <f t="shared" si="12"/>
        <v>3062</v>
      </c>
      <c r="K38" s="52"/>
      <c r="L38" s="51">
        <f>+'[1]ANEXO 1 - PISTOLAS'!L38</f>
        <v>2750</v>
      </c>
      <c r="M38" s="51">
        <f t="shared" si="8"/>
        <v>523</v>
      </c>
      <c r="N38" s="50">
        <f t="shared" si="9"/>
        <v>3273</v>
      </c>
      <c r="O38" s="53"/>
      <c r="P38" s="54">
        <f t="shared" si="13"/>
        <v>2661</v>
      </c>
      <c r="Q38" s="55">
        <f t="shared" si="14"/>
        <v>506</v>
      </c>
      <c r="R38" s="56">
        <f t="shared" si="10"/>
        <v>3167</v>
      </c>
      <c r="S38" s="57">
        <f t="shared" si="15"/>
        <v>6.8909209666884408E-2</v>
      </c>
    </row>
    <row r="39" spans="1:19" s="6" customFormat="1" ht="57" customHeight="1" thickBot="1" x14ac:dyDescent="0.3">
      <c r="A39" s="29">
        <v>9</v>
      </c>
      <c r="B39" s="249"/>
      <c r="C39" s="193"/>
      <c r="D39" s="60" t="s">
        <v>46</v>
      </c>
      <c r="E39" s="58" t="s">
        <v>18</v>
      </c>
      <c r="F39" s="59">
        <v>1</v>
      </c>
      <c r="H39" s="50">
        <v>3087.2251499182262</v>
      </c>
      <c r="I39" s="51">
        <f t="shared" si="11"/>
        <v>587</v>
      </c>
      <c r="J39" s="51">
        <f t="shared" si="12"/>
        <v>3674</v>
      </c>
      <c r="K39" s="52"/>
      <c r="L39" s="51">
        <f>+'[1]ANEXO 1 - PISTOLAS'!L39</f>
        <v>3300</v>
      </c>
      <c r="M39" s="51">
        <f t="shared" si="8"/>
        <v>627</v>
      </c>
      <c r="N39" s="50">
        <f t="shared" si="9"/>
        <v>3927</v>
      </c>
      <c r="O39" s="53"/>
      <c r="P39" s="54">
        <f t="shared" si="13"/>
        <v>3194</v>
      </c>
      <c r="Q39" s="55">
        <f t="shared" si="14"/>
        <v>607</v>
      </c>
      <c r="R39" s="56">
        <f t="shared" si="10"/>
        <v>3801</v>
      </c>
      <c r="S39" s="57">
        <f t="shared" si="15"/>
        <v>6.8862275449101729E-2</v>
      </c>
    </row>
    <row r="40" spans="1:19" s="6" customFormat="1" ht="62.25" customHeight="1" thickBot="1" x14ac:dyDescent="0.3">
      <c r="A40" s="29">
        <v>10</v>
      </c>
      <c r="B40" s="249"/>
      <c r="C40" s="193"/>
      <c r="D40" s="60" t="s">
        <v>47</v>
      </c>
      <c r="E40" s="58" t="s">
        <v>18</v>
      </c>
      <c r="F40" s="59">
        <v>1</v>
      </c>
      <c r="H40" s="50">
        <v>2058.1500999454843</v>
      </c>
      <c r="I40" s="51">
        <f t="shared" si="11"/>
        <v>391</v>
      </c>
      <c r="J40" s="51">
        <f t="shared" si="12"/>
        <v>2449</v>
      </c>
      <c r="K40" s="52"/>
      <c r="L40" s="51">
        <f>+'[1]ANEXO 1 - PISTOLAS'!L40</f>
        <v>2200</v>
      </c>
      <c r="M40" s="51">
        <f t="shared" si="8"/>
        <v>418</v>
      </c>
      <c r="N40" s="50">
        <f t="shared" si="9"/>
        <v>2618</v>
      </c>
      <c r="O40" s="53"/>
      <c r="P40" s="54">
        <f t="shared" si="13"/>
        <v>2129</v>
      </c>
      <c r="Q40" s="55">
        <f t="shared" si="14"/>
        <v>405</v>
      </c>
      <c r="R40" s="56">
        <f t="shared" si="10"/>
        <v>2534</v>
      </c>
      <c r="S40" s="57">
        <f t="shared" si="15"/>
        <v>6.9007758268680996E-2</v>
      </c>
    </row>
    <row r="41" spans="1:19" s="6" customFormat="1" ht="62.25" customHeight="1" thickBot="1" x14ac:dyDescent="0.3">
      <c r="A41" s="29">
        <v>11</v>
      </c>
      <c r="B41" s="249"/>
      <c r="C41" s="193"/>
      <c r="D41" s="60" t="s">
        <v>48</v>
      </c>
      <c r="E41" s="58" t="s">
        <v>18</v>
      </c>
      <c r="F41" s="59">
        <v>1</v>
      </c>
      <c r="H41" s="50">
        <v>2058.1500999454843</v>
      </c>
      <c r="I41" s="51">
        <f t="shared" si="11"/>
        <v>391</v>
      </c>
      <c r="J41" s="51">
        <f t="shared" si="12"/>
        <v>2449</v>
      </c>
      <c r="K41" s="52"/>
      <c r="L41" s="51">
        <f>+'[1]ANEXO 1 - PISTOLAS'!L41</f>
        <v>2200</v>
      </c>
      <c r="M41" s="51">
        <f t="shared" si="8"/>
        <v>418</v>
      </c>
      <c r="N41" s="50">
        <f t="shared" si="9"/>
        <v>2618</v>
      </c>
      <c r="O41" s="53"/>
      <c r="P41" s="54">
        <f t="shared" si="13"/>
        <v>2129</v>
      </c>
      <c r="Q41" s="55">
        <f t="shared" si="14"/>
        <v>405</v>
      </c>
      <c r="R41" s="56">
        <f t="shared" si="10"/>
        <v>2534</v>
      </c>
      <c r="S41" s="57">
        <f t="shared" si="15"/>
        <v>6.9007758268680996E-2</v>
      </c>
    </row>
    <row r="42" spans="1:19" s="6" customFormat="1" ht="62.25" customHeight="1" thickBot="1" x14ac:dyDescent="0.3">
      <c r="A42" s="29">
        <v>12</v>
      </c>
      <c r="B42" s="249"/>
      <c r="C42" s="193"/>
      <c r="D42" s="60" t="s">
        <v>49</v>
      </c>
      <c r="E42" s="58" t="s">
        <v>18</v>
      </c>
      <c r="F42" s="59">
        <v>1</v>
      </c>
      <c r="H42" s="50">
        <v>39619.389423950575</v>
      </c>
      <c r="I42" s="51">
        <f t="shared" si="11"/>
        <v>7528</v>
      </c>
      <c r="J42" s="51">
        <f t="shared" si="12"/>
        <v>47147</v>
      </c>
      <c r="K42" s="52"/>
      <c r="L42" s="51">
        <f>+'[1]ANEXO 1 - PISTOLAS'!L42</f>
        <v>42350</v>
      </c>
      <c r="M42" s="51">
        <f t="shared" si="8"/>
        <v>8047</v>
      </c>
      <c r="N42" s="50">
        <f t="shared" si="9"/>
        <v>50397</v>
      </c>
      <c r="O42" s="53"/>
      <c r="P42" s="54">
        <f t="shared" si="13"/>
        <v>40985</v>
      </c>
      <c r="Q42" s="55">
        <f t="shared" si="14"/>
        <v>7787</v>
      </c>
      <c r="R42" s="56">
        <f t="shared" si="10"/>
        <v>48772</v>
      </c>
      <c r="S42" s="57">
        <f t="shared" si="15"/>
        <v>6.8933336161367542E-2</v>
      </c>
    </row>
    <row r="43" spans="1:19" s="6" customFormat="1" ht="51" customHeight="1" thickBot="1" x14ac:dyDescent="0.3">
      <c r="A43" s="29">
        <v>13</v>
      </c>
      <c r="B43" s="249"/>
      <c r="C43" s="193"/>
      <c r="D43" s="60" t="s">
        <v>50</v>
      </c>
      <c r="E43" s="58" t="s">
        <v>18</v>
      </c>
      <c r="F43" s="59">
        <v>1</v>
      </c>
      <c r="H43" s="50">
        <v>49395.602398691619</v>
      </c>
      <c r="I43" s="51">
        <f t="shared" si="11"/>
        <v>9385</v>
      </c>
      <c r="J43" s="51">
        <f t="shared" si="12"/>
        <v>58781</v>
      </c>
      <c r="K43" s="52"/>
      <c r="L43" s="51">
        <f>+'[1]ANEXO 1 - PISTOLAS'!L43</f>
        <v>52800</v>
      </c>
      <c r="M43" s="51">
        <f t="shared" si="8"/>
        <v>10032</v>
      </c>
      <c r="N43" s="50">
        <f t="shared" si="9"/>
        <v>62832</v>
      </c>
      <c r="O43" s="53"/>
      <c r="P43" s="54">
        <f t="shared" si="13"/>
        <v>51098</v>
      </c>
      <c r="Q43" s="55">
        <f t="shared" si="14"/>
        <v>9709</v>
      </c>
      <c r="R43" s="56">
        <f t="shared" si="10"/>
        <v>60807</v>
      </c>
      <c r="S43" s="57">
        <f t="shared" si="15"/>
        <v>6.891682686582401E-2</v>
      </c>
    </row>
    <row r="44" spans="1:19" s="6" customFormat="1" ht="51" customHeight="1" thickBot="1" x14ac:dyDescent="0.3">
      <c r="A44" s="29">
        <v>14</v>
      </c>
      <c r="B44" s="249"/>
      <c r="C44" s="193"/>
      <c r="D44" s="60" t="s">
        <v>31</v>
      </c>
      <c r="E44" s="58" t="s">
        <v>18</v>
      </c>
      <c r="F44" s="59">
        <v>1</v>
      </c>
      <c r="H44" s="50">
        <v>66992.785753225515</v>
      </c>
      <c r="I44" s="51">
        <f t="shared" si="11"/>
        <v>12729</v>
      </c>
      <c r="J44" s="51">
        <f t="shared" si="12"/>
        <v>79722</v>
      </c>
      <c r="K44" s="52"/>
      <c r="L44" s="51">
        <f>+'[1]ANEXO 1 - PISTOLAS'!L44</f>
        <v>71610</v>
      </c>
      <c r="M44" s="51">
        <f t="shared" si="8"/>
        <v>13606</v>
      </c>
      <c r="N44" s="50">
        <f t="shared" si="9"/>
        <v>85216</v>
      </c>
      <c r="O44" s="53"/>
      <c r="P44" s="54">
        <f t="shared" si="13"/>
        <v>69301</v>
      </c>
      <c r="Q44" s="55">
        <f t="shared" si="14"/>
        <v>13167</v>
      </c>
      <c r="R44" s="56">
        <f t="shared" si="10"/>
        <v>82468</v>
      </c>
      <c r="S44" s="57">
        <f t="shared" si="15"/>
        <v>6.8914477810391173E-2</v>
      </c>
    </row>
    <row r="45" spans="1:19" s="6" customFormat="1" ht="49.5" customHeight="1" thickBot="1" x14ac:dyDescent="0.3">
      <c r="A45" s="29">
        <v>15</v>
      </c>
      <c r="B45" s="249"/>
      <c r="C45" s="193"/>
      <c r="D45" s="60" t="s">
        <v>51</v>
      </c>
      <c r="E45" s="58" t="s">
        <v>18</v>
      </c>
      <c r="F45" s="59">
        <v>1</v>
      </c>
      <c r="H45" s="50">
        <v>2984.3176449209523</v>
      </c>
      <c r="I45" s="51">
        <f t="shared" si="11"/>
        <v>567</v>
      </c>
      <c r="J45" s="51">
        <f t="shared" si="12"/>
        <v>3551</v>
      </c>
      <c r="K45" s="52"/>
      <c r="L45" s="51">
        <f>+'[1]ANEXO 1 - PISTOLAS'!L45</f>
        <v>3190</v>
      </c>
      <c r="M45" s="51">
        <f t="shared" si="8"/>
        <v>606</v>
      </c>
      <c r="N45" s="50">
        <f t="shared" si="9"/>
        <v>3796</v>
      </c>
      <c r="O45" s="53"/>
      <c r="P45" s="54">
        <f t="shared" si="13"/>
        <v>3087</v>
      </c>
      <c r="Q45" s="55">
        <f t="shared" si="14"/>
        <v>587</v>
      </c>
      <c r="R45" s="56">
        <f t="shared" si="10"/>
        <v>3674</v>
      </c>
      <c r="S45" s="57">
        <f t="shared" si="15"/>
        <v>6.8994649394536811E-2</v>
      </c>
    </row>
    <row r="46" spans="1:19" s="6" customFormat="1" ht="49.5" customHeight="1" thickBot="1" x14ac:dyDescent="0.3">
      <c r="A46" s="29">
        <v>16</v>
      </c>
      <c r="B46" s="249"/>
      <c r="C46" s="193"/>
      <c r="D46" s="60" t="s">
        <v>52</v>
      </c>
      <c r="E46" s="58" t="s">
        <v>18</v>
      </c>
      <c r="F46" s="59">
        <v>1</v>
      </c>
      <c r="H46" s="50">
        <v>36635.071779029618</v>
      </c>
      <c r="I46" s="51">
        <f t="shared" si="11"/>
        <v>6961</v>
      </c>
      <c r="J46" s="51">
        <f t="shared" si="12"/>
        <v>43596</v>
      </c>
      <c r="K46" s="52"/>
      <c r="L46" s="51">
        <f>+'[1]ANEXO 1 - PISTOLAS'!L46</f>
        <v>39160</v>
      </c>
      <c r="M46" s="51">
        <f t="shared" si="8"/>
        <v>7440</v>
      </c>
      <c r="N46" s="50">
        <f t="shared" si="9"/>
        <v>46600</v>
      </c>
      <c r="O46" s="53"/>
      <c r="P46" s="54">
        <f t="shared" si="13"/>
        <v>37898</v>
      </c>
      <c r="Q46" s="55">
        <f t="shared" si="14"/>
        <v>7201</v>
      </c>
      <c r="R46" s="56">
        <f t="shared" si="10"/>
        <v>45099</v>
      </c>
      <c r="S46" s="57">
        <f t="shared" si="15"/>
        <v>6.8905404165519712E-2</v>
      </c>
    </row>
    <row r="47" spans="1:19" s="6" customFormat="1" ht="49.5" customHeight="1" thickBot="1" x14ac:dyDescent="0.3">
      <c r="A47" s="29">
        <v>17</v>
      </c>
      <c r="B47" s="249"/>
      <c r="C47" s="193"/>
      <c r="D47" s="60" t="s">
        <v>53</v>
      </c>
      <c r="E47" s="58" t="s">
        <v>18</v>
      </c>
      <c r="F47" s="59">
        <v>1</v>
      </c>
      <c r="H47" s="50">
        <v>18523.350899509358</v>
      </c>
      <c r="I47" s="51">
        <f t="shared" si="11"/>
        <v>3519</v>
      </c>
      <c r="J47" s="51">
        <f t="shared" si="12"/>
        <v>22042</v>
      </c>
      <c r="K47" s="52"/>
      <c r="L47" s="51">
        <f>+'[1]ANEXO 1 - PISTOLAS'!L47</f>
        <v>19800</v>
      </c>
      <c r="M47" s="51">
        <f t="shared" si="8"/>
        <v>3762</v>
      </c>
      <c r="N47" s="50">
        <f t="shared" si="9"/>
        <v>23562</v>
      </c>
      <c r="O47" s="53"/>
      <c r="P47" s="54">
        <f t="shared" si="13"/>
        <v>19162</v>
      </c>
      <c r="Q47" s="55">
        <f t="shared" si="14"/>
        <v>3641</v>
      </c>
      <c r="R47" s="56">
        <f t="shared" si="10"/>
        <v>22803</v>
      </c>
      <c r="S47" s="57">
        <f t="shared" si="15"/>
        <v>6.8959259595318123E-2</v>
      </c>
    </row>
    <row r="48" spans="1:19" s="6" customFormat="1" ht="69" customHeight="1" thickBot="1" x14ac:dyDescent="0.3">
      <c r="A48" s="29">
        <v>18</v>
      </c>
      <c r="B48" s="249"/>
      <c r="C48" s="194"/>
      <c r="D48" s="36" t="s">
        <v>54</v>
      </c>
      <c r="E48" s="61" t="s">
        <v>18</v>
      </c>
      <c r="F48" s="62">
        <v>1</v>
      </c>
      <c r="H48" s="50">
        <v>51453.752498637106</v>
      </c>
      <c r="I48" s="51">
        <f t="shared" si="11"/>
        <v>9776</v>
      </c>
      <c r="J48" s="51">
        <f t="shared" si="12"/>
        <v>61230</v>
      </c>
      <c r="K48" s="52"/>
      <c r="L48" s="51">
        <f>+'[1]ANEXO 1 - PISTOLAS'!L48</f>
        <v>55000</v>
      </c>
      <c r="M48" s="51">
        <f t="shared" si="8"/>
        <v>10450</v>
      </c>
      <c r="N48" s="50">
        <f t="shared" si="9"/>
        <v>65450</v>
      </c>
      <c r="O48" s="53"/>
      <c r="P48" s="54">
        <f t="shared" si="13"/>
        <v>53227</v>
      </c>
      <c r="Q48" s="55">
        <f t="shared" si="14"/>
        <v>10113</v>
      </c>
      <c r="R48" s="56">
        <f t="shared" si="10"/>
        <v>63340</v>
      </c>
      <c r="S48" s="57">
        <f t="shared" si="15"/>
        <v>6.892046382492234E-2</v>
      </c>
    </row>
    <row r="49" spans="1:20" s="64" customFormat="1" ht="48" customHeight="1" thickBot="1" x14ac:dyDescent="0.3">
      <c r="A49" s="63"/>
      <c r="B49" s="251"/>
      <c r="C49" s="195" t="s">
        <v>55</v>
      </c>
      <c r="D49" s="196"/>
      <c r="E49" s="196"/>
      <c r="F49" s="197"/>
      <c r="H49" s="52"/>
      <c r="I49" s="65"/>
      <c r="J49" s="66">
        <f>SUM(J31:J48)</f>
        <v>395791</v>
      </c>
      <c r="K49" s="52"/>
      <c r="L49" s="65"/>
      <c r="N49" s="66">
        <f>SUM(N31:N48)</f>
        <v>423070</v>
      </c>
      <c r="O49" s="65"/>
      <c r="P49" s="65"/>
      <c r="R49" s="67">
        <f>SUM(R31:R48)</f>
        <v>409435</v>
      </c>
      <c r="S49" s="68">
        <f>AVERAGE(S31:S48)</f>
        <v>6.8934394779103014E-2</v>
      </c>
    </row>
    <row r="50" spans="1:20" s="198" customFormat="1" ht="54" customHeight="1" thickBot="1" x14ac:dyDescent="0.3">
      <c r="A50" s="198">
        <v>20</v>
      </c>
      <c r="B50" s="199"/>
      <c r="C50" s="199"/>
      <c r="D50" s="199"/>
      <c r="E50" s="199"/>
      <c r="F50" s="199"/>
      <c r="G50" s="199"/>
      <c r="H50" s="199"/>
      <c r="I50" s="199"/>
      <c r="J50" s="199"/>
      <c r="K50" s="199"/>
      <c r="L50" s="199"/>
      <c r="M50" s="199"/>
      <c r="N50" s="199"/>
    </row>
    <row r="51" spans="1:20" ht="58.5" customHeight="1" thickBot="1" x14ac:dyDescent="0.3">
      <c r="A51" s="200" t="s">
        <v>56</v>
      </c>
      <c r="B51" s="201"/>
      <c r="C51" s="201"/>
      <c r="D51" s="201"/>
      <c r="E51" s="201"/>
      <c r="F51" s="202"/>
      <c r="G51" s="2"/>
      <c r="J51" s="70">
        <f>J13+J29+J49</f>
        <v>1162023</v>
      </c>
      <c r="K51" s="71"/>
      <c r="L51" s="71"/>
      <c r="M51" s="71"/>
      <c r="N51" s="70">
        <f>N13+N29+N49</f>
        <v>1242112</v>
      </c>
      <c r="R51" s="72">
        <f>R13+R29+R49</f>
        <v>1202073</v>
      </c>
    </row>
    <row r="54" spans="1:20" x14ac:dyDescent="0.25">
      <c r="A54" s="73"/>
      <c r="B54" s="74"/>
      <c r="C54" s="74"/>
      <c r="D54" s="75"/>
      <c r="E54" s="76"/>
      <c r="F54" s="76"/>
      <c r="G54" s="76"/>
    </row>
    <row r="55" spans="1:20" s="77" customFormat="1" ht="21.75" customHeight="1" x14ac:dyDescent="0.25">
      <c r="B55" s="78" t="s">
        <v>57</v>
      </c>
      <c r="C55" s="79"/>
      <c r="D55" s="80"/>
      <c r="E55" s="80"/>
      <c r="G55" s="81"/>
      <c r="S55" s="82"/>
      <c r="T55" s="83"/>
    </row>
    <row r="56" spans="1:20" s="77" customFormat="1" ht="47.25" customHeight="1" x14ac:dyDescent="0.25">
      <c r="B56" s="203" t="s">
        <v>58</v>
      </c>
      <c r="C56" s="203"/>
      <c r="D56" s="203"/>
      <c r="E56" s="203"/>
      <c r="F56" s="203"/>
      <c r="G56" s="203"/>
      <c r="H56" s="203"/>
      <c r="I56" s="203"/>
      <c r="K56" s="81"/>
      <c r="L56" s="81"/>
      <c r="N56" s="81"/>
      <c r="P56" s="81"/>
      <c r="R56" s="81"/>
      <c r="S56" s="82"/>
      <c r="T56" s="83"/>
    </row>
    <row r="57" spans="1:20" s="84" customFormat="1" ht="25.5" customHeight="1" x14ac:dyDescent="0.2">
      <c r="B57" s="204"/>
      <c r="C57" s="204"/>
      <c r="D57" s="204"/>
      <c r="E57" s="204"/>
      <c r="F57" s="204"/>
      <c r="G57" s="204"/>
      <c r="H57" s="204"/>
      <c r="I57" s="85"/>
      <c r="L57" s="85"/>
      <c r="O57" s="85"/>
      <c r="P57" s="85"/>
      <c r="S57" s="82"/>
      <c r="T57" s="86"/>
    </row>
    <row r="58" spans="1:20" s="81" customFormat="1" ht="18" customHeight="1" x14ac:dyDescent="0.25">
      <c r="B58" s="87" t="str">
        <f>'[1]ANEXO 1 - PISTOLAS'!B58</f>
        <v>Fecha de elaboración: 23/02/2022</v>
      </c>
      <c r="C58" s="191"/>
      <c r="D58" s="191"/>
      <c r="E58" s="88"/>
      <c r="S58" s="82"/>
      <c r="T58" s="89"/>
    </row>
    <row r="59" spans="1:20" s="84" customFormat="1" ht="20.100000000000001" customHeight="1" x14ac:dyDescent="0.2">
      <c r="B59" s="87" t="str">
        <f>'[1]ANEXO 1 - PISTOLAS'!B59</f>
        <v>Estudio del Sector: No: 51</v>
      </c>
      <c r="C59" s="90"/>
      <c r="D59" s="90"/>
      <c r="E59" s="90"/>
      <c r="S59" s="82"/>
      <c r="T59" s="86"/>
    </row>
    <row r="60" spans="1:20" s="84" customFormat="1" ht="20.100000000000001" customHeight="1" x14ac:dyDescent="0.2">
      <c r="B60" s="91"/>
      <c r="S60" s="92"/>
      <c r="T60" s="86"/>
    </row>
    <row r="61" spans="1:20" s="84" customFormat="1" ht="20.100000000000001" customHeight="1" x14ac:dyDescent="0.2">
      <c r="B61" s="91"/>
      <c r="S61" s="82"/>
      <c r="T61" s="86"/>
    </row>
    <row r="62" spans="1:20" s="84" customFormat="1" ht="20.100000000000001" customHeight="1" x14ac:dyDescent="0.2">
      <c r="B62" s="91"/>
      <c r="C62" s="91"/>
      <c r="S62" s="92"/>
      <c r="T62" s="86"/>
    </row>
    <row r="63" spans="1:20" s="84" customFormat="1" ht="17.100000000000001" customHeight="1" x14ac:dyDescent="0.2">
      <c r="B63" s="93"/>
      <c r="S63" s="92"/>
      <c r="T63" s="86"/>
    </row>
    <row r="64" spans="1:20" s="84" customFormat="1" ht="31.5" customHeight="1" x14ac:dyDescent="0.2">
      <c r="C64" s="94"/>
      <c r="S64" s="92"/>
      <c r="T64" s="86"/>
    </row>
    <row r="65" spans="5:36" x14ac:dyDescent="0.25">
      <c r="E65" s="95"/>
      <c r="F65" s="95"/>
      <c r="G65" s="95"/>
      <c r="H65" s="95"/>
      <c r="I65" s="95"/>
      <c r="J65" s="96"/>
      <c r="K65" s="95"/>
      <c r="L65" s="95"/>
      <c r="M65" s="96"/>
      <c r="N65" s="95"/>
      <c r="O65" s="95"/>
      <c r="P65" s="95"/>
      <c r="Q65" s="96"/>
      <c r="R65" s="95"/>
      <c r="AJ65" s="6"/>
    </row>
    <row r="66" spans="5:36" x14ac:dyDescent="0.25">
      <c r="E66" s="95"/>
      <c r="F66" s="95"/>
      <c r="G66" s="95"/>
      <c r="H66" s="95"/>
      <c r="I66" s="95"/>
      <c r="J66" s="96"/>
      <c r="K66" s="95"/>
      <c r="L66" s="95"/>
      <c r="M66" s="96"/>
      <c r="N66" s="95"/>
      <c r="O66" s="95"/>
      <c r="P66" s="95"/>
      <c r="Q66" s="96"/>
      <c r="R66" s="95"/>
      <c r="AJ66" s="6"/>
    </row>
    <row r="67" spans="5:36" x14ac:dyDescent="0.25">
      <c r="E67" s="95"/>
      <c r="F67" s="95"/>
      <c r="G67" s="95"/>
      <c r="H67" s="95"/>
      <c r="I67" s="95"/>
      <c r="J67" s="96"/>
      <c r="K67" s="95"/>
      <c r="L67" s="95"/>
      <c r="M67" s="96"/>
      <c r="N67" s="95"/>
      <c r="O67" s="95"/>
      <c r="P67" s="95"/>
      <c r="Q67" s="96"/>
      <c r="R67" s="95"/>
      <c r="AJ67" s="6"/>
    </row>
  </sheetData>
  <mergeCells count="75">
    <mergeCell ref="A1:R1"/>
    <mergeCell ref="C2:R4"/>
    <mergeCell ref="A6:R6"/>
    <mergeCell ref="H8:J8"/>
    <mergeCell ref="L8:N8"/>
    <mergeCell ref="P8:R8"/>
    <mergeCell ref="M9:M10"/>
    <mergeCell ref="A9:A10"/>
    <mergeCell ref="B9:B10"/>
    <mergeCell ref="C9:C10"/>
    <mergeCell ref="D9:D10"/>
    <mergeCell ref="E9:E10"/>
    <mergeCell ref="F9:F10"/>
    <mergeCell ref="H9:H10"/>
    <mergeCell ref="I9:I10"/>
    <mergeCell ref="J9:J10"/>
    <mergeCell ref="K9:K10"/>
    <mergeCell ref="L9:L10"/>
    <mergeCell ref="N9:N10"/>
    <mergeCell ref="O9:O10"/>
    <mergeCell ref="P9:P10"/>
    <mergeCell ref="Q9:Q10"/>
    <mergeCell ref="R9:R10"/>
    <mergeCell ref="O11:O12"/>
    <mergeCell ref="P11:P12"/>
    <mergeCell ref="Q11:Q12"/>
    <mergeCell ref="R11:R12"/>
    <mergeCell ref="C13:F13"/>
    <mergeCell ref="I11:I12"/>
    <mergeCell ref="J11:J12"/>
    <mergeCell ref="K11:K12"/>
    <mergeCell ref="L11:L12"/>
    <mergeCell ref="M11:M12"/>
    <mergeCell ref="N11:N12"/>
    <mergeCell ref="C11:C12"/>
    <mergeCell ref="E11:E12"/>
    <mergeCell ref="F11:F12"/>
    <mergeCell ref="H11:H12"/>
    <mergeCell ref="P15:P25"/>
    <mergeCell ref="Q15:Q25"/>
    <mergeCell ref="R15:R25"/>
    <mergeCell ref="S15:S25"/>
    <mergeCell ref="E26:E28"/>
    <mergeCell ref="F26:F28"/>
    <mergeCell ref="H26:H28"/>
    <mergeCell ref="I26:I28"/>
    <mergeCell ref="J26:J28"/>
    <mergeCell ref="L26:L28"/>
    <mergeCell ref="J15:J25"/>
    <mergeCell ref="K15:K26"/>
    <mergeCell ref="L15:L25"/>
    <mergeCell ref="M15:M25"/>
    <mergeCell ref="N15:N25"/>
    <mergeCell ref="O15:O26"/>
    <mergeCell ref="P26:P28"/>
    <mergeCell ref="Q26:Q28"/>
    <mergeCell ref="R26:R28"/>
    <mergeCell ref="S26:S28"/>
    <mergeCell ref="C29:F29"/>
    <mergeCell ref="H29:I29"/>
    <mergeCell ref="M26:M28"/>
    <mergeCell ref="N26:N28"/>
    <mergeCell ref="C15:C28"/>
    <mergeCell ref="E15:E25"/>
    <mergeCell ref="F15:F25"/>
    <mergeCell ref="H15:H25"/>
    <mergeCell ref="I15:I25"/>
    <mergeCell ref="C58:D58"/>
    <mergeCell ref="C31:C48"/>
    <mergeCell ref="C49:F49"/>
    <mergeCell ref="A50:XFD50"/>
    <mergeCell ref="A51:F51"/>
    <mergeCell ref="B56:I56"/>
    <mergeCell ref="B57:H57"/>
    <mergeCell ref="B11:B49"/>
  </mergeCells>
  <printOptions horizontalCentered="1"/>
  <pageMargins left="0.70866141732283472" right="0.70866141732283472" top="0.74803149606299213" bottom="0.74803149606299213" header="0.31496062992125984" footer="0.31496062992125984"/>
  <pageSetup scale="54" orientation="landscape" horizontalDpi="4294967293"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886"/>
  <sheetViews>
    <sheetView showGridLines="0" topLeftCell="A25" zoomScale="60" zoomScaleNormal="60" workbookViewId="0">
      <selection activeCell="F26" sqref="F26:F32"/>
    </sheetView>
  </sheetViews>
  <sheetFormatPr baseColWidth="10" defaultRowHeight="15.75" x14ac:dyDescent="0.25"/>
  <cols>
    <col min="1" max="1" width="9.140625" style="2" customWidth="1"/>
    <col min="2" max="2" width="35.140625" style="2" customWidth="1"/>
    <col min="3" max="3" width="44.5703125" style="2" customWidth="1"/>
    <col min="4" max="4" width="57.5703125" style="95" customWidth="1"/>
    <col min="5" max="6" width="17.28515625" style="96" customWidth="1"/>
    <col min="7" max="7" width="17.85546875" style="69" customWidth="1"/>
    <col min="8" max="8" width="16.85546875" style="69" customWidth="1"/>
    <col min="9" max="9" width="19.42578125" style="69" customWidth="1"/>
    <col min="10" max="10" width="8.7109375" style="137" customWidth="1"/>
    <col min="11" max="11" width="17.85546875" style="69" customWidth="1"/>
    <col min="12" max="12" width="16.85546875" style="69" customWidth="1"/>
    <col min="13" max="13" width="19.42578125" style="69" customWidth="1"/>
    <col min="14" max="14" width="11.42578125" style="2"/>
    <col min="15" max="16" width="14.85546875" style="2" customWidth="1"/>
    <col min="17" max="17" width="22.85546875" style="2" customWidth="1"/>
    <col min="18" max="18" width="11.42578125" style="97"/>
    <col min="19" max="16384" width="11.42578125" style="2"/>
  </cols>
  <sheetData>
    <row r="1" spans="1:18" ht="70.5" customHeight="1" thickBot="1" x14ac:dyDescent="0.3">
      <c r="A1" s="261" t="s">
        <v>59</v>
      </c>
      <c r="B1" s="262"/>
      <c r="C1" s="262"/>
      <c r="D1" s="262"/>
      <c r="E1" s="262"/>
      <c r="F1" s="262"/>
      <c r="G1" s="262"/>
      <c r="H1" s="262"/>
      <c r="I1" s="262"/>
      <c r="J1" s="262"/>
      <c r="K1" s="262"/>
      <c r="L1" s="262"/>
      <c r="M1" s="262"/>
      <c r="N1" s="262"/>
      <c r="O1" s="262"/>
      <c r="P1" s="262"/>
      <c r="Q1" s="274"/>
    </row>
    <row r="2" spans="1:18" s="6" customFormat="1" ht="32.25" customHeight="1" x14ac:dyDescent="0.25">
      <c r="A2" s="98"/>
      <c r="B2" s="99"/>
      <c r="C2" s="263" t="s">
        <v>60</v>
      </c>
      <c r="D2" s="264"/>
      <c r="E2" s="264"/>
      <c r="F2" s="264"/>
      <c r="G2" s="264"/>
      <c r="H2" s="264"/>
      <c r="I2" s="264"/>
      <c r="J2" s="264"/>
      <c r="K2" s="264"/>
      <c r="L2" s="264"/>
      <c r="M2" s="264"/>
      <c r="N2" s="264"/>
      <c r="O2" s="264"/>
      <c r="P2" s="264"/>
      <c r="Q2" s="328"/>
      <c r="R2" s="100"/>
    </row>
    <row r="3" spans="1:18" ht="32.25" customHeight="1" x14ac:dyDescent="0.25">
      <c r="A3" s="3"/>
      <c r="B3" s="4"/>
      <c r="C3" s="265"/>
      <c r="D3" s="266"/>
      <c r="E3" s="266"/>
      <c r="F3" s="266"/>
      <c r="G3" s="266"/>
      <c r="H3" s="266"/>
      <c r="I3" s="266"/>
      <c r="J3" s="266"/>
      <c r="K3" s="266"/>
      <c r="L3" s="266"/>
      <c r="M3" s="266"/>
      <c r="N3" s="266"/>
      <c r="O3" s="266"/>
      <c r="P3" s="266"/>
      <c r="Q3" s="329"/>
    </row>
    <row r="4" spans="1:18" ht="51.75" customHeight="1" thickBot="1" x14ac:dyDescent="0.3">
      <c r="A4" s="7"/>
      <c r="B4" s="8"/>
      <c r="C4" s="267"/>
      <c r="D4" s="268"/>
      <c r="E4" s="268"/>
      <c r="F4" s="268"/>
      <c r="G4" s="268"/>
      <c r="H4" s="268"/>
      <c r="I4" s="268"/>
      <c r="J4" s="268"/>
      <c r="K4" s="268"/>
      <c r="L4" s="268"/>
      <c r="M4" s="268"/>
      <c r="N4" s="268"/>
      <c r="O4" s="268"/>
      <c r="P4" s="268"/>
      <c r="Q4" s="330"/>
    </row>
    <row r="5" spans="1:18" ht="51.75" customHeight="1" thickBot="1" x14ac:dyDescent="0.3">
      <c r="A5" s="9"/>
      <c r="B5" s="9"/>
      <c r="C5" s="10"/>
      <c r="D5" s="11"/>
      <c r="E5" s="10"/>
      <c r="F5" s="10"/>
      <c r="G5" s="2"/>
      <c r="H5" s="2"/>
      <c r="I5" s="2"/>
      <c r="J5" s="101"/>
      <c r="K5" s="2"/>
      <c r="L5" s="2"/>
      <c r="M5" s="2"/>
    </row>
    <row r="6" spans="1:18" s="6" customFormat="1" ht="142.5" customHeight="1" thickBot="1" x14ac:dyDescent="0.3">
      <c r="A6" s="269" t="s">
        <v>61</v>
      </c>
      <c r="B6" s="270"/>
      <c r="C6" s="270"/>
      <c r="D6" s="270"/>
      <c r="E6" s="270"/>
      <c r="F6" s="270"/>
      <c r="G6" s="270"/>
      <c r="H6" s="270"/>
      <c r="I6" s="270"/>
      <c r="J6" s="270"/>
      <c r="K6" s="270"/>
      <c r="L6" s="270"/>
      <c r="M6" s="270"/>
      <c r="N6" s="270"/>
      <c r="O6" s="270"/>
      <c r="P6" s="270"/>
      <c r="Q6" s="331"/>
      <c r="R6" s="100"/>
    </row>
    <row r="7" spans="1:18" s="6" customFormat="1" ht="37.5" customHeight="1" thickBot="1" x14ac:dyDescent="0.3">
      <c r="A7" s="13"/>
      <c r="B7" s="13"/>
      <c r="C7" s="13"/>
      <c r="D7" s="13"/>
      <c r="E7" s="13"/>
      <c r="F7" s="13"/>
      <c r="G7" s="14"/>
      <c r="H7" s="14"/>
      <c r="I7" s="14"/>
      <c r="J7" s="13"/>
      <c r="K7" s="14"/>
      <c r="L7" s="14"/>
      <c r="M7" s="14"/>
      <c r="O7" s="13"/>
      <c r="P7" s="13"/>
      <c r="Q7" s="13"/>
      <c r="R7" s="100"/>
    </row>
    <row r="8" spans="1:18" s="64" customFormat="1" ht="49.5" customHeight="1" thickBot="1" x14ac:dyDescent="0.3">
      <c r="A8" s="16"/>
      <c r="B8" s="102"/>
      <c r="C8" s="102"/>
      <c r="D8" s="102"/>
      <c r="E8" s="102"/>
      <c r="F8" s="102"/>
      <c r="G8" s="332" t="s">
        <v>3</v>
      </c>
      <c r="H8" s="333"/>
      <c r="I8" s="334"/>
      <c r="J8" s="102"/>
      <c r="K8" s="332" t="s">
        <v>4</v>
      </c>
      <c r="L8" s="333"/>
      <c r="M8" s="334"/>
      <c r="O8" s="261" t="s">
        <v>5</v>
      </c>
      <c r="P8" s="262"/>
      <c r="Q8" s="274"/>
      <c r="R8" s="103"/>
    </row>
    <row r="9" spans="1:18" ht="33.75" customHeight="1" x14ac:dyDescent="0.25">
      <c r="A9" s="323" t="s">
        <v>6</v>
      </c>
      <c r="B9" s="323" t="s">
        <v>7</v>
      </c>
      <c r="C9" s="323" t="s">
        <v>8</v>
      </c>
      <c r="D9" s="323" t="s">
        <v>9</v>
      </c>
      <c r="E9" s="326" t="s">
        <v>10</v>
      </c>
      <c r="F9" s="326" t="s">
        <v>11</v>
      </c>
      <c r="G9" s="321" t="s">
        <v>12</v>
      </c>
      <c r="H9" s="321" t="s">
        <v>13</v>
      </c>
      <c r="I9" s="322" t="s">
        <v>14</v>
      </c>
      <c r="J9" s="16"/>
      <c r="K9" s="321" t="s">
        <v>12</v>
      </c>
      <c r="L9" s="321" t="s">
        <v>13</v>
      </c>
      <c r="M9" s="322" t="s">
        <v>14</v>
      </c>
      <c r="O9" s="315" t="s">
        <v>62</v>
      </c>
      <c r="P9" s="315" t="s">
        <v>63</v>
      </c>
      <c r="Q9" s="315" t="s">
        <v>14</v>
      </c>
    </row>
    <row r="10" spans="1:18" ht="55.5" customHeight="1" thickBot="1" x14ac:dyDescent="0.3">
      <c r="A10" s="324"/>
      <c r="B10" s="325"/>
      <c r="C10" s="325"/>
      <c r="D10" s="325"/>
      <c r="E10" s="327"/>
      <c r="F10" s="327"/>
      <c r="G10" s="321"/>
      <c r="H10" s="321"/>
      <c r="I10" s="322"/>
      <c r="J10" s="16"/>
      <c r="K10" s="321"/>
      <c r="L10" s="321"/>
      <c r="M10" s="322"/>
      <c r="O10" s="316"/>
      <c r="P10" s="316"/>
      <c r="Q10" s="316"/>
    </row>
    <row r="11" spans="1:18" s="6" customFormat="1" ht="50.25" customHeight="1" x14ac:dyDescent="0.25">
      <c r="A11" s="18">
        <v>1</v>
      </c>
      <c r="B11" s="248" t="s">
        <v>64</v>
      </c>
      <c r="C11" s="318" t="s">
        <v>65</v>
      </c>
      <c r="D11" s="19" t="s">
        <v>17</v>
      </c>
      <c r="E11" s="239" t="s">
        <v>18</v>
      </c>
      <c r="F11" s="320">
        <v>1</v>
      </c>
      <c r="G11" s="311">
        <v>71521</v>
      </c>
      <c r="H11" s="235">
        <f>ROUND(G11*19%,0)</f>
        <v>13589</v>
      </c>
      <c r="I11" s="235">
        <f>ROUND(G11+H11,0)</f>
        <v>85110</v>
      </c>
      <c r="J11" s="101"/>
      <c r="K11" s="311">
        <f>+'[1]ANEXO 1 - SUBAMETRALLADORAS '!L11:L12</f>
        <v>75060</v>
      </c>
      <c r="L11" s="235">
        <f>ROUND(K11*19%,0)</f>
        <v>14261</v>
      </c>
      <c r="M11" s="235">
        <f>ROUND(K11+L11,0)</f>
        <v>89321</v>
      </c>
      <c r="O11" s="313">
        <f>ROUND(AVERAGE(G11,K11),0)</f>
        <v>73291</v>
      </c>
      <c r="P11" s="233">
        <f>ROUND(O11*19%,0)</f>
        <v>13925</v>
      </c>
      <c r="Q11" s="233">
        <f>ROUND(O11+P11,0)</f>
        <v>87216</v>
      </c>
      <c r="R11" s="104">
        <f>(M11/I11)-1</f>
        <v>4.947714722124319E-2</v>
      </c>
    </row>
    <row r="12" spans="1:18" s="6" customFormat="1" ht="80.25" customHeight="1" thickBot="1" x14ac:dyDescent="0.3">
      <c r="A12" s="18">
        <v>2</v>
      </c>
      <c r="B12" s="249"/>
      <c r="C12" s="319"/>
      <c r="D12" s="21" t="s">
        <v>66</v>
      </c>
      <c r="E12" s="252"/>
      <c r="F12" s="297"/>
      <c r="G12" s="312"/>
      <c r="H12" s="236"/>
      <c r="I12" s="236"/>
      <c r="J12" s="101"/>
      <c r="K12" s="312"/>
      <c r="L12" s="236"/>
      <c r="M12" s="236"/>
      <c r="O12" s="314"/>
      <c r="P12" s="234"/>
      <c r="Q12" s="234"/>
      <c r="R12" s="100"/>
    </row>
    <row r="13" spans="1:18" s="6" customFormat="1" ht="50.25" customHeight="1" thickBot="1" x14ac:dyDescent="0.3">
      <c r="A13" s="15"/>
      <c r="B13" s="250"/>
      <c r="C13" s="195" t="s">
        <v>67</v>
      </c>
      <c r="D13" s="196"/>
      <c r="E13" s="196"/>
      <c r="F13" s="197"/>
      <c r="G13" s="22"/>
      <c r="H13" s="23"/>
      <c r="I13" s="24">
        <f>SUM(I11)</f>
        <v>85110</v>
      </c>
      <c r="J13" s="101"/>
      <c r="K13" s="22"/>
      <c r="L13" s="23"/>
      <c r="M13" s="24">
        <f>SUM(M11)</f>
        <v>89321</v>
      </c>
      <c r="O13" s="22"/>
      <c r="P13" s="23"/>
      <c r="Q13" s="105">
        <f>SUM(Q11)</f>
        <v>87216</v>
      </c>
      <c r="R13" s="100"/>
    </row>
    <row r="14" spans="1:18" s="6" customFormat="1" ht="50.25" customHeight="1" thickBot="1" x14ac:dyDescent="0.3">
      <c r="A14" s="15"/>
      <c r="B14" s="250"/>
      <c r="C14" s="301"/>
      <c r="D14" s="302"/>
      <c r="E14" s="302"/>
      <c r="F14" s="302"/>
      <c r="G14" s="302"/>
      <c r="H14" s="302"/>
      <c r="I14" s="302"/>
      <c r="J14" s="302"/>
      <c r="K14" s="302"/>
      <c r="L14" s="302"/>
      <c r="M14" s="302"/>
      <c r="N14" s="302"/>
      <c r="O14" s="302"/>
      <c r="P14" s="302"/>
      <c r="Q14" s="282"/>
      <c r="R14" s="100"/>
    </row>
    <row r="15" spans="1:18" s="6" customFormat="1" ht="50.25" customHeight="1" thickBot="1" x14ac:dyDescent="0.3">
      <c r="A15" s="29">
        <v>1</v>
      </c>
      <c r="B15" s="249"/>
      <c r="C15" s="303" t="s">
        <v>68</v>
      </c>
      <c r="D15" s="106" t="s">
        <v>69</v>
      </c>
      <c r="E15" s="306" t="s">
        <v>18</v>
      </c>
      <c r="F15" s="307">
        <v>1</v>
      </c>
      <c r="G15" s="308">
        <v>660872</v>
      </c>
      <c r="H15" s="298">
        <f>ROUND(G15*19%,0)</f>
        <v>125566</v>
      </c>
      <c r="I15" s="298">
        <f>ROUND(H15+G15,0)</f>
        <v>786438</v>
      </c>
      <c r="J15" s="101"/>
      <c r="K15" s="293">
        <f>+'[1]ANEXO 1 - SUBAMETRALLADORAS '!L15</f>
        <v>693576</v>
      </c>
      <c r="L15" s="293">
        <f>ROUND(K15*19%,0)</f>
        <v>131779</v>
      </c>
      <c r="M15" s="293">
        <f>ROUND(L15+K15,0)</f>
        <v>825355</v>
      </c>
      <c r="O15" s="287">
        <f>+AVERAGE(G15,K15)</f>
        <v>677224</v>
      </c>
      <c r="P15" s="287">
        <f>ROUND(O15*19%,0)</f>
        <v>128673</v>
      </c>
      <c r="Q15" s="287">
        <f>ROUND(P15+O15,0)</f>
        <v>805897</v>
      </c>
      <c r="R15" s="104"/>
    </row>
    <row r="16" spans="1:18" s="6" customFormat="1" ht="74.25" customHeight="1" thickBot="1" x14ac:dyDescent="0.3">
      <c r="A16" s="31">
        <v>2</v>
      </c>
      <c r="B16" s="249"/>
      <c r="C16" s="304"/>
      <c r="D16" s="106" t="s">
        <v>70</v>
      </c>
      <c r="E16" s="306"/>
      <c r="F16" s="307"/>
      <c r="G16" s="309"/>
      <c r="H16" s="299"/>
      <c r="I16" s="299"/>
      <c r="J16" s="107"/>
      <c r="K16" s="294"/>
      <c r="L16" s="294"/>
      <c r="M16" s="294"/>
      <c r="O16" s="288"/>
      <c r="P16" s="288"/>
      <c r="Q16" s="288"/>
      <c r="R16" s="100"/>
    </row>
    <row r="17" spans="1:18" s="6" customFormat="1" ht="50.25" customHeight="1" thickBot="1" x14ac:dyDescent="0.3">
      <c r="A17" s="31">
        <v>3</v>
      </c>
      <c r="B17" s="249"/>
      <c r="C17" s="304"/>
      <c r="D17" s="106" t="s">
        <v>71</v>
      </c>
      <c r="E17" s="306"/>
      <c r="F17" s="307"/>
      <c r="G17" s="309"/>
      <c r="H17" s="299"/>
      <c r="I17" s="299"/>
      <c r="J17" s="107"/>
      <c r="K17" s="294"/>
      <c r="L17" s="294"/>
      <c r="M17" s="294"/>
      <c r="O17" s="288"/>
      <c r="P17" s="288"/>
      <c r="Q17" s="288"/>
      <c r="R17" s="100"/>
    </row>
    <row r="18" spans="1:18" s="6" customFormat="1" ht="50.25" customHeight="1" thickBot="1" x14ac:dyDescent="0.3">
      <c r="A18" s="31">
        <v>4</v>
      </c>
      <c r="B18" s="249"/>
      <c r="C18" s="304"/>
      <c r="D18" s="106" t="s">
        <v>25</v>
      </c>
      <c r="E18" s="306"/>
      <c r="F18" s="307"/>
      <c r="G18" s="309"/>
      <c r="H18" s="299"/>
      <c r="I18" s="299"/>
      <c r="J18" s="107"/>
      <c r="K18" s="294"/>
      <c r="L18" s="294"/>
      <c r="M18" s="294"/>
      <c r="O18" s="288"/>
      <c r="P18" s="288"/>
      <c r="Q18" s="288"/>
      <c r="R18" s="100"/>
    </row>
    <row r="19" spans="1:18" s="6" customFormat="1" ht="50.25" customHeight="1" thickBot="1" x14ac:dyDescent="0.3">
      <c r="A19" s="31">
        <v>5</v>
      </c>
      <c r="B19" s="249"/>
      <c r="C19" s="304"/>
      <c r="D19" s="106" t="s">
        <v>26</v>
      </c>
      <c r="E19" s="306"/>
      <c r="F19" s="307"/>
      <c r="G19" s="309"/>
      <c r="H19" s="299"/>
      <c r="I19" s="299"/>
      <c r="J19" s="107"/>
      <c r="K19" s="294"/>
      <c r="L19" s="294"/>
      <c r="M19" s="294"/>
      <c r="O19" s="288"/>
      <c r="P19" s="288"/>
      <c r="Q19" s="288"/>
      <c r="R19" s="100"/>
    </row>
    <row r="20" spans="1:18" s="6" customFormat="1" ht="66" customHeight="1" thickBot="1" x14ac:dyDescent="0.3">
      <c r="A20" s="31">
        <v>6</v>
      </c>
      <c r="B20" s="249"/>
      <c r="C20" s="304"/>
      <c r="D20" s="106" t="s">
        <v>72</v>
      </c>
      <c r="E20" s="306"/>
      <c r="F20" s="307"/>
      <c r="G20" s="309"/>
      <c r="H20" s="299"/>
      <c r="I20" s="299"/>
      <c r="J20" s="107"/>
      <c r="K20" s="294"/>
      <c r="L20" s="294"/>
      <c r="M20" s="294"/>
      <c r="O20" s="288"/>
      <c r="P20" s="288"/>
      <c r="Q20" s="288"/>
      <c r="R20" s="100"/>
    </row>
    <row r="21" spans="1:18" s="6" customFormat="1" ht="69.75" customHeight="1" thickBot="1" x14ac:dyDescent="0.3">
      <c r="A21" s="31">
        <v>7</v>
      </c>
      <c r="B21" s="249"/>
      <c r="C21" s="304"/>
      <c r="D21" s="106" t="s">
        <v>73</v>
      </c>
      <c r="E21" s="306"/>
      <c r="F21" s="307"/>
      <c r="G21" s="309"/>
      <c r="H21" s="299"/>
      <c r="I21" s="299"/>
      <c r="J21" s="107"/>
      <c r="K21" s="294"/>
      <c r="L21" s="294"/>
      <c r="M21" s="294"/>
      <c r="O21" s="288"/>
      <c r="P21" s="288"/>
      <c r="Q21" s="288"/>
      <c r="R21" s="100"/>
    </row>
    <row r="22" spans="1:18" s="6" customFormat="1" ht="60.75" customHeight="1" thickBot="1" x14ac:dyDescent="0.3">
      <c r="A22" s="31">
        <v>8</v>
      </c>
      <c r="B22" s="249"/>
      <c r="C22" s="304"/>
      <c r="D22" s="106" t="s">
        <v>29</v>
      </c>
      <c r="E22" s="306"/>
      <c r="F22" s="307"/>
      <c r="G22" s="309"/>
      <c r="H22" s="299"/>
      <c r="I22" s="299"/>
      <c r="J22" s="107"/>
      <c r="K22" s="294"/>
      <c r="L22" s="294"/>
      <c r="M22" s="294"/>
      <c r="O22" s="288"/>
      <c r="P22" s="288"/>
      <c r="Q22" s="288"/>
      <c r="R22" s="100"/>
    </row>
    <row r="23" spans="1:18" s="6" customFormat="1" ht="49.5" customHeight="1" thickBot="1" x14ac:dyDescent="0.3">
      <c r="A23" s="31">
        <v>9</v>
      </c>
      <c r="B23" s="249"/>
      <c r="C23" s="304"/>
      <c r="D23" s="106" t="s">
        <v>74</v>
      </c>
      <c r="E23" s="306"/>
      <c r="F23" s="307"/>
      <c r="G23" s="309"/>
      <c r="H23" s="299"/>
      <c r="I23" s="299"/>
      <c r="J23" s="107"/>
      <c r="K23" s="294"/>
      <c r="L23" s="294"/>
      <c r="M23" s="294"/>
      <c r="O23" s="288"/>
      <c r="P23" s="288"/>
      <c r="Q23" s="288"/>
      <c r="R23" s="100"/>
    </row>
    <row r="24" spans="1:18" s="6" customFormat="1" ht="49.5" customHeight="1" thickBot="1" x14ac:dyDescent="0.3">
      <c r="A24" s="31">
        <v>10</v>
      </c>
      <c r="B24" s="249"/>
      <c r="C24" s="304"/>
      <c r="D24" s="106" t="s">
        <v>75</v>
      </c>
      <c r="E24" s="306"/>
      <c r="F24" s="307"/>
      <c r="G24" s="309"/>
      <c r="H24" s="299"/>
      <c r="I24" s="299"/>
      <c r="J24" s="107"/>
      <c r="K24" s="294"/>
      <c r="L24" s="294"/>
      <c r="M24" s="294"/>
      <c r="O24" s="288"/>
      <c r="P24" s="288"/>
      <c r="Q24" s="288"/>
      <c r="R24" s="100"/>
    </row>
    <row r="25" spans="1:18" s="6" customFormat="1" ht="49.5" customHeight="1" thickBot="1" x14ac:dyDescent="0.3">
      <c r="A25" s="31">
        <v>11</v>
      </c>
      <c r="B25" s="249"/>
      <c r="C25" s="304"/>
      <c r="D25" s="106" t="s">
        <v>76</v>
      </c>
      <c r="E25" s="306"/>
      <c r="F25" s="307"/>
      <c r="G25" s="310"/>
      <c r="H25" s="300"/>
      <c r="I25" s="300"/>
      <c r="J25" s="107"/>
      <c r="K25" s="295"/>
      <c r="L25" s="295"/>
      <c r="M25" s="295"/>
      <c r="O25" s="289"/>
      <c r="P25" s="289"/>
      <c r="Q25" s="289"/>
      <c r="R25" s="100"/>
    </row>
    <row r="26" spans="1:18" s="6" customFormat="1" ht="49.5" customHeight="1" thickBot="1" x14ac:dyDescent="0.3">
      <c r="A26" s="31">
        <v>12</v>
      </c>
      <c r="B26" s="249"/>
      <c r="C26" s="305"/>
      <c r="D26" s="108" t="s">
        <v>77</v>
      </c>
      <c r="E26" s="240" t="s">
        <v>18</v>
      </c>
      <c r="F26" s="296">
        <v>1</v>
      </c>
      <c r="G26" s="298">
        <v>527710</v>
      </c>
      <c r="H26" s="235">
        <f t="shared" ref="H26" si="0">ROUND(G26*19%,0)</f>
        <v>100265</v>
      </c>
      <c r="I26" s="235">
        <f t="shared" ref="I26" si="1">ROUND(H26+G26,0)</f>
        <v>627975</v>
      </c>
      <c r="J26" s="107"/>
      <c r="K26" s="293">
        <f>+'[1]ANEXO 1 - SUBAMETRALLADORAS '!L26</f>
        <v>553824</v>
      </c>
      <c r="L26" s="235">
        <f t="shared" ref="L26" si="2">ROUND(K26*19%,0)</f>
        <v>105227</v>
      </c>
      <c r="M26" s="235">
        <f t="shared" ref="M26" si="3">ROUND(L26+K26,0)</f>
        <v>659051</v>
      </c>
      <c r="O26" s="287">
        <f>ROUND(+AVERAGE(G26,K26),0)</f>
        <v>540767</v>
      </c>
      <c r="P26" s="233">
        <f>ROUND(O26*19%,0)</f>
        <v>102746</v>
      </c>
      <c r="Q26" s="233">
        <f>ROUND(P26+O26,0)</f>
        <v>643513</v>
      </c>
      <c r="R26" s="100"/>
    </row>
    <row r="27" spans="1:18" s="6" customFormat="1" ht="49.5" customHeight="1" thickBot="1" x14ac:dyDescent="0.3">
      <c r="A27" s="29">
        <v>13</v>
      </c>
      <c r="B27" s="249"/>
      <c r="C27" s="291"/>
      <c r="D27" s="109" t="s">
        <v>78</v>
      </c>
      <c r="E27" s="240" t="s">
        <v>18</v>
      </c>
      <c r="F27" s="296"/>
      <c r="G27" s="299"/>
      <c r="H27" s="286"/>
      <c r="I27" s="286"/>
      <c r="J27" s="101"/>
      <c r="K27" s="294"/>
      <c r="L27" s="286"/>
      <c r="M27" s="286"/>
      <c r="O27" s="288"/>
      <c r="P27" s="290"/>
      <c r="Q27" s="290"/>
      <c r="R27" s="100"/>
    </row>
    <row r="28" spans="1:18" s="6" customFormat="1" ht="57.75" customHeight="1" thickBot="1" x14ac:dyDescent="0.3">
      <c r="A28" s="31">
        <v>14</v>
      </c>
      <c r="B28" s="249"/>
      <c r="C28" s="292"/>
      <c r="D28" s="108" t="s">
        <v>79</v>
      </c>
      <c r="E28" s="240"/>
      <c r="F28" s="296"/>
      <c r="G28" s="299"/>
      <c r="H28" s="286"/>
      <c r="I28" s="286"/>
      <c r="J28" s="107"/>
      <c r="K28" s="294"/>
      <c r="L28" s="286"/>
      <c r="M28" s="286"/>
      <c r="O28" s="288"/>
      <c r="P28" s="290"/>
      <c r="Q28" s="290"/>
      <c r="R28" s="100"/>
    </row>
    <row r="29" spans="1:18" s="6" customFormat="1" ht="90" customHeight="1" thickBot="1" x14ac:dyDescent="0.3">
      <c r="A29" s="31">
        <v>15</v>
      </c>
      <c r="B29" s="249"/>
      <c r="C29" s="292"/>
      <c r="D29" s="108" t="s">
        <v>80</v>
      </c>
      <c r="E29" s="240"/>
      <c r="F29" s="296"/>
      <c r="G29" s="299"/>
      <c r="H29" s="286"/>
      <c r="I29" s="286"/>
      <c r="J29" s="107"/>
      <c r="K29" s="294"/>
      <c r="L29" s="286"/>
      <c r="M29" s="286"/>
      <c r="O29" s="288"/>
      <c r="P29" s="290"/>
      <c r="Q29" s="290"/>
      <c r="R29" s="100"/>
    </row>
    <row r="30" spans="1:18" s="6" customFormat="1" ht="78.75" customHeight="1" thickBot="1" x14ac:dyDescent="0.3">
      <c r="A30" s="31">
        <v>16</v>
      </c>
      <c r="B30" s="249"/>
      <c r="C30" s="292"/>
      <c r="D30" s="109" t="s">
        <v>81</v>
      </c>
      <c r="E30" s="240"/>
      <c r="F30" s="296"/>
      <c r="G30" s="299"/>
      <c r="H30" s="286"/>
      <c r="I30" s="286"/>
      <c r="J30" s="107"/>
      <c r="K30" s="294"/>
      <c r="L30" s="286"/>
      <c r="M30" s="286"/>
      <c r="O30" s="288"/>
      <c r="P30" s="290"/>
      <c r="Q30" s="290"/>
      <c r="R30" s="100"/>
    </row>
    <row r="31" spans="1:18" s="6" customFormat="1" ht="57.75" customHeight="1" thickBot="1" x14ac:dyDescent="0.3">
      <c r="A31" s="31">
        <v>17</v>
      </c>
      <c r="B31" s="249"/>
      <c r="C31" s="292"/>
      <c r="D31" s="108" t="s">
        <v>82</v>
      </c>
      <c r="E31" s="240"/>
      <c r="F31" s="296"/>
      <c r="G31" s="299"/>
      <c r="H31" s="286"/>
      <c r="I31" s="286"/>
      <c r="J31" s="107"/>
      <c r="K31" s="294"/>
      <c r="L31" s="286"/>
      <c r="M31" s="286"/>
      <c r="O31" s="288"/>
      <c r="P31" s="290"/>
      <c r="Q31" s="290"/>
      <c r="R31" s="100"/>
    </row>
    <row r="32" spans="1:18" s="6" customFormat="1" ht="57.75" customHeight="1" thickBot="1" x14ac:dyDescent="0.3">
      <c r="A32" s="31">
        <v>18</v>
      </c>
      <c r="B32" s="249"/>
      <c r="C32" s="292"/>
      <c r="D32" s="108" t="s">
        <v>83</v>
      </c>
      <c r="E32" s="252"/>
      <c r="F32" s="297"/>
      <c r="G32" s="300"/>
      <c r="H32" s="236"/>
      <c r="I32" s="236"/>
      <c r="J32" s="107"/>
      <c r="K32" s="295"/>
      <c r="L32" s="236"/>
      <c r="M32" s="236"/>
      <c r="O32" s="289"/>
      <c r="P32" s="234"/>
      <c r="Q32" s="234"/>
      <c r="R32" s="100"/>
    </row>
    <row r="33" spans="1:18" s="6" customFormat="1" ht="49.5" customHeight="1" thickBot="1" x14ac:dyDescent="0.3">
      <c r="A33" s="110"/>
      <c r="B33" s="250"/>
      <c r="C33" s="195" t="s">
        <v>84</v>
      </c>
      <c r="D33" s="196"/>
      <c r="E33" s="196"/>
      <c r="F33" s="197"/>
      <c r="G33" s="111"/>
      <c r="H33" s="111"/>
      <c r="I33" s="66">
        <f>SUM(I15:I32)</f>
        <v>1414413</v>
      </c>
      <c r="J33" s="28"/>
      <c r="K33" s="111"/>
      <c r="L33" s="111"/>
      <c r="M33" s="66">
        <f>SUM(M15:M32)</f>
        <v>1484406</v>
      </c>
      <c r="O33" s="111"/>
      <c r="P33" s="111"/>
      <c r="Q33" s="112">
        <f>SUM(Q15:Q32)</f>
        <v>1449410</v>
      </c>
      <c r="R33" s="100"/>
    </row>
    <row r="34" spans="1:18" s="6" customFormat="1" ht="49.5" customHeight="1" thickBot="1" x14ac:dyDescent="0.3">
      <c r="A34" s="110"/>
      <c r="B34" s="250"/>
      <c r="C34" s="27"/>
      <c r="D34" s="113"/>
      <c r="E34" s="107"/>
      <c r="F34" s="107"/>
      <c r="G34" s="111"/>
      <c r="H34" s="111"/>
      <c r="I34" s="111"/>
      <c r="J34" s="107"/>
      <c r="K34" s="111"/>
      <c r="L34" s="111"/>
      <c r="M34" s="111"/>
      <c r="N34" s="64"/>
      <c r="O34" s="111"/>
      <c r="P34" s="111"/>
      <c r="Q34" s="111"/>
      <c r="R34" s="100"/>
    </row>
    <row r="35" spans="1:18" s="6" customFormat="1" ht="69.75" customHeight="1" thickTop="1" thickBot="1" x14ac:dyDescent="0.3">
      <c r="A35" s="29">
        <v>1</v>
      </c>
      <c r="B35" s="249"/>
      <c r="C35" s="281" t="s">
        <v>85</v>
      </c>
      <c r="D35" s="114" t="s">
        <v>86</v>
      </c>
      <c r="E35" s="48" t="s">
        <v>18</v>
      </c>
      <c r="F35" s="115">
        <v>1</v>
      </c>
      <c r="G35" s="50">
        <f>+'[1]ANEXO 2- SUBAMETRALLADORAS'!O36</f>
        <v>5351.1902598582592</v>
      </c>
      <c r="H35" s="51">
        <f t="shared" ref="H35:H63" si="4">ROUND(G35*19%,0)</f>
        <v>1017</v>
      </c>
      <c r="I35" s="51">
        <f t="shared" ref="I35:I63" si="5">ROUND(G35+H35,0)</f>
        <v>6368</v>
      </c>
      <c r="J35" s="101"/>
      <c r="K35" s="50">
        <f>+'[1]ANEXO 1 - SUBAMETRALLADORAS '!L35</f>
        <v>5620</v>
      </c>
      <c r="L35" s="51">
        <f t="shared" ref="L35:L63" si="6">ROUND(K35*19%,0)</f>
        <v>1068</v>
      </c>
      <c r="M35" s="51">
        <f t="shared" ref="M35:M63" si="7">ROUND(K35+L35,0)</f>
        <v>6688</v>
      </c>
      <c r="O35" s="56">
        <f>ROUND(AVERAGE(G35,K35),0)</f>
        <v>5486</v>
      </c>
      <c r="P35" s="55">
        <f>ROUND(O35*19%,0)</f>
        <v>1042</v>
      </c>
      <c r="Q35" s="55">
        <f>ROUND(O35+P35,0)</f>
        <v>6528</v>
      </c>
      <c r="R35" s="104">
        <f>(M35/I35)-1</f>
        <v>5.0251256281407031E-2</v>
      </c>
    </row>
    <row r="36" spans="1:18" s="6" customFormat="1" ht="49.5" customHeight="1" thickBot="1" x14ac:dyDescent="0.3">
      <c r="A36" s="29">
        <f>A35+1</f>
        <v>2</v>
      </c>
      <c r="B36" s="249"/>
      <c r="C36" s="282"/>
      <c r="D36" s="116" t="s">
        <v>39</v>
      </c>
      <c r="E36" s="58" t="s">
        <v>18</v>
      </c>
      <c r="F36" s="117">
        <v>1</v>
      </c>
      <c r="G36" s="50">
        <f>+'[1]ANEXO 2- SUBAMETRALLADORAS'!O37</f>
        <v>15436.125749591132</v>
      </c>
      <c r="H36" s="51">
        <f t="shared" si="4"/>
        <v>2933</v>
      </c>
      <c r="I36" s="51">
        <f t="shared" si="5"/>
        <v>18369</v>
      </c>
      <c r="J36" s="101"/>
      <c r="K36" s="50">
        <f>+'[1]ANEXO 1 - SUBAMETRALLADORAS '!L36</f>
        <v>16200</v>
      </c>
      <c r="L36" s="51">
        <f t="shared" si="6"/>
        <v>3078</v>
      </c>
      <c r="M36" s="51">
        <f t="shared" si="7"/>
        <v>19278</v>
      </c>
      <c r="O36" s="56">
        <f t="shared" ref="O36:O63" si="8">ROUND(AVERAGE(G36,K36),0)</f>
        <v>15818</v>
      </c>
      <c r="P36" s="55">
        <f t="shared" ref="P36:P63" si="9">ROUND(O36*19%,0)</f>
        <v>3005</v>
      </c>
      <c r="Q36" s="55">
        <f t="shared" ref="Q36:Q63" si="10">ROUND(O36+P36,0)</f>
        <v>18823</v>
      </c>
      <c r="R36" s="104">
        <f t="shared" ref="R36:R63" si="11">(M36/I36)-1</f>
        <v>4.9485546300833017E-2</v>
      </c>
    </row>
    <row r="37" spans="1:18" s="6" customFormat="1" ht="49.5" customHeight="1" thickBot="1" x14ac:dyDescent="0.3">
      <c r="A37" s="29">
        <f t="shared" ref="A37:A63" si="12">A36+1</f>
        <v>3</v>
      </c>
      <c r="B37" s="249"/>
      <c r="C37" s="282"/>
      <c r="D37" s="116" t="s">
        <v>40</v>
      </c>
      <c r="E37" s="58" t="s">
        <v>18</v>
      </c>
      <c r="F37" s="117">
        <v>1</v>
      </c>
      <c r="G37" s="50">
        <f>+'[1]ANEXO 2- SUBAMETRALLADORAS'!O38</f>
        <v>6380.2653098310011</v>
      </c>
      <c r="H37" s="51">
        <f t="shared" si="4"/>
        <v>1212</v>
      </c>
      <c r="I37" s="51">
        <f t="shared" si="5"/>
        <v>7592</v>
      </c>
      <c r="J37" s="101"/>
      <c r="K37" s="50">
        <f>+'[1]ANEXO 1 - SUBAMETRALLADORAS '!L37</f>
        <v>6700</v>
      </c>
      <c r="L37" s="51">
        <f t="shared" si="6"/>
        <v>1273</v>
      </c>
      <c r="M37" s="51">
        <f t="shared" si="7"/>
        <v>7973</v>
      </c>
      <c r="O37" s="56">
        <f t="shared" si="8"/>
        <v>6540</v>
      </c>
      <c r="P37" s="55">
        <f t="shared" si="9"/>
        <v>1243</v>
      </c>
      <c r="Q37" s="55">
        <f t="shared" si="10"/>
        <v>7783</v>
      </c>
      <c r="R37" s="104">
        <f t="shared" si="11"/>
        <v>5.0184404636459456E-2</v>
      </c>
    </row>
    <row r="38" spans="1:18" s="6" customFormat="1" ht="49.5" customHeight="1" thickBot="1" x14ac:dyDescent="0.3">
      <c r="A38" s="29">
        <f t="shared" si="12"/>
        <v>4</v>
      </c>
      <c r="B38" s="249"/>
      <c r="C38" s="282"/>
      <c r="D38" s="116" t="s">
        <v>41</v>
      </c>
      <c r="E38" s="58" t="s">
        <v>18</v>
      </c>
      <c r="F38" s="117">
        <v>1</v>
      </c>
      <c r="G38" s="50">
        <f>+'[1]ANEXO 2- SUBAMETRALLADORAS'!O39</f>
        <v>4116.3001998909685</v>
      </c>
      <c r="H38" s="51">
        <f t="shared" si="4"/>
        <v>782</v>
      </c>
      <c r="I38" s="51">
        <f t="shared" si="5"/>
        <v>4898</v>
      </c>
      <c r="J38" s="101"/>
      <c r="K38" s="50">
        <f>+'[1]ANEXO 1 - SUBAMETRALLADORAS '!L38</f>
        <v>4320</v>
      </c>
      <c r="L38" s="51">
        <f t="shared" si="6"/>
        <v>821</v>
      </c>
      <c r="M38" s="51">
        <f t="shared" si="7"/>
        <v>5141</v>
      </c>
      <c r="O38" s="56">
        <f t="shared" si="8"/>
        <v>4218</v>
      </c>
      <c r="P38" s="55">
        <f t="shared" si="9"/>
        <v>801</v>
      </c>
      <c r="Q38" s="55">
        <f t="shared" si="10"/>
        <v>5019</v>
      </c>
      <c r="R38" s="104">
        <f t="shared" si="11"/>
        <v>4.961208656594529E-2</v>
      </c>
    </row>
    <row r="39" spans="1:18" s="6" customFormat="1" ht="49.5" customHeight="1" thickBot="1" x14ac:dyDescent="0.3">
      <c r="A39" s="29">
        <f t="shared" si="12"/>
        <v>5</v>
      </c>
      <c r="B39" s="249"/>
      <c r="C39" s="282"/>
      <c r="D39" s="116" t="s">
        <v>87</v>
      </c>
      <c r="E39" s="58" t="s">
        <v>18</v>
      </c>
      <c r="F39" s="117">
        <v>1</v>
      </c>
      <c r="G39" s="50">
        <f>+'[1]ANEXO 2- SUBAMETRALLADORAS'!O40</f>
        <v>9364.5829547519534</v>
      </c>
      <c r="H39" s="51">
        <f t="shared" si="4"/>
        <v>1779</v>
      </c>
      <c r="I39" s="51">
        <f t="shared" si="5"/>
        <v>11144</v>
      </c>
      <c r="J39" s="101"/>
      <c r="K39" s="50">
        <f>+'[1]ANEXO 1 - SUBAMETRALLADORAS '!L39</f>
        <v>9830</v>
      </c>
      <c r="L39" s="51">
        <f t="shared" si="6"/>
        <v>1868</v>
      </c>
      <c r="M39" s="51">
        <f t="shared" si="7"/>
        <v>11698</v>
      </c>
      <c r="O39" s="56">
        <f t="shared" si="8"/>
        <v>9597</v>
      </c>
      <c r="P39" s="55">
        <f t="shared" si="9"/>
        <v>1823</v>
      </c>
      <c r="Q39" s="55">
        <f t="shared" si="10"/>
        <v>11420</v>
      </c>
      <c r="R39" s="104">
        <f t="shared" si="11"/>
        <v>4.9712849964106187E-2</v>
      </c>
    </row>
    <row r="40" spans="1:18" s="6" customFormat="1" ht="69.75" customHeight="1" thickBot="1" x14ac:dyDescent="0.3">
      <c r="A40" s="29">
        <f t="shared" si="12"/>
        <v>6</v>
      </c>
      <c r="B40" s="249"/>
      <c r="C40" s="282"/>
      <c r="D40" s="116" t="s">
        <v>88</v>
      </c>
      <c r="E40" s="58" t="s">
        <v>18</v>
      </c>
      <c r="F40" s="117">
        <v>1</v>
      </c>
      <c r="G40" s="50">
        <f>+'[1]ANEXO 2- SUBAMETRALLADORAS'!O41</f>
        <v>5145.3752498637105</v>
      </c>
      <c r="H40" s="51">
        <f t="shared" si="4"/>
        <v>978</v>
      </c>
      <c r="I40" s="51">
        <f t="shared" si="5"/>
        <v>6123</v>
      </c>
      <c r="J40" s="101"/>
      <c r="K40" s="50">
        <f>+'[1]ANEXO 1 - SUBAMETRALLADORAS '!L40</f>
        <v>5400</v>
      </c>
      <c r="L40" s="51">
        <f t="shared" si="6"/>
        <v>1026</v>
      </c>
      <c r="M40" s="51">
        <f t="shared" si="7"/>
        <v>6426</v>
      </c>
      <c r="O40" s="56">
        <f t="shared" si="8"/>
        <v>5273</v>
      </c>
      <c r="P40" s="55">
        <f t="shared" si="9"/>
        <v>1002</v>
      </c>
      <c r="Q40" s="55">
        <f t="shared" si="10"/>
        <v>6275</v>
      </c>
      <c r="R40" s="104">
        <f t="shared" si="11"/>
        <v>4.9485546300833017E-2</v>
      </c>
    </row>
    <row r="41" spans="1:18" s="6" customFormat="1" ht="69.75" customHeight="1" thickBot="1" x14ac:dyDescent="0.3">
      <c r="A41" s="29">
        <f t="shared" si="12"/>
        <v>7</v>
      </c>
      <c r="B41" s="249"/>
      <c r="C41" s="282"/>
      <c r="D41" s="116" t="s">
        <v>89</v>
      </c>
      <c r="E41" s="58" t="s">
        <v>18</v>
      </c>
      <c r="F41" s="117">
        <v>1</v>
      </c>
      <c r="G41" s="50">
        <f>+'[1]ANEXO 2- SUBAMETRALLADORAS'!O42</f>
        <v>11834.363074686535</v>
      </c>
      <c r="H41" s="51">
        <f t="shared" si="4"/>
        <v>2249</v>
      </c>
      <c r="I41" s="51">
        <f t="shared" si="5"/>
        <v>14083</v>
      </c>
      <c r="J41" s="101"/>
      <c r="K41" s="50">
        <f>+'[1]ANEXO 1 - SUBAMETRALLADORAS '!L41</f>
        <v>12420</v>
      </c>
      <c r="L41" s="51">
        <f t="shared" si="6"/>
        <v>2360</v>
      </c>
      <c r="M41" s="51">
        <f t="shared" si="7"/>
        <v>14780</v>
      </c>
      <c r="O41" s="56">
        <f t="shared" si="8"/>
        <v>12127</v>
      </c>
      <c r="P41" s="55">
        <f t="shared" si="9"/>
        <v>2304</v>
      </c>
      <c r="Q41" s="55">
        <f t="shared" si="10"/>
        <v>14431</v>
      </c>
      <c r="R41" s="104">
        <f t="shared" si="11"/>
        <v>4.9492295675637399E-2</v>
      </c>
    </row>
    <row r="42" spans="1:18" s="6" customFormat="1" ht="69.75" customHeight="1" thickBot="1" x14ac:dyDescent="0.3">
      <c r="A42" s="29">
        <f t="shared" si="12"/>
        <v>8</v>
      </c>
      <c r="B42" s="249"/>
      <c r="C42" s="282"/>
      <c r="D42" s="116" t="s">
        <v>90</v>
      </c>
      <c r="E42" s="58" t="s">
        <v>18</v>
      </c>
      <c r="F42" s="117">
        <v>1</v>
      </c>
      <c r="G42" s="50">
        <f>+'[1]ANEXO 2- SUBAMETRALLADORAS'!O43</f>
        <v>12348.900599672905</v>
      </c>
      <c r="H42" s="51">
        <f t="shared" si="4"/>
        <v>2346</v>
      </c>
      <c r="I42" s="51">
        <f t="shared" si="5"/>
        <v>14695</v>
      </c>
      <c r="J42" s="101"/>
      <c r="K42" s="50">
        <f>+'[1]ANEXO 1 - SUBAMETRALLADORAS '!L42</f>
        <v>12960</v>
      </c>
      <c r="L42" s="51">
        <f t="shared" si="6"/>
        <v>2462</v>
      </c>
      <c r="M42" s="51">
        <f t="shared" si="7"/>
        <v>15422</v>
      </c>
      <c r="O42" s="56">
        <f t="shared" si="8"/>
        <v>12654</v>
      </c>
      <c r="P42" s="55">
        <f t="shared" si="9"/>
        <v>2404</v>
      </c>
      <c r="Q42" s="55">
        <f t="shared" si="10"/>
        <v>15058</v>
      </c>
      <c r="R42" s="104">
        <f t="shared" si="11"/>
        <v>4.9472609731201045E-2</v>
      </c>
    </row>
    <row r="43" spans="1:18" s="6" customFormat="1" ht="69.75" customHeight="1" thickBot="1" x14ac:dyDescent="0.3">
      <c r="A43" s="29">
        <f t="shared" si="12"/>
        <v>9</v>
      </c>
      <c r="B43" s="249"/>
      <c r="C43" s="282"/>
      <c r="D43" s="118" t="s">
        <v>91</v>
      </c>
      <c r="E43" s="58" t="s">
        <v>18</v>
      </c>
      <c r="F43" s="117">
        <v>1</v>
      </c>
      <c r="G43" s="50">
        <f>+'[1]ANEXO 2- SUBAMETRALLADORAS'!O44</f>
        <v>14407.05069961839</v>
      </c>
      <c r="H43" s="51">
        <f t="shared" si="4"/>
        <v>2737</v>
      </c>
      <c r="I43" s="51">
        <f t="shared" si="5"/>
        <v>17144</v>
      </c>
      <c r="J43" s="101"/>
      <c r="K43" s="50">
        <f>+'[1]ANEXO 1 - SUBAMETRALLADORAS '!L43</f>
        <v>15120</v>
      </c>
      <c r="L43" s="51">
        <f t="shared" si="6"/>
        <v>2873</v>
      </c>
      <c r="M43" s="51">
        <f t="shared" si="7"/>
        <v>17993</v>
      </c>
      <c r="O43" s="56">
        <f t="shared" si="8"/>
        <v>14764</v>
      </c>
      <c r="P43" s="55">
        <f t="shared" si="9"/>
        <v>2805</v>
      </c>
      <c r="Q43" s="55">
        <f t="shared" si="10"/>
        <v>17569</v>
      </c>
      <c r="R43" s="104">
        <f t="shared" si="11"/>
        <v>4.9521698553429694E-2</v>
      </c>
    </row>
    <row r="44" spans="1:18" s="6" customFormat="1" ht="69.75" customHeight="1" thickBot="1" x14ac:dyDescent="0.3">
      <c r="A44" s="29">
        <f t="shared" si="12"/>
        <v>10</v>
      </c>
      <c r="B44" s="249"/>
      <c r="C44" s="282"/>
      <c r="D44" s="116" t="s">
        <v>92</v>
      </c>
      <c r="E44" s="58" t="s">
        <v>18</v>
      </c>
      <c r="F44" s="117">
        <v>1</v>
      </c>
      <c r="G44" s="50">
        <f>+'[1]ANEXO 2- SUBAMETRALLADORAS'!O45</f>
        <v>9776.2129747410509</v>
      </c>
      <c r="H44" s="51">
        <f t="shared" si="4"/>
        <v>1857</v>
      </c>
      <c r="I44" s="51">
        <f t="shared" si="5"/>
        <v>11633</v>
      </c>
      <c r="J44" s="101"/>
      <c r="K44" s="50">
        <f>+'[1]ANEXO 1 - SUBAMETRALLADORAS '!L44</f>
        <v>10260</v>
      </c>
      <c r="L44" s="51">
        <f t="shared" si="6"/>
        <v>1949</v>
      </c>
      <c r="M44" s="51">
        <f t="shared" si="7"/>
        <v>12209</v>
      </c>
      <c r="O44" s="56">
        <f t="shared" si="8"/>
        <v>10018</v>
      </c>
      <c r="P44" s="55">
        <f t="shared" si="9"/>
        <v>1903</v>
      </c>
      <c r="Q44" s="55">
        <f t="shared" si="10"/>
        <v>11921</v>
      </c>
      <c r="R44" s="104">
        <f t="shared" si="11"/>
        <v>4.9514312731023802E-2</v>
      </c>
    </row>
    <row r="45" spans="1:18" s="6" customFormat="1" ht="69.75" customHeight="1" thickBot="1" x14ac:dyDescent="0.3">
      <c r="A45" s="29">
        <f t="shared" si="12"/>
        <v>11</v>
      </c>
      <c r="B45" s="249"/>
      <c r="C45" s="282"/>
      <c r="D45" s="116" t="s">
        <v>93</v>
      </c>
      <c r="E45" s="58" t="s">
        <v>18</v>
      </c>
      <c r="F45" s="117">
        <v>1</v>
      </c>
      <c r="G45" s="50">
        <f>+'[1]ANEXO 2- SUBAMETRALLADORAS'!O46</f>
        <v>7203.5253498091952</v>
      </c>
      <c r="H45" s="51">
        <f t="shared" si="4"/>
        <v>1369</v>
      </c>
      <c r="I45" s="51">
        <f t="shared" si="5"/>
        <v>8573</v>
      </c>
      <c r="J45" s="101"/>
      <c r="K45" s="50">
        <f>+'[1]ANEXO 1 - SUBAMETRALLADORAS '!L45</f>
        <v>7560</v>
      </c>
      <c r="L45" s="51">
        <f t="shared" si="6"/>
        <v>1436</v>
      </c>
      <c r="M45" s="51">
        <f t="shared" si="7"/>
        <v>8996</v>
      </c>
      <c r="O45" s="56">
        <f t="shared" si="8"/>
        <v>7382</v>
      </c>
      <c r="P45" s="55">
        <f t="shared" si="9"/>
        <v>1403</v>
      </c>
      <c r="Q45" s="55">
        <f t="shared" si="10"/>
        <v>8785</v>
      </c>
      <c r="R45" s="104">
        <f t="shared" si="11"/>
        <v>4.9340954158404227E-2</v>
      </c>
    </row>
    <row r="46" spans="1:18" s="6" customFormat="1" ht="69.75" customHeight="1" thickBot="1" x14ac:dyDescent="0.3">
      <c r="A46" s="29">
        <f t="shared" si="12"/>
        <v>12</v>
      </c>
      <c r="B46" s="249"/>
      <c r="C46" s="282"/>
      <c r="D46" s="116" t="s">
        <v>94</v>
      </c>
      <c r="E46" s="58" t="s">
        <v>18</v>
      </c>
      <c r="F46" s="117">
        <v>1</v>
      </c>
      <c r="G46" s="50">
        <f>+'[1]ANEXO 2- SUBAMETRALLADORAS'!O47</f>
        <v>5659.9127748500814</v>
      </c>
      <c r="H46" s="51">
        <f t="shared" si="4"/>
        <v>1075</v>
      </c>
      <c r="I46" s="51">
        <f t="shared" si="5"/>
        <v>6735</v>
      </c>
      <c r="J46" s="101"/>
      <c r="K46" s="50">
        <f>+'[1]ANEXO 1 - SUBAMETRALLADORAS '!L46</f>
        <v>5940</v>
      </c>
      <c r="L46" s="51">
        <f t="shared" si="6"/>
        <v>1129</v>
      </c>
      <c r="M46" s="51">
        <f t="shared" si="7"/>
        <v>7069</v>
      </c>
      <c r="O46" s="56">
        <f t="shared" si="8"/>
        <v>5800</v>
      </c>
      <c r="P46" s="55">
        <f t="shared" si="9"/>
        <v>1102</v>
      </c>
      <c r="Q46" s="55">
        <f t="shared" si="10"/>
        <v>6902</v>
      </c>
      <c r="R46" s="104">
        <f t="shared" si="11"/>
        <v>4.9591685226429094E-2</v>
      </c>
    </row>
    <row r="47" spans="1:18" s="6" customFormat="1" ht="69.75" customHeight="1" thickBot="1" x14ac:dyDescent="0.3">
      <c r="A47" s="29">
        <f t="shared" si="12"/>
        <v>13</v>
      </c>
      <c r="B47" s="249"/>
      <c r="C47" s="282"/>
      <c r="D47" s="116" t="s">
        <v>95</v>
      </c>
      <c r="E47" s="58" t="s">
        <v>18</v>
      </c>
      <c r="F47" s="117">
        <v>1</v>
      </c>
      <c r="G47" s="50">
        <f>+'[1]ANEXO 2- SUBAMETRALLADORAS'!O48</f>
        <v>3087.2251499182262</v>
      </c>
      <c r="H47" s="51">
        <f t="shared" si="4"/>
        <v>587</v>
      </c>
      <c r="I47" s="51">
        <f t="shared" si="5"/>
        <v>3674</v>
      </c>
      <c r="J47" s="101"/>
      <c r="K47" s="50">
        <f>+'[1]ANEXO 1 - SUBAMETRALLADORAS '!L47</f>
        <v>3240</v>
      </c>
      <c r="L47" s="51">
        <f t="shared" si="6"/>
        <v>616</v>
      </c>
      <c r="M47" s="51">
        <f t="shared" si="7"/>
        <v>3856</v>
      </c>
      <c r="O47" s="56">
        <f t="shared" si="8"/>
        <v>3164</v>
      </c>
      <c r="P47" s="55">
        <f t="shared" si="9"/>
        <v>601</v>
      </c>
      <c r="Q47" s="55">
        <f t="shared" si="10"/>
        <v>3765</v>
      </c>
      <c r="R47" s="104">
        <f t="shared" si="11"/>
        <v>4.9537289058247058E-2</v>
      </c>
    </row>
    <row r="48" spans="1:18" s="6" customFormat="1" ht="69.75" customHeight="1" thickBot="1" x14ac:dyDescent="0.3">
      <c r="A48" s="29">
        <f t="shared" si="12"/>
        <v>14</v>
      </c>
      <c r="B48" s="249"/>
      <c r="C48" s="282"/>
      <c r="D48" s="116" t="s">
        <v>96</v>
      </c>
      <c r="E48" s="58" t="s">
        <v>18</v>
      </c>
      <c r="F48" s="117">
        <v>1</v>
      </c>
      <c r="G48" s="50">
        <f>+'[1]ANEXO 2- SUBAMETRALLADORAS'!O49</f>
        <v>6174.4502998364524</v>
      </c>
      <c r="H48" s="51">
        <f t="shared" si="4"/>
        <v>1173</v>
      </c>
      <c r="I48" s="51">
        <f t="shared" si="5"/>
        <v>7347</v>
      </c>
      <c r="J48" s="101"/>
      <c r="K48" s="50">
        <f>+'[1]ANEXO 1 - SUBAMETRALLADORAS '!L48</f>
        <v>6480</v>
      </c>
      <c r="L48" s="51">
        <f t="shared" si="6"/>
        <v>1231</v>
      </c>
      <c r="M48" s="51">
        <f t="shared" si="7"/>
        <v>7711</v>
      </c>
      <c r="O48" s="56">
        <f t="shared" si="8"/>
        <v>6327</v>
      </c>
      <c r="P48" s="55">
        <f t="shared" si="9"/>
        <v>1202</v>
      </c>
      <c r="Q48" s="55">
        <f t="shared" si="10"/>
        <v>7529</v>
      </c>
      <c r="R48" s="104">
        <f t="shared" si="11"/>
        <v>4.9544031577514636E-2</v>
      </c>
    </row>
    <row r="49" spans="1:18" s="6" customFormat="1" ht="69.75" customHeight="1" thickBot="1" x14ac:dyDescent="0.3">
      <c r="A49" s="29">
        <f t="shared" si="12"/>
        <v>15</v>
      </c>
      <c r="B49" s="249"/>
      <c r="C49" s="282"/>
      <c r="D49" s="116" t="s">
        <v>97</v>
      </c>
      <c r="E49" s="58" t="s">
        <v>18</v>
      </c>
      <c r="F49" s="117">
        <v>1</v>
      </c>
      <c r="G49" s="50">
        <f>+'[1]ANEXO 2- SUBAMETRALLADORAS'!O50</f>
        <v>13275.068144648374</v>
      </c>
      <c r="H49" s="51">
        <f t="shared" si="4"/>
        <v>2522</v>
      </c>
      <c r="I49" s="51">
        <f t="shared" si="5"/>
        <v>15797</v>
      </c>
      <c r="J49" s="101"/>
      <c r="K49" s="50">
        <f>+'[1]ANEXO 1 - SUBAMETRALLADORAS '!L49</f>
        <v>13940</v>
      </c>
      <c r="L49" s="51">
        <f t="shared" si="6"/>
        <v>2649</v>
      </c>
      <c r="M49" s="51">
        <f t="shared" si="7"/>
        <v>16589</v>
      </c>
      <c r="O49" s="56">
        <f t="shared" si="8"/>
        <v>13608</v>
      </c>
      <c r="P49" s="55">
        <f t="shared" si="9"/>
        <v>2586</v>
      </c>
      <c r="Q49" s="55">
        <f t="shared" si="10"/>
        <v>16194</v>
      </c>
      <c r="R49" s="104">
        <f t="shared" si="11"/>
        <v>5.0136101791479426E-2</v>
      </c>
    </row>
    <row r="50" spans="1:18" s="6" customFormat="1" ht="69.75" customHeight="1" thickBot="1" x14ac:dyDescent="0.3">
      <c r="A50" s="29">
        <f t="shared" si="12"/>
        <v>16</v>
      </c>
      <c r="B50" s="249"/>
      <c r="C50" s="282"/>
      <c r="D50" s="116" t="s">
        <v>98</v>
      </c>
      <c r="E50" s="58" t="s">
        <v>18</v>
      </c>
      <c r="F50" s="117">
        <v>1</v>
      </c>
      <c r="G50" s="50">
        <f>+'[1]ANEXO 2- SUBAMETRALLADORAS'!O51</f>
        <v>3087.2251499182262</v>
      </c>
      <c r="H50" s="51">
        <f t="shared" si="4"/>
        <v>587</v>
      </c>
      <c r="I50" s="51">
        <f t="shared" si="5"/>
        <v>3674</v>
      </c>
      <c r="J50" s="101"/>
      <c r="K50" s="50">
        <f>+'[1]ANEXO 1 - SUBAMETRALLADORAS '!L50</f>
        <v>3240</v>
      </c>
      <c r="L50" s="51">
        <f t="shared" si="6"/>
        <v>616</v>
      </c>
      <c r="M50" s="51">
        <f t="shared" si="7"/>
        <v>3856</v>
      </c>
      <c r="O50" s="56">
        <f t="shared" si="8"/>
        <v>3164</v>
      </c>
      <c r="P50" s="55">
        <f t="shared" si="9"/>
        <v>601</v>
      </c>
      <c r="Q50" s="55">
        <f t="shared" si="10"/>
        <v>3765</v>
      </c>
      <c r="R50" s="104">
        <f t="shared" si="11"/>
        <v>4.9537289058247058E-2</v>
      </c>
    </row>
    <row r="51" spans="1:18" s="6" customFormat="1" ht="69.75" customHeight="1" thickBot="1" x14ac:dyDescent="0.3">
      <c r="A51" s="29">
        <f t="shared" si="12"/>
        <v>17</v>
      </c>
      <c r="B51" s="249"/>
      <c r="C51" s="282"/>
      <c r="D51" s="116" t="s">
        <v>43</v>
      </c>
      <c r="E51" s="58" t="s">
        <v>18</v>
      </c>
      <c r="F51" s="117">
        <v>1</v>
      </c>
      <c r="G51" s="50">
        <f>+'[1]ANEXO 2- SUBAMETRALLADORAS'!O52</f>
        <v>8850.0454297655815</v>
      </c>
      <c r="H51" s="51">
        <f t="shared" si="4"/>
        <v>1682</v>
      </c>
      <c r="I51" s="51">
        <f t="shared" si="5"/>
        <v>10532</v>
      </c>
      <c r="J51" s="101"/>
      <c r="K51" s="50">
        <f>+'[1]ANEXO 1 - SUBAMETRALLADORAS '!L51</f>
        <v>9290</v>
      </c>
      <c r="L51" s="51">
        <f t="shared" si="6"/>
        <v>1765</v>
      </c>
      <c r="M51" s="51">
        <f t="shared" si="7"/>
        <v>11055</v>
      </c>
      <c r="O51" s="56">
        <f t="shared" si="8"/>
        <v>9070</v>
      </c>
      <c r="P51" s="55">
        <f t="shared" si="9"/>
        <v>1723</v>
      </c>
      <c r="Q51" s="55">
        <f t="shared" si="10"/>
        <v>10793</v>
      </c>
      <c r="R51" s="104">
        <f t="shared" si="11"/>
        <v>4.9658184580326559E-2</v>
      </c>
    </row>
    <row r="52" spans="1:18" s="6" customFormat="1" ht="77.25" customHeight="1" thickBot="1" x14ac:dyDescent="0.3">
      <c r="A52" s="29">
        <f t="shared" si="12"/>
        <v>18</v>
      </c>
      <c r="B52" s="249"/>
      <c r="C52" s="282"/>
      <c r="D52" s="116" t="s">
        <v>99</v>
      </c>
      <c r="E52" s="58" t="s">
        <v>18</v>
      </c>
      <c r="F52" s="117">
        <v>1</v>
      </c>
      <c r="G52" s="50">
        <f>+'[1]ANEXO 2- SUBAMETRALLADORAS'!O53</f>
        <v>5557.0052698528079</v>
      </c>
      <c r="H52" s="51">
        <f t="shared" si="4"/>
        <v>1056</v>
      </c>
      <c r="I52" s="51">
        <f t="shared" si="5"/>
        <v>6613</v>
      </c>
      <c r="J52" s="101"/>
      <c r="K52" s="50">
        <f>+'[1]ANEXO 1 - SUBAMETRALLADORAS '!L52</f>
        <v>5840</v>
      </c>
      <c r="L52" s="51">
        <f t="shared" si="6"/>
        <v>1110</v>
      </c>
      <c r="M52" s="51">
        <f t="shared" si="7"/>
        <v>6950</v>
      </c>
      <c r="O52" s="56">
        <f t="shared" si="8"/>
        <v>5699</v>
      </c>
      <c r="P52" s="55">
        <f t="shared" si="9"/>
        <v>1083</v>
      </c>
      <c r="Q52" s="55">
        <f t="shared" si="10"/>
        <v>6782</v>
      </c>
      <c r="R52" s="104">
        <f t="shared" si="11"/>
        <v>5.0960229850294914E-2</v>
      </c>
    </row>
    <row r="53" spans="1:18" s="6" customFormat="1" ht="49.5" customHeight="1" thickBot="1" x14ac:dyDescent="0.3">
      <c r="A53" s="29">
        <f t="shared" si="12"/>
        <v>19</v>
      </c>
      <c r="B53" s="249"/>
      <c r="C53" s="282"/>
      <c r="D53" s="118" t="s">
        <v>100</v>
      </c>
      <c r="E53" s="58" t="s">
        <v>18</v>
      </c>
      <c r="F53" s="117">
        <v>1</v>
      </c>
      <c r="G53" s="50">
        <f>+'[1]ANEXO 2- SUBAMETRALLADORAS'!O54</f>
        <v>4116.3001998909685</v>
      </c>
      <c r="H53" s="51">
        <f t="shared" si="4"/>
        <v>782</v>
      </c>
      <c r="I53" s="51">
        <f t="shared" si="5"/>
        <v>4898</v>
      </c>
      <c r="J53" s="101"/>
      <c r="K53" s="50">
        <f>+'[1]ANEXO 1 - SUBAMETRALLADORAS '!L53</f>
        <v>4320</v>
      </c>
      <c r="L53" s="51">
        <f t="shared" si="6"/>
        <v>821</v>
      </c>
      <c r="M53" s="51">
        <f t="shared" si="7"/>
        <v>5141</v>
      </c>
      <c r="O53" s="56">
        <f t="shared" si="8"/>
        <v>4218</v>
      </c>
      <c r="P53" s="55">
        <f t="shared" si="9"/>
        <v>801</v>
      </c>
      <c r="Q53" s="55">
        <f t="shared" si="10"/>
        <v>5019</v>
      </c>
      <c r="R53" s="104">
        <f t="shared" si="11"/>
        <v>4.961208656594529E-2</v>
      </c>
    </row>
    <row r="54" spans="1:18" s="6" customFormat="1" ht="62.25" customHeight="1" thickBot="1" x14ac:dyDescent="0.3">
      <c r="A54" s="29">
        <f t="shared" si="12"/>
        <v>20</v>
      </c>
      <c r="B54" s="249"/>
      <c r="C54" s="282"/>
      <c r="D54" s="116" t="s">
        <v>101</v>
      </c>
      <c r="E54" s="58" t="s">
        <v>18</v>
      </c>
      <c r="F54" s="117">
        <v>1</v>
      </c>
      <c r="G54" s="50">
        <f>+'[1]ANEXO 2- SUBAMETRALLADORAS'!O55</f>
        <v>3704.6701799018715</v>
      </c>
      <c r="H54" s="51">
        <f t="shared" si="4"/>
        <v>704</v>
      </c>
      <c r="I54" s="51">
        <f t="shared" si="5"/>
        <v>4409</v>
      </c>
      <c r="J54" s="101"/>
      <c r="K54" s="50">
        <f>+'[1]ANEXO 1 - SUBAMETRALLADORAS '!L54</f>
        <v>3890</v>
      </c>
      <c r="L54" s="51">
        <f t="shared" si="6"/>
        <v>739</v>
      </c>
      <c r="M54" s="51">
        <f t="shared" si="7"/>
        <v>4629</v>
      </c>
      <c r="O54" s="56">
        <f t="shared" si="8"/>
        <v>3797</v>
      </c>
      <c r="P54" s="55">
        <f t="shared" si="9"/>
        <v>721</v>
      </c>
      <c r="Q54" s="55">
        <f t="shared" si="10"/>
        <v>4518</v>
      </c>
      <c r="R54" s="104">
        <f t="shared" si="11"/>
        <v>4.9897936039918322E-2</v>
      </c>
    </row>
    <row r="55" spans="1:18" s="6" customFormat="1" ht="62.25" customHeight="1" thickBot="1" x14ac:dyDescent="0.3">
      <c r="A55" s="29">
        <f t="shared" si="12"/>
        <v>21</v>
      </c>
      <c r="B55" s="249"/>
      <c r="C55" s="282"/>
      <c r="D55" s="116" t="s">
        <v>102</v>
      </c>
      <c r="E55" s="58" t="s">
        <v>18</v>
      </c>
      <c r="F55" s="117">
        <v>1</v>
      </c>
      <c r="G55" s="50">
        <f>+'[1]ANEXO 2- SUBAMETRALLADORAS'!O56</f>
        <v>3601.7626749045976</v>
      </c>
      <c r="H55" s="51">
        <f t="shared" si="4"/>
        <v>684</v>
      </c>
      <c r="I55" s="51">
        <f t="shared" si="5"/>
        <v>4286</v>
      </c>
      <c r="J55" s="101"/>
      <c r="K55" s="50">
        <f>+'[1]ANEXO 1 - SUBAMETRALLADORAS '!L55</f>
        <v>3780</v>
      </c>
      <c r="L55" s="51">
        <f t="shared" si="6"/>
        <v>718</v>
      </c>
      <c r="M55" s="51">
        <f t="shared" si="7"/>
        <v>4498</v>
      </c>
      <c r="O55" s="56">
        <f t="shared" si="8"/>
        <v>3691</v>
      </c>
      <c r="P55" s="55">
        <f t="shared" si="9"/>
        <v>701</v>
      </c>
      <c r="Q55" s="55">
        <f t="shared" si="10"/>
        <v>4392</v>
      </c>
      <c r="R55" s="104">
        <f t="shared" si="11"/>
        <v>4.9463369108726063E-2</v>
      </c>
    </row>
    <row r="56" spans="1:18" s="6" customFormat="1" ht="62.25" customHeight="1" thickBot="1" x14ac:dyDescent="0.3">
      <c r="A56" s="29">
        <f t="shared" si="12"/>
        <v>22</v>
      </c>
      <c r="B56" s="249"/>
      <c r="C56" s="282"/>
      <c r="D56" s="116" t="s">
        <v>103</v>
      </c>
      <c r="E56" s="58" t="s">
        <v>18</v>
      </c>
      <c r="F56" s="117">
        <v>1</v>
      </c>
      <c r="G56" s="50">
        <f>+'[1]ANEXO 2- SUBAMETRALLADORAS'!O57</f>
        <v>5042.4677448664361</v>
      </c>
      <c r="H56" s="51">
        <f t="shared" si="4"/>
        <v>958</v>
      </c>
      <c r="I56" s="51">
        <f t="shared" si="5"/>
        <v>6000</v>
      </c>
      <c r="J56" s="101"/>
      <c r="K56" s="50">
        <f>+'[1]ANEXO 1 - SUBAMETRALLADORAS '!L56</f>
        <v>5290</v>
      </c>
      <c r="L56" s="51">
        <f t="shared" si="6"/>
        <v>1005</v>
      </c>
      <c r="M56" s="51">
        <f t="shared" si="7"/>
        <v>6295</v>
      </c>
      <c r="O56" s="56">
        <f t="shared" si="8"/>
        <v>5166</v>
      </c>
      <c r="P56" s="55">
        <f t="shared" si="9"/>
        <v>982</v>
      </c>
      <c r="Q56" s="55">
        <f t="shared" si="10"/>
        <v>6148</v>
      </c>
      <c r="R56" s="104">
        <f t="shared" si="11"/>
        <v>4.9166666666666581E-2</v>
      </c>
    </row>
    <row r="57" spans="1:18" s="6" customFormat="1" ht="62.25" customHeight="1" thickBot="1" x14ac:dyDescent="0.3">
      <c r="A57" s="29">
        <f t="shared" si="12"/>
        <v>23</v>
      </c>
      <c r="B57" s="249"/>
      <c r="C57" s="282"/>
      <c r="D57" s="116" t="s">
        <v>104</v>
      </c>
      <c r="E57" s="58" t="s">
        <v>18</v>
      </c>
      <c r="F57" s="117">
        <v>1</v>
      </c>
      <c r="G57" s="50">
        <f>+'[1]ANEXO 2- SUBAMETRALLADORAS'!O58</f>
        <v>87471.379247683086</v>
      </c>
      <c r="H57" s="51">
        <f t="shared" si="4"/>
        <v>16620</v>
      </c>
      <c r="I57" s="51">
        <f t="shared" si="5"/>
        <v>104091</v>
      </c>
      <c r="J57" s="101"/>
      <c r="K57" s="50">
        <f>+'[1]ANEXO 1 - SUBAMETRALLADORAS '!L57</f>
        <v>91800</v>
      </c>
      <c r="L57" s="51">
        <f t="shared" si="6"/>
        <v>17442</v>
      </c>
      <c r="M57" s="51">
        <f t="shared" si="7"/>
        <v>109242</v>
      </c>
      <c r="O57" s="56">
        <f t="shared" si="8"/>
        <v>89636</v>
      </c>
      <c r="P57" s="55">
        <f t="shared" si="9"/>
        <v>17031</v>
      </c>
      <c r="Q57" s="55">
        <f t="shared" si="10"/>
        <v>106667</v>
      </c>
      <c r="R57" s="104">
        <f t="shared" si="11"/>
        <v>4.9485546300833017E-2</v>
      </c>
    </row>
    <row r="58" spans="1:18" s="6" customFormat="1" ht="62.25" customHeight="1" thickBot="1" x14ac:dyDescent="0.3">
      <c r="A58" s="29">
        <f t="shared" si="12"/>
        <v>24</v>
      </c>
      <c r="B58" s="249"/>
      <c r="C58" s="282"/>
      <c r="D58" s="116" t="s">
        <v>75</v>
      </c>
      <c r="E58" s="58" t="s">
        <v>18</v>
      </c>
      <c r="F58" s="117">
        <v>1</v>
      </c>
      <c r="G58" s="50">
        <f>+'[1]ANEXO 2- SUBAMETRALLADORAS'!O59</f>
        <v>12863.438124659277</v>
      </c>
      <c r="H58" s="51">
        <f t="shared" si="4"/>
        <v>2444</v>
      </c>
      <c r="I58" s="51">
        <f t="shared" si="5"/>
        <v>15307</v>
      </c>
      <c r="J58" s="101"/>
      <c r="K58" s="50">
        <f>+'[1]ANEXO 1 - SUBAMETRALLADORAS '!L58</f>
        <v>13500</v>
      </c>
      <c r="L58" s="51">
        <f t="shared" si="6"/>
        <v>2565</v>
      </c>
      <c r="M58" s="51">
        <f t="shared" si="7"/>
        <v>16065</v>
      </c>
      <c r="O58" s="56">
        <f t="shared" si="8"/>
        <v>13182</v>
      </c>
      <c r="P58" s="55">
        <f t="shared" si="9"/>
        <v>2505</v>
      </c>
      <c r="Q58" s="55">
        <f t="shared" si="10"/>
        <v>15687</v>
      </c>
      <c r="R58" s="104">
        <f t="shared" si="11"/>
        <v>4.9519827529888261E-2</v>
      </c>
    </row>
    <row r="59" spans="1:18" s="6" customFormat="1" ht="62.25" customHeight="1" thickBot="1" x14ac:dyDescent="0.3">
      <c r="A59" s="29">
        <f t="shared" si="12"/>
        <v>25</v>
      </c>
      <c r="B59" s="249"/>
      <c r="C59" s="282"/>
      <c r="D59" s="116" t="s">
        <v>76</v>
      </c>
      <c r="E59" s="58" t="s">
        <v>18</v>
      </c>
      <c r="F59" s="117">
        <v>1</v>
      </c>
      <c r="G59" s="50">
        <f>+'[1]ANEXO 2- SUBAMETRALLADORAS'!O60</f>
        <v>15436.125749591132</v>
      </c>
      <c r="H59" s="51">
        <f t="shared" si="4"/>
        <v>2933</v>
      </c>
      <c r="I59" s="51">
        <f t="shared" si="5"/>
        <v>18369</v>
      </c>
      <c r="J59" s="101"/>
      <c r="K59" s="50">
        <f>+'[1]ANEXO 1 - SUBAMETRALLADORAS '!L59</f>
        <v>16200</v>
      </c>
      <c r="L59" s="51">
        <f t="shared" si="6"/>
        <v>3078</v>
      </c>
      <c r="M59" s="51">
        <f t="shared" si="7"/>
        <v>19278</v>
      </c>
      <c r="O59" s="56">
        <f t="shared" si="8"/>
        <v>15818</v>
      </c>
      <c r="P59" s="55">
        <f t="shared" si="9"/>
        <v>3005</v>
      </c>
      <c r="Q59" s="55">
        <f t="shared" si="10"/>
        <v>18823</v>
      </c>
      <c r="R59" s="104">
        <f t="shared" si="11"/>
        <v>4.9485546300833017E-2</v>
      </c>
    </row>
    <row r="60" spans="1:18" s="6" customFormat="1" ht="49.5" customHeight="1" thickBot="1" x14ac:dyDescent="0.3">
      <c r="A60" s="29">
        <f t="shared" si="12"/>
        <v>26</v>
      </c>
      <c r="B60" s="249"/>
      <c r="C60" s="282"/>
      <c r="D60" s="119" t="s">
        <v>105</v>
      </c>
      <c r="E60" s="120" t="s">
        <v>18</v>
      </c>
      <c r="F60" s="121">
        <v>1</v>
      </c>
      <c r="G60" s="50">
        <f>+'[1]ANEXO 2- SUBAMETRALLADORAS'!O61</f>
        <v>67198.600763220064</v>
      </c>
      <c r="H60" s="51">
        <f t="shared" si="4"/>
        <v>12768</v>
      </c>
      <c r="I60" s="51">
        <f t="shared" si="5"/>
        <v>79967</v>
      </c>
      <c r="J60" s="101"/>
      <c r="K60" s="50">
        <f>+'[1]ANEXO 1 - SUBAMETRALLADORAS '!L60</f>
        <v>70524</v>
      </c>
      <c r="L60" s="51">
        <f t="shared" si="6"/>
        <v>13400</v>
      </c>
      <c r="M60" s="51">
        <f t="shared" si="7"/>
        <v>83924</v>
      </c>
      <c r="O60" s="56">
        <f t="shared" si="8"/>
        <v>68861</v>
      </c>
      <c r="P60" s="55">
        <f t="shared" si="9"/>
        <v>13084</v>
      </c>
      <c r="Q60" s="55">
        <f t="shared" si="10"/>
        <v>81945</v>
      </c>
      <c r="R60" s="104">
        <f t="shared" si="11"/>
        <v>4.9482911701076659E-2</v>
      </c>
    </row>
    <row r="61" spans="1:18" s="6" customFormat="1" ht="66.75" customHeight="1" thickBot="1" x14ac:dyDescent="0.3">
      <c r="A61" s="29">
        <f t="shared" si="12"/>
        <v>27</v>
      </c>
      <c r="B61" s="249"/>
      <c r="C61" s="282"/>
      <c r="D61" s="122" t="s">
        <v>79</v>
      </c>
      <c r="E61" s="123" t="s">
        <v>18</v>
      </c>
      <c r="F61" s="124">
        <v>1</v>
      </c>
      <c r="G61" s="50">
        <f>+'[1]ANEXO 2- SUBAMETRALLADORAS'!O62</f>
        <v>95189.442122478649</v>
      </c>
      <c r="H61" s="51">
        <f t="shared" si="4"/>
        <v>18086</v>
      </c>
      <c r="I61" s="51">
        <f t="shared" si="5"/>
        <v>113275</v>
      </c>
      <c r="J61" s="101"/>
      <c r="K61" s="50">
        <f>+'[1]ANEXO 1 - SUBAMETRALLADORAS '!L61</f>
        <v>99900</v>
      </c>
      <c r="L61" s="51">
        <f t="shared" si="6"/>
        <v>18981</v>
      </c>
      <c r="M61" s="51">
        <f t="shared" si="7"/>
        <v>118881</v>
      </c>
      <c r="O61" s="56">
        <f t="shared" si="8"/>
        <v>97545</v>
      </c>
      <c r="P61" s="55">
        <f t="shared" si="9"/>
        <v>18534</v>
      </c>
      <c r="Q61" s="55">
        <f t="shared" si="10"/>
        <v>116079</v>
      </c>
      <c r="R61" s="104">
        <f t="shared" si="11"/>
        <v>4.9490178768483828E-2</v>
      </c>
    </row>
    <row r="62" spans="1:18" s="6" customFormat="1" ht="92.25" customHeight="1" thickBot="1" x14ac:dyDescent="0.3">
      <c r="A62" s="29">
        <f t="shared" si="12"/>
        <v>28</v>
      </c>
      <c r="B62" s="249"/>
      <c r="C62" s="282"/>
      <c r="D62" s="125" t="s">
        <v>106</v>
      </c>
      <c r="E62" s="123" t="s">
        <v>18</v>
      </c>
      <c r="F62" s="124">
        <v>1</v>
      </c>
      <c r="G62" s="50">
        <f>+'[1]ANEXO 2- SUBAMETRALLADORAS'!O63</f>
        <v>216620.29801926221</v>
      </c>
      <c r="H62" s="51">
        <f t="shared" si="4"/>
        <v>41158</v>
      </c>
      <c r="I62" s="51">
        <f t="shared" si="5"/>
        <v>257778</v>
      </c>
      <c r="J62" s="101"/>
      <c r="K62" s="50">
        <f>+'[1]ANEXO 1 - SUBAMETRALLADORAS '!L62</f>
        <v>315000</v>
      </c>
      <c r="L62" s="51">
        <f t="shared" si="6"/>
        <v>59850</v>
      </c>
      <c r="M62" s="51">
        <f t="shared" si="7"/>
        <v>374850</v>
      </c>
      <c r="O62" s="56">
        <f t="shared" si="8"/>
        <v>265810</v>
      </c>
      <c r="P62" s="55">
        <f t="shared" si="9"/>
        <v>50504</v>
      </c>
      <c r="Q62" s="55">
        <f t="shared" si="10"/>
        <v>316314</v>
      </c>
      <c r="R62" s="104">
        <f>(M62/I62)-1</f>
        <v>0.45415822917394033</v>
      </c>
    </row>
    <row r="63" spans="1:18" s="6" customFormat="1" ht="69" customHeight="1" thickBot="1" x14ac:dyDescent="0.3">
      <c r="A63" s="29">
        <f t="shared" si="12"/>
        <v>29</v>
      </c>
      <c r="B63" s="249"/>
      <c r="C63" s="282"/>
      <c r="D63" s="126" t="s">
        <v>81</v>
      </c>
      <c r="E63" s="127" t="s">
        <v>18</v>
      </c>
      <c r="F63" s="128">
        <v>1</v>
      </c>
      <c r="G63" s="50">
        <f>+'[1]ANEXO 2- SUBAMETRALLADORAS'!O64</f>
        <v>12451.808104670179</v>
      </c>
      <c r="H63" s="51">
        <f t="shared" si="4"/>
        <v>2366</v>
      </c>
      <c r="I63" s="51">
        <f t="shared" si="5"/>
        <v>14818</v>
      </c>
      <c r="J63" s="101"/>
      <c r="K63" s="50">
        <f>+'[1]ANEXO 1 - SUBAMETRALLADORAS '!L63</f>
        <v>13060</v>
      </c>
      <c r="L63" s="51">
        <f t="shared" si="6"/>
        <v>2481</v>
      </c>
      <c r="M63" s="51">
        <f t="shared" si="7"/>
        <v>15541</v>
      </c>
      <c r="O63" s="56">
        <f t="shared" si="8"/>
        <v>12756</v>
      </c>
      <c r="P63" s="55">
        <f t="shared" si="9"/>
        <v>2424</v>
      </c>
      <c r="Q63" s="55">
        <f t="shared" si="10"/>
        <v>15180</v>
      </c>
      <c r="R63" s="104">
        <f t="shared" si="11"/>
        <v>4.8792009717910645E-2</v>
      </c>
    </row>
    <row r="64" spans="1:18" s="6" customFormat="1" ht="55.5" customHeight="1" thickBot="1" x14ac:dyDescent="0.3">
      <c r="A64" s="15"/>
      <c r="B64" s="317"/>
      <c r="C64" s="283" t="s">
        <v>107</v>
      </c>
      <c r="D64" s="284"/>
      <c r="E64" s="284"/>
      <c r="F64" s="285"/>
      <c r="G64" s="52"/>
      <c r="H64" s="65"/>
      <c r="I64" s="129">
        <f>SUM(I35:I63)</f>
        <v>798192</v>
      </c>
      <c r="J64" s="28"/>
      <c r="K64" s="52"/>
      <c r="L64" s="65"/>
      <c r="M64" s="129">
        <f>SUM(M35:M63)</f>
        <v>942034</v>
      </c>
      <c r="O64" s="52"/>
      <c r="P64" s="65"/>
      <c r="Q64" s="130">
        <f>SUM(Q35:Q63)</f>
        <v>870114</v>
      </c>
      <c r="R64" s="131">
        <f>AVERAGE(R35:R63)</f>
        <v>6.3572161376415207E-2</v>
      </c>
    </row>
    <row r="65" spans="1:23" s="64" customFormat="1" ht="69" customHeight="1" thickBot="1" x14ac:dyDescent="0.3">
      <c r="A65" s="16"/>
      <c r="B65" s="132"/>
      <c r="C65" s="133"/>
      <c r="D65" s="113"/>
      <c r="E65" s="101"/>
      <c r="F65" s="101"/>
      <c r="G65" s="52"/>
      <c r="H65" s="65"/>
      <c r="I65" s="65"/>
      <c r="J65" s="101"/>
      <c r="K65" s="52"/>
      <c r="L65" s="65"/>
      <c r="M65" s="65"/>
      <c r="O65" s="52"/>
      <c r="P65" s="65"/>
      <c r="Q65" s="65"/>
      <c r="R65" s="103"/>
    </row>
    <row r="66" spans="1:23" ht="57" customHeight="1" thickBot="1" x14ac:dyDescent="0.3">
      <c r="A66" s="200" t="s">
        <v>108</v>
      </c>
      <c r="B66" s="201"/>
      <c r="C66" s="201"/>
      <c r="D66" s="201"/>
      <c r="E66" s="201"/>
      <c r="F66" s="202"/>
      <c r="G66" s="134"/>
      <c r="H66" s="134"/>
      <c r="I66" s="135">
        <f>I13+I33+I64</f>
        <v>2297715</v>
      </c>
      <c r="J66" s="28"/>
      <c r="K66" s="134"/>
      <c r="L66" s="134"/>
      <c r="M66" s="135">
        <f>M13+M33+M64</f>
        <v>2515761</v>
      </c>
      <c r="O66" s="134"/>
      <c r="P66" s="134"/>
      <c r="Q66" s="136">
        <f>Q13+Q33+Q64</f>
        <v>2406740</v>
      </c>
    </row>
    <row r="67" spans="1:23" ht="15.75" customHeight="1" x14ac:dyDescent="0.25">
      <c r="A67" s="73" t="s">
        <v>109</v>
      </c>
      <c r="B67" s="74"/>
      <c r="C67" s="74"/>
      <c r="D67" s="75"/>
      <c r="E67" s="76"/>
      <c r="F67" s="76"/>
      <c r="G67" s="134"/>
      <c r="H67" s="134"/>
      <c r="I67" s="134"/>
      <c r="K67" s="134"/>
      <c r="L67" s="134"/>
      <c r="M67" s="134"/>
    </row>
    <row r="68" spans="1:23" ht="15.75" customHeight="1" x14ac:dyDescent="0.25">
      <c r="G68" s="134"/>
      <c r="H68" s="134"/>
      <c r="I68" s="134"/>
      <c r="K68" s="134"/>
      <c r="L68" s="134"/>
      <c r="M68" s="134"/>
    </row>
    <row r="69" spans="1:23" ht="15.75" customHeight="1" x14ac:dyDescent="0.25">
      <c r="G69" s="134"/>
      <c r="H69" s="134"/>
      <c r="I69" s="134"/>
      <c r="K69" s="134"/>
      <c r="L69" s="134"/>
      <c r="M69" s="134"/>
    </row>
    <row r="70" spans="1:23" x14ac:dyDescent="0.25">
      <c r="A70" s="73"/>
      <c r="B70" s="74"/>
      <c r="C70" s="74"/>
      <c r="D70" s="75"/>
      <c r="E70" s="76"/>
      <c r="F70" s="76"/>
      <c r="J70" s="76"/>
    </row>
    <row r="71" spans="1:23" s="77" customFormat="1" ht="21.75" customHeight="1" x14ac:dyDescent="0.2">
      <c r="B71" s="78" t="s">
        <v>57</v>
      </c>
      <c r="C71" s="79"/>
      <c r="D71" s="80"/>
      <c r="E71" s="80"/>
      <c r="J71" s="81"/>
      <c r="N71" s="81"/>
      <c r="O71" s="81"/>
      <c r="P71" s="81"/>
      <c r="Q71" s="81"/>
      <c r="R71" s="138"/>
      <c r="S71" s="139"/>
      <c r="T71" s="140"/>
      <c r="U71" s="140"/>
      <c r="V71" s="140"/>
      <c r="W71" s="83"/>
    </row>
    <row r="72" spans="1:23" s="77" customFormat="1" ht="47.25" customHeight="1" x14ac:dyDescent="0.2">
      <c r="B72" s="203" t="s">
        <v>58</v>
      </c>
      <c r="C72" s="203"/>
      <c r="D72" s="203"/>
      <c r="E72" s="203"/>
      <c r="F72" s="203"/>
      <c r="G72" s="203"/>
      <c r="H72" s="203"/>
      <c r="I72" s="203"/>
      <c r="J72" s="203"/>
      <c r="K72" s="203"/>
      <c r="L72" s="203"/>
      <c r="N72" s="81"/>
      <c r="O72" s="81"/>
      <c r="P72" s="81"/>
      <c r="Q72" s="81"/>
      <c r="R72" s="138"/>
      <c r="S72" s="139"/>
      <c r="T72" s="140"/>
      <c r="U72" s="140"/>
      <c r="V72" s="140"/>
      <c r="W72" s="83"/>
    </row>
    <row r="73" spans="1:23" s="84" customFormat="1" ht="25.5" customHeight="1" x14ac:dyDescent="0.2">
      <c r="B73" s="204"/>
      <c r="C73" s="204"/>
      <c r="D73" s="204"/>
      <c r="E73" s="204"/>
      <c r="F73" s="204"/>
      <c r="G73" s="204"/>
      <c r="H73" s="204"/>
      <c r="I73" s="204"/>
      <c r="J73" s="204"/>
      <c r="K73" s="204"/>
      <c r="L73" s="85"/>
      <c r="R73" s="141"/>
      <c r="S73" s="139"/>
      <c r="T73" s="140"/>
      <c r="U73" s="140"/>
      <c r="V73" s="140"/>
      <c r="W73" s="86"/>
    </row>
    <row r="74" spans="1:23" s="81" customFormat="1" ht="18" customHeight="1" x14ac:dyDescent="0.2">
      <c r="B74" s="87" t="str">
        <f>'[1]ANEXO 1 - PISTOLAS'!B58</f>
        <v>Fecha de elaboración: 23/02/2022</v>
      </c>
      <c r="C74" s="142"/>
      <c r="D74" s="142"/>
      <c r="E74" s="88"/>
      <c r="R74" s="141"/>
      <c r="S74" s="139"/>
      <c r="T74" s="140"/>
      <c r="U74" s="140"/>
      <c r="V74" s="140"/>
      <c r="W74" s="89"/>
    </row>
    <row r="75" spans="1:23" s="84" customFormat="1" ht="20.100000000000001" customHeight="1" x14ac:dyDescent="0.2">
      <c r="B75" s="87" t="str">
        <f>'[1]ANEXO 1 - PISTOLAS'!B59</f>
        <v>Estudio del Sector: No: 51</v>
      </c>
      <c r="C75" s="90"/>
      <c r="D75" s="90"/>
      <c r="E75" s="90"/>
      <c r="R75" s="141"/>
      <c r="S75" s="139"/>
      <c r="T75" s="140"/>
      <c r="U75" s="140"/>
      <c r="V75" s="140"/>
      <c r="W75" s="86"/>
    </row>
    <row r="76" spans="1:23" s="84" customFormat="1" ht="20.100000000000001" customHeight="1" x14ac:dyDescent="0.2">
      <c r="B76" s="91"/>
      <c r="R76" s="141"/>
      <c r="W76" s="86"/>
    </row>
    <row r="77" spans="1:23" s="84" customFormat="1" ht="20.100000000000001" customHeight="1" x14ac:dyDescent="0.2">
      <c r="B77" s="91"/>
      <c r="R77" s="141"/>
      <c r="V77" s="140"/>
      <c r="W77" s="86"/>
    </row>
    <row r="78" spans="1:23" s="84" customFormat="1" ht="20.100000000000001" customHeight="1" x14ac:dyDescent="0.2">
      <c r="B78" s="91"/>
      <c r="C78" s="91"/>
      <c r="R78" s="141"/>
      <c r="W78" s="86"/>
    </row>
    <row r="79" spans="1:23" s="84" customFormat="1" ht="17.100000000000001" customHeight="1" x14ac:dyDescent="0.2">
      <c r="B79" s="93"/>
      <c r="R79" s="141"/>
      <c r="W79" s="86"/>
    </row>
    <row r="80" spans="1:23" s="84" customFormat="1" ht="31.5" customHeight="1" x14ac:dyDescent="0.2">
      <c r="C80" s="94"/>
      <c r="R80" s="141"/>
      <c r="W80" s="86"/>
    </row>
    <row r="81" spans="5:39" x14ac:dyDescent="0.25">
      <c r="E81" s="95"/>
      <c r="F81" s="95"/>
      <c r="G81" s="95"/>
      <c r="H81" s="95"/>
      <c r="I81" s="96"/>
      <c r="J81" s="95"/>
      <c r="K81" s="95"/>
      <c r="L81" s="95"/>
      <c r="M81" s="96"/>
      <c r="N81" s="96"/>
      <c r="O81" s="96"/>
      <c r="P81" s="69"/>
      <c r="Q81" s="69"/>
      <c r="AM81" s="6"/>
    </row>
    <row r="82" spans="5:39" x14ac:dyDescent="0.25">
      <c r="E82" s="95"/>
      <c r="F82" s="95"/>
      <c r="G82" s="95"/>
      <c r="H82" s="95"/>
      <c r="I82" s="96"/>
      <c r="J82" s="95"/>
      <c r="K82" s="95"/>
      <c r="L82" s="95"/>
      <c r="M82" s="96"/>
      <c r="N82" s="96"/>
      <c r="O82" s="96"/>
      <c r="P82" s="69"/>
      <c r="Q82" s="69"/>
      <c r="AM82" s="6"/>
    </row>
    <row r="83" spans="5:39" x14ac:dyDescent="0.25">
      <c r="E83" s="95"/>
      <c r="F83" s="95"/>
      <c r="G83" s="95"/>
      <c r="H83" s="95"/>
      <c r="I83" s="96"/>
      <c r="J83" s="95"/>
      <c r="K83" s="95"/>
      <c r="L83" s="95"/>
      <c r="M83" s="96"/>
      <c r="N83" s="96"/>
      <c r="O83" s="96"/>
      <c r="P83" s="69"/>
      <c r="Q83" s="69"/>
      <c r="AM83" s="6"/>
    </row>
    <row r="84" spans="5:39" x14ac:dyDescent="0.25">
      <c r="J84" s="96"/>
    </row>
    <row r="85" spans="5:39" x14ac:dyDescent="0.25">
      <c r="G85" s="143"/>
      <c r="H85" s="143"/>
      <c r="I85" s="143"/>
      <c r="K85" s="143"/>
      <c r="L85" s="143"/>
      <c r="M85" s="143"/>
    </row>
    <row r="86" spans="5:39" x14ac:dyDescent="0.25">
      <c r="G86" s="143"/>
      <c r="H86" s="143"/>
      <c r="I86" s="143"/>
      <c r="K86" s="143"/>
      <c r="L86" s="143"/>
      <c r="M86" s="143"/>
    </row>
    <row r="87" spans="5:39" x14ac:dyDescent="0.25">
      <c r="G87" s="143"/>
      <c r="H87" s="143"/>
      <c r="I87" s="143"/>
      <c r="K87" s="143"/>
      <c r="L87" s="143"/>
      <c r="M87" s="143"/>
    </row>
    <row r="88" spans="5:39" x14ac:dyDescent="0.25">
      <c r="G88" s="143"/>
      <c r="H88" s="143"/>
      <c r="I88" s="143"/>
      <c r="K88" s="143"/>
      <c r="L88" s="143"/>
      <c r="M88" s="143"/>
    </row>
    <row r="89" spans="5:39" x14ac:dyDescent="0.25">
      <c r="G89" s="143"/>
      <c r="H89" s="143"/>
      <c r="I89" s="143"/>
      <c r="K89" s="143"/>
      <c r="L89" s="143"/>
      <c r="M89" s="143"/>
    </row>
    <row r="90" spans="5:39" x14ac:dyDescent="0.25">
      <c r="G90" s="143"/>
      <c r="H90" s="143"/>
      <c r="I90" s="143"/>
      <c r="K90" s="143"/>
      <c r="L90" s="143"/>
      <c r="M90" s="143"/>
    </row>
    <row r="91" spans="5:39" x14ac:dyDescent="0.25">
      <c r="G91" s="143"/>
      <c r="H91" s="143"/>
      <c r="I91" s="143"/>
      <c r="K91" s="143"/>
      <c r="L91" s="143"/>
      <c r="M91" s="143"/>
    </row>
    <row r="92" spans="5:39" x14ac:dyDescent="0.25">
      <c r="G92" s="143"/>
      <c r="H92" s="143"/>
      <c r="I92" s="143"/>
      <c r="K92" s="143"/>
      <c r="L92" s="143"/>
      <c r="M92" s="143"/>
    </row>
    <row r="93" spans="5:39" x14ac:dyDescent="0.25">
      <c r="G93" s="143"/>
      <c r="H93" s="143"/>
      <c r="I93" s="143"/>
      <c r="K93" s="143"/>
      <c r="L93" s="143"/>
      <c r="M93" s="143"/>
    </row>
    <row r="94" spans="5:39" x14ac:dyDescent="0.25">
      <c r="G94" s="143"/>
      <c r="H94" s="143"/>
      <c r="I94" s="143"/>
      <c r="K94" s="143"/>
      <c r="L94" s="143"/>
      <c r="M94" s="143"/>
    </row>
    <row r="95" spans="5:39" x14ac:dyDescent="0.25">
      <c r="G95" s="143"/>
      <c r="H95" s="143"/>
      <c r="I95" s="143"/>
      <c r="K95" s="143"/>
      <c r="L95" s="143"/>
      <c r="M95" s="143"/>
    </row>
    <row r="96" spans="5:39" x14ac:dyDescent="0.25">
      <c r="G96" s="143"/>
      <c r="H96" s="143"/>
      <c r="I96" s="143"/>
      <c r="K96" s="143"/>
      <c r="L96" s="143"/>
      <c r="M96" s="143"/>
    </row>
    <row r="97" spans="7:13" x14ac:dyDescent="0.25">
      <c r="G97" s="143"/>
      <c r="H97" s="143"/>
      <c r="I97" s="143"/>
      <c r="K97" s="143"/>
      <c r="L97" s="143"/>
      <c r="M97" s="143"/>
    </row>
    <row r="98" spans="7:13" x14ac:dyDescent="0.25">
      <c r="G98" s="143"/>
      <c r="H98" s="143"/>
      <c r="I98" s="143"/>
      <c r="K98" s="143"/>
      <c r="L98" s="143"/>
      <c r="M98" s="143"/>
    </row>
    <row r="99" spans="7:13" x14ac:dyDescent="0.25">
      <c r="G99" s="143"/>
      <c r="H99" s="143"/>
      <c r="I99" s="143"/>
      <c r="K99" s="143"/>
      <c r="L99" s="143"/>
      <c r="M99" s="143"/>
    </row>
    <row r="100" spans="7:13" x14ac:dyDescent="0.25">
      <c r="G100" s="143"/>
      <c r="H100" s="143"/>
      <c r="I100" s="143"/>
      <c r="K100" s="143"/>
      <c r="L100" s="143"/>
      <c r="M100" s="143"/>
    </row>
    <row r="101" spans="7:13" x14ac:dyDescent="0.25">
      <c r="G101" s="143"/>
      <c r="H101" s="143"/>
      <c r="I101" s="143"/>
      <c r="K101" s="143"/>
      <c r="L101" s="143"/>
      <c r="M101" s="143"/>
    </row>
    <row r="102" spans="7:13" x14ac:dyDescent="0.25">
      <c r="G102" s="143"/>
      <c r="H102" s="143"/>
      <c r="I102" s="143"/>
      <c r="K102" s="143"/>
      <c r="L102" s="143"/>
      <c r="M102" s="143"/>
    </row>
    <row r="103" spans="7:13" x14ac:dyDescent="0.25">
      <c r="G103" s="143"/>
      <c r="H103" s="143"/>
      <c r="I103" s="143"/>
      <c r="K103" s="143"/>
      <c r="L103" s="143"/>
      <c r="M103" s="143"/>
    </row>
    <row r="104" spans="7:13" x14ac:dyDescent="0.25">
      <c r="G104" s="143"/>
      <c r="H104" s="143"/>
      <c r="I104" s="143"/>
      <c r="K104" s="143"/>
      <c r="L104" s="143"/>
      <c r="M104" s="143"/>
    </row>
    <row r="105" spans="7:13" x14ac:dyDescent="0.25">
      <c r="G105" s="143"/>
      <c r="H105" s="143"/>
      <c r="I105" s="143"/>
      <c r="K105" s="143"/>
      <c r="L105" s="143"/>
      <c r="M105" s="143"/>
    </row>
    <row r="106" spans="7:13" x14ac:dyDescent="0.25">
      <c r="G106" s="143"/>
      <c r="H106" s="143"/>
      <c r="I106" s="143"/>
      <c r="K106" s="143"/>
      <c r="L106" s="143"/>
      <c r="M106" s="143"/>
    </row>
    <row r="107" spans="7:13" x14ac:dyDescent="0.25">
      <c r="G107" s="143"/>
      <c r="H107" s="143"/>
      <c r="I107" s="143"/>
      <c r="K107" s="143"/>
      <c r="L107" s="143"/>
      <c r="M107" s="143"/>
    </row>
    <row r="108" spans="7:13" x14ac:dyDescent="0.25">
      <c r="G108" s="143"/>
      <c r="H108" s="143"/>
      <c r="I108" s="143"/>
      <c r="K108" s="143"/>
      <c r="L108" s="143"/>
      <c r="M108" s="143"/>
    </row>
    <row r="109" spans="7:13" x14ac:dyDescent="0.25">
      <c r="G109" s="143"/>
      <c r="H109" s="143"/>
      <c r="I109" s="143"/>
      <c r="K109" s="143"/>
      <c r="L109" s="143"/>
      <c r="M109" s="143"/>
    </row>
    <row r="110" spans="7:13" x14ac:dyDescent="0.25">
      <c r="G110" s="143"/>
      <c r="H110" s="143"/>
      <c r="I110" s="143"/>
      <c r="K110" s="143"/>
      <c r="L110" s="143"/>
      <c r="M110" s="143"/>
    </row>
    <row r="111" spans="7:13" x14ac:dyDescent="0.25">
      <c r="G111" s="143"/>
      <c r="H111" s="143"/>
      <c r="I111" s="143"/>
      <c r="K111" s="143"/>
      <c r="L111" s="143"/>
      <c r="M111" s="143"/>
    </row>
    <row r="112" spans="7:13" x14ac:dyDescent="0.25">
      <c r="G112" s="143"/>
      <c r="H112" s="143"/>
      <c r="I112" s="143"/>
      <c r="K112" s="143"/>
      <c r="L112" s="143"/>
      <c r="M112" s="143"/>
    </row>
    <row r="113" spans="7:13" x14ac:dyDescent="0.25">
      <c r="G113" s="71"/>
      <c r="H113" s="71"/>
      <c r="I113" s="71"/>
      <c r="K113" s="71"/>
      <c r="L113" s="71"/>
      <c r="M113" s="71"/>
    </row>
    <row r="114" spans="7:13" x14ac:dyDescent="0.25">
      <c r="G114" s="71"/>
      <c r="H114" s="71"/>
      <c r="I114" s="71"/>
      <c r="K114" s="71"/>
      <c r="L114" s="71"/>
      <c r="M114" s="71"/>
    </row>
    <row r="115" spans="7:13" x14ac:dyDescent="0.25">
      <c r="G115" s="144"/>
      <c r="H115" s="144"/>
      <c r="I115" s="144"/>
      <c r="K115" s="144"/>
      <c r="L115" s="144"/>
      <c r="M115" s="144"/>
    </row>
    <row r="116" spans="7:13" x14ac:dyDescent="0.25">
      <c r="G116" s="199"/>
      <c r="H116" s="199"/>
      <c r="I116" s="199"/>
      <c r="K116" s="199"/>
      <c r="L116" s="199"/>
      <c r="M116" s="199"/>
    </row>
    <row r="117" spans="7:13" x14ac:dyDescent="0.25">
      <c r="G117" s="199"/>
      <c r="H117" s="199"/>
      <c r="I117" s="199"/>
      <c r="K117" s="199"/>
      <c r="L117" s="199"/>
      <c r="M117" s="199"/>
    </row>
    <row r="118" spans="7:13" x14ac:dyDescent="0.25">
      <c r="G118" s="199"/>
      <c r="H118" s="199"/>
      <c r="I118" s="199"/>
      <c r="K118" s="199"/>
      <c r="L118" s="199"/>
      <c r="M118" s="199"/>
    </row>
    <row r="119" spans="7:13" x14ac:dyDescent="0.25">
      <c r="G119" s="241"/>
      <c r="H119" s="280"/>
      <c r="I119" s="280"/>
      <c r="K119" s="241"/>
      <c r="L119" s="280"/>
      <c r="M119" s="280"/>
    </row>
    <row r="120" spans="7:13" ht="15.75" customHeight="1" x14ac:dyDescent="0.25">
      <c r="G120" s="242"/>
      <c r="H120" s="280"/>
      <c r="I120" s="280"/>
      <c r="K120" s="242"/>
      <c r="L120" s="280"/>
      <c r="M120" s="280"/>
    </row>
    <row r="121" spans="7:13" x14ac:dyDescent="0.25">
      <c r="G121" s="279"/>
      <c r="H121" s="280"/>
      <c r="I121" s="280"/>
      <c r="K121" s="279"/>
      <c r="L121" s="280"/>
      <c r="M121" s="280"/>
    </row>
    <row r="122" spans="7:13" x14ac:dyDescent="0.25">
      <c r="G122" s="279"/>
      <c r="H122" s="280"/>
      <c r="I122" s="280"/>
      <c r="K122" s="279"/>
      <c r="L122" s="280"/>
      <c r="M122" s="280"/>
    </row>
    <row r="123" spans="7:13" x14ac:dyDescent="0.25">
      <c r="G123" s="279"/>
      <c r="H123" s="280"/>
      <c r="I123" s="280"/>
      <c r="K123" s="279"/>
      <c r="L123" s="280"/>
      <c r="M123" s="280"/>
    </row>
    <row r="124" spans="7:13" x14ac:dyDescent="0.25">
      <c r="G124" s="279"/>
      <c r="H124" s="280"/>
      <c r="I124" s="280"/>
      <c r="K124" s="279"/>
      <c r="L124" s="280"/>
      <c r="M124" s="280"/>
    </row>
    <row r="125" spans="7:13" x14ac:dyDescent="0.25">
      <c r="G125" s="279"/>
      <c r="H125" s="280"/>
      <c r="I125" s="280"/>
      <c r="K125" s="279"/>
      <c r="L125" s="280"/>
      <c r="M125" s="280"/>
    </row>
    <row r="126" spans="7:13" x14ac:dyDescent="0.25">
      <c r="G126" s="279"/>
      <c r="H126" s="280"/>
      <c r="I126" s="280"/>
      <c r="K126" s="279"/>
      <c r="L126" s="280"/>
      <c r="M126" s="280"/>
    </row>
    <row r="127" spans="7:13" x14ac:dyDescent="0.25">
      <c r="G127" s="279"/>
      <c r="H127" s="280"/>
      <c r="I127" s="280"/>
      <c r="K127" s="279"/>
      <c r="L127" s="280"/>
      <c r="M127" s="280"/>
    </row>
    <row r="128" spans="7:13" x14ac:dyDescent="0.25">
      <c r="G128" s="279"/>
      <c r="H128" s="280"/>
      <c r="I128" s="280"/>
      <c r="K128" s="279"/>
      <c r="L128" s="280"/>
      <c r="M128" s="280"/>
    </row>
    <row r="129" spans="7:13" x14ac:dyDescent="0.25">
      <c r="G129" s="279"/>
      <c r="H129" s="280"/>
      <c r="I129" s="280"/>
      <c r="K129" s="279"/>
      <c r="L129" s="280"/>
      <c r="M129" s="280"/>
    </row>
    <row r="130" spans="7:13" x14ac:dyDescent="0.25">
      <c r="G130" s="279"/>
      <c r="H130" s="280"/>
      <c r="I130" s="280"/>
      <c r="K130" s="279"/>
      <c r="L130" s="280"/>
      <c r="M130" s="280"/>
    </row>
    <row r="131" spans="7:13" x14ac:dyDescent="0.25">
      <c r="G131" s="279"/>
      <c r="H131" s="280"/>
      <c r="I131" s="280"/>
      <c r="K131" s="279"/>
      <c r="L131" s="280"/>
      <c r="M131" s="280"/>
    </row>
    <row r="132" spans="7:13" x14ac:dyDescent="0.25">
      <c r="G132" s="279"/>
      <c r="H132" s="280"/>
      <c r="I132" s="280"/>
      <c r="K132" s="279"/>
      <c r="L132" s="280"/>
      <c r="M132" s="280"/>
    </row>
    <row r="133" spans="7:13" x14ac:dyDescent="0.25">
      <c r="G133" s="275"/>
      <c r="H133" s="275"/>
      <c r="I133" s="277"/>
      <c r="K133" s="275"/>
      <c r="L133" s="275"/>
      <c r="M133" s="277"/>
    </row>
    <row r="134" spans="7:13" ht="15.75" customHeight="1" x14ac:dyDescent="0.25">
      <c r="G134" s="276"/>
      <c r="H134" s="276"/>
      <c r="I134" s="278"/>
      <c r="K134" s="276"/>
      <c r="L134" s="276"/>
      <c r="M134" s="278"/>
    </row>
    <row r="135" spans="7:13" ht="15.75" customHeight="1" x14ac:dyDescent="0.25">
      <c r="G135" s="276"/>
      <c r="H135" s="276"/>
      <c r="I135" s="278"/>
      <c r="K135" s="276"/>
      <c r="L135" s="276"/>
      <c r="M135" s="278"/>
    </row>
    <row r="136" spans="7:13" ht="15.75" customHeight="1" x14ac:dyDescent="0.25">
      <c r="G136" s="276"/>
      <c r="H136" s="276"/>
      <c r="I136" s="278"/>
      <c r="K136" s="276"/>
      <c r="L136" s="276"/>
      <c r="M136" s="278"/>
    </row>
    <row r="137" spans="7:13" ht="15.75" customHeight="1" x14ac:dyDescent="0.25">
      <c r="G137" s="276"/>
      <c r="H137" s="276"/>
      <c r="I137" s="278"/>
      <c r="K137" s="276"/>
      <c r="L137" s="276"/>
      <c r="M137" s="278"/>
    </row>
    <row r="138" spans="7:13" ht="15.75" customHeight="1" x14ac:dyDescent="0.25">
      <c r="G138" s="276"/>
      <c r="H138" s="276"/>
      <c r="I138" s="278"/>
      <c r="K138" s="276"/>
      <c r="L138" s="276"/>
      <c r="M138" s="278"/>
    </row>
    <row r="139" spans="7:13" ht="15.75" customHeight="1" x14ac:dyDescent="0.25">
      <c r="G139" s="276"/>
      <c r="H139" s="276"/>
      <c r="I139" s="278"/>
      <c r="K139" s="276"/>
      <c r="L139" s="276"/>
      <c r="M139" s="278"/>
    </row>
    <row r="140" spans="7:13" ht="15.75" customHeight="1" x14ac:dyDescent="0.25">
      <c r="G140" s="276"/>
      <c r="H140" s="276"/>
      <c r="I140" s="278"/>
      <c r="K140" s="276"/>
      <c r="L140" s="276"/>
      <c r="M140" s="278"/>
    </row>
    <row r="141" spans="7:13" ht="15.75" customHeight="1" x14ac:dyDescent="0.25">
      <c r="G141" s="276"/>
      <c r="H141" s="276"/>
      <c r="I141" s="278"/>
      <c r="K141" s="276"/>
      <c r="L141" s="276"/>
      <c r="M141" s="278"/>
    </row>
    <row r="142" spans="7:13" ht="15.75" customHeight="1" x14ac:dyDescent="0.25">
      <c r="G142" s="276"/>
      <c r="H142" s="276"/>
      <c r="I142" s="278"/>
      <c r="K142" s="276"/>
      <c r="L142" s="276"/>
      <c r="M142" s="278"/>
    </row>
    <row r="143" spans="7:13" ht="15.75" customHeight="1" x14ac:dyDescent="0.25">
      <c r="G143" s="276"/>
      <c r="H143" s="276"/>
      <c r="I143" s="278"/>
      <c r="K143" s="276"/>
      <c r="L143" s="276"/>
      <c r="M143" s="278"/>
    </row>
    <row r="144" spans="7:13" ht="15.75" customHeight="1" x14ac:dyDescent="0.25">
      <c r="G144" s="276"/>
      <c r="H144" s="276"/>
      <c r="I144" s="278"/>
      <c r="K144" s="276"/>
      <c r="L144" s="276"/>
      <c r="M144" s="278"/>
    </row>
    <row r="145" spans="7:13" ht="15.75" customHeight="1" x14ac:dyDescent="0.25">
      <c r="G145" s="276"/>
      <c r="H145" s="276"/>
      <c r="I145" s="278"/>
      <c r="K145" s="276"/>
      <c r="L145" s="276"/>
      <c r="M145" s="278"/>
    </row>
    <row r="146" spans="7:13" ht="15.75" customHeight="1" x14ac:dyDescent="0.25">
      <c r="G146" s="276"/>
      <c r="H146" s="276"/>
      <c r="I146" s="278"/>
      <c r="K146" s="276"/>
      <c r="L146" s="276"/>
      <c r="M146" s="278"/>
    </row>
    <row r="147" spans="7:13" ht="15.75" customHeight="1" x14ac:dyDescent="0.25">
      <c r="G147" s="276"/>
      <c r="H147" s="276"/>
      <c r="I147" s="278"/>
      <c r="K147" s="276"/>
      <c r="L147" s="276"/>
      <c r="M147" s="278"/>
    </row>
    <row r="148" spans="7:13" ht="15.75" customHeight="1" x14ac:dyDescent="0.25">
      <c r="G148" s="276"/>
      <c r="H148" s="276"/>
      <c r="I148" s="278"/>
      <c r="K148" s="276"/>
      <c r="L148" s="276"/>
      <c r="M148" s="278"/>
    </row>
    <row r="149" spans="7:13" ht="15.75" customHeight="1" x14ac:dyDescent="0.25">
      <c r="G149" s="276"/>
      <c r="H149" s="276"/>
      <c r="I149" s="278"/>
      <c r="K149" s="276"/>
      <c r="L149" s="276"/>
      <c r="M149" s="278"/>
    </row>
    <row r="150" spans="7:13" ht="15.75" customHeight="1" x14ac:dyDescent="0.25">
      <c r="G150" s="276"/>
      <c r="H150" s="276"/>
      <c r="I150" s="278"/>
      <c r="K150" s="276"/>
      <c r="L150" s="276"/>
      <c r="M150" s="278"/>
    </row>
    <row r="151" spans="7:13" ht="15.75" customHeight="1" x14ac:dyDescent="0.25">
      <c r="G151" s="276"/>
      <c r="H151" s="276"/>
      <c r="I151" s="278"/>
      <c r="K151" s="276"/>
      <c r="L151" s="276"/>
      <c r="M151" s="278"/>
    </row>
    <row r="152" spans="7:13" ht="15.75" customHeight="1" x14ac:dyDescent="0.25">
      <c r="G152" s="276"/>
      <c r="H152" s="276"/>
      <c r="I152" s="278"/>
      <c r="K152" s="276"/>
      <c r="L152" s="276"/>
      <c r="M152" s="278"/>
    </row>
    <row r="153" spans="7:13" ht="15.75" customHeight="1" x14ac:dyDescent="0.25">
      <c r="G153" s="276"/>
      <c r="H153" s="276"/>
      <c r="I153" s="278"/>
      <c r="K153" s="276"/>
      <c r="L153" s="276"/>
      <c r="M153" s="278"/>
    </row>
    <row r="154" spans="7:13" ht="15.75" customHeight="1" x14ac:dyDescent="0.25">
      <c r="G154" s="276"/>
      <c r="H154" s="276"/>
      <c r="I154" s="278"/>
      <c r="K154" s="276"/>
      <c r="L154" s="276"/>
      <c r="M154" s="278"/>
    </row>
    <row r="155" spans="7:13" ht="15.75" customHeight="1" x14ac:dyDescent="0.25">
      <c r="G155" s="276"/>
      <c r="H155" s="276"/>
      <c r="I155" s="278"/>
      <c r="K155" s="276"/>
      <c r="L155" s="276"/>
      <c r="M155" s="278"/>
    </row>
    <row r="156" spans="7:13" ht="15.75" customHeight="1" x14ac:dyDescent="0.25">
      <c r="G156" s="276"/>
      <c r="H156" s="276"/>
      <c r="I156" s="278"/>
      <c r="K156" s="276"/>
      <c r="L156" s="276"/>
      <c r="M156" s="278"/>
    </row>
    <row r="157" spans="7:13" ht="15.75" customHeight="1" x14ac:dyDescent="0.25">
      <c r="G157" s="276"/>
      <c r="H157" s="276"/>
      <c r="I157" s="278"/>
      <c r="K157" s="276"/>
      <c r="L157" s="276"/>
      <c r="M157" s="278"/>
    </row>
    <row r="158" spans="7:13" x14ac:dyDescent="0.25">
      <c r="G158" s="71"/>
      <c r="H158" s="71"/>
      <c r="I158" s="71"/>
      <c r="K158" s="71"/>
      <c r="L158" s="71"/>
      <c r="M158" s="71"/>
    </row>
    <row r="159" spans="7:13" x14ac:dyDescent="0.25">
      <c r="G159" s="71"/>
      <c r="H159" s="71"/>
      <c r="I159" s="71"/>
      <c r="K159" s="71"/>
      <c r="L159" s="71"/>
      <c r="M159" s="71"/>
    </row>
    <row r="160" spans="7:13" x14ac:dyDescent="0.25">
      <c r="G160" s="144"/>
      <c r="H160" s="144"/>
      <c r="I160" s="145"/>
      <c r="K160" s="144"/>
      <c r="L160" s="144"/>
      <c r="M160" s="145"/>
    </row>
    <row r="161" spans="7:13" x14ac:dyDescent="0.25">
      <c r="G161" s="144"/>
      <c r="H161" s="144"/>
      <c r="I161" s="145"/>
      <c r="K161" s="144"/>
      <c r="L161" s="144"/>
      <c r="M161" s="145"/>
    </row>
    <row r="162" spans="7:13" x14ac:dyDescent="0.25">
      <c r="G162" s="144"/>
      <c r="H162" s="144"/>
      <c r="I162" s="145"/>
      <c r="K162" s="144"/>
      <c r="L162" s="144"/>
      <c r="M162" s="145"/>
    </row>
    <row r="163" spans="7:13" x14ac:dyDescent="0.25">
      <c r="G163" s="71"/>
      <c r="H163" s="71"/>
      <c r="I163" s="71"/>
      <c r="K163" s="71"/>
      <c r="L163" s="71"/>
      <c r="M163" s="71"/>
    </row>
    <row r="164" spans="7:13" x14ac:dyDescent="0.25">
      <c r="G164" s="71"/>
      <c r="H164" s="71"/>
      <c r="I164" s="71"/>
      <c r="K164" s="71"/>
      <c r="L164" s="71"/>
      <c r="M164" s="71"/>
    </row>
    <row r="165" spans="7:13" x14ac:dyDescent="0.25">
      <c r="G165" s="71"/>
      <c r="H165" s="71"/>
      <c r="I165" s="71"/>
      <c r="K165" s="71"/>
      <c r="L165" s="71"/>
      <c r="M165" s="71"/>
    </row>
    <row r="166" spans="7:13" x14ac:dyDescent="0.25">
      <c r="G166" s="71"/>
      <c r="H166" s="71"/>
      <c r="I166" s="71"/>
      <c r="K166" s="71"/>
      <c r="L166" s="71"/>
      <c r="M166" s="71"/>
    </row>
    <row r="167" spans="7:13" x14ac:dyDescent="0.25">
      <c r="G167" s="71"/>
      <c r="H167" s="71"/>
      <c r="I167" s="71"/>
      <c r="K167" s="71"/>
      <c r="L167" s="71"/>
      <c r="M167" s="71"/>
    </row>
    <row r="168" spans="7:13" x14ac:dyDescent="0.25">
      <c r="G168" s="71"/>
      <c r="H168" s="71"/>
      <c r="I168" s="71"/>
      <c r="K168" s="71"/>
      <c r="L168" s="71"/>
      <c r="M168" s="71"/>
    </row>
    <row r="169" spans="7:13" x14ac:dyDescent="0.25">
      <c r="G169" s="71"/>
      <c r="H169" s="71"/>
      <c r="I169" s="71"/>
      <c r="K169" s="71"/>
      <c r="L169" s="71"/>
      <c r="M169" s="71"/>
    </row>
    <row r="170" spans="7:13" x14ac:dyDescent="0.25">
      <c r="G170" s="71"/>
      <c r="H170" s="71"/>
      <c r="I170" s="71"/>
      <c r="K170" s="71"/>
      <c r="L170" s="71"/>
      <c r="M170" s="71"/>
    </row>
    <row r="171" spans="7:13" x14ac:dyDescent="0.25">
      <c r="G171" s="71"/>
      <c r="H171" s="71"/>
      <c r="I171" s="71"/>
      <c r="K171" s="71"/>
      <c r="L171" s="71"/>
      <c r="M171" s="71"/>
    </row>
    <row r="172" spans="7:13" x14ac:dyDescent="0.25">
      <c r="G172" s="71"/>
      <c r="H172" s="71"/>
      <c r="I172" s="71"/>
      <c r="K172" s="71"/>
      <c r="L172" s="71"/>
      <c r="M172" s="71"/>
    </row>
    <row r="173" spans="7:13" x14ac:dyDescent="0.25">
      <c r="G173" s="71"/>
      <c r="H173" s="71"/>
      <c r="I173" s="71"/>
      <c r="K173" s="71"/>
      <c r="L173" s="71"/>
      <c r="M173" s="71"/>
    </row>
    <row r="174" spans="7:13" x14ac:dyDescent="0.25">
      <c r="G174" s="71"/>
      <c r="H174" s="71"/>
      <c r="I174" s="71"/>
      <c r="K174" s="71"/>
      <c r="L174" s="71"/>
      <c r="M174" s="71"/>
    </row>
    <row r="175" spans="7:13" x14ac:dyDescent="0.25">
      <c r="G175" s="71"/>
      <c r="H175" s="71"/>
      <c r="I175" s="71"/>
      <c r="K175" s="71"/>
      <c r="L175" s="71"/>
      <c r="M175" s="71"/>
    </row>
    <row r="176" spans="7:13" x14ac:dyDescent="0.25">
      <c r="G176" s="71"/>
      <c r="H176" s="71"/>
      <c r="I176" s="71"/>
      <c r="K176" s="71"/>
      <c r="L176" s="71"/>
      <c r="M176" s="71"/>
    </row>
    <row r="177" spans="7:13" x14ac:dyDescent="0.25">
      <c r="G177" s="71"/>
      <c r="H177" s="71"/>
      <c r="I177" s="71"/>
      <c r="K177" s="71"/>
      <c r="L177" s="71"/>
      <c r="M177" s="71"/>
    </row>
    <row r="178" spans="7:13" x14ac:dyDescent="0.25">
      <c r="G178" s="71"/>
      <c r="H178" s="71"/>
      <c r="I178" s="71"/>
      <c r="K178" s="71"/>
      <c r="L178" s="71"/>
      <c r="M178" s="71"/>
    </row>
    <row r="179" spans="7:13" x14ac:dyDescent="0.25">
      <c r="G179" s="71"/>
      <c r="H179" s="71"/>
      <c r="I179" s="71"/>
      <c r="K179" s="71"/>
      <c r="L179" s="71"/>
      <c r="M179" s="71"/>
    </row>
    <row r="180" spans="7:13" x14ac:dyDescent="0.25">
      <c r="G180" s="71"/>
      <c r="H180" s="71"/>
      <c r="I180" s="71"/>
      <c r="K180" s="71"/>
      <c r="L180" s="71"/>
      <c r="M180" s="71"/>
    </row>
    <row r="181" spans="7:13" x14ac:dyDescent="0.25">
      <c r="G181" s="71"/>
      <c r="H181" s="71"/>
      <c r="I181" s="71"/>
      <c r="K181" s="71"/>
      <c r="L181" s="71"/>
      <c r="M181" s="71"/>
    </row>
    <row r="182" spans="7:13" x14ac:dyDescent="0.25">
      <c r="G182" s="71"/>
      <c r="H182" s="71"/>
      <c r="I182" s="71"/>
      <c r="K182" s="71"/>
      <c r="L182" s="71"/>
      <c r="M182" s="71"/>
    </row>
    <row r="183" spans="7:13" x14ac:dyDescent="0.25">
      <c r="G183" s="71"/>
      <c r="H183" s="71"/>
      <c r="I183" s="71"/>
      <c r="K183" s="71"/>
      <c r="L183" s="71"/>
      <c r="M183" s="71"/>
    </row>
    <row r="184" spans="7:13" x14ac:dyDescent="0.25">
      <c r="G184" s="71"/>
      <c r="H184" s="71"/>
      <c r="I184" s="71"/>
      <c r="K184" s="71"/>
      <c r="L184" s="71"/>
      <c r="M184" s="71"/>
    </row>
    <row r="185" spans="7:13" x14ac:dyDescent="0.25">
      <c r="G185" s="71"/>
      <c r="H185" s="71"/>
      <c r="I185" s="71"/>
      <c r="K185" s="71"/>
      <c r="L185" s="71"/>
      <c r="M185" s="71"/>
    </row>
    <row r="186" spans="7:13" x14ac:dyDescent="0.25">
      <c r="G186" s="71"/>
      <c r="H186" s="71"/>
      <c r="I186" s="71"/>
      <c r="K186" s="71"/>
      <c r="L186" s="71"/>
      <c r="M186" s="71"/>
    </row>
    <row r="187" spans="7:13" x14ac:dyDescent="0.25">
      <c r="G187" s="71"/>
      <c r="H187" s="71"/>
      <c r="I187" s="71"/>
      <c r="K187" s="71"/>
      <c r="L187" s="71"/>
      <c r="M187" s="71"/>
    </row>
    <row r="188" spans="7:13" x14ac:dyDescent="0.25">
      <c r="G188" s="71"/>
      <c r="H188" s="71"/>
      <c r="I188" s="71"/>
      <c r="K188" s="71"/>
      <c r="L188" s="71"/>
      <c r="M188" s="71"/>
    </row>
    <row r="189" spans="7:13" x14ac:dyDescent="0.25">
      <c r="G189" s="71"/>
      <c r="H189" s="71"/>
      <c r="I189" s="71"/>
      <c r="K189" s="71"/>
      <c r="L189" s="71"/>
      <c r="M189" s="71"/>
    </row>
    <row r="190" spans="7:13" x14ac:dyDescent="0.25">
      <c r="G190" s="71"/>
      <c r="H190" s="71"/>
      <c r="I190" s="71"/>
      <c r="K190" s="71"/>
      <c r="L190" s="71"/>
      <c r="M190" s="71"/>
    </row>
    <row r="191" spans="7:13" x14ac:dyDescent="0.25">
      <c r="G191" s="71"/>
      <c r="H191" s="71"/>
      <c r="I191" s="71"/>
      <c r="K191" s="71"/>
      <c r="L191" s="71"/>
      <c r="M191" s="71"/>
    </row>
    <row r="192" spans="7:13" x14ac:dyDescent="0.25">
      <c r="G192" s="71"/>
      <c r="H192" s="71"/>
      <c r="I192" s="71"/>
      <c r="K192" s="71"/>
      <c r="L192" s="71"/>
      <c r="M192" s="71"/>
    </row>
    <row r="193" spans="7:13" x14ac:dyDescent="0.25">
      <c r="G193" s="71"/>
      <c r="H193" s="71"/>
      <c r="I193" s="71"/>
      <c r="K193" s="71"/>
      <c r="L193" s="71"/>
      <c r="M193" s="71"/>
    </row>
    <row r="194" spans="7:13" x14ac:dyDescent="0.25">
      <c r="G194" s="71"/>
      <c r="H194" s="71"/>
      <c r="I194" s="71"/>
      <c r="K194" s="71"/>
      <c r="L194" s="71"/>
      <c r="M194" s="71"/>
    </row>
    <row r="195" spans="7:13" x14ac:dyDescent="0.25">
      <c r="G195" s="71"/>
      <c r="H195" s="71"/>
      <c r="I195" s="71"/>
      <c r="K195" s="71"/>
      <c r="L195" s="71"/>
      <c r="M195" s="71"/>
    </row>
    <row r="196" spans="7:13" x14ac:dyDescent="0.25">
      <c r="G196" s="71"/>
      <c r="H196" s="71"/>
      <c r="I196" s="71"/>
      <c r="K196" s="71"/>
      <c r="L196" s="71"/>
      <c r="M196" s="71"/>
    </row>
    <row r="197" spans="7:13" x14ac:dyDescent="0.25">
      <c r="G197" s="71"/>
      <c r="H197" s="71"/>
      <c r="I197" s="71"/>
      <c r="K197" s="71"/>
      <c r="L197" s="71"/>
      <c r="M197" s="71"/>
    </row>
    <row r="198" spans="7:13" x14ac:dyDescent="0.25">
      <c r="G198" s="71"/>
      <c r="H198" s="71"/>
      <c r="I198" s="71"/>
      <c r="K198" s="71"/>
      <c r="L198" s="71"/>
      <c r="M198" s="71"/>
    </row>
    <row r="199" spans="7:13" x14ac:dyDescent="0.25">
      <c r="G199" s="71"/>
      <c r="H199" s="71"/>
      <c r="I199" s="71"/>
      <c r="K199" s="71"/>
      <c r="L199" s="71"/>
      <c r="M199" s="71"/>
    </row>
    <row r="200" spans="7:13" x14ac:dyDescent="0.25">
      <c r="G200" s="71"/>
      <c r="H200" s="71"/>
      <c r="I200" s="71"/>
      <c r="K200" s="71"/>
      <c r="L200" s="71"/>
      <c r="M200" s="71"/>
    </row>
    <row r="201" spans="7:13" x14ac:dyDescent="0.25">
      <c r="G201" s="71"/>
      <c r="H201" s="71"/>
      <c r="I201" s="71"/>
      <c r="K201" s="71"/>
      <c r="L201" s="71"/>
      <c r="M201" s="71"/>
    </row>
    <row r="202" spans="7:13" x14ac:dyDescent="0.25">
      <c r="G202" s="71"/>
      <c r="H202" s="71"/>
      <c r="I202" s="71"/>
      <c r="K202" s="71"/>
      <c r="L202" s="71"/>
      <c r="M202" s="71"/>
    </row>
    <row r="203" spans="7:13" x14ac:dyDescent="0.25">
      <c r="G203" s="71"/>
      <c r="H203" s="71"/>
      <c r="I203" s="71"/>
      <c r="K203" s="71"/>
      <c r="L203" s="71"/>
      <c r="M203" s="71"/>
    </row>
    <row r="204" spans="7:13" x14ac:dyDescent="0.25">
      <c r="G204" s="71"/>
      <c r="H204" s="71"/>
      <c r="I204" s="71"/>
      <c r="K204" s="71"/>
      <c r="L204" s="71"/>
      <c r="M204" s="71"/>
    </row>
    <row r="205" spans="7:13" x14ac:dyDescent="0.25">
      <c r="G205" s="71"/>
      <c r="H205" s="71"/>
      <c r="I205" s="71"/>
      <c r="K205" s="71"/>
      <c r="L205" s="71"/>
      <c r="M205" s="71"/>
    </row>
    <row r="206" spans="7:13" x14ac:dyDescent="0.25">
      <c r="G206" s="71"/>
      <c r="H206" s="71"/>
      <c r="I206" s="71"/>
      <c r="K206" s="71"/>
      <c r="L206" s="71"/>
      <c r="M206" s="71"/>
    </row>
    <row r="207" spans="7:13" x14ac:dyDescent="0.25">
      <c r="G207" s="71"/>
      <c r="H207" s="71"/>
      <c r="I207" s="71"/>
      <c r="K207" s="71"/>
      <c r="L207" s="71"/>
      <c r="M207" s="71"/>
    </row>
    <row r="208" spans="7:13" x14ac:dyDescent="0.25">
      <c r="G208" s="71"/>
      <c r="H208" s="71"/>
      <c r="I208" s="71"/>
      <c r="K208" s="71"/>
      <c r="L208" s="71"/>
      <c r="M208" s="71"/>
    </row>
    <row r="209" spans="7:13" x14ac:dyDescent="0.25">
      <c r="G209" s="71"/>
      <c r="H209" s="71"/>
      <c r="I209" s="71"/>
      <c r="K209" s="71"/>
      <c r="L209" s="71"/>
      <c r="M209" s="71"/>
    </row>
    <row r="210" spans="7:13" x14ac:dyDescent="0.25">
      <c r="G210" s="71"/>
      <c r="H210" s="71"/>
      <c r="I210" s="71"/>
      <c r="K210" s="71"/>
      <c r="L210" s="71"/>
      <c r="M210" s="71"/>
    </row>
    <row r="211" spans="7:13" x14ac:dyDescent="0.25">
      <c r="G211" s="71"/>
      <c r="H211" s="71"/>
      <c r="I211" s="71"/>
      <c r="K211" s="71"/>
      <c r="L211" s="71"/>
      <c r="M211" s="71"/>
    </row>
    <row r="212" spans="7:13" x14ac:dyDescent="0.25">
      <c r="G212" s="71"/>
      <c r="H212" s="71"/>
      <c r="I212" s="71"/>
      <c r="K212" s="71"/>
      <c r="L212" s="71"/>
      <c r="M212" s="71"/>
    </row>
    <row r="213" spans="7:13" x14ac:dyDescent="0.25">
      <c r="G213" s="71"/>
      <c r="H213" s="71"/>
      <c r="I213" s="71"/>
      <c r="K213" s="71"/>
      <c r="L213" s="71"/>
      <c r="M213" s="71"/>
    </row>
    <row r="214" spans="7:13" x14ac:dyDescent="0.25">
      <c r="G214" s="71"/>
      <c r="H214" s="71"/>
      <c r="I214" s="71"/>
      <c r="K214" s="71"/>
      <c r="L214" s="71"/>
      <c r="M214" s="71"/>
    </row>
    <row r="215" spans="7:13" x14ac:dyDescent="0.25">
      <c r="G215" s="71"/>
      <c r="H215" s="71"/>
      <c r="I215" s="71"/>
      <c r="K215" s="71"/>
      <c r="L215" s="71"/>
      <c r="M215" s="71"/>
    </row>
    <row r="216" spans="7:13" x14ac:dyDescent="0.25">
      <c r="G216" s="71"/>
      <c r="H216" s="71"/>
      <c r="I216" s="71"/>
      <c r="K216" s="71"/>
      <c r="L216" s="71"/>
      <c r="M216" s="71"/>
    </row>
    <row r="217" spans="7:13" x14ac:dyDescent="0.25">
      <c r="G217" s="71"/>
      <c r="H217" s="71"/>
      <c r="I217" s="71"/>
      <c r="K217" s="71"/>
      <c r="L217" s="71"/>
      <c r="M217" s="71"/>
    </row>
    <row r="218" spans="7:13" x14ac:dyDescent="0.25">
      <c r="G218" s="71"/>
      <c r="H218" s="71"/>
      <c r="I218" s="71"/>
      <c r="K218" s="71"/>
      <c r="L218" s="71"/>
      <c r="M218" s="71"/>
    </row>
    <row r="219" spans="7:13" x14ac:dyDescent="0.25">
      <c r="G219" s="71"/>
      <c r="H219" s="71"/>
      <c r="I219" s="71"/>
      <c r="K219" s="71"/>
      <c r="L219" s="71"/>
      <c r="M219" s="71"/>
    </row>
    <row r="220" spans="7:13" x14ac:dyDescent="0.25">
      <c r="G220" s="71"/>
      <c r="H220" s="71"/>
      <c r="I220" s="71"/>
      <c r="K220" s="71"/>
      <c r="L220" s="71"/>
      <c r="M220" s="71"/>
    </row>
    <row r="221" spans="7:13" x14ac:dyDescent="0.25">
      <c r="G221" s="71"/>
      <c r="H221" s="71"/>
      <c r="I221" s="71"/>
      <c r="K221" s="71"/>
      <c r="L221" s="71"/>
      <c r="M221" s="71"/>
    </row>
    <row r="222" spans="7:13" x14ac:dyDescent="0.25">
      <c r="G222" s="71"/>
      <c r="H222" s="71"/>
      <c r="I222" s="71"/>
      <c r="K222" s="71"/>
      <c r="L222" s="71"/>
      <c r="M222" s="71"/>
    </row>
    <row r="223" spans="7:13" x14ac:dyDescent="0.25">
      <c r="G223" s="71"/>
      <c r="H223" s="71"/>
      <c r="I223" s="71"/>
      <c r="K223" s="71"/>
      <c r="L223" s="71"/>
      <c r="M223" s="71"/>
    </row>
    <row r="224" spans="7:13" x14ac:dyDescent="0.25">
      <c r="G224" s="71"/>
      <c r="H224" s="71"/>
      <c r="I224" s="71"/>
      <c r="K224" s="71"/>
      <c r="L224" s="71"/>
      <c r="M224" s="71"/>
    </row>
    <row r="225" spans="7:13" x14ac:dyDescent="0.25">
      <c r="G225" s="71"/>
      <c r="H225" s="71"/>
      <c r="I225" s="71"/>
      <c r="K225" s="71"/>
      <c r="L225" s="71"/>
      <c r="M225" s="71"/>
    </row>
    <row r="226" spans="7:13" x14ac:dyDescent="0.25">
      <c r="G226" s="71"/>
      <c r="H226" s="71"/>
      <c r="I226" s="71"/>
      <c r="K226" s="71"/>
      <c r="L226" s="71"/>
      <c r="M226" s="71"/>
    </row>
    <row r="227" spans="7:13" x14ac:dyDescent="0.25">
      <c r="G227" s="71"/>
      <c r="H227" s="71"/>
      <c r="I227" s="71"/>
      <c r="K227" s="71"/>
      <c r="L227" s="71"/>
      <c r="M227" s="71"/>
    </row>
    <row r="228" spans="7:13" x14ac:dyDescent="0.25">
      <c r="G228" s="71"/>
      <c r="H228" s="71"/>
      <c r="I228" s="71"/>
      <c r="K228" s="71"/>
      <c r="L228" s="71"/>
      <c r="M228" s="71"/>
    </row>
    <row r="229" spans="7:13" x14ac:dyDescent="0.25">
      <c r="G229" s="71"/>
      <c r="H229" s="71"/>
      <c r="I229" s="71"/>
      <c r="K229" s="71"/>
      <c r="L229" s="71"/>
      <c r="M229" s="71"/>
    </row>
    <row r="230" spans="7:13" x14ac:dyDescent="0.25">
      <c r="G230" s="71"/>
      <c r="H230" s="71"/>
      <c r="I230" s="71"/>
      <c r="K230" s="71"/>
      <c r="L230" s="71"/>
      <c r="M230" s="71"/>
    </row>
    <row r="231" spans="7:13" x14ac:dyDescent="0.25">
      <c r="G231" s="71"/>
      <c r="H231" s="71"/>
      <c r="I231" s="71"/>
      <c r="K231" s="71"/>
      <c r="L231" s="71"/>
      <c r="M231" s="71"/>
    </row>
    <row r="232" spans="7:13" x14ac:dyDescent="0.25">
      <c r="G232" s="71"/>
      <c r="H232" s="71"/>
      <c r="I232" s="71"/>
      <c r="K232" s="71"/>
      <c r="L232" s="71"/>
      <c r="M232" s="71"/>
    </row>
    <row r="233" spans="7:13" x14ac:dyDescent="0.25">
      <c r="G233" s="71"/>
      <c r="H233" s="71"/>
      <c r="I233" s="71"/>
      <c r="K233" s="71"/>
      <c r="L233" s="71"/>
      <c r="M233" s="71"/>
    </row>
    <row r="234" spans="7:13" x14ac:dyDescent="0.25">
      <c r="G234" s="71"/>
      <c r="H234" s="71"/>
      <c r="I234" s="71"/>
      <c r="K234" s="71"/>
      <c r="L234" s="71"/>
      <c r="M234" s="71"/>
    </row>
    <row r="235" spans="7:13" x14ac:dyDescent="0.25">
      <c r="G235" s="71"/>
      <c r="H235" s="71"/>
      <c r="I235" s="71"/>
      <c r="K235" s="71"/>
      <c r="L235" s="71"/>
      <c r="M235" s="71"/>
    </row>
    <row r="236" spans="7:13" x14ac:dyDescent="0.25">
      <c r="G236" s="71"/>
      <c r="H236" s="71"/>
      <c r="I236" s="71"/>
      <c r="K236" s="71"/>
      <c r="L236" s="71"/>
      <c r="M236" s="71"/>
    </row>
    <row r="237" spans="7:13" x14ac:dyDescent="0.25">
      <c r="G237" s="71"/>
      <c r="H237" s="71"/>
      <c r="I237" s="71"/>
      <c r="K237" s="71"/>
      <c r="L237" s="71"/>
      <c r="M237" s="71"/>
    </row>
    <row r="238" spans="7:13" x14ac:dyDescent="0.25">
      <c r="G238" s="71"/>
      <c r="H238" s="71"/>
      <c r="I238" s="71"/>
      <c r="K238" s="71"/>
      <c r="L238" s="71"/>
      <c r="M238" s="71"/>
    </row>
    <row r="239" spans="7:13" x14ac:dyDescent="0.25">
      <c r="G239" s="71"/>
      <c r="H239" s="71"/>
      <c r="I239" s="71"/>
      <c r="K239" s="71"/>
      <c r="L239" s="71"/>
      <c r="M239" s="71"/>
    </row>
    <row r="240" spans="7:13" x14ac:dyDescent="0.25">
      <c r="G240" s="71"/>
      <c r="H240" s="71"/>
      <c r="I240" s="71"/>
      <c r="K240" s="71"/>
      <c r="L240" s="71"/>
      <c r="M240" s="71"/>
    </row>
    <row r="241" spans="7:13" x14ac:dyDescent="0.25">
      <c r="G241" s="71"/>
      <c r="H241" s="71"/>
      <c r="I241" s="71"/>
      <c r="K241" s="71"/>
      <c r="L241" s="71"/>
      <c r="M241" s="71"/>
    </row>
    <row r="242" spans="7:13" x14ac:dyDescent="0.25">
      <c r="G242" s="71"/>
      <c r="H242" s="71"/>
      <c r="I242" s="71"/>
      <c r="K242" s="71"/>
      <c r="L242" s="71"/>
      <c r="M242" s="71"/>
    </row>
    <row r="243" spans="7:13" x14ac:dyDescent="0.25">
      <c r="G243" s="71"/>
      <c r="H243" s="71"/>
      <c r="I243" s="71"/>
      <c r="K243" s="71"/>
      <c r="L243" s="71"/>
      <c r="M243" s="71"/>
    </row>
    <row r="244" spans="7:13" x14ac:dyDescent="0.25">
      <c r="G244" s="71"/>
      <c r="H244" s="71"/>
      <c r="I244" s="71"/>
      <c r="K244" s="71"/>
      <c r="L244" s="71"/>
      <c r="M244" s="71"/>
    </row>
    <row r="245" spans="7:13" x14ac:dyDescent="0.25">
      <c r="G245" s="71"/>
      <c r="H245" s="71"/>
      <c r="I245" s="71"/>
      <c r="K245" s="71"/>
      <c r="L245" s="71"/>
      <c r="M245" s="71"/>
    </row>
    <row r="246" spans="7:13" x14ac:dyDescent="0.25">
      <c r="G246" s="71"/>
      <c r="H246" s="71"/>
      <c r="I246" s="71"/>
      <c r="K246" s="71"/>
      <c r="L246" s="71"/>
      <c r="M246" s="71"/>
    </row>
    <row r="247" spans="7:13" x14ac:dyDescent="0.25">
      <c r="G247" s="71"/>
      <c r="H247" s="71"/>
      <c r="I247" s="71"/>
      <c r="K247" s="71"/>
      <c r="L247" s="71"/>
      <c r="M247" s="71"/>
    </row>
    <row r="248" spans="7:13" x14ac:dyDescent="0.25">
      <c r="G248" s="71"/>
      <c r="H248" s="71"/>
      <c r="I248" s="71"/>
      <c r="K248" s="71"/>
      <c r="L248" s="71"/>
      <c r="M248" s="71"/>
    </row>
    <row r="249" spans="7:13" x14ac:dyDescent="0.25">
      <c r="G249" s="71"/>
      <c r="H249" s="71"/>
      <c r="I249" s="71"/>
      <c r="K249" s="71"/>
      <c r="L249" s="71"/>
      <c r="M249" s="71"/>
    </row>
    <row r="250" spans="7:13" x14ac:dyDescent="0.25">
      <c r="G250" s="71"/>
      <c r="H250" s="71"/>
      <c r="I250" s="71"/>
      <c r="K250" s="71"/>
      <c r="L250" s="71"/>
      <c r="M250" s="71"/>
    </row>
    <row r="251" spans="7:13" x14ac:dyDescent="0.25">
      <c r="G251" s="71"/>
      <c r="H251" s="71"/>
      <c r="I251" s="71"/>
      <c r="K251" s="71"/>
      <c r="L251" s="71"/>
      <c r="M251" s="71"/>
    </row>
    <row r="252" spans="7:13" x14ac:dyDescent="0.25">
      <c r="G252" s="71"/>
      <c r="H252" s="71"/>
      <c r="I252" s="71"/>
      <c r="K252" s="71"/>
      <c r="L252" s="71"/>
      <c r="M252" s="71"/>
    </row>
    <row r="253" spans="7:13" x14ac:dyDescent="0.25">
      <c r="G253" s="71"/>
      <c r="H253" s="71"/>
      <c r="I253" s="71"/>
      <c r="K253" s="71"/>
      <c r="L253" s="71"/>
      <c r="M253" s="71"/>
    </row>
    <row r="254" spans="7:13" x14ac:dyDescent="0.25">
      <c r="G254" s="71"/>
      <c r="H254" s="71"/>
      <c r="I254" s="71"/>
      <c r="K254" s="71"/>
      <c r="L254" s="71"/>
      <c r="M254" s="71"/>
    </row>
    <row r="255" spans="7:13" x14ac:dyDescent="0.25">
      <c r="G255" s="71"/>
      <c r="H255" s="71"/>
      <c r="I255" s="71"/>
      <c r="K255" s="71"/>
      <c r="L255" s="71"/>
      <c r="M255" s="71"/>
    </row>
    <row r="256" spans="7:13" x14ac:dyDescent="0.25">
      <c r="G256" s="71"/>
      <c r="H256" s="71"/>
      <c r="I256" s="71"/>
      <c r="K256" s="71"/>
      <c r="L256" s="71"/>
      <c r="M256" s="71"/>
    </row>
    <row r="257" spans="7:13" x14ac:dyDescent="0.25">
      <c r="G257" s="71"/>
      <c r="H257" s="71"/>
      <c r="I257" s="71"/>
      <c r="K257" s="71"/>
      <c r="L257" s="71"/>
      <c r="M257" s="71"/>
    </row>
    <row r="258" spans="7:13" x14ac:dyDescent="0.25">
      <c r="G258" s="71"/>
      <c r="H258" s="71"/>
      <c r="I258" s="71"/>
      <c r="K258" s="71"/>
      <c r="L258" s="71"/>
      <c r="M258" s="71"/>
    </row>
    <row r="259" spans="7:13" x14ac:dyDescent="0.25">
      <c r="G259" s="71"/>
      <c r="H259" s="71"/>
      <c r="I259" s="71"/>
      <c r="K259" s="71"/>
      <c r="L259" s="71"/>
      <c r="M259" s="71"/>
    </row>
    <row r="260" spans="7:13" x14ac:dyDescent="0.25">
      <c r="G260" s="71"/>
      <c r="H260" s="71"/>
      <c r="I260" s="71"/>
      <c r="K260" s="71"/>
      <c r="L260" s="71"/>
      <c r="M260" s="71"/>
    </row>
    <row r="261" spans="7:13" x14ac:dyDescent="0.25">
      <c r="G261" s="71"/>
      <c r="H261" s="71"/>
      <c r="I261" s="71"/>
      <c r="K261" s="71"/>
      <c r="L261" s="71"/>
      <c r="M261" s="71"/>
    </row>
    <row r="262" spans="7:13" x14ac:dyDescent="0.25">
      <c r="G262" s="71"/>
      <c r="H262" s="71"/>
      <c r="I262" s="71"/>
      <c r="K262" s="71"/>
      <c r="L262" s="71"/>
      <c r="M262" s="71"/>
    </row>
    <row r="263" spans="7:13" x14ac:dyDescent="0.25">
      <c r="G263" s="71"/>
      <c r="H263" s="71"/>
      <c r="I263" s="71"/>
      <c r="K263" s="71"/>
      <c r="L263" s="71"/>
      <c r="M263" s="71"/>
    </row>
    <row r="264" spans="7:13" x14ac:dyDescent="0.25">
      <c r="G264" s="71"/>
      <c r="H264" s="71"/>
      <c r="I264" s="71"/>
      <c r="K264" s="71"/>
      <c r="L264" s="71"/>
      <c r="M264" s="71"/>
    </row>
    <row r="265" spans="7:13" x14ac:dyDescent="0.25">
      <c r="G265" s="71"/>
      <c r="H265" s="71"/>
      <c r="I265" s="71"/>
      <c r="K265" s="71"/>
      <c r="L265" s="71"/>
      <c r="M265" s="71"/>
    </row>
    <row r="266" spans="7:13" x14ac:dyDescent="0.25">
      <c r="G266" s="71"/>
      <c r="H266" s="71"/>
      <c r="I266" s="71"/>
      <c r="K266" s="71"/>
      <c r="L266" s="71"/>
      <c r="M266" s="71"/>
    </row>
    <row r="267" spans="7:13" x14ac:dyDescent="0.25">
      <c r="G267" s="71"/>
      <c r="H267" s="71"/>
      <c r="I267" s="71"/>
      <c r="K267" s="71"/>
      <c r="L267" s="71"/>
      <c r="M267" s="71"/>
    </row>
    <row r="268" spans="7:13" x14ac:dyDescent="0.25">
      <c r="G268" s="71"/>
      <c r="H268" s="71"/>
      <c r="I268" s="71"/>
      <c r="K268" s="71"/>
      <c r="L268" s="71"/>
      <c r="M268" s="71"/>
    </row>
    <row r="269" spans="7:13" x14ac:dyDescent="0.25">
      <c r="G269" s="71"/>
      <c r="H269" s="71"/>
      <c r="I269" s="71"/>
      <c r="K269" s="71"/>
      <c r="L269" s="71"/>
      <c r="M269" s="71"/>
    </row>
    <row r="270" spans="7:13" x14ac:dyDescent="0.25">
      <c r="G270" s="71"/>
      <c r="H270" s="71"/>
      <c r="I270" s="71"/>
      <c r="K270" s="71"/>
      <c r="L270" s="71"/>
      <c r="M270" s="71"/>
    </row>
    <row r="271" spans="7:13" x14ac:dyDescent="0.25">
      <c r="G271" s="71"/>
      <c r="H271" s="71"/>
      <c r="I271" s="71"/>
      <c r="K271" s="71"/>
      <c r="L271" s="71"/>
      <c r="M271" s="71"/>
    </row>
    <row r="272" spans="7:13" x14ac:dyDescent="0.25">
      <c r="G272" s="71"/>
      <c r="H272" s="71"/>
      <c r="I272" s="71"/>
      <c r="K272" s="71"/>
      <c r="L272" s="71"/>
      <c r="M272" s="71"/>
    </row>
    <row r="273" spans="7:13" x14ac:dyDescent="0.25">
      <c r="G273" s="71"/>
      <c r="H273" s="71"/>
      <c r="I273" s="71"/>
      <c r="K273" s="71"/>
      <c r="L273" s="71"/>
      <c r="M273" s="71"/>
    </row>
    <row r="274" spans="7:13" x14ac:dyDescent="0.25">
      <c r="G274" s="71"/>
      <c r="H274" s="71"/>
      <c r="I274" s="71"/>
      <c r="K274" s="71"/>
      <c r="L274" s="71"/>
      <c r="M274" s="71"/>
    </row>
    <row r="275" spans="7:13" x14ac:dyDescent="0.25">
      <c r="G275" s="71"/>
      <c r="H275" s="71"/>
      <c r="I275" s="71"/>
      <c r="K275" s="71"/>
      <c r="L275" s="71"/>
      <c r="M275" s="71"/>
    </row>
    <row r="276" spans="7:13" x14ac:dyDescent="0.25">
      <c r="G276" s="71"/>
      <c r="H276" s="71"/>
      <c r="I276" s="71"/>
      <c r="K276" s="71"/>
      <c r="L276" s="71"/>
      <c r="M276" s="71"/>
    </row>
    <row r="277" spans="7:13" x14ac:dyDescent="0.25">
      <c r="G277" s="71"/>
      <c r="H277" s="71"/>
      <c r="I277" s="71"/>
      <c r="K277" s="71"/>
      <c r="L277" s="71"/>
      <c r="M277" s="71"/>
    </row>
    <row r="278" spans="7:13" x14ac:dyDescent="0.25">
      <c r="G278" s="71"/>
      <c r="H278" s="71"/>
      <c r="I278" s="71"/>
      <c r="K278" s="71"/>
      <c r="L278" s="71"/>
      <c r="M278" s="71"/>
    </row>
    <row r="279" spans="7:13" x14ac:dyDescent="0.25">
      <c r="G279" s="71"/>
      <c r="H279" s="71"/>
      <c r="I279" s="71"/>
      <c r="K279" s="71"/>
      <c r="L279" s="71"/>
      <c r="M279" s="71"/>
    </row>
    <row r="280" spans="7:13" x14ac:dyDescent="0.25">
      <c r="G280" s="71"/>
      <c r="H280" s="71"/>
      <c r="I280" s="71"/>
      <c r="K280" s="71"/>
      <c r="L280" s="71"/>
      <c r="M280" s="71"/>
    </row>
    <row r="281" spans="7:13" x14ac:dyDescent="0.25">
      <c r="G281" s="71"/>
      <c r="H281" s="71"/>
      <c r="I281" s="71"/>
      <c r="K281" s="71"/>
      <c r="L281" s="71"/>
      <c r="M281" s="71"/>
    </row>
    <row r="282" spans="7:13" x14ac:dyDescent="0.25">
      <c r="G282" s="71"/>
      <c r="H282" s="71"/>
      <c r="I282" s="71"/>
      <c r="K282" s="71"/>
      <c r="L282" s="71"/>
      <c r="M282" s="71"/>
    </row>
    <row r="283" spans="7:13" x14ac:dyDescent="0.25">
      <c r="G283" s="71"/>
      <c r="H283" s="71"/>
      <c r="I283" s="71"/>
      <c r="K283" s="71"/>
      <c r="L283" s="71"/>
      <c r="M283" s="71"/>
    </row>
    <row r="284" spans="7:13" x14ac:dyDescent="0.25">
      <c r="G284" s="71"/>
      <c r="H284" s="71"/>
      <c r="I284" s="71"/>
      <c r="K284" s="71"/>
      <c r="L284" s="71"/>
      <c r="M284" s="71"/>
    </row>
    <row r="285" spans="7:13" x14ac:dyDescent="0.25">
      <c r="G285" s="71"/>
      <c r="H285" s="71"/>
      <c r="I285" s="71"/>
      <c r="K285" s="71"/>
      <c r="L285" s="71"/>
      <c r="M285" s="71"/>
    </row>
    <row r="286" spans="7:13" x14ac:dyDescent="0.25">
      <c r="G286" s="71"/>
      <c r="H286" s="71"/>
      <c r="I286" s="71"/>
      <c r="K286" s="71"/>
      <c r="L286" s="71"/>
      <c r="M286" s="71"/>
    </row>
    <row r="287" spans="7:13" x14ac:dyDescent="0.25">
      <c r="G287" s="71"/>
      <c r="H287" s="71"/>
      <c r="I287" s="71"/>
      <c r="K287" s="71"/>
      <c r="L287" s="71"/>
      <c r="M287" s="71"/>
    </row>
    <row r="288" spans="7:13" x14ac:dyDescent="0.25">
      <c r="G288" s="71"/>
      <c r="H288" s="71"/>
      <c r="I288" s="71"/>
      <c r="K288" s="71"/>
      <c r="L288" s="71"/>
      <c r="M288" s="71"/>
    </row>
    <row r="289" spans="7:13" x14ac:dyDescent="0.25">
      <c r="G289" s="71"/>
      <c r="H289" s="71"/>
      <c r="I289" s="71"/>
      <c r="K289" s="71"/>
      <c r="L289" s="71"/>
      <c r="M289" s="71"/>
    </row>
    <row r="290" spans="7:13" x14ac:dyDescent="0.25">
      <c r="G290" s="71"/>
      <c r="H290" s="71"/>
      <c r="I290" s="71"/>
      <c r="K290" s="71"/>
      <c r="L290" s="71"/>
      <c r="M290" s="71"/>
    </row>
    <row r="291" spans="7:13" x14ac:dyDescent="0.25">
      <c r="G291" s="71"/>
      <c r="H291" s="71"/>
      <c r="I291" s="71"/>
      <c r="K291" s="71"/>
      <c r="L291" s="71"/>
      <c r="M291" s="71"/>
    </row>
    <row r="292" spans="7:13" x14ac:dyDescent="0.25">
      <c r="G292" s="71"/>
      <c r="H292" s="71"/>
      <c r="I292" s="71"/>
      <c r="K292" s="71"/>
      <c r="L292" s="71"/>
      <c r="M292" s="71"/>
    </row>
    <row r="293" spans="7:13" x14ac:dyDescent="0.25">
      <c r="G293" s="71"/>
      <c r="H293" s="71"/>
      <c r="I293" s="71"/>
      <c r="K293" s="71"/>
      <c r="L293" s="71"/>
      <c r="M293" s="71"/>
    </row>
    <row r="294" spans="7:13" x14ac:dyDescent="0.25">
      <c r="G294" s="71"/>
      <c r="H294" s="71"/>
      <c r="I294" s="71"/>
      <c r="K294" s="71"/>
      <c r="L294" s="71"/>
      <c r="M294" s="71"/>
    </row>
    <row r="295" spans="7:13" x14ac:dyDescent="0.25">
      <c r="G295" s="71"/>
      <c r="H295" s="71"/>
      <c r="I295" s="71"/>
      <c r="K295" s="71"/>
      <c r="L295" s="71"/>
      <c r="M295" s="71"/>
    </row>
    <row r="296" spans="7:13" x14ac:dyDescent="0.25">
      <c r="G296" s="71"/>
      <c r="H296" s="71"/>
      <c r="I296" s="71"/>
      <c r="K296" s="71"/>
      <c r="L296" s="71"/>
      <c r="M296" s="71"/>
    </row>
    <row r="297" spans="7:13" x14ac:dyDescent="0.25">
      <c r="G297" s="71"/>
      <c r="H297" s="71"/>
      <c r="I297" s="71"/>
      <c r="K297" s="71"/>
      <c r="L297" s="71"/>
      <c r="M297" s="71"/>
    </row>
    <row r="298" spans="7:13" x14ac:dyDescent="0.25">
      <c r="G298" s="71"/>
      <c r="H298" s="71"/>
      <c r="I298" s="71"/>
      <c r="K298" s="71"/>
      <c r="L298" s="71"/>
      <c r="M298" s="71"/>
    </row>
    <row r="299" spans="7:13" x14ac:dyDescent="0.25">
      <c r="G299" s="71"/>
      <c r="H299" s="71"/>
      <c r="I299" s="71"/>
      <c r="K299" s="71"/>
      <c r="L299" s="71"/>
      <c r="M299" s="71"/>
    </row>
    <row r="300" spans="7:13" x14ac:dyDescent="0.25">
      <c r="G300" s="71"/>
      <c r="H300" s="71"/>
      <c r="I300" s="71"/>
      <c r="K300" s="71"/>
      <c r="L300" s="71"/>
      <c r="M300" s="71"/>
    </row>
    <row r="301" spans="7:13" x14ac:dyDescent="0.25">
      <c r="G301" s="71"/>
      <c r="H301" s="71"/>
      <c r="I301" s="71"/>
      <c r="K301" s="71"/>
      <c r="L301" s="71"/>
      <c r="M301" s="71"/>
    </row>
    <row r="302" spans="7:13" x14ac:dyDescent="0.25">
      <c r="G302" s="71"/>
      <c r="H302" s="71"/>
      <c r="I302" s="71"/>
      <c r="K302" s="71"/>
      <c r="L302" s="71"/>
      <c r="M302" s="71"/>
    </row>
    <row r="303" spans="7:13" x14ac:dyDescent="0.25">
      <c r="G303" s="71"/>
      <c r="H303" s="71"/>
      <c r="I303" s="71"/>
      <c r="K303" s="71"/>
      <c r="L303" s="71"/>
      <c r="M303" s="71"/>
    </row>
    <row r="304" spans="7:13" x14ac:dyDescent="0.25">
      <c r="G304" s="71"/>
      <c r="H304" s="71"/>
      <c r="I304" s="71"/>
      <c r="K304" s="71"/>
      <c r="L304" s="71"/>
      <c r="M304" s="71"/>
    </row>
    <row r="305" spans="7:13" x14ac:dyDescent="0.25">
      <c r="G305" s="71"/>
      <c r="H305" s="71"/>
      <c r="I305" s="71"/>
      <c r="K305" s="71"/>
      <c r="L305" s="71"/>
      <c r="M305" s="71"/>
    </row>
    <row r="306" spans="7:13" x14ac:dyDescent="0.25">
      <c r="G306" s="71"/>
      <c r="H306" s="71"/>
      <c r="I306" s="71"/>
      <c r="K306" s="71"/>
      <c r="L306" s="71"/>
      <c r="M306" s="71"/>
    </row>
    <row r="307" spans="7:13" x14ac:dyDescent="0.25">
      <c r="G307" s="71"/>
      <c r="H307" s="71"/>
      <c r="I307" s="71"/>
      <c r="K307" s="71"/>
      <c r="L307" s="71"/>
      <c r="M307" s="71"/>
    </row>
    <row r="308" spans="7:13" x14ac:dyDescent="0.25">
      <c r="G308" s="71"/>
      <c r="H308" s="71"/>
      <c r="I308" s="71"/>
      <c r="K308" s="71"/>
      <c r="L308" s="71"/>
      <c r="M308" s="71"/>
    </row>
    <row r="309" spans="7:13" x14ac:dyDescent="0.25">
      <c r="G309" s="71"/>
      <c r="H309" s="71"/>
      <c r="I309" s="71"/>
      <c r="K309" s="71"/>
      <c r="L309" s="71"/>
      <c r="M309" s="71"/>
    </row>
    <row r="310" spans="7:13" x14ac:dyDescent="0.25">
      <c r="G310" s="71"/>
      <c r="H310" s="71"/>
      <c r="I310" s="71"/>
      <c r="K310" s="71"/>
      <c r="L310" s="71"/>
      <c r="M310" s="71"/>
    </row>
    <row r="311" spans="7:13" x14ac:dyDescent="0.25">
      <c r="G311" s="71"/>
      <c r="H311" s="71"/>
      <c r="I311" s="71"/>
      <c r="K311" s="71"/>
      <c r="L311" s="71"/>
      <c r="M311" s="71"/>
    </row>
    <row r="312" spans="7:13" x14ac:dyDescent="0.25">
      <c r="G312" s="71"/>
      <c r="H312" s="71"/>
      <c r="I312" s="71"/>
      <c r="K312" s="71"/>
      <c r="L312" s="71"/>
      <c r="M312" s="71"/>
    </row>
    <row r="313" spans="7:13" x14ac:dyDescent="0.25">
      <c r="G313" s="71"/>
      <c r="H313" s="71"/>
      <c r="I313" s="71"/>
      <c r="K313" s="71"/>
      <c r="L313" s="71"/>
      <c r="M313" s="71"/>
    </row>
    <row r="314" spans="7:13" x14ac:dyDescent="0.25">
      <c r="G314" s="71"/>
      <c r="H314" s="71"/>
      <c r="I314" s="71"/>
      <c r="K314" s="71"/>
      <c r="L314" s="71"/>
      <c r="M314" s="71"/>
    </row>
    <row r="315" spans="7:13" x14ac:dyDescent="0.25">
      <c r="G315" s="71"/>
      <c r="H315" s="71"/>
      <c r="I315" s="71"/>
      <c r="K315" s="71"/>
      <c r="L315" s="71"/>
      <c r="M315" s="71"/>
    </row>
    <row r="316" spans="7:13" x14ac:dyDescent="0.25">
      <c r="G316" s="71"/>
      <c r="H316" s="71"/>
      <c r="I316" s="71"/>
      <c r="K316" s="71"/>
      <c r="L316" s="71"/>
      <c r="M316" s="71"/>
    </row>
    <row r="317" spans="7:13" x14ac:dyDescent="0.25">
      <c r="G317" s="71"/>
      <c r="H317" s="71"/>
      <c r="I317" s="71"/>
      <c r="K317" s="71"/>
      <c r="L317" s="71"/>
      <c r="M317" s="71"/>
    </row>
    <row r="318" spans="7:13" x14ac:dyDescent="0.25">
      <c r="G318" s="71"/>
      <c r="H318" s="71"/>
      <c r="I318" s="71"/>
      <c r="K318" s="71"/>
      <c r="L318" s="71"/>
      <c r="M318" s="71"/>
    </row>
    <row r="319" spans="7:13" x14ac:dyDescent="0.25">
      <c r="G319" s="71"/>
      <c r="H319" s="71"/>
      <c r="I319" s="71"/>
      <c r="K319" s="71"/>
      <c r="L319" s="71"/>
      <c r="M319" s="71"/>
    </row>
    <row r="320" spans="7:13" x14ac:dyDescent="0.25">
      <c r="G320" s="71"/>
      <c r="H320" s="71"/>
      <c r="I320" s="71"/>
      <c r="K320" s="71"/>
      <c r="L320" s="71"/>
      <c r="M320" s="71"/>
    </row>
    <row r="321" spans="7:13" x14ac:dyDescent="0.25">
      <c r="G321" s="71"/>
      <c r="H321" s="71"/>
      <c r="I321" s="71"/>
      <c r="K321" s="71"/>
      <c r="L321" s="71"/>
      <c r="M321" s="71"/>
    </row>
    <row r="322" spans="7:13" x14ac:dyDescent="0.25">
      <c r="G322" s="71"/>
      <c r="H322" s="71"/>
      <c r="I322" s="71"/>
      <c r="K322" s="71"/>
      <c r="L322" s="71"/>
      <c r="M322" s="71"/>
    </row>
    <row r="323" spans="7:13" x14ac:dyDescent="0.25">
      <c r="G323" s="71"/>
      <c r="H323" s="71"/>
      <c r="I323" s="71"/>
      <c r="K323" s="71"/>
      <c r="L323" s="71"/>
      <c r="M323" s="71"/>
    </row>
    <row r="324" spans="7:13" x14ac:dyDescent="0.25">
      <c r="G324" s="71"/>
      <c r="H324" s="71"/>
      <c r="I324" s="71"/>
      <c r="K324" s="71"/>
      <c r="L324" s="71"/>
      <c r="M324" s="71"/>
    </row>
    <row r="325" spans="7:13" x14ac:dyDescent="0.25">
      <c r="G325" s="71"/>
      <c r="H325" s="71"/>
      <c r="I325" s="71"/>
      <c r="K325" s="71"/>
      <c r="L325" s="71"/>
      <c r="M325" s="71"/>
    </row>
    <row r="326" spans="7:13" x14ac:dyDescent="0.25">
      <c r="G326" s="71"/>
      <c r="H326" s="71"/>
      <c r="I326" s="71"/>
      <c r="K326" s="71"/>
      <c r="L326" s="71"/>
      <c r="M326" s="71"/>
    </row>
    <row r="327" spans="7:13" x14ac:dyDescent="0.25">
      <c r="G327" s="71"/>
      <c r="H327" s="71"/>
      <c r="I327" s="71"/>
      <c r="K327" s="71"/>
      <c r="L327" s="71"/>
      <c r="M327" s="71"/>
    </row>
    <row r="328" spans="7:13" x14ac:dyDescent="0.25">
      <c r="G328" s="71"/>
      <c r="H328" s="71"/>
      <c r="I328" s="71"/>
      <c r="K328" s="71"/>
      <c r="L328" s="71"/>
      <c r="M328" s="71"/>
    </row>
    <row r="329" spans="7:13" x14ac:dyDescent="0.25">
      <c r="G329" s="71"/>
      <c r="H329" s="71"/>
      <c r="I329" s="71"/>
      <c r="K329" s="71"/>
      <c r="L329" s="71"/>
      <c r="M329" s="71"/>
    </row>
    <row r="330" spans="7:13" x14ac:dyDescent="0.25">
      <c r="G330" s="71"/>
      <c r="H330" s="71"/>
      <c r="I330" s="71"/>
      <c r="K330" s="71"/>
      <c r="L330" s="71"/>
      <c r="M330" s="71"/>
    </row>
    <row r="331" spans="7:13" x14ac:dyDescent="0.25">
      <c r="G331" s="71"/>
      <c r="H331" s="71"/>
      <c r="I331" s="71"/>
      <c r="K331" s="71"/>
      <c r="L331" s="71"/>
      <c r="M331" s="71"/>
    </row>
    <row r="332" spans="7:13" x14ac:dyDescent="0.25">
      <c r="G332" s="71"/>
      <c r="H332" s="71"/>
      <c r="I332" s="71"/>
      <c r="K332" s="71"/>
      <c r="L332" s="71"/>
      <c r="M332" s="71"/>
    </row>
    <row r="333" spans="7:13" x14ac:dyDescent="0.25">
      <c r="G333" s="71"/>
      <c r="H333" s="71"/>
      <c r="I333" s="71"/>
      <c r="K333" s="71"/>
      <c r="L333" s="71"/>
      <c r="M333" s="71"/>
    </row>
    <row r="334" spans="7:13" x14ac:dyDescent="0.25">
      <c r="G334" s="71"/>
      <c r="H334" s="71"/>
      <c r="I334" s="71"/>
      <c r="K334" s="71"/>
      <c r="L334" s="71"/>
      <c r="M334" s="71"/>
    </row>
    <row r="335" spans="7:13" x14ac:dyDescent="0.25">
      <c r="G335" s="71"/>
      <c r="H335" s="71"/>
      <c r="I335" s="71"/>
      <c r="K335" s="71"/>
      <c r="L335" s="71"/>
      <c r="M335" s="71"/>
    </row>
    <row r="336" spans="7:13" x14ac:dyDescent="0.25">
      <c r="G336" s="71"/>
      <c r="H336" s="71"/>
      <c r="I336" s="71"/>
      <c r="K336" s="71"/>
      <c r="L336" s="71"/>
      <c r="M336" s="71"/>
    </row>
    <row r="337" spans="7:13" x14ac:dyDescent="0.25">
      <c r="G337" s="71"/>
      <c r="H337" s="71"/>
      <c r="I337" s="71"/>
      <c r="K337" s="71"/>
      <c r="L337" s="71"/>
      <c r="M337" s="71"/>
    </row>
    <row r="338" spans="7:13" x14ac:dyDescent="0.25">
      <c r="G338" s="71"/>
      <c r="H338" s="71"/>
      <c r="I338" s="71"/>
      <c r="K338" s="71"/>
      <c r="L338" s="71"/>
      <c r="M338" s="71"/>
    </row>
    <row r="339" spans="7:13" x14ac:dyDescent="0.25">
      <c r="G339" s="71"/>
      <c r="H339" s="71"/>
      <c r="I339" s="71"/>
      <c r="K339" s="71"/>
      <c r="L339" s="71"/>
      <c r="M339" s="71"/>
    </row>
    <row r="340" spans="7:13" x14ac:dyDescent="0.25">
      <c r="G340" s="71"/>
      <c r="H340" s="71"/>
      <c r="I340" s="71"/>
      <c r="K340" s="71"/>
      <c r="L340" s="71"/>
      <c r="M340" s="71"/>
    </row>
    <row r="341" spans="7:13" x14ac:dyDescent="0.25">
      <c r="G341" s="71"/>
      <c r="H341" s="71"/>
      <c r="I341" s="71"/>
      <c r="K341" s="71"/>
      <c r="L341" s="71"/>
      <c r="M341" s="71"/>
    </row>
    <row r="342" spans="7:13" x14ac:dyDescent="0.25">
      <c r="G342" s="71"/>
      <c r="H342" s="71"/>
      <c r="I342" s="71"/>
      <c r="K342" s="71"/>
      <c r="L342" s="71"/>
      <c r="M342" s="71"/>
    </row>
    <row r="343" spans="7:13" x14ac:dyDescent="0.25">
      <c r="G343" s="71"/>
      <c r="H343" s="71"/>
      <c r="I343" s="71"/>
      <c r="K343" s="71"/>
      <c r="L343" s="71"/>
      <c r="M343" s="71"/>
    </row>
    <row r="344" spans="7:13" x14ac:dyDescent="0.25">
      <c r="G344" s="71"/>
      <c r="H344" s="71"/>
      <c r="I344" s="71"/>
      <c r="K344" s="71"/>
      <c r="L344" s="71"/>
      <c r="M344" s="71"/>
    </row>
    <row r="345" spans="7:13" x14ac:dyDescent="0.25">
      <c r="G345" s="71"/>
      <c r="H345" s="71"/>
      <c r="I345" s="71"/>
      <c r="K345" s="71"/>
      <c r="L345" s="71"/>
      <c r="M345" s="71"/>
    </row>
    <row r="346" spans="7:13" x14ac:dyDescent="0.25">
      <c r="G346" s="71"/>
      <c r="H346" s="71"/>
      <c r="I346" s="71"/>
      <c r="K346" s="71"/>
      <c r="L346" s="71"/>
      <c r="M346" s="71"/>
    </row>
    <row r="347" spans="7:13" x14ac:dyDescent="0.25">
      <c r="G347" s="71"/>
      <c r="H347" s="71"/>
      <c r="I347" s="71"/>
      <c r="K347" s="71"/>
      <c r="L347" s="71"/>
      <c r="M347" s="71"/>
    </row>
    <row r="348" spans="7:13" x14ac:dyDescent="0.25">
      <c r="G348" s="71"/>
      <c r="H348" s="71"/>
      <c r="I348" s="71"/>
      <c r="K348" s="71"/>
      <c r="L348" s="71"/>
      <c r="M348" s="71"/>
    </row>
    <row r="349" spans="7:13" x14ac:dyDescent="0.25">
      <c r="G349" s="71"/>
      <c r="H349" s="71"/>
      <c r="I349" s="71"/>
      <c r="K349" s="71"/>
      <c r="L349" s="71"/>
      <c r="M349" s="71"/>
    </row>
    <row r="350" spans="7:13" x14ac:dyDescent="0.25">
      <c r="G350" s="71"/>
      <c r="H350" s="71"/>
      <c r="I350" s="71"/>
      <c r="K350" s="71"/>
      <c r="L350" s="71"/>
      <c r="M350" s="71"/>
    </row>
    <row r="351" spans="7:13" x14ac:dyDescent="0.25">
      <c r="G351" s="71"/>
      <c r="H351" s="71"/>
      <c r="I351" s="71"/>
      <c r="K351" s="71"/>
      <c r="L351" s="71"/>
      <c r="M351" s="71"/>
    </row>
    <row r="352" spans="7:13" x14ac:dyDescent="0.25">
      <c r="G352" s="71"/>
      <c r="H352" s="71"/>
      <c r="I352" s="71"/>
      <c r="K352" s="71"/>
      <c r="L352" s="71"/>
      <c r="M352" s="71"/>
    </row>
    <row r="353" spans="7:13" x14ac:dyDescent="0.25">
      <c r="G353" s="71"/>
      <c r="H353" s="71"/>
      <c r="I353" s="71"/>
      <c r="K353" s="71"/>
      <c r="L353" s="71"/>
      <c r="M353" s="71"/>
    </row>
    <row r="354" spans="7:13" x14ac:dyDescent="0.25">
      <c r="G354" s="71"/>
      <c r="H354" s="71"/>
      <c r="I354" s="71"/>
      <c r="K354" s="71"/>
      <c r="L354" s="71"/>
      <c r="M354" s="71"/>
    </row>
    <row r="355" spans="7:13" x14ac:dyDescent="0.25">
      <c r="G355" s="71"/>
      <c r="H355" s="71"/>
      <c r="I355" s="71"/>
      <c r="K355" s="71"/>
      <c r="L355" s="71"/>
      <c r="M355" s="71"/>
    </row>
    <row r="356" spans="7:13" x14ac:dyDescent="0.25">
      <c r="G356" s="71"/>
      <c r="H356" s="71"/>
      <c r="I356" s="71"/>
      <c r="K356" s="71"/>
      <c r="L356" s="71"/>
      <c r="M356" s="71"/>
    </row>
    <row r="357" spans="7:13" x14ac:dyDescent="0.25">
      <c r="G357" s="71"/>
      <c r="H357" s="71"/>
      <c r="I357" s="71"/>
      <c r="K357" s="71"/>
      <c r="L357" s="71"/>
      <c r="M357" s="71"/>
    </row>
    <row r="358" spans="7:13" x14ac:dyDescent="0.25">
      <c r="G358" s="71"/>
      <c r="H358" s="71"/>
      <c r="I358" s="71"/>
      <c r="K358" s="71"/>
      <c r="L358" s="71"/>
      <c r="M358" s="71"/>
    </row>
    <row r="359" spans="7:13" x14ac:dyDescent="0.25">
      <c r="G359" s="71"/>
      <c r="H359" s="71"/>
      <c r="I359" s="71"/>
      <c r="K359" s="71"/>
      <c r="L359" s="71"/>
      <c r="M359" s="71"/>
    </row>
    <row r="360" spans="7:13" x14ac:dyDescent="0.25">
      <c r="G360" s="71"/>
      <c r="H360" s="71"/>
      <c r="I360" s="71"/>
      <c r="K360" s="71"/>
      <c r="L360" s="71"/>
      <c r="M360" s="71"/>
    </row>
    <row r="361" spans="7:13" x14ac:dyDescent="0.25">
      <c r="G361" s="71"/>
      <c r="H361" s="71"/>
      <c r="I361" s="71"/>
      <c r="K361" s="71"/>
      <c r="L361" s="71"/>
      <c r="M361" s="71"/>
    </row>
    <row r="362" spans="7:13" x14ac:dyDescent="0.25">
      <c r="G362" s="71"/>
      <c r="H362" s="71"/>
      <c r="I362" s="71"/>
      <c r="K362" s="71"/>
      <c r="L362" s="71"/>
      <c r="M362" s="71"/>
    </row>
    <row r="363" spans="7:13" x14ac:dyDescent="0.25">
      <c r="G363" s="71"/>
      <c r="H363" s="71"/>
      <c r="I363" s="71"/>
      <c r="K363" s="71"/>
      <c r="L363" s="71"/>
      <c r="M363" s="71"/>
    </row>
    <row r="364" spans="7:13" x14ac:dyDescent="0.25">
      <c r="G364" s="71"/>
      <c r="H364" s="71"/>
      <c r="I364" s="71"/>
      <c r="K364" s="71"/>
      <c r="L364" s="71"/>
      <c r="M364" s="71"/>
    </row>
    <row r="365" spans="7:13" x14ac:dyDescent="0.25">
      <c r="G365" s="71"/>
      <c r="H365" s="71"/>
      <c r="I365" s="71"/>
      <c r="K365" s="71"/>
      <c r="L365" s="71"/>
      <c r="M365" s="71"/>
    </row>
    <row r="366" spans="7:13" x14ac:dyDescent="0.25">
      <c r="G366" s="71"/>
      <c r="H366" s="71"/>
      <c r="I366" s="71"/>
      <c r="K366" s="71"/>
      <c r="L366" s="71"/>
      <c r="M366" s="71"/>
    </row>
    <row r="367" spans="7:13" x14ac:dyDescent="0.25">
      <c r="G367" s="71"/>
      <c r="H367" s="71"/>
      <c r="I367" s="71"/>
      <c r="K367" s="71"/>
      <c r="L367" s="71"/>
      <c r="M367" s="71"/>
    </row>
    <row r="368" spans="7:13" x14ac:dyDescent="0.25">
      <c r="G368" s="71"/>
      <c r="H368" s="71"/>
      <c r="I368" s="71"/>
      <c r="K368" s="71"/>
      <c r="L368" s="71"/>
      <c r="M368" s="71"/>
    </row>
    <row r="369" spans="7:13" x14ac:dyDescent="0.25">
      <c r="G369" s="71"/>
      <c r="H369" s="71"/>
      <c r="I369" s="71"/>
      <c r="K369" s="71"/>
      <c r="L369" s="71"/>
      <c r="M369" s="71"/>
    </row>
    <row r="370" spans="7:13" x14ac:dyDescent="0.25">
      <c r="G370" s="71"/>
      <c r="H370" s="71"/>
      <c r="I370" s="71"/>
      <c r="K370" s="71"/>
      <c r="L370" s="71"/>
      <c r="M370" s="71"/>
    </row>
    <row r="371" spans="7:13" x14ac:dyDescent="0.25">
      <c r="G371" s="71"/>
      <c r="H371" s="71"/>
      <c r="I371" s="71"/>
      <c r="K371" s="71"/>
      <c r="L371" s="71"/>
      <c r="M371" s="71"/>
    </row>
    <row r="372" spans="7:13" x14ac:dyDescent="0.25">
      <c r="G372" s="71"/>
      <c r="H372" s="71"/>
      <c r="I372" s="71"/>
      <c r="K372" s="71"/>
      <c r="L372" s="71"/>
      <c r="M372" s="71"/>
    </row>
    <row r="373" spans="7:13" x14ac:dyDescent="0.25">
      <c r="G373" s="71"/>
      <c r="H373" s="71"/>
      <c r="I373" s="71"/>
      <c r="K373" s="71"/>
      <c r="L373" s="71"/>
      <c r="M373" s="71"/>
    </row>
    <row r="374" spans="7:13" x14ac:dyDescent="0.25">
      <c r="G374" s="71"/>
      <c r="H374" s="71"/>
      <c r="I374" s="71"/>
      <c r="K374" s="71"/>
      <c r="L374" s="71"/>
      <c r="M374" s="71"/>
    </row>
    <row r="375" spans="7:13" x14ac:dyDescent="0.25">
      <c r="G375" s="71"/>
      <c r="H375" s="71"/>
      <c r="I375" s="71"/>
      <c r="K375" s="71"/>
      <c r="L375" s="71"/>
      <c r="M375" s="71"/>
    </row>
    <row r="376" spans="7:13" x14ac:dyDescent="0.25">
      <c r="G376" s="71"/>
      <c r="H376" s="71"/>
      <c r="I376" s="71"/>
      <c r="K376" s="71"/>
      <c r="L376" s="71"/>
      <c r="M376" s="71"/>
    </row>
    <row r="377" spans="7:13" x14ac:dyDescent="0.25">
      <c r="G377" s="71"/>
      <c r="H377" s="71"/>
      <c r="I377" s="71"/>
      <c r="K377" s="71"/>
      <c r="L377" s="71"/>
      <c r="M377" s="71"/>
    </row>
    <row r="378" spans="7:13" x14ac:dyDescent="0.25">
      <c r="G378" s="71"/>
      <c r="H378" s="71"/>
      <c r="I378" s="71"/>
      <c r="K378" s="71"/>
      <c r="L378" s="71"/>
      <c r="M378" s="71"/>
    </row>
    <row r="379" spans="7:13" x14ac:dyDescent="0.25">
      <c r="G379" s="71"/>
      <c r="H379" s="71"/>
      <c r="I379" s="71"/>
      <c r="K379" s="71"/>
      <c r="L379" s="71"/>
      <c r="M379" s="71"/>
    </row>
    <row r="380" spans="7:13" x14ac:dyDescent="0.25">
      <c r="G380" s="71"/>
      <c r="H380" s="71"/>
      <c r="I380" s="71"/>
      <c r="K380" s="71"/>
      <c r="L380" s="71"/>
      <c r="M380" s="71"/>
    </row>
    <row r="381" spans="7:13" x14ac:dyDescent="0.25">
      <c r="G381" s="71"/>
      <c r="H381" s="71"/>
      <c r="I381" s="71"/>
      <c r="K381" s="71"/>
      <c r="L381" s="71"/>
      <c r="M381" s="71"/>
    </row>
    <row r="382" spans="7:13" x14ac:dyDescent="0.25">
      <c r="G382" s="71"/>
      <c r="H382" s="71"/>
      <c r="I382" s="71"/>
      <c r="K382" s="71"/>
      <c r="L382" s="71"/>
      <c r="M382" s="71"/>
    </row>
    <row r="383" spans="7:13" x14ac:dyDescent="0.25">
      <c r="G383" s="71"/>
      <c r="H383" s="71"/>
      <c r="I383" s="71"/>
      <c r="K383" s="71"/>
      <c r="L383" s="71"/>
      <c r="M383" s="71"/>
    </row>
    <row r="384" spans="7:13" x14ac:dyDescent="0.25">
      <c r="G384" s="71"/>
      <c r="H384" s="71"/>
      <c r="I384" s="71"/>
      <c r="K384" s="71"/>
      <c r="L384" s="71"/>
      <c r="M384" s="71"/>
    </row>
    <row r="385" spans="7:13" x14ac:dyDescent="0.25">
      <c r="G385" s="71"/>
      <c r="H385" s="71"/>
      <c r="I385" s="71"/>
      <c r="K385" s="71"/>
      <c r="L385" s="71"/>
      <c r="M385" s="71"/>
    </row>
    <row r="386" spans="7:13" x14ac:dyDescent="0.25">
      <c r="G386" s="71"/>
      <c r="H386" s="71"/>
      <c r="I386" s="71"/>
      <c r="K386" s="71"/>
      <c r="L386" s="71"/>
      <c r="M386" s="71"/>
    </row>
    <row r="387" spans="7:13" x14ac:dyDescent="0.25">
      <c r="G387" s="71"/>
      <c r="H387" s="71"/>
      <c r="I387" s="71"/>
      <c r="K387" s="71"/>
      <c r="L387" s="71"/>
      <c r="M387" s="71"/>
    </row>
    <row r="388" spans="7:13" x14ac:dyDescent="0.25">
      <c r="G388" s="71"/>
      <c r="H388" s="71"/>
      <c r="I388" s="71"/>
      <c r="K388" s="71"/>
      <c r="L388" s="71"/>
      <c r="M388" s="71"/>
    </row>
    <row r="389" spans="7:13" x14ac:dyDescent="0.25">
      <c r="G389" s="71"/>
      <c r="H389" s="71"/>
      <c r="I389" s="71"/>
      <c r="K389" s="71"/>
      <c r="L389" s="71"/>
      <c r="M389" s="71"/>
    </row>
    <row r="390" spans="7:13" x14ac:dyDescent="0.25">
      <c r="G390" s="71"/>
      <c r="H390" s="71"/>
      <c r="I390" s="71"/>
      <c r="K390" s="71"/>
      <c r="L390" s="71"/>
      <c r="M390" s="71"/>
    </row>
    <row r="391" spans="7:13" x14ac:dyDescent="0.25">
      <c r="G391" s="71"/>
      <c r="H391" s="71"/>
      <c r="I391" s="71"/>
      <c r="K391" s="71"/>
      <c r="L391" s="71"/>
      <c r="M391" s="71"/>
    </row>
    <row r="392" spans="7:13" x14ac:dyDescent="0.25">
      <c r="G392" s="71"/>
      <c r="H392" s="71"/>
      <c r="I392" s="71"/>
      <c r="K392" s="71"/>
      <c r="L392" s="71"/>
      <c r="M392" s="71"/>
    </row>
    <row r="393" spans="7:13" x14ac:dyDescent="0.25">
      <c r="G393" s="71"/>
      <c r="H393" s="71"/>
      <c r="I393" s="71"/>
      <c r="K393" s="71"/>
      <c r="L393" s="71"/>
      <c r="M393" s="71"/>
    </row>
    <row r="394" spans="7:13" x14ac:dyDescent="0.25">
      <c r="G394" s="71"/>
      <c r="H394" s="71"/>
      <c r="I394" s="71"/>
      <c r="K394" s="71"/>
      <c r="L394" s="71"/>
      <c r="M394" s="71"/>
    </row>
    <row r="395" spans="7:13" x14ac:dyDescent="0.25">
      <c r="G395" s="71"/>
      <c r="H395" s="71"/>
      <c r="I395" s="71"/>
      <c r="K395" s="71"/>
      <c r="L395" s="71"/>
      <c r="M395" s="71"/>
    </row>
    <row r="396" spans="7:13" x14ac:dyDescent="0.25">
      <c r="G396" s="71"/>
      <c r="H396" s="71"/>
      <c r="I396" s="71"/>
      <c r="K396" s="71"/>
      <c r="L396" s="71"/>
      <c r="M396" s="71"/>
    </row>
    <row r="397" spans="7:13" x14ac:dyDescent="0.25">
      <c r="G397" s="71"/>
      <c r="H397" s="71"/>
      <c r="I397" s="71"/>
      <c r="K397" s="71"/>
      <c r="L397" s="71"/>
      <c r="M397" s="71"/>
    </row>
    <row r="398" spans="7:13" x14ac:dyDescent="0.25">
      <c r="G398" s="71"/>
      <c r="H398" s="71"/>
      <c r="I398" s="71"/>
      <c r="K398" s="71"/>
      <c r="L398" s="71"/>
      <c r="M398" s="71"/>
    </row>
    <row r="399" spans="7:13" x14ac:dyDescent="0.25">
      <c r="G399" s="71"/>
      <c r="H399" s="71"/>
      <c r="I399" s="71"/>
      <c r="K399" s="71"/>
      <c r="L399" s="71"/>
      <c r="M399" s="71"/>
    </row>
    <row r="400" spans="7:13" x14ac:dyDescent="0.25">
      <c r="G400" s="71"/>
      <c r="H400" s="71"/>
      <c r="I400" s="71"/>
      <c r="K400" s="71"/>
      <c r="L400" s="71"/>
      <c r="M400" s="71"/>
    </row>
    <row r="401" spans="7:13" x14ac:dyDescent="0.25">
      <c r="G401" s="71"/>
      <c r="H401" s="71"/>
      <c r="I401" s="71"/>
      <c r="K401" s="71"/>
      <c r="L401" s="71"/>
      <c r="M401" s="71"/>
    </row>
    <row r="402" spans="7:13" x14ac:dyDescent="0.25">
      <c r="G402" s="71"/>
      <c r="H402" s="71"/>
      <c r="I402" s="71"/>
      <c r="K402" s="71"/>
      <c r="L402" s="71"/>
      <c r="M402" s="71"/>
    </row>
    <row r="403" spans="7:13" x14ac:dyDescent="0.25">
      <c r="G403" s="71"/>
      <c r="H403" s="71"/>
      <c r="I403" s="71"/>
      <c r="K403" s="71"/>
      <c r="L403" s="71"/>
      <c r="M403" s="71"/>
    </row>
    <row r="404" spans="7:13" x14ac:dyDescent="0.25">
      <c r="G404" s="71"/>
      <c r="H404" s="71"/>
      <c r="I404" s="71"/>
      <c r="K404" s="71"/>
      <c r="L404" s="71"/>
      <c r="M404" s="71"/>
    </row>
    <row r="405" spans="7:13" x14ac:dyDescent="0.25">
      <c r="G405" s="71"/>
      <c r="H405" s="71"/>
      <c r="I405" s="71"/>
      <c r="K405" s="71"/>
      <c r="L405" s="71"/>
      <c r="M405" s="71"/>
    </row>
    <row r="406" spans="7:13" x14ac:dyDescent="0.25">
      <c r="G406" s="71"/>
      <c r="H406" s="71"/>
      <c r="I406" s="71"/>
      <c r="K406" s="71"/>
      <c r="L406" s="71"/>
      <c r="M406" s="71"/>
    </row>
    <row r="407" spans="7:13" x14ac:dyDescent="0.25">
      <c r="G407" s="71"/>
      <c r="H407" s="71"/>
      <c r="I407" s="71"/>
      <c r="K407" s="71"/>
      <c r="L407" s="71"/>
      <c r="M407" s="71"/>
    </row>
    <row r="408" spans="7:13" x14ac:dyDescent="0.25">
      <c r="G408" s="71"/>
      <c r="H408" s="71"/>
      <c r="I408" s="71"/>
      <c r="K408" s="71"/>
      <c r="L408" s="71"/>
      <c r="M408" s="71"/>
    </row>
    <row r="409" spans="7:13" x14ac:dyDescent="0.25">
      <c r="G409" s="71"/>
      <c r="H409" s="71"/>
      <c r="I409" s="71"/>
      <c r="K409" s="71"/>
      <c r="L409" s="71"/>
      <c r="M409" s="71"/>
    </row>
    <row r="410" spans="7:13" x14ac:dyDescent="0.25">
      <c r="G410" s="71"/>
      <c r="H410" s="71"/>
      <c r="I410" s="71"/>
      <c r="K410" s="71"/>
      <c r="L410" s="71"/>
      <c r="M410" s="71"/>
    </row>
    <row r="411" spans="7:13" x14ac:dyDescent="0.25">
      <c r="G411" s="71"/>
      <c r="H411" s="71"/>
      <c r="I411" s="71"/>
      <c r="K411" s="71"/>
      <c r="L411" s="71"/>
      <c r="M411" s="71"/>
    </row>
    <row r="412" spans="7:13" x14ac:dyDescent="0.25">
      <c r="G412" s="71"/>
      <c r="H412" s="71"/>
      <c r="I412" s="71"/>
      <c r="K412" s="71"/>
      <c r="L412" s="71"/>
      <c r="M412" s="71"/>
    </row>
    <row r="413" spans="7:13" x14ac:dyDescent="0.25">
      <c r="G413" s="71"/>
      <c r="H413" s="71"/>
      <c r="I413" s="71"/>
      <c r="K413" s="71"/>
      <c r="L413" s="71"/>
      <c r="M413" s="71"/>
    </row>
    <row r="414" spans="7:13" x14ac:dyDescent="0.25">
      <c r="G414" s="71"/>
      <c r="H414" s="71"/>
      <c r="I414" s="71"/>
      <c r="K414" s="71"/>
      <c r="L414" s="71"/>
      <c r="M414" s="71"/>
    </row>
    <row r="415" spans="7:13" x14ac:dyDescent="0.25">
      <c r="G415" s="71"/>
      <c r="H415" s="71"/>
      <c r="I415" s="71"/>
      <c r="K415" s="71"/>
      <c r="L415" s="71"/>
      <c r="M415" s="71"/>
    </row>
    <row r="416" spans="7:13" x14ac:dyDescent="0.25">
      <c r="G416" s="71"/>
      <c r="H416" s="71"/>
      <c r="I416" s="71"/>
      <c r="K416" s="71"/>
      <c r="L416" s="71"/>
      <c r="M416" s="71"/>
    </row>
    <row r="417" spans="7:13" x14ac:dyDescent="0.25">
      <c r="G417" s="71"/>
      <c r="H417" s="71"/>
      <c r="I417" s="71"/>
      <c r="K417" s="71"/>
      <c r="L417" s="71"/>
      <c r="M417" s="71"/>
    </row>
    <row r="418" spans="7:13" x14ac:dyDescent="0.25">
      <c r="G418" s="71"/>
      <c r="H418" s="71"/>
      <c r="I418" s="71"/>
      <c r="K418" s="71"/>
      <c r="L418" s="71"/>
      <c r="M418" s="71"/>
    </row>
    <row r="419" spans="7:13" x14ac:dyDescent="0.25">
      <c r="G419" s="71"/>
      <c r="H419" s="71"/>
      <c r="I419" s="71"/>
      <c r="K419" s="71"/>
      <c r="L419" s="71"/>
      <c r="M419" s="71"/>
    </row>
    <row r="420" spans="7:13" x14ac:dyDescent="0.25">
      <c r="G420" s="71"/>
      <c r="H420" s="71"/>
      <c r="I420" s="71"/>
      <c r="K420" s="71"/>
      <c r="L420" s="71"/>
      <c r="M420" s="71"/>
    </row>
    <row r="421" spans="7:13" x14ac:dyDescent="0.25">
      <c r="G421" s="71"/>
      <c r="H421" s="71"/>
      <c r="I421" s="71"/>
      <c r="K421" s="71"/>
      <c r="L421" s="71"/>
      <c r="M421" s="71"/>
    </row>
    <row r="422" spans="7:13" x14ac:dyDescent="0.25">
      <c r="G422" s="71"/>
      <c r="H422" s="71"/>
      <c r="I422" s="71"/>
      <c r="K422" s="71"/>
      <c r="L422" s="71"/>
      <c r="M422" s="71"/>
    </row>
    <row r="423" spans="7:13" x14ac:dyDescent="0.25">
      <c r="G423" s="71"/>
      <c r="H423" s="71"/>
      <c r="I423" s="71"/>
      <c r="K423" s="71"/>
      <c r="L423" s="71"/>
      <c r="M423" s="71"/>
    </row>
    <row r="424" spans="7:13" x14ac:dyDescent="0.25">
      <c r="G424" s="71"/>
      <c r="H424" s="71"/>
      <c r="I424" s="71"/>
      <c r="K424" s="71"/>
      <c r="L424" s="71"/>
      <c r="M424" s="71"/>
    </row>
    <row r="425" spans="7:13" x14ac:dyDescent="0.25">
      <c r="G425" s="71"/>
      <c r="H425" s="71"/>
      <c r="I425" s="71"/>
      <c r="K425" s="71"/>
      <c r="L425" s="71"/>
      <c r="M425" s="71"/>
    </row>
    <row r="426" spans="7:13" x14ac:dyDescent="0.25">
      <c r="G426" s="71"/>
      <c r="H426" s="71"/>
      <c r="I426" s="71"/>
      <c r="K426" s="71"/>
      <c r="L426" s="71"/>
      <c r="M426" s="71"/>
    </row>
    <row r="427" spans="7:13" x14ac:dyDescent="0.25">
      <c r="G427" s="71"/>
      <c r="H427" s="71"/>
      <c r="I427" s="71"/>
      <c r="K427" s="71"/>
      <c r="L427" s="71"/>
      <c r="M427" s="71"/>
    </row>
    <row r="428" spans="7:13" x14ac:dyDescent="0.25">
      <c r="G428" s="71"/>
      <c r="H428" s="71"/>
      <c r="I428" s="71"/>
      <c r="K428" s="71"/>
      <c r="L428" s="71"/>
      <c r="M428" s="71"/>
    </row>
    <row r="429" spans="7:13" x14ac:dyDescent="0.25">
      <c r="G429" s="71"/>
      <c r="H429" s="71"/>
      <c r="I429" s="71"/>
      <c r="K429" s="71"/>
      <c r="L429" s="71"/>
      <c r="M429" s="71"/>
    </row>
    <row r="430" spans="7:13" x14ac:dyDescent="0.25">
      <c r="G430" s="71"/>
      <c r="H430" s="71"/>
      <c r="I430" s="71"/>
      <c r="K430" s="71"/>
      <c r="L430" s="71"/>
      <c r="M430" s="71"/>
    </row>
    <row r="431" spans="7:13" x14ac:dyDescent="0.25">
      <c r="G431" s="71"/>
      <c r="H431" s="71"/>
      <c r="I431" s="71"/>
      <c r="K431" s="71"/>
      <c r="L431" s="71"/>
      <c r="M431" s="71"/>
    </row>
    <row r="432" spans="7:13" x14ac:dyDescent="0.25">
      <c r="G432" s="71"/>
      <c r="H432" s="71"/>
      <c r="I432" s="71"/>
      <c r="K432" s="71"/>
      <c r="L432" s="71"/>
      <c r="M432" s="71"/>
    </row>
    <row r="433" spans="7:13" x14ac:dyDescent="0.25">
      <c r="G433" s="71"/>
      <c r="H433" s="71"/>
      <c r="I433" s="71"/>
      <c r="K433" s="71"/>
      <c r="L433" s="71"/>
      <c r="M433" s="71"/>
    </row>
    <row r="434" spans="7:13" x14ac:dyDescent="0.25">
      <c r="G434" s="71"/>
      <c r="H434" s="71"/>
      <c r="I434" s="71"/>
      <c r="K434" s="71"/>
      <c r="L434" s="71"/>
      <c r="M434" s="71"/>
    </row>
    <row r="435" spans="7:13" x14ac:dyDescent="0.25">
      <c r="G435" s="71"/>
      <c r="H435" s="71"/>
      <c r="I435" s="71"/>
      <c r="K435" s="71"/>
      <c r="L435" s="71"/>
      <c r="M435" s="71"/>
    </row>
    <row r="436" spans="7:13" x14ac:dyDescent="0.25">
      <c r="G436" s="71"/>
      <c r="H436" s="71"/>
      <c r="I436" s="71"/>
      <c r="K436" s="71"/>
      <c r="L436" s="71"/>
      <c r="M436" s="71"/>
    </row>
    <row r="437" spans="7:13" x14ac:dyDescent="0.25">
      <c r="G437" s="71"/>
      <c r="H437" s="71"/>
      <c r="I437" s="71"/>
      <c r="K437" s="71"/>
      <c r="L437" s="71"/>
      <c r="M437" s="71"/>
    </row>
    <row r="438" spans="7:13" x14ac:dyDescent="0.25">
      <c r="G438" s="71"/>
      <c r="H438" s="71"/>
      <c r="I438" s="71"/>
      <c r="K438" s="71"/>
      <c r="L438" s="71"/>
      <c r="M438" s="71"/>
    </row>
    <row r="439" spans="7:13" x14ac:dyDescent="0.25">
      <c r="G439" s="71"/>
      <c r="H439" s="71"/>
      <c r="I439" s="71"/>
      <c r="K439" s="71"/>
      <c r="L439" s="71"/>
      <c r="M439" s="71"/>
    </row>
    <row r="440" spans="7:13" x14ac:dyDescent="0.25">
      <c r="G440" s="71"/>
      <c r="H440" s="71"/>
      <c r="I440" s="71"/>
      <c r="K440" s="71"/>
      <c r="L440" s="71"/>
      <c r="M440" s="71"/>
    </row>
    <row r="441" spans="7:13" x14ac:dyDescent="0.25">
      <c r="G441" s="71"/>
      <c r="H441" s="71"/>
      <c r="I441" s="71"/>
      <c r="K441" s="71"/>
      <c r="L441" s="71"/>
      <c r="M441" s="71"/>
    </row>
    <row r="442" spans="7:13" x14ac:dyDescent="0.25">
      <c r="G442" s="71"/>
      <c r="H442" s="71"/>
      <c r="I442" s="71"/>
      <c r="K442" s="71"/>
      <c r="L442" s="71"/>
      <c r="M442" s="71"/>
    </row>
    <row r="443" spans="7:13" x14ac:dyDescent="0.25">
      <c r="G443" s="71"/>
      <c r="H443" s="71"/>
      <c r="I443" s="71"/>
      <c r="K443" s="71"/>
      <c r="L443" s="71"/>
      <c r="M443" s="71"/>
    </row>
    <row r="444" spans="7:13" x14ac:dyDescent="0.25">
      <c r="G444" s="71"/>
      <c r="H444" s="71"/>
      <c r="I444" s="71"/>
      <c r="K444" s="71"/>
      <c r="L444" s="71"/>
      <c r="M444" s="71"/>
    </row>
    <row r="445" spans="7:13" x14ac:dyDescent="0.25">
      <c r="G445" s="71"/>
      <c r="H445" s="71"/>
      <c r="I445" s="71"/>
      <c r="K445" s="71"/>
      <c r="L445" s="71"/>
      <c r="M445" s="71"/>
    </row>
    <row r="446" spans="7:13" x14ac:dyDescent="0.25">
      <c r="G446" s="71"/>
      <c r="H446" s="71"/>
      <c r="I446" s="71"/>
      <c r="K446" s="71"/>
      <c r="L446" s="71"/>
      <c r="M446" s="71"/>
    </row>
    <row r="447" spans="7:13" x14ac:dyDescent="0.25">
      <c r="G447" s="71"/>
      <c r="H447" s="71"/>
      <c r="I447" s="71"/>
      <c r="K447" s="71"/>
      <c r="L447" s="71"/>
      <c r="M447" s="71"/>
    </row>
    <row r="448" spans="7:13" x14ac:dyDescent="0.25">
      <c r="G448" s="71"/>
      <c r="H448" s="71"/>
      <c r="I448" s="71"/>
      <c r="K448" s="71"/>
      <c r="L448" s="71"/>
      <c r="M448" s="71"/>
    </row>
    <row r="449" spans="7:13" x14ac:dyDescent="0.25">
      <c r="G449" s="71"/>
      <c r="H449" s="71"/>
      <c r="I449" s="71"/>
      <c r="K449" s="71"/>
      <c r="L449" s="71"/>
      <c r="M449" s="71"/>
    </row>
    <row r="450" spans="7:13" x14ac:dyDescent="0.25">
      <c r="G450" s="71"/>
      <c r="H450" s="71"/>
      <c r="I450" s="71"/>
      <c r="K450" s="71"/>
      <c r="L450" s="71"/>
      <c r="M450" s="71"/>
    </row>
    <row r="451" spans="7:13" x14ac:dyDescent="0.25">
      <c r="G451" s="71"/>
      <c r="H451" s="71"/>
      <c r="I451" s="71"/>
      <c r="K451" s="71"/>
      <c r="L451" s="71"/>
      <c r="M451" s="71"/>
    </row>
    <row r="452" spans="7:13" x14ac:dyDescent="0.25">
      <c r="G452" s="71"/>
      <c r="H452" s="71"/>
      <c r="I452" s="71"/>
      <c r="K452" s="71"/>
      <c r="L452" s="71"/>
      <c r="M452" s="71"/>
    </row>
    <row r="453" spans="7:13" x14ac:dyDescent="0.25">
      <c r="G453" s="71"/>
      <c r="H453" s="71"/>
      <c r="I453" s="71"/>
      <c r="K453" s="71"/>
      <c r="L453" s="71"/>
      <c r="M453" s="71"/>
    </row>
    <row r="454" spans="7:13" x14ac:dyDescent="0.25">
      <c r="G454" s="71"/>
      <c r="H454" s="71"/>
      <c r="I454" s="71"/>
      <c r="K454" s="71"/>
      <c r="L454" s="71"/>
      <c r="M454" s="71"/>
    </row>
    <row r="455" spans="7:13" x14ac:dyDescent="0.25">
      <c r="G455" s="71"/>
      <c r="H455" s="71"/>
      <c r="I455" s="71"/>
      <c r="K455" s="71"/>
      <c r="L455" s="71"/>
      <c r="M455" s="71"/>
    </row>
    <row r="456" spans="7:13" x14ac:dyDescent="0.25">
      <c r="G456" s="71"/>
      <c r="H456" s="71"/>
      <c r="I456" s="71"/>
      <c r="K456" s="71"/>
      <c r="L456" s="71"/>
      <c r="M456" s="71"/>
    </row>
    <row r="457" spans="7:13" x14ac:dyDescent="0.25">
      <c r="G457" s="71"/>
      <c r="H457" s="71"/>
      <c r="I457" s="71"/>
      <c r="K457" s="71"/>
      <c r="L457" s="71"/>
      <c r="M457" s="71"/>
    </row>
    <row r="458" spans="7:13" x14ac:dyDescent="0.25">
      <c r="G458" s="71"/>
      <c r="H458" s="71"/>
      <c r="I458" s="71"/>
      <c r="K458" s="71"/>
      <c r="L458" s="71"/>
      <c r="M458" s="71"/>
    </row>
    <row r="459" spans="7:13" x14ac:dyDescent="0.25">
      <c r="G459" s="71"/>
      <c r="H459" s="71"/>
      <c r="I459" s="71"/>
      <c r="K459" s="71"/>
      <c r="L459" s="71"/>
      <c r="M459" s="71"/>
    </row>
    <row r="460" spans="7:13" x14ac:dyDescent="0.25">
      <c r="G460" s="71"/>
      <c r="H460" s="71"/>
      <c r="I460" s="71"/>
      <c r="K460" s="71"/>
      <c r="L460" s="71"/>
      <c r="M460" s="71"/>
    </row>
    <row r="461" spans="7:13" x14ac:dyDescent="0.25">
      <c r="G461" s="71"/>
      <c r="H461" s="71"/>
      <c r="I461" s="71"/>
      <c r="K461" s="71"/>
      <c r="L461" s="71"/>
      <c r="M461" s="71"/>
    </row>
    <row r="462" spans="7:13" x14ac:dyDescent="0.25">
      <c r="G462" s="71"/>
      <c r="H462" s="71"/>
      <c r="I462" s="71"/>
      <c r="K462" s="71"/>
      <c r="L462" s="71"/>
      <c r="M462" s="71"/>
    </row>
    <row r="463" spans="7:13" x14ac:dyDescent="0.25">
      <c r="G463" s="71"/>
      <c r="H463" s="71"/>
      <c r="I463" s="71"/>
      <c r="K463" s="71"/>
      <c r="L463" s="71"/>
      <c r="M463" s="71"/>
    </row>
    <row r="464" spans="7:13" x14ac:dyDescent="0.25">
      <c r="G464" s="71"/>
      <c r="H464" s="71"/>
      <c r="I464" s="71"/>
      <c r="K464" s="71"/>
      <c r="L464" s="71"/>
      <c r="M464" s="71"/>
    </row>
    <row r="465" spans="7:13" x14ac:dyDescent="0.25">
      <c r="G465" s="71"/>
      <c r="H465" s="71"/>
      <c r="I465" s="71"/>
      <c r="K465" s="71"/>
      <c r="L465" s="71"/>
      <c r="M465" s="71"/>
    </row>
    <row r="466" spans="7:13" x14ac:dyDescent="0.25">
      <c r="G466" s="71"/>
      <c r="H466" s="71"/>
      <c r="I466" s="71"/>
      <c r="K466" s="71"/>
      <c r="L466" s="71"/>
      <c r="M466" s="71"/>
    </row>
    <row r="467" spans="7:13" x14ac:dyDescent="0.25">
      <c r="G467" s="71"/>
      <c r="H467" s="71"/>
      <c r="I467" s="71"/>
      <c r="K467" s="71"/>
      <c r="L467" s="71"/>
      <c r="M467" s="71"/>
    </row>
    <row r="468" spans="7:13" x14ac:dyDescent="0.25">
      <c r="G468" s="71"/>
      <c r="H468" s="71"/>
      <c r="I468" s="71"/>
      <c r="K468" s="71"/>
      <c r="L468" s="71"/>
      <c r="M468" s="71"/>
    </row>
    <row r="469" spans="7:13" x14ac:dyDescent="0.25">
      <c r="G469" s="71"/>
      <c r="H469" s="71"/>
      <c r="I469" s="71"/>
      <c r="K469" s="71"/>
      <c r="L469" s="71"/>
      <c r="M469" s="71"/>
    </row>
    <row r="470" spans="7:13" x14ac:dyDescent="0.25">
      <c r="G470" s="71"/>
      <c r="H470" s="71"/>
      <c r="I470" s="71"/>
      <c r="K470" s="71"/>
      <c r="L470" s="71"/>
      <c r="M470" s="71"/>
    </row>
    <row r="471" spans="7:13" x14ac:dyDescent="0.25">
      <c r="G471" s="71"/>
      <c r="H471" s="71"/>
      <c r="I471" s="71"/>
      <c r="K471" s="71"/>
      <c r="L471" s="71"/>
      <c r="M471" s="71"/>
    </row>
    <row r="472" spans="7:13" x14ac:dyDescent="0.25">
      <c r="G472" s="71"/>
      <c r="H472" s="71"/>
      <c r="I472" s="71"/>
      <c r="K472" s="71"/>
      <c r="L472" s="71"/>
      <c r="M472" s="71"/>
    </row>
    <row r="473" spans="7:13" x14ac:dyDescent="0.25">
      <c r="G473" s="71"/>
      <c r="H473" s="71"/>
      <c r="I473" s="71"/>
      <c r="K473" s="71"/>
      <c r="L473" s="71"/>
      <c r="M473" s="71"/>
    </row>
    <row r="474" spans="7:13" x14ac:dyDescent="0.25">
      <c r="G474" s="71"/>
      <c r="H474" s="71"/>
      <c r="I474" s="71"/>
      <c r="K474" s="71"/>
      <c r="L474" s="71"/>
      <c r="M474" s="71"/>
    </row>
    <row r="475" spans="7:13" x14ac:dyDescent="0.25">
      <c r="G475" s="71"/>
      <c r="H475" s="71"/>
      <c r="I475" s="71"/>
      <c r="K475" s="71"/>
      <c r="L475" s="71"/>
      <c r="M475" s="71"/>
    </row>
    <row r="476" spans="7:13" x14ac:dyDescent="0.25">
      <c r="G476" s="71"/>
      <c r="H476" s="71"/>
      <c r="I476" s="71"/>
      <c r="K476" s="71"/>
      <c r="L476" s="71"/>
      <c r="M476" s="71"/>
    </row>
    <row r="477" spans="7:13" x14ac:dyDescent="0.25">
      <c r="G477" s="71"/>
      <c r="H477" s="71"/>
      <c r="I477" s="71"/>
      <c r="K477" s="71"/>
      <c r="L477" s="71"/>
      <c r="M477" s="71"/>
    </row>
    <row r="478" spans="7:13" x14ac:dyDescent="0.25">
      <c r="G478" s="71"/>
      <c r="H478" s="71"/>
      <c r="I478" s="71"/>
      <c r="K478" s="71"/>
      <c r="L478" s="71"/>
      <c r="M478" s="71"/>
    </row>
    <row r="479" spans="7:13" x14ac:dyDescent="0.25">
      <c r="G479" s="71"/>
      <c r="H479" s="71"/>
      <c r="I479" s="71"/>
      <c r="K479" s="71"/>
      <c r="L479" s="71"/>
      <c r="M479" s="71"/>
    </row>
    <row r="480" spans="7:13" x14ac:dyDescent="0.25">
      <c r="G480" s="71"/>
      <c r="H480" s="71"/>
      <c r="I480" s="71"/>
      <c r="K480" s="71"/>
      <c r="L480" s="71"/>
      <c r="M480" s="71"/>
    </row>
    <row r="481" spans="7:13" x14ac:dyDescent="0.25">
      <c r="G481" s="71"/>
      <c r="H481" s="71"/>
      <c r="I481" s="71"/>
      <c r="K481" s="71"/>
      <c r="L481" s="71"/>
      <c r="M481" s="71"/>
    </row>
    <row r="482" spans="7:13" x14ac:dyDescent="0.25">
      <c r="G482" s="71"/>
      <c r="H482" s="71"/>
      <c r="I482" s="71"/>
      <c r="K482" s="71"/>
      <c r="L482" s="71"/>
      <c r="M482" s="71"/>
    </row>
    <row r="483" spans="7:13" x14ac:dyDescent="0.25">
      <c r="G483" s="71"/>
      <c r="H483" s="71"/>
      <c r="I483" s="71"/>
      <c r="K483" s="71"/>
      <c r="L483" s="71"/>
      <c r="M483" s="71"/>
    </row>
    <row r="484" spans="7:13" x14ac:dyDescent="0.25">
      <c r="G484" s="71"/>
      <c r="H484" s="71"/>
      <c r="I484" s="71"/>
      <c r="K484" s="71"/>
      <c r="L484" s="71"/>
      <c r="M484" s="71"/>
    </row>
    <row r="485" spans="7:13" x14ac:dyDescent="0.25">
      <c r="G485" s="71"/>
      <c r="H485" s="71"/>
      <c r="I485" s="71"/>
      <c r="K485" s="71"/>
      <c r="L485" s="71"/>
      <c r="M485" s="71"/>
    </row>
    <row r="486" spans="7:13" x14ac:dyDescent="0.25">
      <c r="G486" s="71"/>
      <c r="H486" s="71"/>
      <c r="I486" s="71"/>
      <c r="K486" s="71"/>
      <c r="L486" s="71"/>
      <c r="M486" s="71"/>
    </row>
    <row r="487" spans="7:13" x14ac:dyDescent="0.25">
      <c r="G487" s="71"/>
      <c r="H487" s="71"/>
      <c r="I487" s="71"/>
      <c r="K487" s="71"/>
      <c r="L487" s="71"/>
      <c r="M487" s="71"/>
    </row>
    <row r="488" spans="7:13" x14ac:dyDescent="0.25">
      <c r="G488" s="71"/>
      <c r="H488" s="71"/>
      <c r="I488" s="71"/>
      <c r="K488" s="71"/>
      <c r="L488" s="71"/>
      <c r="M488" s="71"/>
    </row>
    <row r="489" spans="7:13" x14ac:dyDescent="0.25">
      <c r="G489" s="71"/>
      <c r="H489" s="71"/>
      <c r="I489" s="71"/>
      <c r="K489" s="71"/>
      <c r="L489" s="71"/>
      <c r="M489" s="71"/>
    </row>
    <row r="490" spans="7:13" x14ac:dyDescent="0.25">
      <c r="G490" s="71"/>
      <c r="H490" s="71"/>
      <c r="I490" s="71"/>
      <c r="K490" s="71"/>
      <c r="L490" s="71"/>
      <c r="M490" s="71"/>
    </row>
    <row r="491" spans="7:13" x14ac:dyDescent="0.25">
      <c r="G491" s="71"/>
      <c r="H491" s="71"/>
      <c r="I491" s="71"/>
      <c r="K491" s="71"/>
      <c r="L491" s="71"/>
      <c r="M491" s="71"/>
    </row>
    <row r="492" spans="7:13" x14ac:dyDescent="0.25">
      <c r="G492" s="71"/>
      <c r="H492" s="71"/>
      <c r="I492" s="71"/>
      <c r="K492" s="71"/>
      <c r="L492" s="71"/>
      <c r="M492" s="71"/>
    </row>
    <row r="493" spans="7:13" x14ac:dyDescent="0.25">
      <c r="G493" s="71"/>
      <c r="H493" s="71"/>
      <c r="I493" s="71"/>
      <c r="K493" s="71"/>
      <c r="L493" s="71"/>
      <c r="M493" s="71"/>
    </row>
    <row r="494" spans="7:13" x14ac:dyDescent="0.25">
      <c r="G494" s="71"/>
      <c r="H494" s="71"/>
      <c r="I494" s="71"/>
      <c r="K494" s="71"/>
      <c r="L494" s="71"/>
      <c r="M494" s="71"/>
    </row>
    <row r="495" spans="7:13" x14ac:dyDescent="0.25">
      <c r="G495" s="71"/>
      <c r="H495" s="71"/>
      <c r="I495" s="71"/>
      <c r="K495" s="71"/>
      <c r="L495" s="71"/>
      <c r="M495" s="71"/>
    </row>
    <row r="496" spans="7:13" x14ac:dyDescent="0.25">
      <c r="G496" s="71"/>
      <c r="H496" s="71"/>
      <c r="I496" s="71"/>
      <c r="K496" s="71"/>
      <c r="L496" s="71"/>
      <c r="M496" s="71"/>
    </row>
    <row r="497" spans="7:13" x14ac:dyDescent="0.25">
      <c r="G497" s="71"/>
      <c r="H497" s="71"/>
      <c r="I497" s="71"/>
      <c r="K497" s="71"/>
      <c r="L497" s="71"/>
      <c r="M497" s="71"/>
    </row>
    <row r="498" spans="7:13" x14ac:dyDescent="0.25">
      <c r="G498" s="71"/>
      <c r="H498" s="71"/>
      <c r="I498" s="71"/>
      <c r="K498" s="71"/>
      <c r="L498" s="71"/>
      <c r="M498" s="71"/>
    </row>
    <row r="499" spans="7:13" x14ac:dyDescent="0.25">
      <c r="G499" s="71"/>
      <c r="H499" s="71"/>
      <c r="I499" s="71"/>
      <c r="K499" s="71"/>
      <c r="L499" s="71"/>
      <c r="M499" s="71"/>
    </row>
    <row r="500" spans="7:13" x14ac:dyDescent="0.25">
      <c r="G500" s="71"/>
      <c r="H500" s="71"/>
      <c r="I500" s="71"/>
      <c r="K500" s="71"/>
      <c r="L500" s="71"/>
      <c r="M500" s="71"/>
    </row>
    <row r="501" spans="7:13" x14ac:dyDescent="0.25">
      <c r="G501" s="71"/>
      <c r="H501" s="71"/>
      <c r="I501" s="71"/>
      <c r="K501" s="71"/>
      <c r="L501" s="71"/>
      <c r="M501" s="71"/>
    </row>
    <row r="502" spans="7:13" x14ac:dyDescent="0.25">
      <c r="G502" s="71"/>
      <c r="H502" s="71"/>
      <c r="I502" s="71"/>
      <c r="K502" s="71"/>
      <c r="L502" s="71"/>
      <c r="M502" s="71"/>
    </row>
    <row r="503" spans="7:13" x14ac:dyDescent="0.25">
      <c r="G503" s="71"/>
      <c r="H503" s="71"/>
      <c r="I503" s="71"/>
      <c r="K503" s="71"/>
      <c r="L503" s="71"/>
      <c r="M503" s="71"/>
    </row>
    <row r="504" spans="7:13" x14ac:dyDescent="0.25">
      <c r="G504" s="71"/>
      <c r="H504" s="71"/>
      <c r="I504" s="71"/>
      <c r="K504" s="71"/>
      <c r="L504" s="71"/>
      <c r="M504" s="71"/>
    </row>
    <row r="505" spans="7:13" x14ac:dyDescent="0.25">
      <c r="G505" s="71"/>
      <c r="H505" s="71"/>
      <c r="I505" s="71"/>
      <c r="K505" s="71"/>
      <c r="L505" s="71"/>
      <c r="M505" s="71"/>
    </row>
    <row r="506" spans="7:13" x14ac:dyDescent="0.25">
      <c r="G506" s="71"/>
      <c r="H506" s="71"/>
      <c r="I506" s="71"/>
      <c r="K506" s="71"/>
      <c r="L506" s="71"/>
      <c r="M506" s="71"/>
    </row>
    <row r="507" spans="7:13" x14ac:dyDescent="0.25">
      <c r="G507" s="71"/>
      <c r="H507" s="71"/>
      <c r="I507" s="71"/>
      <c r="K507" s="71"/>
      <c r="L507" s="71"/>
      <c r="M507" s="71"/>
    </row>
    <row r="508" spans="7:13" x14ac:dyDescent="0.25">
      <c r="G508" s="71"/>
      <c r="H508" s="71"/>
      <c r="I508" s="71"/>
      <c r="K508" s="71"/>
      <c r="L508" s="71"/>
      <c r="M508" s="71"/>
    </row>
    <row r="509" spans="7:13" x14ac:dyDescent="0.25">
      <c r="G509" s="71"/>
      <c r="H509" s="71"/>
      <c r="I509" s="71"/>
      <c r="K509" s="71"/>
      <c r="L509" s="71"/>
      <c r="M509" s="71"/>
    </row>
    <row r="510" spans="7:13" x14ac:dyDescent="0.25">
      <c r="G510" s="71"/>
      <c r="H510" s="71"/>
      <c r="I510" s="71"/>
      <c r="K510" s="71"/>
      <c r="L510" s="71"/>
      <c r="M510" s="71"/>
    </row>
    <row r="511" spans="7:13" x14ac:dyDescent="0.25">
      <c r="G511" s="71"/>
      <c r="H511" s="71"/>
      <c r="I511" s="71"/>
      <c r="K511" s="71"/>
      <c r="L511" s="71"/>
      <c r="M511" s="71"/>
    </row>
    <row r="512" spans="7:13" x14ac:dyDescent="0.25">
      <c r="G512" s="71"/>
      <c r="H512" s="71"/>
      <c r="I512" s="71"/>
      <c r="K512" s="71"/>
      <c r="L512" s="71"/>
      <c r="M512" s="71"/>
    </row>
    <row r="513" spans="7:13" x14ac:dyDescent="0.25">
      <c r="G513" s="71"/>
      <c r="H513" s="71"/>
      <c r="I513" s="71"/>
      <c r="K513" s="71"/>
      <c r="L513" s="71"/>
      <c r="M513" s="71"/>
    </row>
    <row r="514" spans="7:13" x14ac:dyDescent="0.25">
      <c r="G514" s="71"/>
      <c r="H514" s="71"/>
      <c r="I514" s="71"/>
      <c r="K514" s="71"/>
      <c r="L514" s="71"/>
      <c r="M514" s="71"/>
    </row>
    <row r="515" spans="7:13" x14ac:dyDescent="0.25">
      <c r="G515" s="71"/>
      <c r="H515" s="71"/>
      <c r="I515" s="71"/>
      <c r="K515" s="71"/>
      <c r="L515" s="71"/>
      <c r="M515" s="71"/>
    </row>
    <row r="516" spans="7:13" x14ac:dyDescent="0.25">
      <c r="G516" s="71"/>
      <c r="H516" s="71"/>
      <c r="I516" s="71"/>
      <c r="K516" s="71"/>
      <c r="L516" s="71"/>
      <c r="M516" s="71"/>
    </row>
    <row r="517" spans="7:13" x14ac:dyDescent="0.25">
      <c r="G517" s="71"/>
      <c r="H517" s="71"/>
      <c r="I517" s="71"/>
      <c r="K517" s="71"/>
      <c r="L517" s="71"/>
      <c r="M517" s="71"/>
    </row>
    <row r="518" spans="7:13" x14ac:dyDescent="0.25">
      <c r="G518" s="71"/>
      <c r="H518" s="71"/>
      <c r="I518" s="71"/>
      <c r="K518" s="71"/>
      <c r="L518" s="71"/>
      <c r="M518" s="71"/>
    </row>
    <row r="519" spans="7:13" x14ac:dyDescent="0.25">
      <c r="G519" s="71"/>
      <c r="H519" s="71"/>
      <c r="I519" s="71"/>
      <c r="K519" s="71"/>
      <c r="L519" s="71"/>
      <c r="M519" s="71"/>
    </row>
    <row r="520" spans="7:13" x14ac:dyDescent="0.25">
      <c r="G520" s="71"/>
      <c r="H520" s="71"/>
      <c r="I520" s="71"/>
      <c r="K520" s="71"/>
      <c r="L520" s="71"/>
      <c r="M520" s="71"/>
    </row>
    <row r="521" spans="7:13" x14ac:dyDescent="0.25">
      <c r="G521" s="71"/>
      <c r="H521" s="71"/>
      <c r="I521" s="71"/>
      <c r="K521" s="71"/>
      <c r="L521" s="71"/>
      <c r="M521" s="71"/>
    </row>
    <row r="522" spans="7:13" x14ac:dyDescent="0.25">
      <c r="G522" s="71"/>
      <c r="H522" s="71"/>
      <c r="I522" s="71"/>
      <c r="K522" s="71"/>
      <c r="L522" s="71"/>
      <c r="M522" s="71"/>
    </row>
    <row r="523" spans="7:13" x14ac:dyDescent="0.25">
      <c r="G523" s="71"/>
      <c r="H523" s="71"/>
      <c r="I523" s="71"/>
      <c r="K523" s="71"/>
      <c r="L523" s="71"/>
      <c r="M523" s="71"/>
    </row>
    <row r="524" spans="7:13" x14ac:dyDescent="0.25">
      <c r="G524" s="71"/>
      <c r="H524" s="71"/>
      <c r="I524" s="71"/>
      <c r="K524" s="71"/>
      <c r="L524" s="71"/>
      <c r="M524" s="71"/>
    </row>
    <row r="525" spans="7:13" x14ac:dyDescent="0.25">
      <c r="G525" s="71"/>
      <c r="H525" s="71"/>
      <c r="I525" s="71"/>
      <c r="K525" s="71"/>
      <c r="L525" s="71"/>
      <c r="M525" s="71"/>
    </row>
    <row r="526" spans="7:13" x14ac:dyDescent="0.25">
      <c r="G526" s="71"/>
      <c r="H526" s="71"/>
      <c r="I526" s="71"/>
      <c r="K526" s="71"/>
      <c r="L526" s="71"/>
      <c r="M526" s="71"/>
    </row>
    <row r="527" spans="7:13" x14ac:dyDescent="0.25">
      <c r="G527" s="71"/>
      <c r="H527" s="71"/>
      <c r="I527" s="71"/>
      <c r="K527" s="71"/>
      <c r="L527" s="71"/>
      <c r="M527" s="71"/>
    </row>
    <row r="528" spans="7:13" x14ac:dyDescent="0.25">
      <c r="G528" s="71"/>
      <c r="H528" s="71"/>
      <c r="I528" s="71"/>
      <c r="K528" s="71"/>
      <c r="L528" s="71"/>
      <c r="M528" s="71"/>
    </row>
    <row r="529" spans="7:13" x14ac:dyDescent="0.25">
      <c r="G529" s="71"/>
      <c r="H529" s="71"/>
      <c r="I529" s="71"/>
      <c r="K529" s="71"/>
      <c r="L529" s="71"/>
      <c r="M529" s="71"/>
    </row>
    <row r="530" spans="7:13" x14ac:dyDescent="0.25">
      <c r="G530" s="71"/>
      <c r="H530" s="71"/>
      <c r="I530" s="71"/>
      <c r="K530" s="71"/>
      <c r="L530" s="71"/>
      <c r="M530" s="71"/>
    </row>
    <row r="531" spans="7:13" x14ac:dyDescent="0.25">
      <c r="G531" s="71"/>
      <c r="H531" s="71"/>
      <c r="I531" s="71"/>
      <c r="K531" s="71"/>
      <c r="L531" s="71"/>
      <c r="M531" s="71"/>
    </row>
    <row r="532" spans="7:13" x14ac:dyDescent="0.25">
      <c r="G532" s="71"/>
      <c r="H532" s="71"/>
      <c r="I532" s="71"/>
      <c r="K532" s="71"/>
      <c r="L532" s="71"/>
      <c r="M532" s="71"/>
    </row>
    <row r="533" spans="7:13" x14ac:dyDescent="0.25">
      <c r="G533" s="71"/>
      <c r="H533" s="71"/>
      <c r="I533" s="71"/>
      <c r="K533" s="71"/>
      <c r="L533" s="71"/>
      <c r="M533" s="71"/>
    </row>
    <row r="534" spans="7:13" x14ac:dyDescent="0.25">
      <c r="G534" s="71"/>
      <c r="H534" s="71"/>
      <c r="I534" s="71"/>
      <c r="K534" s="71"/>
      <c r="L534" s="71"/>
      <c r="M534" s="71"/>
    </row>
    <row r="535" spans="7:13" x14ac:dyDescent="0.25">
      <c r="G535" s="71"/>
      <c r="H535" s="71"/>
      <c r="I535" s="71"/>
      <c r="K535" s="71"/>
      <c r="L535" s="71"/>
      <c r="M535" s="71"/>
    </row>
    <row r="536" spans="7:13" x14ac:dyDescent="0.25">
      <c r="G536" s="71"/>
      <c r="H536" s="71"/>
      <c r="I536" s="71"/>
      <c r="K536" s="71"/>
      <c r="L536" s="71"/>
      <c r="M536" s="71"/>
    </row>
    <row r="537" spans="7:13" x14ac:dyDescent="0.25">
      <c r="G537" s="71"/>
      <c r="H537" s="71"/>
      <c r="I537" s="71"/>
      <c r="K537" s="71"/>
      <c r="L537" s="71"/>
      <c r="M537" s="71"/>
    </row>
    <row r="538" spans="7:13" x14ac:dyDescent="0.25">
      <c r="G538" s="71"/>
      <c r="H538" s="71"/>
      <c r="I538" s="71"/>
      <c r="K538" s="71"/>
      <c r="L538" s="71"/>
      <c r="M538" s="71"/>
    </row>
    <row r="539" spans="7:13" x14ac:dyDescent="0.25">
      <c r="G539" s="71"/>
      <c r="H539" s="71"/>
      <c r="I539" s="71"/>
      <c r="K539" s="71"/>
      <c r="L539" s="71"/>
      <c r="M539" s="71"/>
    </row>
    <row r="540" spans="7:13" x14ac:dyDescent="0.25">
      <c r="G540" s="71"/>
      <c r="H540" s="71"/>
      <c r="I540" s="71"/>
      <c r="K540" s="71"/>
      <c r="L540" s="71"/>
      <c r="M540" s="71"/>
    </row>
    <row r="541" spans="7:13" x14ac:dyDescent="0.25">
      <c r="G541" s="71"/>
      <c r="H541" s="71"/>
      <c r="I541" s="71"/>
      <c r="K541" s="71"/>
      <c r="L541" s="71"/>
      <c r="M541" s="71"/>
    </row>
    <row r="542" spans="7:13" x14ac:dyDescent="0.25">
      <c r="G542" s="71"/>
      <c r="H542" s="71"/>
      <c r="I542" s="71"/>
      <c r="K542" s="71"/>
      <c r="L542" s="71"/>
      <c r="M542" s="71"/>
    </row>
    <row r="543" spans="7:13" x14ac:dyDescent="0.25">
      <c r="G543" s="71"/>
      <c r="H543" s="71"/>
      <c r="I543" s="71"/>
      <c r="K543" s="71"/>
      <c r="L543" s="71"/>
      <c r="M543" s="71"/>
    </row>
    <row r="544" spans="7:13" x14ac:dyDescent="0.25">
      <c r="G544" s="71"/>
      <c r="H544" s="71"/>
      <c r="I544" s="71"/>
      <c r="K544" s="71"/>
      <c r="L544" s="71"/>
      <c r="M544" s="71"/>
    </row>
    <row r="545" spans="7:13" x14ac:dyDescent="0.25">
      <c r="G545" s="71"/>
      <c r="H545" s="71"/>
      <c r="I545" s="71"/>
      <c r="K545" s="71"/>
      <c r="L545" s="71"/>
      <c r="M545" s="71"/>
    </row>
    <row r="546" spans="7:13" x14ac:dyDescent="0.25">
      <c r="G546" s="71"/>
      <c r="H546" s="71"/>
      <c r="I546" s="71"/>
      <c r="K546" s="71"/>
      <c r="L546" s="71"/>
      <c r="M546" s="71"/>
    </row>
    <row r="547" spans="7:13" x14ac:dyDescent="0.25">
      <c r="G547" s="71"/>
      <c r="H547" s="71"/>
      <c r="I547" s="71"/>
      <c r="K547" s="71"/>
      <c r="L547" s="71"/>
      <c r="M547" s="71"/>
    </row>
    <row r="548" spans="7:13" x14ac:dyDescent="0.25">
      <c r="G548" s="71"/>
      <c r="H548" s="71"/>
      <c r="I548" s="71"/>
      <c r="K548" s="71"/>
      <c r="L548" s="71"/>
      <c r="M548" s="71"/>
    </row>
    <row r="549" spans="7:13" x14ac:dyDescent="0.25">
      <c r="G549" s="71"/>
      <c r="H549" s="71"/>
      <c r="I549" s="71"/>
      <c r="K549" s="71"/>
      <c r="L549" s="71"/>
      <c r="M549" s="71"/>
    </row>
    <row r="550" spans="7:13" x14ac:dyDescent="0.25">
      <c r="G550" s="71"/>
      <c r="H550" s="71"/>
      <c r="I550" s="71"/>
      <c r="K550" s="71"/>
      <c r="L550" s="71"/>
      <c r="M550" s="71"/>
    </row>
    <row r="551" spans="7:13" x14ac:dyDescent="0.25">
      <c r="G551" s="71"/>
      <c r="H551" s="71"/>
      <c r="I551" s="71"/>
      <c r="K551" s="71"/>
      <c r="L551" s="71"/>
      <c r="M551" s="71"/>
    </row>
    <row r="552" spans="7:13" x14ac:dyDescent="0.25">
      <c r="G552" s="71"/>
      <c r="H552" s="71"/>
      <c r="I552" s="71"/>
      <c r="K552" s="71"/>
      <c r="L552" s="71"/>
      <c r="M552" s="71"/>
    </row>
    <row r="553" spans="7:13" x14ac:dyDescent="0.25">
      <c r="G553" s="71"/>
      <c r="H553" s="71"/>
      <c r="I553" s="71"/>
      <c r="K553" s="71"/>
      <c r="L553" s="71"/>
      <c r="M553" s="71"/>
    </row>
    <row r="554" spans="7:13" x14ac:dyDescent="0.25">
      <c r="G554" s="71"/>
      <c r="H554" s="71"/>
      <c r="I554" s="71"/>
      <c r="K554" s="71"/>
      <c r="L554" s="71"/>
      <c r="M554" s="71"/>
    </row>
    <row r="555" spans="7:13" x14ac:dyDescent="0.25">
      <c r="G555" s="71"/>
      <c r="H555" s="71"/>
      <c r="I555" s="71"/>
      <c r="K555" s="71"/>
      <c r="L555" s="71"/>
      <c r="M555" s="71"/>
    </row>
    <row r="556" spans="7:13" x14ac:dyDescent="0.25">
      <c r="G556" s="71"/>
      <c r="H556" s="71"/>
      <c r="I556" s="71"/>
      <c r="K556" s="71"/>
      <c r="L556" s="71"/>
      <c r="M556" s="71"/>
    </row>
    <row r="557" spans="7:13" x14ac:dyDescent="0.25">
      <c r="G557" s="71"/>
      <c r="H557" s="71"/>
      <c r="I557" s="71"/>
      <c r="K557" s="71"/>
      <c r="L557" s="71"/>
      <c r="M557" s="71"/>
    </row>
    <row r="558" spans="7:13" x14ac:dyDescent="0.25">
      <c r="G558" s="71"/>
      <c r="H558" s="71"/>
      <c r="I558" s="71"/>
      <c r="K558" s="71"/>
      <c r="L558" s="71"/>
      <c r="M558" s="71"/>
    </row>
    <row r="559" spans="7:13" x14ac:dyDescent="0.25">
      <c r="G559" s="71"/>
      <c r="H559" s="71"/>
      <c r="I559" s="71"/>
      <c r="K559" s="71"/>
      <c r="L559" s="71"/>
      <c r="M559" s="71"/>
    </row>
    <row r="560" spans="7:13" x14ac:dyDescent="0.25">
      <c r="G560" s="71"/>
      <c r="H560" s="71"/>
      <c r="I560" s="71"/>
      <c r="K560" s="71"/>
      <c r="L560" s="71"/>
      <c r="M560" s="71"/>
    </row>
    <row r="561" spans="7:13" x14ac:dyDescent="0.25">
      <c r="G561" s="71"/>
      <c r="H561" s="71"/>
      <c r="I561" s="71"/>
      <c r="K561" s="71"/>
      <c r="L561" s="71"/>
      <c r="M561" s="71"/>
    </row>
    <row r="562" spans="7:13" x14ac:dyDescent="0.25">
      <c r="G562" s="71"/>
      <c r="H562" s="71"/>
      <c r="I562" s="71"/>
      <c r="K562" s="71"/>
      <c r="L562" s="71"/>
      <c r="M562" s="71"/>
    </row>
    <row r="563" spans="7:13" x14ac:dyDescent="0.25">
      <c r="G563" s="71"/>
      <c r="H563" s="71"/>
      <c r="I563" s="71"/>
      <c r="K563" s="71"/>
      <c r="L563" s="71"/>
      <c r="M563" s="71"/>
    </row>
    <row r="564" spans="7:13" x14ac:dyDescent="0.25">
      <c r="G564" s="71"/>
      <c r="H564" s="71"/>
      <c r="I564" s="71"/>
      <c r="K564" s="71"/>
      <c r="L564" s="71"/>
      <c r="M564" s="71"/>
    </row>
    <row r="565" spans="7:13" x14ac:dyDescent="0.25">
      <c r="G565" s="71"/>
      <c r="H565" s="71"/>
      <c r="I565" s="71"/>
      <c r="K565" s="71"/>
      <c r="L565" s="71"/>
      <c r="M565" s="71"/>
    </row>
    <row r="566" spans="7:13" x14ac:dyDescent="0.25">
      <c r="G566" s="71"/>
      <c r="H566" s="71"/>
      <c r="I566" s="71"/>
      <c r="K566" s="71"/>
      <c r="L566" s="71"/>
      <c r="M566" s="71"/>
    </row>
    <row r="567" spans="7:13" x14ac:dyDescent="0.25">
      <c r="G567" s="71"/>
      <c r="H567" s="71"/>
      <c r="I567" s="71"/>
      <c r="K567" s="71"/>
      <c r="L567" s="71"/>
      <c r="M567" s="71"/>
    </row>
    <row r="568" spans="7:13" x14ac:dyDescent="0.25">
      <c r="G568" s="71"/>
      <c r="H568" s="71"/>
      <c r="I568" s="71"/>
      <c r="K568" s="71"/>
      <c r="L568" s="71"/>
      <c r="M568" s="71"/>
    </row>
    <row r="569" spans="7:13" x14ac:dyDescent="0.25">
      <c r="G569" s="71"/>
      <c r="H569" s="71"/>
      <c r="I569" s="71"/>
      <c r="K569" s="71"/>
      <c r="L569" s="71"/>
      <c r="M569" s="71"/>
    </row>
    <row r="570" spans="7:13" x14ac:dyDescent="0.25">
      <c r="G570" s="71"/>
      <c r="H570" s="71"/>
      <c r="I570" s="71"/>
      <c r="K570" s="71"/>
      <c r="L570" s="71"/>
      <c r="M570" s="71"/>
    </row>
    <row r="571" spans="7:13" x14ac:dyDescent="0.25">
      <c r="G571" s="71"/>
      <c r="H571" s="71"/>
      <c r="I571" s="71"/>
      <c r="K571" s="71"/>
      <c r="L571" s="71"/>
      <c r="M571" s="71"/>
    </row>
    <row r="572" spans="7:13" x14ac:dyDescent="0.25">
      <c r="G572" s="71"/>
      <c r="H572" s="71"/>
      <c r="I572" s="71"/>
      <c r="K572" s="71"/>
      <c r="L572" s="71"/>
      <c r="M572" s="71"/>
    </row>
    <row r="573" spans="7:13" x14ac:dyDescent="0.25">
      <c r="G573" s="71"/>
      <c r="H573" s="71"/>
      <c r="I573" s="71"/>
      <c r="K573" s="71"/>
      <c r="L573" s="71"/>
      <c r="M573" s="71"/>
    </row>
    <row r="574" spans="7:13" x14ac:dyDescent="0.25">
      <c r="G574" s="71"/>
      <c r="H574" s="71"/>
      <c r="I574" s="71"/>
      <c r="K574" s="71"/>
      <c r="L574" s="71"/>
      <c r="M574" s="71"/>
    </row>
    <row r="575" spans="7:13" x14ac:dyDescent="0.25">
      <c r="G575" s="71"/>
      <c r="H575" s="71"/>
      <c r="I575" s="71"/>
      <c r="K575" s="71"/>
      <c r="L575" s="71"/>
      <c r="M575" s="71"/>
    </row>
    <row r="576" spans="7:13" x14ac:dyDescent="0.25">
      <c r="G576" s="71"/>
      <c r="H576" s="71"/>
      <c r="I576" s="71"/>
      <c r="K576" s="71"/>
      <c r="L576" s="71"/>
      <c r="M576" s="71"/>
    </row>
    <row r="577" spans="7:13" x14ac:dyDescent="0.25">
      <c r="G577" s="71"/>
      <c r="H577" s="71"/>
      <c r="I577" s="71"/>
      <c r="K577" s="71"/>
      <c r="L577" s="71"/>
      <c r="M577" s="71"/>
    </row>
    <row r="578" spans="7:13" x14ac:dyDescent="0.25">
      <c r="G578" s="71"/>
      <c r="H578" s="71"/>
      <c r="I578" s="71"/>
      <c r="K578" s="71"/>
      <c r="L578" s="71"/>
      <c r="M578" s="71"/>
    </row>
    <row r="579" spans="7:13" x14ac:dyDescent="0.25">
      <c r="G579" s="71"/>
      <c r="H579" s="71"/>
      <c r="I579" s="71"/>
      <c r="K579" s="71"/>
      <c r="L579" s="71"/>
      <c r="M579" s="71"/>
    </row>
    <row r="580" spans="7:13" x14ac:dyDescent="0.25">
      <c r="G580" s="71"/>
      <c r="H580" s="71"/>
      <c r="I580" s="71"/>
      <c r="K580" s="71"/>
      <c r="L580" s="71"/>
      <c r="M580" s="71"/>
    </row>
    <row r="581" spans="7:13" x14ac:dyDescent="0.25">
      <c r="G581" s="71"/>
      <c r="H581" s="71"/>
      <c r="I581" s="71"/>
      <c r="K581" s="71"/>
      <c r="L581" s="71"/>
      <c r="M581" s="71"/>
    </row>
    <row r="582" spans="7:13" x14ac:dyDescent="0.25">
      <c r="G582" s="71"/>
      <c r="H582" s="71"/>
      <c r="I582" s="71"/>
      <c r="K582" s="71"/>
      <c r="L582" s="71"/>
      <c r="M582" s="71"/>
    </row>
    <row r="583" spans="7:13" x14ac:dyDescent="0.25">
      <c r="G583" s="71"/>
      <c r="H583" s="71"/>
      <c r="I583" s="71"/>
      <c r="K583" s="71"/>
      <c r="L583" s="71"/>
      <c r="M583" s="71"/>
    </row>
    <row r="584" spans="7:13" x14ac:dyDescent="0.25">
      <c r="G584" s="71"/>
      <c r="H584" s="71"/>
      <c r="I584" s="71"/>
      <c r="K584" s="71"/>
      <c r="L584" s="71"/>
      <c r="M584" s="71"/>
    </row>
    <row r="585" spans="7:13" x14ac:dyDescent="0.25">
      <c r="G585" s="71"/>
      <c r="H585" s="71"/>
      <c r="I585" s="71"/>
      <c r="K585" s="71"/>
      <c r="L585" s="71"/>
      <c r="M585" s="71"/>
    </row>
    <row r="586" spans="7:13" x14ac:dyDescent="0.25">
      <c r="G586" s="71"/>
      <c r="H586" s="71"/>
      <c r="I586" s="71"/>
      <c r="K586" s="71"/>
      <c r="L586" s="71"/>
      <c r="M586" s="71"/>
    </row>
    <row r="587" spans="7:13" x14ac:dyDescent="0.25">
      <c r="G587" s="71"/>
      <c r="H587" s="71"/>
      <c r="I587" s="71"/>
      <c r="K587" s="71"/>
      <c r="L587" s="71"/>
      <c r="M587" s="71"/>
    </row>
    <row r="588" spans="7:13" x14ac:dyDescent="0.25">
      <c r="G588" s="71"/>
      <c r="H588" s="71"/>
      <c r="I588" s="71"/>
      <c r="K588" s="71"/>
      <c r="L588" s="71"/>
      <c r="M588" s="71"/>
    </row>
    <row r="589" spans="7:13" x14ac:dyDescent="0.25">
      <c r="G589" s="71"/>
      <c r="H589" s="71"/>
      <c r="I589" s="71"/>
      <c r="K589" s="71"/>
      <c r="L589" s="71"/>
      <c r="M589" s="71"/>
    </row>
    <row r="590" spans="7:13" x14ac:dyDescent="0.25">
      <c r="G590" s="71"/>
      <c r="H590" s="71"/>
      <c r="I590" s="71"/>
      <c r="K590" s="71"/>
      <c r="L590" s="71"/>
      <c r="M590" s="71"/>
    </row>
    <row r="591" spans="7:13" x14ac:dyDescent="0.25">
      <c r="G591" s="71"/>
      <c r="H591" s="71"/>
      <c r="I591" s="71"/>
      <c r="K591" s="71"/>
      <c r="L591" s="71"/>
      <c r="M591" s="71"/>
    </row>
    <row r="592" spans="7:13" x14ac:dyDescent="0.25">
      <c r="G592" s="71"/>
      <c r="H592" s="71"/>
      <c r="I592" s="71"/>
      <c r="K592" s="71"/>
      <c r="L592" s="71"/>
      <c r="M592" s="71"/>
    </row>
    <row r="593" spans="7:13" x14ac:dyDescent="0.25">
      <c r="G593" s="71"/>
      <c r="H593" s="71"/>
      <c r="I593" s="71"/>
      <c r="K593" s="71"/>
      <c r="L593" s="71"/>
      <c r="M593" s="71"/>
    </row>
    <row r="594" spans="7:13" x14ac:dyDescent="0.25">
      <c r="G594" s="71"/>
      <c r="H594" s="71"/>
      <c r="I594" s="71"/>
      <c r="K594" s="71"/>
      <c r="L594" s="71"/>
      <c r="M594" s="71"/>
    </row>
    <row r="595" spans="7:13" x14ac:dyDescent="0.25">
      <c r="G595" s="71"/>
      <c r="H595" s="71"/>
      <c r="I595" s="71"/>
      <c r="K595" s="71"/>
      <c r="L595" s="71"/>
      <c r="M595" s="71"/>
    </row>
    <row r="596" spans="7:13" x14ac:dyDescent="0.25">
      <c r="G596" s="71"/>
      <c r="H596" s="71"/>
      <c r="I596" s="71"/>
      <c r="K596" s="71"/>
      <c r="L596" s="71"/>
      <c r="M596" s="71"/>
    </row>
    <row r="597" spans="7:13" x14ac:dyDescent="0.25">
      <c r="G597" s="71"/>
      <c r="H597" s="71"/>
      <c r="I597" s="71"/>
      <c r="K597" s="71"/>
      <c r="L597" s="71"/>
      <c r="M597" s="71"/>
    </row>
    <row r="598" spans="7:13" x14ac:dyDescent="0.25">
      <c r="G598" s="71"/>
      <c r="H598" s="71"/>
      <c r="I598" s="71"/>
      <c r="K598" s="71"/>
      <c r="L598" s="71"/>
      <c r="M598" s="71"/>
    </row>
    <row r="599" spans="7:13" x14ac:dyDescent="0.25">
      <c r="G599" s="71"/>
      <c r="H599" s="71"/>
      <c r="I599" s="71"/>
      <c r="K599" s="71"/>
      <c r="L599" s="71"/>
      <c r="M599" s="71"/>
    </row>
    <row r="600" spans="7:13" x14ac:dyDescent="0.25">
      <c r="G600" s="71"/>
      <c r="H600" s="71"/>
      <c r="I600" s="71"/>
      <c r="K600" s="71"/>
      <c r="L600" s="71"/>
      <c r="M600" s="71"/>
    </row>
    <row r="601" spans="7:13" x14ac:dyDescent="0.25">
      <c r="G601" s="71"/>
      <c r="H601" s="71"/>
      <c r="I601" s="71"/>
      <c r="K601" s="71"/>
      <c r="L601" s="71"/>
      <c r="M601" s="71"/>
    </row>
    <row r="602" spans="7:13" x14ac:dyDescent="0.25">
      <c r="G602" s="71"/>
      <c r="H602" s="71"/>
      <c r="I602" s="71"/>
      <c r="K602" s="71"/>
      <c r="L602" s="71"/>
      <c r="M602" s="71"/>
    </row>
    <row r="603" spans="7:13" x14ac:dyDescent="0.25">
      <c r="G603" s="71"/>
      <c r="H603" s="71"/>
      <c r="I603" s="71"/>
      <c r="K603" s="71"/>
      <c r="L603" s="71"/>
      <c r="M603" s="71"/>
    </row>
    <row r="604" spans="7:13" x14ac:dyDescent="0.25">
      <c r="G604" s="71"/>
      <c r="H604" s="71"/>
      <c r="I604" s="71"/>
      <c r="K604" s="71"/>
      <c r="L604" s="71"/>
      <c r="M604" s="71"/>
    </row>
    <row r="605" spans="7:13" x14ac:dyDescent="0.25">
      <c r="G605" s="71"/>
      <c r="H605" s="71"/>
      <c r="I605" s="71"/>
      <c r="K605" s="71"/>
      <c r="L605" s="71"/>
      <c r="M605" s="71"/>
    </row>
    <row r="606" spans="7:13" x14ac:dyDescent="0.25">
      <c r="G606" s="71"/>
      <c r="H606" s="71"/>
      <c r="I606" s="71"/>
      <c r="K606" s="71"/>
      <c r="L606" s="71"/>
      <c r="M606" s="71"/>
    </row>
    <row r="607" spans="7:13" x14ac:dyDescent="0.25">
      <c r="G607" s="71"/>
      <c r="H607" s="71"/>
      <c r="I607" s="71"/>
      <c r="K607" s="71"/>
      <c r="L607" s="71"/>
      <c r="M607" s="71"/>
    </row>
    <row r="608" spans="7:13" x14ac:dyDescent="0.25">
      <c r="G608" s="71"/>
      <c r="H608" s="71"/>
      <c r="I608" s="71"/>
      <c r="K608" s="71"/>
      <c r="L608" s="71"/>
      <c r="M608" s="71"/>
    </row>
    <row r="609" spans="7:13" x14ac:dyDescent="0.25">
      <c r="G609" s="71"/>
      <c r="H609" s="71"/>
      <c r="I609" s="71"/>
      <c r="K609" s="71"/>
      <c r="L609" s="71"/>
      <c r="M609" s="71"/>
    </row>
    <row r="610" spans="7:13" x14ac:dyDescent="0.25">
      <c r="G610" s="71"/>
      <c r="H610" s="71"/>
      <c r="I610" s="71"/>
      <c r="K610" s="71"/>
      <c r="L610" s="71"/>
      <c r="M610" s="71"/>
    </row>
    <row r="611" spans="7:13" x14ac:dyDescent="0.25">
      <c r="G611" s="71"/>
      <c r="H611" s="71"/>
      <c r="I611" s="71"/>
      <c r="K611" s="71"/>
      <c r="L611" s="71"/>
      <c r="M611" s="71"/>
    </row>
    <row r="612" spans="7:13" x14ac:dyDescent="0.25">
      <c r="G612" s="71"/>
      <c r="H612" s="71"/>
      <c r="I612" s="71"/>
      <c r="K612" s="71"/>
      <c r="L612" s="71"/>
      <c r="M612" s="71"/>
    </row>
    <row r="613" spans="7:13" x14ac:dyDescent="0.25">
      <c r="G613" s="71"/>
      <c r="H613" s="71"/>
      <c r="I613" s="71"/>
      <c r="K613" s="71"/>
      <c r="L613" s="71"/>
      <c r="M613" s="71"/>
    </row>
    <row r="614" spans="7:13" x14ac:dyDescent="0.25">
      <c r="G614" s="71"/>
      <c r="H614" s="71"/>
      <c r="I614" s="71"/>
      <c r="K614" s="71"/>
      <c r="L614" s="71"/>
      <c r="M614" s="71"/>
    </row>
    <row r="615" spans="7:13" x14ac:dyDescent="0.25">
      <c r="G615" s="71"/>
      <c r="H615" s="71"/>
      <c r="I615" s="71"/>
      <c r="K615" s="71"/>
      <c r="L615" s="71"/>
      <c r="M615" s="71"/>
    </row>
    <row r="616" spans="7:13" x14ac:dyDescent="0.25">
      <c r="G616" s="71"/>
      <c r="H616" s="71"/>
      <c r="I616" s="71"/>
      <c r="K616" s="71"/>
      <c r="L616" s="71"/>
      <c r="M616" s="71"/>
    </row>
    <row r="617" spans="7:13" x14ac:dyDescent="0.25">
      <c r="G617" s="71"/>
      <c r="H617" s="71"/>
      <c r="I617" s="71"/>
      <c r="K617" s="71"/>
      <c r="L617" s="71"/>
      <c r="M617" s="71"/>
    </row>
    <row r="618" spans="7:13" x14ac:dyDescent="0.25">
      <c r="G618" s="71"/>
      <c r="H618" s="71"/>
      <c r="I618" s="71"/>
      <c r="K618" s="71"/>
      <c r="L618" s="71"/>
      <c r="M618" s="71"/>
    </row>
    <row r="619" spans="7:13" x14ac:dyDescent="0.25">
      <c r="G619" s="71"/>
      <c r="H619" s="71"/>
      <c r="I619" s="71"/>
      <c r="K619" s="71"/>
      <c r="L619" s="71"/>
      <c r="M619" s="71"/>
    </row>
    <row r="620" spans="7:13" x14ac:dyDescent="0.25">
      <c r="G620" s="71"/>
      <c r="H620" s="71"/>
      <c r="I620" s="71"/>
      <c r="K620" s="71"/>
      <c r="L620" s="71"/>
      <c r="M620" s="71"/>
    </row>
    <row r="621" spans="7:13" x14ac:dyDescent="0.25">
      <c r="G621" s="71"/>
      <c r="H621" s="71"/>
      <c r="I621" s="71"/>
      <c r="K621" s="71"/>
      <c r="L621" s="71"/>
      <c r="M621" s="71"/>
    </row>
    <row r="622" spans="7:13" x14ac:dyDescent="0.25">
      <c r="G622" s="71"/>
      <c r="H622" s="71"/>
      <c r="I622" s="71"/>
      <c r="K622" s="71"/>
      <c r="L622" s="71"/>
      <c r="M622" s="71"/>
    </row>
    <row r="623" spans="7:13" x14ac:dyDescent="0.25">
      <c r="G623" s="71"/>
      <c r="H623" s="71"/>
      <c r="I623" s="71"/>
      <c r="K623" s="71"/>
      <c r="L623" s="71"/>
      <c r="M623" s="71"/>
    </row>
    <row r="624" spans="7:13" x14ac:dyDescent="0.25">
      <c r="G624" s="71"/>
      <c r="H624" s="71"/>
      <c r="I624" s="71"/>
      <c r="K624" s="71"/>
      <c r="L624" s="71"/>
      <c r="M624" s="71"/>
    </row>
    <row r="625" spans="7:13" x14ac:dyDescent="0.25">
      <c r="G625" s="71"/>
      <c r="H625" s="71"/>
      <c r="I625" s="71"/>
      <c r="K625" s="71"/>
      <c r="L625" s="71"/>
      <c r="M625" s="71"/>
    </row>
    <row r="626" spans="7:13" x14ac:dyDescent="0.25">
      <c r="G626" s="71"/>
      <c r="H626" s="71"/>
      <c r="I626" s="71"/>
      <c r="K626" s="71"/>
      <c r="L626" s="71"/>
      <c r="M626" s="71"/>
    </row>
    <row r="627" spans="7:13" x14ac:dyDescent="0.25">
      <c r="G627" s="71"/>
      <c r="H627" s="71"/>
      <c r="I627" s="71"/>
      <c r="K627" s="71"/>
      <c r="L627" s="71"/>
      <c r="M627" s="71"/>
    </row>
    <row r="628" spans="7:13" x14ac:dyDescent="0.25">
      <c r="G628" s="71"/>
      <c r="H628" s="71"/>
      <c r="I628" s="71"/>
      <c r="K628" s="71"/>
      <c r="L628" s="71"/>
      <c r="M628" s="71"/>
    </row>
    <row r="629" spans="7:13" x14ac:dyDescent="0.25">
      <c r="G629" s="71"/>
      <c r="H629" s="71"/>
      <c r="I629" s="71"/>
      <c r="K629" s="71"/>
      <c r="L629" s="71"/>
      <c r="M629" s="71"/>
    </row>
    <row r="630" spans="7:13" x14ac:dyDescent="0.25">
      <c r="G630" s="71"/>
      <c r="H630" s="71"/>
      <c r="I630" s="71"/>
      <c r="K630" s="71"/>
      <c r="L630" s="71"/>
      <c r="M630" s="71"/>
    </row>
    <row r="631" spans="7:13" x14ac:dyDescent="0.25">
      <c r="G631" s="71"/>
      <c r="H631" s="71"/>
      <c r="I631" s="71"/>
      <c r="K631" s="71"/>
      <c r="L631" s="71"/>
      <c r="M631" s="71"/>
    </row>
    <row r="632" spans="7:13" x14ac:dyDescent="0.25">
      <c r="G632" s="71"/>
      <c r="H632" s="71"/>
      <c r="I632" s="71"/>
      <c r="K632" s="71"/>
      <c r="L632" s="71"/>
      <c r="M632" s="71"/>
    </row>
    <row r="633" spans="7:13" x14ac:dyDescent="0.25">
      <c r="G633" s="71"/>
      <c r="H633" s="71"/>
      <c r="I633" s="71"/>
      <c r="K633" s="71"/>
      <c r="L633" s="71"/>
      <c r="M633" s="71"/>
    </row>
    <row r="634" spans="7:13" x14ac:dyDescent="0.25">
      <c r="G634" s="71"/>
      <c r="H634" s="71"/>
      <c r="I634" s="71"/>
      <c r="K634" s="71"/>
      <c r="L634" s="71"/>
      <c r="M634" s="71"/>
    </row>
    <row r="635" spans="7:13" x14ac:dyDescent="0.25">
      <c r="G635" s="71"/>
      <c r="H635" s="71"/>
      <c r="I635" s="71"/>
      <c r="K635" s="71"/>
      <c r="L635" s="71"/>
      <c r="M635" s="71"/>
    </row>
    <row r="636" spans="7:13" x14ac:dyDescent="0.25">
      <c r="G636" s="71"/>
      <c r="H636" s="71"/>
      <c r="I636" s="71"/>
      <c r="K636" s="71"/>
      <c r="L636" s="71"/>
      <c r="M636" s="71"/>
    </row>
    <row r="637" spans="7:13" x14ac:dyDescent="0.25">
      <c r="G637" s="71"/>
      <c r="H637" s="71"/>
      <c r="I637" s="71"/>
      <c r="K637" s="71"/>
      <c r="L637" s="71"/>
      <c r="M637" s="71"/>
    </row>
    <row r="638" spans="7:13" x14ac:dyDescent="0.25">
      <c r="G638" s="71"/>
      <c r="H638" s="71"/>
      <c r="I638" s="71"/>
      <c r="K638" s="71"/>
      <c r="L638" s="71"/>
      <c r="M638" s="71"/>
    </row>
    <row r="639" spans="7:13" x14ac:dyDescent="0.25">
      <c r="G639" s="71"/>
      <c r="H639" s="71"/>
      <c r="I639" s="71"/>
      <c r="K639" s="71"/>
      <c r="L639" s="71"/>
      <c r="M639" s="71"/>
    </row>
    <row r="640" spans="7:13" x14ac:dyDescent="0.25">
      <c r="G640" s="71"/>
      <c r="H640" s="71"/>
      <c r="I640" s="71"/>
      <c r="K640" s="71"/>
      <c r="L640" s="71"/>
      <c r="M640" s="71"/>
    </row>
    <row r="641" spans="7:13" x14ac:dyDescent="0.25">
      <c r="G641" s="71"/>
      <c r="H641" s="71"/>
      <c r="I641" s="71"/>
      <c r="K641" s="71"/>
      <c r="L641" s="71"/>
      <c r="M641" s="71"/>
    </row>
    <row r="642" spans="7:13" x14ac:dyDescent="0.25">
      <c r="G642" s="71"/>
      <c r="H642" s="71"/>
      <c r="I642" s="71"/>
      <c r="K642" s="71"/>
      <c r="L642" s="71"/>
      <c r="M642" s="71"/>
    </row>
    <row r="643" spans="7:13" x14ac:dyDescent="0.25">
      <c r="G643" s="71"/>
      <c r="H643" s="71"/>
      <c r="I643" s="71"/>
      <c r="K643" s="71"/>
      <c r="L643" s="71"/>
      <c r="M643" s="71"/>
    </row>
    <row r="644" spans="7:13" x14ac:dyDescent="0.25">
      <c r="G644" s="71"/>
      <c r="H644" s="71"/>
      <c r="I644" s="71"/>
      <c r="K644" s="71"/>
      <c r="L644" s="71"/>
      <c r="M644" s="71"/>
    </row>
    <row r="645" spans="7:13" x14ac:dyDescent="0.25">
      <c r="G645" s="71"/>
      <c r="H645" s="71"/>
      <c r="I645" s="71"/>
      <c r="K645" s="71"/>
      <c r="L645" s="71"/>
      <c r="M645" s="71"/>
    </row>
    <row r="646" spans="7:13" x14ac:dyDescent="0.25">
      <c r="G646" s="71"/>
      <c r="H646" s="71"/>
      <c r="I646" s="71"/>
      <c r="K646" s="71"/>
      <c r="L646" s="71"/>
      <c r="M646" s="71"/>
    </row>
    <row r="647" spans="7:13" x14ac:dyDescent="0.25">
      <c r="G647" s="71"/>
      <c r="H647" s="71"/>
      <c r="I647" s="71"/>
      <c r="K647" s="71"/>
      <c r="L647" s="71"/>
      <c r="M647" s="71"/>
    </row>
    <row r="648" spans="7:13" x14ac:dyDescent="0.25">
      <c r="G648" s="71"/>
      <c r="H648" s="71"/>
      <c r="I648" s="71"/>
      <c r="K648" s="71"/>
      <c r="L648" s="71"/>
      <c r="M648" s="71"/>
    </row>
    <row r="649" spans="7:13" x14ac:dyDescent="0.25">
      <c r="G649" s="71"/>
      <c r="H649" s="71"/>
      <c r="I649" s="71"/>
      <c r="K649" s="71"/>
      <c r="L649" s="71"/>
      <c r="M649" s="71"/>
    </row>
    <row r="650" spans="7:13" x14ac:dyDescent="0.25">
      <c r="G650" s="71"/>
      <c r="H650" s="71"/>
      <c r="I650" s="71"/>
      <c r="K650" s="71"/>
      <c r="L650" s="71"/>
      <c r="M650" s="71"/>
    </row>
    <row r="651" spans="7:13" x14ac:dyDescent="0.25">
      <c r="G651" s="71"/>
      <c r="H651" s="71"/>
      <c r="I651" s="71"/>
      <c r="K651" s="71"/>
      <c r="L651" s="71"/>
      <c r="M651" s="71"/>
    </row>
    <row r="652" spans="7:13" x14ac:dyDescent="0.25">
      <c r="G652" s="71"/>
      <c r="H652" s="71"/>
      <c r="I652" s="71"/>
      <c r="K652" s="71"/>
      <c r="L652" s="71"/>
      <c r="M652" s="71"/>
    </row>
    <row r="653" spans="7:13" x14ac:dyDescent="0.25">
      <c r="G653" s="71"/>
      <c r="H653" s="71"/>
      <c r="I653" s="71"/>
      <c r="K653" s="71"/>
      <c r="L653" s="71"/>
      <c r="M653" s="71"/>
    </row>
    <row r="654" spans="7:13" x14ac:dyDescent="0.25">
      <c r="G654" s="71"/>
      <c r="H654" s="71"/>
      <c r="I654" s="71"/>
      <c r="K654" s="71"/>
      <c r="L654" s="71"/>
      <c r="M654" s="71"/>
    </row>
    <row r="655" spans="7:13" x14ac:dyDescent="0.25">
      <c r="G655" s="71"/>
      <c r="H655" s="71"/>
      <c r="I655" s="71"/>
      <c r="K655" s="71"/>
      <c r="L655" s="71"/>
      <c r="M655" s="71"/>
    </row>
    <row r="656" spans="7:13" x14ac:dyDescent="0.25">
      <c r="G656" s="71"/>
      <c r="H656" s="71"/>
      <c r="I656" s="71"/>
      <c r="K656" s="71"/>
      <c r="L656" s="71"/>
      <c r="M656" s="71"/>
    </row>
    <row r="657" spans="7:13" x14ac:dyDescent="0.25">
      <c r="G657" s="71"/>
      <c r="H657" s="71"/>
      <c r="I657" s="71"/>
      <c r="K657" s="71"/>
      <c r="L657" s="71"/>
      <c r="M657" s="71"/>
    </row>
    <row r="658" spans="7:13" x14ac:dyDescent="0.25">
      <c r="G658" s="71"/>
      <c r="H658" s="71"/>
      <c r="I658" s="71"/>
      <c r="K658" s="71"/>
      <c r="L658" s="71"/>
      <c r="M658" s="71"/>
    </row>
    <row r="659" spans="7:13" x14ac:dyDescent="0.25">
      <c r="G659" s="71"/>
      <c r="H659" s="71"/>
      <c r="I659" s="71"/>
      <c r="K659" s="71"/>
      <c r="L659" s="71"/>
      <c r="M659" s="71"/>
    </row>
    <row r="660" spans="7:13" x14ac:dyDescent="0.25">
      <c r="G660" s="71"/>
      <c r="H660" s="71"/>
      <c r="I660" s="71"/>
      <c r="K660" s="71"/>
      <c r="L660" s="71"/>
      <c r="M660" s="71"/>
    </row>
    <row r="661" spans="7:13" x14ac:dyDescent="0.25">
      <c r="G661" s="71"/>
      <c r="H661" s="71"/>
      <c r="I661" s="71"/>
      <c r="K661" s="71"/>
      <c r="L661" s="71"/>
      <c r="M661" s="71"/>
    </row>
    <row r="662" spans="7:13" x14ac:dyDescent="0.25">
      <c r="G662" s="71"/>
      <c r="H662" s="71"/>
      <c r="I662" s="71"/>
      <c r="K662" s="71"/>
      <c r="L662" s="71"/>
      <c r="M662" s="71"/>
    </row>
    <row r="663" spans="7:13" x14ac:dyDescent="0.25">
      <c r="G663" s="71"/>
      <c r="H663" s="71"/>
      <c r="I663" s="71"/>
      <c r="K663" s="71"/>
      <c r="L663" s="71"/>
      <c r="M663" s="71"/>
    </row>
    <row r="664" spans="7:13" x14ac:dyDescent="0.25">
      <c r="G664" s="71"/>
      <c r="H664" s="71"/>
      <c r="I664" s="71"/>
      <c r="K664" s="71"/>
      <c r="L664" s="71"/>
      <c r="M664" s="71"/>
    </row>
    <row r="665" spans="7:13" x14ac:dyDescent="0.25">
      <c r="G665" s="71"/>
      <c r="H665" s="71"/>
      <c r="I665" s="71"/>
      <c r="K665" s="71"/>
      <c r="L665" s="71"/>
      <c r="M665" s="71"/>
    </row>
    <row r="666" spans="7:13" x14ac:dyDescent="0.25">
      <c r="G666" s="71"/>
      <c r="H666" s="71"/>
      <c r="I666" s="71"/>
      <c r="K666" s="71"/>
      <c r="L666" s="71"/>
      <c r="M666" s="71"/>
    </row>
    <row r="667" spans="7:13" x14ac:dyDescent="0.25">
      <c r="G667" s="71"/>
      <c r="H667" s="71"/>
      <c r="I667" s="71"/>
      <c r="K667" s="71"/>
      <c r="L667" s="71"/>
      <c r="M667" s="71"/>
    </row>
    <row r="668" spans="7:13" x14ac:dyDescent="0.25">
      <c r="G668" s="71"/>
      <c r="H668" s="71"/>
      <c r="I668" s="71"/>
      <c r="K668" s="71"/>
      <c r="L668" s="71"/>
      <c r="M668" s="71"/>
    </row>
    <row r="669" spans="7:13" x14ac:dyDescent="0.25">
      <c r="G669" s="71"/>
      <c r="H669" s="71"/>
      <c r="I669" s="71"/>
      <c r="K669" s="71"/>
      <c r="L669" s="71"/>
      <c r="M669" s="71"/>
    </row>
    <row r="670" spans="7:13" x14ac:dyDescent="0.25">
      <c r="G670" s="71"/>
      <c r="H670" s="71"/>
      <c r="I670" s="71"/>
      <c r="K670" s="71"/>
      <c r="L670" s="71"/>
      <c r="M670" s="71"/>
    </row>
    <row r="671" spans="7:13" x14ac:dyDescent="0.25">
      <c r="G671" s="71"/>
      <c r="H671" s="71"/>
      <c r="I671" s="71"/>
      <c r="K671" s="71"/>
      <c r="L671" s="71"/>
      <c r="M671" s="71"/>
    </row>
    <row r="672" spans="7:13" x14ac:dyDescent="0.25">
      <c r="G672" s="71"/>
      <c r="H672" s="71"/>
      <c r="I672" s="71"/>
      <c r="K672" s="71"/>
      <c r="L672" s="71"/>
      <c r="M672" s="71"/>
    </row>
    <row r="673" spans="7:13" x14ac:dyDescent="0.25">
      <c r="G673" s="71"/>
      <c r="H673" s="71"/>
      <c r="I673" s="71"/>
      <c r="K673" s="71"/>
      <c r="L673" s="71"/>
      <c r="M673" s="71"/>
    </row>
    <row r="674" spans="7:13" x14ac:dyDescent="0.25">
      <c r="G674" s="71"/>
      <c r="H674" s="71"/>
      <c r="I674" s="71"/>
      <c r="K674" s="71"/>
      <c r="L674" s="71"/>
      <c r="M674" s="71"/>
    </row>
    <row r="675" spans="7:13" x14ac:dyDescent="0.25">
      <c r="G675" s="71"/>
      <c r="H675" s="71"/>
      <c r="I675" s="71"/>
      <c r="K675" s="71"/>
      <c r="L675" s="71"/>
      <c r="M675" s="71"/>
    </row>
    <row r="676" spans="7:13" x14ac:dyDescent="0.25">
      <c r="G676" s="71"/>
      <c r="H676" s="71"/>
      <c r="I676" s="71"/>
      <c r="K676" s="71"/>
      <c r="L676" s="71"/>
      <c r="M676" s="71"/>
    </row>
    <row r="677" spans="7:13" x14ac:dyDescent="0.25">
      <c r="G677" s="71"/>
      <c r="H677" s="71"/>
      <c r="I677" s="71"/>
      <c r="K677" s="71"/>
      <c r="L677" s="71"/>
      <c r="M677" s="71"/>
    </row>
    <row r="678" spans="7:13" x14ac:dyDescent="0.25">
      <c r="G678" s="71"/>
      <c r="H678" s="71"/>
      <c r="I678" s="71"/>
      <c r="K678" s="71"/>
      <c r="L678" s="71"/>
      <c r="M678" s="71"/>
    </row>
    <row r="679" spans="7:13" x14ac:dyDescent="0.25">
      <c r="G679" s="71"/>
      <c r="H679" s="71"/>
      <c r="I679" s="71"/>
      <c r="K679" s="71"/>
      <c r="L679" s="71"/>
      <c r="M679" s="71"/>
    </row>
    <row r="680" spans="7:13" x14ac:dyDescent="0.25">
      <c r="G680" s="71"/>
      <c r="H680" s="71"/>
      <c r="I680" s="71"/>
      <c r="K680" s="71"/>
      <c r="L680" s="71"/>
      <c r="M680" s="71"/>
    </row>
    <row r="681" spans="7:13" x14ac:dyDescent="0.25">
      <c r="G681" s="71"/>
      <c r="H681" s="71"/>
      <c r="I681" s="71"/>
      <c r="K681" s="71"/>
      <c r="L681" s="71"/>
      <c r="M681" s="71"/>
    </row>
    <row r="682" spans="7:13" x14ac:dyDescent="0.25">
      <c r="G682" s="71"/>
      <c r="H682" s="71"/>
      <c r="I682" s="71"/>
      <c r="K682" s="71"/>
      <c r="L682" s="71"/>
      <c r="M682" s="71"/>
    </row>
    <row r="683" spans="7:13" x14ac:dyDescent="0.25">
      <c r="G683" s="71"/>
      <c r="H683" s="71"/>
      <c r="I683" s="71"/>
      <c r="K683" s="71"/>
      <c r="L683" s="71"/>
      <c r="M683" s="71"/>
    </row>
    <row r="684" spans="7:13" x14ac:dyDescent="0.25">
      <c r="G684" s="71"/>
      <c r="H684" s="71"/>
      <c r="I684" s="71"/>
      <c r="K684" s="71"/>
      <c r="L684" s="71"/>
      <c r="M684" s="71"/>
    </row>
    <row r="685" spans="7:13" x14ac:dyDescent="0.25">
      <c r="G685" s="71"/>
      <c r="H685" s="71"/>
      <c r="I685" s="71"/>
      <c r="K685" s="71"/>
      <c r="L685" s="71"/>
      <c r="M685" s="71"/>
    </row>
    <row r="686" spans="7:13" x14ac:dyDescent="0.25">
      <c r="G686" s="71"/>
      <c r="H686" s="71"/>
      <c r="I686" s="71"/>
      <c r="K686" s="71"/>
      <c r="L686" s="71"/>
      <c r="M686" s="71"/>
    </row>
    <row r="687" spans="7:13" x14ac:dyDescent="0.25">
      <c r="G687" s="71"/>
      <c r="H687" s="71"/>
      <c r="I687" s="71"/>
      <c r="K687" s="71"/>
      <c r="L687" s="71"/>
      <c r="M687" s="71"/>
    </row>
    <row r="688" spans="7:13" x14ac:dyDescent="0.25">
      <c r="G688" s="71"/>
      <c r="H688" s="71"/>
      <c r="I688" s="71"/>
      <c r="K688" s="71"/>
      <c r="L688" s="71"/>
      <c r="M688" s="71"/>
    </row>
    <row r="689" spans="7:13" x14ac:dyDescent="0.25">
      <c r="G689" s="71"/>
      <c r="H689" s="71"/>
      <c r="I689" s="71"/>
      <c r="K689" s="71"/>
      <c r="L689" s="71"/>
      <c r="M689" s="71"/>
    </row>
    <row r="690" spans="7:13" x14ac:dyDescent="0.25">
      <c r="G690" s="71"/>
      <c r="H690" s="71"/>
      <c r="I690" s="71"/>
      <c r="K690" s="71"/>
      <c r="L690" s="71"/>
      <c r="M690" s="71"/>
    </row>
    <row r="691" spans="7:13" x14ac:dyDescent="0.25">
      <c r="G691" s="71"/>
      <c r="H691" s="71"/>
      <c r="I691" s="71"/>
      <c r="K691" s="71"/>
      <c r="L691" s="71"/>
      <c r="M691" s="71"/>
    </row>
    <row r="692" spans="7:13" x14ac:dyDescent="0.25">
      <c r="G692" s="71"/>
      <c r="H692" s="71"/>
      <c r="I692" s="71"/>
      <c r="K692" s="71"/>
      <c r="L692" s="71"/>
      <c r="M692" s="71"/>
    </row>
    <row r="693" spans="7:13" x14ac:dyDescent="0.25">
      <c r="G693" s="71"/>
      <c r="H693" s="71"/>
      <c r="I693" s="71"/>
      <c r="K693" s="71"/>
      <c r="L693" s="71"/>
      <c r="M693" s="71"/>
    </row>
    <row r="694" spans="7:13" x14ac:dyDescent="0.25">
      <c r="G694" s="71"/>
      <c r="H694" s="71"/>
      <c r="I694" s="71"/>
      <c r="K694" s="71"/>
      <c r="L694" s="71"/>
      <c r="M694" s="71"/>
    </row>
    <row r="695" spans="7:13" x14ac:dyDescent="0.25">
      <c r="G695" s="71"/>
      <c r="H695" s="71"/>
      <c r="I695" s="71"/>
      <c r="K695" s="71"/>
      <c r="L695" s="71"/>
      <c r="M695" s="71"/>
    </row>
    <row r="696" spans="7:13" x14ac:dyDescent="0.25">
      <c r="G696" s="71"/>
      <c r="H696" s="71"/>
      <c r="I696" s="71"/>
      <c r="K696" s="71"/>
      <c r="L696" s="71"/>
      <c r="M696" s="71"/>
    </row>
    <row r="697" spans="7:13" x14ac:dyDescent="0.25">
      <c r="G697" s="71"/>
      <c r="H697" s="71"/>
      <c r="I697" s="71"/>
      <c r="K697" s="71"/>
      <c r="L697" s="71"/>
      <c r="M697" s="71"/>
    </row>
    <row r="698" spans="7:13" x14ac:dyDescent="0.25">
      <c r="G698" s="71"/>
      <c r="H698" s="71"/>
      <c r="I698" s="71"/>
      <c r="K698" s="71"/>
      <c r="L698" s="71"/>
      <c r="M698" s="71"/>
    </row>
    <row r="699" spans="7:13" x14ac:dyDescent="0.25">
      <c r="G699" s="71"/>
      <c r="H699" s="71"/>
      <c r="I699" s="71"/>
      <c r="K699" s="71"/>
      <c r="L699" s="71"/>
      <c r="M699" s="71"/>
    </row>
    <row r="700" spans="7:13" x14ac:dyDescent="0.25">
      <c r="G700" s="71"/>
      <c r="H700" s="71"/>
      <c r="I700" s="71"/>
      <c r="K700" s="71"/>
      <c r="L700" s="71"/>
      <c r="M700" s="71"/>
    </row>
    <row r="701" spans="7:13" x14ac:dyDescent="0.25">
      <c r="G701" s="71"/>
      <c r="H701" s="71"/>
      <c r="I701" s="71"/>
      <c r="K701" s="71"/>
      <c r="L701" s="71"/>
      <c r="M701" s="71"/>
    </row>
    <row r="702" spans="7:13" x14ac:dyDescent="0.25">
      <c r="G702" s="71"/>
      <c r="H702" s="71"/>
      <c r="I702" s="71"/>
      <c r="K702" s="71"/>
      <c r="L702" s="71"/>
      <c r="M702" s="71"/>
    </row>
    <row r="703" spans="7:13" x14ac:dyDescent="0.25">
      <c r="G703" s="71"/>
      <c r="H703" s="71"/>
      <c r="I703" s="71"/>
      <c r="K703" s="71"/>
      <c r="L703" s="71"/>
      <c r="M703" s="71"/>
    </row>
    <row r="704" spans="7:13" x14ac:dyDescent="0.25">
      <c r="G704" s="71"/>
      <c r="H704" s="71"/>
      <c r="I704" s="71"/>
      <c r="K704" s="71"/>
      <c r="L704" s="71"/>
      <c r="M704" s="71"/>
    </row>
    <row r="705" spans="7:13" x14ac:dyDescent="0.25">
      <c r="G705" s="71"/>
      <c r="H705" s="71"/>
      <c r="I705" s="71"/>
      <c r="K705" s="71"/>
      <c r="L705" s="71"/>
      <c r="M705" s="71"/>
    </row>
    <row r="706" spans="7:13" x14ac:dyDescent="0.25">
      <c r="G706" s="71"/>
      <c r="H706" s="71"/>
      <c r="I706" s="71"/>
      <c r="K706" s="71"/>
      <c r="L706" s="71"/>
      <c r="M706" s="71"/>
    </row>
    <row r="707" spans="7:13" x14ac:dyDescent="0.25">
      <c r="G707" s="71"/>
      <c r="H707" s="71"/>
      <c r="I707" s="71"/>
      <c r="K707" s="71"/>
      <c r="L707" s="71"/>
      <c r="M707" s="71"/>
    </row>
    <row r="708" spans="7:13" x14ac:dyDescent="0.25">
      <c r="G708" s="71"/>
      <c r="H708" s="71"/>
      <c r="I708" s="71"/>
      <c r="K708" s="71"/>
      <c r="L708" s="71"/>
      <c r="M708" s="71"/>
    </row>
    <row r="709" spans="7:13" x14ac:dyDescent="0.25">
      <c r="G709" s="71"/>
      <c r="H709" s="71"/>
      <c r="I709" s="71"/>
      <c r="K709" s="71"/>
      <c r="L709" s="71"/>
      <c r="M709" s="71"/>
    </row>
    <row r="710" spans="7:13" x14ac:dyDescent="0.25">
      <c r="G710" s="71"/>
      <c r="H710" s="71"/>
      <c r="I710" s="71"/>
      <c r="K710" s="71"/>
      <c r="L710" s="71"/>
      <c r="M710" s="71"/>
    </row>
    <row r="711" spans="7:13" x14ac:dyDescent="0.25">
      <c r="G711" s="71"/>
      <c r="H711" s="71"/>
      <c r="I711" s="71"/>
      <c r="K711" s="71"/>
      <c r="L711" s="71"/>
      <c r="M711" s="71"/>
    </row>
    <row r="712" spans="7:13" x14ac:dyDescent="0.25">
      <c r="G712" s="71"/>
      <c r="H712" s="71"/>
      <c r="I712" s="71"/>
      <c r="K712" s="71"/>
      <c r="L712" s="71"/>
      <c r="M712" s="71"/>
    </row>
    <row r="713" spans="7:13" x14ac:dyDescent="0.25">
      <c r="G713" s="71"/>
      <c r="H713" s="71"/>
      <c r="I713" s="71"/>
      <c r="K713" s="71"/>
      <c r="L713" s="71"/>
      <c r="M713" s="71"/>
    </row>
    <row r="714" spans="7:13" x14ac:dyDescent="0.25">
      <c r="G714" s="71"/>
      <c r="H714" s="71"/>
      <c r="I714" s="71"/>
      <c r="K714" s="71"/>
      <c r="L714" s="71"/>
      <c r="M714" s="71"/>
    </row>
    <row r="715" spans="7:13" x14ac:dyDescent="0.25">
      <c r="G715" s="71"/>
      <c r="H715" s="71"/>
      <c r="I715" s="71"/>
      <c r="K715" s="71"/>
      <c r="L715" s="71"/>
      <c r="M715" s="71"/>
    </row>
    <row r="716" spans="7:13" x14ac:dyDescent="0.25">
      <c r="G716" s="71"/>
      <c r="H716" s="71"/>
      <c r="I716" s="71"/>
      <c r="K716" s="71"/>
      <c r="L716" s="71"/>
      <c r="M716" s="71"/>
    </row>
    <row r="717" spans="7:13" x14ac:dyDescent="0.25">
      <c r="G717" s="71"/>
      <c r="H717" s="71"/>
      <c r="I717" s="71"/>
      <c r="K717" s="71"/>
      <c r="L717" s="71"/>
      <c r="M717" s="71"/>
    </row>
    <row r="718" spans="7:13" x14ac:dyDescent="0.25">
      <c r="G718" s="71"/>
      <c r="H718" s="71"/>
      <c r="I718" s="71"/>
      <c r="K718" s="71"/>
      <c r="L718" s="71"/>
      <c r="M718" s="71"/>
    </row>
    <row r="719" spans="7:13" x14ac:dyDescent="0.25">
      <c r="G719" s="71"/>
      <c r="H719" s="71"/>
      <c r="I719" s="71"/>
      <c r="K719" s="71"/>
      <c r="L719" s="71"/>
      <c r="M719" s="71"/>
    </row>
    <row r="720" spans="7:13" x14ac:dyDescent="0.25">
      <c r="G720" s="71"/>
      <c r="H720" s="71"/>
      <c r="I720" s="71"/>
      <c r="K720" s="71"/>
      <c r="L720" s="71"/>
      <c r="M720" s="71"/>
    </row>
    <row r="721" spans="7:13" x14ac:dyDescent="0.25">
      <c r="G721" s="71"/>
      <c r="H721" s="71"/>
      <c r="I721" s="71"/>
      <c r="K721" s="71"/>
      <c r="L721" s="71"/>
      <c r="M721" s="71"/>
    </row>
    <row r="722" spans="7:13" x14ac:dyDescent="0.25">
      <c r="G722" s="71"/>
      <c r="H722" s="71"/>
      <c r="I722" s="71"/>
      <c r="K722" s="71"/>
      <c r="L722" s="71"/>
      <c r="M722" s="71"/>
    </row>
    <row r="723" spans="7:13" x14ac:dyDescent="0.25">
      <c r="G723" s="71"/>
      <c r="H723" s="71"/>
      <c r="I723" s="71"/>
      <c r="K723" s="71"/>
      <c r="L723" s="71"/>
      <c r="M723" s="71"/>
    </row>
    <row r="724" spans="7:13" x14ac:dyDescent="0.25">
      <c r="G724" s="71"/>
      <c r="H724" s="71"/>
      <c r="I724" s="71"/>
      <c r="K724" s="71"/>
      <c r="L724" s="71"/>
      <c r="M724" s="71"/>
    </row>
    <row r="725" spans="7:13" x14ac:dyDescent="0.25">
      <c r="G725" s="71"/>
      <c r="H725" s="71"/>
      <c r="I725" s="71"/>
      <c r="K725" s="71"/>
      <c r="L725" s="71"/>
      <c r="M725" s="71"/>
    </row>
    <row r="726" spans="7:13" x14ac:dyDescent="0.25">
      <c r="G726" s="71"/>
      <c r="H726" s="71"/>
      <c r="I726" s="71"/>
      <c r="K726" s="71"/>
      <c r="L726" s="71"/>
      <c r="M726" s="71"/>
    </row>
    <row r="727" spans="7:13" x14ac:dyDescent="0.25">
      <c r="G727" s="71"/>
      <c r="H727" s="71"/>
      <c r="I727" s="71"/>
      <c r="K727" s="71"/>
      <c r="L727" s="71"/>
      <c r="M727" s="71"/>
    </row>
    <row r="728" spans="7:13" x14ac:dyDescent="0.25">
      <c r="G728" s="71"/>
      <c r="H728" s="71"/>
      <c r="I728" s="71"/>
      <c r="K728" s="71"/>
      <c r="L728" s="71"/>
      <c r="M728" s="71"/>
    </row>
    <row r="729" spans="7:13" x14ac:dyDescent="0.25">
      <c r="G729" s="71"/>
      <c r="H729" s="71"/>
      <c r="I729" s="71"/>
      <c r="K729" s="71"/>
      <c r="L729" s="71"/>
      <c r="M729" s="71"/>
    </row>
    <row r="730" spans="7:13" x14ac:dyDescent="0.25">
      <c r="G730" s="71"/>
      <c r="H730" s="71"/>
      <c r="I730" s="71"/>
      <c r="K730" s="71"/>
      <c r="L730" s="71"/>
      <c r="M730" s="71"/>
    </row>
    <row r="731" spans="7:13" x14ac:dyDescent="0.25">
      <c r="G731" s="71"/>
      <c r="H731" s="71"/>
      <c r="I731" s="71"/>
      <c r="K731" s="71"/>
      <c r="L731" s="71"/>
      <c r="M731" s="71"/>
    </row>
    <row r="732" spans="7:13" x14ac:dyDescent="0.25">
      <c r="G732" s="71"/>
      <c r="H732" s="71"/>
      <c r="I732" s="71"/>
      <c r="K732" s="71"/>
      <c r="L732" s="71"/>
      <c r="M732" s="71"/>
    </row>
    <row r="733" spans="7:13" x14ac:dyDescent="0.25">
      <c r="G733" s="71"/>
      <c r="H733" s="71"/>
      <c r="I733" s="71"/>
      <c r="K733" s="71"/>
      <c r="L733" s="71"/>
      <c r="M733" s="71"/>
    </row>
    <row r="734" spans="7:13" x14ac:dyDescent="0.25">
      <c r="G734" s="71"/>
      <c r="H734" s="71"/>
      <c r="I734" s="71"/>
      <c r="K734" s="71"/>
      <c r="L734" s="71"/>
      <c r="M734" s="71"/>
    </row>
    <row r="735" spans="7:13" x14ac:dyDescent="0.25">
      <c r="G735" s="71"/>
      <c r="H735" s="71"/>
      <c r="I735" s="71"/>
      <c r="K735" s="71"/>
      <c r="L735" s="71"/>
      <c r="M735" s="71"/>
    </row>
    <row r="736" spans="7:13" x14ac:dyDescent="0.25">
      <c r="G736" s="71"/>
      <c r="H736" s="71"/>
      <c r="I736" s="71"/>
      <c r="K736" s="71"/>
      <c r="L736" s="71"/>
      <c r="M736" s="71"/>
    </row>
    <row r="737" spans="7:13" x14ac:dyDescent="0.25">
      <c r="G737" s="71"/>
      <c r="H737" s="71"/>
      <c r="I737" s="71"/>
      <c r="K737" s="71"/>
      <c r="L737" s="71"/>
      <c r="M737" s="71"/>
    </row>
    <row r="738" spans="7:13" x14ac:dyDescent="0.25">
      <c r="G738" s="71"/>
      <c r="H738" s="71"/>
      <c r="I738" s="71"/>
      <c r="K738" s="71"/>
      <c r="L738" s="71"/>
      <c r="M738" s="71"/>
    </row>
    <row r="739" spans="7:13" x14ac:dyDescent="0.25">
      <c r="G739" s="71"/>
      <c r="H739" s="71"/>
      <c r="I739" s="71"/>
      <c r="K739" s="71"/>
      <c r="L739" s="71"/>
      <c r="M739" s="71"/>
    </row>
    <row r="740" spans="7:13" x14ac:dyDescent="0.25">
      <c r="G740" s="71"/>
      <c r="H740" s="71"/>
      <c r="I740" s="71"/>
      <c r="K740" s="71"/>
      <c r="L740" s="71"/>
      <c r="M740" s="71"/>
    </row>
    <row r="741" spans="7:13" x14ac:dyDescent="0.25">
      <c r="G741" s="71"/>
      <c r="H741" s="71"/>
      <c r="I741" s="71"/>
      <c r="K741" s="71"/>
      <c r="L741" s="71"/>
      <c r="M741" s="71"/>
    </row>
    <row r="742" spans="7:13" x14ac:dyDescent="0.25">
      <c r="G742" s="71"/>
      <c r="H742" s="71"/>
      <c r="I742" s="71"/>
      <c r="K742" s="71"/>
      <c r="L742" s="71"/>
      <c r="M742" s="71"/>
    </row>
    <row r="743" spans="7:13" x14ac:dyDescent="0.25">
      <c r="G743" s="71"/>
      <c r="H743" s="71"/>
      <c r="I743" s="71"/>
      <c r="K743" s="71"/>
      <c r="L743" s="71"/>
      <c r="M743" s="71"/>
    </row>
    <row r="744" spans="7:13" x14ac:dyDescent="0.25">
      <c r="G744" s="71"/>
      <c r="H744" s="71"/>
      <c r="I744" s="71"/>
      <c r="K744" s="71"/>
      <c r="L744" s="71"/>
      <c r="M744" s="71"/>
    </row>
    <row r="745" spans="7:13" x14ac:dyDescent="0.25">
      <c r="G745" s="71"/>
      <c r="H745" s="71"/>
      <c r="I745" s="71"/>
      <c r="K745" s="71"/>
      <c r="L745" s="71"/>
      <c r="M745" s="71"/>
    </row>
    <row r="746" spans="7:13" x14ac:dyDescent="0.25">
      <c r="G746" s="71"/>
      <c r="H746" s="71"/>
      <c r="I746" s="71"/>
      <c r="K746" s="71"/>
      <c r="L746" s="71"/>
      <c r="M746" s="71"/>
    </row>
    <row r="747" spans="7:13" x14ac:dyDescent="0.25">
      <c r="G747" s="71"/>
      <c r="H747" s="71"/>
      <c r="I747" s="71"/>
      <c r="K747" s="71"/>
      <c r="L747" s="71"/>
      <c r="M747" s="71"/>
    </row>
    <row r="748" spans="7:13" x14ac:dyDescent="0.25">
      <c r="G748" s="71"/>
      <c r="H748" s="71"/>
      <c r="I748" s="71"/>
      <c r="K748" s="71"/>
      <c r="L748" s="71"/>
      <c r="M748" s="71"/>
    </row>
    <row r="749" spans="7:13" x14ac:dyDescent="0.25">
      <c r="G749" s="71"/>
      <c r="H749" s="71"/>
      <c r="I749" s="71"/>
      <c r="K749" s="71"/>
      <c r="L749" s="71"/>
      <c r="M749" s="71"/>
    </row>
    <row r="750" spans="7:13" x14ac:dyDescent="0.25">
      <c r="G750" s="71"/>
      <c r="H750" s="71"/>
      <c r="I750" s="71"/>
      <c r="K750" s="71"/>
      <c r="L750" s="71"/>
      <c r="M750" s="71"/>
    </row>
    <row r="751" spans="7:13" x14ac:dyDescent="0.25">
      <c r="G751" s="71"/>
      <c r="H751" s="71"/>
      <c r="I751" s="71"/>
      <c r="K751" s="71"/>
      <c r="L751" s="71"/>
      <c r="M751" s="71"/>
    </row>
    <row r="752" spans="7:13" x14ac:dyDescent="0.25">
      <c r="G752" s="71"/>
      <c r="H752" s="71"/>
      <c r="I752" s="71"/>
      <c r="K752" s="71"/>
      <c r="L752" s="71"/>
      <c r="M752" s="71"/>
    </row>
    <row r="753" spans="7:13" x14ac:dyDescent="0.25">
      <c r="G753" s="71"/>
      <c r="H753" s="71"/>
      <c r="I753" s="71"/>
      <c r="K753" s="71"/>
      <c r="L753" s="71"/>
      <c r="M753" s="71"/>
    </row>
    <row r="754" spans="7:13" x14ac:dyDescent="0.25">
      <c r="G754" s="71"/>
      <c r="H754" s="71"/>
      <c r="I754" s="71"/>
      <c r="K754" s="71"/>
      <c r="L754" s="71"/>
      <c r="M754" s="71"/>
    </row>
    <row r="755" spans="7:13" x14ac:dyDescent="0.25">
      <c r="G755" s="71"/>
      <c r="H755" s="71"/>
      <c r="I755" s="71"/>
      <c r="K755" s="71"/>
      <c r="L755" s="71"/>
      <c r="M755" s="71"/>
    </row>
    <row r="756" spans="7:13" x14ac:dyDescent="0.25">
      <c r="G756" s="71"/>
      <c r="H756" s="71"/>
      <c r="I756" s="71"/>
      <c r="K756" s="71"/>
      <c r="L756" s="71"/>
      <c r="M756" s="71"/>
    </row>
    <row r="757" spans="7:13" x14ac:dyDescent="0.25">
      <c r="G757" s="71"/>
      <c r="H757" s="71"/>
      <c r="I757" s="71"/>
      <c r="K757" s="71"/>
      <c r="L757" s="71"/>
      <c r="M757" s="71"/>
    </row>
    <row r="758" spans="7:13" x14ac:dyDescent="0.25">
      <c r="G758" s="71"/>
      <c r="H758" s="71"/>
      <c r="I758" s="71"/>
      <c r="K758" s="71"/>
      <c r="L758" s="71"/>
      <c r="M758" s="71"/>
    </row>
    <row r="759" spans="7:13" x14ac:dyDescent="0.25">
      <c r="G759" s="71"/>
      <c r="H759" s="71"/>
      <c r="I759" s="71"/>
      <c r="K759" s="71"/>
      <c r="L759" s="71"/>
      <c r="M759" s="71"/>
    </row>
    <row r="760" spans="7:13" x14ac:dyDescent="0.25">
      <c r="G760" s="71"/>
      <c r="H760" s="71"/>
      <c r="I760" s="71"/>
      <c r="K760" s="71"/>
      <c r="L760" s="71"/>
      <c r="M760" s="71"/>
    </row>
    <row r="761" spans="7:13" x14ac:dyDescent="0.25">
      <c r="G761" s="71"/>
      <c r="H761" s="71"/>
      <c r="I761" s="71"/>
      <c r="K761" s="71"/>
      <c r="L761" s="71"/>
      <c r="M761" s="71"/>
    </row>
    <row r="762" spans="7:13" x14ac:dyDescent="0.25">
      <c r="G762" s="71"/>
      <c r="H762" s="71"/>
      <c r="I762" s="71"/>
      <c r="K762" s="71"/>
      <c r="L762" s="71"/>
      <c r="M762" s="71"/>
    </row>
    <row r="763" spans="7:13" x14ac:dyDescent="0.25">
      <c r="G763" s="71"/>
      <c r="H763" s="71"/>
      <c r="I763" s="71"/>
      <c r="K763" s="71"/>
      <c r="L763" s="71"/>
      <c r="M763" s="71"/>
    </row>
    <row r="764" spans="7:13" x14ac:dyDescent="0.25">
      <c r="G764" s="71"/>
      <c r="H764" s="71"/>
      <c r="I764" s="71"/>
      <c r="K764" s="71"/>
      <c r="L764" s="71"/>
      <c r="M764" s="71"/>
    </row>
    <row r="765" spans="7:13" x14ac:dyDescent="0.25">
      <c r="G765" s="71"/>
      <c r="H765" s="71"/>
      <c r="I765" s="71"/>
      <c r="K765" s="71"/>
      <c r="L765" s="71"/>
      <c r="M765" s="71"/>
    </row>
    <row r="766" spans="7:13" x14ac:dyDescent="0.25">
      <c r="G766" s="71"/>
      <c r="H766" s="71"/>
      <c r="I766" s="71"/>
      <c r="K766" s="71"/>
      <c r="L766" s="71"/>
      <c r="M766" s="71"/>
    </row>
    <row r="767" spans="7:13" x14ac:dyDescent="0.25">
      <c r="G767" s="71"/>
      <c r="H767" s="71"/>
      <c r="I767" s="71"/>
      <c r="K767" s="71"/>
      <c r="L767" s="71"/>
      <c r="M767" s="71"/>
    </row>
    <row r="768" spans="7:13" x14ac:dyDescent="0.25">
      <c r="G768" s="71"/>
      <c r="H768" s="71"/>
      <c r="I768" s="71"/>
      <c r="K768" s="71"/>
      <c r="L768" s="71"/>
      <c r="M768" s="71"/>
    </row>
    <row r="769" spans="7:13" x14ac:dyDescent="0.25">
      <c r="G769" s="71"/>
      <c r="H769" s="71"/>
      <c r="I769" s="71"/>
      <c r="K769" s="71"/>
      <c r="L769" s="71"/>
      <c r="M769" s="71"/>
    </row>
    <row r="770" spans="7:13" x14ac:dyDescent="0.25">
      <c r="G770" s="71"/>
      <c r="H770" s="71"/>
      <c r="I770" s="71"/>
      <c r="K770" s="71"/>
      <c r="L770" s="71"/>
      <c r="M770" s="71"/>
    </row>
    <row r="771" spans="7:13" x14ac:dyDescent="0.25">
      <c r="G771" s="71"/>
      <c r="H771" s="71"/>
      <c r="I771" s="71"/>
      <c r="K771" s="71"/>
      <c r="L771" s="71"/>
      <c r="M771" s="71"/>
    </row>
    <row r="772" spans="7:13" x14ac:dyDescent="0.25">
      <c r="G772" s="71"/>
      <c r="H772" s="71"/>
      <c r="I772" s="71"/>
      <c r="K772" s="71"/>
      <c r="L772" s="71"/>
      <c r="M772" s="71"/>
    </row>
    <row r="773" spans="7:13" x14ac:dyDescent="0.25">
      <c r="G773" s="71"/>
      <c r="H773" s="71"/>
      <c r="I773" s="71"/>
      <c r="K773" s="71"/>
      <c r="L773" s="71"/>
      <c r="M773" s="71"/>
    </row>
    <row r="774" spans="7:13" x14ac:dyDescent="0.25">
      <c r="G774" s="71"/>
      <c r="H774" s="71"/>
      <c r="I774" s="71"/>
      <c r="K774" s="71"/>
      <c r="L774" s="71"/>
      <c r="M774" s="71"/>
    </row>
    <row r="775" spans="7:13" x14ac:dyDescent="0.25">
      <c r="G775" s="71"/>
      <c r="H775" s="71"/>
      <c r="I775" s="71"/>
      <c r="K775" s="71"/>
      <c r="L775" s="71"/>
      <c r="M775" s="71"/>
    </row>
    <row r="776" spans="7:13" x14ac:dyDescent="0.25">
      <c r="G776" s="71"/>
      <c r="H776" s="71"/>
      <c r="I776" s="71"/>
      <c r="K776" s="71"/>
      <c r="L776" s="71"/>
      <c r="M776" s="71"/>
    </row>
    <row r="777" spans="7:13" x14ac:dyDescent="0.25">
      <c r="G777" s="71"/>
      <c r="H777" s="71"/>
      <c r="I777" s="71"/>
      <c r="K777" s="71"/>
      <c r="L777" s="71"/>
      <c r="M777" s="71"/>
    </row>
    <row r="778" spans="7:13" x14ac:dyDescent="0.25">
      <c r="G778" s="71"/>
      <c r="H778" s="71"/>
      <c r="I778" s="71"/>
      <c r="K778" s="71"/>
      <c r="L778" s="71"/>
      <c r="M778" s="71"/>
    </row>
    <row r="779" spans="7:13" x14ac:dyDescent="0.25">
      <c r="G779" s="71"/>
      <c r="H779" s="71"/>
      <c r="I779" s="71"/>
      <c r="K779" s="71"/>
      <c r="L779" s="71"/>
      <c r="M779" s="71"/>
    </row>
    <row r="780" spans="7:13" x14ac:dyDescent="0.25">
      <c r="G780" s="71"/>
      <c r="H780" s="71"/>
      <c r="I780" s="71"/>
      <c r="K780" s="71"/>
      <c r="L780" s="71"/>
      <c r="M780" s="71"/>
    </row>
    <row r="781" spans="7:13" x14ac:dyDescent="0.25">
      <c r="G781" s="71"/>
      <c r="H781" s="71"/>
      <c r="I781" s="71"/>
      <c r="K781" s="71"/>
      <c r="L781" s="71"/>
      <c r="M781" s="71"/>
    </row>
    <row r="782" spans="7:13" x14ac:dyDescent="0.25">
      <c r="G782" s="71"/>
      <c r="H782" s="71"/>
      <c r="I782" s="71"/>
      <c r="K782" s="71"/>
      <c r="L782" s="71"/>
      <c r="M782" s="71"/>
    </row>
    <row r="783" spans="7:13" x14ac:dyDescent="0.25">
      <c r="G783" s="71"/>
      <c r="H783" s="71"/>
      <c r="I783" s="71"/>
      <c r="K783" s="71"/>
      <c r="L783" s="71"/>
      <c r="M783" s="71"/>
    </row>
    <row r="784" spans="7:13" x14ac:dyDescent="0.25">
      <c r="G784" s="71"/>
      <c r="H784" s="71"/>
      <c r="I784" s="71"/>
      <c r="K784" s="71"/>
      <c r="L784" s="71"/>
      <c r="M784" s="71"/>
    </row>
    <row r="785" spans="7:13" x14ac:dyDescent="0.25">
      <c r="G785" s="71"/>
      <c r="H785" s="71"/>
      <c r="I785" s="71"/>
      <c r="K785" s="71"/>
      <c r="L785" s="71"/>
      <c r="M785" s="71"/>
    </row>
    <row r="786" spans="7:13" x14ac:dyDescent="0.25">
      <c r="G786" s="71"/>
      <c r="H786" s="71"/>
      <c r="I786" s="71"/>
      <c r="K786" s="71"/>
      <c r="L786" s="71"/>
      <c r="M786" s="71"/>
    </row>
    <row r="787" spans="7:13" x14ac:dyDescent="0.25">
      <c r="G787" s="71"/>
      <c r="H787" s="71"/>
      <c r="I787" s="71"/>
      <c r="K787" s="71"/>
      <c r="L787" s="71"/>
      <c r="M787" s="71"/>
    </row>
    <row r="788" spans="7:13" x14ac:dyDescent="0.25">
      <c r="G788" s="71"/>
      <c r="H788" s="71"/>
      <c r="I788" s="71"/>
      <c r="K788" s="71"/>
      <c r="L788" s="71"/>
      <c r="M788" s="71"/>
    </row>
    <row r="789" spans="7:13" x14ac:dyDescent="0.25">
      <c r="G789" s="71"/>
      <c r="H789" s="71"/>
      <c r="I789" s="71"/>
      <c r="K789" s="71"/>
      <c r="L789" s="71"/>
      <c r="M789" s="71"/>
    </row>
    <row r="790" spans="7:13" x14ac:dyDescent="0.25">
      <c r="G790" s="71"/>
      <c r="H790" s="71"/>
      <c r="I790" s="71"/>
      <c r="K790" s="71"/>
      <c r="L790" s="71"/>
      <c r="M790" s="71"/>
    </row>
    <row r="791" spans="7:13" x14ac:dyDescent="0.25">
      <c r="G791" s="71"/>
      <c r="H791" s="71"/>
      <c r="I791" s="71"/>
      <c r="K791" s="71"/>
      <c r="L791" s="71"/>
      <c r="M791" s="71"/>
    </row>
    <row r="792" spans="7:13" x14ac:dyDescent="0.25">
      <c r="G792" s="71"/>
      <c r="H792" s="71"/>
      <c r="I792" s="71"/>
      <c r="K792" s="71"/>
      <c r="L792" s="71"/>
      <c r="M792" s="71"/>
    </row>
    <row r="793" spans="7:13" x14ac:dyDescent="0.25">
      <c r="G793" s="71"/>
      <c r="H793" s="71"/>
      <c r="I793" s="71"/>
      <c r="K793" s="71"/>
      <c r="L793" s="71"/>
      <c r="M793" s="71"/>
    </row>
    <row r="794" spans="7:13" x14ac:dyDescent="0.25">
      <c r="G794" s="71"/>
      <c r="H794" s="71"/>
      <c r="I794" s="71"/>
      <c r="K794" s="71"/>
      <c r="L794" s="71"/>
      <c r="M794" s="71"/>
    </row>
    <row r="795" spans="7:13" x14ac:dyDescent="0.25">
      <c r="G795" s="71"/>
      <c r="H795" s="71"/>
      <c r="I795" s="71"/>
      <c r="K795" s="71"/>
      <c r="L795" s="71"/>
      <c r="M795" s="71"/>
    </row>
    <row r="796" spans="7:13" x14ac:dyDescent="0.25">
      <c r="G796" s="71"/>
      <c r="H796" s="71"/>
      <c r="I796" s="71"/>
      <c r="K796" s="71"/>
      <c r="L796" s="71"/>
      <c r="M796" s="71"/>
    </row>
    <row r="797" spans="7:13" x14ac:dyDescent="0.25">
      <c r="G797" s="71"/>
      <c r="H797" s="71"/>
      <c r="I797" s="71"/>
      <c r="K797" s="71"/>
      <c r="L797" s="71"/>
      <c r="M797" s="71"/>
    </row>
    <row r="798" spans="7:13" x14ac:dyDescent="0.25">
      <c r="G798" s="71"/>
      <c r="H798" s="71"/>
      <c r="I798" s="71"/>
      <c r="K798" s="71"/>
      <c r="L798" s="71"/>
      <c r="M798" s="71"/>
    </row>
    <row r="799" spans="7:13" x14ac:dyDescent="0.25">
      <c r="G799" s="71"/>
      <c r="H799" s="71"/>
      <c r="I799" s="71"/>
      <c r="K799" s="71"/>
      <c r="L799" s="71"/>
      <c r="M799" s="71"/>
    </row>
    <row r="800" spans="7:13" x14ac:dyDescent="0.25">
      <c r="G800" s="71"/>
      <c r="H800" s="71"/>
      <c r="I800" s="71"/>
      <c r="K800" s="71"/>
      <c r="L800" s="71"/>
      <c r="M800" s="71"/>
    </row>
    <row r="801" spans="7:13" x14ac:dyDescent="0.25">
      <c r="G801" s="71"/>
      <c r="H801" s="71"/>
      <c r="I801" s="71"/>
      <c r="K801" s="71"/>
      <c r="L801" s="71"/>
      <c r="M801" s="71"/>
    </row>
    <row r="802" spans="7:13" x14ac:dyDescent="0.25">
      <c r="G802" s="71"/>
      <c r="H802" s="71"/>
      <c r="I802" s="71"/>
      <c r="K802" s="71"/>
      <c r="L802" s="71"/>
      <c r="M802" s="71"/>
    </row>
    <row r="803" spans="7:13" x14ac:dyDescent="0.25">
      <c r="G803" s="71"/>
      <c r="H803" s="71"/>
      <c r="I803" s="71"/>
      <c r="K803" s="71"/>
      <c r="L803" s="71"/>
      <c r="M803" s="71"/>
    </row>
    <row r="804" spans="7:13" x14ac:dyDescent="0.25">
      <c r="G804" s="71"/>
      <c r="H804" s="71"/>
      <c r="I804" s="71"/>
      <c r="K804" s="71"/>
      <c r="L804" s="71"/>
      <c r="M804" s="71"/>
    </row>
    <row r="805" spans="7:13" x14ac:dyDescent="0.25">
      <c r="G805" s="71"/>
      <c r="H805" s="71"/>
      <c r="I805" s="71"/>
      <c r="K805" s="71"/>
      <c r="L805" s="71"/>
      <c r="M805" s="71"/>
    </row>
    <row r="806" spans="7:13" x14ac:dyDescent="0.25">
      <c r="G806" s="71"/>
      <c r="H806" s="71"/>
      <c r="I806" s="71"/>
      <c r="K806" s="71"/>
      <c r="L806" s="71"/>
      <c r="M806" s="71"/>
    </row>
    <row r="807" spans="7:13" x14ac:dyDescent="0.25">
      <c r="G807" s="71"/>
      <c r="H807" s="71"/>
      <c r="I807" s="71"/>
      <c r="K807" s="71"/>
      <c r="L807" s="71"/>
      <c r="M807" s="71"/>
    </row>
    <row r="808" spans="7:13" x14ac:dyDescent="0.25">
      <c r="G808" s="71"/>
      <c r="H808" s="71"/>
      <c r="I808" s="71"/>
      <c r="K808" s="71"/>
      <c r="L808" s="71"/>
      <c r="M808" s="71"/>
    </row>
    <row r="809" spans="7:13" x14ac:dyDescent="0.25">
      <c r="G809" s="71"/>
      <c r="H809" s="71"/>
      <c r="I809" s="71"/>
      <c r="K809" s="71"/>
      <c r="L809" s="71"/>
      <c r="M809" s="71"/>
    </row>
    <row r="810" spans="7:13" x14ac:dyDescent="0.25">
      <c r="G810" s="71"/>
      <c r="H810" s="71"/>
      <c r="I810" s="71"/>
      <c r="K810" s="71"/>
      <c r="L810" s="71"/>
      <c r="M810" s="71"/>
    </row>
    <row r="811" spans="7:13" x14ac:dyDescent="0.25">
      <c r="G811" s="71"/>
      <c r="H811" s="71"/>
      <c r="I811" s="71"/>
      <c r="K811" s="71"/>
      <c r="L811" s="71"/>
      <c r="M811" s="71"/>
    </row>
    <row r="812" spans="7:13" x14ac:dyDescent="0.25">
      <c r="G812" s="71"/>
      <c r="H812" s="71"/>
      <c r="I812" s="71"/>
      <c r="K812" s="71"/>
      <c r="L812" s="71"/>
      <c r="M812" s="71"/>
    </row>
    <row r="813" spans="7:13" x14ac:dyDescent="0.25">
      <c r="G813" s="71"/>
      <c r="H813" s="71"/>
      <c r="I813" s="71"/>
      <c r="K813" s="71"/>
      <c r="L813" s="71"/>
      <c r="M813" s="71"/>
    </row>
    <row r="814" spans="7:13" x14ac:dyDescent="0.25">
      <c r="G814" s="71"/>
      <c r="H814" s="71"/>
      <c r="I814" s="71"/>
      <c r="K814" s="71"/>
      <c r="L814" s="71"/>
      <c r="M814" s="71"/>
    </row>
    <row r="815" spans="7:13" x14ac:dyDescent="0.25">
      <c r="G815" s="71"/>
      <c r="H815" s="71"/>
      <c r="I815" s="71"/>
      <c r="K815" s="71"/>
      <c r="L815" s="71"/>
      <c r="M815" s="71"/>
    </row>
    <row r="816" spans="7:13" x14ac:dyDescent="0.25">
      <c r="G816" s="71"/>
      <c r="H816" s="71"/>
      <c r="I816" s="71"/>
      <c r="K816" s="71"/>
      <c r="L816" s="71"/>
      <c r="M816" s="71"/>
    </row>
    <row r="817" spans="7:13" x14ac:dyDescent="0.25">
      <c r="G817" s="71"/>
      <c r="H817" s="71"/>
      <c r="I817" s="71"/>
      <c r="K817" s="71"/>
      <c r="L817" s="71"/>
      <c r="M817" s="71"/>
    </row>
    <row r="818" spans="7:13" x14ac:dyDescent="0.25">
      <c r="G818" s="71"/>
      <c r="H818" s="71"/>
      <c r="I818" s="71"/>
      <c r="K818" s="71"/>
      <c r="L818" s="71"/>
      <c r="M818" s="71"/>
    </row>
    <row r="819" spans="7:13" x14ac:dyDescent="0.25">
      <c r="G819" s="71"/>
      <c r="H819" s="71"/>
      <c r="I819" s="71"/>
      <c r="K819" s="71"/>
      <c r="L819" s="71"/>
      <c r="M819" s="71"/>
    </row>
    <row r="820" spans="7:13" x14ac:dyDescent="0.25">
      <c r="G820" s="71"/>
      <c r="H820" s="71"/>
      <c r="I820" s="71"/>
      <c r="K820" s="71"/>
      <c r="L820" s="71"/>
      <c r="M820" s="71"/>
    </row>
    <row r="821" spans="7:13" x14ac:dyDescent="0.25">
      <c r="G821" s="71"/>
      <c r="H821" s="71"/>
      <c r="I821" s="71"/>
      <c r="K821" s="71"/>
      <c r="L821" s="71"/>
      <c r="M821" s="71"/>
    </row>
    <row r="822" spans="7:13" x14ac:dyDescent="0.25">
      <c r="G822" s="71"/>
      <c r="H822" s="71"/>
      <c r="I822" s="71"/>
      <c r="K822" s="71"/>
      <c r="L822" s="71"/>
      <c r="M822" s="71"/>
    </row>
    <row r="823" spans="7:13" x14ac:dyDescent="0.25">
      <c r="G823" s="71"/>
      <c r="H823" s="71"/>
      <c r="I823" s="71"/>
      <c r="K823" s="71"/>
      <c r="L823" s="71"/>
      <c r="M823" s="71"/>
    </row>
    <row r="824" spans="7:13" x14ac:dyDescent="0.25">
      <c r="G824" s="71"/>
      <c r="H824" s="71"/>
      <c r="I824" s="71"/>
      <c r="K824" s="71"/>
      <c r="L824" s="71"/>
      <c r="M824" s="71"/>
    </row>
    <row r="825" spans="7:13" x14ac:dyDescent="0.25">
      <c r="G825" s="71"/>
      <c r="H825" s="71"/>
      <c r="I825" s="71"/>
      <c r="K825" s="71"/>
      <c r="L825" s="71"/>
      <c r="M825" s="71"/>
    </row>
    <row r="826" spans="7:13" x14ac:dyDescent="0.25">
      <c r="G826" s="71"/>
      <c r="H826" s="71"/>
      <c r="I826" s="71"/>
      <c r="K826" s="71"/>
      <c r="L826" s="71"/>
      <c r="M826" s="71"/>
    </row>
    <row r="827" spans="7:13" x14ac:dyDescent="0.25">
      <c r="G827" s="71"/>
      <c r="H827" s="71"/>
      <c r="I827" s="71"/>
      <c r="K827" s="71"/>
      <c r="L827" s="71"/>
      <c r="M827" s="71"/>
    </row>
    <row r="828" spans="7:13" x14ac:dyDescent="0.25">
      <c r="G828" s="71"/>
      <c r="H828" s="71"/>
      <c r="I828" s="71"/>
      <c r="K828" s="71"/>
      <c r="L828" s="71"/>
      <c r="M828" s="71"/>
    </row>
    <row r="829" spans="7:13" x14ac:dyDescent="0.25">
      <c r="G829" s="71"/>
      <c r="H829" s="71"/>
      <c r="I829" s="71"/>
      <c r="K829" s="71"/>
      <c r="L829" s="71"/>
      <c r="M829" s="71"/>
    </row>
    <row r="830" spans="7:13" x14ac:dyDescent="0.25">
      <c r="G830" s="71"/>
      <c r="H830" s="71"/>
      <c r="I830" s="71"/>
      <c r="K830" s="71"/>
      <c r="L830" s="71"/>
      <c r="M830" s="71"/>
    </row>
    <row r="831" spans="7:13" x14ac:dyDescent="0.25">
      <c r="G831" s="71"/>
      <c r="H831" s="71"/>
      <c r="I831" s="71"/>
      <c r="K831" s="71"/>
      <c r="L831" s="71"/>
      <c r="M831" s="71"/>
    </row>
    <row r="832" spans="7:13" x14ac:dyDescent="0.25">
      <c r="G832" s="71"/>
      <c r="H832" s="71"/>
      <c r="I832" s="71"/>
      <c r="K832" s="71"/>
      <c r="L832" s="71"/>
      <c r="M832" s="71"/>
    </row>
    <row r="833" spans="7:13" x14ac:dyDescent="0.25">
      <c r="G833" s="71"/>
      <c r="H833" s="71"/>
      <c r="I833" s="71"/>
      <c r="K833" s="71"/>
      <c r="L833" s="71"/>
      <c r="M833" s="71"/>
    </row>
    <row r="834" spans="7:13" x14ac:dyDescent="0.25">
      <c r="G834" s="71"/>
      <c r="H834" s="71"/>
      <c r="I834" s="71"/>
      <c r="K834" s="71"/>
      <c r="L834" s="71"/>
      <c r="M834" s="71"/>
    </row>
    <row r="835" spans="7:13" x14ac:dyDescent="0.25">
      <c r="G835" s="71"/>
      <c r="H835" s="71"/>
      <c r="I835" s="71"/>
      <c r="K835" s="71"/>
      <c r="L835" s="71"/>
      <c r="M835" s="71"/>
    </row>
    <row r="836" spans="7:13" x14ac:dyDescent="0.25">
      <c r="G836" s="71"/>
      <c r="H836" s="71"/>
      <c r="I836" s="71"/>
      <c r="K836" s="71"/>
      <c r="L836" s="71"/>
      <c r="M836" s="71"/>
    </row>
    <row r="837" spans="7:13" x14ac:dyDescent="0.25">
      <c r="G837" s="71"/>
      <c r="H837" s="71"/>
      <c r="I837" s="71"/>
      <c r="K837" s="71"/>
      <c r="L837" s="71"/>
      <c r="M837" s="71"/>
    </row>
    <row r="838" spans="7:13" x14ac:dyDescent="0.25">
      <c r="G838" s="71"/>
      <c r="H838" s="71"/>
      <c r="I838" s="71"/>
      <c r="K838" s="71"/>
      <c r="L838" s="71"/>
      <c r="M838" s="71"/>
    </row>
    <row r="839" spans="7:13" x14ac:dyDescent="0.25">
      <c r="G839" s="71"/>
      <c r="H839" s="71"/>
      <c r="I839" s="71"/>
      <c r="K839" s="71"/>
      <c r="L839" s="71"/>
      <c r="M839" s="71"/>
    </row>
    <row r="840" spans="7:13" x14ac:dyDescent="0.25">
      <c r="G840" s="71"/>
      <c r="H840" s="71"/>
      <c r="I840" s="71"/>
      <c r="K840" s="71"/>
      <c r="L840" s="71"/>
      <c r="M840" s="71"/>
    </row>
    <row r="841" spans="7:13" x14ac:dyDescent="0.25">
      <c r="G841" s="71"/>
      <c r="H841" s="71"/>
      <c r="I841" s="71"/>
      <c r="K841" s="71"/>
      <c r="L841" s="71"/>
      <c r="M841" s="71"/>
    </row>
    <row r="842" spans="7:13" x14ac:dyDescent="0.25">
      <c r="G842" s="71"/>
      <c r="H842" s="71"/>
      <c r="I842" s="71"/>
      <c r="K842" s="71"/>
      <c r="L842" s="71"/>
      <c r="M842" s="71"/>
    </row>
    <row r="843" spans="7:13" x14ac:dyDescent="0.25">
      <c r="G843" s="71"/>
      <c r="H843" s="71"/>
      <c r="I843" s="71"/>
      <c r="K843" s="71"/>
      <c r="L843" s="71"/>
      <c r="M843" s="71"/>
    </row>
    <row r="844" spans="7:13" x14ac:dyDescent="0.25">
      <c r="G844" s="71"/>
      <c r="H844" s="71"/>
      <c r="I844" s="71"/>
      <c r="K844" s="71"/>
      <c r="L844" s="71"/>
      <c r="M844" s="71"/>
    </row>
    <row r="845" spans="7:13" x14ac:dyDescent="0.25">
      <c r="G845" s="71"/>
      <c r="H845" s="71"/>
      <c r="I845" s="71"/>
      <c r="K845" s="71"/>
      <c r="L845" s="71"/>
      <c r="M845" s="71"/>
    </row>
    <row r="846" spans="7:13" x14ac:dyDescent="0.25">
      <c r="G846" s="71"/>
      <c r="H846" s="71"/>
      <c r="I846" s="71"/>
      <c r="K846" s="71"/>
      <c r="L846" s="71"/>
      <c r="M846" s="71"/>
    </row>
    <row r="847" spans="7:13" x14ac:dyDescent="0.25">
      <c r="G847" s="71"/>
      <c r="H847" s="71"/>
      <c r="I847" s="71"/>
      <c r="K847" s="71"/>
      <c r="L847" s="71"/>
      <c r="M847" s="71"/>
    </row>
    <row r="848" spans="7:13" x14ac:dyDescent="0.25">
      <c r="G848" s="71"/>
      <c r="H848" s="71"/>
      <c r="I848" s="71"/>
      <c r="K848" s="71"/>
      <c r="L848" s="71"/>
      <c r="M848" s="71"/>
    </row>
    <row r="849" spans="7:13" x14ac:dyDescent="0.25">
      <c r="G849" s="71"/>
      <c r="H849" s="71"/>
      <c r="I849" s="71"/>
      <c r="K849" s="71"/>
      <c r="L849" s="71"/>
      <c r="M849" s="71"/>
    </row>
    <row r="850" spans="7:13" x14ac:dyDescent="0.25">
      <c r="G850" s="71"/>
      <c r="H850" s="71"/>
      <c r="I850" s="71"/>
      <c r="K850" s="71"/>
      <c r="L850" s="71"/>
      <c r="M850" s="71"/>
    </row>
    <row r="851" spans="7:13" x14ac:dyDescent="0.25">
      <c r="G851" s="71"/>
      <c r="H851" s="71"/>
      <c r="I851" s="71"/>
      <c r="K851" s="71"/>
      <c r="L851" s="71"/>
      <c r="M851" s="71"/>
    </row>
    <row r="852" spans="7:13" x14ac:dyDescent="0.25">
      <c r="G852" s="71"/>
      <c r="H852" s="71"/>
      <c r="I852" s="71"/>
      <c r="K852" s="71"/>
      <c r="L852" s="71"/>
      <c r="M852" s="71"/>
    </row>
    <row r="853" spans="7:13" x14ac:dyDescent="0.25">
      <c r="G853" s="71"/>
      <c r="H853" s="71"/>
      <c r="I853" s="71"/>
      <c r="K853" s="71"/>
      <c r="L853" s="71"/>
      <c r="M853" s="71"/>
    </row>
    <row r="854" spans="7:13" x14ac:dyDescent="0.25">
      <c r="G854" s="71"/>
      <c r="H854" s="71"/>
      <c r="I854" s="71"/>
      <c r="K854" s="71"/>
      <c r="L854" s="71"/>
      <c r="M854" s="71"/>
    </row>
    <row r="855" spans="7:13" x14ac:dyDescent="0.25">
      <c r="G855" s="71"/>
      <c r="H855" s="71"/>
      <c r="I855" s="71"/>
      <c r="K855" s="71"/>
      <c r="L855" s="71"/>
      <c r="M855" s="71"/>
    </row>
    <row r="856" spans="7:13" x14ac:dyDescent="0.25">
      <c r="G856" s="71"/>
      <c r="H856" s="71"/>
      <c r="I856" s="71"/>
      <c r="K856" s="71"/>
      <c r="L856" s="71"/>
      <c r="M856" s="71"/>
    </row>
    <row r="857" spans="7:13" x14ac:dyDescent="0.25">
      <c r="G857" s="71"/>
      <c r="H857" s="71"/>
      <c r="I857" s="71"/>
      <c r="K857" s="71"/>
      <c r="L857" s="71"/>
      <c r="M857" s="71"/>
    </row>
    <row r="858" spans="7:13" x14ac:dyDescent="0.25">
      <c r="G858" s="71"/>
      <c r="H858" s="71"/>
      <c r="I858" s="71"/>
      <c r="K858" s="71"/>
      <c r="L858" s="71"/>
      <c r="M858" s="71"/>
    </row>
    <row r="859" spans="7:13" x14ac:dyDescent="0.25">
      <c r="G859" s="71"/>
      <c r="H859" s="71"/>
      <c r="I859" s="71"/>
      <c r="K859" s="71"/>
      <c r="L859" s="71"/>
      <c r="M859" s="71"/>
    </row>
    <row r="860" spans="7:13" x14ac:dyDescent="0.25">
      <c r="G860" s="71"/>
      <c r="H860" s="71"/>
      <c r="I860" s="71"/>
      <c r="K860" s="71"/>
      <c r="L860" s="71"/>
      <c r="M860" s="71"/>
    </row>
    <row r="861" spans="7:13" x14ac:dyDescent="0.25">
      <c r="G861" s="71"/>
      <c r="H861" s="71"/>
      <c r="I861" s="71"/>
      <c r="K861" s="71"/>
      <c r="L861" s="71"/>
      <c r="M861" s="71"/>
    </row>
    <row r="862" spans="7:13" x14ac:dyDescent="0.25">
      <c r="G862" s="71"/>
      <c r="H862" s="71"/>
      <c r="I862" s="71"/>
      <c r="K862" s="71"/>
      <c r="L862" s="71"/>
      <c r="M862" s="71"/>
    </row>
    <row r="863" spans="7:13" x14ac:dyDescent="0.25">
      <c r="G863" s="71"/>
      <c r="H863" s="71"/>
      <c r="I863" s="71"/>
      <c r="K863" s="71"/>
      <c r="L863" s="71"/>
      <c r="M863" s="71"/>
    </row>
    <row r="864" spans="7:13" x14ac:dyDescent="0.25">
      <c r="G864" s="71"/>
      <c r="H864" s="71"/>
      <c r="I864" s="71"/>
      <c r="K864" s="71"/>
      <c r="L864" s="71"/>
      <c r="M864" s="71"/>
    </row>
    <row r="865" spans="7:13" x14ac:dyDescent="0.25">
      <c r="G865" s="71"/>
      <c r="H865" s="71"/>
      <c r="I865" s="71"/>
      <c r="K865" s="71"/>
      <c r="L865" s="71"/>
      <c r="M865" s="71"/>
    </row>
    <row r="866" spans="7:13" x14ac:dyDescent="0.25">
      <c r="G866" s="71"/>
      <c r="H866" s="71"/>
      <c r="I866" s="71"/>
      <c r="K866" s="71"/>
      <c r="L866" s="71"/>
      <c r="M866" s="71"/>
    </row>
    <row r="867" spans="7:13" x14ac:dyDescent="0.25">
      <c r="G867" s="71"/>
      <c r="H867" s="71"/>
      <c r="I867" s="71"/>
      <c r="K867" s="71"/>
      <c r="L867" s="71"/>
      <c r="M867" s="71"/>
    </row>
    <row r="868" spans="7:13" x14ac:dyDescent="0.25">
      <c r="G868" s="71"/>
      <c r="H868" s="71"/>
      <c r="I868" s="71"/>
      <c r="K868" s="71"/>
      <c r="L868" s="71"/>
      <c r="M868" s="71"/>
    </row>
    <row r="869" spans="7:13" x14ac:dyDescent="0.25">
      <c r="G869" s="71"/>
      <c r="H869" s="71"/>
      <c r="I869" s="71"/>
      <c r="K869" s="71"/>
      <c r="L869" s="71"/>
      <c r="M869" s="71"/>
    </row>
    <row r="870" spans="7:13" x14ac:dyDescent="0.25">
      <c r="G870" s="71"/>
      <c r="H870" s="71"/>
      <c r="I870" s="71"/>
      <c r="K870" s="71"/>
      <c r="L870" s="71"/>
      <c r="M870" s="71"/>
    </row>
    <row r="871" spans="7:13" x14ac:dyDescent="0.25">
      <c r="G871" s="71"/>
      <c r="H871" s="71"/>
      <c r="I871" s="71"/>
      <c r="K871" s="71"/>
      <c r="L871" s="71"/>
      <c r="M871" s="71"/>
    </row>
    <row r="872" spans="7:13" x14ac:dyDescent="0.25">
      <c r="G872" s="71"/>
      <c r="H872" s="71"/>
      <c r="I872" s="71"/>
      <c r="K872" s="71"/>
      <c r="L872" s="71"/>
      <c r="M872" s="71"/>
    </row>
    <row r="873" spans="7:13" x14ac:dyDescent="0.25">
      <c r="G873" s="71"/>
      <c r="H873" s="71"/>
      <c r="I873" s="71"/>
      <c r="K873" s="71"/>
      <c r="L873" s="71"/>
      <c r="M873" s="71"/>
    </row>
    <row r="874" spans="7:13" x14ac:dyDescent="0.25">
      <c r="G874" s="71"/>
      <c r="H874" s="71"/>
      <c r="I874" s="71"/>
      <c r="K874" s="71"/>
      <c r="L874" s="71"/>
      <c r="M874" s="71"/>
    </row>
    <row r="875" spans="7:13" x14ac:dyDescent="0.25">
      <c r="G875" s="71"/>
      <c r="H875" s="71"/>
      <c r="I875" s="71"/>
      <c r="K875" s="71"/>
      <c r="L875" s="71"/>
      <c r="M875" s="71"/>
    </row>
    <row r="876" spans="7:13" x14ac:dyDescent="0.25">
      <c r="G876" s="71"/>
      <c r="H876" s="71"/>
      <c r="I876" s="71"/>
      <c r="K876" s="71"/>
      <c r="L876" s="71"/>
      <c r="M876" s="71"/>
    </row>
    <row r="877" spans="7:13" x14ac:dyDescent="0.25">
      <c r="G877" s="71"/>
      <c r="H877" s="71"/>
      <c r="I877" s="71"/>
      <c r="K877" s="71"/>
      <c r="L877" s="71"/>
      <c r="M877" s="71"/>
    </row>
    <row r="878" spans="7:13" x14ac:dyDescent="0.25">
      <c r="G878" s="71"/>
      <c r="H878" s="71"/>
      <c r="I878" s="71"/>
      <c r="K878" s="71"/>
      <c r="L878" s="71"/>
      <c r="M878" s="71"/>
    </row>
    <row r="879" spans="7:13" x14ac:dyDescent="0.25">
      <c r="G879" s="71"/>
      <c r="H879" s="71"/>
      <c r="I879" s="71"/>
      <c r="K879" s="71"/>
      <c r="L879" s="71"/>
      <c r="M879" s="71"/>
    </row>
    <row r="880" spans="7:13" x14ac:dyDescent="0.25">
      <c r="G880" s="71"/>
      <c r="H880" s="71"/>
      <c r="I880" s="71"/>
      <c r="K880" s="71"/>
      <c r="L880" s="71"/>
      <c r="M880" s="71"/>
    </row>
    <row r="881" spans="7:13" x14ac:dyDescent="0.25">
      <c r="G881" s="71"/>
      <c r="H881" s="71"/>
      <c r="I881" s="71"/>
      <c r="K881" s="71"/>
      <c r="L881" s="71"/>
      <c r="M881" s="71"/>
    </row>
    <row r="882" spans="7:13" x14ac:dyDescent="0.25">
      <c r="G882" s="71"/>
      <c r="H882" s="71"/>
      <c r="I882" s="71"/>
      <c r="K882" s="71"/>
      <c r="L882" s="71"/>
      <c r="M882" s="71"/>
    </row>
    <row r="883" spans="7:13" x14ac:dyDescent="0.25">
      <c r="G883" s="71"/>
      <c r="H883" s="71"/>
      <c r="I883" s="71"/>
      <c r="K883" s="71"/>
      <c r="L883" s="71"/>
      <c r="M883" s="71"/>
    </row>
    <row r="884" spans="7:13" x14ac:dyDescent="0.25">
      <c r="G884" s="71"/>
      <c r="H884" s="71"/>
      <c r="I884" s="71"/>
      <c r="K884" s="71"/>
      <c r="L884" s="71"/>
      <c r="M884" s="71"/>
    </row>
    <row r="885" spans="7:13" x14ac:dyDescent="0.25">
      <c r="G885" s="71"/>
      <c r="H885" s="71"/>
      <c r="I885" s="71"/>
      <c r="K885" s="71"/>
      <c r="L885" s="71"/>
      <c r="M885" s="71"/>
    </row>
    <row r="886" spans="7:13" x14ac:dyDescent="0.25">
      <c r="G886" s="71"/>
      <c r="H886" s="71"/>
      <c r="I886" s="71"/>
      <c r="K886" s="71"/>
      <c r="L886" s="71"/>
      <c r="M886" s="71"/>
    </row>
  </sheetData>
  <mergeCells count="90">
    <mergeCell ref="A1:Q1"/>
    <mergeCell ref="C2:Q4"/>
    <mergeCell ref="A6:Q6"/>
    <mergeCell ref="G8:I8"/>
    <mergeCell ref="K8:M8"/>
    <mergeCell ref="O8:Q8"/>
    <mergeCell ref="M9:M10"/>
    <mergeCell ref="A9:A10"/>
    <mergeCell ref="B9:B10"/>
    <mergeCell ref="C9:C10"/>
    <mergeCell ref="D9:D10"/>
    <mergeCell ref="E9:E10"/>
    <mergeCell ref="F9:F10"/>
    <mergeCell ref="Q11:Q12"/>
    <mergeCell ref="O9:O10"/>
    <mergeCell ref="P9:P10"/>
    <mergeCell ref="Q9:Q10"/>
    <mergeCell ref="B11:B64"/>
    <mergeCell ref="C11:C12"/>
    <mergeCell ref="E11:E12"/>
    <mergeCell ref="F11:F12"/>
    <mergeCell ref="G11:G12"/>
    <mergeCell ref="H11:H12"/>
    <mergeCell ref="I11:I12"/>
    <mergeCell ref="G9:G10"/>
    <mergeCell ref="H9:H10"/>
    <mergeCell ref="I9:I10"/>
    <mergeCell ref="K9:K10"/>
    <mergeCell ref="L9:L10"/>
    <mergeCell ref="K11:K12"/>
    <mergeCell ref="L11:L12"/>
    <mergeCell ref="M11:M12"/>
    <mergeCell ref="O11:O12"/>
    <mergeCell ref="P11:P12"/>
    <mergeCell ref="C13:F13"/>
    <mergeCell ref="C14:Q14"/>
    <mergeCell ref="C15:C26"/>
    <mergeCell ref="E15:E25"/>
    <mergeCell ref="F15:F25"/>
    <mergeCell ref="G15:G25"/>
    <mergeCell ref="H15:H25"/>
    <mergeCell ref="I15:I25"/>
    <mergeCell ref="K15:K25"/>
    <mergeCell ref="L15:L25"/>
    <mergeCell ref="Q26:Q32"/>
    <mergeCell ref="C27:C32"/>
    <mergeCell ref="M15:M25"/>
    <mergeCell ref="O15:O25"/>
    <mergeCell ref="P15:P25"/>
    <mergeCell ref="Q15:Q25"/>
    <mergeCell ref="E26:E32"/>
    <mergeCell ref="F26:F32"/>
    <mergeCell ref="G26:G32"/>
    <mergeCell ref="H26:H32"/>
    <mergeCell ref="I26:I32"/>
    <mergeCell ref="K26:K32"/>
    <mergeCell ref="B73:K73"/>
    <mergeCell ref="L26:L32"/>
    <mergeCell ref="M26:M32"/>
    <mergeCell ref="O26:O32"/>
    <mergeCell ref="P26:P32"/>
    <mergeCell ref="C33:F33"/>
    <mergeCell ref="C35:C63"/>
    <mergeCell ref="C64:F64"/>
    <mergeCell ref="A66:F66"/>
    <mergeCell ref="B72:L72"/>
    <mergeCell ref="M119:M120"/>
    <mergeCell ref="G116:G118"/>
    <mergeCell ref="H116:H118"/>
    <mergeCell ref="I116:I118"/>
    <mergeCell ref="K116:K118"/>
    <mergeCell ref="L116:L118"/>
    <mergeCell ref="M116:M118"/>
    <mergeCell ref="G119:G120"/>
    <mergeCell ref="H119:H120"/>
    <mergeCell ref="I119:I120"/>
    <mergeCell ref="K119:K120"/>
    <mergeCell ref="L119:L120"/>
    <mergeCell ref="M133:M157"/>
    <mergeCell ref="G121:G132"/>
    <mergeCell ref="H121:H132"/>
    <mergeCell ref="I121:I132"/>
    <mergeCell ref="K121:K132"/>
    <mergeCell ref="L121:L132"/>
    <mergeCell ref="M121:M132"/>
    <mergeCell ref="G133:G157"/>
    <mergeCell ref="H133:H157"/>
    <mergeCell ref="I133:I157"/>
    <mergeCell ref="K133:K157"/>
    <mergeCell ref="L133:L157"/>
  </mergeCells>
  <printOptions horizontalCentered="1"/>
  <pageMargins left="0.70866141732283472" right="0.70866141732283472" top="0.74803149606299213" bottom="0.74803149606299213" header="0.31496062992125984" footer="0.31496062992125984"/>
  <pageSetup scale="54" orientation="landscape" horizontalDpi="4294967293"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72"/>
  <sheetViews>
    <sheetView showGridLines="0" topLeftCell="C46" zoomScale="50" zoomScaleNormal="50" workbookViewId="0">
      <selection activeCell="R57" sqref="R57"/>
    </sheetView>
  </sheetViews>
  <sheetFormatPr baseColWidth="10" defaultRowHeight="15.75" x14ac:dyDescent="0.25"/>
  <cols>
    <col min="1" max="1" width="9.140625" style="2" customWidth="1"/>
    <col min="2" max="2" width="35.140625" style="2" customWidth="1"/>
    <col min="3" max="3" width="44.5703125" style="2" customWidth="1"/>
    <col min="4" max="4" width="51.85546875" style="95" customWidth="1"/>
    <col min="5" max="6" width="17.28515625" style="96" customWidth="1"/>
    <col min="7" max="7" width="11" style="137" customWidth="1"/>
    <col min="8" max="8" width="21" style="69" customWidth="1"/>
    <col min="9" max="9" width="16.85546875" style="69" customWidth="1"/>
    <col min="10" max="10" width="23.7109375" style="69" customWidth="1"/>
    <col min="11" max="11" width="3.42578125" style="2" customWidth="1"/>
    <col min="12" max="12" width="17.85546875" style="69" customWidth="1"/>
    <col min="13" max="13" width="16.85546875" style="69" customWidth="1"/>
    <col min="14" max="14" width="19.42578125" style="69" customWidth="1"/>
    <col min="15" max="15" width="11.42578125" style="2"/>
    <col min="16" max="17" width="21.140625" style="2" customWidth="1"/>
    <col min="18" max="18" width="23.7109375" style="2" customWidth="1"/>
    <col min="19" max="19" width="11.42578125" style="146"/>
    <col min="20" max="16384" width="11.42578125" style="2"/>
  </cols>
  <sheetData>
    <row r="1" spans="1:19" ht="56.25" customHeight="1" thickBot="1" x14ac:dyDescent="0.3">
      <c r="A1" s="261" t="s">
        <v>110</v>
      </c>
      <c r="B1" s="262"/>
      <c r="C1" s="262"/>
      <c r="D1" s="262"/>
      <c r="E1" s="262"/>
      <c r="F1" s="262"/>
      <c r="G1" s="262"/>
      <c r="H1" s="262"/>
      <c r="I1" s="262"/>
      <c r="J1" s="262"/>
      <c r="K1" s="262"/>
      <c r="L1" s="262"/>
      <c r="M1" s="262"/>
      <c r="N1" s="262"/>
      <c r="O1" s="262"/>
      <c r="P1" s="262"/>
      <c r="Q1" s="262"/>
      <c r="R1" s="274"/>
    </row>
    <row r="2" spans="1:19" s="6" customFormat="1" ht="32.25" customHeight="1" x14ac:dyDescent="0.25">
      <c r="A2" s="346"/>
      <c r="B2" s="347"/>
      <c r="C2" s="348"/>
      <c r="D2" s="352" t="s">
        <v>60</v>
      </c>
      <c r="E2" s="353"/>
      <c r="F2" s="353"/>
      <c r="G2" s="353"/>
      <c r="H2" s="353"/>
      <c r="I2" s="353"/>
      <c r="J2" s="353"/>
      <c r="K2" s="353"/>
      <c r="L2" s="353"/>
      <c r="M2" s="353"/>
      <c r="N2" s="353"/>
      <c r="O2" s="353"/>
      <c r="P2" s="353"/>
      <c r="Q2" s="353"/>
      <c r="R2" s="354"/>
      <c r="S2" s="147"/>
    </row>
    <row r="3" spans="1:19" ht="32.25" customHeight="1" x14ac:dyDescent="0.25">
      <c r="A3" s="346"/>
      <c r="B3" s="347"/>
      <c r="C3" s="348"/>
      <c r="D3" s="355"/>
      <c r="E3" s="356"/>
      <c r="F3" s="356"/>
      <c r="G3" s="356"/>
      <c r="H3" s="356"/>
      <c r="I3" s="356"/>
      <c r="J3" s="356"/>
      <c r="K3" s="356"/>
      <c r="L3" s="356"/>
      <c r="M3" s="356"/>
      <c r="N3" s="356"/>
      <c r="O3" s="356"/>
      <c r="P3" s="356"/>
      <c r="Q3" s="356"/>
      <c r="R3" s="357"/>
    </row>
    <row r="4" spans="1:19" ht="51.75" customHeight="1" thickBot="1" x14ac:dyDescent="0.3">
      <c r="A4" s="349"/>
      <c r="B4" s="350"/>
      <c r="C4" s="351"/>
      <c r="D4" s="358"/>
      <c r="E4" s="359"/>
      <c r="F4" s="359"/>
      <c r="G4" s="359"/>
      <c r="H4" s="359"/>
      <c r="I4" s="359"/>
      <c r="J4" s="359"/>
      <c r="K4" s="359"/>
      <c r="L4" s="359"/>
      <c r="M4" s="359"/>
      <c r="N4" s="359"/>
      <c r="O4" s="359"/>
      <c r="P4" s="359"/>
      <c r="Q4" s="359"/>
      <c r="R4" s="360"/>
    </row>
    <row r="5" spans="1:19" ht="25.5" customHeight="1" thickBot="1" x14ac:dyDescent="0.3">
      <c r="A5" s="9"/>
      <c r="B5" s="9"/>
      <c r="C5" s="10"/>
      <c r="D5" s="11"/>
      <c r="E5" s="10"/>
      <c r="F5" s="10"/>
      <c r="G5" s="101"/>
      <c r="H5" s="10"/>
      <c r="I5" s="10"/>
      <c r="J5" s="10"/>
      <c r="L5" s="10"/>
      <c r="M5" s="10"/>
      <c r="N5" s="10"/>
    </row>
    <row r="6" spans="1:19" s="6" customFormat="1" ht="81" customHeight="1" thickBot="1" x14ac:dyDescent="0.3">
      <c r="A6" s="361" t="s">
        <v>111</v>
      </c>
      <c r="B6" s="362"/>
      <c r="C6" s="362"/>
      <c r="D6" s="362"/>
      <c r="E6" s="362"/>
      <c r="F6" s="362"/>
      <c r="G6" s="362"/>
      <c r="H6" s="362"/>
      <c r="I6" s="362"/>
      <c r="J6" s="362"/>
      <c r="K6" s="362"/>
      <c r="L6" s="362"/>
      <c r="M6" s="362"/>
      <c r="N6" s="362"/>
      <c r="O6" s="362"/>
      <c r="P6" s="362"/>
      <c r="Q6" s="362"/>
      <c r="R6" s="363"/>
      <c r="S6" s="147"/>
    </row>
    <row r="7" spans="1:19" s="6" customFormat="1" ht="47.25" customHeight="1" thickBot="1" x14ac:dyDescent="0.3">
      <c r="A7" s="16"/>
      <c r="B7" s="16"/>
      <c r="C7" s="16"/>
      <c r="D7" s="16"/>
      <c r="E7" s="16"/>
      <c r="F7" s="16"/>
      <c r="G7" s="16"/>
      <c r="H7" s="16"/>
      <c r="I7" s="16"/>
      <c r="J7" s="16"/>
      <c r="K7" s="16"/>
      <c r="L7" s="16"/>
      <c r="M7" s="16"/>
      <c r="N7" s="16"/>
      <c r="S7" s="147"/>
    </row>
    <row r="8" spans="1:19" s="64" customFormat="1" ht="33.75" customHeight="1" thickBot="1" x14ac:dyDescent="0.3">
      <c r="A8" s="16"/>
      <c r="B8" s="102"/>
      <c r="C8" s="102"/>
      <c r="D8" s="102"/>
      <c r="E8" s="102"/>
      <c r="F8" s="102"/>
      <c r="G8" s="102"/>
      <c r="H8" s="364" t="s">
        <v>112</v>
      </c>
      <c r="I8" s="365"/>
      <c r="J8" s="366"/>
      <c r="L8" s="364" t="s">
        <v>4</v>
      </c>
      <c r="M8" s="365"/>
      <c r="N8" s="366"/>
      <c r="P8" s="370" t="s">
        <v>5</v>
      </c>
      <c r="Q8" s="371"/>
      <c r="R8" s="372"/>
      <c r="S8" s="148"/>
    </row>
    <row r="9" spans="1:19" ht="29.25" customHeight="1" thickBot="1" x14ac:dyDescent="0.35">
      <c r="A9" s="257" t="s">
        <v>6</v>
      </c>
      <c r="B9" s="257" t="s">
        <v>7</v>
      </c>
      <c r="C9" s="257" t="s">
        <v>8</v>
      </c>
      <c r="D9" s="257" t="s">
        <v>9</v>
      </c>
      <c r="E9" s="260" t="s">
        <v>10</v>
      </c>
      <c r="F9" s="260" t="s">
        <v>11</v>
      </c>
      <c r="G9" s="16"/>
      <c r="H9" s="367"/>
      <c r="I9" s="368"/>
      <c r="J9" s="369"/>
      <c r="K9" s="149"/>
      <c r="L9" s="367"/>
      <c r="M9" s="368"/>
      <c r="N9" s="369"/>
      <c r="P9" s="209"/>
      <c r="Q9" s="210"/>
      <c r="R9" s="211"/>
    </row>
    <row r="10" spans="1:19" ht="33.75" customHeight="1" x14ac:dyDescent="0.25">
      <c r="A10" s="373"/>
      <c r="B10" s="373"/>
      <c r="C10" s="373"/>
      <c r="D10" s="344"/>
      <c r="E10" s="245"/>
      <c r="F10" s="245"/>
      <c r="G10" s="16"/>
      <c r="H10" s="245" t="s">
        <v>12</v>
      </c>
      <c r="I10" s="245" t="s">
        <v>13</v>
      </c>
      <c r="J10" s="243" t="s">
        <v>14</v>
      </c>
      <c r="L10" s="245" t="s">
        <v>12</v>
      </c>
      <c r="M10" s="245" t="s">
        <v>13</v>
      </c>
      <c r="N10" s="243" t="s">
        <v>14</v>
      </c>
      <c r="P10" s="245" t="s">
        <v>12</v>
      </c>
      <c r="Q10" s="245" t="s">
        <v>13</v>
      </c>
      <c r="R10" s="243" t="s">
        <v>14</v>
      </c>
    </row>
    <row r="11" spans="1:19" ht="55.5" customHeight="1" thickBot="1" x14ac:dyDescent="0.3">
      <c r="A11" s="373"/>
      <c r="B11" s="374"/>
      <c r="C11" s="374"/>
      <c r="D11" s="345"/>
      <c r="E11" s="246"/>
      <c r="F11" s="246"/>
      <c r="G11" s="16"/>
      <c r="H11" s="245"/>
      <c r="I11" s="245"/>
      <c r="J11" s="243"/>
      <c r="L11" s="245"/>
      <c r="M11" s="245"/>
      <c r="N11" s="243"/>
      <c r="P11" s="246"/>
      <c r="Q11" s="246"/>
      <c r="R11" s="247"/>
    </row>
    <row r="12" spans="1:19" s="6" customFormat="1" ht="86.25" customHeight="1" thickBot="1" x14ac:dyDescent="0.3">
      <c r="A12" s="18">
        <v>1</v>
      </c>
      <c r="B12" s="248" t="s">
        <v>113</v>
      </c>
      <c r="C12" s="281" t="s">
        <v>114</v>
      </c>
      <c r="D12" s="125" t="s">
        <v>17</v>
      </c>
      <c r="E12" s="239" t="s">
        <v>18</v>
      </c>
      <c r="F12" s="239">
        <v>1</v>
      </c>
      <c r="G12" s="101"/>
      <c r="H12" s="341">
        <v>71520.715973105573</v>
      </c>
      <c r="I12" s="235">
        <f>ROUND(H12*19%,0)</f>
        <v>13589</v>
      </c>
      <c r="J12" s="235">
        <f>ROUND(H12+I12,0)</f>
        <v>85110</v>
      </c>
      <c r="L12" s="311">
        <f>+'[1]ANEXO 1 - FUSILES'!M12:M13</f>
        <v>75060</v>
      </c>
      <c r="M12" s="235">
        <f>ROUND(L12*19%,0)</f>
        <v>14261</v>
      </c>
      <c r="N12" s="235">
        <f>ROUND(L12+M12,0)</f>
        <v>89321</v>
      </c>
      <c r="P12" s="313">
        <f>ROUND(AVERAGE(H12,L12),0)</f>
        <v>73290</v>
      </c>
      <c r="Q12" s="233">
        <f>ROUND(P12*19%,0)</f>
        <v>13925</v>
      </c>
      <c r="R12" s="233">
        <f>ROUND(P12+Q12,0)</f>
        <v>87215</v>
      </c>
      <c r="S12" s="57">
        <f t="shared" ref="S12" si="0">N12/J12-1</f>
        <v>4.947714722124319E-2</v>
      </c>
    </row>
    <row r="13" spans="1:19" s="6" customFormat="1" ht="90.75" customHeight="1" thickBot="1" x14ac:dyDescent="0.3">
      <c r="A13" s="18">
        <v>2</v>
      </c>
      <c r="B13" s="249"/>
      <c r="C13" s="340"/>
      <c r="D13" s="150" t="s">
        <v>115</v>
      </c>
      <c r="E13" s="252"/>
      <c r="F13" s="252"/>
      <c r="G13" s="101"/>
      <c r="H13" s="342"/>
      <c r="I13" s="236"/>
      <c r="J13" s="236"/>
      <c r="L13" s="312"/>
      <c r="M13" s="236"/>
      <c r="N13" s="236"/>
      <c r="P13" s="314"/>
      <c r="Q13" s="234"/>
      <c r="R13" s="234"/>
      <c r="S13" s="147"/>
    </row>
    <row r="14" spans="1:19" s="6" customFormat="1" ht="50.25" customHeight="1" thickBot="1" x14ac:dyDescent="0.3">
      <c r="A14" s="15"/>
      <c r="B14" s="250"/>
      <c r="C14" s="195" t="s">
        <v>116</v>
      </c>
      <c r="D14" s="196"/>
      <c r="E14" s="196"/>
      <c r="F14" s="197"/>
      <c r="G14" s="101"/>
      <c r="H14" s="22"/>
      <c r="I14" s="23"/>
      <c r="J14" s="24">
        <f>SUM(J12)</f>
        <v>85110</v>
      </c>
      <c r="L14" s="22"/>
      <c r="M14" s="23"/>
      <c r="N14" s="24">
        <f>SUM(N12)</f>
        <v>89321</v>
      </c>
      <c r="P14" s="22"/>
      <c r="Q14" s="23"/>
      <c r="R14" s="151">
        <f>SUM(R12)</f>
        <v>87215</v>
      </c>
      <c r="S14" s="147"/>
    </row>
    <row r="15" spans="1:19" s="6" customFormat="1" ht="50.25" customHeight="1" thickBot="1" x14ac:dyDescent="0.3">
      <c r="A15" s="15"/>
      <c r="B15" s="250"/>
      <c r="C15" s="301"/>
      <c r="D15" s="302"/>
      <c r="E15" s="302"/>
      <c r="F15" s="302"/>
      <c r="G15" s="302"/>
      <c r="H15" s="302"/>
      <c r="I15" s="302"/>
      <c r="J15" s="302"/>
      <c r="K15" s="302"/>
      <c r="L15" s="302"/>
      <c r="M15" s="302"/>
      <c r="N15" s="302"/>
      <c r="O15" s="302"/>
      <c r="P15" s="302"/>
      <c r="Q15" s="302"/>
      <c r="R15" s="282"/>
      <c r="S15" s="147"/>
    </row>
    <row r="16" spans="1:19" s="6" customFormat="1" ht="50.25" customHeight="1" thickBot="1" x14ac:dyDescent="0.3">
      <c r="A16" s="29">
        <v>1</v>
      </c>
      <c r="B16" s="249"/>
      <c r="C16" s="338" t="s">
        <v>117</v>
      </c>
      <c r="D16" s="152" t="s">
        <v>22</v>
      </c>
      <c r="E16" s="253" t="s">
        <v>18</v>
      </c>
      <c r="F16" s="239">
        <v>1</v>
      </c>
      <c r="G16" s="101"/>
      <c r="H16" s="220">
        <v>807824</v>
      </c>
      <c r="I16" s="227">
        <f>ROUND(H16*19%,0)</f>
        <v>153487</v>
      </c>
      <c r="J16" s="227">
        <f>ROUND(I16+H16,0)</f>
        <v>961311</v>
      </c>
      <c r="L16" s="293">
        <f>+'[1]ANEXO 1 - FUSILES'!M16</f>
        <v>847800</v>
      </c>
      <c r="M16" s="293">
        <f>ROUND(L16*19%,0)</f>
        <v>161082</v>
      </c>
      <c r="N16" s="293">
        <f>ROUND(M16+L16,0)</f>
        <v>1008882</v>
      </c>
      <c r="P16" s="287">
        <f>ROUND(+AVERAGE(H16,L16),0)</f>
        <v>827812</v>
      </c>
      <c r="Q16" s="287">
        <f>ROUND(P16*19%,0)</f>
        <v>157284</v>
      </c>
      <c r="R16" s="287">
        <f>ROUND(Q16+P16,0)</f>
        <v>985096</v>
      </c>
      <c r="S16" s="57">
        <f t="shared" ref="S16" si="1">N16/J16-1</f>
        <v>4.9485546300833017E-2</v>
      </c>
    </row>
    <row r="17" spans="1:19" s="6" customFormat="1" ht="61.5" customHeight="1" thickBot="1" x14ac:dyDescent="0.3">
      <c r="A17" s="29">
        <f>A16+1</f>
        <v>2</v>
      </c>
      <c r="B17" s="249"/>
      <c r="C17" s="301"/>
      <c r="D17" s="150" t="s">
        <v>118</v>
      </c>
      <c r="E17" s="339"/>
      <c r="F17" s="240"/>
      <c r="G17" s="101"/>
      <c r="H17" s="221"/>
      <c r="I17" s="228"/>
      <c r="J17" s="228"/>
      <c r="L17" s="294"/>
      <c r="M17" s="294"/>
      <c r="N17" s="294"/>
      <c r="P17" s="288"/>
      <c r="Q17" s="288"/>
      <c r="R17" s="288"/>
      <c r="S17" s="147"/>
    </row>
    <row r="18" spans="1:19" s="6" customFormat="1" ht="50.25" customHeight="1" thickBot="1" x14ac:dyDescent="0.3">
      <c r="A18" s="29">
        <f t="shared" ref="A18:A26" si="2">A17+1</f>
        <v>3</v>
      </c>
      <c r="B18" s="249"/>
      <c r="C18" s="301"/>
      <c r="D18" s="153" t="s">
        <v>119</v>
      </c>
      <c r="E18" s="339"/>
      <c r="F18" s="240"/>
      <c r="G18" s="101"/>
      <c r="H18" s="221"/>
      <c r="I18" s="228"/>
      <c r="J18" s="228"/>
      <c r="L18" s="294"/>
      <c r="M18" s="294"/>
      <c r="N18" s="294"/>
      <c r="P18" s="288"/>
      <c r="Q18" s="288"/>
      <c r="R18" s="288"/>
      <c r="S18" s="147"/>
    </row>
    <row r="19" spans="1:19" s="6" customFormat="1" ht="50.25" customHeight="1" thickBot="1" x14ac:dyDescent="0.3">
      <c r="A19" s="29">
        <f t="shared" si="2"/>
        <v>4</v>
      </c>
      <c r="B19" s="249"/>
      <c r="C19" s="301"/>
      <c r="D19" s="153" t="s">
        <v>26</v>
      </c>
      <c r="E19" s="339"/>
      <c r="F19" s="240"/>
      <c r="G19" s="101"/>
      <c r="H19" s="221"/>
      <c r="I19" s="228"/>
      <c r="J19" s="228"/>
      <c r="L19" s="294"/>
      <c r="M19" s="294"/>
      <c r="N19" s="294"/>
      <c r="P19" s="288"/>
      <c r="Q19" s="288"/>
      <c r="R19" s="288"/>
      <c r="S19" s="147"/>
    </row>
    <row r="20" spans="1:19" s="6" customFormat="1" ht="50.25" customHeight="1" thickBot="1" x14ac:dyDescent="0.3">
      <c r="A20" s="29">
        <f t="shared" si="2"/>
        <v>5</v>
      </c>
      <c r="B20" s="249"/>
      <c r="C20" s="301"/>
      <c r="D20" s="153" t="s">
        <v>71</v>
      </c>
      <c r="E20" s="339"/>
      <c r="F20" s="240"/>
      <c r="G20" s="101"/>
      <c r="H20" s="221"/>
      <c r="I20" s="228"/>
      <c r="J20" s="228"/>
      <c r="L20" s="294"/>
      <c r="M20" s="294"/>
      <c r="N20" s="294"/>
      <c r="P20" s="288"/>
      <c r="Q20" s="288"/>
      <c r="R20" s="288"/>
      <c r="S20" s="147"/>
    </row>
    <row r="21" spans="1:19" s="6" customFormat="1" ht="72" customHeight="1" thickBot="1" x14ac:dyDescent="0.3">
      <c r="A21" s="29">
        <f t="shared" si="2"/>
        <v>6</v>
      </c>
      <c r="B21" s="249"/>
      <c r="C21" s="301"/>
      <c r="D21" s="153" t="s">
        <v>120</v>
      </c>
      <c r="E21" s="339"/>
      <c r="F21" s="240"/>
      <c r="G21" s="101"/>
      <c r="H21" s="221"/>
      <c r="I21" s="228"/>
      <c r="J21" s="228"/>
      <c r="L21" s="294"/>
      <c r="M21" s="294"/>
      <c r="N21" s="294"/>
      <c r="P21" s="288"/>
      <c r="Q21" s="288"/>
      <c r="R21" s="288"/>
      <c r="S21" s="147"/>
    </row>
    <row r="22" spans="1:19" s="6" customFormat="1" ht="64.5" customHeight="1" thickBot="1" x14ac:dyDescent="0.3">
      <c r="A22" s="29">
        <f t="shared" si="2"/>
        <v>7</v>
      </c>
      <c r="B22" s="249"/>
      <c r="C22" s="301"/>
      <c r="D22" s="153" t="s">
        <v>121</v>
      </c>
      <c r="E22" s="339"/>
      <c r="F22" s="240"/>
      <c r="G22" s="101"/>
      <c r="H22" s="221"/>
      <c r="I22" s="228"/>
      <c r="J22" s="228"/>
      <c r="L22" s="294"/>
      <c r="M22" s="294"/>
      <c r="N22" s="294"/>
      <c r="P22" s="288"/>
      <c r="Q22" s="288"/>
      <c r="R22" s="288"/>
      <c r="S22" s="147"/>
    </row>
    <row r="23" spans="1:19" s="6" customFormat="1" ht="66" customHeight="1" thickBot="1" x14ac:dyDescent="0.3">
      <c r="A23" s="29">
        <f t="shared" si="2"/>
        <v>8</v>
      </c>
      <c r="B23" s="249"/>
      <c r="C23" s="301"/>
      <c r="D23" s="152" t="s">
        <v>29</v>
      </c>
      <c r="E23" s="339"/>
      <c r="F23" s="240"/>
      <c r="G23" s="101"/>
      <c r="H23" s="221"/>
      <c r="I23" s="228"/>
      <c r="J23" s="228"/>
      <c r="L23" s="294"/>
      <c r="M23" s="294"/>
      <c r="N23" s="294"/>
      <c r="P23" s="288"/>
      <c r="Q23" s="288"/>
      <c r="R23" s="288"/>
      <c r="S23" s="147"/>
    </row>
    <row r="24" spans="1:19" s="6" customFormat="1" ht="49.5" customHeight="1" thickBot="1" x14ac:dyDescent="0.3">
      <c r="A24" s="29">
        <f t="shared" si="2"/>
        <v>9</v>
      </c>
      <c r="B24" s="249"/>
      <c r="C24" s="301"/>
      <c r="D24" s="153" t="s">
        <v>122</v>
      </c>
      <c r="E24" s="339"/>
      <c r="F24" s="240"/>
      <c r="G24" s="101"/>
      <c r="H24" s="221"/>
      <c r="I24" s="228"/>
      <c r="J24" s="228"/>
      <c r="L24" s="294"/>
      <c r="M24" s="294"/>
      <c r="N24" s="294"/>
      <c r="P24" s="288"/>
      <c r="Q24" s="288"/>
      <c r="R24" s="288"/>
      <c r="S24" s="147"/>
    </row>
    <row r="25" spans="1:19" s="6" customFormat="1" ht="49.5" customHeight="1" thickBot="1" x14ac:dyDescent="0.3">
      <c r="A25" s="29">
        <f t="shared" si="2"/>
        <v>10</v>
      </c>
      <c r="B25" s="249"/>
      <c r="C25" s="301"/>
      <c r="D25" s="153" t="s">
        <v>123</v>
      </c>
      <c r="E25" s="339"/>
      <c r="F25" s="240"/>
      <c r="G25" s="101"/>
      <c r="H25" s="221"/>
      <c r="I25" s="228"/>
      <c r="J25" s="228"/>
      <c r="L25" s="294"/>
      <c r="M25" s="294"/>
      <c r="N25" s="294"/>
      <c r="P25" s="288"/>
      <c r="Q25" s="288"/>
      <c r="R25" s="288"/>
      <c r="S25" s="147"/>
    </row>
    <row r="26" spans="1:19" s="6" customFormat="1" ht="72" customHeight="1" thickBot="1" x14ac:dyDescent="0.3">
      <c r="A26" s="29">
        <f t="shared" si="2"/>
        <v>11</v>
      </c>
      <c r="B26" s="249"/>
      <c r="C26" s="301"/>
      <c r="D26" s="122" t="s">
        <v>124</v>
      </c>
      <c r="E26" s="339"/>
      <c r="F26" s="240"/>
      <c r="G26" s="101"/>
      <c r="H26" s="222"/>
      <c r="I26" s="229"/>
      <c r="J26" s="229"/>
      <c r="L26" s="295"/>
      <c r="M26" s="295"/>
      <c r="N26" s="295"/>
      <c r="P26" s="289"/>
      <c r="Q26" s="289"/>
      <c r="R26" s="289"/>
      <c r="S26" s="147"/>
    </row>
    <row r="27" spans="1:19" s="6" customFormat="1" ht="49.5" customHeight="1" thickBot="1" x14ac:dyDescent="0.3">
      <c r="A27" s="15"/>
      <c r="B27" s="250"/>
      <c r="C27" s="195" t="s">
        <v>125</v>
      </c>
      <c r="D27" s="196"/>
      <c r="E27" s="196"/>
      <c r="F27" s="197"/>
      <c r="G27" s="101"/>
      <c r="H27" s="154"/>
      <c r="I27" s="23"/>
      <c r="J27" s="24">
        <f>SUM(J16)</f>
        <v>961311</v>
      </c>
      <c r="L27" s="154"/>
      <c r="M27" s="23"/>
      <c r="N27" s="24">
        <f>SUM(N16:N26)</f>
        <v>1008882</v>
      </c>
      <c r="P27" s="154"/>
      <c r="Q27" s="23"/>
      <c r="R27" s="155">
        <f>SUM(R16:R26)</f>
        <v>985096</v>
      </c>
      <c r="S27" s="147"/>
    </row>
    <row r="28" spans="1:19" s="6" customFormat="1" ht="49.5" customHeight="1" thickBot="1" x14ac:dyDescent="0.3">
      <c r="A28" s="15"/>
      <c r="B28" s="250"/>
      <c r="C28" s="156"/>
      <c r="D28" s="157"/>
      <c r="E28" s="158"/>
      <c r="F28" s="158"/>
      <c r="G28" s="158"/>
      <c r="H28" s="154"/>
      <c r="I28" s="23"/>
      <c r="J28" s="23"/>
      <c r="K28" s="159"/>
      <c r="L28" s="154"/>
      <c r="M28" s="23"/>
      <c r="N28" s="23"/>
      <c r="O28" s="159"/>
      <c r="P28" s="160"/>
      <c r="Q28" s="161"/>
      <c r="R28" s="161"/>
      <c r="S28" s="147"/>
    </row>
    <row r="29" spans="1:19" s="6" customFormat="1" ht="69.75" customHeight="1" thickBot="1" x14ac:dyDescent="0.3">
      <c r="A29" s="29">
        <v>1</v>
      </c>
      <c r="B29" s="249"/>
      <c r="C29" s="343" t="s">
        <v>126</v>
      </c>
      <c r="D29" s="122" t="s">
        <v>39</v>
      </c>
      <c r="E29" s="123" t="s">
        <v>18</v>
      </c>
      <c r="F29" s="123">
        <v>1</v>
      </c>
      <c r="G29" s="101"/>
      <c r="H29" s="162">
        <f>+'[1]ANEXO 2- FUSILES '!Q30</f>
        <v>17700.090859531163</v>
      </c>
      <c r="I29" s="162">
        <f>ROUND(H29*19%,0)</f>
        <v>3363</v>
      </c>
      <c r="J29" s="163">
        <f>ROUND(I29+H29,0)</f>
        <v>21063</v>
      </c>
      <c r="L29" s="162">
        <f>'[1]ANEXO 1 - FUSILES'!M29</f>
        <v>18580</v>
      </c>
      <c r="M29" s="162">
        <f>ROUND(L29*19%,0)</f>
        <v>3530</v>
      </c>
      <c r="N29" s="163">
        <f>ROUND(M29+L29,0)</f>
        <v>22110</v>
      </c>
      <c r="P29" s="164">
        <f>ROUND(AVERAGE(H29,L29),0)</f>
        <v>18140</v>
      </c>
      <c r="Q29" s="164">
        <f>ROUND(P29*19%,0)</f>
        <v>3447</v>
      </c>
      <c r="R29" s="165">
        <f>ROUND(Q29+P29,0)</f>
        <v>21587</v>
      </c>
      <c r="S29" s="57">
        <f>N29/J29-1</f>
        <v>4.9708018800740605E-2</v>
      </c>
    </row>
    <row r="30" spans="1:19" s="6" customFormat="1" ht="49.5" customHeight="1" thickBot="1" x14ac:dyDescent="0.3">
      <c r="A30" s="31">
        <f>A29+1</f>
        <v>2</v>
      </c>
      <c r="B30" s="249"/>
      <c r="C30" s="282"/>
      <c r="D30" s="122" t="s">
        <v>127</v>
      </c>
      <c r="E30" s="123" t="s">
        <v>18</v>
      </c>
      <c r="F30" s="123">
        <v>1</v>
      </c>
      <c r="G30" s="107"/>
      <c r="H30" s="162">
        <f>+'[1]ANEXO 2- FUSILES '!Q31</f>
        <v>5145.3752498637105</v>
      </c>
      <c r="I30" s="162">
        <f t="shared" ref="I30:I53" si="3">ROUND(H30*19%,0)</f>
        <v>978</v>
      </c>
      <c r="J30" s="163">
        <f t="shared" ref="J30:J53" si="4">ROUND(I30+H30,0)</f>
        <v>6123</v>
      </c>
      <c r="L30" s="162">
        <f>'[1]ANEXO 1 - FUSILES'!M30</f>
        <v>5400</v>
      </c>
      <c r="M30" s="162">
        <f t="shared" ref="M30:M53" si="5">ROUND(L30*19%,0)</f>
        <v>1026</v>
      </c>
      <c r="N30" s="163">
        <f t="shared" ref="N30:N53" si="6">ROUND(M30+L30,0)</f>
        <v>6426</v>
      </c>
      <c r="P30" s="164">
        <f t="shared" ref="P30:P53" si="7">ROUND(AVERAGE(H30,L30),0)</f>
        <v>5273</v>
      </c>
      <c r="Q30" s="164">
        <f t="shared" ref="Q30:Q53" si="8">ROUND(P30*19%,0)</f>
        <v>1002</v>
      </c>
      <c r="R30" s="165">
        <f t="shared" ref="R30:R53" si="9">ROUND(Q30+P30,0)</f>
        <v>6275</v>
      </c>
      <c r="S30" s="57">
        <f t="shared" ref="S30:S53" si="10">N30/J30-1</f>
        <v>4.9485546300833017E-2</v>
      </c>
    </row>
    <row r="31" spans="1:19" s="6" customFormat="1" ht="49.5" customHeight="1" thickBot="1" x14ac:dyDescent="0.3">
      <c r="A31" s="31">
        <f t="shared" ref="A31:A53" si="11">A30+1</f>
        <v>3</v>
      </c>
      <c r="B31" s="249"/>
      <c r="C31" s="282"/>
      <c r="D31" s="153" t="s">
        <v>128</v>
      </c>
      <c r="E31" s="123" t="s">
        <v>18</v>
      </c>
      <c r="F31" s="123">
        <v>1</v>
      </c>
      <c r="G31" s="107"/>
      <c r="H31" s="162">
        <f>+'[1]ANEXO 2- FUSILES '!Q32</f>
        <v>4116.3001998909685</v>
      </c>
      <c r="I31" s="162">
        <f t="shared" si="3"/>
        <v>782</v>
      </c>
      <c r="J31" s="163">
        <f t="shared" si="4"/>
        <v>4898</v>
      </c>
      <c r="L31" s="162">
        <f>'[1]ANEXO 1 - FUSILES'!M31</f>
        <v>4320</v>
      </c>
      <c r="M31" s="162">
        <f t="shared" si="5"/>
        <v>821</v>
      </c>
      <c r="N31" s="163">
        <f t="shared" si="6"/>
        <v>5141</v>
      </c>
      <c r="P31" s="164">
        <f t="shared" si="7"/>
        <v>4218</v>
      </c>
      <c r="Q31" s="164">
        <f t="shared" si="8"/>
        <v>801</v>
      </c>
      <c r="R31" s="165">
        <f t="shared" si="9"/>
        <v>5019</v>
      </c>
      <c r="S31" s="57">
        <f t="shared" si="10"/>
        <v>4.961208656594529E-2</v>
      </c>
    </row>
    <row r="32" spans="1:19" s="6" customFormat="1" ht="49.5" customHeight="1" thickBot="1" x14ac:dyDescent="0.3">
      <c r="A32" s="31">
        <f t="shared" si="11"/>
        <v>4</v>
      </c>
      <c r="B32" s="249"/>
      <c r="C32" s="282"/>
      <c r="D32" s="153" t="s">
        <v>40</v>
      </c>
      <c r="E32" s="123" t="s">
        <v>18</v>
      </c>
      <c r="F32" s="123">
        <v>1</v>
      </c>
      <c r="G32" s="107"/>
      <c r="H32" s="162">
        <f>+'[1]ANEXO 2- FUSILES '!Q33</f>
        <v>12348.900599672905</v>
      </c>
      <c r="I32" s="162">
        <f t="shared" si="3"/>
        <v>2346</v>
      </c>
      <c r="J32" s="163">
        <f t="shared" si="4"/>
        <v>14695</v>
      </c>
      <c r="L32" s="162">
        <f>'[1]ANEXO 1 - FUSILES'!M32</f>
        <v>12960</v>
      </c>
      <c r="M32" s="162">
        <f t="shared" si="5"/>
        <v>2462</v>
      </c>
      <c r="N32" s="163">
        <f t="shared" si="6"/>
        <v>15422</v>
      </c>
      <c r="P32" s="164">
        <f t="shared" si="7"/>
        <v>12654</v>
      </c>
      <c r="Q32" s="164">
        <f t="shared" si="8"/>
        <v>2404</v>
      </c>
      <c r="R32" s="165">
        <f t="shared" si="9"/>
        <v>15058</v>
      </c>
      <c r="S32" s="57">
        <f t="shared" si="10"/>
        <v>4.9472609731201045E-2</v>
      </c>
    </row>
    <row r="33" spans="1:19" s="6" customFormat="1" ht="49.5" customHeight="1" thickBot="1" x14ac:dyDescent="0.3">
      <c r="A33" s="31">
        <f t="shared" si="11"/>
        <v>5</v>
      </c>
      <c r="B33" s="249"/>
      <c r="C33" s="282"/>
      <c r="D33" s="153" t="s">
        <v>129</v>
      </c>
      <c r="E33" s="123" t="s">
        <v>18</v>
      </c>
      <c r="F33" s="123">
        <v>1</v>
      </c>
      <c r="G33" s="107"/>
      <c r="H33" s="162">
        <f>+'[1]ANEXO 2- FUSILES '!Q34</f>
        <v>3087.2251499182262</v>
      </c>
      <c r="I33" s="162">
        <f t="shared" si="3"/>
        <v>587</v>
      </c>
      <c r="J33" s="163">
        <f t="shared" si="4"/>
        <v>3674</v>
      </c>
      <c r="L33" s="162">
        <f>'[1]ANEXO 1 - FUSILES'!M33</f>
        <v>3240</v>
      </c>
      <c r="M33" s="162">
        <f t="shared" si="5"/>
        <v>616</v>
      </c>
      <c r="N33" s="163">
        <f t="shared" si="6"/>
        <v>3856</v>
      </c>
      <c r="P33" s="164">
        <f t="shared" si="7"/>
        <v>3164</v>
      </c>
      <c r="Q33" s="164">
        <f t="shared" si="8"/>
        <v>601</v>
      </c>
      <c r="R33" s="165">
        <f t="shared" si="9"/>
        <v>3765</v>
      </c>
      <c r="S33" s="57">
        <f t="shared" si="10"/>
        <v>4.9537289058247058E-2</v>
      </c>
    </row>
    <row r="34" spans="1:19" s="6" customFormat="1" ht="69.75" customHeight="1" thickBot="1" x14ac:dyDescent="0.3">
      <c r="A34" s="31">
        <f t="shared" si="11"/>
        <v>6</v>
      </c>
      <c r="B34" s="249"/>
      <c r="C34" s="282"/>
      <c r="D34" s="153" t="s">
        <v>130</v>
      </c>
      <c r="E34" s="123" t="s">
        <v>18</v>
      </c>
      <c r="F34" s="123">
        <v>1</v>
      </c>
      <c r="G34" s="107"/>
      <c r="H34" s="162">
        <f>+'[1]ANEXO 2- FUSILES '!Q35</f>
        <v>3190.1326549155006</v>
      </c>
      <c r="I34" s="162">
        <f t="shared" si="3"/>
        <v>606</v>
      </c>
      <c r="J34" s="163">
        <f t="shared" si="4"/>
        <v>3796</v>
      </c>
      <c r="L34" s="162">
        <f>'[1]ANEXO 1 - FUSILES'!M34</f>
        <v>3350</v>
      </c>
      <c r="M34" s="162">
        <f t="shared" si="5"/>
        <v>637</v>
      </c>
      <c r="N34" s="163">
        <f t="shared" si="6"/>
        <v>3987</v>
      </c>
      <c r="P34" s="164">
        <f t="shared" si="7"/>
        <v>3270</v>
      </c>
      <c r="Q34" s="164">
        <f t="shared" si="8"/>
        <v>621</v>
      </c>
      <c r="R34" s="165">
        <f t="shared" si="9"/>
        <v>3891</v>
      </c>
      <c r="S34" s="57">
        <f t="shared" si="10"/>
        <v>5.031612223393056E-2</v>
      </c>
    </row>
    <row r="35" spans="1:19" s="6" customFormat="1" ht="69.75" customHeight="1" thickBot="1" x14ac:dyDescent="0.3">
      <c r="A35" s="31">
        <f t="shared" si="11"/>
        <v>7</v>
      </c>
      <c r="B35" s="249"/>
      <c r="C35" s="282"/>
      <c r="D35" s="153" t="s">
        <v>131</v>
      </c>
      <c r="E35" s="123" t="s">
        <v>18</v>
      </c>
      <c r="F35" s="123">
        <v>1</v>
      </c>
      <c r="G35" s="107"/>
      <c r="H35" s="162">
        <f>+'[1]ANEXO 2- FUSILES '!Q36</f>
        <v>3910.4851898964203</v>
      </c>
      <c r="I35" s="162">
        <f t="shared" si="3"/>
        <v>743</v>
      </c>
      <c r="J35" s="163">
        <f t="shared" si="4"/>
        <v>4653</v>
      </c>
      <c r="L35" s="162">
        <f>'[1]ANEXO 1 - FUSILES'!M35</f>
        <v>4100</v>
      </c>
      <c r="M35" s="162">
        <f t="shared" si="5"/>
        <v>779</v>
      </c>
      <c r="N35" s="163">
        <f t="shared" si="6"/>
        <v>4879</v>
      </c>
      <c r="P35" s="164">
        <f t="shared" si="7"/>
        <v>4005</v>
      </c>
      <c r="Q35" s="164">
        <f t="shared" si="8"/>
        <v>761</v>
      </c>
      <c r="R35" s="165">
        <f t="shared" si="9"/>
        <v>4766</v>
      </c>
      <c r="S35" s="57">
        <f t="shared" si="10"/>
        <v>4.8570814528261286E-2</v>
      </c>
    </row>
    <row r="36" spans="1:19" s="6" customFormat="1" ht="69.75" customHeight="1" thickBot="1" x14ac:dyDescent="0.3">
      <c r="A36" s="31">
        <f t="shared" si="11"/>
        <v>8</v>
      </c>
      <c r="B36" s="249"/>
      <c r="C36" s="282"/>
      <c r="D36" s="166" t="s">
        <v>132</v>
      </c>
      <c r="E36" s="123" t="s">
        <v>18</v>
      </c>
      <c r="F36" s="123">
        <v>1</v>
      </c>
      <c r="G36" s="107"/>
      <c r="H36" s="162">
        <f>+'[1]ANEXO 2- FUSILES '!Q37</f>
        <v>2572.6876249318552</v>
      </c>
      <c r="I36" s="162">
        <f t="shared" si="3"/>
        <v>489</v>
      </c>
      <c r="J36" s="163">
        <f t="shared" si="4"/>
        <v>3062</v>
      </c>
      <c r="L36" s="162">
        <f>'[1]ANEXO 1 - FUSILES'!M36</f>
        <v>2700</v>
      </c>
      <c r="M36" s="162">
        <f t="shared" si="5"/>
        <v>513</v>
      </c>
      <c r="N36" s="163">
        <f t="shared" si="6"/>
        <v>3213</v>
      </c>
      <c r="P36" s="164">
        <f t="shared" si="7"/>
        <v>2636</v>
      </c>
      <c r="Q36" s="164">
        <f t="shared" si="8"/>
        <v>501</v>
      </c>
      <c r="R36" s="165">
        <f t="shared" si="9"/>
        <v>3137</v>
      </c>
      <c r="S36" s="57">
        <f t="shared" si="10"/>
        <v>4.9314173742651901E-2</v>
      </c>
    </row>
    <row r="37" spans="1:19" s="6" customFormat="1" ht="69.75" customHeight="1" thickBot="1" x14ac:dyDescent="0.3">
      <c r="A37" s="31">
        <f t="shared" si="11"/>
        <v>9</v>
      </c>
      <c r="B37" s="249"/>
      <c r="C37" s="282"/>
      <c r="D37" s="153" t="s">
        <v>133</v>
      </c>
      <c r="E37" s="123" t="s">
        <v>18</v>
      </c>
      <c r="F37" s="123">
        <v>1</v>
      </c>
      <c r="G37" s="107"/>
      <c r="H37" s="162">
        <f>+'[1]ANEXO 2- FUSILES '!Q38</f>
        <v>9776.2129747410509</v>
      </c>
      <c r="I37" s="162">
        <f t="shared" si="3"/>
        <v>1857</v>
      </c>
      <c r="J37" s="163">
        <f t="shared" si="4"/>
        <v>11633</v>
      </c>
      <c r="L37" s="162">
        <f>'[1]ANEXO 1 - FUSILES'!M37</f>
        <v>10260</v>
      </c>
      <c r="M37" s="162">
        <f t="shared" si="5"/>
        <v>1949</v>
      </c>
      <c r="N37" s="163">
        <f t="shared" si="6"/>
        <v>12209</v>
      </c>
      <c r="P37" s="164">
        <f t="shared" si="7"/>
        <v>10018</v>
      </c>
      <c r="Q37" s="164">
        <f t="shared" si="8"/>
        <v>1903</v>
      </c>
      <c r="R37" s="165">
        <f t="shared" si="9"/>
        <v>11921</v>
      </c>
      <c r="S37" s="57">
        <f t="shared" si="10"/>
        <v>4.9514312731023802E-2</v>
      </c>
    </row>
    <row r="38" spans="1:19" s="6" customFormat="1" ht="69.75" customHeight="1" thickBot="1" x14ac:dyDescent="0.3">
      <c r="A38" s="31">
        <f t="shared" si="11"/>
        <v>10</v>
      </c>
      <c r="B38" s="249"/>
      <c r="C38" s="282"/>
      <c r="D38" s="153" t="s">
        <v>134</v>
      </c>
      <c r="E38" s="123" t="s">
        <v>18</v>
      </c>
      <c r="F38" s="123">
        <v>1</v>
      </c>
      <c r="G38" s="107"/>
      <c r="H38" s="162">
        <f>+'[1]ANEXO 2- FUSILES '!Q39</f>
        <v>2572.6876249318552</v>
      </c>
      <c r="I38" s="162">
        <f t="shared" si="3"/>
        <v>489</v>
      </c>
      <c r="J38" s="163">
        <f t="shared" si="4"/>
        <v>3062</v>
      </c>
      <c r="L38" s="162">
        <f>'[1]ANEXO 1 - FUSILES'!M38</f>
        <v>2700</v>
      </c>
      <c r="M38" s="162">
        <f t="shared" si="5"/>
        <v>513</v>
      </c>
      <c r="N38" s="163">
        <f t="shared" si="6"/>
        <v>3213</v>
      </c>
      <c r="P38" s="164">
        <f t="shared" si="7"/>
        <v>2636</v>
      </c>
      <c r="Q38" s="164">
        <f t="shared" si="8"/>
        <v>501</v>
      </c>
      <c r="R38" s="165">
        <f t="shared" si="9"/>
        <v>3137</v>
      </c>
      <c r="S38" s="57">
        <f t="shared" si="10"/>
        <v>4.9314173742651901E-2</v>
      </c>
    </row>
    <row r="39" spans="1:19" s="6" customFormat="1" ht="69.75" customHeight="1" thickBot="1" x14ac:dyDescent="0.3">
      <c r="A39" s="31">
        <f t="shared" si="11"/>
        <v>11</v>
      </c>
      <c r="B39" s="249"/>
      <c r="C39" s="282"/>
      <c r="D39" s="153" t="s">
        <v>135</v>
      </c>
      <c r="E39" s="123" t="s">
        <v>18</v>
      </c>
      <c r="F39" s="123">
        <v>1</v>
      </c>
      <c r="G39" s="107"/>
      <c r="H39" s="162">
        <f>+'[1]ANEXO 2- FUSILES '!Q40</f>
        <v>14921.58822460476</v>
      </c>
      <c r="I39" s="162">
        <f t="shared" si="3"/>
        <v>2835</v>
      </c>
      <c r="J39" s="163">
        <f t="shared" si="4"/>
        <v>17757</v>
      </c>
      <c r="L39" s="162">
        <f>'[1]ANEXO 1 - FUSILES'!M39</f>
        <v>15660</v>
      </c>
      <c r="M39" s="162">
        <f t="shared" si="5"/>
        <v>2975</v>
      </c>
      <c r="N39" s="163">
        <f t="shared" si="6"/>
        <v>18635</v>
      </c>
      <c r="P39" s="164">
        <f t="shared" si="7"/>
        <v>15291</v>
      </c>
      <c r="Q39" s="164">
        <f t="shared" si="8"/>
        <v>2905</v>
      </c>
      <c r="R39" s="165">
        <f t="shared" si="9"/>
        <v>18196</v>
      </c>
      <c r="S39" s="57">
        <f t="shared" si="10"/>
        <v>4.9445289181731189E-2</v>
      </c>
    </row>
    <row r="40" spans="1:19" s="6" customFormat="1" ht="69.75" customHeight="1" thickBot="1" x14ac:dyDescent="0.3">
      <c r="A40" s="31">
        <f t="shared" si="11"/>
        <v>12</v>
      </c>
      <c r="B40" s="249"/>
      <c r="C40" s="282"/>
      <c r="D40" s="153" t="s">
        <v>136</v>
      </c>
      <c r="E40" s="123" t="s">
        <v>18</v>
      </c>
      <c r="F40" s="123">
        <v>1</v>
      </c>
      <c r="G40" s="107"/>
      <c r="H40" s="162">
        <f>+'[1]ANEXO 2- FUSILES '!Q41</f>
        <v>3910.4851898964203</v>
      </c>
      <c r="I40" s="162">
        <f t="shared" si="3"/>
        <v>743</v>
      </c>
      <c r="J40" s="163">
        <f t="shared" si="4"/>
        <v>4653</v>
      </c>
      <c r="L40" s="162">
        <f>'[1]ANEXO 1 - FUSILES'!M40</f>
        <v>4104</v>
      </c>
      <c r="M40" s="162">
        <f t="shared" si="5"/>
        <v>780</v>
      </c>
      <c r="N40" s="163">
        <f t="shared" si="6"/>
        <v>4884</v>
      </c>
      <c r="P40" s="164">
        <f t="shared" si="7"/>
        <v>4007</v>
      </c>
      <c r="Q40" s="164">
        <f t="shared" si="8"/>
        <v>761</v>
      </c>
      <c r="R40" s="165">
        <f t="shared" si="9"/>
        <v>4768</v>
      </c>
      <c r="S40" s="57">
        <f t="shared" si="10"/>
        <v>4.9645390070921946E-2</v>
      </c>
    </row>
    <row r="41" spans="1:19" s="6" customFormat="1" ht="69.75" customHeight="1" thickBot="1" x14ac:dyDescent="0.3">
      <c r="A41" s="31">
        <f t="shared" si="11"/>
        <v>13</v>
      </c>
      <c r="B41" s="249"/>
      <c r="C41" s="282"/>
      <c r="D41" s="153" t="s">
        <v>137</v>
      </c>
      <c r="E41" s="123" t="s">
        <v>18</v>
      </c>
      <c r="F41" s="123">
        <v>1</v>
      </c>
      <c r="G41" s="107"/>
      <c r="H41" s="162">
        <f>+'[1]ANEXO 2- FUSILES '!Q42</f>
        <v>2572.6876249318552</v>
      </c>
      <c r="I41" s="162">
        <f t="shared" si="3"/>
        <v>489</v>
      </c>
      <c r="J41" s="163">
        <f t="shared" si="4"/>
        <v>3062</v>
      </c>
      <c r="L41" s="162">
        <f>'[1]ANEXO 1 - FUSILES'!M41</f>
        <v>2700</v>
      </c>
      <c r="M41" s="162">
        <f t="shared" si="5"/>
        <v>513</v>
      </c>
      <c r="N41" s="163">
        <f t="shared" si="6"/>
        <v>3213</v>
      </c>
      <c r="P41" s="164">
        <f t="shared" si="7"/>
        <v>2636</v>
      </c>
      <c r="Q41" s="164">
        <f t="shared" si="8"/>
        <v>501</v>
      </c>
      <c r="R41" s="165">
        <f t="shared" si="9"/>
        <v>3137</v>
      </c>
      <c r="S41" s="57">
        <f t="shared" si="10"/>
        <v>4.9314173742651901E-2</v>
      </c>
    </row>
    <row r="42" spans="1:19" s="6" customFormat="1" ht="69.75" customHeight="1" thickBot="1" x14ac:dyDescent="0.3">
      <c r="A42" s="31">
        <f t="shared" si="11"/>
        <v>14</v>
      </c>
      <c r="B42" s="249"/>
      <c r="C42" s="282"/>
      <c r="D42" s="153" t="s">
        <v>138</v>
      </c>
      <c r="E42" s="123" t="s">
        <v>18</v>
      </c>
      <c r="F42" s="123">
        <v>1</v>
      </c>
      <c r="G42" s="107"/>
      <c r="H42" s="162">
        <f>+'[1]ANEXO 2- FUSILES '!Q43</f>
        <v>4116.3001998909685</v>
      </c>
      <c r="I42" s="162">
        <f t="shared" si="3"/>
        <v>782</v>
      </c>
      <c r="J42" s="163">
        <f t="shared" si="4"/>
        <v>4898</v>
      </c>
      <c r="L42" s="162">
        <f>'[1]ANEXO 1 - FUSILES'!M42</f>
        <v>4320</v>
      </c>
      <c r="M42" s="162">
        <f t="shared" si="5"/>
        <v>821</v>
      </c>
      <c r="N42" s="163">
        <f t="shared" si="6"/>
        <v>5141</v>
      </c>
      <c r="P42" s="164">
        <f t="shared" si="7"/>
        <v>4218</v>
      </c>
      <c r="Q42" s="164">
        <f t="shared" si="8"/>
        <v>801</v>
      </c>
      <c r="R42" s="165">
        <f t="shared" si="9"/>
        <v>5019</v>
      </c>
      <c r="S42" s="57">
        <f t="shared" si="10"/>
        <v>4.961208656594529E-2</v>
      </c>
    </row>
    <row r="43" spans="1:19" s="6" customFormat="1" ht="69.75" customHeight="1" thickBot="1" x14ac:dyDescent="0.3">
      <c r="A43" s="31">
        <f t="shared" si="11"/>
        <v>15</v>
      </c>
      <c r="B43" s="249"/>
      <c r="C43" s="282"/>
      <c r="D43" s="153" t="s">
        <v>139</v>
      </c>
      <c r="E43" s="123" t="s">
        <v>18</v>
      </c>
      <c r="F43" s="123">
        <v>1</v>
      </c>
      <c r="G43" s="107"/>
      <c r="H43" s="162">
        <f>+'[1]ANEXO 2- FUSILES '!Q44</f>
        <v>4013.3926948936942</v>
      </c>
      <c r="I43" s="162">
        <f t="shared" si="3"/>
        <v>763</v>
      </c>
      <c r="J43" s="163">
        <f t="shared" si="4"/>
        <v>4776</v>
      </c>
      <c r="L43" s="162">
        <f>'[1]ANEXO 1 - FUSILES'!M43</f>
        <v>4220</v>
      </c>
      <c r="M43" s="162">
        <f t="shared" si="5"/>
        <v>802</v>
      </c>
      <c r="N43" s="163">
        <f t="shared" si="6"/>
        <v>5022</v>
      </c>
      <c r="P43" s="164">
        <f t="shared" si="7"/>
        <v>4117</v>
      </c>
      <c r="Q43" s="164">
        <f t="shared" si="8"/>
        <v>782</v>
      </c>
      <c r="R43" s="165">
        <f t="shared" si="9"/>
        <v>4899</v>
      </c>
      <c r="S43" s="57">
        <f t="shared" si="10"/>
        <v>5.1507537688442184E-2</v>
      </c>
    </row>
    <row r="44" spans="1:19" s="6" customFormat="1" ht="69.75" customHeight="1" thickBot="1" x14ac:dyDescent="0.3">
      <c r="A44" s="31">
        <f t="shared" si="11"/>
        <v>16</v>
      </c>
      <c r="B44" s="249"/>
      <c r="C44" s="282"/>
      <c r="D44" s="153" t="s">
        <v>140</v>
      </c>
      <c r="E44" s="123" t="s">
        <v>18</v>
      </c>
      <c r="F44" s="123">
        <v>1</v>
      </c>
      <c r="G44" s="107"/>
      <c r="H44" s="162">
        <f>+'[1]ANEXO 2- FUSILES '!Q45</f>
        <v>5145.3752498637105</v>
      </c>
      <c r="I44" s="162">
        <f t="shared" si="3"/>
        <v>978</v>
      </c>
      <c r="J44" s="163">
        <f t="shared" si="4"/>
        <v>6123</v>
      </c>
      <c r="L44" s="162">
        <f>'[1]ANEXO 1 - FUSILES'!M44</f>
        <v>5400</v>
      </c>
      <c r="M44" s="162">
        <f t="shared" si="5"/>
        <v>1026</v>
      </c>
      <c r="N44" s="163">
        <f t="shared" si="6"/>
        <v>6426</v>
      </c>
      <c r="P44" s="164">
        <f t="shared" si="7"/>
        <v>5273</v>
      </c>
      <c r="Q44" s="164">
        <f t="shared" si="8"/>
        <v>1002</v>
      </c>
      <c r="R44" s="165">
        <f t="shared" si="9"/>
        <v>6275</v>
      </c>
      <c r="S44" s="57">
        <f t="shared" si="10"/>
        <v>4.9485546300833017E-2</v>
      </c>
    </row>
    <row r="45" spans="1:19" s="6" customFormat="1" ht="69.75" customHeight="1" thickBot="1" x14ac:dyDescent="0.3">
      <c r="A45" s="31">
        <f t="shared" si="11"/>
        <v>17</v>
      </c>
      <c r="B45" s="249"/>
      <c r="C45" s="282"/>
      <c r="D45" s="153" t="s">
        <v>87</v>
      </c>
      <c r="E45" s="123" t="s">
        <v>18</v>
      </c>
      <c r="F45" s="123">
        <v>1</v>
      </c>
      <c r="G45" s="107"/>
      <c r="H45" s="162">
        <f>+'[1]ANEXO 2- FUSILES '!Q46</f>
        <v>4116.3001998909685</v>
      </c>
      <c r="I45" s="162">
        <f t="shared" si="3"/>
        <v>782</v>
      </c>
      <c r="J45" s="163">
        <f t="shared" si="4"/>
        <v>4898</v>
      </c>
      <c r="L45" s="162">
        <f>'[1]ANEXO 1 - FUSILES'!M45</f>
        <v>4320</v>
      </c>
      <c r="M45" s="162">
        <f t="shared" si="5"/>
        <v>821</v>
      </c>
      <c r="N45" s="163">
        <f t="shared" si="6"/>
        <v>5141</v>
      </c>
      <c r="P45" s="164">
        <f t="shared" si="7"/>
        <v>4218</v>
      </c>
      <c r="Q45" s="164">
        <f t="shared" si="8"/>
        <v>801</v>
      </c>
      <c r="R45" s="165">
        <f t="shared" si="9"/>
        <v>5019</v>
      </c>
      <c r="S45" s="57">
        <f t="shared" si="10"/>
        <v>4.961208656594529E-2</v>
      </c>
    </row>
    <row r="46" spans="1:19" s="6" customFormat="1" ht="77.25" customHeight="1" thickBot="1" x14ac:dyDescent="0.3">
      <c r="A46" s="31">
        <f t="shared" si="11"/>
        <v>18</v>
      </c>
      <c r="B46" s="249"/>
      <c r="C46" s="282"/>
      <c r="D46" s="153" t="s">
        <v>141</v>
      </c>
      <c r="E46" s="123" t="s">
        <v>18</v>
      </c>
      <c r="F46" s="123">
        <v>1</v>
      </c>
      <c r="G46" s="107"/>
      <c r="H46" s="162">
        <f>+'[1]ANEXO 2- FUSILES '!Q47</f>
        <v>3910.4851898964203</v>
      </c>
      <c r="I46" s="162">
        <f t="shared" si="3"/>
        <v>743</v>
      </c>
      <c r="J46" s="163">
        <f t="shared" si="4"/>
        <v>4653</v>
      </c>
      <c r="L46" s="162">
        <f>'[1]ANEXO 1 - FUSILES'!M46</f>
        <v>4110</v>
      </c>
      <c r="M46" s="162">
        <f t="shared" si="5"/>
        <v>781</v>
      </c>
      <c r="N46" s="163">
        <f t="shared" si="6"/>
        <v>4891</v>
      </c>
      <c r="P46" s="164">
        <f t="shared" si="7"/>
        <v>4010</v>
      </c>
      <c r="Q46" s="164">
        <f t="shared" si="8"/>
        <v>762</v>
      </c>
      <c r="R46" s="165">
        <f t="shared" si="9"/>
        <v>4772</v>
      </c>
      <c r="S46" s="57">
        <f t="shared" si="10"/>
        <v>5.1149795830646827E-2</v>
      </c>
    </row>
    <row r="47" spans="1:19" s="6" customFormat="1" ht="49.5" customHeight="1" thickBot="1" x14ac:dyDescent="0.3">
      <c r="A47" s="31">
        <f t="shared" si="11"/>
        <v>19</v>
      </c>
      <c r="B47" s="249"/>
      <c r="C47" s="282"/>
      <c r="D47" s="153" t="s">
        <v>142</v>
      </c>
      <c r="E47" s="123" t="s">
        <v>18</v>
      </c>
      <c r="F47" s="123">
        <v>1</v>
      </c>
      <c r="G47" s="107"/>
      <c r="H47" s="162">
        <f>+'[1]ANEXO 2- FUSILES '!Q48</f>
        <v>15436.125749591132</v>
      </c>
      <c r="I47" s="162">
        <f t="shared" si="3"/>
        <v>2933</v>
      </c>
      <c r="J47" s="163">
        <f t="shared" si="4"/>
        <v>18369</v>
      </c>
      <c r="L47" s="162">
        <f>'[1]ANEXO 1 - FUSILES'!M47</f>
        <v>16200</v>
      </c>
      <c r="M47" s="162">
        <f t="shared" si="5"/>
        <v>3078</v>
      </c>
      <c r="N47" s="163">
        <f t="shared" si="6"/>
        <v>19278</v>
      </c>
      <c r="P47" s="164">
        <f t="shared" si="7"/>
        <v>15818</v>
      </c>
      <c r="Q47" s="164">
        <f t="shared" si="8"/>
        <v>3005</v>
      </c>
      <c r="R47" s="165">
        <f t="shared" si="9"/>
        <v>18823</v>
      </c>
      <c r="S47" s="57">
        <f t="shared" si="10"/>
        <v>4.9485546300833017E-2</v>
      </c>
    </row>
    <row r="48" spans="1:19" s="6" customFormat="1" ht="62.25" customHeight="1" thickBot="1" x14ac:dyDescent="0.3">
      <c r="A48" s="31">
        <f t="shared" si="11"/>
        <v>20</v>
      </c>
      <c r="B48" s="249"/>
      <c r="C48" s="282"/>
      <c r="D48" s="153" t="s">
        <v>143</v>
      </c>
      <c r="E48" s="123" t="s">
        <v>18</v>
      </c>
      <c r="F48" s="123">
        <v>1</v>
      </c>
      <c r="G48" s="107"/>
      <c r="H48" s="162">
        <f>+'[1]ANEXO 2- FUSILES '!Q49</f>
        <v>16979.738324550246</v>
      </c>
      <c r="I48" s="162">
        <f t="shared" si="3"/>
        <v>3226</v>
      </c>
      <c r="J48" s="163">
        <f t="shared" si="4"/>
        <v>20206</v>
      </c>
      <c r="L48" s="162">
        <f>'[1]ANEXO 1 - FUSILES'!M48</f>
        <v>17820</v>
      </c>
      <c r="M48" s="162">
        <f t="shared" si="5"/>
        <v>3386</v>
      </c>
      <c r="N48" s="163">
        <f t="shared" si="6"/>
        <v>21206</v>
      </c>
      <c r="P48" s="164">
        <f t="shared" si="7"/>
        <v>17400</v>
      </c>
      <c r="Q48" s="164">
        <f t="shared" si="8"/>
        <v>3306</v>
      </c>
      <c r="R48" s="165">
        <f t="shared" si="9"/>
        <v>20706</v>
      </c>
      <c r="S48" s="57">
        <f t="shared" si="10"/>
        <v>4.9490250420667126E-2</v>
      </c>
    </row>
    <row r="49" spans="1:20" s="6" customFormat="1" ht="62.25" customHeight="1" thickBot="1" x14ac:dyDescent="0.3">
      <c r="A49" s="31">
        <f t="shared" si="11"/>
        <v>21</v>
      </c>
      <c r="B49" s="249"/>
      <c r="C49" s="282"/>
      <c r="D49" s="153" t="s">
        <v>144</v>
      </c>
      <c r="E49" s="123" t="s">
        <v>18</v>
      </c>
      <c r="F49" s="123">
        <v>1</v>
      </c>
      <c r="G49" s="107"/>
      <c r="H49" s="162">
        <f>+'[1]ANEXO 2- FUSILES '!Q50</f>
        <v>442502.2714882791</v>
      </c>
      <c r="I49" s="162">
        <f t="shared" si="3"/>
        <v>84075</v>
      </c>
      <c r="J49" s="163">
        <f t="shared" si="4"/>
        <v>526577</v>
      </c>
      <c r="L49" s="162">
        <f>'[1]ANEXO 1 - FUSILES'!M49</f>
        <v>464400</v>
      </c>
      <c r="M49" s="162">
        <f t="shared" si="5"/>
        <v>88236</v>
      </c>
      <c r="N49" s="163">
        <f t="shared" si="6"/>
        <v>552636</v>
      </c>
      <c r="P49" s="164">
        <f t="shared" si="7"/>
        <v>453451</v>
      </c>
      <c r="Q49" s="164">
        <f t="shared" si="8"/>
        <v>86156</v>
      </c>
      <c r="R49" s="165">
        <f t="shared" si="9"/>
        <v>539607</v>
      </c>
      <c r="S49" s="57">
        <f t="shared" si="10"/>
        <v>4.9487539334228448E-2</v>
      </c>
    </row>
    <row r="50" spans="1:20" s="6" customFormat="1" ht="62.25" customHeight="1" thickBot="1" x14ac:dyDescent="0.3">
      <c r="A50" s="31">
        <f t="shared" si="11"/>
        <v>22</v>
      </c>
      <c r="B50" s="249"/>
      <c r="C50" s="282"/>
      <c r="D50" s="153" t="s">
        <v>145</v>
      </c>
      <c r="E50" s="123" t="s">
        <v>18</v>
      </c>
      <c r="F50" s="123">
        <v>1</v>
      </c>
      <c r="G50" s="107"/>
      <c r="H50" s="162">
        <f>+'[1]ANEXO 2- FUSILES '!Q51</f>
        <v>113198.25549700164</v>
      </c>
      <c r="I50" s="162">
        <f t="shared" si="3"/>
        <v>21508</v>
      </c>
      <c r="J50" s="163">
        <f t="shared" si="4"/>
        <v>134706</v>
      </c>
      <c r="L50" s="162">
        <f>'[1]ANEXO 1 - FUSILES'!M50</f>
        <v>118800</v>
      </c>
      <c r="M50" s="162">
        <f t="shared" si="5"/>
        <v>22572</v>
      </c>
      <c r="N50" s="163">
        <f t="shared" si="6"/>
        <v>141372</v>
      </c>
      <c r="P50" s="164">
        <f t="shared" si="7"/>
        <v>115999</v>
      </c>
      <c r="Q50" s="164">
        <f t="shared" si="8"/>
        <v>22040</v>
      </c>
      <c r="R50" s="165">
        <f t="shared" si="9"/>
        <v>138039</v>
      </c>
      <c r="S50" s="57">
        <f t="shared" si="10"/>
        <v>4.9485546300833017E-2</v>
      </c>
    </row>
    <row r="51" spans="1:20" s="6" customFormat="1" ht="62.25" customHeight="1" thickBot="1" x14ac:dyDescent="0.3">
      <c r="A51" s="31">
        <f t="shared" si="11"/>
        <v>23</v>
      </c>
      <c r="B51" s="249"/>
      <c r="C51" s="282"/>
      <c r="D51" s="153" t="s">
        <v>118</v>
      </c>
      <c r="E51" s="123" t="s">
        <v>18</v>
      </c>
      <c r="F51" s="123">
        <v>1</v>
      </c>
      <c r="G51" s="107"/>
      <c r="H51" s="162">
        <f>+'[1]ANEXO 2- FUSILES '!Q52</f>
        <v>72035.253498091944</v>
      </c>
      <c r="I51" s="162">
        <f t="shared" si="3"/>
        <v>13687</v>
      </c>
      <c r="J51" s="163">
        <f t="shared" si="4"/>
        <v>85722</v>
      </c>
      <c r="L51" s="162">
        <f>'[1]ANEXO 1 - FUSILES'!M51</f>
        <v>75600</v>
      </c>
      <c r="M51" s="162">
        <f t="shared" si="5"/>
        <v>14364</v>
      </c>
      <c r="N51" s="163">
        <f t="shared" si="6"/>
        <v>89964</v>
      </c>
      <c r="P51" s="164">
        <f t="shared" si="7"/>
        <v>73818</v>
      </c>
      <c r="Q51" s="164">
        <f t="shared" si="8"/>
        <v>14025</v>
      </c>
      <c r="R51" s="165">
        <f t="shared" si="9"/>
        <v>87843</v>
      </c>
      <c r="S51" s="57">
        <f t="shared" si="10"/>
        <v>4.9485546300833017E-2</v>
      </c>
    </row>
    <row r="52" spans="1:20" s="6" customFormat="1" ht="62.25" customHeight="1" thickBot="1" x14ac:dyDescent="0.3">
      <c r="A52" s="31">
        <f t="shared" si="11"/>
        <v>24</v>
      </c>
      <c r="B52" s="249"/>
      <c r="C52" s="282"/>
      <c r="D52" s="167" t="s">
        <v>122</v>
      </c>
      <c r="E52" s="123" t="s">
        <v>18</v>
      </c>
      <c r="F52" s="123">
        <v>1</v>
      </c>
      <c r="G52" s="107"/>
      <c r="H52" s="162">
        <f>+'[1]ANEXO 2- FUSILES '!Q53</f>
        <v>80885.298927857526</v>
      </c>
      <c r="I52" s="162">
        <f t="shared" si="3"/>
        <v>15368</v>
      </c>
      <c r="J52" s="163">
        <f t="shared" si="4"/>
        <v>96253</v>
      </c>
      <c r="L52" s="162">
        <f>'[1]ANEXO 1 - FUSILES'!M52</f>
        <v>84890</v>
      </c>
      <c r="M52" s="162">
        <f t="shared" si="5"/>
        <v>16129</v>
      </c>
      <c r="N52" s="163">
        <f t="shared" si="6"/>
        <v>101019</v>
      </c>
      <c r="P52" s="164">
        <f t="shared" si="7"/>
        <v>82888</v>
      </c>
      <c r="Q52" s="164">
        <f t="shared" si="8"/>
        <v>15749</v>
      </c>
      <c r="R52" s="165">
        <f t="shared" si="9"/>
        <v>98637</v>
      </c>
      <c r="S52" s="57">
        <f t="shared" si="10"/>
        <v>4.9515339781617262E-2</v>
      </c>
    </row>
    <row r="53" spans="1:20" s="6" customFormat="1" ht="62.25" customHeight="1" thickBot="1" x14ac:dyDescent="0.3">
      <c r="A53" s="31">
        <f t="shared" si="11"/>
        <v>25</v>
      </c>
      <c r="B53" s="249"/>
      <c r="C53" s="282"/>
      <c r="D53" s="167" t="s">
        <v>123</v>
      </c>
      <c r="E53" s="123" t="s">
        <v>18</v>
      </c>
      <c r="F53" s="123">
        <v>1</v>
      </c>
      <c r="G53" s="107"/>
      <c r="H53" s="162">
        <f>+'[1]ANEXO 2- FUSILES '!Q54</f>
        <v>128943.10376158459</v>
      </c>
      <c r="I53" s="162">
        <f t="shared" si="3"/>
        <v>24499</v>
      </c>
      <c r="J53" s="163">
        <f t="shared" si="4"/>
        <v>153442</v>
      </c>
      <c r="L53" s="162">
        <f>'[1]ANEXO 1 - FUSILES'!M53</f>
        <v>135330</v>
      </c>
      <c r="M53" s="162">
        <f t="shared" si="5"/>
        <v>25713</v>
      </c>
      <c r="N53" s="163">
        <f t="shared" si="6"/>
        <v>161043</v>
      </c>
      <c r="P53" s="164">
        <f t="shared" si="7"/>
        <v>132137</v>
      </c>
      <c r="Q53" s="164">
        <f t="shared" si="8"/>
        <v>25106</v>
      </c>
      <c r="R53" s="165">
        <f t="shared" si="9"/>
        <v>157243</v>
      </c>
      <c r="S53" s="57">
        <f t="shared" si="10"/>
        <v>4.953663273419262E-2</v>
      </c>
    </row>
    <row r="54" spans="1:20" s="6" customFormat="1" ht="62.25" customHeight="1" thickBot="1" x14ac:dyDescent="0.3">
      <c r="A54" s="168"/>
      <c r="B54" s="251"/>
      <c r="C54" s="195" t="s">
        <v>146</v>
      </c>
      <c r="D54" s="196"/>
      <c r="E54" s="196"/>
      <c r="F54" s="197"/>
      <c r="G54" s="28"/>
      <c r="H54" s="28"/>
      <c r="I54" s="169"/>
      <c r="J54" s="170">
        <f>SUM(J29:J53)</f>
        <v>1162754</v>
      </c>
      <c r="K54" s="171"/>
      <c r="L54" s="172"/>
      <c r="M54" s="173"/>
      <c r="N54" s="170">
        <f>SUM(N29:N53)</f>
        <v>1220327</v>
      </c>
      <c r="P54" s="169"/>
      <c r="Q54" s="169"/>
      <c r="R54" s="174">
        <f>SUM(R29:R53)</f>
        <v>1191539</v>
      </c>
      <c r="S54" s="57">
        <f>AVERAGE(S29:S53)</f>
        <v>4.9644138182232345E-2</v>
      </c>
    </row>
    <row r="55" spans="1:20" s="64" customFormat="1" ht="62.25" customHeight="1" thickBot="1" x14ac:dyDescent="0.3">
      <c r="A55" s="175"/>
      <c r="B55" s="176"/>
      <c r="C55" s="177"/>
      <c r="D55" s="113"/>
      <c r="E55" s="101"/>
      <c r="F55" s="101"/>
      <c r="G55" s="107"/>
      <c r="H55" s="169"/>
      <c r="I55" s="169"/>
      <c r="J55" s="178"/>
      <c r="L55" s="169"/>
      <c r="M55" s="169"/>
      <c r="N55" s="178"/>
      <c r="P55" s="169"/>
      <c r="Q55" s="169"/>
      <c r="R55" s="178"/>
      <c r="S55" s="148"/>
    </row>
    <row r="56" spans="1:20" ht="52.5" customHeight="1" thickBot="1" x14ac:dyDescent="0.3">
      <c r="A56" s="335" t="s">
        <v>56</v>
      </c>
      <c r="B56" s="336"/>
      <c r="C56" s="336"/>
      <c r="D56" s="336"/>
      <c r="E56" s="336"/>
      <c r="F56" s="337"/>
      <c r="G56" s="107"/>
      <c r="J56" s="179">
        <f>J14+J27+J54</f>
        <v>2209175</v>
      </c>
      <c r="N56" s="179">
        <f>N14+N27+N54</f>
        <v>2318530</v>
      </c>
      <c r="P56" s="69"/>
      <c r="Q56" s="69"/>
      <c r="R56" s="180">
        <f>R14+R27+R54</f>
        <v>2263850</v>
      </c>
    </row>
    <row r="57" spans="1:20" x14ac:dyDescent="0.25">
      <c r="A57" s="73"/>
      <c r="B57" s="74"/>
      <c r="C57" s="74"/>
      <c r="D57" s="75"/>
      <c r="E57" s="76"/>
      <c r="F57" s="76"/>
    </row>
    <row r="58" spans="1:20" x14ac:dyDescent="0.25">
      <c r="H58" s="145"/>
      <c r="I58" s="145"/>
      <c r="J58" s="181"/>
      <c r="K58" s="6"/>
      <c r="L58" s="145"/>
      <c r="M58" s="145"/>
      <c r="N58" s="181"/>
    </row>
    <row r="59" spans="1:20" x14ac:dyDescent="0.25">
      <c r="H59" s="181"/>
      <c r="I59" s="181"/>
      <c r="J59" s="181"/>
      <c r="K59" s="6"/>
      <c r="L59" s="181"/>
      <c r="M59" s="181"/>
      <c r="N59" s="181"/>
    </row>
    <row r="60" spans="1:20" s="77" customFormat="1" ht="21.75" customHeight="1" x14ac:dyDescent="0.2">
      <c r="B60" s="78" t="s">
        <v>57</v>
      </c>
      <c r="C60" s="79"/>
      <c r="D60" s="80"/>
      <c r="H60" s="81"/>
      <c r="I60" s="81"/>
      <c r="J60" s="81"/>
      <c r="K60" s="81"/>
      <c r="L60" s="81"/>
      <c r="M60" s="81"/>
      <c r="N60" s="81"/>
      <c r="P60" s="139"/>
      <c r="Q60" s="140"/>
      <c r="R60" s="140"/>
      <c r="S60" s="182"/>
      <c r="T60" s="83"/>
    </row>
    <row r="61" spans="1:20" s="77" customFormat="1" ht="47.25" customHeight="1" x14ac:dyDescent="0.2">
      <c r="B61" s="203" t="s">
        <v>58</v>
      </c>
      <c r="C61" s="203"/>
      <c r="D61" s="203"/>
      <c r="E61" s="203"/>
      <c r="F61" s="203"/>
      <c r="H61" s="81"/>
      <c r="I61" s="81"/>
      <c r="J61" s="81"/>
      <c r="K61" s="81"/>
      <c r="L61" s="81"/>
      <c r="M61" s="81"/>
      <c r="N61" s="81"/>
      <c r="P61" s="139"/>
      <c r="Q61" s="140"/>
      <c r="R61" s="140"/>
      <c r="S61" s="182"/>
      <c r="T61" s="83"/>
    </row>
    <row r="62" spans="1:20" s="84" customFormat="1" ht="25.5" customHeight="1" x14ac:dyDescent="0.2">
      <c r="B62" s="204"/>
      <c r="C62" s="204"/>
      <c r="D62" s="204"/>
      <c r="E62" s="204"/>
      <c r="F62" s="85"/>
      <c r="P62" s="139"/>
      <c r="Q62" s="140"/>
      <c r="R62" s="140"/>
      <c r="S62" s="182"/>
      <c r="T62" s="86"/>
    </row>
    <row r="63" spans="1:20" s="81" customFormat="1" ht="18" customHeight="1" x14ac:dyDescent="0.2">
      <c r="B63" s="87" t="str">
        <f>'[1]ANEXO 1 - PISTOLAS'!B58</f>
        <v>Fecha de elaboración: 23/02/2022</v>
      </c>
      <c r="C63" s="142"/>
      <c r="D63" s="142"/>
      <c r="P63" s="139"/>
      <c r="Q63" s="140"/>
      <c r="R63" s="140"/>
      <c r="S63" s="182"/>
      <c r="T63" s="89"/>
    </row>
    <row r="64" spans="1:20" s="84" customFormat="1" ht="20.100000000000001" customHeight="1" x14ac:dyDescent="0.2">
      <c r="B64" s="87" t="str">
        <f>'[1]ANEXO 1 - PISTOLAS'!B59</f>
        <v>Estudio del Sector: No: 51</v>
      </c>
      <c r="C64" s="90"/>
      <c r="D64" s="90"/>
      <c r="P64" s="139"/>
      <c r="Q64" s="140"/>
      <c r="R64" s="140"/>
      <c r="S64" s="182"/>
      <c r="T64" s="86"/>
    </row>
    <row r="65" spans="2:36" s="84" customFormat="1" ht="20.100000000000001" customHeight="1" x14ac:dyDescent="0.2">
      <c r="B65" s="91"/>
      <c r="S65" s="183"/>
      <c r="T65" s="86"/>
    </row>
    <row r="66" spans="2:36" s="84" customFormat="1" ht="20.100000000000001" customHeight="1" x14ac:dyDescent="0.2">
      <c r="B66" s="91"/>
      <c r="S66" s="182"/>
      <c r="T66" s="86"/>
    </row>
    <row r="67" spans="2:36" s="84" customFormat="1" ht="20.100000000000001" customHeight="1" x14ac:dyDescent="0.2">
      <c r="B67" s="91"/>
      <c r="C67" s="91"/>
      <c r="S67" s="183"/>
      <c r="T67" s="86"/>
    </row>
    <row r="68" spans="2:36" s="84" customFormat="1" ht="17.100000000000001" customHeight="1" x14ac:dyDescent="0.2">
      <c r="B68" s="93"/>
      <c r="S68" s="183"/>
      <c r="T68" s="86"/>
    </row>
    <row r="69" spans="2:36" s="84" customFormat="1" ht="31.5" customHeight="1" x14ac:dyDescent="0.2">
      <c r="C69" s="94"/>
      <c r="S69" s="183"/>
      <c r="T69" s="86"/>
    </row>
    <row r="70" spans="2:36" x14ac:dyDescent="0.25">
      <c r="E70" s="95"/>
      <c r="F70" s="95"/>
      <c r="G70" s="96"/>
      <c r="H70" s="96"/>
      <c r="I70" s="96"/>
      <c r="K70" s="69"/>
      <c r="L70" s="96"/>
      <c r="M70" s="96"/>
      <c r="O70" s="69"/>
      <c r="AJ70" s="6"/>
    </row>
    <row r="71" spans="2:36" x14ac:dyDescent="0.25">
      <c r="E71" s="95"/>
      <c r="F71" s="95"/>
      <c r="G71" s="96"/>
      <c r="H71" s="96"/>
      <c r="I71" s="96"/>
      <c r="K71" s="69"/>
      <c r="L71" s="96"/>
      <c r="M71" s="96"/>
      <c r="O71" s="69"/>
      <c r="AJ71" s="6"/>
    </row>
    <row r="72" spans="2:36" x14ac:dyDescent="0.25">
      <c r="E72" s="95"/>
      <c r="F72" s="95"/>
      <c r="G72" s="96"/>
      <c r="H72" s="96"/>
      <c r="I72" s="96"/>
      <c r="K72" s="69"/>
      <c r="L72" s="96"/>
      <c r="M72" s="96"/>
      <c r="O72" s="69"/>
      <c r="AJ72" s="6"/>
    </row>
  </sheetData>
  <mergeCells count="55">
    <mergeCell ref="A1:R1"/>
    <mergeCell ref="A2:C4"/>
    <mergeCell ref="D2:R4"/>
    <mergeCell ref="A6:R6"/>
    <mergeCell ref="H8:J9"/>
    <mergeCell ref="L8:N9"/>
    <mergeCell ref="P8:R9"/>
    <mergeCell ref="A9:A11"/>
    <mergeCell ref="B9:B11"/>
    <mergeCell ref="C9:C11"/>
    <mergeCell ref="R10:R11"/>
    <mergeCell ref="D9:D11"/>
    <mergeCell ref="E9:E11"/>
    <mergeCell ref="F9:F11"/>
    <mergeCell ref="H10:H11"/>
    <mergeCell ref="I10:I11"/>
    <mergeCell ref="J10:J11"/>
    <mergeCell ref="L10:L11"/>
    <mergeCell ref="M10:M11"/>
    <mergeCell ref="N10:N11"/>
    <mergeCell ref="P10:P11"/>
    <mergeCell ref="Q10:Q11"/>
    <mergeCell ref="M12:M13"/>
    <mergeCell ref="N12:N13"/>
    <mergeCell ref="P12:P13"/>
    <mergeCell ref="Q12:Q13"/>
    <mergeCell ref="B12:B54"/>
    <mergeCell ref="C12:C13"/>
    <mergeCell ref="E12:E13"/>
    <mergeCell ref="F12:F13"/>
    <mergeCell ref="H12:H13"/>
    <mergeCell ref="I12:I13"/>
    <mergeCell ref="C29:C53"/>
    <mergeCell ref="C54:F54"/>
    <mergeCell ref="P16:P26"/>
    <mergeCell ref="Q16:Q26"/>
    <mergeCell ref="R16:R26"/>
    <mergeCell ref="C27:F27"/>
    <mergeCell ref="R12:R13"/>
    <mergeCell ref="C14:F14"/>
    <mergeCell ref="C15:R15"/>
    <mergeCell ref="C16:C26"/>
    <mergeCell ref="E16:E26"/>
    <mergeCell ref="F16:F26"/>
    <mergeCell ref="H16:H26"/>
    <mergeCell ref="I16:I26"/>
    <mergeCell ref="J16:J26"/>
    <mergeCell ref="L16:L26"/>
    <mergeCell ref="J12:J13"/>
    <mergeCell ref="L12:L13"/>
    <mergeCell ref="A56:F56"/>
    <mergeCell ref="B61:F61"/>
    <mergeCell ref="B62:E62"/>
    <mergeCell ref="M16:M26"/>
    <mergeCell ref="N16:N26"/>
  </mergeCells>
  <printOptions horizontalCentered="1"/>
  <pageMargins left="0.70866141732283472" right="0.70866141732283472" top="0.74803149606299213" bottom="0.74803149606299213" header="0.31496062992125984" footer="0.31496062992125984"/>
  <pageSetup scale="54" orientation="landscape" horizontalDpi="4294967293"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8"/>
  <sheetViews>
    <sheetView showGridLines="0" topLeftCell="A2" zoomScale="40" zoomScaleNormal="40" workbookViewId="0">
      <selection activeCell="T13" sqref="T13"/>
    </sheetView>
  </sheetViews>
  <sheetFormatPr baseColWidth="10" defaultRowHeight="15.75" x14ac:dyDescent="0.25"/>
  <cols>
    <col min="1" max="1" width="9.140625" style="2" customWidth="1"/>
    <col min="2" max="2" width="35.140625" style="2" customWidth="1"/>
    <col min="3" max="3" width="44.5703125" style="2" customWidth="1"/>
    <col min="4" max="4" width="51.85546875" style="95" customWidth="1"/>
    <col min="5" max="6" width="17.28515625" style="96" customWidth="1"/>
    <col min="7" max="7" width="16.7109375" style="137" customWidth="1"/>
    <col min="8" max="9" width="21.140625" style="2" customWidth="1"/>
    <col min="10" max="10" width="23.7109375" style="2" customWidth="1"/>
    <col min="11" max="11" width="11.42578125" style="2"/>
    <col min="12" max="12" width="24.140625" style="184" bestFit="1" customWidth="1"/>
    <col min="13" max="13" width="16.42578125" style="184" customWidth="1"/>
    <col min="14" max="14" width="11.42578125" style="184"/>
    <col min="15" max="15" width="20.7109375" style="184" customWidth="1"/>
    <col min="16" max="16" width="11.42578125" style="184"/>
    <col min="17" max="16384" width="11.42578125" style="2"/>
  </cols>
  <sheetData>
    <row r="1" spans="1:17" ht="56.25" customHeight="1" thickBot="1" x14ac:dyDescent="0.3">
      <c r="A1" s="261" t="s">
        <v>147</v>
      </c>
      <c r="B1" s="262"/>
      <c r="C1" s="262"/>
      <c r="D1" s="262"/>
      <c r="E1" s="262"/>
      <c r="F1" s="262"/>
      <c r="G1" s="262"/>
      <c r="H1" s="262"/>
      <c r="I1" s="262"/>
      <c r="J1" s="274"/>
    </row>
    <row r="2" spans="1:17" s="6" customFormat="1" ht="32.25" customHeight="1" x14ac:dyDescent="0.25">
      <c r="A2" s="3"/>
      <c r="B2" s="4"/>
      <c r="C2" s="397" t="s">
        <v>60</v>
      </c>
      <c r="D2" s="398"/>
      <c r="E2" s="398"/>
      <c r="F2" s="398"/>
      <c r="G2" s="398"/>
      <c r="H2" s="398"/>
      <c r="I2" s="398"/>
      <c r="J2" s="399"/>
      <c r="L2" s="184"/>
      <c r="M2" s="184"/>
      <c r="N2" s="184"/>
      <c r="O2" s="184"/>
      <c r="P2" s="184"/>
    </row>
    <row r="3" spans="1:17" ht="32.25" customHeight="1" x14ac:dyDescent="0.25">
      <c r="A3" s="3"/>
      <c r="B3" s="4"/>
      <c r="C3" s="400"/>
      <c r="D3" s="401"/>
      <c r="E3" s="401"/>
      <c r="F3" s="401"/>
      <c r="G3" s="401"/>
      <c r="H3" s="401"/>
      <c r="I3" s="401"/>
      <c r="J3" s="402"/>
    </row>
    <row r="4" spans="1:17" ht="51.75" customHeight="1" thickBot="1" x14ac:dyDescent="0.3">
      <c r="A4" s="7"/>
      <c r="B4" s="8"/>
      <c r="C4" s="403"/>
      <c r="D4" s="404"/>
      <c r="E4" s="404"/>
      <c r="F4" s="404"/>
      <c r="G4" s="404"/>
      <c r="H4" s="404"/>
      <c r="I4" s="404"/>
      <c r="J4" s="405"/>
    </row>
    <row r="5" spans="1:17" s="6" customFormat="1" ht="47.25" customHeight="1" thickBot="1" x14ac:dyDescent="0.3">
      <c r="A5" s="16"/>
      <c r="B5" s="16"/>
      <c r="C5" s="16"/>
      <c r="D5" s="16"/>
      <c r="E5" s="16"/>
      <c r="F5" s="16"/>
      <c r="G5" s="16"/>
      <c r="L5" s="184"/>
      <c r="M5" s="184"/>
      <c r="N5" s="184"/>
      <c r="O5" s="184"/>
      <c r="P5" s="184"/>
    </row>
    <row r="6" spans="1:17" s="64" customFormat="1" ht="65.25" customHeight="1" thickBot="1" x14ac:dyDescent="0.3">
      <c r="A6" s="16"/>
      <c r="B6" s="102"/>
      <c r="C6" s="102"/>
      <c r="D6" s="102"/>
      <c r="E6" s="102"/>
      <c r="F6" s="102"/>
      <c r="G6" s="102"/>
      <c r="I6" s="406" t="s">
        <v>148</v>
      </c>
      <c r="J6" s="407"/>
      <c r="L6" s="184"/>
      <c r="M6" s="184"/>
      <c r="N6" s="184"/>
      <c r="O6" s="184"/>
      <c r="P6" s="184"/>
    </row>
    <row r="7" spans="1:17" ht="88.5" customHeight="1" thickBot="1" x14ac:dyDescent="0.3">
      <c r="A7" s="408" t="s">
        <v>149</v>
      </c>
      <c r="B7" s="409"/>
      <c r="C7" s="409"/>
      <c r="D7" s="409"/>
      <c r="E7" s="409"/>
      <c r="F7" s="409"/>
      <c r="G7" s="410"/>
      <c r="I7" s="335" t="s">
        <v>150</v>
      </c>
      <c r="J7" s="337"/>
    </row>
    <row r="8" spans="1:17" s="6" customFormat="1" ht="90.75" customHeight="1" thickBot="1" x14ac:dyDescent="0.3">
      <c r="A8" s="376" t="s">
        <v>151</v>
      </c>
      <c r="B8" s="377"/>
      <c r="C8" s="377"/>
      <c r="D8" s="377"/>
      <c r="E8" s="377"/>
      <c r="F8" s="377"/>
      <c r="G8" s="378"/>
      <c r="H8" s="185"/>
      <c r="I8" s="379">
        <f>+'[1]ANEXO 3 - PISTOLAS '!R51</f>
        <v>1202073</v>
      </c>
      <c r="J8" s="380"/>
      <c r="K8" s="181"/>
      <c r="L8" s="186"/>
      <c r="M8" s="184"/>
      <c r="N8" s="184"/>
      <c r="O8" s="184"/>
      <c r="P8" s="184"/>
    </row>
    <row r="9" spans="1:17" s="6" customFormat="1" ht="141.75" customHeight="1" thickBot="1" x14ac:dyDescent="0.3">
      <c r="A9" s="376" t="s">
        <v>152</v>
      </c>
      <c r="B9" s="377"/>
      <c r="C9" s="377"/>
      <c r="D9" s="377"/>
      <c r="E9" s="377"/>
      <c r="F9" s="377"/>
      <c r="G9" s="378"/>
      <c r="H9" s="185"/>
      <c r="I9" s="379">
        <f>+'[1]ANEXO 3 - SUBAMETRALLADORAS'!Q66</f>
        <v>2406740</v>
      </c>
      <c r="J9" s="380"/>
      <c r="K9" s="181"/>
      <c r="L9" s="186"/>
      <c r="M9" s="184"/>
      <c r="N9" s="184"/>
      <c r="O9" s="184"/>
      <c r="P9" s="184"/>
    </row>
    <row r="10" spans="1:17" s="6" customFormat="1" ht="113.25" customHeight="1" thickBot="1" x14ac:dyDescent="0.3">
      <c r="A10" s="376" t="s">
        <v>153</v>
      </c>
      <c r="B10" s="377"/>
      <c r="C10" s="377"/>
      <c r="D10" s="377"/>
      <c r="E10" s="377"/>
      <c r="F10" s="377"/>
      <c r="G10" s="378"/>
      <c r="H10" s="185"/>
      <c r="I10" s="379">
        <f>+'[1]ANEXO 3- FUSILES '!R56</f>
        <v>2263850</v>
      </c>
      <c r="J10" s="380"/>
      <c r="K10" s="181"/>
      <c r="L10" s="186"/>
      <c r="M10" s="184"/>
      <c r="N10" s="184"/>
      <c r="O10" s="184"/>
      <c r="P10" s="184"/>
      <c r="Q10" s="187"/>
    </row>
    <row r="11" spans="1:17" ht="16.5" customHeight="1" x14ac:dyDescent="0.25">
      <c r="A11" s="381" t="s">
        <v>154</v>
      </c>
      <c r="B11" s="382"/>
      <c r="C11" s="382"/>
      <c r="D11" s="382"/>
      <c r="E11" s="382"/>
      <c r="F11" s="382"/>
      <c r="G11" s="383"/>
      <c r="H11" s="390"/>
      <c r="I11" s="391">
        <f>SUM(I8:J10)</f>
        <v>5872663</v>
      </c>
      <c r="J11" s="392"/>
    </row>
    <row r="12" spans="1:17" ht="15" customHeight="1" x14ac:dyDescent="0.25">
      <c r="A12" s="384"/>
      <c r="B12" s="385"/>
      <c r="C12" s="385"/>
      <c r="D12" s="385"/>
      <c r="E12" s="385"/>
      <c r="F12" s="385"/>
      <c r="G12" s="386"/>
      <c r="H12" s="390"/>
      <c r="I12" s="393"/>
      <c r="J12" s="394"/>
      <c r="L12" s="188">
        <v>5508748</v>
      </c>
      <c r="M12" s="188"/>
    </row>
    <row r="13" spans="1:17" ht="49.5" customHeight="1" thickBot="1" x14ac:dyDescent="0.4">
      <c r="A13" s="387"/>
      <c r="B13" s="388"/>
      <c r="C13" s="388"/>
      <c r="D13" s="388"/>
      <c r="E13" s="388"/>
      <c r="F13" s="388"/>
      <c r="G13" s="389"/>
      <c r="H13" s="390"/>
      <c r="I13" s="395"/>
      <c r="J13" s="396"/>
      <c r="L13" s="188"/>
      <c r="M13" s="188"/>
      <c r="O13" s="189">
        <f>I11/L12-1</f>
        <v>6.6061290151591567E-2</v>
      </c>
    </row>
    <row r="14" spans="1:17" ht="15.75" customHeight="1" x14ac:dyDescent="0.25"/>
    <row r="15" spans="1:17" ht="80.25" customHeight="1" x14ac:dyDescent="0.25"/>
    <row r="16" spans="1:17" x14ac:dyDescent="0.25">
      <c r="C16" s="190"/>
    </row>
    <row r="17" spans="1:3" x14ac:dyDescent="0.25">
      <c r="A17" s="375"/>
      <c r="B17" s="375"/>
      <c r="C17" s="375"/>
    </row>
    <row r="18" spans="1:3" x14ac:dyDescent="0.25">
      <c r="C18" s="190"/>
    </row>
  </sheetData>
  <mergeCells count="15">
    <mergeCell ref="A8:G8"/>
    <mergeCell ref="I8:J8"/>
    <mergeCell ref="A1:J1"/>
    <mergeCell ref="C2:J4"/>
    <mergeCell ref="I6:J6"/>
    <mergeCell ref="A7:G7"/>
    <mergeCell ref="I7:J7"/>
    <mergeCell ref="A17:C17"/>
    <mergeCell ref="A9:G9"/>
    <mergeCell ref="I9:J9"/>
    <mergeCell ref="A10:G10"/>
    <mergeCell ref="I10:J10"/>
    <mergeCell ref="A11:G13"/>
    <mergeCell ref="H11:H13"/>
    <mergeCell ref="I11:J13"/>
  </mergeCells>
  <printOptions horizontalCentered="1"/>
  <pageMargins left="0.70866141732283472" right="0.70866141732283472" top="0.74803149606299213" bottom="0.74803149606299213" header="0.31496062992125984" footer="0.31496062992125984"/>
  <pageSetup scale="54" orientation="landscape"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ANEXO 3 - PISTOLAS </vt:lpstr>
      <vt:lpstr>ANEXO 3 - SUBAMETRALLADORAS</vt:lpstr>
      <vt:lpstr>ANEXO 3- FUSILES </vt:lpstr>
      <vt:lpstr>OFERTA ECONÓMICA - CONSOLIDADA</vt:lpstr>
      <vt:lpstr>'ANEXO 3 - SUBAMETRALLADORAS'!Títulos_a_imprimir</vt:lpstr>
      <vt:lpstr>'ANEXO 3- FUSILES '!Títulos_a_imprimir</vt:lpstr>
      <vt:lpstr>'OFERTA ECONÓMICA - CONSOLIDADA'!Títulos_a_imprimir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Catalina Karam Palacios</dc:creator>
  <cp:lastModifiedBy>Sebastian Camilo Calderon Carvajal</cp:lastModifiedBy>
  <dcterms:created xsi:type="dcterms:W3CDTF">2022-02-22T21:37:33Z</dcterms:created>
  <dcterms:modified xsi:type="dcterms:W3CDTF">2022-03-10T20:35:05Z</dcterms:modified>
</cp:coreProperties>
</file>