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ROCESOS USAQUEN 2022\MANTENIMIENTO DE BIENES INMUEBLES\"/>
    </mc:Choice>
  </mc:AlternateContent>
  <workbookProtection workbookAlgorithmName="SHA-512" workbookHashValue="HTLZm/8Kg1cn5TSQ2rEXoV7zIwAH2ZOT+xEPvSRvORkSoLv79cgP6S5fgyPLV4jZV69ENlHfz3w1TUxP1ZOrqg==" workbookSaltValue="emig7+fEhqAA+27nggL6uw==" workbookSpinCount="100000" lockStructure="1"/>
  <bookViews>
    <workbookView xWindow="0" yWindow="0" windowWidth="28800" windowHeight="12435"/>
  </bookViews>
  <sheets>
    <sheet name="COTIZACIONES " sheetId="1" r:id="rId1"/>
    <sheet name="HISTORICO" sheetId="2" r:id="rId2"/>
    <sheet name="COMPARA ITEMS" sheetId="3" r:id="rId3"/>
    <sheet name="PROYECCION PRECIO REFERENCIA" sheetId="4" r:id="rId4"/>
    <sheet name="PRECIO REFERENCIA" sheetId="5" r:id="rId5"/>
  </sheets>
  <definedNames>
    <definedName name="_xlnm._FilterDatabase" localSheetId="0" hidden="1">'COTIZACIONES '!$A$1:$H$208</definedName>
    <definedName name="Z_2676CABB_28A4_4C59_8BEC_FB0C36D218A1_.wvu.Cols" localSheetId="3" hidden="1">'PROYECCION PRECIO REFERENCIA'!$S:$S</definedName>
    <definedName name="Z_2676CABB_28A4_4C59_8BEC_FB0C36D218A1_.wvu.FilterData" localSheetId="0" hidden="1">'COTIZACIONES '!$A$1:$H$208</definedName>
  </definedNames>
  <calcPr calcId="152511"/>
  <customWorkbookViews>
    <customWorkbookView name="OPSJenny Katherine Cardenas Forero - Vista personalizada" guid="{2676CABB-28A4-4C59-8BEC-FB0C36D218A1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84" i="4" l="1"/>
  <c r="T90" i="4"/>
  <c r="L3" i="4"/>
  <c r="M3" i="4"/>
  <c r="N3" i="4"/>
  <c r="L4" i="4"/>
  <c r="O4" i="4" s="1"/>
  <c r="P4" i="4" s="1"/>
  <c r="Q4" i="4" s="1"/>
  <c r="R4" i="4" s="1"/>
  <c r="M4" i="4"/>
  <c r="N4" i="4"/>
  <c r="L5" i="4"/>
  <c r="M5" i="4"/>
  <c r="N5" i="4"/>
  <c r="L6" i="4"/>
  <c r="O6" i="4" s="1"/>
  <c r="P6" i="4" s="1"/>
  <c r="M6" i="4"/>
  <c r="N6" i="4"/>
  <c r="Q6" i="4"/>
  <c r="R6" i="4" s="1"/>
  <c r="L7" i="4"/>
  <c r="M7" i="4"/>
  <c r="N7" i="4"/>
  <c r="L8" i="4"/>
  <c r="M8" i="4"/>
  <c r="N8" i="4"/>
  <c r="O8" i="4"/>
  <c r="P8" i="4" s="1"/>
  <c r="Q8" i="4" s="1"/>
  <c r="R8" i="4" s="1"/>
  <c r="L9" i="4"/>
  <c r="M9" i="4"/>
  <c r="N9" i="4"/>
  <c r="L10" i="4"/>
  <c r="O10" i="4" s="1"/>
  <c r="P10" i="4" s="1"/>
  <c r="Q10" i="4" s="1"/>
  <c r="R10" i="4" s="1"/>
  <c r="M10" i="4"/>
  <c r="N10" i="4"/>
  <c r="L11" i="4"/>
  <c r="M11" i="4"/>
  <c r="N11" i="4"/>
  <c r="L12" i="4"/>
  <c r="M12" i="4"/>
  <c r="N12" i="4"/>
  <c r="L14" i="4"/>
  <c r="M14" i="4"/>
  <c r="N14" i="4"/>
  <c r="L15" i="4"/>
  <c r="M15" i="4"/>
  <c r="N15" i="4"/>
  <c r="L16" i="4"/>
  <c r="M16" i="4"/>
  <c r="N16" i="4"/>
  <c r="L17" i="4"/>
  <c r="M17" i="4"/>
  <c r="N17" i="4"/>
  <c r="O17" i="4"/>
  <c r="P17" i="4" s="1"/>
  <c r="Q17" i="4" s="1"/>
  <c r="R17" i="4" s="1"/>
  <c r="L18" i="4"/>
  <c r="M18" i="4"/>
  <c r="N18" i="4"/>
  <c r="L19" i="4"/>
  <c r="M19" i="4"/>
  <c r="N19" i="4"/>
  <c r="L20" i="4"/>
  <c r="M20" i="4"/>
  <c r="N20" i="4"/>
  <c r="L21" i="4"/>
  <c r="O21" i="4" s="1"/>
  <c r="P21" i="4" s="1"/>
  <c r="Q21" i="4" s="1"/>
  <c r="R21" i="4" s="1"/>
  <c r="M21" i="4"/>
  <c r="N21" i="4"/>
  <c r="L22" i="4"/>
  <c r="M22" i="4"/>
  <c r="N22" i="4"/>
  <c r="L23" i="4"/>
  <c r="M23" i="4"/>
  <c r="N23" i="4"/>
  <c r="L24" i="4"/>
  <c r="M24" i="4"/>
  <c r="N24" i="4"/>
  <c r="O24" i="4"/>
  <c r="P24" i="4" s="1"/>
  <c r="Q24" i="4" s="1"/>
  <c r="R24" i="4" s="1"/>
  <c r="L25" i="4"/>
  <c r="M25" i="4"/>
  <c r="N25" i="4"/>
  <c r="L26" i="4"/>
  <c r="M26" i="4"/>
  <c r="N26" i="4"/>
  <c r="L27" i="4"/>
  <c r="M27" i="4"/>
  <c r="N27" i="4"/>
  <c r="L28" i="4"/>
  <c r="M28" i="4"/>
  <c r="N28" i="4"/>
  <c r="L29" i="4"/>
  <c r="O29" i="4" s="1"/>
  <c r="P29" i="4" s="1"/>
  <c r="Q29" i="4" s="1"/>
  <c r="R29" i="4" s="1"/>
  <c r="M29" i="4"/>
  <c r="N29" i="4"/>
  <c r="L30" i="4"/>
  <c r="M30" i="4"/>
  <c r="N30" i="4"/>
  <c r="L31" i="4"/>
  <c r="M31" i="4"/>
  <c r="N31" i="4"/>
  <c r="L32" i="4"/>
  <c r="O32" i="4" s="1"/>
  <c r="P32" i="4" s="1"/>
  <c r="Q32" i="4" s="1"/>
  <c r="R32" i="4" s="1"/>
  <c r="M32" i="4"/>
  <c r="N32" i="4"/>
  <c r="L33" i="4"/>
  <c r="M33" i="4"/>
  <c r="N33" i="4"/>
  <c r="L35" i="4"/>
  <c r="M35" i="4"/>
  <c r="N35" i="4"/>
  <c r="L36" i="4"/>
  <c r="O36" i="4" s="1"/>
  <c r="P36" i="4" s="1"/>
  <c r="Q36" i="4" s="1"/>
  <c r="R36" i="4" s="1"/>
  <c r="M36" i="4"/>
  <c r="N36" i="4"/>
  <c r="L37" i="4"/>
  <c r="M37" i="4"/>
  <c r="N37" i="4"/>
  <c r="L38" i="4"/>
  <c r="M38" i="4"/>
  <c r="N38" i="4"/>
  <c r="L39" i="4"/>
  <c r="M39" i="4"/>
  <c r="N39" i="4"/>
  <c r="L40" i="4"/>
  <c r="M40" i="4"/>
  <c r="N40" i="4"/>
  <c r="O40" i="4"/>
  <c r="P40" i="4" s="1"/>
  <c r="Q40" i="4" s="1"/>
  <c r="R40" i="4" s="1"/>
  <c r="L41" i="4"/>
  <c r="M41" i="4"/>
  <c r="N41" i="4"/>
  <c r="O41" i="4"/>
  <c r="P41" i="4" s="1"/>
  <c r="Q41" i="4" s="1"/>
  <c r="R41" i="4" s="1"/>
  <c r="L42" i="4"/>
  <c r="M42" i="4"/>
  <c r="N42" i="4"/>
  <c r="L43" i="4"/>
  <c r="M43" i="4"/>
  <c r="N43" i="4"/>
  <c r="L44" i="4"/>
  <c r="M44" i="4"/>
  <c r="N44" i="4"/>
  <c r="P44" i="4"/>
  <c r="Q44" i="4" s="1"/>
  <c r="R44" i="4" s="1"/>
  <c r="L46" i="4"/>
  <c r="O46" i="4" s="1"/>
  <c r="P46" i="4" s="1"/>
  <c r="Q46" i="4" s="1"/>
  <c r="R46" i="4" s="1"/>
  <c r="M46" i="4"/>
  <c r="N46" i="4"/>
  <c r="L47" i="4"/>
  <c r="M47" i="4"/>
  <c r="N47" i="4"/>
  <c r="L48" i="4"/>
  <c r="M48" i="4"/>
  <c r="N48" i="4"/>
  <c r="L49" i="4"/>
  <c r="M49" i="4"/>
  <c r="N49" i="4"/>
  <c r="L50" i="4"/>
  <c r="M50" i="4"/>
  <c r="N50" i="4"/>
  <c r="L51" i="4"/>
  <c r="M51" i="4"/>
  <c r="N51" i="4"/>
  <c r="L52" i="4"/>
  <c r="M52" i="4"/>
  <c r="N52" i="4"/>
  <c r="O52" i="4"/>
  <c r="P52" i="4" s="1"/>
  <c r="Q52" i="4" s="1"/>
  <c r="R52" i="4" s="1"/>
  <c r="L53" i="4"/>
  <c r="M53" i="4"/>
  <c r="N53" i="4"/>
  <c r="L54" i="4"/>
  <c r="M54" i="4"/>
  <c r="N54" i="4"/>
  <c r="L55" i="4"/>
  <c r="M55" i="4"/>
  <c r="N55" i="4"/>
  <c r="L56" i="4"/>
  <c r="M56" i="4"/>
  <c r="N56" i="4"/>
  <c r="L57" i="4"/>
  <c r="M57" i="4"/>
  <c r="N57" i="4"/>
  <c r="L58" i="4"/>
  <c r="M58" i="4"/>
  <c r="N58" i="4"/>
  <c r="L59" i="4"/>
  <c r="M59" i="4"/>
  <c r="N59" i="4"/>
  <c r="L60" i="4"/>
  <c r="M60" i="4"/>
  <c r="N60" i="4"/>
  <c r="L61" i="4"/>
  <c r="M61" i="4"/>
  <c r="N61" i="4"/>
  <c r="L62" i="4"/>
  <c r="M62" i="4"/>
  <c r="N62" i="4"/>
  <c r="L63" i="4"/>
  <c r="M63" i="4"/>
  <c r="N63" i="4"/>
  <c r="L64" i="4"/>
  <c r="M64" i="4"/>
  <c r="N64" i="4"/>
  <c r="L65" i="4"/>
  <c r="O65" i="4" s="1"/>
  <c r="P65" i="4" s="1"/>
  <c r="Q65" i="4" s="1"/>
  <c r="R65" i="4" s="1"/>
  <c r="M65" i="4"/>
  <c r="N65" i="4"/>
  <c r="L66" i="4"/>
  <c r="M66" i="4"/>
  <c r="N66" i="4"/>
  <c r="L67" i="4"/>
  <c r="M67" i="4"/>
  <c r="N67" i="4"/>
  <c r="L68" i="4"/>
  <c r="M68" i="4"/>
  <c r="N68" i="4"/>
  <c r="L69" i="4"/>
  <c r="O69" i="4" s="1"/>
  <c r="P69" i="4" s="1"/>
  <c r="Q69" i="4" s="1"/>
  <c r="R69" i="4" s="1"/>
  <c r="M69" i="4"/>
  <c r="N69" i="4"/>
  <c r="L70" i="4"/>
  <c r="M70" i="4"/>
  <c r="N70" i="4"/>
  <c r="L71" i="4"/>
  <c r="M71" i="4"/>
  <c r="N71" i="4"/>
  <c r="L72" i="4"/>
  <c r="M72" i="4"/>
  <c r="N72" i="4"/>
  <c r="L73" i="4"/>
  <c r="M73" i="4"/>
  <c r="N73" i="4"/>
  <c r="L74" i="4"/>
  <c r="M74" i="4"/>
  <c r="N74" i="4"/>
  <c r="L75" i="4"/>
  <c r="M75" i="4"/>
  <c r="N75" i="4"/>
  <c r="O75" i="4"/>
  <c r="P75" i="4" s="1"/>
  <c r="Q75" i="4" s="1"/>
  <c r="R75" i="4" s="1"/>
  <c r="L76" i="4"/>
  <c r="O76" i="4" s="1"/>
  <c r="P76" i="4" s="1"/>
  <c r="Q76" i="4" s="1"/>
  <c r="R76" i="4" s="1"/>
  <c r="M76" i="4"/>
  <c r="N76" i="4"/>
  <c r="L77" i="4"/>
  <c r="O77" i="4" s="1"/>
  <c r="P77" i="4" s="1"/>
  <c r="Q77" i="4" s="1"/>
  <c r="R77" i="4" s="1"/>
  <c r="M77" i="4"/>
  <c r="N77" i="4"/>
  <c r="L78" i="4"/>
  <c r="O78" i="4" s="1"/>
  <c r="P78" i="4" s="1"/>
  <c r="Q78" i="4" s="1"/>
  <c r="R78" i="4" s="1"/>
  <c r="M78" i="4"/>
  <c r="N78" i="4"/>
  <c r="L79" i="4"/>
  <c r="M79" i="4"/>
  <c r="N79" i="4"/>
  <c r="L80" i="4"/>
  <c r="M80" i="4"/>
  <c r="N80" i="4"/>
  <c r="L81" i="4"/>
  <c r="M81" i="4"/>
  <c r="N81" i="4"/>
  <c r="L82" i="4"/>
  <c r="O82" i="4" s="1"/>
  <c r="P82" i="4" s="1"/>
  <c r="Q82" i="4" s="1"/>
  <c r="R82" i="4" s="1"/>
  <c r="M82" i="4"/>
  <c r="N82" i="4"/>
  <c r="L83" i="4"/>
  <c r="M83" i="4"/>
  <c r="N83" i="4"/>
  <c r="L84" i="4"/>
  <c r="M84" i="4"/>
  <c r="N84" i="4"/>
  <c r="L85" i="4"/>
  <c r="O85" i="4" s="1"/>
  <c r="P85" i="4" s="1"/>
  <c r="Q85" i="4" s="1"/>
  <c r="R85" i="4" s="1"/>
  <c r="M85" i="4"/>
  <c r="N85" i="4"/>
  <c r="L86" i="4"/>
  <c r="O86" i="4" s="1"/>
  <c r="P86" i="4" s="1"/>
  <c r="Q86" i="4" s="1"/>
  <c r="R86" i="4" s="1"/>
  <c r="M86" i="4"/>
  <c r="N86" i="4"/>
  <c r="L87" i="4"/>
  <c r="O87" i="4" s="1"/>
  <c r="P87" i="4" s="1"/>
  <c r="Q87" i="4" s="1"/>
  <c r="R87" i="4" s="1"/>
  <c r="M87" i="4"/>
  <c r="N87" i="4"/>
  <c r="L88" i="4"/>
  <c r="M88" i="4"/>
  <c r="N88" i="4"/>
  <c r="L89" i="4"/>
  <c r="O89" i="4" s="1"/>
  <c r="P89" i="4" s="1"/>
  <c r="Q89" i="4" s="1"/>
  <c r="R89" i="4" s="1"/>
  <c r="M89" i="4"/>
  <c r="N89" i="4"/>
  <c r="L90" i="4"/>
  <c r="M90" i="4"/>
  <c r="N90" i="4"/>
  <c r="L91" i="4"/>
  <c r="M91" i="4"/>
  <c r="N91" i="4"/>
  <c r="L92" i="4"/>
  <c r="M92" i="4"/>
  <c r="N92" i="4"/>
  <c r="L93" i="4"/>
  <c r="M93" i="4"/>
  <c r="N93" i="4"/>
  <c r="L94" i="4"/>
  <c r="O94" i="4" s="1"/>
  <c r="P94" i="4" s="1"/>
  <c r="M94" i="4"/>
  <c r="N94" i="4"/>
  <c r="Q94" i="4"/>
  <c r="R94" i="4" s="1"/>
  <c r="L95" i="4"/>
  <c r="M95" i="4"/>
  <c r="N95" i="4"/>
  <c r="L96" i="4"/>
  <c r="M96" i="4"/>
  <c r="N96" i="4"/>
  <c r="L97" i="4"/>
  <c r="M97" i="4"/>
  <c r="N97" i="4"/>
  <c r="L98" i="4"/>
  <c r="M98" i="4"/>
  <c r="N98" i="4"/>
  <c r="L99" i="4"/>
  <c r="M99" i="4"/>
  <c r="N99" i="4"/>
  <c r="O99" i="4"/>
  <c r="P99" i="4" s="1"/>
  <c r="Q99" i="4"/>
  <c r="R99" i="4" s="1"/>
  <c r="L100" i="4"/>
  <c r="M100" i="4"/>
  <c r="N100" i="4"/>
  <c r="L101" i="4"/>
  <c r="M101" i="4"/>
  <c r="N101" i="4"/>
  <c r="L102" i="4"/>
  <c r="O102" i="4" s="1"/>
  <c r="P102" i="4" s="1"/>
  <c r="Q102" i="4" s="1"/>
  <c r="M102" i="4"/>
  <c r="N102" i="4"/>
  <c r="R102" i="4"/>
  <c r="L103" i="4"/>
  <c r="M103" i="4"/>
  <c r="N103" i="4"/>
  <c r="O103" i="4"/>
  <c r="P103" i="4" s="1"/>
  <c r="Q103" i="4" s="1"/>
  <c r="R103" i="4" s="1"/>
  <c r="L105" i="4"/>
  <c r="M105" i="4"/>
  <c r="N105" i="4"/>
  <c r="L106" i="4"/>
  <c r="M106" i="4"/>
  <c r="N106" i="4"/>
  <c r="L107" i="4"/>
  <c r="M107" i="4"/>
  <c r="N107" i="4"/>
  <c r="O107" i="4"/>
  <c r="P107" i="4" s="1"/>
  <c r="Q107" i="4" s="1"/>
  <c r="R107" i="4" s="1"/>
  <c r="L108" i="4"/>
  <c r="M108" i="4"/>
  <c r="N108" i="4"/>
  <c r="L109" i="4"/>
  <c r="M109" i="4"/>
  <c r="N109" i="4"/>
  <c r="L110" i="4"/>
  <c r="M110" i="4"/>
  <c r="N110" i="4"/>
  <c r="L111" i="4"/>
  <c r="O111" i="4" s="1"/>
  <c r="P111" i="4" s="1"/>
  <c r="Q111" i="4" s="1"/>
  <c r="R111" i="4" s="1"/>
  <c r="M111" i="4"/>
  <c r="N111" i="4"/>
  <c r="L112" i="4"/>
  <c r="M112" i="4"/>
  <c r="N112" i="4"/>
  <c r="O112" i="4"/>
  <c r="P112" i="4" s="1"/>
  <c r="Q112" i="4" s="1"/>
  <c r="R112" i="4" s="1"/>
  <c r="L113" i="4"/>
  <c r="M113" i="4"/>
  <c r="N113" i="4"/>
  <c r="L114" i="4"/>
  <c r="M114" i="4"/>
  <c r="N114" i="4"/>
  <c r="O114" i="4"/>
  <c r="P114" i="4" s="1"/>
  <c r="Q114" i="4" s="1"/>
  <c r="R114" i="4" s="1"/>
  <c r="L116" i="4"/>
  <c r="M116" i="4"/>
  <c r="N116" i="4"/>
  <c r="P116" i="4"/>
  <c r="Q116" i="4" s="1"/>
  <c r="R116" i="4" s="1"/>
  <c r="L117" i="4"/>
  <c r="M117" i="4"/>
  <c r="N117" i="4"/>
  <c r="L118" i="4"/>
  <c r="M118" i="4"/>
  <c r="N118" i="4"/>
  <c r="L119" i="4"/>
  <c r="M119" i="4"/>
  <c r="N119" i="4"/>
  <c r="O119" i="4"/>
  <c r="P119" i="4" s="1"/>
  <c r="Q119" i="4" s="1"/>
  <c r="R119" i="4"/>
  <c r="L120" i="4"/>
  <c r="M120" i="4"/>
  <c r="N120" i="4"/>
  <c r="L121" i="4"/>
  <c r="M121" i="4"/>
  <c r="N121" i="4"/>
  <c r="O121" i="4"/>
  <c r="P121" i="4"/>
  <c r="Q121" i="4" s="1"/>
  <c r="R121" i="4" s="1"/>
  <c r="L122" i="4"/>
  <c r="M122" i="4"/>
  <c r="N122" i="4"/>
  <c r="L123" i="4"/>
  <c r="M123" i="4"/>
  <c r="N123" i="4"/>
  <c r="O123" i="4"/>
  <c r="P123" i="4" s="1"/>
  <c r="Q123" i="4" s="1"/>
  <c r="R123" i="4" s="1"/>
  <c r="L124" i="4"/>
  <c r="M124" i="4"/>
  <c r="N124" i="4"/>
  <c r="L125" i="4"/>
  <c r="M125" i="4"/>
  <c r="N125" i="4"/>
  <c r="L126" i="4"/>
  <c r="M126" i="4"/>
  <c r="N126" i="4"/>
  <c r="L127" i="4"/>
  <c r="M127" i="4"/>
  <c r="N127" i="4"/>
  <c r="L128" i="4"/>
  <c r="M128" i="4"/>
  <c r="N128" i="4"/>
  <c r="O128" i="4"/>
  <c r="P128" i="4" s="1"/>
  <c r="Q128" i="4" s="1"/>
  <c r="R128" i="4" s="1"/>
  <c r="L129" i="4"/>
  <c r="M129" i="4"/>
  <c r="N129" i="4"/>
  <c r="L130" i="4"/>
  <c r="M130" i="4"/>
  <c r="N130" i="4"/>
  <c r="L131" i="4"/>
  <c r="M131" i="4"/>
  <c r="N131" i="4"/>
  <c r="L132" i="4"/>
  <c r="M132" i="4"/>
  <c r="N132" i="4"/>
  <c r="L133" i="4"/>
  <c r="M133" i="4"/>
  <c r="N133" i="4"/>
  <c r="L134" i="4"/>
  <c r="M134" i="4"/>
  <c r="N134" i="4"/>
  <c r="L135" i="4"/>
  <c r="M135" i="4"/>
  <c r="N135" i="4"/>
  <c r="L136" i="4"/>
  <c r="O136" i="4" s="1"/>
  <c r="P136" i="4" s="1"/>
  <c r="Q136" i="4" s="1"/>
  <c r="R136" i="4" s="1"/>
  <c r="M136" i="4"/>
  <c r="N136" i="4"/>
  <c r="L137" i="4"/>
  <c r="M137" i="4"/>
  <c r="N137" i="4"/>
  <c r="O137" i="4"/>
  <c r="P137" i="4" s="1"/>
  <c r="Q137" i="4" s="1"/>
  <c r="R137" i="4" s="1"/>
  <c r="L138" i="4"/>
  <c r="M138" i="4"/>
  <c r="N138" i="4"/>
  <c r="L139" i="4"/>
  <c r="M139" i="4"/>
  <c r="N139" i="4"/>
  <c r="L140" i="4"/>
  <c r="O140" i="4" s="1"/>
  <c r="P140" i="4" s="1"/>
  <c r="M140" i="4"/>
  <c r="N140" i="4"/>
  <c r="L141" i="4"/>
  <c r="M141" i="4"/>
  <c r="N141" i="4"/>
  <c r="L142" i="4"/>
  <c r="M142" i="4"/>
  <c r="N142" i="4"/>
  <c r="L143" i="4"/>
  <c r="M143" i="4"/>
  <c r="N143" i="4"/>
  <c r="L144" i="4"/>
  <c r="O144" i="4" s="1"/>
  <c r="P144" i="4" s="1"/>
  <c r="Q144" i="4" s="1"/>
  <c r="R144" i="4" s="1"/>
  <c r="M144" i="4"/>
  <c r="N144" i="4"/>
  <c r="L145" i="4"/>
  <c r="M145" i="4"/>
  <c r="N145" i="4"/>
  <c r="L146" i="4"/>
  <c r="M146" i="4"/>
  <c r="N146" i="4"/>
  <c r="L147" i="4"/>
  <c r="M147" i="4"/>
  <c r="N147" i="4"/>
  <c r="O147" i="4"/>
  <c r="P147" i="4" s="1"/>
  <c r="Q147" i="4" s="1"/>
  <c r="R147" i="4" s="1"/>
  <c r="L148" i="4"/>
  <c r="M148" i="4"/>
  <c r="N148" i="4"/>
  <c r="L149" i="4"/>
  <c r="M149" i="4"/>
  <c r="N149" i="4"/>
  <c r="L150" i="4"/>
  <c r="M150" i="4"/>
  <c r="N150" i="4"/>
  <c r="L151" i="4"/>
  <c r="M151" i="4"/>
  <c r="N151" i="4"/>
  <c r="L152" i="4"/>
  <c r="M152" i="4"/>
  <c r="N152" i="4"/>
  <c r="L153" i="4"/>
  <c r="M153" i="4"/>
  <c r="N153" i="4"/>
  <c r="L154" i="4"/>
  <c r="M154" i="4"/>
  <c r="N154" i="4"/>
  <c r="L155" i="4"/>
  <c r="O155" i="4" s="1"/>
  <c r="P155" i="4" s="1"/>
  <c r="Q155" i="4" s="1"/>
  <c r="R155" i="4" s="1"/>
  <c r="M155" i="4"/>
  <c r="N155" i="4"/>
  <c r="L156" i="4"/>
  <c r="M156" i="4"/>
  <c r="N156" i="4"/>
  <c r="L157" i="4"/>
  <c r="O157" i="4" s="1"/>
  <c r="P157" i="4" s="1"/>
  <c r="Q157" i="4" s="1"/>
  <c r="R157" i="4" s="1"/>
  <c r="M157" i="4"/>
  <c r="N157" i="4"/>
  <c r="L158" i="4"/>
  <c r="M158" i="4"/>
  <c r="N158" i="4"/>
  <c r="L159" i="4"/>
  <c r="M159" i="4"/>
  <c r="N159" i="4"/>
  <c r="O159" i="4"/>
  <c r="P159" i="4" s="1"/>
  <c r="Q159" i="4" s="1"/>
  <c r="R159" i="4"/>
  <c r="L160" i="4"/>
  <c r="M160" i="4"/>
  <c r="N160" i="4"/>
  <c r="L161" i="4"/>
  <c r="M161" i="4"/>
  <c r="N161" i="4"/>
  <c r="O161" i="4"/>
  <c r="P161" i="4"/>
  <c r="Q161" i="4" s="1"/>
  <c r="R161" i="4" s="1"/>
  <c r="L162" i="4"/>
  <c r="M162" i="4"/>
  <c r="N162" i="4"/>
  <c r="L163" i="4"/>
  <c r="M163" i="4"/>
  <c r="N163" i="4"/>
  <c r="L165" i="4"/>
  <c r="M165" i="4"/>
  <c r="N165" i="4"/>
  <c r="L166" i="4"/>
  <c r="O166" i="4" s="1"/>
  <c r="P166" i="4" s="1"/>
  <c r="Q166" i="4" s="1"/>
  <c r="R166" i="4" s="1"/>
  <c r="M166" i="4"/>
  <c r="N166" i="4"/>
  <c r="L167" i="4"/>
  <c r="M167" i="4"/>
  <c r="N167" i="4"/>
  <c r="L168" i="4"/>
  <c r="M168" i="4"/>
  <c r="N168" i="4"/>
  <c r="L169" i="4"/>
  <c r="M169" i="4"/>
  <c r="N169" i="4"/>
  <c r="O169" i="4"/>
  <c r="P169" i="4"/>
  <c r="Q169" i="4" s="1"/>
  <c r="R169" i="4" s="1"/>
  <c r="L170" i="4"/>
  <c r="M170" i="4"/>
  <c r="N170" i="4"/>
  <c r="P170" i="4"/>
  <c r="Q170" i="4" s="1"/>
  <c r="R170" i="4" s="1"/>
  <c r="L171" i="4"/>
  <c r="M171" i="4"/>
  <c r="N171" i="4"/>
  <c r="L172" i="4"/>
  <c r="M172" i="4"/>
  <c r="N172" i="4"/>
  <c r="L173" i="4"/>
  <c r="O173" i="4" s="1"/>
  <c r="P173" i="4" s="1"/>
  <c r="Q173" i="4" s="1"/>
  <c r="R173" i="4" s="1"/>
  <c r="M173" i="4"/>
  <c r="N173" i="4"/>
  <c r="L174" i="4"/>
  <c r="O174" i="4" s="1"/>
  <c r="P174" i="4" s="1"/>
  <c r="Q174" i="4" s="1"/>
  <c r="R174" i="4" s="1"/>
  <c r="M174" i="4"/>
  <c r="N174" i="4"/>
  <c r="L175" i="4"/>
  <c r="M175" i="4"/>
  <c r="N175" i="4"/>
  <c r="L176" i="4"/>
  <c r="M176" i="4"/>
  <c r="N176" i="4"/>
  <c r="P176" i="4"/>
  <c r="Q176" i="4" s="1"/>
  <c r="R176" i="4" s="1"/>
  <c r="L177" i="4"/>
  <c r="O177" i="4" s="1"/>
  <c r="P177" i="4" s="1"/>
  <c r="Q177" i="4" s="1"/>
  <c r="R177" i="4" s="1"/>
  <c r="M177" i="4"/>
  <c r="N177" i="4"/>
  <c r="L178" i="4"/>
  <c r="M178" i="4"/>
  <c r="N178" i="4"/>
  <c r="L180" i="4"/>
  <c r="M180" i="4"/>
  <c r="N180" i="4"/>
  <c r="L181" i="4"/>
  <c r="O181" i="4" s="1"/>
  <c r="P181" i="4" s="1"/>
  <c r="Q181" i="4" s="1"/>
  <c r="R181" i="4" s="1"/>
  <c r="M181" i="4"/>
  <c r="N181" i="4"/>
  <c r="L182" i="4"/>
  <c r="M182" i="4"/>
  <c r="N182" i="4"/>
  <c r="L183" i="4"/>
  <c r="M183" i="4"/>
  <c r="N183" i="4"/>
  <c r="L184" i="4"/>
  <c r="M184" i="4"/>
  <c r="N184" i="4"/>
  <c r="L185" i="4"/>
  <c r="M185" i="4"/>
  <c r="N185" i="4"/>
  <c r="O185" i="4"/>
  <c r="P185" i="4"/>
  <c r="Q185" i="4" s="1"/>
  <c r="R185" i="4" s="1"/>
  <c r="L187" i="4"/>
  <c r="M187" i="4"/>
  <c r="N187" i="4"/>
  <c r="O187" i="4"/>
  <c r="P187" i="4" s="1"/>
  <c r="Q187" i="4"/>
  <c r="R187" i="4" s="1"/>
  <c r="L188" i="4"/>
  <c r="O188" i="4" s="1"/>
  <c r="P188" i="4" s="1"/>
  <c r="Q188" i="4" s="1"/>
  <c r="R188" i="4" s="1"/>
  <c r="M188" i="4"/>
  <c r="N188" i="4"/>
  <c r="L189" i="4"/>
  <c r="M189" i="4"/>
  <c r="N189" i="4"/>
  <c r="L190" i="4"/>
  <c r="O190" i="4" s="1"/>
  <c r="P190" i="4" s="1"/>
  <c r="Q190" i="4" s="1"/>
  <c r="R190" i="4" s="1"/>
  <c r="M190" i="4"/>
  <c r="N190" i="4"/>
  <c r="L191" i="4"/>
  <c r="M191" i="4"/>
  <c r="N191" i="4"/>
  <c r="L192" i="4"/>
  <c r="M192" i="4"/>
  <c r="N192" i="4"/>
  <c r="L193" i="4"/>
  <c r="M193" i="4"/>
  <c r="N193" i="4"/>
  <c r="L194" i="4"/>
  <c r="M194" i="4"/>
  <c r="N194" i="4"/>
  <c r="L196" i="4"/>
  <c r="O196" i="4" s="1"/>
  <c r="P196" i="4" s="1"/>
  <c r="Q196" i="4" s="1"/>
  <c r="R196" i="4" s="1"/>
  <c r="M196" i="4"/>
  <c r="N196" i="4"/>
  <c r="L198" i="4"/>
  <c r="M198" i="4"/>
  <c r="N198" i="4"/>
  <c r="L199" i="4"/>
  <c r="M199" i="4"/>
  <c r="N199" i="4"/>
  <c r="O199" i="4"/>
  <c r="P199" i="4" s="1"/>
  <c r="Q199" i="4" s="1"/>
  <c r="R199" i="4" s="1"/>
  <c r="L201" i="4"/>
  <c r="M201" i="4"/>
  <c r="N201" i="4"/>
  <c r="L202" i="4"/>
  <c r="M202" i="4"/>
  <c r="N202" i="4"/>
  <c r="P202" i="4"/>
  <c r="Q202" i="4" s="1"/>
  <c r="R202" i="4" s="1"/>
  <c r="N2" i="4"/>
  <c r="M2" i="4"/>
  <c r="L2" i="4"/>
  <c r="K6" i="4"/>
  <c r="K10" i="4"/>
  <c r="K14" i="4"/>
  <c r="K16" i="4"/>
  <c r="K17" i="4"/>
  <c r="K18" i="4"/>
  <c r="K22" i="4"/>
  <c r="K25" i="4"/>
  <c r="K26" i="4"/>
  <c r="K30" i="4"/>
  <c r="K37" i="4"/>
  <c r="K41" i="4"/>
  <c r="K44" i="4"/>
  <c r="K51" i="4"/>
  <c r="K53" i="4"/>
  <c r="K54" i="4"/>
  <c r="K55" i="4"/>
  <c r="K59" i="4"/>
  <c r="K62" i="4"/>
  <c r="K63" i="4"/>
  <c r="K66" i="4"/>
  <c r="K70" i="4"/>
  <c r="K71" i="4"/>
  <c r="K74" i="4"/>
  <c r="K77" i="4"/>
  <c r="K80" i="4"/>
  <c r="K83" i="4"/>
  <c r="K85" i="4"/>
  <c r="K86" i="4"/>
  <c r="K87" i="4"/>
  <c r="K91" i="4"/>
  <c r="K94" i="4"/>
  <c r="K95" i="4"/>
  <c r="K96" i="4"/>
  <c r="K98" i="4"/>
  <c r="K102" i="4"/>
  <c r="K103" i="4"/>
  <c r="K106" i="4"/>
  <c r="K112" i="4"/>
  <c r="K114" i="4"/>
  <c r="K116" i="4"/>
  <c r="K119" i="4"/>
  <c r="K127" i="4"/>
  <c r="K134" i="4"/>
  <c r="K140" i="4"/>
  <c r="K141" i="4"/>
  <c r="K143" i="4"/>
  <c r="K148" i="4"/>
  <c r="K151" i="4"/>
  <c r="K156" i="4"/>
  <c r="K159" i="4"/>
  <c r="K165" i="4"/>
  <c r="K166" i="4"/>
  <c r="K167" i="4"/>
  <c r="K168" i="4"/>
  <c r="K173" i="4"/>
  <c r="K174" i="4"/>
  <c r="K176" i="4"/>
  <c r="K180" i="4"/>
  <c r="K182" i="4"/>
  <c r="K185" i="4"/>
  <c r="K189" i="4"/>
  <c r="K193" i="4"/>
  <c r="K194" i="4"/>
  <c r="J3" i="4"/>
  <c r="J4" i="4"/>
  <c r="K4" i="4" s="1"/>
  <c r="J5" i="4"/>
  <c r="K5" i="4" s="1"/>
  <c r="J6" i="4"/>
  <c r="J7" i="4"/>
  <c r="O7" i="4" s="1"/>
  <c r="P7" i="4" s="1"/>
  <c r="Q7" i="4" s="1"/>
  <c r="R7" i="4" s="1"/>
  <c r="J8" i="4"/>
  <c r="K8" i="4" s="1"/>
  <c r="J9" i="4"/>
  <c r="J10" i="4"/>
  <c r="J11" i="4"/>
  <c r="J12" i="4"/>
  <c r="K12" i="4" s="1"/>
  <c r="J13" i="4"/>
  <c r="J14" i="4"/>
  <c r="J15" i="4"/>
  <c r="J16" i="4"/>
  <c r="J17" i="4"/>
  <c r="J18" i="4"/>
  <c r="J19" i="4"/>
  <c r="J20" i="4"/>
  <c r="K20" i="4" s="1"/>
  <c r="J21" i="4"/>
  <c r="K21" i="4" s="1"/>
  <c r="J22" i="4"/>
  <c r="J23" i="4"/>
  <c r="J24" i="4"/>
  <c r="K24" i="4" s="1"/>
  <c r="J25" i="4"/>
  <c r="O25" i="4" s="1"/>
  <c r="P25" i="4" s="1"/>
  <c r="Q25" i="4" s="1"/>
  <c r="R25" i="4" s="1"/>
  <c r="J26" i="4"/>
  <c r="J27" i="4"/>
  <c r="O27" i="4" s="1"/>
  <c r="P27" i="4" s="1"/>
  <c r="Q27" i="4" s="1"/>
  <c r="R27" i="4" s="1"/>
  <c r="J28" i="4"/>
  <c r="K28" i="4" s="1"/>
  <c r="J29" i="4"/>
  <c r="K29" i="4" s="1"/>
  <c r="J30" i="4"/>
  <c r="J31" i="4"/>
  <c r="J32" i="4"/>
  <c r="K32" i="4" s="1"/>
  <c r="J33" i="4"/>
  <c r="J34" i="4"/>
  <c r="J35" i="4"/>
  <c r="J36" i="4"/>
  <c r="K36" i="4" s="1"/>
  <c r="J37" i="4"/>
  <c r="J38" i="4"/>
  <c r="K38" i="4" s="1"/>
  <c r="J39" i="4"/>
  <c r="J40" i="4"/>
  <c r="K40" i="4" s="1"/>
  <c r="J41" i="4"/>
  <c r="J42" i="4"/>
  <c r="O42" i="4" s="1"/>
  <c r="P42" i="4" s="1"/>
  <c r="Q42" i="4" s="1"/>
  <c r="R42" i="4" s="1"/>
  <c r="J43" i="4"/>
  <c r="J44" i="4"/>
  <c r="O44" i="4" s="1"/>
  <c r="J46" i="4"/>
  <c r="K46" i="4" s="1"/>
  <c r="J47" i="4"/>
  <c r="O47" i="4" s="1"/>
  <c r="P47" i="4" s="1"/>
  <c r="Q47" i="4" s="1"/>
  <c r="R47" i="4" s="1"/>
  <c r="J48" i="4"/>
  <c r="O48" i="4" s="1"/>
  <c r="P48" i="4" s="1"/>
  <c r="Q48" i="4" s="1"/>
  <c r="R48" i="4" s="1"/>
  <c r="J49" i="4"/>
  <c r="K49" i="4" s="1"/>
  <c r="J50" i="4"/>
  <c r="J51" i="4"/>
  <c r="O51" i="4" s="1"/>
  <c r="P51" i="4" s="1"/>
  <c r="Q51" i="4" s="1"/>
  <c r="R51" i="4" s="1"/>
  <c r="J52" i="4"/>
  <c r="K52" i="4" s="1"/>
  <c r="J53" i="4"/>
  <c r="J54" i="4"/>
  <c r="J55" i="4"/>
  <c r="O55" i="4" s="1"/>
  <c r="P55" i="4" s="1"/>
  <c r="Q55" i="4" s="1"/>
  <c r="R55" i="4" s="1"/>
  <c r="J56" i="4"/>
  <c r="K56" i="4" s="1"/>
  <c r="J57" i="4"/>
  <c r="J58" i="4"/>
  <c r="K58" i="4" s="1"/>
  <c r="J59" i="4"/>
  <c r="O59" i="4" s="1"/>
  <c r="P59" i="4" s="1"/>
  <c r="Q59" i="4" s="1"/>
  <c r="R59" i="4" s="1"/>
  <c r="J60" i="4"/>
  <c r="K60" i="4" s="1"/>
  <c r="J61" i="4"/>
  <c r="K61" i="4" s="1"/>
  <c r="J62" i="4"/>
  <c r="J63" i="4"/>
  <c r="J64" i="4"/>
  <c r="O64" i="4" s="1"/>
  <c r="P64" i="4" s="1"/>
  <c r="Q64" i="4" s="1"/>
  <c r="R64" i="4" s="1"/>
  <c r="J65" i="4"/>
  <c r="K65" i="4" s="1"/>
  <c r="J66" i="4"/>
  <c r="O66" i="4" s="1"/>
  <c r="P66" i="4" s="1"/>
  <c r="Q66" i="4" s="1"/>
  <c r="R66" i="4" s="1"/>
  <c r="J67" i="4"/>
  <c r="J68" i="4"/>
  <c r="J69" i="4"/>
  <c r="K69" i="4" s="1"/>
  <c r="J70" i="4"/>
  <c r="J71" i="4"/>
  <c r="O71" i="4" s="1"/>
  <c r="P71" i="4" s="1"/>
  <c r="Q71" i="4" s="1"/>
  <c r="R71" i="4" s="1"/>
  <c r="J72" i="4"/>
  <c r="K72" i="4" s="1"/>
  <c r="J73" i="4"/>
  <c r="K73" i="4" s="1"/>
  <c r="J74" i="4"/>
  <c r="J75" i="4"/>
  <c r="K75" i="4" s="1"/>
  <c r="J76" i="4"/>
  <c r="K76" i="4" s="1"/>
  <c r="J77" i="4"/>
  <c r="J78" i="4"/>
  <c r="K78" i="4" s="1"/>
  <c r="J79" i="4"/>
  <c r="O79" i="4" s="1"/>
  <c r="P79" i="4" s="1"/>
  <c r="J80" i="4"/>
  <c r="O80" i="4" s="1"/>
  <c r="P80" i="4" s="1"/>
  <c r="Q80" i="4" s="1"/>
  <c r="R80" i="4" s="1"/>
  <c r="J81" i="4"/>
  <c r="K81" i="4" s="1"/>
  <c r="J82" i="4"/>
  <c r="K82" i="4" s="1"/>
  <c r="J83" i="4"/>
  <c r="O83" i="4" s="1"/>
  <c r="P83" i="4" s="1"/>
  <c r="Q83" i="4" s="1"/>
  <c r="R83" i="4" s="1"/>
  <c r="J84" i="4"/>
  <c r="J85" i="4"/>
  <c r="J86" i="4"/>
  <c r="J87" i="4"/>
  <c r="J88" i="4"/>
  <c r="J89" i="4"/>
  <c r="K89" i="4" s="1"/>
  <c r="J90" i="4"/>
  <c r="J91" i="4"/>
  <c r="O91" i="4" s="1"/>
  <c r="P91" i="4" s="1"/>
  <c r="Q91" i="4" s="1"/>
  <c r="R91" i="4" s="1"/>
  <c r="J92" i="4"/>
  <c r="J93" i="4"/>
  <c r="K93" i="4" s="1"/>
  <c r="J94" i="4"/>
  <c r="J95" i="4"/>
  <c r="O95" i="4" s="1"/>
  <c r="P95" i="4" s="1"/>
  <c r="Q95" i="4" s="1"/>
  <c r="R95" i="4" s="1"/>
  <c r="J96" i="4"/>
  <c r="J97" i="4"/>
  <c r="J98" i="4"/>
  <c r="O98" i="4" s="1"/>
  <c r="P98" i="4" s="1"/>
  <c r="Q98" i="4" s="1"/>
  <c r="R98" i="4" s="1"/>
  <c r="J99" i="4"/>
  <c r="K99" i="4" s="1"/>
  <c r="J100" i="4"/>
  <c r="K100" i="4" s="1"/>
  <c r="J101" i="4"/>
  <c r="K101" i="4" s="1"/>
  <c r="J102" i="4"/>
  <c r="J103" i="4"/>
  <c r="J105" i="4"/>
  <c r="J106" i="4"/>
  <c r="J107" i="4"/>
  <c r="K107" i="4" s="1"/>
  <c r="J108" i="4"/>
  <c r="O108" i="4" s="1"/>
  <c r="P108" i="4" s="1"/>
  <c r="Q108" i="4" s="1"/>
  <c r="R108" i="4" s="1"/>
  <c r="J109" i="4"/>
  <c r="K109" i="4" s="1"/>
  <c r="J110" i="4"/>
  <c r="K110" i="4" s="1"/>
  <c r="J111" i="4"/>
  <c r="K111" i="4" s="1"/>
  <c r="J112" i="4"/>
  <c r="J113" i="4"/>
  <c r="K113" i="4" s="1"/>
  <c r="J114" i="4"/>
  <c r="J116" i="4"/>
  <c r="O116" i="4" s="1"/>
  <c r="J117" i="4"/>
  <c r="K117" i="4" s="1"/>
  <c r="J118" i="4"/>
  <c r="K118" i="4" s="1"/>
  <c r="J119" i="4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J128" i="4"/>
  <c r="K128" i="4" s="1"/>
  <c r="J129" i="4"/>
  <c r="K129" i="4" s="1"/>
  <c r="J130" i="4"/>
  <c r="J131" i="4"/>
  <c r="O131" i="4" s="1"/>
  <c r="P131" i="4" s="1"/>
  <c r="Q131" i="4" s="1"/>
  <c r="R131" i="4" s="1"/>
  <c r="J132" i="4"/>
  <c r="O132" i="4" s="1"/>
  <c r="P132" i="4" s="1"/>
  <c r="Q132" i="4" s="1"/>
  <c r="R132" i="4" s="1"/>
  <c r="J133" i="4"/>
  <c r="K133" i="4" s="1"/>
  <c r="J134" i="4"/>
  <c r="J135" i="4"/>
  <c r="O135" i="4" s="1"/>
  <c r="P135" i="4" s="1"/>
  <c r="Q135" i="4" s="1"/>
  <c r="R135" i="4" s="1"/>
  <c r="J136" i="4"/>
  <c r="K136" i="4" s="1"/>
  <c r="J137" i="4"/>
  <c r="K137" i="4" s="1"/>
  <c r="J138" i="4"/>
  <c r="K138" i="4" s="1"/>
  <c r="J139" i="4"/>
  <c r="J140" i="4"/>
  <c r="J141" i="4"/>
  <c r="J142" i="4"/>
  <c r="K142" i="4" s="1"/>
  <c r="J143" i="4"/>
  <c r="J144" i="4"/>
  <c r="K144" i="4" s="1"/>
  <c r="J145" i="4"/>
  <c r="J146" i="4"/>
  <c r="J147" i="4"/>
  <c r="K147" i="4" s="1"/>
  <c r="J148" i="4"/>
  <c r="J149" i="4"/>
  <c r="K149" i="4" s="1"/>
  <c r="J150" i="4"/>
  <c r="K150" i="4" s="1"/>
  <c r="J151" i="4"/>
  <c r="O151" i="4" s="1"/>
  <c r="P151" i="4" s="1"/>
  <c r="Q151" i="4" s="1"/>
  <c r="R151" i="4" s="1"/>
  <c r="J152" i="4"/>
  <c r="O152" i="4" s="1"/>
  <c r="P152" i="4" s="1"/>
  <c r="Q152" i="4" s="1"/>
  <c r="R152" i="4" s="1"/>
  <c r="J153" i="4"/>
  <c r="K153" i="4" s="1"/>
  <c r="J154" i="4"/>
  <c r="O154" i="4" s="1"/>
  <c r="P154" i="4" s="1"/>
  <c r="Q154" i="4" s="1"/>
  <c r="R154" i="4" s="1"/>
  <c r="J155" i="4"/>
  <c r="K155" i="4" s="1"/>
  <c r="J156" i="4"/>
  <c r="J157" i="4"/>
  <c r="K157" i="4" s="1"/>
  <c r="J158" i="4"/>
  <c r="K158" i="4" s="1"/>
  <c r="J159" i="4"/>
  <c r="J160" i="4"/>
  <c r="K160" i="4" s="1"/>
  <c r="J161" i="4"/>
  <c r="K161" i="4" s="1"/>
  <c r="J162" i="4"/>
  <c r="J163" i="4"/>
  <c r="J165" i="4"/>
  <c r="J166" i="4"/>
  <c r="J167" i="4"/>
  <c r="O167" i="4" s="1"/>
  <c r="P167" i="4" s="1"/>
  <c r="Q167" i="4" s="1"/>
  <c r="R167" i="4" s="1"/>
  <c r="J168" i="4"/>
  <c r="J169" i="4"/>
  <c r="K169" i="4" s="1"/>
  <c r="J170" i="4"/>
  <c r="O170" i="4" s="1"/>
  <c r="J171" i="4"/>
  <c r="J172" i="4"/>
  <c r="K172" i="4" s="1"/>
  <c r="J173" i="4"/>
  <c r="J174" i="4"/>
  <c r="J175" i="4"/>
  <c r="J176" i="4"/>
  <c r="O176" i="4" s="1"/>
  <c r="J177" i="4"/>
  <c r="K177" i="4" s="1"/>
  <c r="J178" i="4"/>
  <c r="O178" i="4" s="1"/>
  <c r="P178" i="4" s="1"/>
  <c r="Q178" i="4" s="1"/>
  <c r="R178" i="4" s="1"/>
  <c r="J180" i="4"/>
  <c r="J181" i="4"/>
  <c r="K181" i="4" s="1"/>
  <c r="J182" i="4"/>
  <c r="J183" i="4"/>
  <c r="O183" i="4" s="1"/>
  <c r="P183" i="4" s="1"/>
  <c r="Q183" i="4" s="1"/>
  <c r="R183" i="4" s="1"/>
  <c r="J184" i="4"/>
  <c r="J185" i="4"/>
  <c r="J187" i="4"/>
  <c r="K187" i="4" s="1"/>
  <c r="J188" i="4"/>
  <c r="K188" i="4" s="1"/>
  <c r="J189" i="4"/>
  <c r="J190" i="4"/>
  <c r="K190" i="4" s="1"/>
  <c r="J191" i="4"/>
  <c r="O191" i="4" s="1"/>
  <c r="P191" i="4" s="1"/>
  <c r="Q191" i="4" s="1"/>
  <c r="R191" i="4" s="1"/>
  <c r="J192" i="4"/>
  <c r="O192" i="4" s="1"/>
  <c r="P192" i="4" s="1"/>
  <c r="J193" i="4"/>
  <c r="O193" i="4" s="1"/>
  <c r="P193" i="4" s="1"/>
  <c r="Q193" i="4" s="1"/>
  <c r="R193" i="4" s="1"/>
  <c r="J194" i="4"/>
  <c r="J196" i="4"/>
  <c r="K196" i="4" s="1"/>
  <c r="J198" i="4"/>
  <c r="K198" i="4" s="1"/>
  <c r="J199" i="4"/>
  <c r="K199" i="4" s="1"/>
  <c r="J201" i="4"/>
  <c r="J202" i="4"/>
  <c r="O202" i="4" s="1"/>
  <c r="J2" i="4"/>
  <c r="K2" i="4" s="1"/>
  <c r="F202" i="2"/>
  <c r="G202" i="2" s="1"/>
  <c r="F201" i="2"/>
  <c r="G201" i="2" s="1"/>
  <c r="F199" i="2"/>
  <c r="G199" i="2" s="1"/>
  <c r="F198" i="2"/>
  <c r="G198" i="2" s="1"/>
  <c r="F196" i="2"/>
  <c r="G196" i="2" s="1"/>
  <c r="G194" i="2"/>
  <c r="F194" i="2"/>
  <c r="F193" i="2"/>
  <c r="G193" i="2" s="1"/>
  <c r="F192" i="2"/>
  <c r="G192" i="2" s="1"/>
  <c r="F191" i="2"/>
  <c r="G191" i="2" s="1"/>
  <c r="F190" i="2"/>
  <c r="G190" i="2" s="1"/>
  <c r="F189" i="2"/>
  <c r="G189" i="2" s="1"/>
  <c r="F188" i="2"/>
  <c r="G188" i="2" s="1"/>
  <c r="F187" i="2"/>
  <c r="G187" i="2" s="1"/>
  <c r="F185" i="2"/>
  <c r="G185" i="2" s="1"/>
  <c r="F184" i="2"/>
  <c r="G184" i="2" s="1"/>
  <c r="F183" i="2"/>
  <c r="G183" i="2" s="1"/>
  <c r="F182" i="2"/>
  <c r="G182" i="2" s="1"/>
  <c r="F181" i="2"/>
  <c r="G181" i="2" s="1"/>
  <c r="F180" i="2"/>
  <c r="G180" i="2" s="1"/>
  <c r="F178" i="2"/>
  <c r="G178" i="2" s="1"/>
  <c r="F177" i="2"/>
  <c r="G177" i="2" s="1"/>
  <c r="F176" i="2"/>
  <c r="G176" i="2" s="1"/>
  <c r="F175" i="2"/>
  <c r="G175" i="2" s="1"/>
  <c r="F174" i="2"/>
  <c r="G174" i="2" s="1"/>
  <c r="F173" i="2"/>
  <c r="G173" i="2" s="1"/>
  <c r="F172" i="2"/>
  <c r="G172" i="2" s="1"/>
  <c r="F171" i="2"/>
  <c r="G171" i="2" s="1"/>
  <c r="F170" i="2"/>
  <c r="G170" i="2" s="1"/>
  <c r="F169" i="2"/>
  <c r="G169" i="2" s="1"/>
  <c r="F168" i="2"/>
  <c r="G168" i="2" s="1"/>
  <c r="F167" i="2"/>
  <c r="G167" i="2" s="1"/>
  <c r="G166" i="2"/>
  <c r="F166" i="2"/>
  <c r="F165" i="2"/>
  <c r="G165" i="2" s="1"/>
  <c r="F163" i="2"/>
  <c r="G163" i="2" s="1"/>
  <c r="G162" i="2"/>
  <c r="F162" i="2"/>
  <c r="F161" i="2"/>
  <c r="G161" i="2" s="1"/>
  <c r="F160" i="2"/>
  <c r="G160" i="2" s="1"/>
  <c r="F159" i="2"/>
  <c r="G159" i="2" s="1"/>
  <c r="F158" i="2"/>
  <c r="G158" i="2" s="1"/>
  <c r="F157" i="2"/>
  <c r="G157" i="2" s="1"/>
  <c r="F156" i="2"/>
  <c r="G156" i="2" s="1"/>
  <c r="F155" i="2"/>
  <c r="G155" i="2" s="1"/>
  <c r="F154" i="2"/>
  <c r="G154" i="2" s="1"/>
  <c r="F153" i="2"/>
  <c r="G153" i="2" s="1"/>
  <c r="F152" i="2"/>
  <c r="G152" i="2" s="1"/>
  <c r="F151" i="2"/>
  <c r="G151" i="2" s="1"/>
  <c r="F150" i="2"/>
  <c r="G150" i="2" s="1"/>
  <c r="F149" i="2"/>
  <c r="G149" i="2" s="1"/>
  <c r="F148" i="2"/>
  <c r="G148" i="2" s="1"/>
  <c r="F147" i="2"/>
  <c r="G147" i="2" s="1"/>
  <c r="F146" i="2"/>
  <c r="G146" i="2" s="1"/>
  <c r="F145" i="2"/>
  <c r="G145" i="2" s="1"/>
  <c r="F144" i="2"/>
  <c r="G144" i="2" s="1"/>
  <c r="F143" i="2"/>
  <c r="G143" i="2" s="1"/>
  <c r="G142" i="2"/>
  <c r="F142" i="2"/>
  <c r="F141" i="2"/>
  <c r="G141" i="2" s="1"/>
  <c r="F140" i="2"/>
  <c r="G140" i="2" s="1"/>
  <c r="F139" i="2"/>
  <c r="G139" i="2" s="1"/>
  <c r="F138" i="2"/>
  <c r="G138" i="2" s="1"/>
  <c r="F137" i="2"/>
  <c r="G137" i="2" s="1"/>
  <c r="F136" i="2"/>
  <c r="G136" i="2" s="1"/>
  <c r="F135" i="2"/>
  <c r="G135" i="2" s="1"/>
  <c r="F134" i="2"/>
  <c r="G134" i="2" s="1"/>
  <c r="F133" i="2"/>
  <c r="G133" i="2" s="1"/>
  <c r="F132" i="2"/>
  <c r="G132" i="2" s="1"/>
  <c r="F131" i="2"/>
  <c r="G131" i="2" s="1"/>
  <c r="F130" i="2"/>
  <c r="G130" i="2" s="1"/>
  <c r="F129" i="2"/>
  <c r="G129" i="2" s="1"/>
  <c r="F128" i="2"/>
  <c r="G128" i="2" s="1"/>
  <c r="F127" i="2"/>
  <c r="G127" i="2" s="1"/>
  <c r="F126" i="2"/>
  <c r="G126" i="2" s="1"/>
  <c r="F125" i="2"/>
  <c r="G125" i="2" s="1"/>
  <c r="F124" i="2"/>
  <c r="G124" i="2" s="1"/>
  <c r="F123" i="2"/>
  <c r="G123" i="2" s="1"/>
  <c r="F122" i="2"/>
  <c r="G122" i="2" s="1"/>
  <c r="F121" i="2"/>
  <c r="G121" i="2" s="1"/>
  <c r="F120" i="2"/>
  <c r="G120" i="2" s="1"/>
  <c r="F119" i="2"/>
  <c r="G119" i="2" s="1"/>
  <c r="F118" i="2"/>
  <c r="G118" i="2" s="1"/>
  <c r="F117" i="2"/>
  <c r="G117" i="2" s="1"/>
  <c r="F116" i="2"/>
  <c r="G116" i="2" s="1"/>
  <c r="F114" i="2"/>
  <c r="G114" i="2" s="1"/>
  <c r="F113" i="2"/>
  <c r="G113" i="2" s="1"/>
  <c r="F112" i="2"/>
  <c r="G112" i="2" s="1"/>
  <c r="F111" i="2"/>
  <c r="G111" i="2" s="1"/>
  <c r="F110" i="2"/>
  <c r="G110" i="2" s="1"/>
  <c r="F109" i="2"/>
  <c r="G109" i="2" s="1"/>
  <c r="F108" i="2"/>
  <c r="G108" i="2" s="1"/>
  <c r="F107" i="2"/>
  <c r="G107" i="2" s="1"/>
  <c r="F106" i="2"/>
  <c r="G106" i="2" s="1"/>
  <c r="F105" i="2"/>
  <c r="G105" i="2" s="1"/>
  <c r="F103" i="2"/>
  <c r="G103" i="2" s="1"/>
  <c r="F102" i="2"/>
  <c r="G102" i="2" s="1"/>
  <c r="F101" i="2"/>
  <c r="G101" i="2" s="1"/>
  <c r="F100" i="2"/>
  <c r="G100" i="2" s="1"/>
  <c r="F99" i="2"/>
  <c r="G99" i="2" s="1"/>
  <c r="F98" i="2"/>
  <c r="G98" i="2" s="1"/>
  <c r="F97" i="2"/>
  <c r="G97" i="2" s="1"/>
  <c r="F96" i="2"/>
  <c r="G96" i="2" s="1"/>
  <c r="F95" i="2"/>
  <c r="G95" i="2" s="1"/>
  <c r="F94" i="2"/>
  <c r="G94" i="2" s="1"/>
  <c r="F93" i="2"/>
  <c r="G93" i="2" s="1"/>
  <c r="F92" i="2"/>
  <c r="G92" i="2" s="1"/>
  <c r="F91" i="2"/>
  <c r="G91" i="2" s="1"/>
  <c r="F89" i="2"/>
  <c r="G89" i="2" s="1"/>
  <c r="F88" i="2"/>
  <c r="G88" i="2" s="1"/>
  <c r="F87" i="2"/>
  <c r="G87" i="2" s="1"/>
  <c r="F86" i="2"/>
  <c r="G86" i="2" s="1"/>
  <c r="F85" i="2"/>
  <c r="G85" i="2" s="1"/>
  <c r="F83" i="2"/>
  <c r="G83" i="2" s="1"/>
  <c r="F82" i="2"/>
  <c r="G82" i="2" s="1"/>
  <c r="F81" i="2"/>
  <c r="G81" i="2" s="1"/>
  <c r="F80" i="2"/>
  <c r="G80" i="2" s="1"/>
  <c r="F79" i="2"/>
  <c r="G79" i="2" s="1"/>
  <c r="F78" i="2"/>
  <c r="G78" i="2" s="1"/>
  <c r="F77" i="2"/>
  <c r="G77" i="2" s="1"/>
  <c r="F76" i="2"/>
  <c r="G76" i="2" s="1"/>
  <c r="F75" i="2"/>
  <c r="G75" i="2" s="1"/>
  <c r="F74" i="2"/>
  <c r="G74" i="2" s="1"/>
  <c r="F73" i="2"/>
  <c r="G73" i="2" s="1"/>
  <c r="F72" i="2"/>
  <c r="G72" i="2" s="1"/>
  <c r="F71" i="2"/>
  <c r="G71" i="2" s="1"/>
  <c r="G70" i="2"/>
  <c r="F70" i="2"/>
  <c r="F69" i="2"/>
  <c r="G69" i="2" s="1"/>
  <c r="F68" i="2"/>
  <c r="G68" i="2" s="1"/>
  <c r="F67" i="2"/>
  <c r="G67" i="2" s="1"/>
  <c r="F66" i="2"/>
  <c r="G66" i="2" s="1"/>
  <c r="F65" i="2"/>
  <c r="G65" i="2" s="1"/>
  <c r="F64" i="2"/>
  <c r="G64" i="2" s="1"/>
  <c r="F63" i="2"/>
  <c r="G63" i="2" s="1"/>
  <c r="F62" i="2"/>
  <c r="G62" i="2" s="1"/>
  <c r="F61" i="2"/>
  <c r="G61" i="2" s="1"/>
  <c r="F60" i="2"/>
  <c r="G60" i="2" s="1"/>
  <c r="F59" i="2"/>
  <c r="G59" i="2" s="1"/>
  <c r="F58" i="2"/>
  <c r="G58" i="2" s="1"/>
  <c r="F57" i="2"/>
  <c r="G57" i="2" s="1"/>
  <c r="F56" i="2"/>
  <c r="G56" i="2" s="1"/>
  <c r="F55" i="2"/>
  <c r="G55" i="2" s="1"/>
  <c r="G54" i="2"/>
  <c r="F54" i="2"/>
  <c r="F53" i="2"/>
  <c r="G53" i="2" s="1"/>
  <c r="F52" i="2"/>
  <c r="G52" i="2" s="1"/>
  <c r="F51" i="2"/>
  <c r="G51" i="2" s="1"/>
  <c r="F50" i="2"/>
  <c r="G50" i="2" s="1"/>
  <c r="F49" i="2"/>
  <c r="G49" i="2" s="1"/>
  <c r="F48" i="2"/>
  <c r="G48" i="2" s="1"/>
  <c r="F47" i="2"/>
  <c r="G47" i="2" s="1"/>
  <c r="F46" i="2"/>
  <c r="G46" i="2" s="1"/>
  <c r="F44" i="2"/>
  <c r="G44" i="2" s="1"/>
  <c r="F43" i="2"/>
  <c r="G43" i="2" s="1"/>
  <c r="F42" i="2"/>
  <c r="G42" i="2" s="1"/>
  <c r="F41" i="2"/>
  <c r="G41" i="2" s="1"/>
  <c r="F40" i="2"/>
  <c r="G40" i="2" s="1"/>
  <c r="F39" i="2"/>
  <c r="G39" i="2" s="1"/>
  <c r="F38" i="2"/>
  <c r="G38" i="2" s="1"/>
  <c r="F37" i="2"/>
  <c r="G37" i="2" s="1"/>
  <c r="F36" i="2"/>
  <c r="G36" i="2" s="1"/>
  <c r="F35" i="2"/>
  <c r="G35" i="2" s="1"/>
  <c r="F33" i="2"/>
  <c r="G33" i="2" s="1"/>
  <c r="F32" i="2"/>
  <c r="G32" i="2" s="1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  <c r="F3" i="2"/>
  <c r="G3" i="2" s="1"/>
  <c r="G2" i="2"/>
  <c r="F2" i="2"/>
  <c r="O184" i="4" l="1"/>
  <c r="P184" i="4" s="1"/>
  <c r="Q184" i="4" s="1"/>
  <c r="R184" i="4" s="1"/>
  <c r="K184" i="4"/>
  <c r="O175" i="4"/>
  <c r="P175" i="4" s="1"/>
  <c r="Q175" i="4" s="1"/>
  <c r="R175" i="4" s="1"/>
  <c r="K175" i="4"/>
  <c r="O92" i="4"/>
  <c r="P92" i="4" s="1"/>
  <c r="Q92" i="4" s="1"/>
  <c r="R92" i="4" s="1"/>
  <c r="K92" i="4"/>
  <c r="K84" i="4"/>
  <c r="O84" i="4"/>
  <c r="P84" i="4" s="1"/>
  <c r="Q84" i="4" s="1"/>
  <c r="R84" i="4" s="1"/>
  <c r="K68" i="4"/>
  <c r="O68" i="4"/>
  <c r="P68" i="4" s="1"/>
  <c r="Q68" i="4" s="1"/>
  <c r="R68" i="4" s="1"/>
  <c r="K43" i="4"/>
  <c r="O43" i="4"/>
  <c r="P43" i="4" s="1"/>
  <c r="Q43" i="4" s="1"/>
  <c r="R43" i="4" s="1"/>
  <c r="K35" i="4"/>
  <c r="O35" i="4"/>
  <c r="P35" i="4" s="1"/>
  <c r="Q35" i="4" s="1"/>
  <c r="R35" i="4" s="1"/>
  <c r="K19" i="4"/>
  <c r="O19" i="4"/>
  <c r="P19" i="4" s="1"/>
  <c r="Q19" i="4" s="1"/>
  <c r="R19" i="4" s="1"/>
  <c r="K11" i="4"/>
  <c r="O11" i="4"/>
  <c r="P11" i="4" s="1"/>
  <c r="Q11" i="4" s="1"/>
  <c r="R11" i="4" s="1"/>
  <c r="O3" i="4"/>
  <c r="P3" i="4" s="1"/>
  <c r="Q3" i="4" s="1"/>
  <c r="R3" i="4" s="1"/>
  <c r="K3" i="4"/>
  <c r="K154" i="4"/>
  <c r="K64" i="4"/>
  <c r="K48" i="4"/>
  <c r="O96" i="4"/>
  <c r="P96" i="4" s="1"/>
  <c r="Q96" i="4" s="1"/>
  <c r="R96" i="4" s="1"/>
  <c r="Q192" i="4"/>
  <c r="R192" i="4" s="1"/>
  <c r="O158" i="4"/>
  <c r="P158" i="4" s="1"/>
  <c r="Q158" i="4" s="1"/>
  <c r="R158" i="4" s="1"/>
  <c r="O150" i="4"/>
  <c r="P150" i="4" s="1"/>
  <c r="Q150" i="4" s="1"/>
  <c r="R150" i="4" s="1"/>
  <c r="K171" i="4"/>
  <c r="O171" i="4"/>
  <c r="P171" i="4" s="1"/>
  <c r="Q171" i="4" s="1"/>
  <c r="R171" i="4" s="1"/>
  <c r="K146" i="4"/>
  <c r="O146" i="4"/>
  <c r="P146" i="4" s="1"/>
  <c r="Q146" i="4" s="1"/>
  <c r="R146" i="4" s="1"/>
  <c r="O130" i="4"/>
  <c r="P130" i="4" s="1"/>
  <c r="Q130" i="4" s="1"/>
  <c r="R130" i="4" s="1"/>
  <c r="K130" i="4"/>
  <c r="O122" i="4"/>
  <c r="P122" i="4" s="1"/>
  <c r="Q122" i="4" s="1"/>
  <c r="R122" i="4" s="1"/>
  <c r="K105" i="4"/>
  <c r="O105" i="4"/>
  <c r="P105" i="4" s="1"/>
  <c r="Q105" i="4" s="1"/>
  <c r="R105" i="4" s="1"/>
  <c r="O88" i="4"/>
  <c r="P88" i="4" s="1"/>
  <c r="Q88" i="4" s="1"/>
  <c r="R88" i="4" s="1"/>
  <c r="K88" i="4"/>
  <c r="K39" i="4"/>
  <c r="O39" i="4"/>
  <c r="P39" i="4" s="1"/>
  <c r="Q39" i="4" s="1"/>
  <c r="R39" i="4" s="1"/>
  <c r="K31" i="4"/>
  <c r="O31" i="4"/>
  <c r="P31" i="4" s="1"/>
  <c r="Q31" i="4" s="1"/>
  <c r="R31" i="4" s="1"/>
  <c r="K23" i="4"/>
  <c r="O23" i="4"/>
  <c r="P23" i="4" s="1"/>
  <c r="Q23" i="4" s="1"/>
  <c r="R23" i="4" s="1"/>
  <c r="K15" i="4"/>
  <c r="O15" i="4"/>
  <c r="P15" i="4" s="1"/>
  <c r="Q15" i="4" s="1"/>
  <c r="R15" i="4" s="1"/>
  <c r="O138" i="4"/>
  <c r="P138" i="4" s="1"/>
  <c r="Q138" i="4" s="1"/>
  <c r="R138" i="4" s="1"/>
  <c r="O162" i="4"/>
  <c r="P162" i="4" s="1"/>
  <c r="Q162" i="4" s="1"/>
  <c r="R162" i="4" s="1"/>
  <c r="K162" i="4"/>
  <c r="K27" i="4"/>
  <c r="O109" i="4"/>
  <c r="P109" i="4" s="1"/>
  <c r="Q109" i="4" s="1"/>
  <c r="R109" i="4" s="1"/>
  <c r="O134" i="4"/>
  <c r="P134" i="4" s="1"/>
  <c r="Q134" i="4" s="1"/>
  <c r="R134" i="4" s="1"/>
  <c r="O118" i="4"/>
  <c r="P118" i="4" s="1"/>
  <c r="Q118" i="4" s="1"/>
  <c r="R118" i="4" s="1"/>
  <c r="K192" i="4"/>
  <c r="K108" i="4"/>
  <c r="Q140" i="4"/>
  <c r="R140" i="4" s="1"/>
  <c r="O194" i="4"/>
  <c r="P194" i="4" s="1"/>
  <c r="Q194" i="4" s="1"/>
  <c r="R194" i="4" s="1"/>
  <c r="O168" i="4"/>
  <c r="P168" i="4" s="1"/>
  <c r="Q168" i="4" s="1"/>
  <c r="R168" i="4" s="1"/>
  <c r="O143" i="4"/>
  <c r="P143" i="4" s="1"/>
  <c r="Q143" i="4" s="1"/>
  <c r="R143" i="4" s="1"/>
  <c r="O127" i="4"/>
  <c r="P127" i="4" s="1"/>
  <c r="Q127" i="4" s="1"/>
  <c r="R127" i="4" s="1"/>
  <c r="K191" i="4"/>
  <c r="K135" i="4"/>
  <c r="K42" i="4"/>
  <c r="O101" i="4"/>
  <c r="P101" i="4" s="1"/>
  <c r="Q101" i="4" s="1"/>
  <c r="R101" i="4" s="1"/>
  <c r="O58" i="4"/>
  <c r="P58" i="4" s="1"/>
  <c r="Q58" i="4" s="1"/>
  <c r="R58" i="4" s="1"/>
  <c r="O12" i="4"/>
  <c r="P12" i="4" s="1"/>
  <c r="Q12" i="4" s="1"/>
  <c r="R12" i="4" s="1"/>
  <c r="O125" i="4"/>
  <c r="P125" i="4" s="1"/>
  <c r="Q125" i="4" s="1"/>
  <c r="R125" i="4" s="1"/>
  <c r="O56" i="4"/>
  <c r="P56" i="4" s="1"/>
  <c r="Q56" i="4" s="1"/>
  <c r="R56" i="4" s="1"/>
  <c r="O156" i="4"/>
  <c r="P156" i="4" s="1"/>
  <c r="Q156" i="4" s="1"/>
  <c r="R156" i="4" s="1"/>
  <c r="O148" i="4"/>
  <c r="P148" i="4" s="1"/>
  <c r="Q148" i="4" s="1"/>
  <c r="R148" i="4" s="1"/>
  <c r="O90" i="4"/>
  <c r="P90" i="4" s="1"/>
  <c r="Q90" i="4" s="1"/>
  <c r="R90" i="4" s="1"/>
  <c r="K90" i="4"/>
  <c r="O74" i="4"/>
  <c r="P74" i="4" s="1"/>
  <c r="Q74" i="4" s="1"/>
  <c r="R74" i="4" s="1"/>
  <c r="O50" i="4"/>
  <c r="P50" i="4" s="1"/>
  <c r="Q50" i="4" s="1"/>
  <c r="R50" i="4" s="1"/>
  <c r="K50" i="4"/>
  <c r="O33" i="4"/>
  <c r="P33" i="4" s="1"/>
  <c r="Q33" i="4" s="1"/>
  <c r="R33" i="4" s="1"/>
  <c r="K33" i="4"/>
  <c r="K9" i="4"/>
  <c r="O9" i="4"/>
  <c r="P9" i="4" s="1"/>
  <c r="Q9" i="4" s="1"/>
  <c r="R9" i="4" s="1"/>
  <c r="K202" i="4"/>
  <c r="K132" i="4"/>
  <c r="O2" i="4"/>
  <c r="O172" i="4"/>
  <c r="P172" i="4" s="1"/>
  <c r="Q172" i="4" s="1"/>
  <c r="R172" i="4" s="1"/>
  <c r="O100" i="4"/>
  <c r="P100" i="4" s="1"/>
  <c r="Q100" i="4" s="1"/>
  <c r="R100" i="4" s="1"/>
  <c r="O67" i="4"/>
  <c r="P67" i="4" s="1"/>
  <c r="Q67" i="4" s="1"/>
  <c r="R67" i="4" s="1"/>
  <c r="K67" i="4"/>
  <c r="O133" i="4"/>
  <c r="P133" i="4" s="1"/>
  <c r="Q133" i="4" s="1"/>
  <c r="R133" i="4" s="1"/>
  <c r="O201" i="4"/>
  <c r="P201" i="4" s="1"/>
  <c r="Q201" i="4" s="1"/>
  <c r="R201" i="4" s="1"/>
  <c r="K201" i="4"/>
  <c r="O163" i="4"/>
  <c r="P163" i="4" s="1"/>
  <c r="Q163" i="4" s="1"/>
  <c r="R163" i="4" s="1"/>
  <c r="K163" i="4"/>
  <c r="O139" i="4"/>
  <c r="P139" i="4" s="1"/>
  <c r="Q139" i="4" s="1"/>
  <c r="R139" i="4" s="1"/>
  <c r="K139" i="4"/>
  <c r="K183" i="4"/>
  <c r="O189" i="4"/>
  <c r="P189" i="4" s="1"/>
  <c r="Q189" i="4" s="1"/>
  <c r="R189" i="4" s="1"/>
  <c r="O28" i="4"/>
  <c r="P28" i="4" s="1"/>
  <c r="Q28" i="4" s="1"/>
  <c r="R28" i="4" s="1"/>
  <c r="O106" i="4"/>
  <c r="P106" i="4" s="1"/>
  <c r="Q106" i="4" s="1"/>
  <c r="R106" i="4" s="1"/>
  <c r="O97" i="4"/>
  <c r="P97" i="4" s="1"/>
  <c r="Q97" i="4" s="1"/>
  <c r="R97" i="4" s="1"/>
  <c r="K97" i="4"/>
  <c r="O57" i="4"/>
  <c r="P57" i="4" s="1"/>
  <c r="Q57" i="4" s="1"/>
  <c r="R57" i="4" s="1"/>
  <c r="K57" i="4"/>
  <c r="K131" i="4"/>
  <c r="O180" i="4"/>
  <c r="P180" i="4" s="1"/>
  <c r="Q180" i="4" s="1"/>
  <c r="R180" i="4" s="1"/>
  <c r="O72" i="4"/>
  <c r="P72" i="4" s="1"/>
  <c r="Q72" i="4" s="1"/>
  <c r="R72" i="4" s="1"/>
  <c r="O70" i="4"/>
  <c r="P70" i="4" s="1"/>
  <c r="Q70" i="4" s="1"/>
  <c r="R70" i="4" s="1"/>
  <c r="O30" i="4"/>
  <c r="P30" i="4" s="1"/>
  <c r="Q30" i="4" s="1"/>
  <c r="R30" i="4" s="1"/>
  <c r="O26" i="4"/>
  <c r="P26" i="4" s="1"/>
  <c r="Q26" i="4" s="1"/>
  <c r="R26" i="4" s="1"/>
  <c r="O145" i="4"/>
  <c r="P145" i="4" s="1"/>
  <c r="Q145" i="4" s="1"/>
  <c r="R145" i="4" s="1"/>
  <c r="O63" i="4"/>
  <c r="P63" i="4" s="1"/>
  <c r="Q63" i="4" s="1"/>
  <c r="R63" i="4" s="1"/>
  <c r="K178" i="4"/>
  <c r="K170" i="4"/>
  <c r="K145" i="4"/>
  <c r="K79" i="4"/>
  <c r="K47" i="4"/>
  <c r="O182" i="4"/>
  <c r="P182" i="4" s="1"/>
  <c r="Q182" i="4" s="1"/>
  <c r="R182" i="4" s="1"/>
  <c r="O149" i="4"/>
  <c r="P149" i="4" s="1"/>
  <c r="Q149" i="4" s="1"/>
  <c r="R149" i="4" s="1"/>
  <c r="O124" i="4"/>
  <c r="P124" i="4" s="1"/>
  <c r="Q124" i="4" s="1"/>
  <c r="R124" i="4" s="1"/>
  <c r="O117" i="4"/>
  <c r="P117" i="4" s="1"/>
  <c r="Q117" i="4" s="1"/>
  <c r="R117" i="4" s="1"/>
  <c r="O93" i="4"/>
  <c r="P93" i="4" s="1"/>
  <c r="Q93" i="4" s="1"/>
  <c r="R93" i="4" s="1"/>
  <c r="O73" i="4"/>
  <c r="P73" i="4" s="1"/>
  <c r="Q73" i="4" s="1"/>
  <c r="R73" i="4" s="1"/>
  <c r="O53" i="4"/>
  <c r="P53" i="4" s="1"/>
  <c r="Q53" i="4" s="1"/>
  <c r="R53" i="4" s="1"/>
  <c r="O37" i="4"/>
  <c r="P37" i="4" s="1"/>
  <c r="Q37" i="4" s="1"/>
  <c r="R37" i="4" s="1"/>
  <c r="O22" i="4"/>
  <c r="P22" i="4" s="1"/>
  <c r="Q22" i="4" s="1"/>
  <c r="R22" i="4" s="1"/>
  <c r="O14" i="4"/>
  <c r="P14" i="4" s="1"/>
  <c r="Q14" i="4" s="1"/>
  <c r="R14" i="4" s="1"/>
  <c r="O20" i="4"/>
  <c r="P20" i="4" s="1"/>
  <c r="Q20" i="4" s="1"/>
  <c r="R20" i="4" s="1"/>
  <c r="K152" i="4"/>
  <c r="O141" i="4"/>
  <c r="P141" i="4" s="1"/>
  <c r="Q141" i="4" s="1"/>
  <c r="R141" i="4" s="1"/>
  <c r="O126" i="4"/>
  <c r="P126" i="4" s="1"/>
  <c r="Q126" i="4" s="1"/>
  <c r="R126" i="4" s="1"/>
  <c r="O81" i="4"/>
  <c r="P81" i="4" s="1"/>
  <c r="Q81" i="4" s="1"/>
  <c r="R81" i="4" s="1"/>
  <c r="O49" i="4"/>
  <c r="P49" i="4" s="1"/>
  <c r="Q49" i="4" s="1"/>
  <c r="R49" i="4" s="1"/>
  <c r="O16" i="4"/>
  <c r="P16" i="4" s="1"/>
  <c r="Q16" i="4" s="1"/>
  <c r="R16" i="4" s="1"/>
  <c r="O198" i="4"/>
  <c r="P198" i="4" s="1"/>
  <c r="Q198" i="4" s="1"/>
  <c r="R198" i="4" s="1"/>
  <c r="O165" i="4"/>
  <c r="P165" i="4" s="1"/>
  <c r="Q165" i="4" s="1"/>
  <c r="R165" i="4" s="1"/>
  <c r="O142" i="4"/>
  <c r="P142" i="4" s="1"/>
  <c r="Q142" i="4" s="1"/>
  <c r="R142" i="4" s="1"/>
  <c r="O129" i="4"/>
  <c r="P129" i="4" s="1"/>
  <c r="Q129" i="4" s="1"/>
  <c r="R129" i="4" s="1"/>
  <c r="O113" i="4"/>
  <c r="P113" i="4" s="1"/>
  <c r="Q113" i="4" s="1"/>
  <c r="R113" i="4" s="1"/>
  <c r="O62" i="4"/>
  <c r="P62" i="4" s="1"/>
  <c r="Q62" i="4" s="1"/>
  <c r="R62" i="4" s="1"/>
  <c r="O60" i="4"/>
  <c r="P60" i="4" s="1"/>
  <c r="Q60" i="4" s="1"/>
  <c r="R60" i="4" s="1"/>
  <c r="O54" i="4"/>
  <c r="P54" i="4" s="1"/>
  <c r="Q54" i="4" s="1"/>
  <c r="R54" i="4" s="1"/>
  <c r="O38" i="4"/>
  <c r="P38" i="4" s="1"/>
  <c r="Q38" i="4" s="1"/>
  <c r="R38" i="4" s="1"/>
  <c r="O160" i="4"/>
  <c r="P160" i="4" s="1"/>
  <c r="Q160" i="4" s="1"/>
  <c r="R160" i="4" s="1"/>
  <c r="O153" i="4"/>
  <c r="P153" i="4" s="1"/>
  <c r="Q153" i="4" s="1"/>
  <c r="R153" i="4" s="1"/>
  <c r="O120" i="4"/>
  <c r="P120" i="4" s="1"/>
  <c r="Q120" i="4" s="1"/>
  <c r="R120" i="4" s="1"/>
  <c r="O110" i="4"/>
  <c r="P110" i="4" s="1"/>
  <c r="Q110" i="4" s="1"/>
  <c r="R110" i="4" s="1"/>
  <c r="O61" i="4"/>
  <c r="P61" i="4" s="1"/>
  <c r="Q61" i="4" s="1"/>
  <c r="R61" i="4" s="1"/>
  <c r="O18" i="4"/>
  <c r="P18" i="4" s="1"/>
  <c r="Q18" i="4" s="1"/>
  <c r="R18" i="4" s="1"/>
  <c r="K7" i="4"/>
  <c r="O5" i="4"/>
  <c r="P5" i="4" s="1"/>
  <c r="Q5" i="4" s="1"/>
  <c r="R5" i="4" s="1"/>
  <c r="Q79" i="4"/>
  <c r="R79" i="4" s="1"/>
  <c r="S33" i="4"/>
  <c r="T33" i="4" s="1"/>
  <c r="S156" i="4"/>
  <c r="T156" i="4" s="1"/>
  <c r="S175" i="4"/>
  <c r="T175" i="4" s="1"/>
  <c r="P2" i="4"/>
  <c r="Q2" i="4" s="1"/>
  <c r="R2" i="4" s="1"/>
  <c r="S154" i="4" l="1"/>
  <c r="T154" i="4" s="1"/>
  <c r="S157" i="4"/>
  <c r="T157" i="4" s="1"/>
  <c r="S106" i="4"/>
  <c r="T106" i="4" s="1"/>
  <c r="S2" i="4"/>
  <c r="T2" i="4" s="1"/>
  <c r="S123" i="4"/>
  <c r="T123" i="4" s="1"/>
  <c r="S91" i="4"/>
  <c r="T91" i="4" s="1"/>
  <c r="S60" i="4"/>
  <c r="T60" i="4" s="1"/>
  <c r="S159" i="4"/>
  <c r="T159" i="4" s="1"/>
  <c r="S75" i="4"/>
  <c r="T75" i="4" s="1"/>
  <c r="S32" i="4"/>
  <c r="T32" i="4" s="1"/>
  <c r="S27" i="4"/>
  <c r="T27" i="4" s="1"/>
  <c r="S124" i="4"/>
  <c r="T124" i="4" s="1"/>
  <c r="S29" i="4"/>
  <c r="T29" i="4" s="1"/>
  <c r="S201" i="4"/>
  <c r="T201" i="4" s="1"/>
  <c r="S30" i="4"/>
  <c r="T30" i="4" s="1"/>
  <c r="S94" i="4"/>
  <c r="T94" i="4" s="1"/>
  <c r="S77" i="4"/>
  <c r="T77" i="4" s="1"/>
  <c r="S177" i="4"/>
  <c r="T177" i="4" s="1"/>
  <c r="S53" i="4"/>
  <c r="T53" i="4" s="1"/>
  <c r="S73" i="4"/>
  <c r="T73" i="4" s="1"/>
  <c r="S134" i="4"/>
  <c r="T134" i="4" s="1"/>
  <c r="S68" i="4"/>
  <c r="T68" i="4" s="1"/>
  <c r="S64" i="4"/>
  <c r="T64" i="4" s="1"/>
  <c r="S167" i="4"/>
  <c r="T167" i="4" s="1"/>
  <c r="S131" i="4"/>
  <c r="T131" i="4" s="1"/>
  <c r="S128" i="4"/>
  <c r="T128" i="4" s="1"/>
  <c r="S198" i="4"/>
  <c r="T198" i="4" s="1"/>
  <c r="S178" i="4"/>
  <c r="T178" i="4" s="1"/>
  <c r="S172" i="4"/>
  <c r="T172" i="4" s="1"/>
  <c r="S126" i="4"/>
  <c r="T126" i="4" s="1"/>
  <c r="S102" i="4"/>
  <c r="T102" i="4" s="1"/>
  <c r="S101" i="4"/>
  <c r="T101" i="4" s="1"/>
  <c r="S79" i="4"/>
  <c r="T79" i="4" s="1"/>
  <c r="S65" i="4"/>
  <c r="T65" i="4" s="1"/>
  <c r="S51" i="4"/>
  <c r="T51" i="4" s="1"/>
  <c r="S38" i="4"/>
  <c r="T38" i="4" s="1"/>
  <c r="S37" i="4"/>
  <c r="T37" i="4" s="1"/>
  <c r="S21" i="4"/>
  <c r="T21" i="4" s="1"/>
  <c r="S132" i="4"/>
  <c r="T132" i="4" s="1"/>
  <c r="S129" i="4"/>
  <c r="T129" i="4" s="1"/>
  <c r="S99" i="4"/>
  <c r="T99" i="4" s="1"/>
  <c r="S95" i="4"/>
  <c r="T95" i="4" s="1"/>
  <c r="S169" i="4"/>
  <c r="T169" i="4" s="1"/>
  <c r="S133" i="4"/>
  <c r="T133" i="4" s="1"/>
  <c r="S93" i="4"/>
  <c r="T93" i="4" s="1"/>
  <c r="S143" i="4"/>
  <c r="T143" i="4" s="1"/>
  <c r="S50" i="4"/>
  <c r="T50" i="4" s="1"/>
  <c r="S15" i="4"/>
  <c r="T15" i="4" s="1"/>
  <c r="S158" i="4"/>
  <c r="T158" i="4" s="1"/>
  <c r="S78" i="4"/>
  <c r="T78" i="4" s="1"/>
  <c r="S170" i="4"/>
  <c r="T170" i="4" s="1"/>
  <c r="S165" i="4"/>
  <c r="T165" i="4" s="1"/>
  <c r="S182" i="4"/>
  <c r="T182" i="4" s="1"/>
  <c r="S67" i="4"/>
  <c r="T67" i="4" s="1"/>
  <c r="S18" i="4"/>
  <c r="T18" i="4" s="1"/>
  <c r="S5" i="4"/>
  <c r="T5" i="4" s="1"/>
  <c r="S199" i="4"/>
  <c r="T199" i="4" s="1"/>
  <c r="S193" i="4"/>
  <c r="T193" i="4" s="1"/>
  <c r="S174" i="4"/>
  <c r="T174" i="4" s="1"/>
  <c r="S166" i="4"/>
  <c r="T166" i="4" s="1"/>
  <c r="S147" i="4"/>
  <c r="T147" i="4" s="1"/>
  <c r="S141" i="4"/>
  <c r="T141" i="4" s="1"/>
  <c r="S127" i="4"/>
  <c r="T127" i="4" s="1"/>
  <c r="S97" i="4"/>
  <c r="T97" i="4" s="1"/>
  <c r="S19" i="4"/>
  <c r="T19" i="4" s="1"/>
  <c r="S150" i="4"/>
  <c r="T150" i="4" s="1"/>
  <c r="S55" i="4"/>
  <c r="T55" i="4" s="1"/>
  <c r="S22" i="4"/>
  <c r="T22" i="4" s="1"/>
  <c r="S136" i="4"/>
  <c r="T136" i="4" s="1"/>
  <c r="S83" i="4"/>
  <c r="T83" i="4" s="1"/>
  <c r="S25" i="4"/>
  <c r="T25" i="4" s="1"/>
  <c r="S4" i="4"/>
  <c r="T4" i="4" s="1"/>
  <c r="S151" i="4"/>
  <c r="T151" i="4" s="1"/>
  <c r="S118" i="4"/>
  <c r="T118" i="4" s="1"/>
  <c r="S56" i="4"/>
  <c r="T56" i="4" s="1"/>
  <c r="S23" i="4"/>
  <c r="T23" i="4" s="1"/>
  <c r="S171" i="4"/>
  <c r="T171" i="4" s="1"/>
  <c r="S121" i="4"/>
  <c r="T121" i="4" s="1"/>
  <c r="S71" i="4"/>
  <c r="T71" i="4" s="1"/>
  <c r="S48" i="4"/>
  <c r="T48" i="4" s="1"/>
  <c r="S44" i="4"/>
  <c r="T44" i="4" s="1"/>
  <c r="S43" i="4"/>
  <c r="T43" i="4" s="1"/>
  <c r="S88" i="4"/>
  <c r="T88" i="4" s="1"/>
  <c r="S8" i="4"/>
  <c r="T8" i="4" s="1"/>
  <c r="S3" i="4"/>
  <c r="T3" i="4" s="1"/>
  <c r="S168" i="4"/>
  <c r="T168" i="4" s="1"/>
  <c r="S103" i="4"/>
  <c r="T103" i="4" s="1"/>
  <c r="S36" i="4"/>
  <c r="T36" i="4" s="1"/>
  <c r="S119" i="4"/>
  <c r="T119" i="4" s="1"/>
  <c r="S98" i="4"/>
  <c r="T98" i="4" s="1"/>
  <c r="S86" i="4"/>
  <c r="T86" i="4" s="1"/>
  <c r="S46" i="4"/>
  <c r="T46" i="4" s="1"/>
  <c r="S24" i="4"/>
  <c r="T24" i="4" s="1"/>
  <c r="S6" i="4"/>
  <c r="T6" i="4" s="1"/>
  <c r="S145" i="4"/>
  <c r="T145" i="4" s="1"/>
  <c r="S144" i="4"/>
  <c r="T144" i="4" s="1"/>
  <c r="S140" i="4"/>
  <c r="T140" i="4" s="1"/>
  <c r="S139" i="4"/>
  <c r="T139" i="4" s="1"/>
  <c r="S89" i="4"/>
  <c r="T89" i="4" s="1"/>
  <c r="S72" i="4"/>
  <c r="T72" i="4" s="1"/>
  <c r="S39" i="4"/>
  <c r="T39" i="4" s="1"/>
  <c r="S16" i="4"/>
  <c r="T16" i="4" s="1"/>
  <c r="S12" i="4"/>
  <c r="T12" i="4" s="1"/>
  <c r="S11" i="4"/>
  <c r="T11" i="4" s="1"/>
  <c r="S9" i="4"/>
  <c r="T9" i="4" s="1"/>
  <c r="S194" i="4"/>
  <c r="T194" i="4" s="1"/>
  <c r="S116" i="4"/>
  <c r="T116" i="4" s="1"/>
  <c r="S105" i="4"/>
  <c r="T105" i="4" s="1"/>
  <c r="S69" i="4"/>
  <c r="T69" i="4" s="1"/>
  <c r="S35" i="4"/>
  <c r="T35" i="4" s="1"/>
  <c r="S153" i="4"/>
  <c r="T153" i="4" s="1"/>
  <c r="S70" i="4"/>
  <c r="T70" i="4" s="1"/>
  <c r="S187" i="4"/>
  <c r="T187" i="4" s="1"/>
  <c r="S185" i="4"/>
  <c r="T185" i="4" s="1"/>
  <c r="S148" i="4"/>
  <c r="T148" i="4" s="1"/>
  <c r="S142" i="4"/>
  <c r="T142" i="4" s="1"/>
  <c r="S137" i="4"/>
  <c r="T137" i="4" s="1"/>
  <c r="S120" i="4"/>
  <c r="T120" i="4" s="1"/>
  <c r="S87" i="4"/>
  <c r="T87" i="4" s="1"/>
  <c r="S54" i="4"/>
  <c r="T54" i="4" s="1"/>
  <c r="S20" i="4"/>
  <c r="T20" i="4" s="1"/>
  <c r="S14" i="4"/>
  <c r="T14" i="4" s="1"/>
  <c r="S7" i="4"/>
  <c r="T7" i="4" s="1"/>
  <c r="S202" i="4"/>
  <c r="T202" i="4" s="1"/>
  <c r="S112" i="4"/>
  <c r="T112" i="4" s="1"/>
  <c r="S111" i="4"/>
  <c r="T111" i="4" s="1"/>
  <c r="S107" i="4"/>
  <c r="T107" i="4" s="1"/>
  <c r="S61" i="4"/>
  <c r="T61" i="4" s="1"/>
  <c r="S58" i="4"/>
  <c r="T58" i="4" s="1"/>
  <c r="S40" i="4"/>
  <c r="T40" i="4" s="1"/>
  <c r="S113" i="4" l="1"/>
  <c r="T113" i="4" s="1"/>
  <c r="S122" i="4"/>
  <c r="T122" i="4" s="1"/>
  <c r="S63" i="4"/>
  <c r="T63" i="4" s="1"/>
  <c r="S190" i="4"/>
  <c r="T190" i="4" s="1"/>
  <c r="S149" i="4"/>
  <c r="T149" i="4" s="1"/>
  <c r="S85" i="4"/>
  <c r="T85" i="4" s="1"/>
  <c r="S191" i="4"/>
  <c r="T191" i="4" s="1"/>
  <c r="S17" i="4"/>
  <c r="T17" i="4" s="1"/>
  <c r="S176" i="4"/>
  <c r="T176" i="4" s="1"/>
  <c r="S10" i="4"/>
  <c r="T10" i="4" s="1"/>
  <c r="S125" i="4"/>
  <c r="T125" i="4" s="1"/>
  <c r="S66" i="4"/>
  <c r="T66" i="4" s="1"/>
  <c r="S42" i="4"/>
  <c r="T42" i="4" s="1"/>
  <c r="S57" i="4"/>
  <c r="T57" i="4" s="1"/>
  <c r="S152" i="4"/>
  <c r="T152" i="4" s="1"/>
  <c r="S109" i="4"/>
  <c r="T109" i="4" s="1"/>
  <c r="S59" i="4"/>
  <c r="T59" i="4" s="1"/>
  <c r="S80" i="4"/>
  <c r="T80" i="4" s="1"/>
  <c r="S155" i="4"/>
  <c r="T155" i="4" s="1"/>
  <c r="S135" i="4"/>
  <c r="T135" i="4" s="1"/>
  <c r="S49" i="4"/>
  <c r="T49" i="4" s="1"/>
  <c r="S117" i="4"/>
  <c r="T117" i="4" s="1"/>
  <c r="S146" i="4"/>
  <c r="T146" i="4" s="1"/>
  <c r="S96" i="4"/>
  <c r="T96" i="4" s="1"/>
  <c r="S47" i="4"/>
  <c r="T47" i="4" s="1"/>
  <c r="S189" i="4"/>
  <c r="T189" i="4" s="1"/>
  <c r="S163" i="4"/>
  <c r="T163" i="4" s="1"/>
  <c r="S26" i="4"/>
  <c r="T26" i="4" s="1"/>
  <c r="S76" i="4"/>
  <c r="T76" i="4" s="1"/>
  <c r="S110" i="4"/>
  <c r="T110" i="4" s="1"/>
  <c r="S138" i="4"/>
  <c r="T138" i="4" s="1"/>
  <c r="S62" i="4"/>
  <c r="T62" i="4" s="1"/>
  <c r="S160" i="4"/>
  <c r="T160" i="4" s="1"/>
  <c r="S81" i="4"/>
  <c r="T81" i="4" s="1"/>
  <c r="S28" i="4"/>
  <c r="T28" i="4" s="1"/>
  <c r="S74" i="4"/>
  <c r="T74" i="4" s="1"/>
  <c r="S41" i="4"/>
  <c r="T41" i="4" s="1"/>
  <c r="S184" i="4"/>
  <c r="T184" i="4" s="1"/>
  <c r="S100" i="4"/>
  <c r="T100" i="4" s="1"/>
  <c r="S181" i="4"/>
  <c r="T181" i="4" s="1"/>
  <c r="S196" i="4"/>
  <c r="T196" i="4" s="1"/>
  <c r="S92" i="4"/>
  <c r="T92" i="4" s="1"/>
  <c r="S161" i="4"/>
  <c r="T161" i="4" s="1"/>
  <c r="S31" i="4"/>
  <c r="T31" i="4" s="1"/>
  <c r="S52" i="4"/>
  <c r="T52" i="4" s="1"/>
  <c r="S108" i="4"/>
  <c r="T108" i="4" s="1"/>
  <c r="S162" i="4"/>
  <c r="T162" i="4" s="1"/>
  <c r="S82" i="4"/>
  <c r="T82" i="4" s="1"/>
  <c r="S114" i="4"/>
  <c r="T114" i="4" s="1"/>
  <c r="S183" i="4"/>
  <c r="T183" i="4" s="1"/>
  <c r="S192" i="4"/>
  <c r="T192" i="4" s="1"/>
  <c r="S188" i="4"/>
  <c r="T188" i="4" s="1"/>
  <c r="S173" i="4"/>
  <c r="T173" i="4" s="1"/>
  <c r="S130" i="4"/>
  <c r="T130" i="4" s="1"/>
  <c r="S180" i="4"/>
  <c r="T180" i="4" s="1"/>
  <c r="J207" i="3"/>
  <c r="I207" i="3"/>
  <c r="H207" i="3"/>
  <c r="J206" i="3"/>
  <c r="I206" i="3"/>
  <c r="H206" i="3"/>
  <c r="J205" i="3"/>
  <c r="I205" i="3"/>
  <c r="H205" i="3"/>
  <c r="J204" i="3"/>
  <c r="I204" i="3"/>
  <c r="H204" i="3"/>
  <c r="J202" i="3"/>
  <c r="I202" i="3"/>
  <c r="H202" i="3"/>
  <c r="J201" i="3"/>
  <c r="I201" i="3"/>
  <c r="H201" i="3"/>
  <c r="J199" i="3"/>
  <c r="I199" i="3"/>
  <c r="H199" i="3"/>
  <c r="J198" i="3"/>
  <c r="I198" i="3"/>
  <c r="H198" i="3"/>
  <c r="J196" i="3"/>
  <c r="I196" i="3"/>
  <c r="H196" i="3"/>
  <c r="J194" i="3"/>
  <c r="I194" i="3"/>
  <c r="H194" i="3"/>
  <c r="J193" i="3"/>
  <c r="I193" i="3"/>
  <c r="H193" i="3"/>
  <c r="J192" i="3"/>
  <c r="I192" i="3"/>
  <c r="H192" i="3"/>
  <c r="J191" i="3"/>
  <c r="I191" i="3"/>
  <c r="H191" i="3"/>
  <c r="J190" i="3"/>
  <c r="I190" i="3"/>
  <c r="H190" i="3"/>
  <c r="J189" i="3"/>
  <c r="I189" i="3"/>
  <c r="H189" i="3"/>
  <c r="J188" i="3"/>
  <c r="I188" i="3"/>
  <c r="H188" i="3"/>
  <c r="J187" i="3"/>
  <c r="I187" i="3"/>
  <c r="H187" i="3"/>
  <c r="J185" i="3"/>
  <c r="I185" i="3"/>
  <c r="H185" i="3"/>
  <c r="J184" i="3"/>
  <c r="I184" i="3"/>
  <c r="H184" i="3"/>
  <c r="J183" i="3"/>
  <c r="I183" i="3"/>
  <c r="H183" i="3"/>
  <c r="J182" i="3"/>
  <c r="I182" i="3"/>
  <c r="H182" i="3"/>
  <c r="J181" i="3"/>
  <c r="I181" i="3"/>
  <c r="H181" i="3"/>
  <c r="J180" i="3"/>
  <c r="I180" i="3"/>
  <c r="H180" i="3"/>
  <c r="J178" i="3"/>
  <c r="I178" i="3"/>
  <c r="H178" i="3"/>
  <c r="J177" i="3"/>
  <c r="I177" i="3"/>
  <c r="H177" i="3"/>
  <c r="J176" i="3"/>
  <c r="I176" i="3"/>
  <c r="H176" i="3"/>
  <c r="J175" i="3"/>
  <c r="I175" i="3"/>
  <c r="H175" i="3"/>
  <c r="J174" i="3"/>
  <c r="I174" i="3"/>
  <c r="H174" i="3"/>
  <c r="J173" i="3"/>
  <c r="I173" i="3"/>
  <c r="H173" i="3"/>
  <c r="J172" i="3"/>
  <c r="I172" i="3"/>
  <c r="H172" i="3"/>
  <c r="J171" i="3"/>
  <c r="I171" i="3"/>
  <c r="H171" i="3"/>
  <c r="J170" i="3"/>
  <c r="I170" i="3"/>
  <c r="H170" i="3"/>
  <c r="J169" i="3"/>
  <c r="I169" i="3"/>
  <c r="H169" i="3"/>
  <c r="J168" i="3"/>
  <c r="I168" i="3"/>
  <c r="H168" i="3"/>
  <c r="J167" i="3"/>
  <c r="I167" i="3"/>
  <c r="H167" i="3"/>
  <c r="J166" i="3"/>
  <c r="I166" i="3"/>
  <c r="H166" i="3"/>
  <c r="J165" i="3"/>
  <c r="I165" i="3"/>
  <c r="H165" i="3"/>
  <c r="J163" i="3"/>
  <c r="I163" i="3"/>
  <c r="H163" i="3"/>
  <c r="J162" i="3"/>
  <c r="I162" i="3"/>
  <c r="H162" i="3"/>
  <c r="J161" i="3"/>
  <c r="I161" i="3"/>
  <c r="H161" i="3"/>
  <c r="J160" i="3"/>
  <c r="I160" i="3"/>
  <c r="H160" i="3"/>
  <c r="J159" i="3"/>
  <c r="I159" i="3"/>
  <c r="H159" i="3"/>
  <c r="J158" i="3"/>
  <c r="I158" i="3"/>
  <c r="H158" i="3"/>
  <c r="J157" i="3"/>
  <c r="I157" i="3"/>
  <c r="H157" i="3"/>
  <c r="J156" i="3"/>
  <c r="I156" i="3"/>
  <c r="H156" i="3"/>
  <c r="J155" i="3"/>
  <c r="I155" i="3"/>
  <c r="H155" i="3"/>
  <c r="J154" i="3"/>
  <c r="I154" i="3"/>
  <c r="H154" i="3"/>
  <c r="J153" i="3"/>
  <c r="I153" i="3"/>
  <c r="H153" i="3"/>
  <c r="J152" i="3"/>
  <c r="I152" i="3"/>
  <c r="H152" i="3"/>
  <c r="J151" i="3"/>
  <c r="I151" i="3"/>
  <c r="H151" i="3"/>
  <c r="J150" i="3"/>
  <c r="I150" i="3"/>
  <c r="H150" i="3"/>
  <c r="J149" i="3"/>
  <c r="I149" i="3"/>
  <c r="H149" i="3"/>
  <c r="J148" i="3"/>
  <c r="I148" i="3"/>
  <c r="H148" i="3"/>
  <c r="J147" i="3"/>
  <c r="I147" i="3"/>
  <c r="H147" i="3"/>
  <c r="J146" i="3"/>
  <c r="I146" i="3"/>
  <c r="H146" i="3"/>
  <c r="J145" i="3"/>
  <c r="I145" i="3"/>
  <c r="H145" i="3"/>
  <c r="J144" i="3"/>
  <c r="I144" i="3"/>
  <c r="H144" i="3"/>
  <c r="J143" i="3"/>
  <c r="I143" i="3"/>
  <c r="H143" i="3"/>
  <c r="J142" i="3"/>
  <c r="I142" i="3"/>
  <c r="H142" i="3"/>
  <c r="J141" i="3"/>
  <c r="I141" i="3"/>
  <c r="H141" i="3"/>
  <c r="J140" i="3"/>
  <c r="I140" i="3"/>
  <c r="H140" i="3"/>
  <c r="J139" i="3"/>
  <c r="I139" i="3"/>
  <c r="H139" i="3"/>
  <c r="J138" i="3"/>
  <c r="I138" i="3"/>
  <c r="H138" i="3"/>
  <c r="J137" i="3"/>
  <c r="I137" i="3"/>
  <c r="H137" i="3"/>
  <c r="J136" i="3"/>
  <c r="I136" i="3"/>
  <c r="H136" i="3"/>
  <c r="J135" i="3"/>
  <c r="I135" i="3"/>
  <c r="H135" i="3"/>
  <c r="J134" i="3"/>
  <c r="I134" i="3"/>
  <c r="H134" i="3"/>
  <c r="J133" i="3"/>
  <c r="I133" i="3"/>
  <c r="H133" i="3"/>
  <c r="J132" i="3"/>
  <c r="I132" i="3"/>
  <c r="H132" i="3"/>
  <c r="J131" i="3"/>
  <c r="I131" i="3"/>
  <c r="H131" i="3"/>
  <c r="J130" i="3"/>
  <c r="I130" i="3"/>
  <c r="H130" i="3"/>
  <c r="J129" i="3"/>
  <c r="I129" i="3"/>
  <c r="H129" i="3"/>
  <c r="J128" i="3"/>
  <c r="I128" i="3"/>
  <c r="H128" i="3"/>
  <c r="J127" i="3"/>
  <c r="I127" i="3"/>
  <c r="H127" i="3"/>
  <c r="J126" i="3"/>
  <c r="I126" i="3"/>
  <c r="H126" i="3"/>
  <c r="J125" i="3"/>
  <c r="I125" i="3"/>
  <c r="H125" i="3"/>
  <c r="J124" i="3"/>
  <c r="I124" i="3"/>
  <c r="H124" i="3"/>
  <c r="J123" i="3"/>
  <c r="I123" i="3"/>
  <c r="H123" i="3"/>
  <c r="J122" i="3"/>
  <c r="I122" i="3"/>
  <c r="H122" i="3"/>
  <c r="J121" i="3"/>
  <c r="I121" i="3"/>
  <c r="H121" i="3"/>
  <c r="J120" i="3"/>
  <c r="I120" i="3"/>
  <c r="H120" i="3"/>
  <c r="J119" i="3"/>
  <c r="I119" i="3"/>
  <c r="H119" i="3"/>
  <c r="J118" i="3"/>
  <c r="I118" i="3"/>
  <c r="H118" i="3"/>
  <c r="J117" i="3"/>
  <c r="I117" i="3"/>
  <c r="H117" i="3"/>
  <c r="J116" i="3"/>
  <c r="I116" i="3"/>
  <c r="H116" i="3"/>
  <c r="J114" i="3"/>
  <c r="I114" i="3"/>
  <c r="H114" i="3"/>
  <c r="J113" i="3"/>
  <c r="I113" i="3"/>
  <c r="H113" i="3"/>
  <c r="J112" i="3"/>
  <c r="I112" i="3"/>
  <c r="H112" i="3"/>
  <c r="J111" i="3"/>
  <c r="I111" i="3"/>
  <c r="H111" i="3"/>
  <c r="J110" i="3"/>
  <c r="I110" i="3"/>
  <c r="H110" i="3"/>
  <c r="J109" i="3"/>
  <c r="I109" i="3"/>
  <c r="H109" i="3"/>
  <c r="J108" i="3"/>
  <c r="I108" i="3"/>
  <c r="H108" i="3"/>
  <c r="J107" i="3"/>
  <c r="I107" i="3"/>
  <c r="H107" i="3"/>
  <c r="J106" i="3"/>
  <c r="I106" i="3"/>
  <c r="H106" i="3"/>
  <c r="J105" i="3"/>
  <c r="I105" i="3"/>
  <c r="H105" i="3"/>
  <c r="J103" i="3"/>
  <c r="I103" i="3"/>
  <c r="H103" i="3"/>
  <c r="J102" i="3"/>
  <c r="I102" i="3"/>
  <c r="H102" i="3"/>
  <c r="J101" i="3"/>
  <c r="I101" i="3"/>
  <c r="H101" i="3"/>
  <c r="J100" i="3"/>
  <c r="I100" i="3"/>
  <c r="H100" i="3"/>
  <c r="J99" i="3"/>
  <c r="I99" i="3"/>
  <c r="H99" i="3"/>
  <c r="J98" i="3"/>
  <c r="I98" i="3"/>
  <c r="H98" i="3"/>
  <c r="J97" i="3"/>
  <c r="I97" i="3"/>
  <c r="H97" i="3"/>
  <c r="J96" i="3"/>
  <c r="I96" i="3"/>
  <c r="H96" i="3"/>
  <c r="J95" i="3"/>
  <c r="I95" i="3"/>
  <c r="H95" i="3"/>
  <c r="J94" i="3"/>
  <c r="I94" i="3"/>
  <c r="H94" i="3"/>
  <c r="J93" i="3"/>
  <c r="I93" i="3"/>
  <c r="H93" i="3"/>
  <c r="J92" i="3"/>
  <c r="I92" i="3"/>
  <c r="H92" i="3"/>
  <c r="J91" i="3"/>
  <c r="I91" i="3"/>
  <c r="H91" i="3"/>
  <c r="J89" i="3"/>
  <c r="I89" i="3"/>
  <c r="H89" i="3"/>
  <c r="J88" i="3"/>
  <c r="I88" i="3"/>
  <c r="H88" i="3"/>
  <c r="J87" i="3"/>
  <c r="I87" i="3"/>
  <c r="H87" i="3"/>
  <c r="J86" i="3"/>
  <c r="I86" i="3"/>
  <c r="H86" i="3"/>
  <c r="J85" i="3"/>
  <c r="I85" i="3"/>
  <c r="H85" i="3"/>
  <c r="J83" i="3"/>
  <c r="I83" i="3"/>
  <c r="H83" i="3"/>
  <c r="J82" i="3"/>
  <c r="I82" i="3"/>
  <c r="H82" i="3"/>
  <c r="J81" i="3"/>
  <c r="I81" i="3"/>
  <c r="H81" i="3"/>
  <c r="J80" i="3"/>
  <c r="I80" i="3"/>
  <c r="H80" i="3"/>
  <c r="J79" i="3"/>
  <c r="I79" i="3"/>
  <c r="H79" i="3"/>
  <c r="J78" i="3"/>
  <c r="I78" i="3"/>
  <c r="H78" i="3"/>
  <c r="J77" i="3"/>
  <c r="I77" i="3"/>
  <c r="H77" i="3"/>
  <c r="J76" i="3"/>
  <c r="I76" i="3"/>
  <c r="H76" i="3"/>
  <c r="J75" i="3"/>
  <c r="I75" i="3"/>
  <c r="H75" i="3"/>
  <c r="J74" i="3"/>
  <c r="I74" i="3"/>
  <c r="H74" i="3"/>
  <c r="J73" i="3"/>
  <c r="I73" i="3"/>
  <c r="H73" i="3"/>
  <c r="J72" i="3"/>
  <c r="I72" i="3"/>
  <c r="H72" i="3"/>
  <c r="J71" i="3"/>
  <c r="I71" i="3"/>
  <c r="H71" i="3"/>
  <c r="J70" i="3"/>
  <c r="I70" i="3"/>
  <c r="H70" i="3"/>
  <c r="J69" i="3"/>
  <c r="I69" i="3"/>
  <c r="H69" i="3"/>
  <c r="J68" i="3"/>
  <c r="I68" i="3"/>
  <c r="H68" i="3"/>
  <c r="J67" i="3"/>
  <c r="I67" i="3"/>
  <c r="H67" i="3"/>
  <c r="J66" i="3"/>
  <c r="I66" i="3"/>
  <c r="H66" i="3"/>
  <c r="J65" i="3"/>
  <c r="I65" i="3"/>
  <c r="H65" i="3"/>
  <c r="J64" i="3"/>
  <c r="I64" i="3"/>
  <c r="H64" i="3"/>
  <c r="J63" i="3"/>
  <c r="I63" i="3"/>
  <c r="H63" i="3"/>
  <c r="J62" i="3"/>
  <c r="I62" i="3"/>
  <c r="H62" i="3"/>
  <c r="J61" i="3"/>
  <c r="I61" i="3"/>
  <c r="H61" i="3"/>
  <c r="J60" i="3"/>
  <c r="I60" i="3"/>
  <c r="H60" i="3"/>
  <c r="J59" i="3"/>
  <c r="I59" i="3"/>
  <c r="H59" i="3"/>
  <c r="J58" i="3"/>
  <c r="I58" i="3"/>
  <c r="H58" i="3"/>
  <c r="J57" i="3"/>
  <c r="I57" i="3"/>
  <c r="H57" i="3"/>
  <c r="J56" i="3"/>
  <c r="I56" i="3"/>
  <c r="H56" i="3"/>
  <c r="J55" i="3"/>
  <c r="I55" i="3"/>
  <c r="H55" i="3"/>
  <c r="J54" i="3"/>
  <c r="I54" i="3"/>
  <c r="H54" i="3"/>
  <c r="J53" i="3"/>
  <c r="I53" i="3"/>
  <c r="H53" i="3"/>
  <c r="J52" i="3"/>
  <c r="I52" i="3"/>
  <c r="H52" i="3"/>
  <c r="J51" i="3"/>
  <c r="I51" i="3"/>
  <c r="H51" i="3"/>
  <c r="J50" i="3"/>
  <c r="I50" i="3"/>
  <c r="H50" i="3"/>
  <c r="J49" i="3"/>
  <c r="I49" i="3"/>
  <c r="H49" i="3"/>
  <c r="J48" i="3"/>
  <c r="I48" i="3"/>
  <c r="H48" i="3"/>
  <c r="J47" i="3"/>
  <c r="I47" i="3"/>
  <c r="H47" i="3"/>
  <c r="J46" i="3"/>
  <c r="I46" i="3"/>
  <c r="H46" i="3"/>
  <c r="J44" i="3"/>
  <c r="I44" i="3"/>
  <c r="H44" i="3"/>
  <c r="J43" i="3"/>
  <c r="I43" i="3"/>
  <c r="H43" i="3"/>
  <c r="J42" i="3"/>
  <c r="I42" i="3"/>
  <c r="H42" i="3"/>
  <c r="J41" i="3"/>
  <c r="I41" i="3"/>
  <c r="H41" i="3"/>
  <c r="J40" i="3"/>
  <c r="I40" i="3"/>
  <c r="H40" i="3"/>
  <c r="J39" i="3"/>
  <c r="I39" i="3"/>
  <c r="H39" i="3"/>
  <c r="J38" i="3"/>
  <c r="I38" i="3"/>
  <c r="H38" i="3"/>
  <c r="J37" i="3"/>
  <c r="I37" i="3"/>
  <c r="H37" i="3"/>
  <c r="J36" i="3"/>
  <c r="I36" i="3"/>
  <c r="H36" i="3"/>
  <c r="J35" i="3"/>
  <c r="I35" i="3"/>
  <c r="H35" i="3"/>
  <c r="J33" i="3"/>
  <c r="I33" i="3"/>
  <c r="H33" i="3"/>
  <c r="J32" i="3"/>
  <c r="I32" i="3"/>
  <c r="H32" i="3"/>
  <c r="J31" i="3"/>
  <c r="I31" i="3"/>
  <c r="H31" i="3"/>
  <c r="J30" i="3"/>
  <c r="I30" i="3"/>
  <c r="H30" i="3"/>
  <c r="J29" i="3"/>
  <c r="I29" i="3"/>
  <c r="H29" i="3"/>
  <c r="J28" i="3"/>
  <c r="I28" i="3"/>
  <c r="H28" i="3"/>
  <c r="J27" i="3"/>
  <c r="I27" i="3"/>
  <c r="H27" i="3"/>
  <c r="J26" i="3"/>
  <c r="I26" i="3"/>
  <c r="H26" i="3"/>
  <c r="J25" i="3"/>
  <c r="I25" i="3"/>
  <c r="H25" i="3"/>
  <c r="J24" i="3"/>
  <c r="I24" i="3"/>
  <c r="H24" i="3"/>
  <c r="J23" i="3"/>
  <c r="I23" i="3"/>
  <c r="H23" i="3"/>
  <c r="J22" i="3"/>
  <c r="I22" i="3"/>
  <c r="H22" i="3"/>
  <c r="J21" i="3"/>
  <c r="I21" i="3"/>
  <c r="H21" i="3"/>
  <c r="J20" i="3"/>
  <c r="I20" i="3"/>
  <c r="H20" i="3"/>
  <c r="J19" i="3"/>
  <c r="I19" i="3"/>
  <c r="H19" i="3"/>
  <c r="J18" i="3"/>
  <c r="I18" i="3"/>
  <c r="H18" i="3"/>
  <c r="J17" i="3"/>
  <c r="I17" i="3"/>
  <c r="H17" i="3"/>
  <c r="J16" i="3"/>
  <c r="I16" i="3"/>
  <c r="H16" i="3"/>
  <c r="J15" i="3"/>
  <c r="I15" i="3"/>
  <c r="H15" i="3"/>
  <c r="J14" i="3"/>
  <c r="I14" i="3"/>
  <c r="H14" i="3"/>
  <c r="J12" i="3"/>
  <c r="I12" i="3"/>
  <c r="H12" i="3"/>
  <c r="J11" i="3"/>
  <c r="I11" i="3"/>
  <c r="H11" i="3"/>
  <c r="J10" i="3"/>
  <c r="I10" i="3"/>
  <c r="H10" i="3"/>
  <c r="J9" i="3"/>
  <c r="I9" i="3"/>
  <c r="H9" i="3"/>
  <c r="J8" i="3"/>
  <c r="I8" i="3"/>
  <c r="H8" i="3"/>
  <c r="J7" i="3"/>
  <c r="I7" i="3"/>
  <c r="H7" i="3"/>
  <c r="J6" i="3"/>
  <c r="I6" i="3"/>
  <c r="H6" i="3"/>
  <c r="J5" i="3"/>
  <c r="I5" i="3"/>
  <c r="H5" i="3"/>
  <c r="J4" i="3"/>
  <c r="I4" i="3"/>
  <c r="H4" i="3"/>
  <c r="J3" i="3"/>
  <c r="I3" i="3"/>
  <c r="H3" i="3"/>
  <c r="J2" i="3"/>
  <c r="I2" i="3"/>
  <c r="H2" i="3"/>
</calcChain>
</file>

<file path=xl/sharedStrings.xml><?xml version="1.0" encoding="utf-8"?>
<sst xmlns="http://schemas.openxmlformats.org/spreadsheetml/2006/main" count="2094" uniqueCount="248">
  <si>
    <t>ITEM</t>
  </si>
  <si>
    <t>DESCRIPCIÓN DEL BIEN O SERVICIO</t>
  </si>
  <si>
    <t>U. MED.</t>
  </si>
  <si>
    <t>CANT</t>
  </si>
  <si>
    <t>MANTENIMIENTO BAJANTES DE AGUALLUVIAS EN PVC DE 3", INCLUYE ACCESORIOS E INSTALACION</t>
  </si>
  <si>
    <t>ML</t>
  </si>
  <si>
    <t>MANTENIMIENTO BAJANTES DE AGUALLUVIAS EN PVC DE 4", INCLUYE ACCESORIOS E INSTALACION</t>
  </si>
  <si>
    <t>MANTENIMIENTO BAJANTES DE AGUALLUVIAS EN PVC DE 6", INCLUYE ACCESORIOS E INSTALACION</t>
  </si>
  <si>
    <t xml:space="preserve">SUMINISTRO E INSTALACION DE BAJANTES DE AGUALLUVIAS EN PVC DE 3 ", INCLUYE ACCESORIOS </t>
  </si>
  <si>
    <t xml:space="preserve">SUMINISTRO E INSTALACION DE BAJANTES DE AGUALLUVIAS EN PVC DE 4 ", INCLUYE ACCESORIOS </t>
  </si>
  <si>
    <t xml:space="preserve">SUMINISTRO E INSTALACION DE BAJANTES DE AGUALLUVIAS EN PVC DE 6 ", INCLUYE ACCESORIOS </t>
  </si>
  <si>
    <t>SERVICIO DE MANTENIMIENTO,INSTALACION O REMPLAZO CANAL DE CONDUCCION DE AGUAS LLUVIAS EN PVC 3" CORTE DE  3 MTS (Incluye Materiales)</t>
  </si>
  <si>
    <t>SERVICIO DE MANTENIMIENTO,INSTALACION O REMPLAZO CANAL DE CONDUCCION DE AGUAS LLUVIAS EN PVC 4" CORTE DE  3 MTS (Incluye Materiales)</t>
  </si>
  <si>
    <t>SERVICIO DE MANTENIMIENTO,INSTALACION O REMPLAZO  DE  CANAL DE CONDUCCION DE AGUAS LLUVIAS EN LAMINA COLD ROLLED CALIBRE 24 (Incluye anticorrosivo, pintura, soportes y accesorios)</t>
  </si>
  <si>
    <t>SERVICIO DE MANTENIMIENTO,INSTALACION O REMPLAZO DE CANAL EN LAMINA GALVANIZADA (Incluye anticorrosivo, pintura, soportes y accesorios)</t>
  </si>
  <si>
    <t>MT</t>
  </si>
  <si>
    <t xml:space="preserve">SERVICIO DE  DEMOLICIÓN DE MUROS EN MAMPOSTERIA PARA ACCEDER A BAJANTES Y REEMPLAZARLAS (Incluye Materiales) </t>
  </si>
  <si>
    <t>CUBIERTAS EXTERIOR</t>
  </si>
  <si>
    <t>SUMINISTRO E INSTALACION TEJA TERMOACUSTICA  , ancho total=0.88 m. Espesor del acero=0.35 mm. o equivalente según diseño color verde, azul o rojo.  (Incluye instalación y el suministro de todos los accesorios requeridos para el correcto montaje.)</t>
  </si>
  <si>
    <t>SUMINISTRO E INSTALACION DE TEJA FIBROCEMENTO. Tipo Eternit No5.o equivalente.(Incluye desmonte tejas afectadas afectadas, gancho de fijación)</t>
  </si>
  <si>
    <t>UN</t>
  </si>
  <si>
    <t>SUMINISTRO E INSTALACION DE TEJA FIBROCEMENTO. Tipo Eternit No7.o equivalente.(Incluye desmonte tejas afectadas afectadas, gancho de fijación)</t>
  </si>
  <si>
    <t>SERVICIO DE MANTENIMIENTO,INSTALACION O REMPLAZO  DE TEJA STANDING SEAM  O EQUIVALENTE CAL 24 (INCLUYE Materiales, CABALLETES, REVISIÓN, AJUSTE, LIMPIEZA MANUAL, ANTICORROSIVA Y PINTURA ESMALTE PARA CERCHAS Y CORREAS)</t>
  </si>
  <si>
    <t>M2</t>
  </si>
  <si>
    <t>SERVICIO DE MANTENIMIENTO,INSTALACION O REMPLAZO DE TEJA STANDING SEAM  O EQUIVALENTE CAL 26 (INCLUYE Materiales, CABALLETES, REVISIÓN, AJUSTE, LIMPIEZA MANUAL, ANTICORROSIVA Y PINTURA ESMALTE PARA CERCHAS Y CORREAS)</t>
  </si>
  <si>
    <t>MANTENIMIENTO Y ADECUACION DE CUBIERTA (TEJA TERMOACUSTICA UPVC Y ESTRUCTURA DE SOPORTE) (INCLUYE Materiales, CABALLETES, REVISIÓN, AJUSTE, LIMPIEZA MANUAL, ANTICORROSIVA Y PINTURA ESMALTE PARA CERCHAS Y CORREAS)</t>
  </si>
  <si>
    <t>SERVICIO DE MANTENIMIENTO,INSTALACION O REMPLAZO DE TEJA TERMOACUSTICA TIPO UPVC 11.80 X 0.94 METROS  (INCLUYE Materiales, CABALLETES, REVISIÓN, AJUSTE, LIMPIEZA MANUAL, ANTICORROSIVA Y PINTURA ESMALTE PARA CERCHAS Y CORREAS)</t>
  </si>
  <si>
    <t>SERVICIO DE MANTENIMIENTO,INSTALACION O REMPLAZO DE TEJA EN ZINC O SIMILAR   (INCLUYE Materiales, CABALLETES, REVISIÓN, AJUSTE, LIMPIEZA MANUAL, ANTICORROSIVA Y PINTURA ESMALTE PARA CERCHAS Y CORREAS)</t>
  </si>
  <si>
    <t>SERVICIO DE MANTENIMIENTO, INSTALACION O REMPLAZO  DE TEJA DE BARRO O SIMILAR. (INCLUYE Materiales, CABALLETES, REVISIÓN, AJUSTE, LIMPIEZA MANUAL, ANTICORROSIVA Y PINTURA ESMALTE PARA CERCHAS Y CORREAS)</t>
  </si>
  <si>
    <t>SERVICIO DE MANTENIMIENTO,INSTALACION O REMPLAZO  DE TEJA IMITACIÓN TIPO ESPAÑOLA DE BARRO COLONIAL  (INCLUYE Materiales, CABALLETES, REVISIÓN, AJUSTE, LIMPIEZA MANUAL, ANTICORROSIVA Y PINTURA ESMALTE PARA CERCHAS Y CORREAS)</t>
  </si>
  <si>
    <t>SERVICIO DE MANTENIMIENTO,INSTALACION O REMPLAZO  DE TEJA EN POLICARBONATO(INCLUYE Materiales, CABALLETES, REVISIÓN, AJUSTE, LIMPIEZA MANUAL, ANTICORROSIVA Y PINTURA ESMALTE PARA CERCHAS Y CORREAS)</t>
  </si>
  <si>
    <t>SERVICIO DE MANTENIMIENTO, INSTALACION O REMPLAZO DE TEJA TRASLUCIDA a=0.88 m. o equivalente. Cristal u Opal según diseño. (Incluye instalación y el suministro de todos los accesorios requeridos para el correcto montaje.)</t>
  </si>
  <si>
    <t>MT2</t>
  </si>
  <si>
    <t>SERVICIO DE MANTENIMIENTO, INSTALACION O REMPLAZO DE CABALLETE LISO Teja Termo acústica / o equivalente. Color.  Según diseño (Incluye instalación y el suministro de todos los accesorios requeridos para el correcto montaje.)</t>
  </si>
  <si>
    <t>SERVICIO DE MANTENIMIENTO,INSTALACION REMPLAZO,IDENTIFICACION, CORRECCIÓN  DE GOTERAS    ( AGUAS LLUVIAS ) DEL TEJADO, PARTE SUPERIOR DEL ALOJAMIENTO (INCLUYE MATERIALES, DESMONTE MANUAL, ANDAMIOS CERTIFICADOS, MANO DE OBRA CON CERTIFICACIÓN DE ALTURAS)</t>
  </si>
  <si>
    <t>UND</t>
  </si>
  <si>
    <t>MANTENIMIENTO DE CUBIERTA (Incluye  Revisión, cambio, ajuste e instalación de tejas, caballetes, flanches y canales, limpieza manual, pintura y cambio de teja de Policarbonato, arreglo de goteras, con desmonte,  cargue y retiro de escombros).</t>
  </si>
  <si>
    <t>SERVICIO DE ESTUCO Y VINILO 3 MANOS Sobre Muro Exterior (Incluye estuco, 1 mano en pintura tipo 2  y dos manos en pintura tipo 1, filos y dilataciones).</t>
  </si>
  <si>
    <t xml:space="preserve"> SERVICIO DE ESTUCO Y VINILO 3 MANOS: SOBRE MURO INTERIOR (INCLUYE ESTUCO, 1 MANO EN PINTURA TIPO 2  Y DOS MANOS EN PINTURA TIPO 1, FILOS Y DILATACIONES).</t>
  </si>
  <si>
    <t>APLICACION DE PINTURA EPOXICA ALTA RESISTENCIA CON CATALIZADOR 3 MANOS. (Incluye 1 mano en pintura tipo 2 y dos manos en pintura epoxi poliamida con catalizador, filos y dilataciones).</t>
  </si>
  <si>
    <t>APLICACION DE PINTURA Tipo KORAZA o equivalente 3 MANOS Fachadas (Incluye 1 mano en pintura tipo 2 y dos manos en pintura koraza Tipo Pintuco o equivalente, filos y dilataciones).</t>
  </si>
  <si>
    <t xml:space="preserve">SERVICIO DE MANTENIMIENTO, INSTALACION, IMPERMEBEALIZACION  O REMPLAZO  DE CUBIERTA TIPO ETERNIT, TERMO ACÚSTICA, MASTER 1000,PVC, ZINC, BARRO INCLUYE TERMINADO EN PINTURA,MATERIALES </t>
  </si>
  <si>
    <t xml:space="preserve">AREA INTERIOR - TECHO </t>
  </si>
  <si>
    <t>SERVICIO DE MANTENIMIENTO,INSTALACION,   O REMPLAZO PARA  LÁMINAS  EN PVC, COMPUESTAS DE  POLIMERIZACIÓN DEL MONÓMERO DE CLORURO DE VINILO A POLICLORURO  DE VINILO,  CON MEDIDAS DE LARGO: 5.8M – GROSOR  7MM-ANCHO 30CM, COLOR BLANCO BRILLANTE.(Incluye Materiales)</t>
  </si>
  <si>
    <t>MANTENIMIENTO DE CIELO RAZO EN PVC, CON ESTRUCTURA PARA LÁMINAS  EN PVC, COMPUESTAS DE  POLIMERIZACIÓN DEL MONÓMERO DE CLORURO DE VINILO A POLICLORURO  DE VINILO,  CON MEDIDAS DE LARGO: 5.8M – GROSOR  7MM-ANCHO 30CM, COLOR SEGUN DISEÑO.   (INCLUYE DESMONTE, ACCESORIOS INSTALACION MANUAL, ANDAMIOS CERTIFICADOS, MANO DE OBRA CON CERTIFICACIÓN DE ALTURAS)</t>
  </si>
  <si>
    <t>SERVICIO DE MANTENIMIENTO,INSTALACION O REMPLAZO  DE CIELO RASO SUSPENDIDO PVC JUNTA PERDIDA (Perfileria metálica, Cal .24-26,  estructura cada 50 cm).</t>
  </si>
  <si>
    <t>APLICACION  DE PINTURA CIELO RAZOS EN DRYWALL COLOR BLANCO (A DOS MANOS) TIPO VINILO COLOR INSTITUCIONAL.  (INCLUYE RESANE DE MUROS – RESANE DE FILOS – REPARACIÓN MALLA Y CINTA MALLA - RESANE MARCOS DE PUERTAS – FILOS EN GUARDA ESCOBAS.  (ALTURA DE TRABAJO MÁXIMA 8.5MTS) INCLUYE MATERIALES</t>
  </si>
  <si>
    <t>SERVICIO DE MANTENIMIENTO,INSTALACION,   O REMPLAZO DE CIELORASOS EN DRYWALL, (INCLUYE MATERIALES  REPARACION DE DILATACIONES, ENSAMBLE DE LUMINARIAS Y SUMINISTRO E INSTALACION DE PINTURAS EPOXICAS COLOR BLANCO.)</t>
  </si>
  <si>
    <t>APLICACIÓN  DE PINTURAS VINILO TIPO UNO  ACABADO MATE, PARA PAREDES INTERIORES EN COLOR BLANCO  INCLYUYE LIJADA Y ARREGLO DE DAÑOS EN DRYWALL Y DAÑOS PRODUCIDOS POR OXIDO EN ELEMNTOS METALICOS,</t>
  </si>
  <si>
    <t>SERVICIO DE MANTENIMIENTO,INSTALACION,   O REMPLAZO SUPERBOAR  (INCLUYE RESANE, PINTURA A DOS MANOS Y ACABADOS)</t>
  </si>
  <si>
    <t>MANTENIMIENTO Y ADECUACION DE ESTRUCTURA METALICA TECHO 100X40X1.5MM (INCLUYE:   SOLDADURA, ANTICORROSIVO, ESMALTE, Y REMPLAZODE PARTES DETERIORADAS)</t>
  </si>
  <si>
    <t xml:space="preserve">APLICACION DE PINTURA MUROS INTERIORES COLOR BLANCO (A DOS MANOS) TIPO VINILO COLOR INSTITUCIONAL.  (INCLUYE RESANE DE MUROS – RESANE DE FILOS – REPARACIÓN MALLA Y CINTA MALLA - RESANE MARCOS DE PUERTAS – FILOS EN GUARDA ESCOBAS.  (ALTURA DE TRABAJO MÁXIMA 2,5MTS) </t>
  </si>
  <si>
    <t>SERVICIO DE  REMPLAZO E INSTALACION DE TEJA EN LAMINA GALVANIZADA, TRAPEZOIDAL C/26, DE 5.25 X 1 MTRS, FIJAFICON TORNILLO AUTOPERFORANTE, ELECTRO PINTADA POR AMBAS CARAS DE ACUERDO AL COLOR INSTITUCIONAL, INCLUYE ACCESORIOS Y TRABAJO EN ALTURAS.</t>
  </si>
  <si>
    <t>AREAS INTERIORES</t>
  </si>
  <si>
    <t>MANTENIMIENTO DE GUARDAESCOBA EN CERAMICA (INCLUYE: DEMOLICIÓN, REPARACIÓN O CAMBIO, BOQUILLA Y PEGANTE EN AREAS AFECTADAS)</t>
  </si>
  <si>
    <t>SERVICIO DE REMPLAZO E INSTALACION DE ENCHAPE PARA PISO PORCELANATO 45X45CM (TRAFICO PESADO) SIMILAR AL EXISTENTE. COLOR SEGÚN DISEÑO (INCLUYE: ALISTADO DE PISO MORTERO, BOQUILLA Y PEGANTE)</t>
  </si>
  <si>
    <t>SERVICIO DE INSTALACION,   O REMPLAZO  DE GUARDA ESCOBA MADERA TIPO LAMINADO. INCLUYE MATERIALES</t>
  </si>
  <si>
    <t xml:space="preserve">DEMOLICIÓN ENCHAPE DE PISOS CERAMICA 45X45CM INCLUYE RETIRO DE ESCOMBROS Y DISPOSICIÓN FINAL A CARGO DEL CONTRATISTA.  </t>
  </si>
  <si>
    <t>SERVICIO DE INSTALACION   O REMPLAZO  ENCHAPE PISO BAÑOS CERAMICA MEDIDA DE 33.X 33 INCLUYE adhesivo especializado, en polvo y de fraguado rápido. Premezclado en fábrica con aditivos tipo látex, de base cementosa y de color blanco Y EMBOQUILLADO, REMATES Y FILOS ESQUINEROS. INCLUYE MATERIALES</t>
  </si>
  <si>
    <t>SERVICIO DE  NIVELACION DE  PISOS PARA ENCHAPE  INCLUYE MATERIALES</t>
  </si>
  <si>
    <t xml:space="preserve">SERVICIO DE INSTALACION   O REMPLAZO  DE  ENCHAPE PORCELANATO 0.60*0.60 SEGÚN DISEÑO INCLUYE adhesivo especializado, en polvo y de fraguado rápido. Premezclado en fábrica con aditivos tipo látex, de base cementosa y de color blanco Y EMBOQUILLADO, REMATES Y FILOS ESQUINEROS.INCLUYE MATERIALES </t>
  </si>
  <si>
    <t>APLICACION  DE PINTURA DE MUROS LAVABLE A DOS MANOS COLOR INSTITUCIONAL. (INCLUYE RESANE DE MUROS – RESANE DE FILOS – REPARACIÓN MALLA Y CINTA MALLA - RESANE MARCOS DE PUERTAS – FILOS EN GUARDA ESCOBAS.  (ALTURA DE TRABAJO MÁXIMA 3.5MTS) INCLUYE MATERIALES</t>
  </si>
  <si>
    <t>APLICACIÓN  DE PINTURA PUERTA INTERIOR METALICA (A DOS MANOS) TIPO ESMALTE COLOR INSTITUCIONAL. (INCLUYE RESANE DE MUROS – RESANE DE FILOS – RESANE MARCOS DE PUERTAS – FILOS EN GUARDA ESCOBAS.  INCLUYE MATERIALES</t>
  </si>
  <si>
    <t>APLICACIÓN  DE PINTURA PUERTA INTERIOR MADERA TIPO ESMALTE COLOR INSTITUCIONAL. (INCLUYE RESANE DE MUROS – RESANE DE FILOS – RESANE MARCOS DE PUERTAS – FILOS EN GUARDA ESCOBAS.  INCLUYE MATERIALES</t>
  </si>
  <si>
    <t>APLICACIÓN  DE PINTURA VENTANERIA DE MARCOS INTERIOR MADERA TIPO ESMALTE COLOR INSTITUCIONAL. (INCLUYE RESANE DE MUROS – RESANE DE FILOS – RESANE MARCOS DE PUERTAS – FILOS EN GUARDA ESCOBAS.  INCLUYE MATERIALES</t>
  </si>
  <si>
    <t>aplicación  DE PINTURA EPOXICA BASE AGUA TRAFICO ALTO A DOS MANOS PARA PISO.</t>
  </si>
  <si>
    <t>aplicación  DE PINTURA  TRAFICO ALTO A DOS MANOS PARA PISO. CON APLICACIÓN EN PISO LAMINADO AFECTADO POR DESGASTE. INCLUYE MATERIALES</t>
  </si>
  <si>
    <t xml:space="preserve">APLICACIÓN DE PAÑETE LISO MUROS EXTERIOR 1:3 (INCLUYE FILOS Y DILATACIONES,MATERIALES )incluye materiales  </t>
  </si>
  <si>
    <t xml:space="preserve">SERVICIO DE INSTALACION,   O REMPLAZO  ENCHAPE DE PISOS CERAMICA 20X20 CM incluye materiales  </t>
  </si>
  <si>
    <t xml:space="preserve">SUMINISTRO E INSTALACION,   DE  ENCHAPE PARA PISO CERAMICA 30X30CM SIMILAR AL EXISTENTE. COLOR SEGÚN DISEÑO (INCLUYE:  ALISTADO DE PISO MORTERO,  BOQUILLA Y PEGANTE) </t>
  </si>
  <si>
    <t xml:space="preserve">SUMINISTRO E INSTALACION,   DE  ENCHAPE PARA PISO PORCELANATO 45X45CM (TRAFICO PESADO) SIMILAR AL EXISTENTE. COLOR SEGÚN DISEÑO (INCLUYE:  ALISTADO DE PISO MORTERO, BOQUILLA Y PEGANTE </t>
  </si>
  <si>
    <t>SERVICIO DE INSTALACION,   O REMPLAZO DE  ENCHAPE PARA BAÑO CERAMICA 43,2 * 43,2 SIMILAR AL EXISTENTE. COLOR SEGÚN DISEÑO (INCLUYE:  ALISTADO DE PISO MORTERO, BOQUILLA Y PEGANTE)INCLUYE MATERIALES</t>
  </si>
  <si>
    <t xml:space="preserve">SUMINISTRO E INSTALACION,    DE  PISO PARED CERÁMICA 20,5 X 20,5,  SIMILAR AL EXISTENTE. COLOR SEGÚN DISEÑO (INCLUYE:  ALISTADO DE PISO MORTERO, BOQUILLA Y PEGANTE)  </t>
  </si>
  <si>
    <t xml:space="preserve">SERVICIO DE INSTALACION,   O REMPLAZO  DE  PISO MARMOLIZADOS  RECUADRO 45,8X45,8 CM ESPESOR DE 1,89CM Y  2.32 CM  EQUIVALENTE. COLOR SEGÚN DISEÑO (INCLUYE:  ALISTADO DE PISO MORTERO, BOQUILLA Y PEGANTE, DESTRONQUE, PULIDA Y BRILLADA)Incluye Materiales </t>
  </si>
  <si>
    <t xml:space="preserve">SERVICIO DE INSTALACION,   O REMPLAZO de   GUARDAESCOBA GRANITO PULIDO (INCLUYE: DEMOLICIÓN, REPARACIÓN O RECONTRUCCIÓN, DESTRONQUE, PULIDA Y BRILLADA Y SELLADA)INCLUYE  MATERIALES </t>
  </si>
  <si>
    <t xml:space="preserve">APLICACIÓN ESTUCO Y VINILO 3 MANOS SOBRE MURO INTERIOR (INCLUYE, 1 MANO EN INTERVINILO Y DOS MANOS EN PINTURA, FILOS Y DILATACIONES  CON ARENA CEMENTO O SEGÚN EL DISEÑO incluye materiales </t>
  </si>
  <si>
    <t xml:space="preserve">SUMINISTRO E INSTALACION DE PISO CERAMICA 60X60 BLANCO  INCLUYE adhesivo especializado, en polvo y de fraguado rápido. Premezclado en fábrica con aditivos tipo látex, de base cementosa y de color blanco Y EMBOQUILLADO, REMATES Y FILOS ESQUINEROS. </t>
  </si>
  <si>
    <t xml:space="preserve">MANTENIMIENTO DE CIELO RAZO  EN DRYWALL INCLUYE PINTURA COLOR BLANCO (A DOS MANOS) TIPO VINILO COLOR INSTITUCIONAL, RESANE – RESANE DE FILOS – REPARACIÓN MALLA Y CINTA MALLA  – DILATACIONES (ALTURA DE TRABAJO MÁXIMA 3,5MTS) INCLUYE MATEIALES </t>
  </si>
  <si>
    <t>SUMINISTRO E  INSTALACION  DE  MURO DIVISORIO EN DRYWALL INTERIOR SENCILLO (15+48+15)/400 (48) (CON UNA PLACA TIPO NORMAL EN CADA CARA, DE 15 MM DE ESPESOR CADA PLACA), CON FRESCASA ECO 9,30 M2 SIN PAPEL 2 1/2 PG 7,62X0,61 M2 ROLLO, FORMADO POR UNA ESTRUCTURA SIMPLE, CON DISPOSICIÓN NORMAL "N" DE LOS MONTANTES; 78 MM DE ESPESOR TOTAL. INCLUYE MATERIALRD</t>
  </si>
  <si>
    <t xml:space="preserve">SERVICIO DE REMPLAZO E INSTALACION DE VENTANAS DE FACHADA EN CUERPO FIJO + BASCULANTE INFERIOR CON MARCO EN ALUMINIO ANODIZADO COLOR NATURAL, VIDRIO CRISTAL DE 5MM Y ALFAJIAS (2,40*1,50) (INCLUYE APERTURA DE VANOS EN MAMPOSTERIA.)INBLUYE MATERIALES </t>
  </si>
  <si>
    <t xml:space="preserve">SERVICIO DE REMPLAZO E   INSTALACIÓN DE MURO PARA OFICINA EN VIDRIO TEMPLADO DE 5MM CON PELÍCULA INTERNA INCLUYE TRAMO DE PUERTA CORREDIZA, PERFILARÍA METÁLICA Y ACABADO TIPO SAMBLASTING CON IMAGEN INSTITUCIONAL MEDIDAS APROX. 4.48 LARGO X 2.50 ALTO INCLUYE MATERIALES </t>
  </si>
  <si>
    <t xml:space="preserve">SERVICIO DE REMPLAZO E INSTALACION DE DIVISION PARA BATERIA DE BAÑOS ESTANDAR FLOTADA TIPO SOCODA O SIMILAR (1,5*1,0) INCLUYE ACCESORIOS </t>
  </si>
  <si>
    <t>SERVICIOS DE REMPLAZO E INSTALACION DE SANITARIO LINEA BASICA INCLUYE ACCESORIOS</t>
  </si>
  <si>
    <t>SERVICIO DE REMPLAZO E INSTALACION DE ESPEJO FLOTADO BISELADO ANCLADO A MURO MEDIDA APROXIMADA (1,0X1,5) INCLUYE ACCESORIOS</t>
  </si>
  <si>
    <t xml:space="preserve">SERVICIO DE EXCAVACIÓN PARA REDES SANITARIAS Y DE SUMINISTRO. </t>
  </si>
  <si>
    <t>SERVICIO DE REMPLAZO E INSTALACION DE RED SANITARIA PARA 4 SANITARIOS (DIRIGIDA A CAJA DE INSPECCIÓN MÁS CERCANA)</t>
  </si>
  <si>
    <t>SERVICIO DE REMPLAZO E  INSTALACION DE RED DE SUMINISTRO PARA BATERIA DE BAÑOS INCLUYE VALVULA DE CORTE TUBERIA 4"</t>
  </si>
  <si>
    <t xml:space="preserve">SERVICIO DE RETIRO DE ESCOMBROS Y DISPOSICIÓN FINAL A CARGO DEL CONTRATISTA. </t>
  </si>
  <si>
    <t xml:space="preserve">REUBICACIÓN DE PUNTOS HIDRÁULICOS SANITARIOS, (REGATA EN MURO Y PISO) DISTANCIA DE REUBICACIÓN APROXIMADA 1 M. INCLUYE ACCESORIOS  TUBERÍA 4" SERVICIOS DE INSTALACION– SANITARIA Y MORTEROS DE RESANE. </t>
  </si>
  <si>
    <t xml:space="preserve">SERVICIOS DE REMPLAZO E  INSTALACIÓN DE PISO CERÁMICA 30X30 COLOR BLANCO BRILLANTE REFERENCIA EN COLOR Y TEXTURA O SIMILAR. INCLUYE adhesivo especializado, en polvo y de fraguado rápido. Premezclado en fábrica con aditivos tipo látex, de base cementosa y de color blanco Y EMBOQUILLADO, REMATES Y FILOS ESQUINEROS. INCLUYE MATERIALES </t>
  </si>
  <si>
    <t>SERVICIOS DE REMPLAZO E  INSTALACIÓN DE DUCHA ELÉCTRICA  110 VOLTIOS BLANCA O SIMILAR INCLUYE ACOMETIDA ELECTICA DESDE TABLERO CON ACOMETIDA INDEPENDIENTE (DISTANCIA APROXIMADA 20MTS)</t>
  </si>
  <si>
    <t>RESANE DE PERFORACIONES EN CIELO RAZO EN DRYWALL POR ELIMINACION DE BALAS DE ILUMINACION DE 8 Y 6 PULGADAS. (INCLUYE ACABADO DE PINTURA BLANCA A DOS MANOS)</t>
  </si>
  <si>
    <t>AREAS EXTERIORES</t>
  </si>
  <si>
    <t xml:space="preserve">APLICACIÓN PINTURA TIPO 1 Y 2   PARA TRÁFICO  GRANDES SUPERFICIES COLOR SEGÚN DISEÑO. (INCLUYE 3 MANOS). INCLUYE MATERIALES </t>
  </si>
  <si>
    <t xml:space="preserve">RESANE SOBRE MURO EXTERIOR (PAÑETE LISO MUROS 1:3   IMPERMEABILIZADO, ESTUCO PLASTICO, PINTURA TIPO KORAZA O SIMILAR  INCLUYE MATERIALES </t>
  </si>
  <si>
    <t>APLICACION PINTURA TIPO KORAZA, ARREGLO DE GUARDAESCOBA O BORDILLO COLOR SEGÚN DISEÑO, INCLUYE FILOS Y DILATACIONES</t>
  </si>
  <si>
    <t xml:space="preserve">ACONDICIONAMIENTO PISO EN ADOQUIN (INCLUYE: LEVANTAR EXISTENTE, ALISTADO CON ARENA E=5 CMS, DILATACIONES DE 0.10*0.13 CON VARILLA DE 3/8" Y GRAFIL EN S DE 6 MM CONCRETO DE 3.000 PSI, REINTALACIÓN Y SELLO EN ARENA. INCLUYE MATERILAES </t>
  </si>
  <si>
    <t>SERVICIO DE   INSTALACIÓN Y REMPLAZO  DE BALDOSA 25X25 (INCLUYE MATERIALES )</t>
  </si>
  <si>
    <t xml:space="preserve">BAÑOS </t>
  </si>
  <si>
    <t>SERVICIO DE REMPLAZO E INSTALACIÓN MEZCLADOR CROMADO DE AGUA CALIENTE Y FRÍA PARA DUCHA. (INCLUYE TODOS LOS ACCESORIOS  NECESARIOS PARA SU CORRECTA INSTALACIÓN Y FUNCIONAMIENTO.</t>
  </si>
  <si>
    <t>MANTENIMIENTO, DESTAPE Y PUESTA EN FUNCIONAMIENTO DESAGUE SANITARIO (INCLUYE: DESTAPE CON SONDA ELÉCTRICA O MANUAL DE 1/8")</t>
  </si>
  <si>
    <t>ADECUACION PUERTA METALICA LÁMINA COLD ROLLED CAL. 18 TIPO PANEL  2,05 X 0,80 CON MARCO SENCILLO, CERRADURA, VISAGRAS,  (INCLUYE ANTICORROSIVO + PINTURA ELECTROSTATICA + MARCO COLD ROLLED CAL. 18 CARGADOS EN CONCRETO)</t>
  </si>
  <si>
    <t>ACOMETIDA AGUA  PRESION  DE  PVC 1". (INCLUYE: REGISTRO, CHEQUE, UNIVERSAL, UNIONES, TENDIDO DE TUBERÍA, REGATAS, PAÑETE, ESTUCO Y PINTURA O ENCHAPE SEGÚN EL CASO</t>
  </si>
  <si>
    <t>ADECUACION TUBERIA PVC DE 1/2" AGUA FRÍA -RED  (INCLUYE: REGISTRO, TAPA REGISTRO, UNIONES, LIMPIADOR, PEGANTE, REGATAS, PAÑETE, ESTUCO PINTURA, O ENCHAPE SEGÚN EL CASO)</t>
  </si>
  <si>
    <t>MANTENIMIENTO E INSTALACION ENCHAPE PARA PISO BAÑO REF. NIQUEL O SIMILAR 57,5 X57,5  SEGÚN DISEÑO (INCLUYE: DEMOLICIÓN, ALISTADO DE PISO MORTERO 1:4 E=0,03, BOQUILLA Y PEGANTE)</t>
  </si>
  <si>
    <t xml:space="preserve">DEMOLICIÓN DE ENCHAPES CERÁMICOS. AREA BAÑOS INCLUYE RETIRO DE ESCOMBROS Y DISPOSICIÓN FINAL A CARGO DEL CONTRATISTA.  </t>
  </si>
  <si>
    <t>MANTENIMIENTO ORINAL INSTITUCIONAL(INCLUYE DESMONTE, LAVADO, DESINFECCIÓN Y REINTALACIÓN, ACCESORIOS DE CONEXIÓN, EMPAQUES, SILICONA SIKAFLEX O SIMILAR, CAMBIOS DE TUBERÍA DESDE RED PRINCIPAL, REMPLAZO DEL BIEN DETERIORADOS O  EN MAL ESTADO)</t>
  </si>
  <si>
    <t>MANTENIMIENTO  DE APARATOS SANITARIOS TIPO  INSTITUCIONAL (INCLUYE: DESMONTE, INSTALACION  SELLAR,   REMPLAZO DEL BIEN DETERIORADOS O  EN MAL ESTADO).</t>
  </si>
  <si>
    <t>SUMINISTRO E INSTALACION   SANITARIO TIPO  INSTITUCIONAL (INCLUYE: DESMONTES,  MATERIALES Y ACCESORIOS PARA SU PUESTA EN FUNCIONAMIENTO</t>
  </si>
  <si>
    <t>SUMINISTRO E INSTALACION   LAVAMANOS TIPO  INSTITUCIONAL (INCLUYE: DESMONTES,  MATERIALES Y ACCESORIOS PARA SU PUESTA EN FUNCIONAMIENTO</t>
  </si>
  <si>
    <t>SERVICIO E INSTALACION POYO DUCHA MAMPOSTERIA h=22 x 10 cm. Enchapado Ceramica Pompei (Incluye bloque N.4, ceramica y Win y boquilla látex según color.)</t>
  </si>
  <si>
    <t>SERVICIO DE INSTALACION DE INCRUSTACIONES Porcelana - JUEGO Incrustaciones x 6 und  ELITE  Ref. 06610100-1 o Tipo Corona o equivalente. (Papelera, jabonera lavamanos, 2 ganchos, cepillera, jabonera ducha y toallero). (Incluye materiales de instalación, chazos y silicona)</t>
  </si>
  <si>
    <t xml:space="preserve"> PUERTAS Y VENTANALES</t>
  </si>
  <si>
    <t xml:space="preserve">SERVICIO DE REMPLAZO E INSTALACION DE BARANDA FABRICADA POSTE ACERO INOXIDABLE, VIDRIO TEMPLADO DE 8MM, CON ALTURA DE 80 CM, PULIDO Y BRILLADO, DISEÑO SANDBLASTIG INSTITUCIONAL, INCLUYE ACCESORIOS PARA SU INSTALACION   INCLUYE MATERIALES </t>
  </si>
  <si>
    <t xml:space="preserve">SERVICIO DE INSTLALACION O REMPLAZO  DE TECHO FLOTATE METALICO,  CON ESTRUCTURA TUBERIA RECTANGULAR DE 12X6 CM, 3 MM, ANCLADAS CON TORNILLERIA Y PLATINAS DE ANCLAJE DE 15X15 CM – E 5MM, (PROFUNDIDAD PERNO DE ANCLAJE 4 " Y DADOS)  SOLDADURA EN ELECTRO REVESTIDO 7018, TERMINADO EN UNA CAPA DE PROTECCION ANTICORROSIVO ALQUIDICO, LA SEGUNDA CAPA EN ESMALTE LIQUIDO DEL COLOR INSTITUCIONAL, CON PROTECCION A LA INTEMPERIE EN VIDRIO TEMPLADO DE 8 MM (INCLUYE INSTALACION MANUAL, ANDAMIOS CERTIFICADOS, MANO DE OBRA CON CERTIFICACIÓN DE ALTURAS)INCLUYE AMTERIALES </t>
  </si>
  <si>
    <t xml:space="preserve">SERVICIO DE   INSLALACION O REMPLAZO, PUERTA DE MADERA (INCLUYE: DESMONTE, REMOCIÓN DE PINTURA, LIJADA, BASE, TINTILLA, Y LACADO,  REMPLAZODE CERRADURA  DE  POMO, Y REINSTALACIÓN PUERTA. INCLUYE MATERIALES </t>
  </si>
  <si>
    <t xml:space="preserve">MANTENIMIENTO  MARCO METALICO (INCLUYE: DESMONTE, REMOCIÓN DE PINTURA, LIJADA, AL MARCO LIJADA, LATONERIA Y PINTURA EN ESMALTE).INCLUYE MATERIALES </t>
  </si>
  <si>
    <t xml:space="preserve">MANTENIMIENTO DE PUERTA METÁLICA (INCLUYE MARCO) LAMINA GALVANIZADA  PINTURA ELECTROSTATICA  (INCLUYE: DESMONTE, REMOCIÓN DE PINTURA, ANTICORROSIVO, SOLDADURA,  RETOQUES SEGÚN COLOR , REMPLAZODE CERRADURA INCRUSTADA Y REINSTALACIÓN PUERTA) INCLUYER MATERIALES </t>
  </si>
  <si>
    <t xml:space="preserve">MANTENIMIENTO DE PUERTA EN VIDRIO TEMPLADO E=10 MMS (INCLUYE: DESMONTE, INSTALACION LIMPIEZA, REMPLAZODE PIBOTE EN ALUMINIO, REMPLAZODE CERRADURA,  Y REINSTALACIÓN PUERTA) INCLUYE MATERIALES </t>
  </si>
  <si>
    <t xml:space="preserve">MANTENIMIENTO  DE VENTANA DE ALUMINIO DE 1,60X 0,60 MTS (INCLUYE DESMONTE , INSTALACION, VIDRIO DE 3 MM, CERRADURA Y EMPAQUES, INCLUYE MATERIALES  </t>
  </si>
  <si>
    <t xml:space="preserve">SUMINISTRO E INSTALACION   DE VENTANA DE ALUMINIO DE 1,60X 0,60 MTS (INCLUYE DESMONTE ,  VIDRIO DE 3 MM, CERRADURA Y EMPAQUES, INCLUYE MATERIALES  </t>
  </si>
  <si>
    <t xml:space="preserve">MANTENIMIENTO   PARA MODULOS DE VENTANA,  INCLUYEN REMPLAZOPIEZAS DETERIORADAS, EMPAQUES Y AJUSTE GENERAL DE LA CARPINTERÍA EN ALUMINIO EXISTENTE. (DESMONTE DE CRISTALES EXISTENTES DETERIORADOS Y REMPLAZODONDE SEA NECESARIO, EN SEGUNDO, TERCERO Y CUARTO PISO, MEDIDAS: 1.60 X 0.60 MTS EN 4MM,  INCLUYE MATERIALES </t>
  </si>
  <si>
    <t xml:space="preserve">MANTENIMIENTO PUERTA DE MADERA (INCLUYE: DESMONTE, REMOCIÓN DE PINTURA, LIJADA, BASE, TINTILLA, Y LACADO, REMPLAZODE CERRADURA DE POMO, Y REINSTALACIÓN PUERTA. INCLUYE MATERIALES </t>
  </si>
  <si>
    <t>ACOMETIDAS ELÉCTRICAS</t>
  </si>
  <si>
    <t xml:space="preserve">SERVICIOS DE INSTALACIÓN,MANTENIMIENTO O REMPLAZO   DE LAMPARA LED 60X60 CMS, DE 48W Y 6,500K INCLUYE ACCESORIOS INCLUYE MATERIALES </t>
  </si>
  <si>
    <t xml:space="preserve">SERVICIOS DE INSTALACION DE ALAMBRE NO 12 THHN  HASTA 20 M CONEXIÓN A LA COMETIDA RED PRINCIPAL, ACCESORIOS BREAKERS Y CERTIFICACION. (PARA LA INSTALACION ITEM7) INCLUYE INSTALACION, TUBERIA Y MATERIALES </t>
  </si>
  <si>
    <t xml:space="preserve">SERVICIO DE  INSTALACION TOMA CORRIENTE  DOBLE CON POLO A TIERRA INCLUYE MATERIALES </t>
  </si>
  <si>
    <t>SERVICIOS DE INSTALACIÓN,MANTENIMIENTO O REMPLAZO DE CABLEADO Y TUBERIA  ALAMBRE NO 12 THHN  HASTA 30 M CONEXIÓN A LA COMETIDA RED PRINCIPAL, ACCESORIOS BREAKERS Y CERTIFICACION.  INCLUYE MATERIALES</t>
  </si>
  <si>
    <t xml:space="preserve">SERVICIOS DE INSTALACIÓN,MANTENIMIENTO O REMPLAZO DE INTERRUPTOR SENCILLO CONMUTABLE  CON POLO A TIERRA INCLUYE MATEIALES </t>
  </si>
  <si>
    <t>SERVICIOS DE INSTALACIÓN,MANTENIMIENTO O REMPLAZO DE TABLERO ELECTRICO DE 12 CTS.</t>
  </si>
  <si>
    <t xml:space="preserve">SERVICIOS DE INSTALACIÓN,MANTENIMIENTO O REMPLAZO DE TOMA COAXIAL incluye materiales </t>
  </si>
  <si>
    <t>SERVICIOS DE INSTALACIÓN,MANTENIMIENTO O REMPLAZO  DE  LUMINARIA EN PANEL DE 0,60 X 0,60  40W (INCLUYE PERFORACION EN CIELO RASO EN DRYWALL) incluye materiales</t>
  </si>
  <si>
    <t>REVISION DE FAROLES VERTICALES INCLUYE (LIMPIEZA DE FAROL + APLICACIÓN DE PINTURA ANTICORROSIVA Y ACABADO EN PINTURA ESMALTE NEGRA. + REMPLAZODE BOMBILLO)</t>
  </si>
  <si>
    <t>REVISION GENERAL DE CABLEADO ELECTRICO PARA SERVICIO DE INSTALACION DE FAROLES DESCRTOS EN ITEM ANTERIOR. LA DISTANCIA APROXIMADA ES DE 40MTS PARA EVALUAR REMPLAZODE ACOMETIDA DE SER REQUERIDO. INCLUYE CONEXIÓN A FAROLES + SALIDA INDEPENDIENTE DESDE TABLERO</t>
  </si>
  <si>
    <t>DESMONTE DE REFLECTORES EN FACHADA. INCLUYE RETIRO DE ESCOMBROS Y DISPOSICIÓN FINAL A CARGO DEL CONTRATISTA.  (ALTURA DE TRABAJO APROXIMADA 5,5MTS)</t>
  </si>
  <si>
    <t>SERVICIO DE REMPLAZO E INSTALACIÓN DE LÁMPARAS HERMÉTICAS TIPO LED SUSPENDER, POTENCIA 40 W, VOLTAJE 100/277 VAC, FP &gt;0.9, TEMPERATURA DE COLOR 6500K, FLUJO LAMINOSO 3.400 LM EFICIENCIA 85 LM /W, ANGULA 120º, HORAS DE VIDA ÚTIL 40.000 HORAS, GARANTÍA DE 5 AÑOS. INCLUYE ACCESORIOS DE FIJACIÓN Y CONEXIÓN</t>
  </si>
  <si>
    <t>REEMPLAZO Y ADAPTACIÓN PANEL DE SOBREPONER TIPO LED 2 X 18W LUZ BLANCA DE 0.30*0.30 CM, DESMONTE MANUAL,</t>
  </si>
  <si>
    <t xml:space="preserve">REEMPLAZO DE SALIDA ILUMINACIÓN EN TUBERÍA CONDUIT PVC 3/4" ALAMBRE N° 12 AWG PROM. 12 M INCLUYE REVISIÓN Y REPARACIÓN DE TUBERIA </t>
  </si>
  <si>
    <t>DESMONTE Y MONTAJE DE BALAS LED 5W</t>
  </si>
  <si>
    <t>DESMONTE DE LAMPARAS Y MONTAJE DE PANEL OJO DE BUEY</t>
  </si>
  <si>
    <t>SERVICIO DE REMPLAZO E INSTALACION DE SALIDA DE DATOS CATEGORIA 6A INCLUYE ACCESORIOS                                        </t>
  </si>
  <si>
    <t>SERVICIOS DE REMPLAZO E  INSTALACION DE PATCH CORD CATEGORIA 6A DE 2M PARA RACK DE DATOS INCLUYE ACCESORIOS</t>
  </si>
  <si>
    <t>SERVICIOS DE REMPLAZO E INSTALACION JACK 6A F/UTP ZMAX BLANCO B (PARA INSTALAR EN PUESTOS DE TRABAJO DATOS)  INCLUYE ACCESORIOS</t>
  </si>
  <si>
    <t>SERVICIOS DE  REMPLAZO E INSTALACION CABLE UTP CAT 6A  INCLUYE MATERIALES                                </t>
  </si>
  <si>
    <t>SERVICIO DE CERTIFICACIÓN DIGITAL E IMPRESA PUNTOS Y DATOS         </t>
  </si>
  <si>
    <t>SERVICIO DE REMPLAZO E INSTALACION INTERRUPTOR DOBLE EN MURO (INCLUYE REGATA Y SELLADO EN MURO) INCLUYE ACCESORIOS</t>
  </si>
  <si>
    <t>SERVICIO DE REMPLAZO E  INSTALACION TOMA CORRIENTE DOBLE EN CANALETA INCLUYE INSTALACION</t>
  </si>
  <si>
    <t xml:space="preserve">SERVICIOS DE REMPLAZO E INSTALACIÓN DE ENERGÍA ELÉCTRICA , INCLUYE CABLE NO 6 LIBRE DE ALOGENO ,  DE ACUERDO NTC1332 ALAMBRES Y CABLES CON AISLAMIENTO PLÁSTICO LIBRE DE ALOGENO COLORES (NEGRO, AMARILLO , AZUL, ROJO, BLANCO, VERDE) LIBRE DE ALOGENO </t>
  </si>
  <si>
    <t>MTS</t>
  </si>
  <si>
    <t xml:space="preserve">SERVICIOS DE REMPLAZO E INSTALACIÓN DE ENERGÍA ELÉCTRICA , INCLUYE CABLE NO 10 LIBRE DE ALOGENO  DE ACUERDO NTC1332 ALAMBRES Y CABLES CON AISLAMIENTO PLÁSTICO LIBRE DE ALOGENO COLORES  (NEGRO, AMARILLO , AZUL, ROJO, BLANCO, VERDE) LIBRE DE ALOGENO </t>
  </si>
  <si>
    <t>SERVICIOS DE REMPLAZO E INSTALACIÓN DE ENERGÍA ELÉCTRICA , INCLUYE CABLE NO12 LIBRE DE ALOGENO,  ACUERDO NTC1332 (AMARILLO , NEGRO, AZUL, ROJO, BLANCO, VERDE) LIBRE DE ALOGENO</t>
  </si>
  <si>
    <t xml:space="preserve">SERVICIO DE REMPLAZO E INSTALACION TACOS ENCHUFABLES PARA LA RED ELECTRICA (INCLUYE ACCESORIOS), INCLUYE, TABLERO DE 18 CIRCUITOS TRIFACICOS CON TOTALLIZADOR </t>
  </si>
  <si>
    <t xml:space="preserve">SERVICIO DE REMPLAZO E INSTALACION TACOS PARA LA RED ELECTRICA (INCLUYE ACCESORIOS), INCLUYE TABLERO DE 12 CIRCUITOS TRIFACICOS,  CON TOTALLIZADOR </t>
  </si>
  <si>
    <t>SERVICIOS DEREMPLAZO E INSTALACION DE LAMPARA DE 18 WATTS CANTIDAD 2, OTRO TIPO DE CABLE, SURCHOS, CINTAS AISLAMIENTO.</t>
  </si>
  <si>
    <t xml:space="preserve">SERVICIO DE REMPLAZO E  INSTALACION DE INTERRUPTOR TRIPLE CONMUTABLE CON POLO A TIERRA </t>
  </si>
  <si>
    <t>ADECUACION E INSTALACION DE TOMA COAXIAL</t>
  </si>
  <si>
    <t xml:space="preserve">SERVICIO DE REMPLAZO DE CABLEADO  COAXIAL,  INSTALACION  DE TUBERIA PVC INCLUYE ACESORIOS, PEGANTE, HASTA LA RED PRINCIPAL </t>
  </si>
  <si>
    <t xml:space="preserve">SUMINISTRO E INSTALACIÓN DE TUBERIA CONDUIT PVC 3/4". </t>
  </si>
  <si>
    <t xml:space="preserve">SUMINISTRO E INSTALACIÓN DE TUBERIA CONDUIT PVC 1". </t>
  </si>
  <si>
    <t xml:space="preserve">SUMINISTRO E INSTALACIÓN DE TUBERIA CONDUIT PVC 1_1/2". </t>
  </si>
  <si>
    <t>SUMINISTRO E INSTALACIÓN DE TUBERIA CONDUIT PVC 2".</t>
  </si>
  <si>
    <t xml:space="preserve">SUMINISTRO E INSTALACIÓN DE TUBERIA CONDUIT PVC DB 3". </t>
  </si>
  <si>
    <t xml:space="preserve">SUMINISTRO E INSTALACIÓN DE BANDEJA TIPO ESCALERILLA SEMIPESADA DE 10 cm CON TAPA CAL. 20 EN CALIDAD MECANO O SUPERIOR. INCLUYE CERTIFICADO DE PRODUCTO RETIE, ACCESORIOS DE FIJACIÓN Y TODO LO NECESARIO PARA SU CORRECTO FUNCIONAMIENTO. </t>
  </si>
  <si>
    <t xml:space="preserve">SUMINISTRO E INSTALACIÓN DE BANDEJA TIPO ESCALERILLA SEMIPESADA DE 20 cm CON TAPA CAL. 20 EN CALIDAD MECANO O SUPERIOR. INCLUYE CERTIFICADO DE PRODUCTO RETIE, ACCESORIOS DE FIJACIÓN Y TODO LO NECESARIO PARA SU CORRECTO FUNCIONAMIENTO. </t>
  </si>
  <si>
    <t>SUMINISTRO E INSTALACIÓN DE TABLERO DE 36 CIRCUITOS 3F5H, CON PUERTA Y ESPACIO PARA TOTALIZADOR, BARRAJE PARA 200A BARRA NEUTRO Y BARRA TIERRA Calidad Legrand, Siemens, SqareD o superior de marca reconocida y homologada por el CIDET</t>
  </si>
  <si>
    <t>SUMINISTRO E INSTALACIÓN DE TABLERO DE 30 CIRCUITOS 3F5H, CON PUERTA Y ESPACIO PARA TOTALIZADOR, BARRAJE PARA 200A BARRA NEUTRO Y BARRA TIERRA Calidad Legrand, Siemens, SqareD o superior de marca reconocida y homologada por el CIDET</t>
  </si>
  <si>
    <t>SUMINISTRO E INSTALACIÓN DE TABLERO DE 24 CIRCUITOS 3F5H, CON PUERTA Y ESPACIO PARA TOTALIZADOR, BARRAJE PARA 200A BARRA NEUTRO Y BARRA TIERRA Calidad Legrand, Siemens, SqareD o superior de marca reconocida y homologada por el CIDET</t>
  </si>
  <si>
    <t>SUMINISTRO E INSTALACIÓN INTERRUPTOR ATORNILLABLE 1X20A. Calidad Legrand, Siemens, SqareD o superior de marca reconocida y homologada por el CIDET</t>
  </si>
  <si>
    <t>SUMINISTRO E INSTALACIÓN INTERRUPTOR ENCHUFABLE 1X30A. Calidad Legrand, Siemens, SqareD o superior de marca reconocida y homologada por el CIDET</t>
  </si>
  <si>
    <t>SUMINISTRO E INSTALACIÓN INTERRUPTOR ENCHUFABLE 1X40A. Calidad Legrand, Siemens, SqareD o superior de marca reconocida y homologada por el CIDET</t>
  </si>
  <si>
    <t>SALIDA ILUMINACION DESCOLGADA EN TUBERIA CONDUIT EMT 3/4", ALAMBRE No 12 AWG Prom 3 m</t>
  </si>
  <si>
    <t>SALIDA TOMACORRIENTE NORMAL DOBLE POLO A TIERRA EN TUBERIA CONDUIT EMT 3/4", ALAMBRE No 12 AWG Prom 4m</t>
  </si>
  <si>
    <t>TOMA BIFÁSICA PARA ALIMENTACIÓN EQUIPO, EN CAJA DE PASO PLASTICA 180X140X86mm, INCLUYE TOMA CON SEGURO DE GIRO 2P+T 250V/16A IP67 Y CLAVIJA.</t>
  </si>
  <si>
    <t>OTROS</t>
  </si>
  <si>
    <t>ADECUACION E INSTALACION DE MANTO  ASFALTICO MARCA RECONOCIDA HDOE +FP 250 ROLLO DE 10MTRS / 1.10 MTS  ALTO X 9.10 DE ANCHO - CALIBRE 4MM ( APLICACIÓN A TODO COSTO CON SU RESPECTIVO EQUIPO BASICO DE APLIACION )</t>
  </si>
  <si>
    <t>MANTENIMIENTO, DESMONTE Y RETIRO DE SALIDA PARA ILUMINACIÓN TIPO ROSETA ( INCLUYE DESMONTE MANUAL, ANDAMIOS CERTIFICADOS, MANO DE OBRA CON CERTIFICACIÓN DE ALTURAS)</t>
  </si>
  <si>
    <t>SERVICIOS DE LIMPIEZA GENERAL</t>
  </si>
  <si>
    <t xml:space="preserve">DEMOLICIÓN CIELO FALSO EN DRYWALL. ALTURA DE TRABAJO 3.5 MTS APROX. INCLUYE RETIRO DE ESCOMBROS Y DISPOSICIÓN FINAL A CARGO DEL CONTRATISTA.  </t>
  </si>
  <si>
    <t xml:space="preserve">DEMOLICIÓN MURO EN DRYWALL. INCLUYE RETIRO DE ESCOMBROS Y DISPOSICIÓN FINAL A CARGO DEL CONTRATISTA.  </t>
  </si>
  <si>
    <t>IMPERMEABILIZACION Tipo Manto Morter Plas AL-300 de 3 mm con foil de aluminio o equivalente. INCLUYE MORTERO AFINADO 1:4 (Canales y/o cubiertas planas, incluye medias cañas, remates, pintura bituminosa)</t>
  </si>
  <si>
    <t>SERVICIO DE INSTALACION O REMPLAZO  DE BAJANTE EN TUBERIA EN LAMINA GALVANIZADA INCLUYE CODO DE DESAGÜE Cal .20 d/ 0,45 m. (Suministro e instalación con wash primer + esmalte + anclaje a muro + sikaflex 1A )</t>
  </si>
  <si>
    <t>INSTALACION DE FLANCHE EN LAMINA GALVANIZADA Cal .20 d/ 0.30 m. (Suministro e instalación con wash primer + esmalte + anclaje a muro + sikaflex 1A)</t>
  </si>
  <si>
    <t>SERVICIO DE INSTALACION DE ESTRUCTURA METALICA DE CUBIERTA EN ANGULO 2"x2"x1/8" ( incluye vigas, cerchas, tirantillos, soldadura E-70, anticorrosivo y esmalte)</t>
  </si>
  <si>
    <t>SUMINISTRO E INSTALACION DE MANTO  ASFALTICO TEXSAPLAS HDOE +FP 250 ROLLO DE 10MTRS / 1.10 MTS  ALTO X 9.10 DE ANCHO - CALIBRE 4MM ( APLICACIÓN A TODO COSTO CON SU RESPECTIVO EQUIPO BASICO DE APLIACION )</t>
  </si>
  <si>
    <t>SERVICIO DE INSTALACION  O REMPLAZO DE CERAMICA PARED Pompei 30.5 x 20.3 cm. Tipo Alfa o equivalente. Color Coral o Shell según diseño (Incluye boquilla color y win.)</t>
  </si>
  <si>
    <t>SERVICIO DE INSTALACION O REMPLAZO  DE CERAMICA PARED Stone 20.3 x 30.5 cm. Tipo Alfa o equivalente. Color Blanco o Café según diseño (Incluye boquilla color y win.)</t>
  </si>
  <si>
    <t>SERVICIO DE INSTALACION O REMPLAZO  DE LAVAPLATOS DE EMPOTRAR DOBLE EN ACERO INOXIDABLE - Tipo Socoda o equivalente - Dimensiones 80 x 51 cm. (suministro e instalación)</t>
  </si>
  <si>
    <t>SERVICIO DE ADECUACION POCETA LAVATRAPEROS CONCRETO 2.500 psi, 0,60 x 0.85 x 0.50 m. (Incluye acero de refuerzo, rejilla 3" x 2", ECOCERAMICA BLANCO 20 *20 cm. Tipo Alfa ref.225000028 o equivalente, llave terminal jardin)</t>
  </si>
  <si>
    <t>INSTALACIONES ELECTRICAS</t>
  </si>
  <si>
    <t>SERVICIO DE REMPLAZO E INSTALACIÓN CANALETA PARA CABLEADO ELÉCTRICO DE 5X12 CON DIVISION Y PINTURA ELECTROESTATICA INCLUYE MATERIALES</t>
  </si>
  <si>
    <t>SERVICIO DE REMPLAZO E INSTALACION LUMINARIA TIPO BALA 6 PULGADAS 18 WATS INCLUYE MATERIALES</t>
  </si>
  <si>
    <t>SERVICIO DE REMPLAZO E INSTALACIÓN DE LUMINARIA TIPO PANEL LED REDONDO 8” 18W. 100-240V. FLUJO LUMINOSO MAYOR A 1050LM, IRC 70 VIDA ÚTIL MAYOR A 20.000H INCLUYE MATERIALES</t>
  </si>
  <si>
    <t>SERVICIO DE REMPLAZO E INSTALACIÓN SALIDA + INTERRUPTOR SENCILLO -PVC INCLUYE MATERIALES</t>
  </si>
  <si>
    <t>SERVICIO DE REMPLAZO E INSTALACIÓN SALIDA TOMACORRIENTE DOBLE SOBRE CANALETA INCLUYE MATERIALES</t>
  </si>
  <si>
    <t>SERVICIO DE REMPLAZODE INTERRUPTOR DOBLE BLANCO SOBRE CANALETA INCLUYE MATERIALES</t>
  </si>
  <si>
    <t xml:space="preserve">INSTALACIONES HIDROSANITARIAS </t>
  </si>
  <si>
    <t>SERVICIO DE REMPLAZO E INSTALACIÓN SALIDA SANITARIA 4" INCLUYE MATERIALES</t>
  </si>
  <si>
    <t>SERVICIO DE REMPLAZO E INSTALACIÓN SALIDA REGADERA 1/2" INCLUYE MATERIALES</t>
  </si>
  <si>
    <t>SERVICIO DE REMPLAZO E INSTALACIÓN RED SUMINISTRO PVC 1" INCLUYE MATERIALES</t>
  </si>
  <si>
    <t>SERVICIO DE REMPLAZO E INSTALACIÓN REGISTRO DE CORTE PVC 2 INCLUYE MATERIALES</t>
  </si>
  <si>
    <t>SERVICIO DE REMPLAZO E INSTALACIÓN COMBO SANITARIO CONVENSIONAL INCLUYE MATERIALES</t>
  </si>
  <si>
    <t>SERVICIO DE REMPLAZO E INSTALACIÓN GRIFERIA LAVAMANOS SENCILLA INCLUYE MATERIALES</t>
  </si>
  <si>
    <t>SERVICIO DE REMPLAZO E INSTALACIÓN GRIFERIA COCINA INCLUYE MATERIALES</t>
  </si>
  <si>
    <t>SERVICIO DE REMPLAZO E INSTALACIÓN REGADERA  CROMADA INCLUYE MATERIALES</t>
  </si>
  <si>
    <t>REMODELACIÓN</t>
  </si>
  <si>
    <t>REMODELACIÓN DE COCINA: ADECUACIÓN DE COCINA EXISTENTE INCLUYE: DESMONTE GENERAL DEL MUEBLE SUPERIOR – INFERIOR DE COCINA + REUBICACIÓN INSTALACIÓN EN LUGAR ASIGNADO. + CORTE DE MUEBLE EN GRANITO Y AJUSTE DE GABINETES. (LONGITUD DE MUEBLE APROXIMADA 2.5MTS)</t>
  </si>
  <si>
    <t>GBL</t>
  </si>
  <si>
    <t>REPARACIONES</t>
  </si>
  <si>
    <t>MANTENIMIENTO DE PUERTAS OFICINAS (AJUSTE ANCLAJE DE PIVOTE INCLUYE ACCESORIOS Y SERVICIO DE INSTALACION DE CERRADURA CILINDRICA DE POMO METALICO)</t>
  </si>
  <si>
    <t>REPARACION HUMEDADES CAPILARES PARED INTERIOR PISO 1 Y 2</t>
  </si>
  <si>
    <t xml:space="preserve">MANTENIMIENTO TERRAZA </t>
  </si>
  <si>
    <t>SERVICIO DE FABRICACION E INSTALACION COLUMNA METALICA DE 5.10 MTRS, EN TUBERIA CUADRADA DE 15X15 CM, 3 MM,  PLATINA DE ANCLAJE DE 20X20 CM E 6 MM, SOLDADURA EN ELECTRODO REVESTIDA 7018, ANCLADA CON TORNILLERIA , PROFUNDIDAD PERNO DE ANCLAJE 4 " Y DADOS TERMINADO EN 1 CAPA DE PROTECCION ANTICORROSIVO ALQUIDICO, LA SEGUNDA CAPA EN ESMALTE ALQUIDICO COLOR INSTITUCIONAL.</t>
  </si>
  <si>
    <t xml:space="preserve">SERVICIO DE FABRICACION E INSTALACION CERCHA METALICA DE 10.30 MTRS, EN TUBERIA RECTANGULAR DE 12X6 CM, 2 MM,  ANCLADAS CON TORNILLERIA Y PLATINAS DE ANCLAJE DE 60X15 CM – E 5MM, (PROFUNDIDAD PERNO DE ANCLAJE  4" Y DADOS, SOLDADURA EN ELECTRO REVESTIDO 7018, TERMINADO EN UNA CAPA DE PROTECCION ANTICORROSIVO ALQUIDICO, LA SEGUNDA CAPA EN ESMALTE LIQUIDO DEL COLOR INSTITUCIONAL </t>
  </si>
  <si>
    <t>SUB TOTAL</t>
  </si>
  <si>
    <t>admon</t>
  </si>
  <si>
    <t>imprevistos</t>
  </si>
  <si>
    <t>utilidad</t>
  </si>
  <si>
    <t>iva/ utiliad</t>
  </si>
  <si>
    <t>ORION CONIC</t>
  </si>
  <si>
    <t>DISTRIBUCIONES Y SERVICIOS J.T</t>
  </si>
  <si>
    <t xml:space="preserve"> </t>
  </si>
  <si>
    <t>INVECOM</t>
  </si>
  <si>
    <t xml:space="preserve">  </t>
  </si>
  <si>
    <t>A</t>
  </si>
  <si>
    <t>B</t>
  </si>
  <si>
    <t>C</t>
  </si>
  <si>
    <t>MENOR VALOR</t>
  </si>
  <si>
    <t>EL MENOR VALOR CORRESPONDE A</t>
  </si>
  <si>
    <t>PROMEDIO</t>
  </si>
  <si>
    <t>MEDIANA</t>
  </si>
  <si>
    <t>MEDIA GEOMETRICA</t>
  </si>
  <si>
    <t>DESVIACIÓN</t>
  </si>
  <si>
    <t>DISPERSIÓN</t>
  </si>
  <si>
    <t xml:space="preserve">VALOR DE REFERENCIA UNITARIO  </t>
  </si>
  <si>
    <t xml:space="preserve">CRITERIO </t>
  </si>
  <si>
    <t>PRECIO DE REFERENCIA</t>
  </si>
  <si>
    <t>ADMINISTRACION</t>
  </si>
  <si>
    <t>IMPREVISTOS</t>
  </si>
  <si>
    <t>UTILIDAD</t>
  </si>
  <si>
    <t>TORORIENTE</t>
  </si>
  <si>
    <t>NO COTIZO</t>
  </si>
  <si>
    <t>HISTORICO</t>
  </si>
  <si>
    <t>SUMINISTRO E INSTALACION DE TEJA FIBROCEMENTO. No 5.o equivalente.(Incluye desmonte tejas afectadas afectadas, gancho de fijación)</t>
  </si>
  <si>
    <t>SUMINISTRO E INSTALACION DE TEJA FIBROCEMENTO.  No7.o equivalente.(Incluye desmonte tejas afectadas afectadas, gancho de fijación)</t>
  </si>
  <si>
    <t>IPC 4,42%</t>
  </si>
  <si>
    <t>PRECIO HISTORICO AJUSTADO</t>
  </si>
  <si>
    <t>INVEMCO</t>
  </si>
  <si>
    <t>IVA / 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</si>
</sst>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 * #,##0.00_ ;_ * \-#,##0.00_ ;_ * &quot;-&quot;??_ ;_ @_ "/>
    <numFmt numFmtId="168" formatCode="_(&quot;$&quot;\ * #,##0_);_(&quot;$&quot;\ * \(#,##0\);_(&quot;$&quot;\ * &quot;-&quot;??_);_(@_)"/>
    <numFmt numFmtId="169" formatCode="_-* #,##0.00_-;\-* #,##0.00_-;_-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u/>
      <sz val="10"/>
      <name val="Arial Narrow"/>
      <family val="2"/>
    </font>
    <font>
      <b/>
      <sz val="10"/>
      <color theme="4" tint="-0.249977111117893"/>
      <name val="Arial Narrow"/>
      <family val="2"/>
    </font>
    <font>
      <b/>
      <sz val="10"/>
      <color theme="1"/>
      <name val="Arial Narrow"/>
      <family val="2"/>
    </font>
    <font>
      <sz val="10"/>
      <color theme="4" tint="-0.249977111117893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 style="thin">
        <color indexed="64"/>
      </bottom>
      <diagonal/>
    </border>
    <border>
      <left/>
      <right style="medium">
        <color theme="9" tint="-0.249977111117893"/>
      </right>
      <top style="medium">
        <color theme="9" tint="-0.249977111117893"/>
      </top>
      <bottom style="thin">
        <color indexed="64"/>
      </bottom>
      <diagonal/>
    </border>
    <border>
      <left/>
      <right/>
      <top style="medium">
        <color theme="9" tint="-0.249977111117893"/>
      </top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</cellStyleXfs>
  <cellXfs count="132">
    <xf numFmtId="0" fontId="0" fillId="0" borderId="0" xfId="0"/>
    <xf numFmtId="49" fontId="2" fillId="0" borderId="0" xfId="2" applyNumberFormat="1" applyFont="1" applyAlignment="1">
      <alignment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Fill="1" applyAlignment="1">
      <alignment vertical="top"/>
    </xf>
    <xf numFmtId="0" fontId="2" fillId="0" borderId="0" xfId="0" applyFont="1" applyAlignment="1">
      <alignment vertical="top"/>
    </xf>
    <xf numFmtId="0" fontId="3" fillId="2" borderId="4" xfId="0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168" fontId="3" fillId="0" borderId="0" xfId="0" applyNumberFormat="1" applyFont="1" applyAlignment="1">
      <alignment horizontal="center" vertical="center"/>
    </xf>
    <xf numFmtId="49" fontId="3" fillId="0" borderId="0" xfId="2" applyNumberFormat="1" applyFont="1" applyAlignment="1">
      <alignment vertical="top"/>
    </xf>
    <xf numFmtId="168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49" fontId="3" fillId="0" borderId="0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 applyFill="1" applyBorder="1" applyAlignment="1">
      <alignment horizontal="left" vertical="center"/>
    </xf>
    <xf numFmtId="49" fontId="2" fillId="0" borderId="0" xfId="2" applyNumberFormat="1" applyFont="1" applyBorder="1" applyAlignment="1">
      <alignment horizontal="left" vertical="center" wrapText="1"/>
    </xf>
    <xf numFmtId="49" fontId="3" fillId="0" borderId="0" xfId="2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49" fontId="4" fillId="0" borderId="0" xfId="2" applyNumberFormat="1" applyFont="1" applyAlignment="1">
      <alignment vertical="top" wrapText="1"/>
    </xf>
    <xf numFmtId="49" fontId="4" fillId="0" borderId="0" xfId="2" applyNumberFormat="1" applyFont="1" applyBorder="1" applyAlignment="1">
      <alignment horizontal="left" wrapText="1"/>
    </xf>
    <xf numFmtId="49" fontId="4" fillId="0" borderId="0" xfId="2" applyNumberFormat="1" applyFont="1" applyAlignment="1">
      <alignment horizontal="center" vertical="center" wrapText="1"/>
    </xf>
    <xf numFmtId="49" fontId="3" fillId="0" borderId="0" xfId="2" applyNumberFormat="1" applyFont="1" applyFill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4" fontId="3" fillId="5" borderId="0" xfId="1" applyNumberFormat="1" applyFont="1" applyFill="1" applyBorder="1" applyAlignment="1">
      <alignment vertical="center" wrapText="1"/>
    </xf>
    <xf numFmtId="49" fontId="3" fillId="0" borderId="0" xfId="2" applyNumberFormat="1" applyFont="1" applyBorder="1" applyAlignment="1">
      <alignment horizontal="left" vertical="center" wrapText="1"/>
    </xf>
    <xf numFmtId="49" fontId="2" fillId="0" borderId="0" xfId="2" applyNumberFormat="1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vertical="top" wrapText="1"/>
    </xf>
    <xf numFmtId="166" fontId="2" fillId="0" borderId="0" xfId="1" applyFont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top"/>
    </xf>
    <xf numFmtId="166" fontId="2" fillId="0" borderId="0" xfId="1" applyFont="1" applyAlignment="1">
      <alignment horizontal="center" vertical="top" wrapText="1"/>
    </xf>
    <xf numFmtId="0" fontId="2" fillId="7" borderId="5" xfId="0" applyFont="1" applyFill="1" applyBorder="1" applyAlignment="1">
      <alignment horizontal="left" vertical="center" wrapText="1"/>
    </xf>
    <xf numFmtId="3" fontId="3" fillId="2" borderId="16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66" fontId="3" fillId="2" borderId="15" xfId="1" applyFont="1" applyFill="1" applyBorder="1" applyAlignment="1">
      <alignment horizontal="center" vertical="center" wrapText="1"/>
    </xf>
    <xf numFmtId="164" fontId="2" fillId="3" borderId="15" xfId="2" applyFont="1" applyFill="1" applyBorder="1" applyAlignment="1">
      <alignment horizontal="center" vertical="center"/>
    </xf>
    <xf numFmtId="166" fontId="2" fillId="0" borderId="15" xfId="1" applyFont="1" applyBorder="1" applyAlignment="1">
      <alignment horizontal="center" vertical="top" wrapText="1"/>
    </xf>
    <xf numFmtId="166" fontId="2" fillId="0" borderId="15" xfId="1" applyFont="1" applyBorder="1" applyAlignment="1">
      <alignment vertical="top" wrapText="1"/>
    </xf>
    <xf numFmtId="164" fontId="2" fillId="6" borderId="15" xfId="2" applyFont="1" applyFill="1" applyBorder="1" applyAlignment="1">
      <alignment horizontal="center" vertical="center"/>
    </xf>
    <xf numFmtId="164" fontId="2" fillId="0" borderId="15" xfId="2" applyFont="1" applyFill="1" applyBorder="1" applyAlignment="1">
      <alignment horizontal="center" vertical="center"/>
    </xf>
    <xf numFmtId="164" fontId="2" fillId="8" borderId="15" xfId="2" applyFont="1" applyFill="1" applyBorder="1" applyAlignment="1">
      <alignment horizontal="center" vertical="center"/>
    </xf>
    <xf numFmtId="166" fontId="3" fillId="4" borderId="15" xfId="1" applyFont="1" applyFill="1" applyBorder="1" applyAlignment="1">
      <alignment vertical="center" wrapText="1"/>
    </xf>
    <xf numFmtId="9" fontId="3" fillId="4" borderId="15" xfId="3" applyFont="1" applyFill="1" applyBorder="1" applyAlignment="1">
      <alignment horizontal="center" wrapText="1"/>
    </xf>
    <xf numFmtId="0" fontId="3" fillId="0" borderId="15" xfId="0" applyFont="1" applyBorder="1" applyAlignment="1">
      <alignment horizontal="center" vertical="center"/>
    </xf>
    <xf numFmtId="164" fontId="2" fillId="7" borderId="15" xfId="2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left" vertical="center" wrapText="1"/>
    </xf>
    <xf numFmtId="0" fontId="2" fillId="10" borderId="2" xfId="0" applyFont="1" applyFill="1" applyBorder="1" applyAlignment="1">
      <alignment horizontal="center" vertical="center"/>
    </xf>
    <xf numFmtId="164" fontId="2" fillId="10" borderId="15" xfId="2" applyFont="1" applyFill="1" applyBorder="1" applyAlignment="1">
      <alignment horizontal="center" vertical="center"/>
    </xf>
    <xf numFmtId="166" fontId="2" fillId="10" borderId="15" xfId="1" applyFont="1" applyFill="1" applyBorder="1" applyAlignment="1">
      <alignment horizontal="center" vertical="top" wrapText="1"/>
    </xf>
    <xf numFmtId="166" fontId="2" fillId="10" borderId="15" xfId="1" applyFont="1" applyFill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169" fontId="9" fillId="0" borderId="15" xfId="4" applyNumberFormat="1" applyFont="1" applyFill="1" applyBorder="1" applyAlignment="1">
      <alignment horizontal="right" vertical="center"/>
    </xf>
    <xf numFmtId="169" fontId="9" fillId="0" borderId="15" xfId="4" applyNumberFormat="1" applyFont="1" applyFill="1" applyBorder="1" applyAlignment="1">
      <alignment horizontal="center" vertical="center" wrapText="1"/>
    </xf>
    <xf numFmtId="9" fontId="9" fillId="0" borderId="15" xfId="5" applyFont="1" applyFill="1" applyBorder="1" applyAlignment="1">
      <alignment horizontal="right" vertical="center"/>
    </xf>
    <xf numFmtId="0" fontId="10" fillId="11" borderId="15" xfId="6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164" fontId="2" fillId="7" borderId="20" xfId="2" applyFont="1" applyFill="1" applyBorder="1" applyAlignment="1">
      <alignment horizontal="center" vertical="center"/>
    </xf>
    <xf numFmtId="164" fontId="2" fillId="3" borderId="21" xfId="2" applyFont="1" applyFill="1" applyBorder="1" applyAlignment="1">
      <alignment horizontal="center" vertical="center"/>
    </xf>
    <xf numFmtId="164" fontId="2" fillId="7" borderId="22" xfId="2" applyFont="1" applyFill="1" applyBorder="1" applyAlignment="1">
      <alignment horizontal="center" vertical="center"/>
    </xf>
    <xf numFmtId="164" fontId="2" fillId="3" borderId="20" xfId="2" applyFont="1" applyFill="1" applyBorder="1" applyAlignment="1">
      <alignment horizontal="center" vertical="center"/>
    </xf>
    <xf numFmtId="166" fontId="3" fillId="2" borderId="18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6" fontId="3" fillId="4" borderId="19" xfId="1" applyFont="1" applyFill="1" applyBorder="1" applyAlignment="1">
      <alignment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left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3" fillId="9" borderId="15" xfId="0" applyFont="1" applyFill="1" applyBorder="1" applyAlignment="1">
      <alignment vertical="center" wrapText="1"/>
    </xf>
    <xf numFmtId="0" fontId="3" fillId="9" borderId="15" xfId="0" applyFont="1" applyFill="1" applyBorder="1" applyAlignment="1">
      <alignment vertical="center"/>
    </xf>
    <xf numFmtId="0" fontId="6" fillId="0" borderId="8" xfId="0" applyFont="1" applyBorder="1" applyAlignment="1">
      <alignment horizontal="left" vertical="center" wrapText="1"/>
    </xf>
    <xf numFmtId="3" fontId="3" fillId="2" borderId="15" xfId="0" applyNumberFormat="1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 wrapText="1"/>
    </xf>
    <xf numFmtId="166" fontId="3" fillId="0" borderId="15" xfId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 wrapText="1"/>
    </xf>
    <xf numFmtId="0" fontId="3" fillId="5" borderId="15" xfId="0" applyFont="1" applyFill="1" applyBorder="1" applyAlignment="1">
      <alignment vertical="center" wrapText="1"/>
    </xf>
    <xf numFmtId="164" fontId="2" fillId="5" borderId="15" xfId="2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left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169" fontId="9" fillId="0" borderId="18" xfId="4" applyNumberFormat="1" applyFont="1" applyFill="1" applyBorder="1" applyAlignment="1">
      <alignment horizontal="right" vertical="center"/>
    </xf>
    <xf numFmtId="10" fontId="3" fillId="0" borderId="15" xfId="3" applyNumberFormat="1" applyFont="1" applyBorder="1" applyAlignment="1">
      <alignment vertical="top"/>
    </xf>
    <xf numFmtId="4" fontId="3" fillId="5" borderId="13" xfId="1" applyNumberFormat="1" applyFont="1" applyFill="1" applyBorder="1" applyAlignment="1">
      <alignment horizontal="center" vertical="center" wrapText="1"/>
    </xf>
    <xf numFmtId="4" fontId="3" fillId="5" borderId="3" xfId="1" applyNumberFormat="1" applyFont="1" applyFill="1" applyBorder="1" applyAlignment="1">
      <alignment horizontal="center" vertical="center" wrapText="1"/>
    </xf>
    <xf numFmtId="4" fontId="3" fillId="5" borderId="14" xfId="1" applyNumberFormat="1" applyFont="1" applyFill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top"/>
    </xf>
    <xf numFmtId="49" fontId="5" fillId="0" borderId="0" xfId="2" applyNumberFormat="1" applyFont="1" applyAlignment="1">
      <alignment horizontal="center" vertical="top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6" fontId="3" fillId="0" borderId="15" xfId="1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</cellXfs>
  <cellStyles count="7">
    <cellStyle name="Millares" xfId="1" builtinId="3"/>
    <cellStyle name="Millares [0]" xfId="2" builtinId="6"/>
    <cellStyle name="Millares [0] 2" xfId="4"/>
    <cellStyle name="Normal" xfId="0" builtinId="0"/>
    <cellStyle name="Normal 2" xfId="6"/>
    <cellStyle name="Porcentaje" xfId="3" builtinId="5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2"/>
  <sheetViews>
    <sheetView tabSelected="1" workbookViewId="0">
      <selection activeCell="F9" sqref="F9"/>
    </sheetView>
  </sheetViews>
  <sheetFormatPr baseColWidth="10" defaultColWidth="11.42578125" defaultRowHeight="12.75" x14ac:dyDescent="0.25"/>
  <cols>
    <col min="1" max="1" width="4.7109375" style="1" bestFit="1" customWidth="1"/>
    <col min="2" max="2" width="68.85546875" style="2" customWidth="1"/>
    <col min="3" max="3" width="7.5703125" style="3" customWidth="1"/>
    <col min="4" max="4" width="7.42578125" style="66" customWidth="1"/>
    <col min="5" max="5" width="10" style="4" customWidth="1"/>
    <col min="6" max="7" width="12" style="4" customWidth="1"/>
    <col min="8" max="8" width="12.140625" style="4" customWidth="1"/>
    <col min="9" max="16384" width="11.42578125" style="5"/>
  </cols>
  <sheetData>
    <row r="1" spans="1:8" ht="50.25" customHeight="1" x14ac:dyDescent="0.25">
      <c r="A1" s="6" t="s">
        <v>0</v>
      </c>
      <c r="B1" s="6" t="s">
        <v>1</v>
      </c>
      <c r="C1" s="37" t="s">
        <v>2</v>
      </c>
      <c r="D1" s="90" t="s">
        <v>3</v>
      </c>
      <c r="E1" s="77" t="s">
        <v>218</v>
      </c>
      <c r="F1" s="77" t="s">
        <v>219</v>
      </c>
      <c r="G1" s="77" t="s">
        <v>246</v>
      </c>
      <c r="H1" s="42" t="s">
        <v>239</v>
      </c>
    </row>
    <row r="2" spans="1:8" s="8" customFormat="1" ht="25.5" x14ac:dyDescent="0.25">
      <c r="A2" s="80">
        <v>1</v>
      </c>
      <c r="B2" s="81" t="s">
        <v>4</v>
      </c>
      <c r="C2" s="80" t="s">
        <v>5</v>
      </c>
      <c r="D2" s="82">
        <v>1</v>
      </c>
      <c r="E2" s="52">
        <v>10712</v>
      </c>
      <c r="F2" s="52">
        <v>10300</v>
      </c>
      <c r="G2" s="52">
        <v>11021</v>
      </c>
      <c r="H2" s="73">
        <v>12319</v>
      </c>
    </row>
    <row r="3" spans="1:8" s="8" customFormat="1" ht="23.25" customHeight="1" x14ac:dyDescent="0.25">
      <c r="A3" s="80">
        <v>2</v>
      </c>
      <c r="B3" s="81" t="s">
        <v>6</v>
      </c>
      <c r="C3" s="80" t="s">
        <v>5</v>
      </c>
      <c r="D3" s="82">
        <v>1</v>
      </c>
      <c r="E3" s="52">
        <v>11783.2</v>
      </c>
      <c r="F3" s="52">
        <v>11330</v>
      </c>
      <c r="G3" s="52">
        <v>12010</v>
      </c>
      <c r="H3" s="73">
        <v>13551</v>
      </c>
    </row>
    <row r="4" spans="1:8" s="8" customFormat="1" ht="24" customHeight="1" x14ac:dyDescent="0.25">
      <c r="A4" s="80">
        <v>3</v>
      </c>
      <c r="B4" s="81" t="s">
        <v>7</v>
      </c>
      <c r="C4" s="80" t="s">
        <v>5</v>
      </c>
      <c r="D4" s="82">
        <v>1</v>
      </c>
      <c r="E4" s="52">
        <v>14547.72</v>
      </c>
      <c r="F4" s="52">
        <v>13596</v>
      </c>
      <c r="G4" s="52">
        <v>14412</v>
      </c>
      <c r="H4" s="73">
        <v>16730</v>
      </c>
    </row>
    <row r="5" spans="1:8" s="8" customFormat="1" ht="29.25" customHeight="1" x14ac:dyDescent="0.25">
      <c r="A5" s="80">
        <v>4</v>
      </c>
      <c r="B5" s="81" t="s">
        <v>8</v>
      </c>
      <c r="C5" s="80" t="s">
        <v>5</v>
      </c>
      <c r="D5" s="82">
        <v>1</v>
      </c>
      <c r="E5" s="52">
        <v>11902.222222222221</v>
      </c>
      <c r="F5" s="52">
        <v>11444</v>
      </c>
      <c r="G5" s="52">
        <v>12246</v>
      </c>
      <c r="H5" s="73">
        <v>13688</v>
      </c>
    </row>
    <row r="6" spans="1:8" s="8" customFormat="1" ht="25.5" x14ac:dyDescent="0.25">
      <c r="A6" s="80">
        <v>5</v>
      </c>
      <c r="B6" s="81" t="s">
        <v>9</v>
      </c>
      <c r="C6" s="80" t="s">
        <v>5</v>
      </c>
      <c r="D6" s="82">
        <v>1</v>
      </c>
      <c r="E6" s="52">
        <v>13218.333333333334</v>
      </c>
      <c r="F6" s="52">
        <v>12588.89</v>
      </c>
      <c r="G6" s="52">
        <v>13218</v>
      </c>
      <c r="H6" s="73">
        <v>15201</v>
      </c>
    </row>
    <row r="7" spans="1:8" s="8" customFormat="1" ht="25.5" x14ac:dyDescent="0.25">
      <c r="A7" s="80">
        <v>6</v>
      </c>
      <c r="B7" s="81" t="s">
        <v>10</v>
      </c>
      <c r="C7" s="80" t="s">
        <v>5</v>
      </c>
      <c r="D7" s="82">
        <v>1</v>
      </c>
      <c r="E7" s="52">
        <v>15710.933333333332</v>
      </c>
      <c r="F7" s="52">
        <v>15107</v>
      </c>
      <c r="G7" s="52">
        <v>16466</v>
      </c>
      <c r="H7" s="73">
        <v>18068</v>
      </c>
    </row>
    <row r="8" spans="1:8" s="8" customFormat="1" ht="25.5" x14ac:dyDescent="0.25">
      <c r="A8" s="80">
        <v>7</v>
      </c>
      <c r="B8" s="81" t="s">
        <v>11</v>
      </c>
      <c r="C8" s="80" t="s">
        <v>5</v>
      </c>
      <c r="D8" s="82">
        <v>1</v>
      </c>
      <c r="E8" s="52">
        <v>14877.777777777776</v>
      </c>
      <c r="F8" s="52">
        <v>14306</v>
      </c>
      <c r="G8" s="52">
        <v>15307</v>
      </c>
      <c r="H8" s="73">
        <v>17109</v>
      </c>
    </row>
    <row r="9" spans="1:8" s="8" customFormat="1" ht="25.5" x14ac:dyDescent="0.25">
      <c r="A9" s="80">
        <v>8</v>
      </c>
      <c r="B9" s="81" t="s">
        <v>12</v>
      </c>
      <c r="C9" s="80" t="s">
        <v>5</v>
      </c>
      <c r="D9" s="82">
        <v>1</v>
      </c>
      <c r="E9" s="52">
        <v>16365.555555555555</v>
      </c>
      <c r="F9" s="52">
        <v>15736</v>
      </c>
      <c r="G9" s="52">
        <v>16523</v>
      </c>
      <c r="H9" s="73">
        <v>18820</v>
      </c>
    </row>
    <row r="10" spans="1:8" s="8" customFormat="1" ht="38.25" x14ac:dyDescent="0.25">
      <c r="A10" s="80">
        <v>9</v>
      </c>
      <c r="B10" s="81" t="s">
        <v>13</v>
      </c>
      <c r="C10" s="80" t="s">
        <v>5</v>
      </c>
      <c r="D10" s="82">
        <v>1</v>
      </c>
      <c r="E10" s="52">
        <v>19638.666666666664</v>
      </c>
      <c r="F10" s="52">
        <v>18883</v>
      </c>
      <c r="G10" s="52">
        <v>20016</v>
      </c>
      <c r="H10" s="73">
        <v>22584</v>
      </c>
    </row>
    <row r="11" spans="1:8" s="8" customFormat="1" ht="25.5" x14ac:dyDescent="0.25">
      <c r="A11" s="80">
        <v>10</v>
      </c>
      <c r="B11" s="81" t="s">
        <v>14</v>
      </c>
      <c r="C11" s="80" t="s">
        <v>15</v>
      </c>
      <c r="D11" s="82">
        <v>1</v>
      </c>
      <c r="E11" s="43">
        <v>37736</v>
      </c>
      <c r="F11" s="43">
        <v>35600</v>
      </c>
      <c r="G11" s="43">
        <v>37380</v>
      </c>
      <c r="H11" s="73">
        <v>43396</v>
      </c>
    </row>
    <row r="12" spans="1:8" s="8" customFormat="1" ht="26.25" thickBot="1" x14ac:dyDescent="0.3">
      <c r="A12" s="80">
        <v>11</v>
      </c>
      <c r="B12" s="81" t="s">
        <v>16</v>
      </c>
      <c r="C12" s="80" t="s">
        <v>15</v>
      </c>
      <c r="D12" s="82">
        <v>1</v>
      </c>
      <c r="E12" s="43">
        <v>28600</v>
      </c>
      <c r="F12" s="43">
        <v>27500</v>
      </c>
      <c r="G12" s="43">
        <v>28325</v>
      </c>
      <c r="H12" s="74">
        <v>32890</v>
      </c>
    </row>
    <row r="13" spans="1:8" s="8" customFormat="1" x14ac:dyDescent="0.25">
      <c r="A13" s="112" t="s">
        <v>17</v>
      </c>
      <c r="B13" s="113"/>
      <c r="C13" s="96"/>
      <c r="D13" s="96"/>
      <c r="E13" s="96"/>
      <c r="F13" s="96"/>
      <c r="G13" s="96"/>
      <c r="H13" s="98"/>
    </row>
    <row r="14" spans="1:8" s="8" customFormat="1" ht="38.25" x14ac:dyDescent="0.25">
      <c r="A14" s="80">
        <v>12</v>
      </c>
      <c r="B14" s="81" t="s">
        <v>18</v>
      </c>
      <c r="C14" s="80" t="s">
        <v>23</v>
      </c>
      <c r="D14" s="82">
        <v>1</v>
      </c>
      <c r="E14" s="52">
        <v>68224</v>
      </c>
      <c r="F14" s="52">
        <v>65600</v>
      </c>
      <c r="G14" s="52">
        <v>69536</v>
      </c>
      <c r="H14" s="75">
        <v>78848</v>
      </c>
    </row>
    <row r="15" spans="1:8" s="8" customFormat="1" ht="25.5" x14ac:dyDescent="0.25">
      <c r="A15" s="80">
        <v>13</v>
      </c>
      <c r="B15" s="81" t="s">
        <v>242</v>
      </c>
      <c r="C15" s="80" t="s">
        <v>20</v>
      </c>
      <c r="D15" s="82">
        <v>1</v>
      </c>
      <c r="E15" s="52">
        <v>34580</v>
      </c>
      <c r="F15" s="52">
        <v>33250</v>
      </c>
      <c r="G15" s="52">
        <v>34580</v>
      </c>
      <c r="H15" s="73">
        <v>39767</v>
      </c>
    </row>
    <row r="16" spans="1:8" s="8" customFormat="1" ht="25.5" x14ac:dyDescent="0.25">
      <c r="A16" s="80">
        <v>14</v>
      </c>
      <c r="B16" s="81" t="s">
        <v>243</v>
      </c>
      <c r="C16" s="80" t="s">
        <v>20</v>
      </c>
      <c r="D16" s="82">
        <v>1</v>
      </c>
      <c r="E16" s="52">
        <v>47880</v>
      </c>
      <c r="F16" s="52">
        <v>45600</v>
      </c>
      <c r="G16" s="52">
        <v>47424</v>
      </c>
      <c r="H16" s="73">
        <v>55062</v>
      </c>
    </row>
    <row r="17" spans="1:8" s="8" customFormat="1" ht="38.25" x14ac:dyDescent="0.25">
      <c r="A17" s="80">
        <v>15</v>
      </c>
      <c r="B17" s="81" t="s">
        <v>22</v>
      </c>
      <c r="C17" s="80" t="s">
        <v>23</v>
      </c>
      <c r="D17" s="82">
        <v>1</v>
      </c>
      <c r="E17" s="52">
        <v>15225</v>
      </c>
      <c r="F17" s="52">
        <v>14500</v>
      </c>
      <c r="G17" s="52">
        <v>15080</v>
      </c>
      <c r="H17" s="73">
        <v>17509</v>
      </c>
    </row>
    <row r="18" spans="1:8" s="8" customFormat="1" ht="38.25" x14ac:dyDescent="0.25">
      <c r="A18" s="80">
        <v>16</v>
      </c>
      <c r="B18" s="81" t="s">
        <v>24</v>
      </c>
      <c r="C18" s="80" t="s">
        <v>23</v>
      </c>
      <c r="D18" s="82">
        <v>1</v>
      </c>
      <c r="E18" s="52">
        <v>40456</v>
      </c>
      <c r="F18" s="52">
        <v>38900</v>
      </c>
      <c r="G18" s="52">
        <v>41234</v>
      </c>
      <c r="H18" s="73">
        <v>46524</v>
      </c>
    </row>
    <row r="19" spans="1:8" s="8" customFormat="1" ht="38.25" x14ac:dyDescent="0.25">
      <c r="A19" s="80">
        <v>17</v>
      </c>
      <c r="B19" s="81" t="s">
        <v>25</v>
      </c>
      <c r="C19" s="80" t="s">
        <v>23</v>
      </c>
      <c r="D19" s="82">
        <v>1</v>
      </c>
      <c r="E19" s="52">
        <v>46652</v>
      </c>
      <c r="F19" s="52">
        <v>43600</v>
      </c>
      <c r="G19" s="52">
        <v>47524</v>
      </c>
      <c r="H19" s="73">
        <v>53650</v>
      </c>
    </row>
    <row r="20" spans="1:8" s="8" customFormat="1" ht="38.25" x14ac:dyDescent="0.25">
      <c r="A20" s="80">
        <v>18</v>
      </c>
      <c r="B20" s="81" t="s">
        <v>26</v>
      </c>
      <c r="C20" s="80" t="s">
        <v>23</v>
      </c>
      <c r="D20" s="82">
        <v>1</v>
      </c>
      <c r="E20" s="52">
        <v>62296</v>
      </c>
      <c r="F20" s="52">
        <v>59900</v>
      </c>
      <c r="G20" s="52">
        <v>64692</v>
      </c>
      <c r="H20" s="73">
        <v>71650</v>
      </c>
    </row>
    <row r="21" spans="1:8" s="8" customFormat="1" ht="38.25" x14ac:dyDescent="0.25">
      <c r="A21" s="80">
        <v>19</v>
      </c>
      <c r="B21" s="81" t="s">
        <v>27</v>
      </c>
      <c r="C21" s="80" t="s">
        <v>23</v>
      </c>
      <c r="D21" s="82">
        <v>1</v>
      </c>
      <c r="E21" s="52">
        <v>13161</v>
      </c>
      <c r="F21" s="52">
        <v>12300</v>
      </c>
      <c r="G21" s="52">
        <v>13161</v>
      </c>
      <c r="H21" s="73">
        <v>15135</v>
      </c>
    </row>
    <row r="22" spans="1:8" s="8" customFormat="1" ht="38.25" x14ac:dyDescent="0.25">
      <c r="A22" s="80">
        <v>20</v>
      </c>
      <c r="B22" s="81" t="s">
        <v>28</v>
      </c>
      <c r="C22" s="80" t="s">
        <v>23</v>
      </c>
      <c r="D22" s="82">
        <v>1</v>
      </c>
      <c r="E22" s="52">
        <v>23593.5</v>
      </c>
      <c r="F22" s="52">
        <v>22050</v>
      </c>
      <c r="G22" s="52">
        <v>23153</v>
      </c>
      <c r="H22" s="73">
        <v>27133</v>
      </c>
    </row>
    <row r="23" spans="1:8" s="8" customFormat="1" ht="38.25" x14ac:dyDescent="0.25">
      <c r="A23" s="80">
        <v>21</v>
      </c>
      <c r="B23" s="81" t="s">
        <v>29</v>
      </c>
      <c r="C23" s="80" t="s">
        <v>23</v>
      </c>
      <c r="D23" s="82">
        <v>1</v>
      </c>
      <c r="E23" s="52">
        <v>27560</v>
      </c>
      <c r="F23" s="52">
        <v>26500</v>
      </c>
      <c r="G23" s="52">
        <v>28355</v>
      </c>
      <c r="H23" s="73">
        <v>31694</v>
      </c>
    </row>
    <row r="24" spans="1:8" s="8" customFormat="1" ht="38.25" x14ac:dyDescent="0.25">
      <c r="A24" s="80">
        <v>22</v>
      </c>
      <c r="B24" s="81" t="s">
        <v>30</v>
      </c>
      <c r="C24" s="80" t="s">
        <v>23</v>
      </c>
      <c r="D24" s="82">
        <v>1</v>
      </c>
      <c r="E24" s="52">
        <v>27136</v>
      </c>
      <c r="F24" s="52">
        <v>25600</v>
      </c>
      <c r="G24" s="52">
        <v>27904</v>
      </c>
      <c r="H24" s="73">
        <v>31206</v>
      </c>
    </row>
    <row r="25" spans="1:8" s="8" customFormat="1" ht="38.25" x14ac:dyDescent="0.25">
      <c r="A25" s="80">
        <v>23</v>
      </c>
      <c r="B25" s="81" t="s">
        <v>31</v>
      </c>
      <c r="C25" s="80" t="s">
        <v>32</v>
      </c>
      <c r="D25" s="82">
        <v>1</v>
      </c>
      <c r="E25" s="52">
        <v>27136</v>
      </c>
      <c r="F25" s="52">
        <v>25600</v>
      </c>
      <c r="G25" s="52">
        <v>26624</v>
      </c>
      <c r="H25" s="73">
        <v>31206</v>
      </c>
    </row>
    <row r="26" spans="1:8" s="8" customFormat="1" ht="38.25" x14ac:dyDescent="0.25">
      <c r="A26" s="80">
        <v>24</v>
      </c>
      <c r="B26" s="81" t="s">
        <v>33</v>
      </c>
      <c r="C26" s="80" t="s">
        <v>32</v>
      </c>
      <c r="D26" s="82">
        <v>1</v>
      </c>
      <c r="E26" s="52">
        <v>34736</v>
      </c>
      <c r="F26" s="52">
        <v>33400</v>
      </c>
      <c r="G26" s="52">
        <v>34402</v>
      </c>
      <c r="H26" s="73">
        <v>39946</v>
      </c>
    </row>
    <row r="27" spans="1:8" s="8" customFormat="1" ht="51" x14ac:dyDescent="0.25">
      <c r="A27" s="80">
        <v>25</v>
      </c>
      <c r="B27" s="81" t="s">
        <v>34</v>
      </c>
      <c r="C27" s="80" t="s">
        <v>35</v>
      </c>
      <c r="D27" s="82">
        <v>1</v>
      </c>
      <c r="E27" s="52">
        <v>12600</v>
      </c>
      <c r="F27" s="52">
        <v>12000</v>
      </c>
      <c r="G27" s="52">
        <v>12480</v>
      </c>
      <c r="H27" s="73">
        <v>14490</v>
      </c>
    </row>
    <row r="28" spans="1:8" s="8" customFormat="1" ht="38.25" x14ac:dyDescent="0.25">
      <c r="A28" s="80">
        <v>26</v>
      </c>
      <c r="B28" s="81" t="s">
        <v>36</v>
      </c>
      <c r="C28" s="80" t="s">
        <v>23</v>
      </c>
      <c r="D28" s="82">
        <v>1</v>
      </c>
      <c r="E28" s="52">
        <v>46652</v>
      </c>
      <c r="F28" s="52">
        <v>43600</v>
      </c>
      <c r="G28" s="52">
        <v>46652</v>
      </c>
      <c r="H28" s="73">
        <v>53650</v>
      </c>
    </row>
    <row r="29" spans="1:8" s="8" customFormat="1" ht="25.5" x14ac:dyDescent="0.25">
      <c r="A29" s="80">
        <v>27</v>
      </c>
      <c r="B29" s="81" t="s">
        <v>37</v>
      </c>
      <c r="C29" s="80" t="s">
        <v>23</v>
      </c>
      <c r="D29" s="82">
        <v>1</v>
      </c>
      <c r="E29" s="52">
        <v>24815.66</v>
      </c>
      <c r="F29" s="52">
        <v>23411</v>
      </c>
      <c r="G29" s="52">
        <v>25518</v>
      </c>
      <c r="H29" s="73">
        <v>28538</v>
      </c>
    </row>
    <row r="30" spans="1:8" s="8" customFormat="1" ht="38.25" x14ac:dyDescent="0.25">
      <c r="A30" s="80">
        <v>28</v>
      </c>
      <c r="B30" s="81" t="s">
        <v>38</v>
      </c>
      <c r="C30" s="80" t="s">
        <v>23</v>
      </c>
      <c r="D30" s="82">
        <v>1</v>
      </c>
      <c r="E30" s="52">
        <v>21083.4</v>
      </c>
      <c r="F30" s="52">
        <v>19890</v>
      </c>
      <c r="G30" s="52">
        <v>21680</v>
      </c>
      <c r="H30" s="73">
        <v>24246</v>
      </c>
    </row>
    <row r="31" spans="1:8" s="8" customFormat="1" ht="38.25" x14ac:dyDescent="0.25">
      <c r="A31" s="80">
        <v>29</v>
      </c>
      <c r="B31" s="81" t="s">
        <v>39</v>
      </c>
      <c r="C31" s="80" t="s">
        <v>23</v>
      </c>
      <c r="D31" s="82">
        <v>1</v>
      </c>
      <c r="E31" s="52">
        <v>26953.5</v>
      </c>
      <c r="F31" s="52">
        <v>25670</v>
      </c>
      <c r="G31" s="52">
        <v>26954</v>
      </c>
      <c r="H31" s="73">
        <v>30997</v>
      </c>
    </row>
    <row r="32" spans="1:8" s="8" customFormat="1" ht="25.5" x14ac:dyDescent="0.25">
      <c r="A32" s="100">
        <v>30</v>
      </c>
      <c r="B32" s="81" t="s">
        <v>40</v>
      </c>
      <c r="C32" s="80" t="s">
        <v>23</v>
      </c>
      <c r="D32" s="82">
        <v>1</v>
      </c>
      <c r="E32" s="52">
        <v>26250</v>
      </c>
      <c r="F32" s="52">
        <v>25000</v>
      </c>
      <c r="G32" s="52">
        <v>25750</v>
      </c>
      <c r="H32" s="73">
        <v>30188</v>
      </c>
    </row>
    <row r="33" spans="1:8" s="8" customFormat="1" ht="39" thickBot="1" x14ac:dyDescent="0.3">
      <c r="A33" s="80">
        <v>31</v>
      </c>
      <c r="B33" s="81" t="s">
        <v>41</v>
      </c>
      <c r="C33" s="80" t="s">
        <v>23</v>
      </c>
      <c r="D33" s="82">
        <v>1</v>
      </c>
      <c r="E33" s="43">
        <v>27488.3</v>
      </c>
      <c r="F33" s="43">
        <v>25690</v>
      </c>
      <c r="G33" s="43">
        <v>28002</v>
      </c>
      <c r="H33" s="76">
        <v>31612</v>
      </c>
    </row>
    <row r="34" spans="1:8" s="8" customFormat="1" x14ac:dyDescent="0.25">
      <c r="A34" s="114" t="s">
        <v>42</v>
      </c>
      <c r="B34" s="115"/>
      <c r="C34" s="88"/>
      <c r="D34" s="88"/>
      <c r="E34" s="88"/>
      <c r="F34" s="88"/>
      <c r="G34" s="88"/>
      <c r="H34" s="65"/>
    </row>
    <row r="35" spans="1:8" s="8" customFormat="1" ht="51" x14ac:dyDescent="0.25">
      <c r="A35" s="80">
        <v>32</v>
      </c>
      <c r="B35" s="81" t="s">
        <v>43</v>
      </c>
      <c r="C35" s="80" t="s">
        <v>23</v>
      </c>
      <c r="D35" s="82">
        <v>1</v>
      </c>
      <c r="E35" s="52">
        <v>37736</v>
      </c>
      <c r="F35" s="52">
        <v>35600</v>
      </c>
      <c r="G35" s="52">
        <v>38804</v>
      </c>
      <c r="H35" s="73">
        <v>43396</v>
      </c>
    </row>
    <row r="36" spans="1:8" s="8" customFormat="1" ht="76.5" x14ac:dyDescent="0.25">
      <c r="A36" s="80">
        <v>33</v>
      </c>
      <c r="B36" s="81" t="s">
        <v>44</v>
      </c>
      <c r="C36" s="80" t="s">
        <v>23</v>
      </c>
      <c r="D36" s="82">
        <v>1</v>
      </c>
      <c r="E36" s="52">
        <v>41234</v>
      </c>
      <c r="F36" s="52">
        <v>38900</v>
      </c>
      <c r="G36" s="52">
        <v>40456</v>
      </c>
      <c r="H36" s="73">
        <v>47419</v>
      </c>
    </row>
    <row r="37" spans="1:8" s="8" customFormat="1" ht="25.5" x14ac:dyDescent="0.25">
      <c r="A37" s="80">
        <v>34</v>
      </c>
      <c r="B37" s="81" t="s">
        <v>45</v>
      </c>
      <c r="C37" s="80" t="s">
        <v>23</v>
      </c>
      <c r="D37" s="82">
        <v>1</v>
      </c>
      <c r="E37" s="52">
        <v>35404</v>
      </c>
      <c r="F37" s="52">
        <v>33400</v>
      </c>
      <c r="G37" s="52">
        <v>36072</v>
      </c>
      <c r="H37" s="73">
        <v>40715</v>
      </c>
    </row>
    <row r="38" spans="1:8" s="8" customFormat="1" ht="51" x14ac:dyDescent="0.25">
      <c r="A38" s="80">
        <v>35</v>
      </c>
      <c r="B38" s="81" t="s">
        <v>46</v>
      </c>
      <c r="C38" s="80" t="s">
        <v>23</v>
      </c>
      <c r="D38" s="82">
        <v>1</v>
      </c>
      <c r="E38" s="52">
        <v>19656</v>
      </c>
      <c r="F38" s="52">
        <v>18900</v>
      </c>
      <c r="G38" s="52">
        <v>20601</v>
      </c>
      <c r="H38" s="73">
        <v>22604</v>
      </c>
    </row>
    <row r="39" spans="1:8" s="8" customFormat="1" ht="38.25" x14ac:dyDescent="0.25">
      <c r="A39" s="80">
        <v>36</v>
      </c>
      <c r="B39" s="81" t="s">
        <v>47</v>
      </c>
      <c r="C39" s="80" t="s">
        <v>23</v>
      </c>
      <c r="D39" s="82">
        <v>1</v>
      </c>
      <c r="E39" s="52">
        <v>36225</v>
      </c>
      <c r="F39" s="52">
        <v>34500</v>
      </c>
      <c r="G39" s="52">
        <v>35535</v>
      </c>
      <c r="H39" s="73">
        <v>41659</v>
      </c>
    </row>
    <row r="40" spans="1:8" s="8" customFormat="1" ht="38.25" x14ac:dyDescent="0.25">
      <c r="A40" s="80">
        <v>37</v>
      </c>
      <c r="B40" s="81" t="s">
        <v>48</v>
      </c>
      <c r="C40" s="80" t="s">
        <v>23</v>
      </c>
      <c r="D40" s="82">
        <v>1</v>
      </c>
      <c r="E40" s="52">
        <v>28355</v>
      </c>
      <c r="F40" s="52">
        <v>26500</v>
      </c>
      <c r="G40" s="52">
        <v>28620</v>
      </c>
      <c r="H40" s="73">
        <v>32608</v>
      </c>
    </row>
    <row r="41" spans="1:8" s="8" customFormat="1" ht="25.5" x14ac:dyDescent="0.25">
      <c r="A41" s="80">
        <v>38</v>
      </c>
      <c r="B41" s="81" t="s">
        <v>49</v>
      </c>
      <c r="C41" s="80" t="s">
        <v>23</v>
      </c>
      <c r="D41" s="82">
        <v>1</v>
      </c>
      <c r="E41" s="52">
        <v>48336</v>
      </c>
      <c r="F41" s="52">
        <v>45600</v>
      </c>
      <c r="G41" s="52">
        <v>48336</v>
      </c>
      <c r="H41" s="73">
        <v>55586</v>
      </c>
    </row>
    <row r="42" spans="1:8" s="8" customFormat="1" ht="38.25" x14ac:dyDescent="0.25">
      <c r="A42" s="80">
        <v>39</v>
      </c>
      <c r="B42" s="81" t="s">
        <v>50</v>
      </c>
      <c r="C42" s="80" t="s">
        <v>5</v>
      </c>
      <c r="D42" s="82">
        <v>1</v>
      </c>
      <c r="E42" s="52">
        <v>59492</v>
      </c>
      <c r="F42" s="52">
        <v>55600</v>
      </c>
      <c r="G42" s="52">
        <v>59492</v>
      </c>
      <c r="H42" s="73">
        <v>68416</v>
      </c>
    </row>
    <row r="43" spans="1:8" s="8" customFormat="1" ht="51" x14ac:dyDescent="0.25">
      <c r="A43" s="80">
        <v>40</v>
      </c>
      <c r="B43" s="81" t="s">
        <v>51</v>
      </c>
      <c r="C43" s="80" t="s">
        <v>23</v>
      </c>
      <c r="D43" s="82">
        <v>1</v>
      </c>
      <c r="E43" s="52">
        <v>23861</v>
      </c>
      <c r="F43" s="52">
        <v>22300</v>
      </c>
      <c r="G43" s="52">
        <v>23192</v>
      </c>
      <c r="H43" s="73">
        <v>27440</v>
      </c>
    </row>
    <row r="44" spans="1:8" s="8" customFormat="1" ht="51.75" thickBot="1" x14ac:dyDescent="0.3">
      <c r="A44" s="80">
        <v>41</v>
      </c>
      <c r="B44" s="81" t="s">
        <v>52</v>
      </c>
      <c r="C44" s="80" t="s">
        <v>20</v>
      </c>
      <c r="D44" s="82">
        <v>1</v>
      </c>
      <c r="E44" s="52">
        <v>47424</v>
      </c>
      <c r="F44" s="52">
        <v>45600</v>
      </c>
      <c r="G44" s="52">
        <v>47424</v>
      </c>
      <c r="H44" s="73">
        <v>54538</v>
      </c>
    </row>
    <row r="45" spans="1:8" s="8" customFormat="1" x14ac:dyDescent="0.25">
      <c r="A45" s="114" t="s">
        <v>53</v>
      </c>
      <c r="B45" s="115"/>
      <c r="C45" s="87"/>
      <c r="D45" s="87"/>
      <c r="E45" s="87"/>
      <c r="F45" s="87"/>
      <c r="G45" s="87"/>
      <c r="H45" s="65"/>
    </row>
    <row r="46" spans="1:8" s="8" customFormat="1" ht="25.5" x14ac:dyDescent="0.25">
      <c r="A46" s="80">
        <v>42</v>
      </c>
      <c r="B46" s="81" t="s">
        <v>54</v>
      </c>
      <c r="C46" s="80" t="s">
        <v>5</v>
      </c>
      <c r="D46" s="82">
        <v>1</v>
      </c>
      <c r="E46" s="52">
        <v>17655</v>
      </c>
      <c r="F46" s="52">
        <v>16500</v>
      </c>
      <c r="G46" s="52">
        <v>16995</v>
      </c>
      <c r="H46" s="73">
        <v>20303</v>
      </c>
    </row>
    <row r="47" spans="1:8" s="8" customFormat="1" ht="38.25" x14ac:dyDescent="0.25">
      <c r="A47" s="80">
        <v>43</v>
      </c>
      <c r="B47" s="81" t="s">
        <v>55</v>
      </c>
      <c r="C47" s="80" t="s">
        <v>23</v>
      </c>
      <c r="D47" s="82">
        <v>1</v>
      </c>
      <c r="E47" s="52">
        <v>60669</v>
      </c>
      <c r="F47" s="52">
        <v>56700</v>
      </c>
      <c r="G47" s="52">
        <v>58968</v>
      </c>
      <c r="H47" s="73">
        <v>69769</v>
      </c>
    </row>
    <row r="48" spans="1:8" s="8" customFormat="1" ht="25.5" x14ac:dyDescent="0.25">
      <c r="A48" s="80">
        <v>44</v>
      </c>
      <c r="B48" s="81" t="s">
        <v>56</v>
      </c>
      <c r="C48" s="80" t="s">
        <v>5</v>
      </c>
      <c r="D48" s="82">
        <v>1</v>
      </c>
      <c r="E48" s="52">
        <v>13020</v>
      </c>
      <c r="F48" s="52">
        <v>12400</v>
      </c>
      <c r="G48" s="52">
        <v>13516</v>
      </c>
      <c r="H48" s="73">
        <v>14973</v>
      </c>
    </row>
    <row r="49" spans="1:8" s="8" customFormat="1" ht="25.5" x14ac:dyDescent="0.25">
      <c r="A49" s="80">
        <v>45</v>
      </c>
      <c r="B49" s="81" t="s">
        <v>57</v>
      </c>
      <c r="C49" s="80" t="s">
        <v>23</v>
      </c>
      <c r="D49" s="82">
        <v>1</v>
      </c>
      <c r="E49" s="52">
        <v>14204</v>
      </c>
      <c r="F49" s="52">
        <v>13400</v>
      </c>
      <c r="G49" s="52">
        <v>14204</v>
      </c>
      <c r="H49" s="73">
        <v>16335</v>
      </c>
    </row>
    <row r="50" spans="1:8" s="8" customFormat="1" ht="51" x14ac:dyDescent="0.25">
      <c r="A50" s="80">
        <v>46</v>
      </c>
      <c r="B50" s="83" t="s">
        <v>58</v>
      </c>
      <c r="C50" s="80" t="s">
        <v>23</v>
      </c>
      <c r="D50" s="82">
        <v>1</v>
      </c>
      <c r="E50" s="52">
        <v>39405.599999999999</v>
      </c>
      <c r="F50" s="52">
        <v>37890</v>
      </c>
      <c r="G50" s="52">
        <v>40163</v>
      </c>
      <c r="H50" s="73">
        <v>45316</v>
      </c>
    </row>
    <row r="51" spans="1:8" s="8" customFormat="1" x14ac:dyDescent="0.25">
      <c r="A51" s="80">
        <v>47</v>
      </c>
      <c r="B51" s="81" t="s">
        <v>59</v>
      </c>
      <c r="C51" s="80" t="s">
        <v>23</v>
      </c>
      <c r="D51" s="82">
        <v>1</v>
      </c>
      <c r="E51" s="52">
        <v>32760</v>
      </c>
      <c r="F51" s="52">
        <v>31200</v>
      </c>
      <c r="G51" s="52">
        <v>33072</v>
      </c>
      <c r="H51" s="73">
        <v>37674</v>
      </c>
    </row>
    <row r="52" spans="1:8" s="8" customFormat="1" ht="51" x14ac:dyDescent="0.25">
      <c r="A52" s="80">
        <v>48</v>
      </c>
      <c r="B52" s="81" t="s">
        <v>60</v>
      </c>
      <c r="C52" s="80" t="s">
        <v>23</v>
      </c>
      <c r="D52" s="82">
        <v>1</v>
      </c>
      <c r="E52" s="52">
        <v>69193.95</v>
      </c>
      <c r="F52" s="52">
        <v>65899</v>
      </c>
      <c r="G52" s="52">
        <v>68535</v>
      </c>
      <c r="H52" s="73">
        <v>79573</v>
      </c>
    </row>
    <row r="53" spans="1:8" s="8" customFormat="1" ht="51" x14ac:dyDescent="0.25">
      <c r="A53" s="80">
        <v>49</v>
      </c>
      <c r="B53" s="81" t="s">
        <v>61</v>
      </c>
      <c r="C53" s="80" t="s">
        <v>23</v>
      </c>
      <c r="D53" s="82">
        <v>1</v>
      </c>
      <c r="E53" s="43">
        <v>24910</v>
      </c>
      <c r="F53" s="43">
        <v>23500</v>
      </c>
      <c r="G53" s="43">
        <v>24675</v>
      </c>
      <c r="H53" s="76">
        <v>28647</v>
      </c>
    </row>
    <row r="54" spans="1:8" s="8" customFormat="1" ht="38.25" x14ac:dyDescent="0.25">
      <c r="A54" s="80">
        <v>50</v>
      </c>
      <c r="B54" s="81" t="s">
        <v>62</v>
      </c>
      <c r="C54" s="80" t="s">
        <v>23</v>
      </c>
      <c r="D54" s="82">
        <v>1</v>
      </c>
      <c r="E54" s="43">
        <v>27392</v>
      </c>
      <c r="F54" s="43">
        <v>25600</v>
      </c>
      <c r="G54" s="43">
        <v>26624</v>
      </c>
      <c r="H54" s="76">
        <v>31501</v>
      </c>
    </row>
    <row r="55" spans="1:8" s="8" customFormat="1" ht="38.25" x14ac:dyDescent="0.25">
      <c r="A55" s="80">
        <v>51</v>
      </c>
      <c r="B55" s="81" t="s">
        <v>63</v>
      </c>
      <c r="C55" s="80" t="s">
        <v>23</v>
      </c>
      <c r="D55" s="82">
        <v>1</v>
      </c>
      <c r="E55" s="43">
        <v>27768</v>
      </c>
      <c r="F55" s="43">
        <v>26700</v>
      </c>
      <c r="G55" s="43">
        <v>28302</v>
      </c>
      <c r="H55" s="76">
        <v>31933</v>
      </c>
    </row>
    <row r="56" spans="1:8" s="8" customFormat="1" ht="38.25" x14ac:dyDescent="0.25">
      <c r="A56" s="80">
        <v>52</v>
      </c>
      <c r="B56" s="81" t="s">
        <v>64</v>
      </c>
      <c r="C56" s="80" t="s">
        <v>23</v>
      </c>
      <c r="D56" s="82">
        <v>1</v>
      </c>
      <c r="E56" s="43">
        <v>26880</v>
      </c>
      <c r="F56" s="43">
        <v>25600</v>
      </c>
      <c r="G56" s="43">
        <v>27648</v>
      </c>
      <c r="H56" s="76">
        <v>30912</v>
      </c>
    </row>
    <row r="57" spans="1:8" s="8" customFormat="1" x14ac:dyDescent="0.25">
      <c r="A57" s="80">
        <v>53</v>
      </c>
      <c r="B57" s="81" t="s">
        <v>65</v>
      </c>
      <c r="C57" s="80" t="s">
        <v>23</v>
      </c>
      <c r="D57" s="82">
        <v>1</v>
      </c>
      <c r="E57" s="43">
        <v>35845</v>
      </c>
      <c r="F57" s="43">
        <v>33500</v>
      </c>
      <c r="G57" s="43">
        <v>34505</v>
      </c>
      <c r="H57" s="76">
        <v>41222</v>
      </c>
    </row>
    <row r="58" spans="1:8" s="8" customFormat="1" ht="25.5" x14ac:dyDescent="0.25">
      <c r="A58" s="84">
        <v>54</v>
      </c>
      <c r="B58" s="83" t="s">
        <v>66</v>
      </c>
      <c r="C58" s="84" t="s">
        <v>23</v>
      </c>
      <c r="D58" s="85">
        <v>1</v>
      </c>
      <c r="E58" s="52">
        <v>13000</v>
      </c>
      <c r="F58" s="52">
        <v>12500</v>
      </c>
      <c r="G58" s="52">
        <v>13375</v>
      </c>
      <c r="H58" s="73">
        <v>14950</v>
      </c>
    </row>
    <row r="59" spans="1:8" s="8" customFormat="1" ht="25.5" x14ac:dyDescent="0.25">
      <c r="A59" s="80">
        <v>55</v>
      </c>
      <c r="B59" s="81" t="s">
        <v>67</v>
      </c>
      <c r="C59" s="80" t="s">
        <v>23</v>
      </c>
      <c r="D59" s="82">
        <v>1</v>
      </c>
      <c r="E59" s="52">
        <v>45792</v>
      </c>
      <c r="F59" s="52">
        <v>43200</v>
      </c>
      <c r="G59" s="52">
        <v>45792</v>
      </c>
      <c r="H59" s="73">
        <v>52661</v>
      </c>
    </row>
    <row r="60" spans="1:8" s="8" customFormat="1" ht="25.5" x14ac:dyDescent="0.25">
      <c r="A60" s="80">
        <v>56</v>
      </c>
      <c r="B60" s="81" t="s">
        <v>68</v>
      </c>
      <c r="C60" s="80" t="s">
        <v>23</v>
      </c>
      <c r="D60" s="82">
        <v>1</v>
      </c>
      <c r="E60" s="52">
        <v>35738</v>
      </c>
      <c r="F60" s="52">
        <v>33400</v>
      </c>
      <c r="G60" s="52">
        <v>34736</v>
      </c>
      <c r="H60" s="73">
        <v>41099</v>
      </c>
    </row>
    <row r="61" spans="1:8" s="8" customFormat="1" ht="38.25" x14ac:dyDescent="0.25">
      <c r="A61" s="80">
        <v>57</v>
      </c>
      <c r="B61" s="81" t="s">
        <v>69</v>
      </c>
      <c r="C61" s="80" t="s">
        <v>23</v>
      </c>
      <c r="D61" s="82">
        <v>1</v>
      </c>
      <c r="E61" s="52">
        <v>41514.93</v>
      </c>
      <c r="F61" s="52">
        <v>38799</v>
      </c>
      <c r="G61" s="52">
        <v>41515</v>
      </c>
      <c r="H61" s="73">
        <v>47742</v>
      </c>
    </row>
    <row r="62" spans="1:8" s="8" customFormat="1" ht="38.25" x14ac:dyDescent="0.25">
      <c r="A62" s="80">
        <v>58</v>
      </c>
      <c r="B62" s="81" t="s">
        <v>70</v>
      </c>
      <c r="C62" s="80" t="s">
        <v>23</v>
      </c>
      <c r="D62" s="82">
        <v>1</v>
      </c>
      <c r="E62" s="52">
        <v>62434</v>
      </c>
      <c r="F62" s="52">
        <v>58900</v>
      </c>
      <c r="G62" s="52">
        <v>64201</v>
      </c>
      <c r="H62" s="73">
        <v>71799</v>
      </c>
    </row>
    <row r="63" spans="1:8" s="8" customFormat="1" ht="38.25" x14ac:dyDescent="0.25">
      <c r="A63" s="80">
        <v>59</v>
      </c>
      <c r="B63" s="81" t="s">
        <v>71</v>
      </c>
      <c r="C63" s="80" t="s">
        <v>23</v>
      </c>
      <c r="D63" s="82">
        <v>1</v>
      </c>
      <c r="E63" s="52">
        <v>59064</v>
      </c>
      <c r="F63" s="52">
        <v>55200</v>
      </c>
      <c r="G63" s="52">
        <v>58512</v>
      </c>
      <c r="H63" s="73">
        <v>67924</v>
      </c>
    </row>
    <row r="64" spans="1:8" s="8" customFormat="1" ht="38.25" x14ac:dyDescent="0.25">
      <c r="A64" s="80">
        <v>60</v>
      </c>
      <c r="B64" s="81" t="s">
        <v>72</v>
      </c>
      <c r="C64" s="80" t="s">
        <v>23</v>
      </c>
      <c r="D64" s="82">
        <v>1</v>
      </c>
      <c r="E64" s="52">
        <v>33384</v>
      </c>
      <c r="F64" s="52">
        <v>32100</v>
      </c>
      <c r="G64" s="52">
        <v>34026</v>
      </c>
      <c r="H64" s="73">
        <v>38392</v>
      </c>
    </row>
    <row r="65" spans="1:8" s="8" customFormat="1" ht="51" x14ac:dyDescent="0.25">
      <c r="A65" s="80">
        <v>61</v>
      </c>
      <c r="B65" s="81" t="s">
        <v>73</v>
      </c>
      <c r="C65" s="80" t="s">
        <v>23</v>
      </c>
      <c r="D65" s="82">
        <v>1</v>
      </c>
      <c r="E65" s="52">
        <v>60320</v>
      </c>
      <c r="F65" s="52">
        <v>58000</v>
      </c>
      <c r="G65" s="52">
        <v>62060</v>
      </c>
      <c r="H65" s="73">
        <v>69368</v>
      </c>
    </row>
    <row r="66" spans="1:8" s="8" customFormat="1" ht="38.25" x14ac:dyDescent="0.25">
      <c r="A66" s="80">
        <v>62</v>
      </c>
      <c r="B66" s="81" t="s">
        <v>74</v>
      </c>
      <c r="C66" s="80" t="s">
        <v>15</v>
      </c>
      <c r="D66" s="82">
        <v>1</v>
      </c>
      <c r="E66" s="52">
        <v>70299</v>
      </c>
      <c r="F66" s="52">
        <v>65700</v>
      </c>
      <c r="G66" s="52">
        <v>70299</v>
      </c>
      <c r="H66" s="73">
        <v>80844</v>
      </c>
    </row>
    <row r="67" spans="1:8" s="8" customFormat="1" ht="38.25" x14ac:dyDescent="0.25">
      <c r="A67" s="80">
        <v>63</v>
      </c>
      <c r="B67" s="81" t="s">
        <v>75</v>
      </c>
      <c r="C67" s="80" t="s">
        <v>23</v>
      </c>
      <c r="D67" s="82">
        <v>1</v>
      </c>
      <c r="E67" s="52">
        <v>22152</v>
      </c>
      <c r="F67" s="52">
        <v>21300</v>
      </c>
      <c r="G67" s="52">
        <v>21939</v>
      </c>
      <c r="H67" s="73">
        <v>25475</v>
      </c>
    </row>
    <row r="68" spans="1:8" s="8" customFormat="1" ht="38.25" x14ac:dyDescent="0.25">
      <c r="A68" s="80">
        <v>64</v>
      </c>
      <c r="B68" s="81" t="s">
        <v>76</v>
      </c>
      <c r="C68" s="80" t="s">
        <v>23</v>
      </c>
      <c r="D68" s="82">
        <v>1</v>
      </c>
      <c r="E68" s="52">
        <v>66661</v>
      </c>
      <c r="F68" s="52">
        <v>62300</v>
      </c>
      <c r="G68" s="52">
        <v>64792</v>
      </c>
      <c r="H68" s="73">
        <v>76660</v>
      </c>
    </row>
    <row r="69" spans="1:8" s="8" customFormat="1" ht="51" x14ac:dyDescent="0.25">
      <c r="A69" s="80">
        <v>65</v>
      </c>
      <c r="B69" s="81" t="s">
        <v>77</v>
      </c>
      <c r="C69" s="80" t="s">
        <v>23</v>
      </c>
      <c r="D69" s="82">
        <v>1</v>
      </c>
      <c r="E69" s="52">
        <v>43992</v>
      </c>
      <c r="F69" s="52">
        <v>42300</v>
      </c>
      <c r="G69" s="52">
        <v>44838</v>
      </c>
      <c r="H69" s="73">
        <v>50591</v>
      </c>
    </row>
    <row r="70" spans="1:8" s="8" customFormat="1" ht="63.75" x14ac:dyDescent="0.25">
      <c r="A70" s="80">
        <v>66</v>
      </c>
      <c r="B70" s="81" t="s">
        <v>78</v>
      </c>
      <c r="C70" s="80" t="s">
        <v>23</v>
      </c>
      <c r="D70" s="82">
        <v>1</v>
      </c>
      <c r="E70" s="52">
        <v>70532.399999999994</v>
      </c>
      <c r="F70" s="52">
        <v>66540</v>
      </c>
      <c r="G70" s="52">
        <v>70532</v>
      </c>
      <c r="H70" s="73">
        <v>81112</v>
      </c>
    </row>
    <row r="71" spans="1:8" s="8" customFormat="1" ht="51" x14ac:dyDescent="0.25">
      <c r="A71" s="80">
        <v>67</v>
      </c>
      <c r="B71" s="81" t="s">
        <v>79</v>
      </c>
      <c r="C71" s="80" t="s">
        <v>20</v>
      </c>
      <c r="D71" s="82">
        <v>1</v>
      </c>
      <c r="E71" s="52">
        <v>380813</v>
      </c>
      <c r="F71" s="52">
        <v>355900</v>
      </c>
      <c r="G71" s="52">
        <v>366577</v>
      </c>
      <c r="H71" s="73">
        <v>437935</v>
      </c>
    </row>
    <row r="72" spans="1:8" s="8" customFormat="1" ht="51" x14ac:dyDescent="0.25">
      <c r="A72" s="80">
        <v>68</v>
      </c>
      <c r="B72" s="81" t="s">
        <v>80</v>
      </c>
      <c r="C72" s="80" t="s">
        <v>23</v>
      </c>
      <c r="D72" s="82">
        <v>1</v>
      </c>
      <c r="E72" s="52">
        <v>306234</v>
      </c>
      <c r="F72" s="52">
        <v>288900</v>
      </c>
      <c r="G72" s="52">
        <v>300456</v>
      </c>
      <c r="H72" s="73">
        <v>352169</v>
      </c>
    </row>
    <row r="73" spans="1:8" s="8" customFormat="1" ht="25.5" x14ac:dyDescent="0.25">
      <c r="A73" s="80">
        <v>69</v>
      </c>
      <c r="B73" s="81" t="s">
        <v>81</v>
      </c>
      <c r="C73" s="80" t="s">
        <v>20</v>
      </c>
      <c r="D73" s="82">
        <v>1</v>
      </c>
      <c r="E73" s="52">
        <v>478800</v>
      </c>
      <c r="F73" s="52">
        <v>456000</v>
      </c>
      <c r="G73" s="52">
        <v>478800</v>
      </c>
      <c r="H73" s="73">
        <v>550620</v>
      </c>
    </row>
    <row r="74" spans="1:8" s="8" customFormat="1" ht="25.5" x14ac:dyDescent="0.25">
      <c r="A74" s="80">
        <v>70</v>
      </c>
      <c r="B74" s="81" t="s">
        <v>82</v>
      </c>
      <c r="C74" s="80" t="s">
        <v>20</v>
      </c>
      <c r="D74" s="82">
        <v>1</v>
      </c>
      <c r="E74" s="52">
        <v>555334</v>
      </c>
      <c r="F74" s="52">
        <v>523900</v>
      </c>
      <c r="G74" s="52">
        <v>544856</v>
      </c>
      <c r="H74" s="73">
        <v>638634</v>
      </c>
    </row>
    <row r="75" spans="1:8" s="8" customFormat="1" ht="25.5" x14ac:dyDescent="0.25">
      <c r="A75" s="80">
        <v>71</v>
      </c>
      <c r="B75" s="81" t="s">
        <v>83</v>
      </c>
      <c r="C75" s="80" t="s">
        <v>20</v>
      </c>
      <c r="D75" s="82">
        <v>1</v>
      </c>
      <c r="E75" s="52">
        <v>132500</v>
      </c>
      <c r="F75" s="52">
        <v>125000</v>
      </c>
      <c r="G75" s="52">
        <v>128750</v>
      </c>
      <c r="H75" s="73">
        <v>152375</v>
      </c>
    </row>
    <row r="76" spans="1:8" s="8" customFormat="1" x14ac:dyDescent="0.25">
      <c r="A76" s="80">
        <v>72</v>
      </c>
      <c r="B76" s="81" t="s">
        <v>84</v>
      </c>
      <c r="C76" s="80" t="s">
        <v>5</v>
      </c>
      <c r="D76" s="82">
        <v>1</v>
      </c>
      <c r="E76" s="52">
        <v>28035</v>
      </c>
      <c r="F76" s="52">
        <v>26700</v>
      </c>
      <c r="G76" s="52">
        <v>28836</v>
      </c>
      <c r="H76" s="73">
        <v>32240</v>
      </c>
    </row>
    <row r="77" spans="1:8" s="8" customFormat="1" ht="25.5" x14ac:dyDescent="0.25">
      <c r="A77" s="80">
        <v>73</v>
      </c>
      <c r="B77" s="81" t="s">
        <v>85</v>
      </c>
      <c r="C77" s="80" t="s">
        <v>5</v>
      </c>
      <c r="D77" s="82">
        <v>1</v>
      </c>
      <c r="E77" s="52">
        <v>33814</v>
      </c>
      <c r="F77" s="52">
        <v>31900</v>
      </c>
      <c r="G77" s="52">
        <v>33176</v>
      </c>
      <c r="H77" s="73">
        <v>38886</v>
      </c>
    </row>
    <row r="78" spans="1:8" s="8" customFormat="1" ht="25.5" x14ac:dyDescent="0.25">
      <c r="A78" s="80">
        <v>74</v>
      </c>
      <c r="B78" s="81" t="s">
        <v>86</v>
      </c>
      <c r="C78" s="80" t="s">
        <v>5</v>
      </c>
      <c r="D78" s="82">
        <v>1</v>
      </c>
      <c r="E78" s="52">
        <v>33176</v>
      </c>
      <c r="F78" s="52">
        <v>31900</v>
      </c>
      <c r="G78" s="52">
        <v>34771</v>
      </c>
      <c r="H78" s="73">
        <v>38152</v>
      </c>
    </row>
    <row r="79" spans="1:8" s="8" customFormat="1" ht="25.5" x14ac:dyDescent="0.25">
      <c r="A79" s="80">
        <v>75</v>
      </c>
      <c r="B79" s="81" t="s">
        <v>87</v>
      </c>
      <c r="C79" s="80" t="s">
        <v>23</v>
      </c>
      <c r="D79" s="82">
        <v>1</v>
      </c>
      <c r="E79" s="43">
        <v>25970</v>
      </c>
      <c r="F79" s="43">
        <v>24500</v>
      </c>
      <c r="G79" s="43">
        <v>25725</v>
      </c>
      <c r="H79" s="76">
        <v>29866</v>
      </c>
    </row>
    <row r="80" spans="1:8" s="8" customFormat="1" ht="38.25" x14ac:dyDescent="0.25">
      <c r="A80" s="80">
        <v>76</v>
      </c>
      <c r="B80" s="81" t="s">
        <v>88</v>
      </c>
      <c r="C80" s="80" t="s">
        <v>20</v>
      </c>
      <c r="D80" s="82">
        <v>1</v>
      </c>
      <c r="E80" s="43">
        <v>33495</v>
      </c>
      <c r="F80" s="43">
        <v>31900</v>
      </c>
      <c r="G80" s="43">
        <v>33814</v>
      </c>
      <c r="H80" s="76">
        <v>38519</v>
      </c>
    </row>
    <row r="81" spans="1:8" s="8" customFormat="1" ht="63.75" x14ac:dyDescent="0.25">
      <c r="A81" s="80">
        <v>77</v>
      </c>
      <c r="B81" s="81" t="s">
        <v>89</v>
      </c>
      <c r="C81" s="80" t="s">
        <v>23</v>
      </c>
      <c r="D81" s="82">
        <v>1</v>
      </c>
      <c r="E81" s="43">
        <v>41392</v>
      </c>
      <c r="F81" s="43">
        <v>39800</v>
      </c>
      <c r="G81" s="43">
        <v>42984</v>
      </c>
      <c r="H81" s="76">
        <v>47601</v>
      </c>
    </row>
    <row r="82" spans="1:8" s="8" customFormat="1" ht="38.25" x14ac:dyDescent="0.25">
      <c r="A82" s="80">
        <v>78</v>
      </c>
      <c r="B82" s="81" t="s">
        <v>90</v>
      </c>
      <c r="C82" s="80" t="s">
        <v>20</v>
      </c>
      <c r="D82" s="82">
        <v>1</v>
      </c>
      <c r="E82" s="43">
        <v>227900</v>
      </c>
      <c r="F82" s="43">
        <v>215000</v>
      </c>
      <c r="G82" s="43">
        <v>230050</v>
      </c>
      <c r="H82" s="76">
        <v>262085</v>
      </c>
    </row>
    <row r="83" spans="1:8" s="8" customFormat="1" ht="39" thickBot="1" x14ac:dyDescent="0.3">
      <c r="A83" s="80">
        <v>79</v>
      </c>
      <c r="B83" s="81" t="s">
        <v>91</v>
      </c>
      <c r="C83" s="80" t="s">
        <v>20</v>
      </c>
      <c r="D83" s="82">
        <v>1</v>
      </c>
      <c r="E83" s="43">
        <v>13125</v>
      </c>
      <c r="F83" s="43">
        <v>12500</v>
      </c>
      <c r="G83" s="43">
        <v>13625</v>
      </c>
      <c r="H83" s="76">
        <v>15094</v>
      </c>
    </row>
    <row r="84" spans="1:8" s="8" customFormat="1" x14ac:dyDescent="0.25">
      <c r="A84" s="114" t="s">
        <v>92</v>
      </c>
      <c r="B84" s="115"/>
      <c r="C84" s="87"/>
      <c r="D84" s="87"/>
      <c r="E84" s="87"/>
      <c r="F84" s="87"/>
      <c r="G84" s="87"/>
      <c r="H84" s="65"/>
    </row>
    <row r="85" spans="1:8" s="8" customFormat="1" ht="25.5" x14ac:dyDescent="0.25">
      <c r="A85" s="80">
        <v>80</v>
      </c>
      <c r="B85" s="81" t="s">
        <v>93</v>
      </c>
      <c r="C85" s="80" t="s">
        <v>23</v>
      </c>
      <c r="D85" s="82">
        <v>1</v>
      </c>
      <c r="E85" s="52">
        <v>34860</v>
      </c>
      <c r="F85" s="52">
        <v>33200</v>
      </c>
      <c r="G85" s="52">
        <v>35524</v>
      </c>
      <c r="H85" s="73">
        <v>40089</v>
      </c>
    </row>
    <row r="86" spans="1:8" s="8" customFormat="1" ht="25.5" x14ac:dyDescent="0.25">
      <c r="A86" s="80">
        <v>81</v>
      </c>
      <c r="B86" s="81" t="s">
        <v>94</v>
      </c>
      <c r="C86" s="80" t="s">
        <v>23</v>
      </c>
      <c r="D86" s="82">
        <v>1</v>
      </c>
      <c r="E86" s="52">
        <v>44520</v>
      </c>
      <c r="F86" s="52">
        <v>42000</v>
      </c>
      <c r="G86" s="52">
        <v>45360</v>
      </c>
      <c r="H86" s="73">
        <v>51198</v>
      </c>
    </row>
    <row r="87" spans="1:8" s="8" customFormat="1" ht="25.5" x14ac:dyDescent="0.25">
      <c r="A87" s="100">
        <v>82</v>
      </c>
      <c r="B87" s="81" t="s">
        <v>95</v>
      </c>
      <c r="C87" s="80" t="s">
        <v>23</v>
      </c>
      <c r="D87" s="82">
        <v>1</v>
      </c>
      <c r="E87" s="52">
        <v>28355</v>
      </c>
      <c r="F87" s="52">
        <v>26500</v>
      </c>
      <c r="G87" s="52">
        <v>27560</v>
      </c>
      <c r="H87" s="73">
        <v>32608</v>
      </c>
    </row>
    <row r="88" spans="1:8" s="8" customFormat="1" ht="51" x14ac:dyDescent="0.25">
      <c r="A88" s="100">
        <v>83</v>
      </c>
      <c r="B88" s="81" t="s">
        <v>96</v>
      </c>
      <c r="C88" s="80" t="s">
        <v>23</v>
      </c>
      <c r="D88" s="82">
        <v>1</v>
      </c>
      <c r="E88" s="52">
        <v>66360</v>
      </c>
      <c r="F88" s="52">
        <v>63200</v>
      </c>
      <c r="G88" s="52">
        <v>68888</v>
      </c>
      <c r="H88" s="73">
        <v>76314</v>
      </c>
    </row>
    <row r="89" spans="1:8" s="8" customFormat="1" ht="13.5" thickBot="1" x14ac:dyDescent="0.3">
      <c r="A89" s="80">
        <v>84</v>
      </c>
      <c r="B89" s="81" t="s">
        <v>97</v>
      </c>
      <c r="C89" s="80" t="s">
        <v>23</v>
      </c>
      <c r="D89" s="82">
        <v>1</v>
      </c>
      <c r="E89" s="52">
        <v>27178</v>
      </c>
      <c r="F89" s="52">
        <v>25400</v>
      </c>
      <c r="G89" s="52">
        <v>27178</v>
      </c>
      <c r="H89" s="73">
        <v>31255</v>
      </c>
    </row>
    <row r="90" spans="1:8" s="8" customFormat="1" x14ac:dyDescent="0.25">
      <c r="A90" s="114" t="s">
        <v>98</v>
      </c>
      <c r="B90" s="115"/>
      <c r="C90" s="87"/>
      <c r="D90" s="87"/>
      <c r="E90" s="87"/>
      <c r="F90" s="87"/>
      <c r="G90" s="87"/>
      <c r="H90" s="65"/>
    </row>
    <row r="91" spans="1:8" s="8" customFormat="1" ht="38.25" x14ac:dyDescent="0.25">
      <c r="A91" s="80">
        <v>85</v>
      </c>
      <c r="B91" s="81" t="s">
        <v>99</v>
      </c>
      <c r="C91" s="80" t="s">
        <v>20</v>
      </c>
      <c r="D91" s="82">
        <v>1</v>
      </c>
      <c r="E91" s="43">
        <v>128578</v>
      </c>
      <c r="F91" s="43">
        <v>121300</v>
      </c>
      <c r="G91" s="43">
        <v>127365</v>
      </c>
      <c r="H91" s="76">
        <v>147865</v>
      </c>
    </row>
    <row r="92" spans="1:8" s="8" customFormat="1" ht="25.5" x14ac:dyDescent="0.25">
      <c r="A92" s="80">
        <v>86</v>
      </c>
      <c r="B92" s="81" t="s">
        <v>100</v>
      </c>
      <c r="C92" s="80" t="s">
        <v>20</v>
      </c>
      <c r="D92" s="82">
        <v>1</v>
      </c>
      <c r="E92" s="52">
        <v>32100</v>
      </c>
      <c r="F92" s="52">
        <v>30000</v>
      </c>
      <c r="G92" s="52">
        <v>31200</v>
      </c>
      <c r="H92" s="73">
        <v>36915</v>
      </c>
    </row>
    <row r="93" spans="1:8" s="8" customFormat="1" ht="51" x14ac:dyDescent="0.25">
      <c r="A93" s="80">
        <v>87</v>
      </c>
      <c r="B93" s="81" t="s">
        <v>101</v>
      </c>
      <c r="C93" s="80" t="s">
        <v>20</v>
      </c>
      <c r="D93" s="82">
        <v>1</v>
      </c>
      <c r="E93" s="52">
        <v>440856</v>
      </c>
      <c r="F93" s="52">
        <v>423900</v>
      </c>
      <c r="G93" s="52">
        <v>453573</v>
      </c>
      <c r="H93" s="73">
        <v>506984</v>
      </c>
    </row>
    <row r="94" spans="1:8" s="8" customFormat="1" ht="38.25" x14ac:dyDescent="0.25">
      <c r="A94" s="80">
        <v>88</v>
      </c>
      <c r="B94" s="81" t="s">
        <v>102</v>
      </c>
      <c r="C94" s="80" t="s">
        <v>15</v>
      </c>
      <c r="D94" s="82">
        <v>1</v>
      </c>
      <c r="E94" s="52">
        <v>25200</v>
      </c>
      <c r="F94" s="52">
        <v>24000</v>
      </c>
      <c r="G94" s="52">
        <v>25200</v>
      </c>
      <c r="H94" s="73">
        <v>28890</v>
      </c>
    </row>
    <row r="95" spans="1:8" s="8" customFormat="1" ht="38.25" x14ac:dyDescent="0.25">
      <c r="A95" s="80">
        <v>89</v>
      </c>
      <c r="B95" s="81" t="s">
        <v>103</v>
      </c>
      <c r="C95" s="80" t="s">
        <v>15</v>
      </c>
      <c r="D95" s="82">
        <v>1</v>
      </c>
      <c r="E95" s="52">
        <v>20034</v>
      </c>
      <c r="F95" s="52">
        <v>18900</v>
      </c>
      <c r="G95" s="52">
        <v>20034</v>
      </c>
      <c r="H95" s="73">
        <v>23039</v>
      </c>
    </row>
    <row r="96" spans="1:8" s="8" customFormat="1" ht="38.25" x14ac:dyDescent="0.25">
      <c r="A96" s="80">
        <v>90</v>
      </c>
      <c r="B96" s="81" t="s">
        <v>104</v>
      </c>
      <c r="C96" s="80" t="s">
        <v>23</v>
      </c>
      <c r="D96" s="82">
        <v>1</v>
      </c>
      <c r="E96" s="52">
        <v>58968</v>
      </c>
      <c r="F96" s="52">
        <v>56700</v>
      </c>
      <c r="G96" s="52">
        <v>60669</v>
      </c>
      <c r="H96" s="73">
        <v>67813</v>
      </c>
    </row>
    <row r="97" spans="1:8" s="8" customFormat="1" ht="25.5" x14ac:dyDescent="0.25">
      <c r="A97" s="80">
        <v>91</v>
      </c>
      <c r="B97" s="81" t="s">
        <v>105</v>
      </c>
      <c r="C97" s="80" t="s">
        <v>23</v>
      </c>
      <c r="D97" s="82">
        <v>1</v>
      </c>
      <c r="E97" s="52">
        <v>20034</v>
      </c>
      <c r="F97" s="52">
        <v>18900</v>
      </c>
      <c r="G97" s="52">
        <v>20034</v>
      </c>
      <c r="H97" s="73">
        <v>23039</v>
      </c>
    </row>
    <row r="98" spans="1:8" s="8" customFormat="1" ht="51" x14ac:dyDescent="0.25">
      <c r="A98" s="80">
        <v>92</v>
      </c>
      <c r="B98" s="81" t="s">
        <v>106</v>
      </c>
      <c r="C98" s="80" t="s">
        <v>20</v>
      </c>
      <c r="D98" s="82">
        <v>1</v>
      </c>
      <c r="E98" s="52">
        <v>35524</v>
      </c>
      <c r="F98" s="52">
        <v>33200</v>
      </c>
      <c r="G98" s="52">
        <v>35524</v>
      </c>
      <c r="H98" s="73">
        <v>40853</v>
      </c>
    </row>
    <row r="99" spans="1:8" s="8" customFormat="1" ht="38.25" x14ac:dyDescent="0.25">
      <c r="A99" s="80">
        <v>93</v>
      </c>
      <c r="B99" s="81" t="s">
        <v>107</v>
      </c>
      <c r="C99" s="80" t="s">
        <v>20</v>
      </c>
      <c r="D99" s="82">
        <v>1</v>
      </c>
      <c r="E99" s="52">
        <v>47424</v>
      </c>
      <c r="F99" s="52">
        <v>45600</v>
      </c>
      <c r="G99" s="52">
        <v>48336</v>
      </c>
      <c r="H99" s="73">
        <v>54538</v>
      </c>
    </row>
    <row r="100" spans="1:8" s="8" customFormat="1" ht="25.5" x14ac:dyDescent="0.25">
      <c r="A100" s="80">
        <v>94</v>
      </c>
      <c r="B100" s="81" t="s">
        <v>108</v>
      </c>
      <c r="C100" s="80" t="s">
        <v>20</v>
      </c>
      <c r="D100" s="82">
        <v>1</v>
      </c>
      <c r="E100" s="52">
        <v>570045</v>
      </c>
      <c r="F100" s="52">
        <v>542900</v>
      </c>
      <c r="G100" s="52">
        <v>591761</v>
      </c>
      <c r="H100" s="73">
        <v>655552</v>
      </c>
    </row>
    <row r="101" spans="1:8" s="8" customFormat="1" ht="25.5" x14ac:dyDescent="0.25">
      <c r="A101" s="80">
        <v>95</v>
      </c>
      <c r="B101" s="81" t="s">
        <v>109</v>
      </c>
      <c r="C101" s="80" t="s">
        <v>20</v>
      </c>
      <c r="D101" s="82">
        <v>1</v>
      </c>
      <c r="E101" s="52">
        <v>341320</v>
      </c>
      <c r="F101" s="52">
        <v>322000</v>
      </c>
      <c r="G101" s="52">
        <v>344540</v>
      </c>
      <c r="H101" s="73">
        <v>392518</v>
      </c>
    </row>
    <row r="102" spans="1:8" s="8" customFormat="1" ht="25.5" x14ac:dyDescent="0.25">
      <c r="A102" s="80">
        <v>96</v>
      </c>
      <c r="B102" s="81" t="s">
        <v>110</v>
      </c>
      <c r="C102" s="80" t="s">
        <v>23</v>
      </c>
      <c r="D102" s="82">
        <v>1</v>
      </c>
      <c r="E102" s="52">
        <v>25038</v>
      </c>
      <c r="F102" s="52">
        <v>23400</v>
      </c>
      <c r="G102" s="52">
        <v>24102</v>
      </c>
      <c r="H102" s="73">
        <v>28794</v>
      </c>
    </row>
    <row r="103" spans="1:8" s="8" customFormat="1" ht="39" thickBot="1" x14ac:dyDescent="0.3">
      <c r="A103" s="80">
        <v>97</v>
      </c>
      <c r="B103" s="81" t="s">
        <v>111</v>
      </c>
      <c r="C103" s="80" t="s">
        <v>20</v>
      </c>
      <c r="D103" s="82">
        <v>1</v>
      </c>
      <c r="E103" s="52">
        <v>175854</v>
      </c>
      <c r="F103" s="52">
        <v>165900</v>
      </c>
      <c r="G103" s="52">
        <v>175854</v>
      </c>
      <c r="H103" s="73">
        <v>202232</v>
      </c>
    </row>
    <row r="104" spans="1:8" s="8" customFormat="1" x14ac:dyDescent="0.25">
      <c r="A104" s="114" t="s">
        <v>112</v>
      </c>
      <c r="B104" s="115"/>
      <c r="C104" s="87"/>
      <c r="D104" s="87"/>
      <c r="E104" s="87"/>
      <c r="F104" s="87"/>
      <c r="G104" s="87"/>
      <c r="H104" s="65"/>
    </row>
    <row r="105" spans="1:8" s="8" customFormat="1" ht="51" x14ac:dyDescent="0.25">
      <c r="A105" s="80">
        <v>98</v>
      </c>
      <c r="B105" s="81" t="s">
        <v>113</v>
      </c>
      <c r="C105" s="80" t="s">
        <v>23</v>
      </c>
      <c r="D105" s="82">
        <v>1</v>
      </c>
      <c r="E105" s="43">
        <v>238056</v>
      </c>
      <c r="F105" s="43">
        <v>228900</v>
      </c>
      <c r="G105" s="43">
        <v>242634</v>
      </c>
      <c r="H105" s="76">
        <v>273764</v>
      </c>
    </row>
    <row r="106" spans="1:8" s="8" customFormat="1" ht="103.5" customHeight="1" x14ac:dyDescent="0.25">
      <c r="A106" s="80">
        <v>99</v>
      </c>
      <c r="B106" s="81" t="s">
        <v>114</v>
      </c>
      <c r="C106" s="80" t="s">
        <v>23</v>
      </c>
      <c r="D106" s="82">
        <v>1</v>
      </c>
      <c r="E106" s="43">
        <v>94022</v>
      </c>
      <c r="F106" s="43">
        <v>88700</v>
      </c>
      <c r="G106" s="43">
        <v>91361</v>
      </c>
      <c r="H106" s="76">
        <v>108125</v>
      </c>
    </row>
    <row r="107" spans="1:8" s="8" customFormat="1" ht="38.25" x14ac:dyDescent="0.25">
      <c r="A107" s="80">
        <v>100</v>
      </c>
      <c r="B107" s="81" t="s">
        <v>115</v>
      </c>
      <c r="C107" s="80" t="s">
        <v>23</v>
      </c>
      <c r="D107" s="82">
        <v>1</v>
      </c>
      <c r="E107" s="43">
        <v>37380</v>
      </c>
      <c r="F107" s="43">
        <v>35600</v>
      </c>
      <c r="G107" s="43">
        <v>37024</v>
      </c>
      <c r="H107" s="76">
        <v>42987</v>
      </c>
    </row>
    <row r="108" spans="1:8" s="8" customFormat="1" ht="25.5" x14ac:dyDescent="0.25">
      <c r="A108" s="80">
        <v>101</v>
      </c>
      <c r="B108" s="81" t="s">
        <v>116</v>
      </c>
      <c r="C108" s="80" t="s">
        <v>5</v>
      </c>
      <c r="D108" s="82">
        <v>1</v>
      </c>
      <c r="E108" s="43">
        <v>22791</v>
      </c>
      <c r="F108" s="43">
        <v>21300</v>
      </c>
      <c r="G108" s="43">
        <v>22152</v>
      </c>
      <c r="H108" s="76">
        <v>26210</v>
      </c>
    </row>
    <row r="109" spans="1:8" s="8" customFormat="1" ht="51" x14ac:dyDescent="0.25">
      <c r="A109" s="80">
        <v>102</v>
      </c>
      <c r="B109" s="81" t="s">
        <v>117</v>
      </c>
      <c r="C109" s="80" t="s">
        <v>23</v>
      </c>
      <c r="D109" s="82">
        <v>1</v>
      </c>
      <c r="E109" s="43">
        <v>34528</v>
      </c>
      <c r="F109" s="43">
        <v>33200</v>
      </c>
      <c r="G109" s="43">
        <v>35856</v>
      </c>
      <c r="H109" s="76">
        <v>39707</v>
      </c>
    </row>
    <row r="110" spans="1:8" s="8" customFormat="1" ht="38.25" x14ac:dyDescent="0.25">
      <c r="A110" s="80">
        <v>103</v>
      </c>
      <c r="B110" s="81" t="s">
        <v>118</v>
      </c>
      <c r="C110" s="80" t="s">
        <v>20</v>
      </c>
      <c r="D110" s="82">
        <v>1</v>
      </c>
      <c r="E110" s="43">
        <v>177513</v>
      </c>
      <c r="F110" s="43">
        <v>165900</v>
      </c>
      <c r="G110" s="43">
        <v>175854</v>
      </c>
      <c r="H110" s="76">
        <v>204140</v>
      </c>
    </row>
    <row r="111" spans="1:8" s="8" customFormat="1" ht="25.5" x14ac:dyDescent="0.25">
      <c r="A111" s="80">
        <v>104</v>
      </c>
      <c r="B111" s="81" t="s">
        <v>119</v>
      </c>
      <c r="C111" s="80" t="s">
        <v>20</v>
      </c>
      <c r="D111" s="82">
        <v>1</v>
      </c>
      <c r="E111" s="43">
        <v>69324</v>
      </c>
      <c r="F111" s="43">
        <v>65400</v>
      </c>
      <c r="G111" s="43">
        <v>71286</v>
      </c>
      <c r="H111" s="76">
        <v>79723</v>
      </c>
    </row>
    <row r="112" spans="1:8" s="8" customFormat="1" ht="25.5" x14ac:dyDescent="0.25">
      <c r="A112" s="80">
        <v>105</v>
      </c>
      <c r="B112" s="81" t="s">
        <v>120</v>
      </c>
      <c r="C112" s="80" t="s">
        <v>20</v>
      </c>
      <c r="D112" s="82">
        <v>1</v>
      </c>
      <c r="E112" s="43">
        <v>376192.94</v>
      </c>
      <c r="F112" s="43">
        <v>354899</v>
      </c>
      <c r="G112" s="43">
        <v>386840</v>
      </c>
      <c r="H112" s="76">
        <v>432622</v>
      </c>
    </row>
    <row r="113" spans="1:8" s="8" customFormat="1" ht="63.75" x14ac:dyDescent="0.25">
      <c r="A113" s="80">
        <v>106</v>
      </c>
      <c r="B113" s="81" t="s">
        <v>121</v>
      </c>
      <c r="C113" s="80" t="s">
        <v>20</v>
      </c>
      <c r="D113" s="82">
        <v>1</v>
      </c>
      <c r="E113" s="43">
        <v>69642</v>
      </c>
      <c r="F113" s="43">
        <v>65700</v>
      </c>
      <c r="G113" s="43">
        <v>70956</v>
      </c>
      <c r="H113" s="76">
        <v>80088</v>
      </c>
    </row>
    <row r="114" spans="1:8" s="8" customFormat="1" ht="39" thickBot="1" x14ac:dyDescent="0.3">
      <c r="A114" s="80">
        <v>107</v>
      </c>
      <c r="B114" s="81" t="s">
        <v>122</v>
      </c>
      <c r="C114" s="80" t="s">
        <v>23</v>
      </c>
      <c r="D114" s="82">
        <v>1</v>
      </c>
      <c r="E114" s="43">
        <v>38092</v>
      </c>
      <c r="F114" s="43">
        <v>35600</v>
      </c>
      <c r="G114" s="43">
        <v>37380</v>
      </c>
      <c r="H114" s="76">
        <v>43806</v>
      </c>
    </row>
    <row r="115" spans="1:8" s="8" customFormat="1" x14ac:dyDescent="0.25">
      <c r="A115" s="114" t="s">
        <v>123</v>
      </c>
      <c r="B115" s="115"/>
      <c r="C115" s="87"/>
      <c r="D115" s="87"/>
      <c r="E115" s="87"/>
      <c r="F115" s="87"/>
      <c r="G115" s="87"/>
      <c r="H115" s="65"/>
    </row>
    <row r="116" spans="1:8" s="8" customFormat="1" ht="25.5" x14ac:dyDescent="0.25">
      <c r="A116" s="80">
        <v>108</v>
      </c>
      <c r="B116" s="81" t="s">
        <v>124</v>
      </c>
      <c r="C116" s="80" t="s">
        <v>20</v>
      </c>
      <c r="D116" s="82">
        <v>1</v>
      </c>
      <c r="E116" s="43">
        <v>175854</v>
      </c>
      <c r="F116" s="43">
        <v>165900</v>
      </c>
      <c r="G116" s="43">
        <v>179172</v>
      </c>
      <c r="H116" s="76">
        <v>202232</v>
      </c>
    </row>
    <row r="117" spans="1:8" s="8" customFormat="1" ht="38.25" x14ac:dyDescent="0.25">
      <c r="A117" s="80">
        <v>109</v>
      </c>
      <c r="B117" s="81" t="s">
        <v>125</v>
      </c>
      <c r="C117" s="80" t="s">
        <v>5</v>
      </c>
      <c r="D117" s="82">
        <v>1</v>
      </c>
      <c r="E117" s="43">
        <v>57824</v>
      </c>
      <c r="F117" s="43">
        <v>55600</v>
      </c>
      <c r="G117" s="43">
        <v>60604</v>
      </c>
      <c r="H117" s="76">
        <v>66498</v>
      </c>
    </row>
    <row r="118" spans="1:8" s="8" customFormat="1" ht="25.5" x14ac:dyDescent="0.25">
      <c r="A118" s="80">
        <v>110</v>
      </c>
      <c r="B118" s="81" t="s">
        <v>126</v>
      </c>
      <c r="C118" s="80" t="s">
        <v>20</v>
      </c>
      <c r="D118" s="82">
        <v>1</v>
      </c>
      <c r="E118" s="43">
        <v>33384</v>
      </c>
      <c r="F118" s="43">
        <v>31200</v>
      </c>
      <c r="G118" s="43">
        <v>34008</v>
      </c>
      <c r="H118" s="76">
        <v>38392</v>
      </c>
    </row>
    <row r="119" spans="1:8" s="8" customFormat="1" ht="38.25" x14ac:dyDescent="0.25">
      <c r="A119" s="80">
        <v>111</v>
      </c>
      <c r="B119" s="81" t="s">
        <v>127</v>
      </c>
      <c r="C119" s="80" t="s">
        <v>5</v>
      </c>
      <c r="D119" s="82">
        <v>1</v>
      </c>
      <c r="E119" s="43">
        <v>59492</v>
      </c>
      <c r="F119" s="43">
        <v>55600</v>
      </c>
      <c r="G119" s="43">
        <v>58380</v>
      </c>
      <c r="H119" s="76">
        <v>68416</v>
      </c>
    </row>
    <row r="120" spans="1:8" s="8" customFormat="1" ht="25.5" x14ac:dyDescent="0.25">
      <c r="A120" s="80">
        <v>112</v>
      </c>
      <c r="B120" s="81" t="s">
        <v>128</v>
      </c>
      <c r="C120" s="80" t="s">
        <v>20</v>
      </c>
      <c r="D120" s="82">
        <v>1</v>
      </c>
      <c r="E120" s="43">
        <v>30056</v>
      </c>
      <c r="F120" s="43">
        <v>28900</v>
      </c>
      <c r="G120" s="43">
        <v>30345</v>
      </c>
      <c r="H120" s="76">
        <v>34564</v>
      </c>
    </row>
    <row r="121" spans="1:8" s="8" customFormat="1" ht="25.5" x14ac:dyDescent="0.25">
      <c r="A121" s="80">
        <v>113</v>
      </c>
      <c r="B121" s="81" t="s">
        <v>129</v>
      </c>
      <c r="C121" s="80" t="s">
        <v>20</v>
      </c>
      <c r="D121" s="82">
        <v>1</v>
      </c>
      <c r="E121" s="43">
        <v>821256.8</v>
      </c>
      <c r="F121" s="43">
        <v>789670</v>
      </c>
      <c r="G121" s="43">
        <v>829154</v>
      </c>
      <c r="H121" s="76">
        <v>944445</v>
      </c>
    </row>
    <row r="122" spans="1:8" s="8" customFormat="1" ht="25.5" x14ac:dyDescent="0.25">
      <c r="A122" s="80">
        <v>114</v>
      </c>
      <c r="B122" s="81" t="s">
        <v>130</v>
      </c>
      <c r="C122" s="80" t="s">
        <v>20</v>
      </c>
      <c r="D122" s="82">
        <v>1</v>
      </c>
      <c r="E122" s="43">
        <v>27136</v>
      </c>
      <c r="F122" s="43">
        <v>25600</v>
      </c>
      <c r="G122" s="43">
        <v>27392</v>
      </c>
      <c r="H122" s="76">
        <v>31206</v>
      </c>
    </row>
    <row r="123" spans="1:8" s="8" customFormat="1" ht="38.25" x14ac:dyDescent="0.25">
      <c r="A123" s="80">
        <v>115</v>
      </c>
      <c r="B123" s="81" t="s">
        <v>131</v>
      </c>
      <c r="C123" s="80" t="s">
        <v>20</v>
      </c>
      <c r="D123" s="82">
        <v>1</v>
      </c>
      <c r="E123" s="43">
        <v>177513</v>
      </c>
      <c r="F123" s="43">
        <v>165900</v>
      </c>
      <c r="G123" s="43">
        <v>180831</v>
      </c>
      <c r="H123" s="76">
        <v>204140</v>
      </c>
    </row>
    <row r="124" spans="1:8" s="8" customFormat="1" ht="38.25" x14ac:dyDescent="0.25">
      <c r="A124" s="80">
        <v>116</v>
      </c>
      <c r="B124" s="81" t="s">
        <v>132</v>
      </c>
      <c r="C124" s="80" t="s">
        <v>20</v>
      </c>
      <c r="D124" s="82">
        <v>1</v>
      </c>
      <c r="E124" s="43">
        <v>92456</v>
      </c>
      <c r="F124" s="52">
        <v>88900</v>
      </c>
      <c r="G124" s="43">
        <v>93345</v>
      </c>
      <c r="H124" s="76">
        <v>106324</v>
      </c>
    </row>
    <row r="125" spans="1:8" s="8" customFormat="1" ht="51" x14ac:dyDescent="0.25">
      <c r="A125" s="80">
        <v>117</v>
      </c>
      <c r="B125" s="81" t="s">
        <v>133</v>
      </c>
      <c r="C125" s="80" t="s">
        <v>5</v>
      </c>
      <c r="D125" s="82">
        <v>1</v>
      </c>
      <c r="E125" s="43">
        <v>26215</v>
      </c>
      <c r="F125" s="52">
        <v>24500</v>
      </c>
      <c r="G125" s="43">
        <v>25480</v>
      </c>
      <c r="H125" s="76">
        <v>30147</v>
      </c>
    </row>
    <row r="126" spans="1:8" s="8" customFormat="1" ht="38.25" x14ac:dyDescent="0.25">
      <c r="A126" s="80">
        <v>118</v>
      </c>
      <c r="B126" s="81" t="s">
        <v>134</v>
      </c>
      <c r="C126" s="80" t="s">
        <v>20</v>
      </c>
      <c r="D126" s="82">
        <v>1</v>
      </c>
      <c r="E126" s="43">
        <v>58380</v>
      </c>
      <c r="F126" s="52">
        <v>55600</v>
      </c>
      <c r="G126" s="43">
        <v>60048</v>
      </c>
      <c r="H126" s="76">
        <v>67137</v>
      </c>
    </row>
    <row r="127" spans="1:8" s="8" customFormat="1" ht="63.75" x14ac:dyDescent="0.25">
      <c r="A127" s="80">
        <v>119</v>
      </c>
      <c r="B127" s="81" t="s">
        <v>135</v>
      </c>
      <c r="C127" s="80" t="s">
        <v>20</v>
      </c>
      <c r="D127" s="82">
        <v>1</v>
      </c>
      <c r="E127" s="43">
        <v>94234</v>
      </c>
      <c r="F127" s="52">
        <v>88900</v>
      </c>
      <c r="G127" s="43">
        <v>91567</v>
      </c>
      <c r="H127" s="76">
        <v>108369</v>
      </c>
    </row>
    <row r="128" spans="1:8" s="8" customFormat="1" ht="25.5" x14ac:dyDescent="0.25">
      <c r="A128" s="80">
        <v>120</v>
      </c>
      <c r="B128" s="81" t="s">
        <v>136</v>
      </c>
      <c r="C128" s="80" t="s">
        <v>20</v>
      </c>
      <c r="D128" s="82">
        <v>1</v>
      </c>
      <c r="E128" s="43">
        <v>81213</v>
      </c>
      <c r="F128" s="43">
        <v>75900</v>
      </c>
      <c r="G128" s="43">
        <v>82731</v>
      </c>
      <c r="H128" s="76">
        <v>93395</v>
      </c>
    </row>
    <row r="129" spans="1:8" s="8" customFormat="1" ht="25.5" x14ac:dyDescent="0.25">
      <c r="A129" s="80">
        <v>121</v>
      </c>
      <c r="B129" s="81" t="s">
        <v>137</v>
      </c>
      <c r="C129" s="80" t="s">
        <v>5</v>
      </c>
      <c r="D129" s="82">
        <v>1</v>
      </c>
      <c r="E129" s="43">
        <v>45261</v>
      </c>
      <c r="F129" s="43">
        <v>42300</v>
      </c>
      <c r="G129" s="43">
        <v>43569</v>
      </c>
      <c r="H129" s="76">
        <v>52050</v>
      </c>
    </row>
    <row r="130" spans="1:8" s="8" customFormat="1" x14ac:dyDescent="0.25">
      <c r="A130" s="80">
        <v>122</v>
      </c>
      <c r="B130" s="81" t="s">
        <v>138</v>
      </c>
      <c r="C130" s="80" t="s">
        <v>20</v>
      </c>
      <c r="D130" s="82">
        <v>1</v>
      </c>
      <c r="E130" s="43">
        <v>12480</v>
      </c>
      <c r="F130" s="43">
        <v>12000</v>
      </c>
      <c r="G130" s="43">
        <v>12720</v>
      </c>
      <c r="H130" s="76">
        <v>14352</v>
      </c>
    </row>
    <row r="131" spans="1:8" s="8" customFormat="1" x14ac:dyDescent="0.25">
      <c r="A131" s="80">
        <v>123</v>
      </c>
      <c r="B131" s="81" t="s">
        <v>139</v>
      </c>
      <c r="C131" s="80" t="s">
        <v>20</v>
      </c>
      <c r="D131" s="82">
        <v>1</v>
      </c>
      <c r="E131" s="43">
        <v>12840</v>
      </c>
      <c r="F131" s="43">
        <v>12000</v>
      </c>
      <c r="G131" s="43">
        <v>13080</v>
      </c>
      <c r="H131" s="76">
        <v>14766</v>
      </c>
    </row>
    <row r="132" spans="1:8" s="8" customFormat="1" ht="25.5" x14ac:dyDescent="0.25">
      <c r="A132" s="80">
        <v>124</v>
      </c>
      <c r="B132" s="81" t="s">
        <v>140</v>
      </c>
      <c r="C132" s="80" t="s">
        <v>20</v>
      </c>
      <c r="D132" s="82">
        <v>1</v>
      </c>
      <c r="E132" s="52">
        <v>41623</v>
      </c>
      <c r="F132" s="52">
        <v>38900</v>
      </c>
      <c r="G132" s="52">
        <v>41234</v>
      </c>
      <c r="H132" s="73">
        <v>47866</v>
      </c>
    </row>
    <row r="133" spans="1:8" s="8" customFormat="1" ht="25.5" x14ac:dyDescent="0.25">
      <c r="A133" s="80">
        <v>125</v>
      </c>
      <c r="B133" s="81" t="s">
        <v>141</v>
      </c>
      <c r="C133" s="80" t="s">
        <v>20</v>
      </c>
      <c r="D133" s="82">
        <v>1</v>
      </c>
      <c r="E133" s="52">
        <v>38054</v>
      </c>
      <c r="F133" s="52">
        <v>35900</v>
      </c>
      <c r="G133" s="52">
        <v>38054</v>
      </c>
      <c r="H133" s="73">
        <v>43762</v>
      </c>
    </row>
    <row r="134" spans="1:8" s="8" customFormat="1" ht="25.5" x14ac:dyDescent="0.25">
      <c r="A134" s="80">
        <v>126</v>
      </c>
      <c r="B134" s="81" t="s">
        <v>142</v>
      </c>
      <c r="C134" s="80" t="s">
        <v>20</v>
      </c>
      <c r="D134" s="82">
        <v>1</v>
      </c>
      <c r="E134" s="52">
        <v>28704</v>
      </c>
      <c r="F134" s="52">
        <v>27600</v>
      </c>
      <c r="G134" s="52">
        <v>29532</v>
      </c>
      <c r="H134" s="73">
        <v>33010</v>
      </c>
    </row>
    <row r="135" spans="1:8" s="8" customFormat="1" ht="25.5" x14ac:dyDescent="0.25">
      <c r="A135" s="80">
        <v>127</v>
      </c>
      <c r="B135" s="81" t="s">
        <v>143</v>
      </c>
      <c r="C135" s="80" t="s">
        <v>5</v>
      </c>
      <c r="D135" s="82">
        <v>1</v>
      </c>
      <c r="E135" s="52">
        <v>13803</v>
      </c>
      <c r="F135" s="52">
        <v>12900</v>
      </c>
      <c r="G135" s="52">
        <v>13932</v>
      </c>
      <c r="H135" s="73">
        <v>15873</v>
      </c>
    </row>
    <row r="136" spans="1:8" s="8" customFormat="1" x14ac:dyDescent="0.25">
      <c r="A136" s="80">
        <v>128</v>
      </c>
      <c r="B136" s="81" t="s">
        <v>144</v>
      </c>
      <c r="C136" s="80" t="s">
        <v>20</v>
      </c>
      <c r="D136" s="82">
        <v>1</v>
      </c>
      <c r="E136" s="52">
        <v>95123</v>
      </c>
      <c r="F136" s="52">
        <v>88900</v>
      </c>
      <c r="G136" s="52">
        <v>92456</v>
      </c>
      <c r="H136" s="73">
        <v>109391</v>
      </c>
    </row>
    <row r="137" spans="1:8" s="8" customFormat="1" ht="25.5" x14ac:dyDescent="0.25">
      <c r="A137" s="80">
        <v>129</v>
      </c>
      <c r="B137" s="81" t="s">
        <v>145</v>
      </c>
      <c r="C137" s="80" t="s">
        <v>20</v>
      </c>
      <c r="D137" s="82">
        <v>1</v>
      </c>
      <c r="E137" s="52">
        <v>46224</v>
      </c>
      <c r="F137" s="52">
        <v>43200</v>
      </c>
      <c r="G137" s="52">
        <v>45360</v>
      </c>
      <c r="H137" s="73">
        <v>53158</v>
      </c>
    </row>
    <row r="138" spans="1:8" s="8" customFormat="1" ht="25.5" x14ac:dyDescent="0.25">
      <c r="A138" s="80">
        <v>130</v>
      </c>
      <c r="B138" s="81" t="s">
        <v>146</v>
      </c>
      <c r="C138" s="80" t="s">
        <v>20</v>
      </c>
      <c r="D138" s="82">
        <v>1</v>
      </c>
      <c r="E138" s="52">
        <v>25571.93</v>
      </c>
      <c r="F138" s="52">
        <v>23899</v>
      </c>
      <c r="G138" s="52">
        <v>25572</v>
      </c>
      <c r="H138" s="73">
        <v>29408</v>
      </c>
    </row>
    <row r="139" spans="1:8" s="8" customFormat="1" ht="51" x14ac:dyDescent="0.25">
      <c r="A139" s="80">
        <v>131</v>
      </c>
      <c r="B139" s="81" t="s">
        <v>147</v>
      </c>
      <c r="C139" s="80" t="s">
        <v>148</v>
      </c>
      <c r="D139" s="82">
        <v>1</v>
      </c>
      <c r="E139" s="52">
        <v>9434</v>
      </c>
      <c r="F139" s="52">
        <v>8900</v>
      </c>
      <c r="G139" s="52">
        <v>9256</v>
      </c>
      <c r="H139" s="73">
        <v>10849</v>
      </c>
    </row>
    <row r="140" spans="1:8" s="8" customFormat="1" ht="51" x14ac:dyDescent="0.25">
      <c r="A140" s="80">
        <v>132</v>
      </c>
      <c r="B140" s="81" t="s">
        <v>149</v>
      </c>
      <c r="C140" s="80" t="s">
        <v>148</v>
      </c>
      <c r="D140" s="82">
        <v>1</v>
      </c>
      <c r="E140" s="52">
        <v>6031.4</v>
      </c>
      <c r="F140" s="52">
        <v>5690</v>
      </c>
      <c r="G140" s="52">
        <v>6031</v>
      </c>
      <c r="H140" s="73">
        <v>6936</v>
      </c>
    </row>
    <row r="141" spans="1:8" s="8" customFormat="1" ht="38.25" x14ac:dyDescent="0.25">
      <c r="A141" s="80">
        <v>133</v>
      </c>
      <c r="B141" s="81" t="s">
        <v>150</v>
      </c>
      <c r="C141" s="80" t="s">
        <v>148</v>
      </c>
      <c r="D141" s="82">
        <v>1</v>
      </c>
      <c r="E141" s="52">
        <v>4162.3</v>
      </c>
      <c r="F141" s="52">
        <v>3890</v>
      </c>
      <c r="G141" s="52">
        <v>4007</v>
      </c>
      <c r="H141" s="73">
        <v>4787</v>
      </c>
    </row>
    <row r="142" spans="1:8" s="8" customFormat="1" ht="38.25" x14ac:dyDescent="0.25">
      <c r="A142" s="80">
        <v>134</v>
      </c>
      <c r="B142" s="81" t="s">
        <v>151</v>
      </c>
      <c r="C142" s="80" t="s">
        <v>20</v>
      </c>
      <c r="D142" s="82">
        <v>1</v>
      </c>
      <c r="E142" s="52">
        <v>2109400</v>
      </c>
      <c r="F142" s="52">
        <v>1990000</v>
      </c>
      <c r="G142" s="52">
        <v>2129300</v>
      </c>
      <c r="H142" s="73">
        <v>2425810</v>
      </c>
    </row>
    <row r="143" spans="1:8" s="8" customFormat="1" ht="25.5" x14ac:dyDescent="0.25">
      <c r="A143" s="80">
        <v>135</v>
      </c>
      <c r="B143" s="81" t="s">
        <v>152</v>
      </c>
      <c r="C143" s="80" t="s">
        <v>20</v>
      </c>
      <c r="D143" s="82">
        <v>1</v>
      </c>
      <c r="E143" s="52">
        <v>1680000</v>
      </c>
      <c r="F143" s="52">
        <v>1600000</v>
      </c>
      <c r="G143" s="52">
        <v>1680000</v>
      </c>
      <c r="H143" s="73">
        <v>1932000</v>
      </c>
    </row>
    <row r="144" spans="1:8" s="8" customFormat="1" ht="25.5" x14ac:dyDescent="0.25">
      <c r="A144" s="80">
        <v>136</v>
      </c>
      <c r="B144" s="81" t="s">
        <v>153</v>
      </c>
      <c r="C144" s="80" t="s">
        <v>20</v>
      </c>
      <c r="D144" s="82">
        <v>1</v>
      </c>
      <c r="E144" s="52">
        <v>35524</v>
      </c>
      <c r="F144" s="52">
        <v>33200</v>
      </c>
      <c r="G144" s="52">
        <v>35856</v>
      </c>
      <c r="H144" s="73">
        <v>40853</v>
      </c>
    </row>
    <row r="145" spans="1:8" s="8" customFormat="1" ht="25.5" x14ac:dyDescent="0.25">
      <c r="A145" s="80">
        <v>137</v>
      </c>
      <c r="B145" s="81" t="s">
        <v>154</v>
      </c>
      <c r="C145" s="80" t="s">
        <v>20</v>
      </c>
      <c r="D145" s="82">
        <v>1</v>
      </c>
      <c r="E145" s="52">
        <v>24990</v>
      </c>
      <c r="F145" s="52">
        <v>23800</v>
      </c>
      <c r="G145" s="52">
        <v>24752</v>
      </c>
      <c r="H145" s="73">
        <v>28739</v>
      </c>
    </row>
    <row r="146" spans="1:8" s="8" customFormat="1" x14ac:dyDescent="0.25">
      <c r="A146" s="80">
        <v>138</v>
      </c>
      <c r="B146" s="81" t="s">
        <v>155</v>
      </c>
      <c r="C146" s="80" t="s">
        <v>20</v>
      </c>
      <c r="D146" s="82">
        <v>1</v>
      </c>
      <c r="E146" s="52">
        <v>20223</v>
      </c>
      <c r="F146" s="52">
        <v>18900</v>
      </c>
      <c r="G146" s="52">
        <v>19845</v>
      </c>
      <c r="H146" s="73">
        <v>23256</v>
      </c>
    </row>
    <row r="147" spans="1:8" s="8" customFormat="1" ht="25.5" x14ac:dyDescent="0.25">
      <c r="A147" s="80">
        <v>139</v>
      </c>
      <c r="B147" s="81" t="s">
        <v>156</v>
      </c>
      <c r="C147" s="80" t="s">
        <v>5</v>
      </c>
      <c r="D147" s="82">
        <v>1</v>
      </c>
      <c r="E147" s="52">
        <v>23192</v>
      </c>
      <c r="F147" s="52">
        <v>22300</v>
      </c>
      <c r="G147" s="52">
        <v>23861</v>
      </c>
      <c r="H147" s="73">
        <v>26671</v>
      </c>
    </row>
    <row r="148" spans="1:8" s="8" customFormat="1" x14ac:dyDescent="0.25">
      <c r="A148" s="80">
        <v>140</v>
      </c>
      <c r="B148" s="81" t="s">
        <v>157</v>
      </c>
      <c r="C148" s="80" t="s">
        <v>5</v>
      </c>
      <c r="D148" s="82">
        <v>1</v>
      </c>
      <c r="E148" s="52">
        <v>9345</v>
      </c>
      <c r="F148" s="52">
        <v>8900</v>
      </c>
      <c r="G148" s="52">
        <v>9523</v>
      </c>
      <c r="H148" s="73">
        <v>10747</v>
      </c>
    </row>
    <row r="149" spans="1:8" s="8" customFormat="1" x14ac:dyDescent="0.25">
      <c r="A149" s="80">
        <v>141</v>
      </c>
      <c r="B149" s="81" t="s">
        <v>158</v>
      </c>
      <c r="C149" s="80" t="s">
        <v>5</v>
      </c>
      <c r="D149" s="82">
        <v>1</v>
      </c>
      <c r="E149" s="52">
        <v>12720</v>
      </c>
      <c r="F149" s="52">
        <v>12000</v>
      </c>
      <c r="G149" s="52">
        <v>12840</v>
      </c>
      <c r="H149" s="73">
        <v>14628</v>
      </c>
    </row>
    <row r="150" spans="1:8" s="8" customFormat="1" x14ac:dyDescent="0.25">
      <c r="A150" s="80">
        <v>142</v>
      </c>
      <c r="B150" s="81" t="s">
        <v>159</v>
      </c>
      <c r="C150" s="80" t="s">
        <v>5</v>
      </c>
      <c r="D150" s="82">
        <v>1</v>
      </c>
      <c r="E150" s="52">
        <v>16692</v>
      </c>
      <c r="F150" s="52">
        <v>15600</v>
      </c>
      <c r="G150" s="52">
        <v>16848</v>
      </c>
      <c r="H150" s="73">
        <v>19196</v>
      </c>
    </row>
    <row r="151" spans="1:8" s="8" customFormat="1" x14ac:dyDescent="0.25">
      <c r="A151" s="80">
        <v>143</v>
      </c>
      <c r="B151" s="81" t="s">
        <v>160</v>
      </c>
      <c r="C151" s="80" t="s">
        <v>5</v>
      </c>
      <c r="D151" s="82">
        <v>1</v>
      </c>
      <c r="E151" s="52">
        <v>20592</v>
      </c>
      <c r="F151" s="52">
        <v>19800</v>
      </c>
      <c r="G151" s="52">
        <v>21384</v>
      </c>
      <c r="H151" s="73">
        <v>23681</v>
      </c>
    </row>
    <row r="152" spans="1:8" s="8" customFormat="1" x14ac:dyDescent="0.25">
      <c r="A152" s="80">
        <v>144</v>
      </c>
      <c r="B152" s="81" t="s">
        <v>161</v>
      </c>
      <c r="C152" s="80" t="s">
        <v>5</v>
      </c>
      <c r="D152" s="82">
        <v>1</v>
      </c>
      <c r="E152" s="52">
        <v>27560</v>
      </c>
      <c r="F152" s="52">
        <v>26500</v>
      </c>
      <c r="G152" s="52">
        <v>28090</v>
      </c>
      <c r="H152" s="73">
        <v>31694</v>
      </c>
    </row>
    <row r="153" spans="1:8" s="8" customFormat="1" ht="51" x14ac:dyDescent="0.25">
      <c r="A153" s="80">
        <v>145</v>
      </c>
      <c r="B153" s="81" t="s">
        <v>162</v>
      </c>
      <c r="C153" s="80" t="s">
        <v>5</v>
      </c>
      <c r="D153" s="82">
        <v>1</v>
      </c>
      <c r="E153" s="52">
        <v>68536</v>
      </c>
      <c r="F153" s="52">
        <v>65900</v>
      </c>
      <c r="G153" s="52">
        <v>68536</v>
      </c>
      <c r="H153" s="73">
        <v>78816</v>
      </c>
    </row>
    <row r="154" spans="1:8" s="8" customFormat="1" ht="51" x14ac:dyDescent="0.25">
      <c r="A154" s="80">
        <v>146</v>
      </c>
      <c r="B154" s="81" t="s">
        <v>163</v>
      </c>
      <c r="C154" s="80" t="s">
        <v>5</v>
      </c>
      <c r="D154" s="82">
        <v>1</v>
      </c>
      <c r="E154" s="52">
        <v>74048</v>
      </c>
      <c r="F154" s="52">
        <v>71200</v>
      </c>
      <c r="G154" s="52">
        <v>75472</v>
      </c>
      <c r="H154" s="73">
        <v>85155</v>
      </c>
    </row>
    <row r="155" spans="1:8" s="8" customFormat="1" ht="38.25" x14ac:dyDescent="0.25">
      <c r="A155" s="80">
        <v>147</v>
      </c>
      <c r="B155" s="81" t="s">
        <v>164</v>
      </c>
      <c r="C155" s="80" t="s">
        <v>20</v>
      </c>
      <c r="D155" s="82">
        <v>1</v>
      </c>
      <c r="E155" s="52">
        <v>2194498.9500000002</v>
      </c>
      <c r="F155" s="52">
        <v>2089999</v>
      </c>
      <c r="G155" s="52">
        <v>2257199</v>
      </c>
      <c r="H155" s="73">
        <v>2523674</v>
      </c>
    </row>
    <row r="156" spans="1:8" s="8" customFormat="1" ht="38.25" x14ac:dyDescent="0.25">
      <c r="A156" s="80">
        <v>148</v>
      </c>
      <c r="B156" s="81" t="s">
        <v>165</v>
      </c>
      <c r="C156" s="80" t="s">
        <v>20</v>
      </c>
      <c r="D156" s="82">
        <v>1</v>
      </c>
      <c r="E156" s="52">
        <v>1985235</v>
      </c>
      <c r="F156" s="52">
        <v>1890700</v>
      </c>
      <c r="G156" s="52">
        <v>1966328</v>
      </c>
      <c r="H156" s="73">
        <v>2283020</v>
      </c>
    </row>
    <row r="157" spans="1:8" s="8" customFormat="1" ht="38.25" x14ac:dyDescent="0.25">
      <c r="A157" s="80">
        <v>149</v>
      </c>
      <c r="B157" s="81" t="s">
        <v>166</v>
      </c>
      <c r="C157" s="80" t="s">
        <v>20</v>
      </c>
      <c r="D157" s="82">
        <v>1</v>
      </c>
      <c r="E157" s="52">
        <v>1622353.95</v>
      </c>
      <c r="F157" s="52">
        <v>1545099</v>
      </c>
      <c r="G157" s="52">
        <v>1591452</v>
      </c>
      <c r="H157" s="73">
        <v>1865707</v>
      </c>
    </row>
    <row r="158" spans="1:8" s="8" customFormat="1" ht="25.5" x14ac:dyDescent="0.25">
      <c r="A158" s="80">
        <v>150</v>
      </c>
      <c r="B158" s="81" t="s">
        <v>167</v>
      </c>
      <c r="C158" s="80" t="s">
        <v>20</v>
      </c>
      <c r="D158" s="82">
        <v>1</v>
      </c>
      <c r="E158" s="52">
        <v>22363</v>
      </c>
      <c r="F158" s="52">
        <v>20900</v>
      </c>
      <c r="G158" s="52">
        <v>22572</v>
      </c>
      <c r="H158" s="73">
        <v>25717</v>
      </c>
    </row>
    <row r="159" spans="1:8" s="8" customFormat="1" ht="25.5" x14ac:dyDescent="0.25">
      <c r="A159" s="80">
        <v>151</v>
      </c>
      <c r="B159" s="81" t="s">
        <v>168</v>
      </c>
      <c r="C159" s="80" t="s">
        <v>20</v>
      </c>
      <c r="D159" s="82">
        <v>1</v>
      </c>
      <c r="E159" s="52">
        <v>22363</v>
      </c>
      <c r="F159" s="52">
        <v>20900</v>
      </c>
      <c r="G159" s="52">
        <v>21945</v>
      </c>
      <c r="H159" s="73">
        <v>25717</v>
      </c>
    </row>
    <row r="160" spans="1:8" s="8" customFormat="1" ht="25.5" x14ac:dyDescent="0.25">
      <c r="A160" s="80">
        <v>152</v>
      </c>
      <c r="B160" s="81" t="s">
        <v>169</v>
      </c>
      <c r="C160" s="80" t="s">
        <v>20</v>
      </c>
      <c r="D160" s="82">
        <v>1</v>
      </c>
      <c r="E160" s="52">
        <v>21736</v>
      </c>
      <c r="F160" s="52">
        <v>20900</v>
      </c>
      <c r="G160" s="52">
        <v>22572</v>
      </c>
      <c r="H160" s="73">
        <v>24996</v>
      </c>
    </row>
    <row r="161" spans="1:8" s="8" customFormat="1" ht="25.5" x14ac:dyDescent="0.25">
      <c r="A161" s="80">
        <v>153</v>
      </c>
      <c r="B161" s="81" t="s">
        <v>170</v>
      </c>
      <c r="C161" s="80" t="s">
        <v>20</v>
      </c>
      <c r="D161" s="82">
        <v>1</v>
      </c>
      <c r="E161" s="43">
        <v>30923</v>
      </c>
      <c r="F161" s="43">
        <v>28900</v>
      </c>
      <c r="G161" s="43">
        <v>31501</v>
      </c>
      <c r="H161" s="76">
        <v>35561</v>
      </c>
    </row>
    <row r="162" spans="1:8" s="8" customFormat="1" ht="25.5" x14ac:dyDescent="0.25">
      <c r="A162" s="80">
        <v>154</v>
      </c>
      <c r="B162" s="81" t="s">
        <v>171</v>
      </c>
      <c r="C162" s="80" t="s">
        <v>20</v>
      </c>
      <c r="D162" s="82">
        <v>1</v>
      </c>
      <c r="E162" s="43">
        <v>34344</v>
      </c>
      <c r="F162" s="43">
        <v>32400</v>
      </c>
      <c r="G162" s="43">
        <v>35316</v>
      </c>
      <c r="H162" s="76">
        <v>39496</v>
      </c>
    </row>
    <row r="163" spans="1:8" s="8" customFormat="1" ht="26.25" thickBot="1" x14ac:dyDescent="0.3">
      <c r="A163" s="80">
        <v>155</v>
      </c>
      <c r="B163" s="81" t="s">
        <v>172</v>
      </c>
      <c r="C163" s="80" t="s">
        <v>20</v>
      </c>
      <c r="D163" s="82">
        <v>1</v>
      </c>
      <c r="E163" s="43">
        <v>70395.3</v>
      </c>
      <c r="F163" s="43">
        <v>65790</v>
      </c>
      <c r="G163" s="43">
        <v>71053</v>
      </c>
      <c r="H163" s="76">
        <v>80955</v>
      </c>
    </row>
    <row r="164" spans="1:8" s="8" customFormat="1" x14ac:dyDescent="0.25">
      <c r="A164" s="114" t="s">
        <v>173</v>
      </c>
      <c r="B164" s="115"/>
      <c r="C164" s="87"/>
      <c r="D164" s="87"/>
      <c r="E164" s="87"/>
      <c r="F164" s="87"/>
      <c r="G164" s="87"/>
      <c r="H164" s="65"/>
    </row>
    <row r="165" spans="1:8" s="8" customFormat="1" ht="38.25" x14ac:dyDescent="0.25">
      <c r="A165" s="80">
        <v>156</v>
      </c>
      <c r="B165" s="81" t="s">
        <v>174</v>
      </c>
      <c r="C165" s="80" t="s">
        <v>23</v>
      </c>
      <c r="D165" s="82">
        <v>1</v>
      </c>
      <c r="E165" s="43">
        <v>47424</v>
      </c>
      <c r="F165" s="43">
        <v>45600</v>
      </c>
      <c r="G165" s="43">
        <v>49248</v>
      </c>
      <c r="H165" s="76">
        <v>54538</v>
      </c>
    </row>
    <row r="166" spans="1:8" s="8" customFormat="1" ht="38.25" x14ac:dyDescent="0.25">
      <c r="A166" s="80">
        <v>157</v>
      </c>
      <c r="B166" s="81" t="s">
        <v>175</v>
      </c>
      <c r="C166" s="80" t="s">
        <v>20</v>
      </c>
      <c r="D166" s="82">
        <v>1</v>
      </c>
      <c r="E166" s="43">
        <v>23433</v>
      </c>
      <c r="F166" s="43">
        <v>21900</v>
      </c>
      <c r="G166" s="43">
        <v>22995</v>
      </c>
      <c r="H166" s="76">
        <v>26948</v>
      </c>
    </row>
    <row r="167" spans="1:8" s="8" customFormat="1" x14ac:dyDescent="0.25">
      <c r="A167" s="80">
        <v>158</v>
      </c>
      <c r="B167" s="83" t="s">
        <v>176</v>
      </c>
      <c r="C167" s="80" t="s">
        <v>23</v>
      </c>
      <c r="D167" s="82">
        <v>1</v>
      </c>
      <c r="E167" s="52">
        <v>16854</v>
      </c>
      <c r="F167" s="52">
        <v>15900</v>
      </c>
      <c r="G167" s="52">
        <v>16854</v>
      </c>
      <c r="H167" s="73">
        <v>19382</v>
      </c>
    </row>
    <row r="168" spans="1:8" s="8" customFormat="1" ht="25.5" x14ac:dyDescent="0.25">
      <c r="A168" s="80">
        <v>159</v>
      </c>
      <c r="B168" s="81" t="s">
        <v>177</v>
      </c>
      <c r="C168" s="80" t="s">
        <v>23</v>
      </c>
      <c r="D168" s="82">
        <v>1</v>
      </c>
      <c r="E168" s="52">
        <v>20034</v>
      </c>
      <c r="F168" s="52">
        <v>18900</v>
      </c>
      <c r="G168" s="52">
        <v>19845</v>
      </c>
      <c r="H168" s="73">
        <v>23039</v>
      </c>
    </row>
    <row r="169" spans="1:8" s="8" customFormat="1" ht="25.5" x14ac:dyDescent="0.25">
      <c r="A169" s="80">
        <v>160</v>
      </c>
      <c r="B169" s="81" t="s">
        <v>178</v>
      </c>
      <c r="C169" s="80" t="s">
        <v>23</v>
      </c>
      <c r="D169" s="82">
        <v>1</v>
      </c>
      <c r="E169" s="52">
        <v>25038</v>
      </c>
      <c r="F169" s="52">
        <v>23400</v>
      </c>
      <c r="G169" s="52">
        <v>24804</v>
      </c>
      <c r="H169" s="73">
        <v>28794</v>
      </c>
    </row>
    <row r="170" spans="1:8" s="8" customFormat="1" ht="38.25" x14ac:dyDescent="0.25">
      <c r="A170" s="80">
        <v>161</v>
      </c>
      <c r="B170" s="81" t="s">
        <v>179</v>
      </c>
      <c r="C170" s="80" t="s">
        <v>23</v>
      </c>
      <c r="D170" s="82">
        <v>1</v>
      </c>
      <c r="E170" s="43">
        <v>47424</v>
      </c>
      <c r="F170" s="43">
        <v>45600</v>
      </c>
      <c r="G170" s="43">
        <v>49704</v>
      </c>
      <c r="H170" s="76">
        <v>54538</v>
      </c>
    </row>
    <row r="171" spans="1:8" s="8" customFormat="1" ht="38.25" x14ac:dyDescent="0.25">
      <c r="A171" s="80">
        <v>162</v>
      </c>
      <c r="B171" s="81" t="s">
        <v>180</v>
      </c>
      <c r="C171" s="80" t="s">
        <v>5</v>
      </c>
      <c r="D171" s="82">
        <v>1</v>
      </c>
      <c r="E171" s="43">
        <v>24024</v>
      </c>
      <c r="F171" s="43">
        <v>23100</v>
      </c>
      <c r="G171" s="43">
        <v>24255</v>
      </c>
      <c r="H171" s="76">
        <v>27628</v>
      </c>
    </row>
    <row r="172" spans="1:8" s="8" customFormat="1" ht="25.5" x14ac:dyDescent="0.25">
      <c r="A172" s="80">
        <v>163</v>
      </c>
      <c r="B172" s="81" t="s">
        <v>181</v>
      </c>
      <c r="C172" s="80" t="s">
        <v>23</v>
      </c>
      <c r="D172" s="82">
        <v>1</v>
      </c>
      <c r="E172" s="43">
        <v>20034</v>
      </c>
      <c r="F172" s="43">
        <v>18900</v>
      </c>
      <c r="G172" s="43">
        <v>20601</v>
      </c>
      <c r="H172" s="76">
        <v>23039</v>
      </c>
    </row>
    <row r="173" spans="1:8" s="8" customFormat="1" ht="25.5" x14ac:dyDescent="0.25">
      <c r="A173" s="80">
        <v>164</v>
      </c>
      <c r="B173" s="81" t="s">
        <v>182</v>
      </c>
      <c r="C173" s="80" t="s">
        <v>5</v>
      </c>
      <c r="D173" s="82">
        <v>1</v>
      </c>
      <c r="E173" s="43">
        <v>69324</v>
      </c>
      <c r="F173" s="43">
        <v>65400</v>
      </c>
      <c r="G173" s="43">
        <v>68016</v>
      </c>
      <c r="H173" s="76">
        <v>79723</v>
      </c>
    </row>
    <row r="174" spans="1:8" s="8" customFormat="1" ht="38.25" x14ac:dyDescent="0.25">
      <c r="A174" s="80">
        <v>165</v>
      </c>
      <c r="B174" s="81" t="s">
        <v>183</v>
      </c>
      <c r="C174" s="80" t="s">
        <v>23</v>
      </c>
      <c r="D174" s="82">
        <v>1</v>
      </c>
      <c r="E174" s="43">
        <v>47424</v>
      </c>
      <c r="F174" s="43">
        <v>45600</v>
      </c>
      <c r="G174" s="43">
        <v>46968</v>
      </c>
      <c r="H174" s="76">
        <v>54538</v>
      </c>
    </row>
    <row r="175" spans="1:8" s="8" customFormat="1" ht="25.5" x14ac:dyDescent="0.25">
      <c r="A175" s="80">
        <v>166</v>
      </c>
      <c r="B175" s="81" t="s">
        <v>184</v>
      </c>
      <c r="C175" s="80" t="s">
        <v>23</v>
      </c>
      <c r="D175" s="82">
        <v>1</v>
      </c>
      <c r="E175" s="43">
        <v>42188</v>
      </c>
      <c r="F175" s="43">
        <v>39800</v>
      </c>
      <c r="G175" s="43">
        <v>40994</v>
      </c>
      <c r="H175" s="76">
        <v>48516</v>
      </c>
    </row>
    <row r="176" spans="1:8" s="8" customFormat="1" ht="25.5" x14ac:dyDescent="0.25">
      <c r="A176" s="80">
        <v>167</v>
      </c>
      <c r="B176" s="81" t="s">
        <v>185</v>
      </c>
      <c r="C176" s="80" t="s">
        <v>23</v>
      </c>
      <c r="D176" s="82">
        <v>1</v>
      </c>
      <c r="E176" s="43">
        <v>37336</v>
      </c>
      <c r="F176" s="43">
        <v>35900</v>
      </c>
      <c r="G176" s="43">
        <v>39131</v>
      </c>
      <c r="H176" s="76">
        <v>42936</v>
      </c>
    </row>
    <row r="177" spans="1:8" s="8" customFormat="1" ht="38.25" x14ac:dyDescent="0.25">
      <c r="A177" s="80">
        <v>168</v>
      </c>
      <c r="B177" s="81" t="s">
        <v>186</v>
      </c>
      <c r="C177" s="80" t="s">
        <v>20</v>
      </c>
      <c r="D177" s="82">
        <v>1</v>
      </c>
      <c r="E177" s="43">
        <v>232050</v>
      </c>
      <c r="F177" s="43">
        <v>221000</v>
      </c>
      <c r="G177" s="43">
        <v>234260</v>
      </c>
      <c r="H177" s="76">
        <v>266858</v>
      </c>
    </row>
    <row r="178" spans="1:8" s="8" customFormat="1" ht="39" thickBot="1" x14ac:dyDescent="0.3">
      <c r="A178" s="80">
        <v>169</v>
      </c>
      <c r="B178" s="81" t="s">
        <v>187</v>
      </c>
      <c r="C178" s="80" t="s">
        <v>32</v>
      </c>
      <c r="D178" s="82">
        <v>1</v>
      </c>
      <c r="E178" s="43">
        <v>49502</v>
      </c>
      <c r="F178" s="43">
        <v>46700</v>
      </c>
      <c r="G178" s="43">
        <v>48568</v>
      </c>
      <c r="H178" s="76">
        <v>56927</v>
      </c>
    </row>
    <row r="179" spans="1:8" s="8" customFormat="1" x14ac:dyDescent="0.25">
      <c r="A179" s="114" t="s">
        <v>188</v>
      </c>
      <c r="B179" s="115"/>
      <c r="C179" s="87"/>
      <c r="D179" s="87"/>
      <c r="E179" s="87"/>
      <c r="F179" s="87"/>
      <c r="G179" s="87"/>
      <c r="H179" s="65"/>
    </row>
    <row r="180" spans="1:8" s="8" customFormat="1" ht="25.5" x14ac:dyDescent="0.25">
      <c r="A180" s="80">
        <v>170</v>
      </c>
      <c r="B180" s="81" t="s">
        <v>189</v>
      </c>
      <c r="C180" s="80" t="s">
        <v>5</v>
      </c>
      <c r="D180" s="82">
        <v>1</v>
      </c>
      <c r="E180" s="43">
        <v>34347</v>
      </c>
      <c r="F180" s="43">
        <v>32100</v>
      </c>
      <c r="G180" s="43">
        <v>33705</v>
      </c>
      <c r="H180" s="76">
        <v>39499</v>
      </c>
    </row>
    <row r="181" spans="1:8" s="8" customFormat="1" ht="25.5" x14ac:dyDescent="0.25">
      <c r="A181" s="80">
        <v>171</v>
      </c>
      <c r="B181" s="81" t="s">
        <v>190</v>
      </c>
      <c r="C181" s="80" t="s">
        <v>20</v>
      </c>
      <c r="D181" s="82">
        <v>1</v>
      </c>
      <c r="E181" s="43">
        <v>34650</v>
      </c>
      <c r="F181" s="43">
        <v>33000</v>
      </c>
      <c r="G181" s="43">
        <v>35510</v>
      </c>
      <c r="H181" s="76">
        <v>39848</v>
      </c>
    </row>
    <row r="182" spans="1:8" s="8" customFormat="1" ht="38.25" x14ac:dyDescent="0.25">
      <c r="A182" s="80">
        <v>172</v>
      </c>
      <c r="B182" s="81" t="s">
        <v>191</v>
      </c>
      <c r="C182" s="80" t="s">
        <v>20</v>
      </c>
      <c r="D182" s="82">
        <v>1</v>
      </c>
      <c r="E182" s="43">
        <v>30056</v>
      </c>
      <c r="F182" s="43">
        <v>28900</v>
      </c>
      <c r="G182" s="43">
        <v>29767</v>
      </c>
      <c r="H182" s="76">
        <v>34564</v>
      </c>
    </row>
    <row r="183" spans="1:8" s="8" customFormat="1" ht="25.5" x14ac:dyDescent="0.25">
      <c r="A183" s="80">
        <v>173</v>
      </c>
      <c r="B183" s="81" t="s">
        <v>192</v>
      </c>
      <c r="C183" s="80" t="s">
        <v>20</v>
      </c>
      <c r="D183" s="82">
        <v>1</v>
      </c>
      <c r="E183" s="43">
        <v>26880</v>
      </c>
      <c r="F183" s="43">
        <v>25600</v>
      </c>
      <c r="G183" s="43">
        <v>27136</v>
      </c>
      <c r="H183" s="76">
        <v>30912</v>
      </c>
    </row>
    <row r="184" spans="1:8" s="8" customFormat="1" ht="25.5" x14ac:dyDescent="0.25">
      <c r="A184" s="80">
        <v>174</v>
      </c>
      <c r="B184" s="81" t="s">
        <v>193</v>
      </c>
      <c r="C184" s="80" t="s">
        <v>20</v>
      </c>
      <c r="D184" s="82">
        <v>1</v>
      </c>
      <c r="E184" s="43">
        <v>34840</v>
      </c>
      <c r="F184" s="43">
        <v>33500</v>
      </c>
      <c r="G184" s="43">
        <v>34505</v>
      </c>
      <c r="H184" s="76">
        <v>40066</v>
      </c>
    </row>
    <row r="185" spans="1:8" s="8" customFormat="1" ht="26.25" thickBot="1" x14ac:dyDescent="0.3">
      <c r="A185" s="80">
        <v>175</v>
      </c>
      <c r="B185" s="81" t="s">
        <v>194</v>
      </c>
      <c r="C185" s="80" t="s">
        <v>20</v>
      </c>
      <c r="D185" s="82">
        <v>1</v>
      </c>
      <c r="E185" s="43">
        <v>24804</v>
      </c>
      <c r="F185" s="43">
        <v>23400</v>
      </c>
      <c r="G185" s="43">
        <v>25038</v>
      </c>
      <c r="H185" s="76">
        <v>28525</v>
      </c>
    </row>
    <row r="186" spans="1:8" s="8" customFormat="1" x14ac:dyDescent="0.25">
      <c r="A186" s="114" t="s">
        <v>195</v>
      </c>
      <c r="B186" s="115"/>
      <c r="C186" s="87"/>
      <c r="D186" s="87"/>
      <c r="E186" s="87"/>
      <c r="F186" s="87"/>
      <c r="G186" s="87"/>
      <c r="H186" s="65"/>
    </row>
    <row r="187" spans="1:8" s="8" customFormat="1" x14ac:dyDescent="0.25">
      <c r="A187" s="80">
        <v>176</v>
      </c>
      <c r="B187" s="81" t="s">
        <v>196</v>
      </c>
      <c r="C187" s="80" t="s">
        <v>20</v>
      </c>
      <c r="D187" s="82">
        <v>1</v>
      </c>
      <c r="E187" s="52">
        <v>35524</v>
      </c>
      <c r="F187" s="52">
        <v>33200</v>
      </c>
      <c r="G187" s="52">
        <v>34156</v>
      </c>
      <c r="H187" s="73">
        <v>40853</v>
      </c>
    </row>
    <row r="188" spans="1:8" s="8" customFormat="1" x14ac:dyDescent="0.25">
      <c r="A188" s="80">
        <v>177</v>
      </c>
      <c r="B188" s="81" t="s">
        <v>197</v>
      </c>
      <c r="C188" s="80" t="s">
        <v>20</v>
      </c>
      <c r="D188" s="82">
        <v>1</v>
      </c>
      <c r="E188" s="52">
        <v>17490</v>
      </c>
      <c r="F188" s="52">
        <v>16500</v>
      </c>
      <c r="G188" s="52">
        <v>17160</v>
      </c>
      <c r="H188" s="73">
        <v>20114</v>
      </c>
    </row>
    <row r="189" spans="1:8" s="8" customFormat="1" ht="25.5" x14ac:dyDescent="0.25">
      <c r="A189" s="80">
        <v>178</v>
      </c>
      <c r="B189" s="81" t="s">
        <v>198</v>
      </c>
      <c r="C189" s="80" t="s">
        <v>5</v>
      </c>
      <c r="D189" s="82">
        <v>1</v>
      </c>
      <c r="E189" s="52">
        <v>22995</v>
      </c>
      <c r="F189" s="52">
        <v>21900</v>
      </c>
      <c r="G189" s="52">
        <v>22776</v>
      </c>
      <c r="H189" s="73">
        <v>26444</v>
      </c>
    </row>
    <row r="190" spans="1:8" s="8" customFormat="1" ht="25.5" x14ac:dyDescent="0.25">
      <c r="A190" s="80">
        <v>179</v>
      </c>
      <c r="B190" s="81" t="s">
        <v>199</v>
      </c>
      <c r="C190" s="80" t="s">
        <v>20</v>
      </c>
      <c r="D190" s="82">
        <v>1</v>
      </c>
      <c r="E190" s="52">
        <v>91875</v>
      </c>
      <c r="F190" s="52">
        <v>87500</v>
      </c>
      <c r="G190" s="52">
        <v>91567</v>
      </c>
      <c r="H190" s="73">
        <v>105556</v>
      </c>
    </row>
    <row r="191" spans="1:8" s="8" customFormat="1" ht="25.5" x14ac:dyDescent="0.25">
      <c r="A191" s="80">
        <v>180</v>
      </c>
      <c r="B191" s="81" t="s">
        <v>200</v>
      </c>
      <c r="C191" s="80" t="s">
        <v>20</v>
      </c>
      <c r="D191" s="82">
        <v>1</v>
      </c>
      <c r="E191" s="52">
        <v>556400</v>
      </c>
      <c r="F191" s="52">
        <v>535000</v>
      </c>
      <c r="G191" s="52">
        <v>583150</v>
      </c>
      <c r="H191" s="73">
        <v>639860</v>
      </c>
    </row>
    <row r="192" spans="1:8" s="8" customFormat="1" ht="25.5" x14ac:dyDescent="0.25">
      <c r="A192" s="80">
        <v>181</v>
      </c>
      <c r="B192" s="81" t="s">
        <v>201</v>
      </c>
      <c r="C192" s="80" t="s">
        <v>20</v>
      </c>
      <c r="D192" s="82">
        <v>1</v>
      </c>
      <c r="E192" s="52">
        <v>231000</v>
      </c>
      <c r="F192" s="52">
        <v>220000</v>
      </c>
      <c r="G192" s="52">
        <v>231000</v>
      </c>
      <c r="H192" s="73">
        <v>265650</v>
      </c>
    </row>
    <row r="193" spans="1:9" s="8" customFormat="1" x14ac:dyDescent="0.25">
      <c r="A193" s="80">
        <v>182</v>
      </c>
      <c r="B193" s="81" t="s">
        <v>202</v>
      </c>
      <c r="C193" s="80" t="s">
        <v>20</v>
      </c>
      <c r="D193" s="82">
        <v>1</v>
      </c>
      <c r="E193" s="52">
        <v>93345</v>
      </c>
      <c r="F193" s="52">
        <v>88900</v>
      </c>
      <c r="G193" s="52">
        <v>91567</v>
      </c>
      <c r="H193" s="73">
        <v>107347</v>
      </c>
    </row>
    <row r="194" spans="1:9" s="8" customFormat="1" ht="13.5" thickBot="1" x14ac:dyDescent="0.3">
      <c r="A194" s="80">
        <v>183</v>
      </c>
      <c r="B194" s="81" t="s">
        <v>203</v>
      </c>
      <c r="C194" s="80" t="s">
        <v>20</v>
      </c>
      <c r="D194" s="82">
        <v>1</v>
      </c>
      <c r="E194" s="52">
        <v>95123</v>
      </c>
      <c r="F194" s="52">
        <v>88900</v>
      </c>
      <c r="G194" s="52">
        <v>96012</v>
      </c>
      <c r="H194" s="73">
        <v>109391</v>
      </c>
    </row>
    <row r="195" spans="1:9" s="8" customFormat="1" x14ac:dyDescent="0.25">
      <c r="A195" s="114" t="s">
        <v>204</v>
      </c>
      <c r="B195" s="115"/>
      <c r="C195" s="87"/>
      <c r="D195" s="87"/>
      <c r="E195" s="87"/>
      <c r="F195" s="87"/>
      <c r="G195" s="87"/>
      <c r="H195" s="65"/>
    </row>
    <row r="196" spans="1:9" s="8" customFormat="1" ht="51.75" thickBot="1" x14ac:dyDescent="0.3">
      <c r="A196" s="80">
        <v>184</v>
      </c>
      <c r="B196" s="99" t="s">
        <v>205</v>
      </c>
      <c r="C196" s="80" t="s">
        <v>206</v>
      </c>
      <c r="D196" s="82">
        <v>1</v>
      </c>
      <c r="E196" s="52">
        <v>1248000</v>
      </c>
      <c r="F196" s="52">
        <v>1200000</v>
      </c>
      <c r="G196" s="52">
        <v>1272000</v>
      </c>
      <c r="H196" s="73" t="s">
        <v>240</v>
      </c>
    </row>
    <row r="197" spans="1:9" s="8" customFormat="1" x14ac:dyDescent="0.25">
      <c r="A197" s="114" t="s">
        <v>207</v>
      </c>
      <c r="B197" s="115"/>
      <c r="C197" s="87"/>
      <c r="D197" s="87"/>
      <c r="E197" s="87"/>
      <c r="F197" s="87"/>
      <c r="G197" s="87"/>
      <c r="H197" s="65"/>
    </row>
    <row r="198" spans="1:9" s="8" customFormat="1" ht="38.25" x14ac:dyDescent="0.25">
      <c r="A198" s="80">
        <v>185</v>
      </c>
      <c r="B198" s="81" t="s">
        <v>208</v>
      </c>
      <c r="C198" s="80" t="s">
        <v>20</v>
      </c>
      <c r="D198" s="86">
        <v>1</v>
      </c>
      <c r="E198" s="43">
        <v>57824</v>
      </c>
      <c r="F198" s="43">
        <v>55600</v>
      </c>
      <c r="G198" s="43">
        <v>58936</v>
      </c>
      <c r="H198" s="76" t="s">
        <v>240</v>
      </c>
    </row>
    <row r="199" spans="1:9" s="8" customFormat="1" ht="13.5" thickBot="1" x14ac:dyDescent="0.3">
      <c r="A199" s="80">
        <v>186</v>
      </c>
      <c r="B199" s="81" t="s">
        <v>209</v>
      </c>
      <c r="C199" s="80" t="s">
        <v>5</v>
      </c>
      <c r="D199" s="86">
        <v>1</v>
      </c>
      <c r="E199" s="43">
        <v>20034</v>
      </c>
      <c r="F199" s="43">
        <v>18900</v>
      </c>
      <c r="G199" s="43">
        <v>19845</v>
      </c>
      <c r="H199" s="76" t="s">
        <v>240</v>
      </c>
    </row>
    <row r="200" spans="1:9" s="8" customFormat="1" x14ac:dyDescent="0.25">
      <c r="A200" s="114" t="s">
        <v>210</v>
      </c>
      <c r="B200" s="115"/>
      <c r="C200" s="87"/>
      <c r="D200" s="87"/>
      <c r="E200" s="87"/>
      <c r="F200" s="87"/>
      <c r="G200" s="87"/>
      <c r="H200" s="65"/>
    </row>
    <row r="201" spans="1:9" s="8" customFormat="1" ht="76.5" x14ac:dyDescent="0.25">
      <c r="A201" s="80">
        <v>187</v>
      </c>
      <c r="B201" s="99" t="s">
        <v>211</v>
      </c>
      <c r="C201" s="80" t="s">
        <v>20</v>
      </c>
      <c r="D201" s="86">
        <v>1</v>
      </c>
      <c r="E201" s="43">
        <v>342400</v>
      </c>
      <c r="F201" s="43">
        <v>320000</v>
      </c>
      <c r="G201" s="43">
        <v>348800</v>
      </c>
      <c r="H201" s="76" t="s">
        <v>240</v>
      </c>
    </row>
    <row r="202" spans="1:9" s="8" customFormat="1" ht="76.5" x14ac:dyDescent="0.25">
      <c r="A202" s="80">
        <v>188</v>
      </c>
      <c r="B202" s="99" t="s">
        <v>212</v>
      </c>
      <c r="C202" s="80" t="s">
        <v>20</v>
      </c>
      <c r="D202" s="82">
        <v>1</v>
      </c>
      <c r="E202" s="43">
        <v>909500</v>
      </c>
      <c r="F202" s="43">
        <v>850000</v>
      </c>
      <c r="G202" s="43">
        <v>901000</v>
      </c>
      <c r="H202" s="76" t="s">
        <v>240</v>
      </c>
    </row>
    <row r="203" spans="1:9" s="8" customFormat="1" ht="25.5" x14ac:dyDescent="0.25">
      <c r="A203" s="67"/>
      <c r="B203" s="78"/>
      <c r="C203" s="69"/>
      <c r="D203" s="89"/>
      <c r="E203" s="79" t="s">
        <v>213</v>
      </c>
      <c r="F203" s="79" t="s">
        <v>213</v>
      </c>
      <c r="G203" s="79" t="s">
        <v>213</v>
      </c>
      <c r="H203" s="49" t="s">
        <v>213</v>
      </c>
      <c r="I203" s="5"/>
    </row>
    <row r="204" spans="1:9" s="8" customFormat="1" x14ac:dyDescent="0.2">
      <c r="A204" s="67"/>
      <c r="B204" s="68"/>
      <c r="C204" s="78"/>
      <c r="D204" s="92" t="s">
        <v>214</v>
      </c>
      <c r="E204" s="50">
        <v>0.13</v>
      </c>
      <c r="F204" s="50">
        <v>0.13</v>
      </c>
      <c r="G204" s="50">
        <v>0.13</v>
      </c>
      <c r="H204" s="50">
        <v>0</v>
      </c>
      <c r="I204" s="5"/>
    </row>
    <row r="205" spans="1:9" s="8" customFormat="1" ht="12.75" customHeight="1" x14ac:dyDescent="0.2">
      <c r="A205" s="67"/>
      <c r="B205" s="68"/>
      <c r="C205" s="78"/>
      <c r="D205" s="93" t="s">
        <v>215</v>
      </c>
      <c r="E205" s="50">
        <v>0.02</v>
      </c>
      <c r="F205" s="50">
        <v>0.02</v>
      </c>
      <c r="G205" s="50">
        <v>0.02</v>
      </c>
      <c r="H205" s="50">
        <v>0</v>
      </c>
      <c r="I205" s="5"/>
    </row>
    <row r="206" spans="1:9" s="8" customFormat="1" x14ac:dyDescent="0.2">
      <c r="A206" s="67"/>
      <c r="B206" s="68"/>
      <c r="C206" s="78"/>
      <c r="D206" s="93" t="s">
        <v>216</v>
      </c>
      <c r="E206" s="50">
        <v>0.05</v>
      </c>
      <c r="F206" s="50">
        <v>0.05</v>
      </c>
      <c r="G206" s="50">
        <v>0.05</v>
      </c>
      <c r="H206" s="50">
        <v>0</v>
      </c>
      <c r="I206" s="5"/>
    </row>
    <row r="207" spans="1:9" s="8" customFormat="1" ht="12.75" customHeight="1" x14ac:dyDescent="0.2">
      <c r="A207" s="70"/>
      <c r="B207" s="71"/>
      <c r="C207" s="71"/>
      <c r="D207" s="93" t="s">
        <v>217</v>
      </c>
      <c r="E207" s="50">
        <v>0.19</v>
      </c>
      <c r="F207" s="50">
        <v>0.19</v>
      </c>
      <c r="G207" s="50">
        <v>0.19</v>
      </c>
      <c r="H207" s="50">
        <v>0</v>
      </c>
      <c r="I207" s="5"/>
    </row>
    <row r="208" spans="1:9" s="8" customFormat="1" ht="13.5" thickBot="1" x14ac:dyDescent="0.3">
      <c r="A208" s="27"/>
      <c r="B208" s="27"/>
      <c r="C208" s="107" t="s">
        <v>213</v>
      </c>
      <c r="D208" s="108"/>
      <c r="E208" s="109"/>
      <c r="I208" s="5"/>
    </row>
    <row r="209" spans="1:8" x14ac:dyDescent="0.25">
      <c r="E209" s="9"/>
      <c r="F209" s="9"/>
      <c r="G209" s="9"/>
      <c r="H209" s="9"/>
    </row>
    <row r="210" spans="1:8" x14ac:dyDescent="0.25">
      <c r="A210" s="10"/>
      <c r="E210" s="11"/>
      <c r="F210" s="11"/>
      <c r="G210" s="11"/>
      <c r="H210" s="11"/>
    </row>
    <row r="211" spans="1:8" x14ac:dyDescent="0.25">
      <c r="A211" s="12"/>
      <c r="B211" s="18"/>
      <c r="C211" s="13"/>
      <c r="E211" s="14"/>
      <c r="F211" s="14"/>
      <c r="G211" s="14"/>
      <c r="H211" s="14"/>
    </row>
    <row r="212" spans="1:8" x14ac:dyDescent="0.25">
      <c r="A212" s="12"/>
      <c r="B212" s="18"/>
      <c r="C212" s="13"/>
      <c r="D212" s="15"/>
      <c r="E212" s="16"/>
      <c r="F212" s="16"/>
      <c r="G212" s="16"/>
      <c r="H212" s="16"/>
    </row>
    <row r="213" spans="1:8" x14ac:dyDescent="0.25">
      <c r="A213" s="12"/>
      <c r="B213" s="17"/>
      <c r="C213" s="15"/>
      <c r="D213" s="15"/>
      <c r="E213" s="18"/>
      <c r="F213" s="18"/>
      <c r="G213" s="18"/>
      <c r="H213" s="18"/>
    </row>
    <row r="214" spans="1:8" x14ac:dyDescent="0.2">
      <c r="B214" s="19"/>
      <c r="C214" s="15"/>
      <c r="D214" s="15"/>
      <c r="E214" s="18"/>
      <c r="F214" s="18"/>
      <c r="G214" s="18"/>
      <c r="H214" s="18"/>
    </row>
    <row r="215" spans="1:8" x14ac:dyDescent="0.25">
      <c r="A215" s="12"/>
      <c r="B215" s="28"/>
      <c r="C215" s="15"/>
      <c r="D215" s="15"/>
      <c r="E215" s="18"/>
      <c r="F215" s="18"/>
      <c r="G215" s="18"/>
      <c r="H215" s="18"/>
    </row>
    <row r="216" spans="1:8" x14ac:dyDescent="0.25">
      <c r="A216" s="12"/>
      <c r="B216" s="28"/>
      <c r="C216" s="15"/>
      <c r="D216" s="15"/>
      <c r="E216" s="18"/>
      <c r="F216" s="18"/>
      <c r="G216" s="18"/>
      <c r="H216" s="18"/>
    </row>
    <row r="217" spans="1:8" x14ac:dyDescent="0.25">
      <c r="A217" s="12"/>
      <c r="B217" s="17"/>
      <c r="E217" s="20"/>
      <c r="F217" s="20"/>
      <c r="G217" s="20"/>
      <c r="H217" s="20"/>
    </row>
    <row r="218" spans="1:8" x14ac:dyDescent="0.2">
      <c r="A218" s="12"/>
      <c r="B218" s="29"/>
      <c r="E218" s="20"/>
      <c r="F218" s="20"/>
      <c r="G218" s="20"/>
      <c r="H218" s="20"/>
    </row>
    <row r="219" spans="1:8" x14ac:dyDescent="0.2">
      <c r="A219" s="21"/>
      <c r="B219" s="22"/>
      <c r="C219" s="23"/>
      <c r="D219" s="23"/>
      <c r="E219" s="24"/>
      <c r="F219" s="24"/>
      <c r="G219" s="24"/>
      <c r="H219" s="24"/>
    </row>
    <row r="220" spans="1:8" x14ac:dyDescent="0.25">
      <c r="B220" s="30"/>
    </row>
    <row r="221" spans="1:8" x14ac:dyDescent="0.25">
      <c r="A221" s="110"/>
      <c r="B221" s="110"/>
      <c r="C221" s="110"/>
      <c r="D221" s="110"/>
      <c r="E221" s="110"/>
      <c r="F221" s="5"/>
      <c r="G221" s="5"/>
      <c r="H221" s="5"/>
    </row>
    <row r="222" spans="1:8" x14ac:dyDescent="0.25">
      <c r="A222" s="111"/>
      <c r="B222" s="111"/>
      <c r="C222" s="111"/>
      <c r="D222" s="111"/>
      <c r="E222" s="111"/>
      <c r="F222" s="5"/>
      <c r="G222" s="5"/>
      <c r="H222" s="5"/>
    </row>
    <row r="231" spans="1:1" x14ac:dyDescent="0.25">
      <c r="A231" s="5"/>
    </row>
    <row r="232" spans="1:1" x14ac:dyDescent="0.25">
      <c r="A232" s="5"/>
    </row>
  </sheetData>
  <autoFilter ref="A1:H208"/>
  <customSheetViews>
    <customSheetView guid="{2676CABB-28A4-4C59-8BEC-FB0C36D218A1}" showAutoFilter="1">
      <selection activeCell="I2" sqref="I2"/>
      <pageMargins left="0.7" right="0.7" top="0.75" bottom="0.75" header="0.3" footer="0.3"/>
      <pageSetup orientation="portrait" horizontalDpi="4294967293" r:id="rId1"/>
      <autoFilter ref="A1:H208"/>
    </customSheetView>
  </customSheetViews>
  <mergeCells count="16">
    <mergeCell ref="C208:E208"/>
    <mergeCell ref="A221:E221"/>
    <mergeCell ref="A222:E222"/>
    <mergeCell ref="A13:B13"/>
    <mergeCell ref="A34:B34"/>
    <mergeCell ref="A45:B45"/>
    <mergeCell ref="A84:B84"/>
    <mergeCell ref="A90:B90"/>
    <mergeCell ref="A104:B104"/>
    <mergeCell ref="A115:B115"/>
    <mergeCell ref="A164:B164"/>
    <mergeCell ref="A179:B179"/>
    <mergeCell ref="A186:B186"/>
    <mergeCell ref="A195:B195"/>
    <mergeCell ref="A197:B197"/>
    <mergeCell ref="A200:B200"/>
  </mergeCells>
  <pageMargins left="0.7" right="0.7" top="0.75" bottom="0.75" header="0.3" footer="0.3"/>
  <pageSetup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topLeftCell="A46" workbookViewId="0">
      <selection activeCell="I55" sqref="I55"/>
    </sheetView>
  </sheetViews>
  <sheetFormatPr baseColWidth="10" defaultRowHeight="15" x14ac:dyDescent="0.25"/>
  <cols>
    <col min="1" max="1" width="4.7109375" style="1" bestFit="1" customWidth="1"/>
    <col min="2" max="2" width="68.85546875" style="2" customWidth="1"/>
    <col min="3" max="3" width="7.5703125" style="3" customWidth="1"/>
    <col min="4" max="4" width="7.42578125" style="66" customWidth="1"/>
    <col min="5" max="5" width="9.85546875" style="66" bestFit="1" customWidth="1"/>
    <col min="6" max="6" width="8.42578125" style="66" bestFit="1" customWidth="1"/>
    <col min="7" max="7" width="9.85546875" style="66" bestFit="1" customWidth="1"/>
  </cols>
  <sheetData>
    <row r="1" spans="1:7" ht="38.25" x14ac:dyDescent="0.25">
      <c r="A1" s="94" t="s">
        <v>0</v>
      </c>
      <c r="B1" s="94" t="s">
        <v>1</v>
      </c>
      <c r="C1" s="90" t="s">
        <v>2</v>
      </c>
      <c r="D1" s="90" t="s">
        <v>3</v>
      </c>
      <c r="E1" s="90" t="s">
        <v>241</v>
      </c>
      <c r="F1" s="90" t="s">
        <v>244</v>
      </c>
      <c r="G1" s="90" t="s">
        <v>245</v>
      </c>
    </row>
    <row r="2" spans="1:7" ht="25.5" x14ac:dyDescent="0.25">
      <c r="A2" s="80">
        <v>1</v>
      </c>
      <c r="B2" s="81" t="s">
        <v>4</v>
      </c>
      <c r="C2" s="80" t="s">
        <v>5</v>
      </c>
      <c r="D2" s="82">
        <v>1</v>
      </c>
      <c r="E2" s="52">
        <v>17350</v>
      </c>
      <c r="F2" s="52">
        <f>+E2*4.42%</f>
        <v>766.86999999999989</v>
      </c>
      <c r="G2" s="52">
        <f>+E2+F2</f>
        <v>18116.87</v>
      </c>
    </row>
    <row r="3" spans="1:7" ht="25.5" x14ac:dyDescent="0.25">
      <c r="A3" s="80">
        <v>2</v>
      </c>
      <c r="B3" s="81" t="s">
        <v>6</v>
      </c>
      <c r="C3" s="80" t="s">
        <v>5</v>
      </c>
      <c r="D3" s="82">
        <v>1</v>
      </c>
      <c r="E3" s="52">
        <v>19436</v>
      </c>
      <c r="F3" s="52">
        <f t="shared" ref="F3:F66" si="0">+E3*4.42%</f>
        <v>859.07119999999998</v>
      </c>
      <c r="G3" s="52">
        <f t="shared" ref="G3:G65" si="1">+E3+F3</f>
        <v>20295.071199999998</v>
      </c>
    </row>
    <row r="4" spans="1:7" ht="25.5" x14ac:dyDescent="0.25">
      <c r="A4" s="80">
        <v>3</v>
      </c>
      <c r="B4" s="81" t="s">
        <v>7</v>
      </c>
      <c r="C4" s="80" t="s">
        <v>5</v>
      </c>
      <c r="D4" s="82">
        <v>1</v>
      </c>
      <c r="E4" s="52">
        <v>34149</v>
      </c>
      <c r="F4" s="52">
        <f t="shared" si="0"/>
        <v>1509.3857999999998</v>
      </c>
      <c r="G4" s="52">
        <f t="shared" si="1"/>
        <v>35658.385799999996</v>
      </c>
    </row>
    <row r="5" spans="1:7" ht="25.5" x14ac:dyDescent="0.25">
      <c r="A5" s="80">
        <v>4</v>
      </c>
      <c r="B5" s="81" t="s">
        <v>8</v>
      </c>
      <c r="C5" s="80" t="s">
        <v>5</v>
      </c>
      <c r="D5" s="82">
        <v>1</v>
      </c>
      <c r="E5" s="52">
        <v>16796</v>
      </c>
      <c r="F5" s="52">
        <f t="shared" si="0"/>
        <v>742.38319999999999</v>
      </c>
      <c r="G5" s="52">
        <f t="shared" si="1"/>
        <v>17538.3832</v>
      </c>
    </row>
    <row r="6" spans="1:7" ht="25.5" x14ac:dyDescent="0.25">
      <c r="A6" s="80">
        <v>5</v>
      </c>
      <c r="B6" s="81" t="s">
        <v>9</v>
      </c>
      <c r="C6" s="80" t="s">
        <v>5</v>
      </c>
      <c r="D6" s="82">
        <v>1</v>
      </c>
      <c r="E6" s="52">
        <v>19854</v>
      </c>
      <c r="F6" s="52">
        <f t="shared" si="0"/>
        <v>877.54679999999996</v>
      </c>
      <c r="G6" s="52">
        <f t="shared" si="1"/>
        <v>20731.5468</v>
      </c>
    </row>
    <row r="7" spans="1:7" ht="25.5" x14ac:dyDescent="0.25">
      <c r="A7" s="80">
        <v>6</v>
      </c>
      <c r="B7" s="81" t="s">
        <v>10</v>
      </c>
      <c r="C7" s="80" t="s">
        <v>5</v>
      </c>
      <c r="D7" s="82">
        <v>1</v>
      </c>
      <c r="E7" s="52">
        <v>62623</v>
      </c>
      <c r="F7" s="52">
        <f t="shared" si="0"/>
        <v>2767.9365999999995</v>
      </c>
      <c r="G7" s="52">
        <f t="shared" si="1"/>
        <v>65390.936600000001</v>
      </c>
    </row>
    <row r="8" spans="1:7" ht="25.5" x14ac:dyDescent="0.25">
      <c r="A8" s="80">
        <v>7</v>
      </c>
      <c r="B8" s="81" t="s">
        <v>11</v>
      </c>
      <c r="C8" s="80" t="s">
        <v>5</v>
      </c>
      <c r="D8" s="82">
        <v>1</v>
      </c>
      <c r="E8" s="52">
        <v>30749</v>
      </c>
      <c r="F8" s="52">
        <f t="shared" si="0"/>
        <v>1359.1057999999998</v>
      </c>
      <c r="G8" s="52">
        <f t="shared" si="1"/>
        <v>32108.105800000001</v>
      </c>
    </row>
    <row r="9" spans="1:7" ht="25.5" x14ac:dyDescent="0.25">
      <c r="A9" s="80">
        <v>8</v>
      </c>
      <c r="B9" s="81" t="s">
        <v>12</v>
      </c>
      <c r="C9" s="80" t="s">
        <v>5</v>
      </c>
      <c r="D9" s="82">
        <v>1</v>
      </c>
      <c r="E9" s="52">
        <v>38316</v>
      </c>
      <c r="F9" s="52">
        <f t="shared" si="0"/>
        <v>1693.5672</v>
      </c>
      <c r="G9" s="52">
        <f t="shared" si="1"/>
        <v>40009.567199999998</v>
      </c>
    </row>
    <row r="10" spans="1:7" ht="38.25" x14ac:dyDescent="0.25">
      <c r="A10" s="80">
        <v>9</v>
      </c>
      <c r="B10" s="81" t="s">
        <v>13</v>
      </c>
      <c r="C10" s="80" t="s">
        <v>5</v>
      </c>
      <c r="D10" s="82">
        <v>1</v>
      </c>
      <c r="E10" s="52">
        <v>71799</v>
      </c>
      <c r="F10" s="52">
        <f t="shared" si="0"/>
        <v>3173.5157999999997</v>
      </c>
      <c r="G10" s="52">
        <f t="shared" si="1"/>
        <v>74972.515799999994</v>
      </c>
    </row>
    <row r="11" spans="1:7" ht="25.5" x14ac:dyDescent="0.25">
      <c r="A11" s="80">
        <v>10</v>
      </c>
      <c r="B11" s="81" t="s">
        <v>14</v>
      </c>
      <c r="C11" s="80" t="s">
        <v>15</v>
      </c>
      <c r="D11" s="82">
        <v>1</v>
      </c>
      <c r="E11" s="52">
        <v>71799</v>
      </c>
      <c r="F11" s="52">
        <f t="shared" si="0"/>
        <v>3173.5157999999997</v>
      </c>
      <c r="G11" s="52">
        <f t="shared" si="1"/>
        <v>74972.515799999994</v>
      </c>
    </row>
    <row r="12" spans="1:7" ht="25.5" x14ac:dyDescent="0.25">
      <c r="A12" s="80">
        <v>11</v>
      </c>
      <c r="B12" s="81" t="s">
        <v>16</v>
      </c>
      <c r="C12" s="80" t="s">
        <v>15</v>
      </c>
      <c r="D12" s="82">
        <v>1</v>
      </c>
      <c r="E12" s="52">
        <v>32288</v>
      </c>
      <c r="F12" s="52">
        <f t="shared" si="0"/>
        <v>1427.1296</v>
      </c>
      <c r="G12" s="52">
        <f t="shared" si="1"/>
        <v>33715.1296</v>
      </c>
    </row>
    <row r="13" spans="1:7" x14ac:dyDescent="0.25">
      <c r="A13" s="116" t="s">
        <v>17</v>
      </c>
      <c r="B13" s="116"/>
      <c r="C13" s="95"/>
      <c r="D13" s="95"/>
      <c r="E13" s="95"/>
      <c r="F13" s="95"/>
      <c r="G13" s="94" t="s">
        <v>220</v>
      </c>
    </row>
    <row r="14" spans="1:7" ht="38.25" x14ac:dyDescent="0.25">
      <c r="A14" s="80">
        <v>12</v>
      </c>
      <c r="B14" s="81" t="s">
        <v>18</v>
      </c>
      <c r="C14" s="80" t="s">
        <v>23</v>
      </c>
      <c r="D14" s="82">
        <v>1</v>
      </c>
      <c r="E14" s="52">
        <v>262166</v>
      </c>
      <c r="F14" s="52">
        <f t="shared" si="0"/>
        <v>11587.7372</v>
      </c>
      <c r="G14" s="52">
        <f t="shared" si="1"/>
        <v>273753.73719999997</v>
      </c>
    </row>
    <row r="15" spans="1:7" ht="25.5" x14ac:dyDescent="0.25">
      <c r="A15" s="80">
        <v>13</v>
      </c>
      <c r="B15" s="81" t="s">
        <v>242</v>
      </c>
      <c r="C15" s="80" t="s">
        <v>20</v>
      </c>
      <c r="D15" s="82">
        <v>1</v>
      </c>
      <c r="E15" s="52">
        <v>44499</v>
      </c>
      <c r="F15" s="52">
        <f t="shared" si="0"/>
        <v>1966.8557999999998</v>
      </c>
      <c r="G15" s="52">
        <f t="shared" si="1"/>
        <v>46465.855799999998</v>
      </c>
    </row>
    <row r="16" spans="1:7" ht="25.5" x14ac:dyDescent="0.25">
      <c r="A16" s="80">
        <v>14</v>
      </c>
      <c r="B16" s="81" t="s">
        <v>243</v>
      </c>
      <c r="C16" s="80" t="s">
        <v>20</v>
      </c>
      <c r="D16" s="82">
        <v>1</v>
      </c>
      <c r="E16" s="52">
        <v>57785</v>
      </c>
      <c r="F16" s="52">
        <f t="shared" si="0"/>
        <v>2554.0969999999998</v>
      </c>
      <c r="G16" s="52">
        <f t="shared" si="1"/>
        <v>60339.097000000002</v>
      </c>
    </row>
    <row r="17" spans="1:7" ht="38.25" x14ac:dyDescent="0.25">
      <c r="A17" s="80">
        <v>15</v>
      </c>
      <c r="B17" s="81" t="s">
        <v>22</v>
      </c>
      <c r="C17" s="80" t="s">
        <v>23</v>
      </c>
      <c r="D17" s="82">
        <v>1</v>
      </c>
      <c r="E17" s="52">
        <v>33376</v>
      </c>
      <c r="F17" s="52">
        <f t="shared" si="0"/>
        <v>1475.2191999999998</v>
      </c>
      <c r="G17" s="52">
        <f t="shared" si="1"/>
        <v>34851.2192</v>
      </c>
    </row>
    <row r="18" spans="1:7" ht="38.25" x14ac:dyDescent="0.25">
      <c r="A18" s="80">
        <v>16</v>
      </c>
      <c r="B18" s="81" t="s">
        <v>24</v>
      </c>
      <c r="C18" s="80" t="s">
        <v>23</v>
      </c>
      <c r="D18" s="82">
        <v>1</v>
      </c>
      <c r="E18" s="52">
        <v>43595</v>
      </c>
      <c r="F18" s="52">
        <f t="shared" si="0"/>
        <v>1926.8989999999999</v>
      </c>
      <c r="G18" s="52">
        <f t="shared" si="1"/>
        <v>45521.898999999998</v>
      </c>
    </row>
    <row r="19" spans="1:7" ht="38.25" x14ac:dyDescent="0.25">
      <c r="A19" s="80">
        <v>17</v>
      </c>
      <c r="B19" s="81" t="s">
        <v>25</v>
      </c>
      <c r="C19" s="80" t="s">
        <v>23</v>
      </c>
      <c r="D19" s="82">
        <v>1</v>
      </c>
      <c r="E19" s="52">
        <v>90712</v>
      </c>
      <c r="F19" s="52">
        <f t="shared" si="0"/>
        <v>4009.4703999999997</v>
      </c>
      <c r="G19" s="52">
        <f t="shared" si="1"/>
        <v>94721.470400000006</v>
      </c>
    </row>
    <row r="20" spans="1:7" ht="38.25" x14ac:dyDescent="0.25">
      <c r="A20" s="80">
        <v>18</v>
      </c>
      <c r="B20" s="81" t="s">
        <v>26</v>
      </c>
      <c r="C20" s="80" t="s">
        <v>23</v>
      </c>
      <c r="D20" s="82">
        <v>1</v>
      </c>
      <c r="E20" s="52">
        <v>89552</v>
      </c>
      <c r="F20" s="52">
        <f t="shared" si="0"/>
        <v>3958.1983999999998</v>
      </c>
      <c r="G20" s="52">
        <f t="shared" si="1"/>
        <v>93510.198399999994</v>
      </c>
    </row>
    <row r="21" spans="1:7" ht="38.25" x14ac:dyDescent="0.25">
      <c r="A21" s="80">
        <v>19</v>
      </c>
      <c r="B21" s="81" t="s">
        <v>27</v>
      </c>
      <c r="C21" s="80" t="s">
        <v>23</v>
      </c>
      <c r="D21" s="82">
        <v>1</v>
      </c>
      <c r="E21" s="52">
        <v>21802</v>
      </c>
      <c r="F21" s="52">
        <f t="shared" si="0"/>
        <v>963.64839999999992</v>
      </c>
      <c r="G21" s="52">
        <f t="shared" si="1"/>
        <v>22765.648399999998</v>
      </c>
    </row>
    <row r="22" spans="1:7" ht="38.25" x14ac:dyDescent="0.25">
      <c r="A22" s="80">
        <v>20</v>
      </c>
      <c r="B22" s="81" t="s">
        <v>28</v>
      </c>
      <c r="C22" s="80" t="s">
        <v>23</v>
      </c>
      <c r="D22" s="82">
        <v>1</v>
      </c>
      <c r="E22" s="52">
        <v>94752</v>
      </c>
      <c r="F22" s="52">
        <f t="shared" si="0"/>
        <v>4188.0383999999995</v>
      </c>
      <c r="G22" s="52">
        <f t="shared" si="1"/>
        <v>98940.038400000005</v>
      </c>
    </row>
    <row r="23" spans="1:7" ht="38.25" x14ac:dyDescent="0.25">
      <c r="A23" s="80">
        <v>21</v>
      </c>
      <c r="B23" s="81" t="s">
        <v>29</v>
      </c>
      <c r="C23" s="80" t="s">
        <v>23</v>
      </c>
      <c r="D23" s="82">
        <v>1</v>
      </c>
      <c r="E23" s="52">
        <v>46202</v>
      </c>
      <c r="F23" s="52">
        <f t="shared" si="0"/>
        <v>2042.1283999999998</v>
      </c>
      <c r="G23" s="52">
        <f t="shared" si="1"/>
        <v>48244.128400000001</v>
      </c>
    </row>
    <row r="24" spans="1:7" ht="38.25" x14ac:dyDescent="0.25">
      <c r="A24" s="80">
        <v>22</v>
      </c>
      <c r="B24" s="81" t="s">
        <v>30</v>
      </c>
      <c r="C24" s="80" t="s">
        <v>23</v>
      </c>
      <c r="D24" s="82">
        <v>1</v>
      </c>
      <c r="E24" s="52">
        <v>90804</v>
      </c>
      <c r="F24" s="52">
        <f t="shared" si="0"/>
        <v>4013.5367999999999</v>
      </c>
      <c r="G24" s="52">
        <f t="shared" si="1"/>
        <v>94817.536800000002</v>
      </c>
    </row>
    <row r="25" spans="1:7" ht="38.25" x14ac:dyDescent="0.25">
      <c r="A25" s="80">
        <v>23</v>
      </c>
      <c r="B25" s="81" t="s">
        <v>31</v>
      </c>
      <c r="C25" s="80" t="s">
        <v>32</v>
      </c>
      <c r="D25" s="82">
        <v>1</v>
      </c>
      <c r="E25" s="52">
        <v>209379</v>
      </c>
      <c r="F25" s="52">
        <f t="shared" si="0"/>
        <v>9254.5517999999993</v>
      </c>
      <c r="G25" s="52">
        <f t="shared" si="1"/>
        <v>218633.55179999999</v>
      </c>
    </row>
    <row r="26" spans="1:7" ht="38.25" x14ac:dyDescent="0.25">
      <c r="A26" s="80">
        <v>24</v>
      </c>
      <c r="B26" s="81" t="s">
        <v>33</v>
      </c>
      <c r="C26" s="80" t="s">
        <v>32</v>
      </c>
      <c r="D26" s="82">
        <v>1</v>
      </c>
      <c r="E26" s="52">
        <v>100601</v>
      </c>
      <c r="F26" s="52">
        <f t="shared" si="0"/>
        <v>4446.5641999999998</v>
      </c>
      <c r="G26" s="52">
        <f t="shared" si="1"/>
        <v>105047.56419999999</v>
      </c>
    </row>
    <row r="27" spans="1:7" ht="51" x14ac:dyDescent="0.25">
      <c r="A27" s="80">
        <v>25</v>
      </c>
      <c r="B27" s="81" t="s">
        <v>34</v>
      </c>
      <c r="C27" s="80" t="s">
        <v>35</v>
      </c>
      <c r="D27" s="82">
        <v>1</v>
      </c>
      <c r="E27" s="52">
        <v>26530</v>
      </c>
      <c r="F27" s="52">
        <f t="shared" si="0"/>
        <v>1172.626</v>
      </c>
      <c r="G27" s="52">
        <f t="shared" si="1"/>
        <v>27702.626</v>
      </c>
    </row>
    <row r="28" spans="1:7" ht="38.25" x14ac:dyDescent="0.25">
      <c r="A28" s="80">
        <v>26</v>
      </c>
      <c r="B28" s="81" t="s">
        <v>36</v>
      </c>
      <c r="C28" s="80" t="s">
        <v>23</v>
      </c>
      <c r="D28" s="82">
        <v>1</v>
      </c>
      <c r="E28" s="52">
        <v>34131</v>
      </c>
      <c r="F28" s="52">
        <f t="shared" si="0"/>
        <v>1508.5901999999999</v>
      </c>
      <c r="G28" s="52">
        <f t="shared" si="1"/>
        <v>35639.590199999999</v>
      </c>
    </row>
    <row r="29" spans="1:7" ht="25.5" x14ac:dyDescent="0.25">
      <c r="A29" s="80">
        <v>27</v>
      </c>
      <c r="B29" s="81" t="s">
        <v>37</v>
      </c>
      <c r="C29" s="80" t="s">
        <v>23</v>
      </c>
      <c r="D29" s="82">
        <v>1</v>
      </c>
      <c r="E29" s="52">
        <v>22386</v>
      </c>
      <c r="F29" s="52">
        <f t="shared" si="0"/>
        <v>989.46119999999996</v>
      </c>
      <c r="G29" s="52">
        <f t="shared" si="1"/>
        <v>23375.461200000002</v>
      </c>
    </row>
    <row r="30" spans="1:7" ht="38.25" x14ac:dyDescent="0.25">
      <c r="A30" s="80">
        <v>28</v>
      </c>
      <c r="B30" s="81" t="s">
        <v>38</v>
      </c>
      <c r="C30" s="80" t="s">
        <v>23</v>
      </c>
      <c r="D30" s="82">
        <v>1</v>
      </c>
      <c r="E30" s="52">
        <v>20274</v>
      </c>
      <c r="F30" s="52">
        <f t="shared" si="0"/>
        <v>896.11079999999993</v>
      </c>
      <c r="G30" s="52">
        <f t="shared" si="1"/>
        <v>21170.110799999999</v>
      </c>
    </row>
    <row r="31" spans="1:7" ht="38.25" x14ac:dyDescent="0.25">
      <c r="A31" s="80">
        <v>29</v>
      </c>
      <c r="B31" s="81" t="s">
        <v>39</v>
      </c>
      <c r="C31" s="80" t="s">
        <v>23</v>
      </c>
      <c r="D31" s="82">
        <v>1</v>
      </c>
      <c r="E31" s="52">
        <v>26226</v>
      </c>
      <c r="F31" s="52">
        <f t="shared" si="0"/>
        <v>1159.1891999999998</v>
      </c>
      <c r="G31" s="52">
        <f t="shared" si="1"/>
        <v>27385.189200000001</v>
      </c>
    </row>
    <row r="32" spans="1:7" ht="25.5" x14ac:dyDescent="0.25">
      <c r="A32" s="80">
        <v>30</v>
      </c>
      <c r="B32" s="81" t="s">
        <v>40</v>
      </c>
      <c r="C32" s="80" t="s">
        <v>23</v>
      </c>
      <c r="D32" s="82">
        <v>1</v>
      </c>
      <c r="E32" s="52">
        <v>20022</v>
      </c>
      <c r="F32" s="52">
        <f t="shared" si="0"/>
        <v>884.97239999999988</v>
      </c>
      <c r="G32" s="52">
        <f t="shared" si="1"/>
        <v>20906.972399999999</v>
      </c>
    </row>
    <row r="33" spans="1:7" ht="38.25" x14ac:dyDescent="0.25">
      <c r="A33" s="80">
        <v>31</v>
      </c>
      <c r="B33" s="81" t="s">
        <v>41</v>
      </c>
      <c r="C33" s="80" t="s">
        <v>23</v>
      </c>
      <c r="D33" s="82">
        <v>1</v>
      </c>
      <c r="E33" s="52">
        <v>24388</v>
      </c>
      <c r="F33" s="52">
        <f t="shared" si="0"/>
        <v>1077.9495999999999</v>
      </c>
      <c r="G33" s="52">
        <f t="shared" si="1"/>
        <v>25465.9496</v>
      </c>
    </row>
    <row r="34" spans="1:7" x14ac:dyDescent="0.25">
      <c r="A34" s="116" t="s">
        <v>42</v>
      </c>
      <c r="B34" s="116"/>
      <c r="C34" s="95"/>
      <c r="D34" s="95"/>
      <c r="E34" s="95"/>
      <c r="F34" s="95"/>
      <c r="G34" s="94" t="s">
        <v>220</v>
      </c>
    </row>
    <row r="35" spans="1:7" ht="51" x14ac:dyDescent="0.25">
      <c r="A35" s="80">
        <v>32</v>
      </c>
      <c r="B35" s="81" t="s">
        <v>43</v>
      </c>
      <c r="C35" s="80" t="s">
        <v>23</v>
      </c>
      <c r="D35" s="82">
        <v>1</v>
      </c>
      <c r="E35" s="52">
        <v>79834</v>
      </c>
      <c r="F35" s="52">
        <f t="shared" si="0"/>
        <v>3528.6627999999996</v>
      </c>
      <c r="G35" s="52">
        <f t="shared" si="1"/>
        <v>83362.662800000006</v>
      </c>
    </row>
    <row r="36" spans="1:7" ht="76.5" x14ac:dyDescent="0.25">
      <c r="A36" s="80">
        <v>33</v>
      </c>
      <c r="B36" s="81" t="s">
        <v>44</v>
      </c>
      <c r="C36" s="80" t="s">
        <v>23</v>
      </c>
      <c r="D36" s="82">
        <v>1</v>
      </c>
      <c r="E36" s="52">
        <v>78975</v>
      </c>
      <c r="F36" s="52">
        <f t="shared" si="0"/>
        <v>3490.6949999999997</v>
      </c>
      <c r="G36" s="52">
        <f t="shared" si="1"/>
        <v>82465.695000000007</v>
      </c>
    </row>
    <row r="37" spans="1:7" ht="25.5" x14ac:dyDescent="0.25">
      <c r="A37" s="80">
        <v>34</v>
      </c>
      <c r="B37" s="81" t="s">
        <v>45</v>
      </c>
      <c r="C37" s="80" t="s">
        <v>23</v>
      </c>
      <c r="D37" s="82">
        <v>1</v>
      </c>
      <c r="E37" s="52">
        <v>59211</v>
      </c>
      <c r="F37" s="52">
        <f t="shared" si="0"/>
        <v>2617.1261999999997</v>
      </c>
      <c r="G37" s="52">
        <f>+E37+F37</f>
        <v>61828.126199999999</v>
      </c>
    </row>
    <row r="38" spans="1:7" ht="51" x14ac:dyDescent="0.25">
      <c r="A38" s="80">
        <v>35</v>
      </c>
      <c r="B38" s="81" t="s">
        <v>46</v>
      </c>
      <c r="C38" s="80" t="s">
        <v>23</v>
      </c>
      <c r="D38" s="82">
        <v>1</v>
      </c>
      <c r="E38" s="52">
        <v>12920</v>
      </c>
      <c r="F38" s="52">
        <f t="shared" si="0"/>
        <v>571.06399999999996</v>
      </c>
      <c r="G38" s="52">
        <f t="shared" si="1"/>
        <v>13491.064</v>
      </c>
    </row>
    <row r="39" spans="1:7" ht="38.25" x14ac:dyDescent="0.25">
      <c r="A39" s="80">
        <v>36</v>
      </c>
      <c r="B39" s="81" t="s">
        <v>47</v>
      </c>
      <c r="C39" s="80" t="s">
        <v>23</v>
      </c>
      <c r="D39" s="82">
        <v>1</v>
      </c>
      <c r="E39" s="52">
        <v>25576</v>
      </c>
      <c r="F39" s="52">
        <f t="shared" si="0"/>
        <v>1130.4592</v>
      </c>
      <c r="G39" s="52">
        <f t="shared" si="1"/>
        <v>26706.459200000001</v>
      </c>
    </row>
    <row r="40" spans="1:7" ht="38.25" x14ac:dyDescent="0.25">
      <c r="A40" s="80">
        <v>37</v>
      </c>
      <c r="B40" s="81" t="s">
        <v>48</v>
      </c>
      <c r="C40" s="80" t="s">
        <v>23</v>
      </c>
      <c r="D40" s="82">
        <v>1</v>
      </c>
      <c r="E40" s="52">
        <v>18216</v>
      </c>
      <c r="F40" s="52">
        <f t="shared" si="0"/>
        <v>805.14719999999988</v>
      </c>
      <c r="G40" s="52">
        <f t="shared" si="1"/>
        <v>19021.147199999999</v>
      </c>
    </row>
    <row r="41" spans="1:7" ht="25.5" x14ac:dyDescent="0.25">
      <c r="A41" s="80">
        <v>38</v>
      </c>
      <c r="B41" s="81" t="s">
        <v>49</v>
      </c>
      <c r="C41" s="80" t="s">
        <v>23</v>
      </c>
      <c r="D41" s="82">
        <v>1</v>
      </c>
      <c r="E41" s="52">
        <v>58962</v>
      </c>
      <c r="F41" s="52">
        <f t="shared" si="0"/>
        <v>2606.1203999999998</v>
      </c>
      <c r="G41" s="52">
        <f t="shared" si="1"/>
        <v>61568.1204</v>
      </c>
    </row>
    <row r="42" spans="1:7" ht="38.25" x14ac:dyDescent="0.25">
      <c r="A42" s="80">
        <v>39</v>
      </c>
      <c r="B42" s="81" t="s">
        <v>50</v>
      </c>
      <c r="C42" s="80" t="s">
        <v>5</v>
      </c>
      <c r="D42" s="82">
        <v>1</v>
      </c>
      <c r="E42" s="52">
        <v>25706</v>
      </c>
      <c r="F42" s="52">
        <f t="shared" si="0"/>
        <v>1136.2051999999999</v>
      </c>
      <c r="G42" s="52">
        <f t="shared" si="1"/>
        <v>26842.2052</v>
      </c>
    </row>
    <row r="43" spans="1:7" ht="51" x14ac:dyDescent="0.25">
      <c r="A43" s="80">
        <v>40</v>
      </c>
      <c r="B43" s="81" t="s">
        <v>51</v>
      </c>
      <c r="C43" s="80" t="s">
        <v>23</v>
      </c>
      <c r="D43" s="82">
        <v>1</v>
      </c>
      <c r="E43" s="52">
        <v>16328</v>
      </c>
      <c r="F43" s="52">
        <f t="shared" si="0"/>
        <v>721.69759999999997</v>
      </c>
      <c r="G43" s="52">
        <f t="shared" si="1"/>
        <v>17049.6976</v>
      </c>
    </row>
    <row r="44" spans="1:7" ht="51" x14ac:dyDescent="0.25">
      <c r="A44" s="80">
        <v>41</v>
      </c>
      <c r="B44" s="81" t="s">
        <v>52</v>
      </c>
      <c r="C44" s="80" t="s">
        <v>20</v>
      </c>
      <c r="D44" s="82">
        <v>1</v>
      </c>
      <c r="E44" s="52">
        <v>56166</v>
      </c>
      <c r="F44" s="52">
        <f t="shared" si="0"/>
        <v>2482.5371999999998</v>
      </c>
      <c r="G44" s="52">
        <f t="shared" si="1"/>
        <v>58648.537199999999</v>
      </c>
    </row>
    <row r="45" spans="1:7" x14ac:dyDescent="0.25">
      <c r="A45" s="116" t="s">
        <v>53</v>
      </c>
      <c r="B45" s="116"/>
      <c r="C45" s="95"/>
      <c r="D45" s="95"/>
      <c r="E45" s="95"/>
      <c r="F45" s="95"/>
      <c r="G45" s="94" t="s">
        <v>220</v>
      </c>
    </row>
    <row r="46" spans="1:7" ht="25.5" x14ac:dyDescent="0.25">
      <c r="A46" s="80">
        <v>42</v>
      </c>
      <c r="B46" s="81" t="s">
        <v>54</v>
      </c>
      <c r="C46" s="80" t="s">
        <v>5</v>
      </c>
      <c r="D46" s="82">
        <v>1</v>
      </c>
      <c r="E46" s="52">
        <v>16340</v>
      </c>
      <c r="F46" s="52">
        <f t="shared" si="0"/>
        <v>722.22799999999995</v>
      </c>
      <c r="G46" s="52">
        <f t="shared" si="1"/>
        <v>17062.227999999999</v>
      </c>
    </row>
    <row r="47" spans="1:7" ht="38.25" x14ac:dyDescent="0.25">
      <c r="A47" s="80">
        <v>43</v>
      </c>
      <c r="B47" s="81" t="s">
        <v>55</v>
      </c>
      <c r="C47" s="80" t="s">
        <v>23</v>
      </c>
      <c r="D47" s="82">
        <v>1</v>
      </c>
      <c r="E47" s="52">
        <v>104718</v>
      </c>
      <c r="F47" s="52">
        <f t="shared" si="0"/>
        <v>4628.5355999999992</v>
      </c>
      <c r="G47" s="52">
        <f>+E47+F47</f>
        <v>109346.5356</v>
      </c>
    </row>
    <row r="48" spans="1:7" ht="25.5" x14ac:dyDescent="0.25">
      <c r="A48" s="80">
        <v>44</v>
      </c>
      <c r="B48" s="81" t="s">
        <v>56</v>
      </c>
      <c r="C48" s="80" t="s">
        <v>5</v>
      </c>
      <c r="D48" s="82">
        <v>1</v>
      </c>
      <c r="E48" s="52">
        <v>13117</v>
      </c>
      <c r="F48" s="52">
        <f t="shared" si="0"/>
        <v>579.77139999999997</v>
      </c>
      <c r="G48" s="52">
        <f t="shared" si="1"/>
        <v>13696.7714</v>
      </c>
    </row>
    <row r="49" spans="1:7" ht="25.5" x14ac:dyDescent="0.25">
      <c r="A49" s="80">
        <v>45</v>
      </c>
      <c r="B49" s="81" t="s">
        <v>57</v>
      </c>
      <c r="C49" s="80" t="s">
        <v>23</v>
      </c>
      <c r="D49" s="82">
        <v>1</v>
      </c>
      <c r="E49" s="52">
        <v>9740</v>
      </c>
      <c r="F49" s="52">
        <f t="shared" si="0"/>
        <v>430.50799999999998</v>
      </c>
      <c r="G49" s="52">
        <f t="shared" si="1"/>
        <v>10170.508</v>
      </c>
    </row>
    <row r="50" spans="1:7" ht="51" x14ac:dyDescent="0.25">
      <c r="A50" s="80">
        <v>46</v>
      </c>
      <c r="B50" s="83" t="s">
        <v>58</v>
      </c>
      <c r="C50" s="80" t="s">
        <v>23</v>
      </c>
      <c r="D50" s="82">
        <v>1</v>
      </c>
      <c r="E50" s="52">
        <v>61221</v>
      </c>
      <c r="F50" s="52">
        <f t="shared" si="0"/>
        <v>2705.9681999999998</v>
      </c>
      <c r="G50" s="52">
        <f t="shared" si="1"/>
        <v>63926.968200000003</v>
      </c>
    </row>
    <row r="51" spans="1:7" x14ac:dyDescent="0.25">
      <c r="A51" s="80">
        <v>47</v>
      </c>
      <c r="B51" s="81" t="s">
        <v>59</v>
      </c>
      <c r="C51" s="80" t="s">
        <v>23</v>
      </c>
      <c r="D51" s="82">
        <v>1</v>
      </c>
      <c r="E51" s="52">
        <v>22823</v>
      </c>
      <c r="F51" s="52">
        <f t="shared" si="0"/>
        <v>1008.7765999999999</v>
      </c>
      <c r="G51" s="52">
        <f t="shared" si="1"/>
        <v>23831.776600000001</v>
      </c>
    </row>
    <row r="52" spans="1:7" ht="51" x14ac:dyDescent="0.25">
      <c r="A52" s="80">
        <v>48</v>
      </c>
      <c r="B52" s="81" t="s">
        <v>60</v>
      </c>
      <c r="C52" s="80" t="s">
        <v>23</v>
      </c>
      <c r="D52" s="82">
        <v>1</v>
      </c>
      <c r="E52" s="52">
        <v>105340</v>
      </c>
      <c r="F52" s="52">
        <f t="shared" si="0"/>
        <v>4656.0279999999993</v>
      </c>
      <c r="G52" s="52">
        <f t="shared" si="1"/>
        <v>109996.02800000001</v>
      </c>
    </row>
    <row r="53" spans="1:7" ht="51" x14ac:dyDescent="0.25">
      <c r="A53" s="80">
        <v>49</v>
      </c>
      <c r="B53" s="81" t="s">
        <v>61</v>
      </c>
      <c r="C53" s="80" t="s">
        <v>23</v>
      </c>
      <c r="D53" s="82">
        <v>1</v>
      </c>
      <c r="E53" s="52">
        <v>18414</v>
      </c>
      <c r="F53" s="52">
        <f t="shared" si="0"/>
        <v>813.89879999999994</v>
      </c>
      <c r="G53" s="52">
        <f t="shared" si="1"/>
        <v>19227.898799999999</v>
      </c>
    </row>
    <row r="54" spans="1:7" ht="38.25" x14ac:dyDescent="0.25">
      <c r="A54" s="80">
        <v>50</v>
      </c>
      <c r="B54" s="81" t="s">
        <v>62</v>
      </c>
      <c r="C54" s="80" t="s">
        <v>23</v>
      </c>
      <c r="D54" s="82">
        <v>1</v>
      </c>
      <c r="E54" s="52">
        <v>28794</v>
      </c>
      <c r="F54" s="52">
        <f t="shared" si="0"/>
        <v>1272.6948</v>
      </c>
      <c r="G54" s="52">
        <f t="shared" si="1"/>
        <v>30066.694800000001</v>
      </c>
    </row>
    <row r="55" spans="1:7" ht="38.25" x14ac:dyDescent="0.25">
      <c r="A55" s="80">
        <v>51</v>
      </c>
      <c r="B55" s="81" t="s">
        <v>63</v>
      </c>
      <c r="C55" s="80" t="s">
        <v>23</v>
      </c>
      <c r="D55" s="82">
        <v>1</v>
      </c>
      <c r="E55" s="52">
        <v>35154</v>
      </c>
      <c r="F55" s="52">
        <f t="shared" si="0"/>
        <v>1553.8067999999998</v>
      </c>
      <c r="G55" s="52">
        <f t="shared" si="1"/>
        <v>36707.806799999998</v>
      </c>
    </row>
    <row r="56" spans="1:7" ht="38.25" x14ac:dyDescent="0.25">
      <c r="A56" s="80">
        <v>52</v>
      </c>
      <c r="B56" s="81" t="s">
        <v>64</v>
      </c>
      <c r="C56" s="80" t="s">
        <v>23</v>
      </c>
      <c r="D56" s="82">
        <v>1</v>
      </c>
      <c r="E56" s="52">
        <v>64390</v>
      </c>
      <c r="F56" s="52">
        <f t="shared" si="0"/>
        <v>2846.0379999999996</v>
      </c>
      <c r="G56" s="52">
        <f t="shared" si="1"/>
        <v>67236.038</v>
      </c>
    </row>
    <row r="57" spans="1:7" x14ac:dyDescent="0.25">
      <c r="A57" s="80">
        <v>53</v>
      </c>
      <c r="B57" s="81" t="s">
        <v>65</v>
      </c>
      <c r="C57" s="80" t="s">
        <v>23</v>
      </c>
      <c r="D57" s="82">
        <v>1</v>
      </c>
      <c r="E57" s="52">
        <v>45410</v>
      </c>
      <c r="F57" s="52">
        <f t="shared" si="0"/>
        <v>2007.1219999999998</v>
      </c>
      <c r="G57" s="52">
        <f>+E57+F57</f>
        <v>47417.122000000003</v>
      </c>
    </row>
    <row r="58" spans="1:7" ht="25.5" x14ac:dyDescent="0.25">
      <c r="A58" s="84">
        <v>54</v>
      </c>
      <c r="B58" s="83" t="s">
        <v>66</v>
      </c>
      <c r="C58" s="84" t="s">
        <v>23</v>
      </c>
      <c r="D58" s="85">
        <v>1</v>
      </c>
      <c r="E58" s="52">
        <v>0</v>
      </c>
      <c r="F58" s="52">
        <f t="shared" si="0"/>
        <v>0</v>
      </c>
      <c r="G58" s="52">
        <f t="shared" si="1"/>
        <v>0</v>
      </c>
    </row>
    <row r="59" spans="1:7" ht="25.5" x14ac:dyDescent="0.25">
      <c r="A59" s="80">
        <v>55</v>
      </c>
      <c r="B59" s="81" t="s">
        <v>67</v>
      </c>
      <c r="C59" s="80" t="s">
        <v>23</v>
      </c>
      <c r="D59" s="82">
        <v>1</v>
      </c>
      <c r="E59" s="52">
        <v>26978</v>
      </c>
      <c r="F59" s="52">
        <f t="shared" si="0"/>
        <v>1192.4276</v>
      </c>
      <c r="G59" s="52">
        <f t="shared" si="1"/>
        <v>28170.427599999999</v>
      </c>
    </row>
    <row r="60" spans="1:7" ht="25.5" x14ac:dyDescent="0.25">
      <c r="A60" s="80">
        <v>56</v>
      </c>
      <c r="B60" s="81" t="s">
        <v>68</v>
      </c>
      <c r="C60" s="80" t="s">
        <v>23</v>
      </c>
      <c r="D60" s="82">
        <v>1</v>
      </c>
      <c r="E60" s="52">
        <v>43316</v>
      </c>
      <c r="F60" s="52">
        <f t="shared" si="0"/>
        <v>1914.5671999999997</v>
      </c>
      <c r="G60" s="52">
        <f t="shared" si="1"/>
        <v>45230.567199999998</v>
      </c>
    </row>
    <row r="61" spans="1:7" ht="38.25" x14ac:dyDescent="0.25">
      <c r="A61" s="80">
        <v>57</v>
      </c>
      <c r="B61" s="81" t="s">
        <v>69</v>
      </c>
      <c r="C61" s="80" t="s">
        <v>23</v>
      </c>
      <c r="D61" s="82">
        <v>1</v>
      </c>
      <c r="E61" s="52">
        <v>45220</v>
      </c>
      <c r="F61" s="52">
        <f t="shared" si="0"/>
        <v>1998.7239999999999</v>
      </c>
      <c r="G61" s="52">
        <f t="shared" si="1"/>
        <v>47218.724000000002</v>
      </c>
    </row>
    <row r="62" spans="1:7" ht="38.25" x14ac:dyDescent="0.25">
      <c r="A62" s="80">
        <v>58</v>
      </c>
      <c r="B62" s="81" t="s">
        <v>70</v>
      </c>
      <c r="C62" s="80" t="s">
        <v>23</v>
      </c>
      <c r="D62" s="82">
        <v>1</v>
      </c>
      <c r="E62" s="52">
        <v>54591</v>
      </c>
      <c r="F62" s="52">
        <f t="shared" si="0"/>
        <v>2412.9222</v>
      </c>
      <c r="G62" s="52">
        <f t="shared" si="1"/>
        <v>57003.922200000001</v>
      </c>
    </row>
    <row r="63" spans="1:7" ht="38.25" x14ac:dyDescent="0.25">
      <c r="A63" s="80">
        <v>59</v>
      </c>
      <c r="B63" s="81" t="s">
        <v>71</v>
      </c>
      <c r="C63" s="80" t="s">
        <v>23</v>
      </c>
      <c r="D63" s="82">
        <v>1</v>
      </c>
      <c r="E63" s="52">
        <v>63356</v>
      </c>
      <c r="F63" s="52">
        <f t="shared" si="0"/>
        <v>2800.3352</v>
      </c>
      <c r="G63" s="52">
        <f t="shared" si="1"/>
        <v>66156.335200000001</v>
      </c>
    </row>
    <row r="64" spans="1:7" ht="38.25" x14ac:dyDescent="0.25">
      <c r="A64" s="80">
        <v>60</v>
      </c>
      <c r="B64" s="81" t="s">
        <v>72</v>
      </c>
      <c r="C64" s="80" t="s">
        <v>23</v>
      </c>
      <c r="D64" s="82">
        <v>1</v>
      </c>
      <c r="E64" s="52">
        <v>43792</v>
      </c>
      <c r="F64" s="52">
        <f t="shared" si="0"/>
        <v>1935.6063999999999</v>
      </c>
      <c r="G64" s="52">
        <f t="shared" si="1"/>
        <v>45727.606399999997</v>
      </c>
    </row>
    <row r="65" spans="1:7" ht="51" x14ac:dyDescent="0.25">
      <c r="A65" s="80">
        <v>61</v>
      </c>
      <c r="B65" s="81" t="s">
        <v>73</v>
      </c>
      <c r="C65" s="80" t="s">
        <v>23</v>
      </c>
      <c r="D65" s="82">
        <v>1</v>
      </c>
      <c r="E65" s="52">
        <v>104286</v>
      </c>
      <c r="F65" s="52">
        <f t="shared" si="0"/>
        <v>4609.4411999999993</v>
      </c>
      <c r="G65" s="52">
        <f t="shared" si="1"/>
        <v>108895.4412</v>
      </c>
    </row>
    <row r="66" spans="1:7" ht="38.25" x14ac:dyDescent="0.25">
      <c r="A66" s="80">
        <v>62</v>
      </c>
      <c r="B66" s="81" t="s">
        <v>74</v>
      </c>
      <c r="C66" s="80" t="s">
        <v>15</v>
      </c>
      <c r="D66" s="82">
        <v>1</v>
      </c>
      <c r="E66" s="52">
        <v>22632</v>
      </c>
      <c r="F66" s="52">
        <f t="shared" si="0"/>
        <v>1000.3344</v>
      </c>
      <c r="G66" s="52">
        <f>+E66+F66</f>
        <v>23632.3344</v>
      </c>
    </row>
    <row r="67" spans="1:7" ht="38.25" x14ac:dyDescent="0.25">
      <c r="A67" s="80">
        <v>63</v>
      </c>
      <c r="B67" s="81" t="s">
        <v>75</v>
      </c>
      <c r="C67" s="80" t="s">
        <v>23</v>
      </c>
      <c r="D67" s="82">
        <v>1</v>
      </c>
      <c r="E67" s="52">
        <v>23124</v>
      </c>
      <c r="F67" s="52">
        <f t="shared" ref="F67:F130" si="2">+E67*4.42%</f>
        <v>1022.0808</v>
      </c>
      <c r="G67" s="52">
        <f t="shared" ref="G67:G130" si="3">+E67+F67</f>
        <v>24146.0808</v>
      </c>
    </row>
    <row r="68" spans="1:7" ht="38.25" x14ac:dyDescent="0.25">
      <c r="A68" s="80">
        <v>64</v>
      </c>
      <c r="B68" s="81" t="s">
        <v>76</v>
      </c>
      <c r="C68" s="80" t="s">
        <v>23</v>
      </c>
      <c r="D68" s="82">
        <v>1</v>
      </c>
      <c r="E68" s="52">
        <v>83804</v>
      </c>
      <c r="F68" s="52">
        <f t="shared" si="2"/>
        <v>3704.1367999999998</v>
      </c>
      <c r="G68" s="52">
        <f t="shared" si="3"/>
        <v>87508.136799999993</v>
      </c>
    </row>
    <row r="69" spans="1:7" ht="51" x14ac:dyDescent="0.25">
      <c r="A69" s="80">
        <v>65</v>
      </c>
      <c r="B69" s="81" t="s">
        <v>77</v>
      </c>
      <c r="C69" s="80" t="s">
        <v>23</v>
      </c>
      <c r="D69" s="82">
        <v>1</v>
      </c>
      <c r="E69" s="52">
        <v>35991</v>
      </c>
      <c r="F69" s="52">
        <f t="shared" si="2"/>
        <v>1590.8021999999999</v>
      </c>
      <c r="G69" s="52">
        <f t="shared" si="3"/>
        <v>37581.802199999998</v>
      </c>
    </row>
    <row r="70" spans="1:7" ht="63.75" x14ac:dyDescent="0.25">
      <c r="A70" s="80">
        <v>66</v>
      </c>
      <c r="B70" s="81" t="s">
        <v>78</v>
      </c>
      <c r="C70" s="80" t="s">
        <v>23</v>
      </c>
      <c r="D70" s="82">
        <v>1</v>
      </c>
      <c r="E70" s="52">
        <v>64578</v>
      </c>
      <c r="F70" s="52">
        <f t="shared" si="2"/>
        <v>2854.3475999999996</v>
      </c>
      <c r="G70" s="52">
        <f t="shared" si="3"/>
        <v>67432.347599999994</v>
      </c>
    </row>
    <row r="71" spans="1:7" ht="51" x14ac:dyDescent="0.25">
      <c r="A71" s="80">
        <v>67</v>
      </c>
      <c r="B71" s="81" t="s">
        <v>79</v>
      </c>
      <c r="C71" s="80" t="s">
        <v>20</v>
      </c>
      <c r="D71" s="82">
        <v>1</v>
      </c>
      <c r="E71" s="52">
        <v>918785</v>
      </c>
      <c r="F71" s="52">
        <f t="shared" si="2"/>
        <v>40610.296999999999</v>
      </c>
      <c r="G71" s="52">
        <f t="shared" si="3"/>
        <v>959395.29700000002</v>
      </c>
    </row>
    <row r="72" spans="1:7" ht="51" x14ac:dyDescent="0.25">
      <c r="A72" s="80">
        <v>68</v>
      </c>
      <c r="B72" s="81" t="s">
        <v>80</v>
      </c>
      <c r="C72" s="80" t="s">
        <v>23</v>
      </c>
      <c r="D72" s="82">
        <v>1</v>
      </c>
      <c r="E72" s="52">
        <v>426774</v>
      </c>
      <c r="F72" s="52">
        <f t="shared" si="2"/>
        <v>18863.410799999998</v>
      </c>
      <c r="G72" s="52">
        <f t="shared" si="3"/>
        <v>445637.41080000001</v>
      </c>
    </row>
    <row r="73" spans="1:7" ht="25.5" x14ac:dyDescent="0.25">
      <c r="A73" s="80">
        <v>69</v>
      </c>
      <c r="B73" s="81" t="s">
        <v>81</v>
      </c>
      <c r="C73" s="80" t="s">
        <v>20</v>
      </c>
      <c r="D73" s="82">
        <v>1</v>
      </c>
      <c r="E73" s="52">
        <v>526778</v>
      </c>
      <c r="F73" s="52">
        <f t="shared" si="2"/>
        <v>23283.587599999999</v>
      </c>
      <c r="G73" s="52">
        <f t="shared" si="3"/>
        <v>550061.58759999997</v>
      </c>
    </row>
    <row r="74" spans="1:7" ht="25.5" x14ac:dyDescent="0.25">
      <c r="A74" s="80">
        <v>70</v>
      </c>
      <c r="B74" s="81" t="s">
        <v>82</v>
      </c>
      <c r="C74" s="80" t="s">
        <v>20</v>
      </c>
      <c r="D74" s="82">
        <v>1</v>
      </c>
      <c r="E74" s="52">
        <v>249765</v>
      </c>
      <c r="F74" s="52">
        <f t="shared" si="2"/>
        <v>11039.612999999999</v>
      </c>
      <c r="G74" s="52">
        <f t="shared" si="3"/>
        <v>260804.61300000001</v>
      </c>
    </row>
    <row r="75" spans="1:7" ht="25.5" x14ac:dyDescent="0.25">
      <c r="A75" s="80">
        <v>71</v>
      </c>
      <c r="B75" s="81" t="s">
        <v>83</v>
      </c>
      <c r="C75" s="80" t="s">
        <v>20</v>
      </c>
      <c r="D75" s="82">
        <v>1</v>
      </c>
      <c r="E75" s="52">
        <v>305500</v>
      </c>
      <c r="F75" s="52">
        <f t="shared" si="2"/>
        <v>13503.099999999999</v>
      </c>
      <c r="G75" s="52">
        <f t="shared" si="3"/>
        <v>319003.09999999998</v>
      </c>
    </row>
    <row r="76" spans="1:7" x14ac:dyDescent="0.25">
      <c r="A76" s="80">
        <v>72</v>
      </c>
      <c r="B76" s="81" t="s">
        <v>84</v>
      </c>
      <c r="C76" s="80" t="s">
        <v>5</v>
      </c>
      <c r="D76" s="82">
        <v>1</v>
      </c>
      <c r="E76" s="52">
        <v>54645</v>
      </c>
      <c r="F76" s="52">
        <f t="shared" si="2"/>
        <v>2415.3089999999997</v>
      </c>
      <c r="G76" s="52">
        <f t="shared" si="3"/>
        <v>57060.309000000001</v>
      </c>
    </row>
    <row r="77" spans="1:7" ht="25.5" x14ac:dyDescent="0.25">
      <c r="A77" s="80">
        <v>73</v>
      </c>
      <c r="B77" s="81" t="s">
        <v>85</v>
      </c>
      <c r="C77" s="80" t="s">
        <v>5</v>
      </c>
      <c r="D77" s="82">
        <v>1</v>
      </c>
      <c r="E77" s="52">
        <v>38813</v>
      </c>
      <c r="F77" s="52">
        <f t="shared" si="2"/>
        <v>1715.5346</v>
      </c>
      <c r="G77" s="52">
        <f t="shared" si="3"/>
        <v>40528.534599999999</v>
      </c>
    </row>
    <row r="78" spans="1:7" ht="25.5" x14ac:dyDescent="0.25">
      <c r="A78" s="80">
        <v>74</v>
      </c>
      <c r="B78" s="81" t="s">
        <v>86</v>
      </c>
      <c r="C78" s="80" t="s">
        <v>5</v>
      </c>
      <c r="D78" s="82">
        <v>1</v>
      </c>
      <c r="E78" s="52">
        <v>35057</v>
      </c>
      <c r="F78" s="52">
        <f t="shared" si="2"/>
        <v>1549.5193999999999</v>
      </c>
      <c r="G78" s="52">
        <f t="shared" si="3"/>
        <v>36606.519399999997</v>
      </c>
    </row>
    <row r="79" spans="1:7" ht="25.5" x14ac:dyDescent="0.25">
      <c r="A79" s="80">
        <v>75</v>
      </c>
      <c r="B79" s="81" t="s">
        <v>87</v>
      </c>
      <c r="C79" s="80" t="s">
        <v>23</v>
      </c>
      <c r="D79" s="82">
        <v>1</v>
      </c>
      <c r="E79" s="52">
        <v>0</v>
      </c>
      <c r="F79" s="52">
        <f t="shared" si="2"/>
        <v>0</v>
      </c>
      <c r="G79" s="52">
        <f t="shared" si="3"/>
        <v>0</v>
      </c>
    </row>
    <row r="80" spans="1:7" ht="38.25" x14ac:dyDescent="0.25">
      <c r="A80" s="80">
        <v>76</v>
      </c>
      <c r="B80" s="81" t="s">
        <v>88</v>
      </c>
      <c r="C80" s="80" t="s">
        <v>20</v>
      </c>
      <c r="D80" s="82">
        <v>1</v>
      </c>
      <c r="E80" s="52">
        <v>117320</v>
      </c>
      <c r="F80" s="52">
        <f t="shared" si="2"/>
        <v>5185.5439999999999</v>
      </c>
      <c r="G80" s="52">
        <f t="shared" si="3"/>
        <v>122505.54399999999</v>
      </c>
    </row>
    <row r="81" spans="1:7" ht="63.75" x14ac:dyDescent="0.25">
      <c r="A81" s="80">
        <v>77</v>
      </c>
      <c r="B81" s="81" t="s">
        <v>89</v>
      </c>
      <c r="C81" s="80" t="s">
        <v>23</v>
      </c>
      <c r="D81" s="82">
        <v>1</v>
      </c>
      <c r="E81" s="52">
        <v>52640</v>
      </c>
      <c r="F81" s="52">
        <f t="shared" si="2"/>
        <v>2326.6879999999996</v>
      </c>
      <c r="G81" s="52">
        <f t="shared" si="3"/>
        <v>54966.688000000002</v>
      </c>
    </row>
    <row r="82" spans="1:7" ht="38.25" x14ac:dyDescent="0.25">
      <c r="A82" s="80">
        <v>78</v>
      </c>
      <c r="B82" s="81" t="s">
        <v>90</v>
      </c>
      <c r="C82" s="80" t="s">
        <v>20</v>
      </c>
      <c r="D82" s="82">
        <v>1</v>
      </c>
      <c r="E82" s="52">
        <v>435954</v>
      </c>
      <c r="F82" s="52">
        <f t="shared" si="2"/>
        <v>19269.166799999999</v>
      </c>
      <c r="G82" s="52">
        <f t="shared" si="3"/>
        <v>455223.16680000001</v>
      </c>
    </row>
    <row r="83" spans="1:7" ht="38.25" x14ac:dyDescent="0.25">
      <c r="A83" s="80">
        <v>79</v>
      </c>
      <c r="B83" s="81" t="s">
        <v>91</v>
      </c>
      <c r="C83" s="80" t="s">
        <v>20</v>
      </c>
      <c r="D83" s="82">
        <v>1</v>
      </c>
      <c r="E83" s="52">
        <v>16198</v>
      </c>
      <c r="F83" s="52">
        <f t="shared" si="2"/>
        <v>715.95159999999998</v>
      </c>
      <c r="G83" s="52">
        <f t="shared" si="3"/>
        <v>16913.9516</v>
      </c>
    </row>
    <row r="84" spans="1:7" x14ac:dyDescent="0.25">
      <c r="A84" s="116" t="s">
        <v>92</v>
      </c>
      <c r="B84" s="116"/>
      <c r="C84" s="95"/>
      <c r="D84" s="95"/>
      <c r="E84" s="95"/>
      <c r="F84" s="95"/>
      <c r="G84" s="94" t="s">
        <v>220</v>
      </c>
    </row>
    <row r="85" spans="1:7" ht="25.5" x14ac:dyDescent="0.25">
      <c r="A85" s="80">
        <v>80</v>
      </c>
      <c r="B85" s="81" t="s">
        <v>93</v>
      </c>
      <c r="C85" s="80" t="s">
        <v>23</v>
      </c>
      <c r="D85" s="82">
        <v>1</v>
      </c>
      <c r="E85" s="52">
        <v>13432</v>
      </c>
      <c r="F85" s="52">
        <f t="shared" si="2"/>
        <v>593.69439999999997</v>
      </c>
      <c r="G85" s="52">
        <f t="shared" si="3"/>
        <v>14025.6944</v>
      </c>
    </row>
    <row r="86" spans="1:7" ht="25.5" x14ac:dyDescent="0.25">
      <c r="A86" s="80">
        <v>81</v>
      </c>
      <c r="B86" s="81" t="s">
        <v>94</v>
      </c>
      <c r="C86" s="80" t="s">
        <v>23</v>
      </c>
      <c r="D86" s="82">
        <v>1</v>
      </c>
      <c r="E86" s="52">
        <v>16732</v>
      </c>
      <c r="F86" s="52">
        <f t="shared" si="2"/>
        <v>739.55439999999999</v>
      </c>
      <c r="G86" s="52">
        <f t="shared" si="3"/>
        <v>17471.554400000001</v>
      </c>
    </row>
    <row r="87" spans="1:7" ht="25.5" x14ac:dyDescent="0.25">
      <c r="A87" s="80">
        <v>82</v>
      </c>
      <c r="B87" s="81" t="s">
        <v>95</v>
      </c>
      <c r="C87" s="80" t="s">
        <v>23</v>
      </c>
      <c r="D87" s="82">
        <v>1</v>
      </c>
      <c r="E87" s="52">
        <v>19078</v>
      </c>
      <c r="F87" s="52">
        <f t="shared" si="2"/>
        <v>843.24759999999992</v>
      </c>
      <c r="G87" s="52">
        <f t="shared" si="3"/>
        <v>19921.247599999999</v>
      </c>
    </row>
    <row r="88" spans="1:7" ht="51" x14ac:dyDescent="0.25">
      <c r="A88" s="80">
        <v>83</v>
      </c>
      <c r="B88" s="81" t="s">
        <v>96</v>
      </c>
      <c r="C88" s="80" t="s">
        <v>23</v>
      </c>
      <c r="D88" s="82">
        <v>1</v>
      </c>
      <c r="E88" s="52">
        <v>82344</v>
      </c>
      <c r="F88" s="52">
        <f t="shared" si="2"/>
        <v>3639.6047999999996</v>
      </c>
      <c r="G88" s="52">
        <f t="shared" si="3"/>
        <v>85983.604800000001</v>
      </c>
    </row>
    <row r="89" spans="1:7" x14ac:dyDescent="0.25">
      <c r="A89" s="80">
        <v>84</v>
      </c>
      <c r="B89" s="81" t="s">
        <v>97</v>
      </c>
      <c r="C89" s="80" t="s">
        <v>23</v>
      </c>
      <c r="D89" s="82">
        <v>1</v>
      </c>
      <c r="E89" s="52">
        <v>43326</v>
      </c>
      <c r="F89" s="52">
        <f t="shared" si="2"/>
        <v>1915.0091999999997</v>
      </c>
      <c r="G89" s="52">
        <f t="shared" si="3"/>
        <v>45241.0092</v>
      </c>
    </row>
    <row r="90" spans="1:7" x14ac:dyDescent="0.25">
      <c r="A90" s="116" t="s">
        <v>98</v>
      </c>
      <c r="B90" s="116"/>
      <c r="C90" s="95"/>
      <c r="D90" s="95"/>
      <c r="E90" s="95"/>
      <c r="F90" s="95"/>
      <c r="G90" s="94" t="s">
        <v>220</v>
      </c>
    </row>
    <row r="91" spans="1:7" ht="38.25" x14ac:dyDescent="0.25">
      <c r="A91" s="80">
        <v>85</v>
      </c>
      <c r="B91" s="81" t="s">
        <v>99</v>
      </c>
      <c r="C91" s="80" t="s">
        <v>20</v>
      </c>
      <c r="D91" s="82">
        <v>1</v>
      </c>
      <c r="E91" s="52">
        <v>136864</v>
      </c>
      <c r="F91" s="52">
        <f t="shared" si="2"/>
        <v>6049.3887999999997</v>
      </c>
      <c r="G91" s="52">
        <f t="shared" si="3"/>
        <v>142913.38879999999</v>
      </c>
    </row>
    <row r="92" spans="1:7" ht="25.5" x14ac:dyDescent="0.25">
      <c r="A92" s="80">
        <v>86</v>
      </c>
      <c r="B92" s="81" t="s">
        <v>100</v>
      </c>
      <c r="C92" s="80" t="s">
        <v>20</v>
      </c>
      <c r="D92" s="82">
        <v>1</v>
      </c>
      <c r="E92" s="52">
        <v>59156</v>
      </c>
      <c r="F92" s="52">
        <f t="shared" si="2"/>
        <v>2614.6951999999997</v>
      </c>
      <c r="G92" s="52">
        <f t="shared" si="3"/>
        <v>61770.695200000002</v>
      </c>
    </row>
    <row r="93" spans="1:7" ht="51" x14ac:dyDescent="0.25">
      <c r="A93" s="80">
        <v>87</v>
      </c>
      <c r="B93" s="81" t="s">
        <v>101</v>
      </c>
      <c r="C93" s="80" t="s">
        <v>20</v>
      </c>
      <c r="D93" s="82">
        <v>1</v>
      </c>
      <c r="E93" s="52">
        <v>450617</v>
      </c>
      <c r="F93" s="52">
        <f t="shared" si="2"/>
        <v>19917.271399999998</v>
      </c>
      <c r="G93" s="52">
        <f t="shared" si="3"/>
        <v>470534.27139999997</v>
      </c>
    </row>
    <row r="94" spans="1:7" ht="38.25" x14ac:dyDescent="0.25">
      <c r="A94" s="80">
        <v>88</v>
      </c>
      <c r="B94" s="81" t="s">
        <v>102</v>
      </c>
      <c r="C94" s="80" t="s">
        <v>15</v>
      </c>
      <c r="D94" s="82">
        <v>1</v>
      </c>
      <c r="E94" s="52">
        <v>19077</v>
      </c>
      <c r="F94" s="52">
        <f t="shared" si="2"/>
        <v>843.20339999999987</v>
      </c>
      <c r="G94" s="52">
        <f t="shared" si="3"/>
        <v>19920.203399999999</v>
      </c>
    </row>
    <row r="95" spans="1:7" ht="38.25" x14ac:dyDescent="0.25">
      <c r="A95" s="80">
        <v>89</v>
      </c>
      <c r="B95" s="81" t="s">
        <v>103</v>
      </c>
      <c r="C95" s="80" t="s">
        <v>15</v>
      </c>
      <c r="D95" s="82">
        <v>1</v>
      </c>
      <c r="E95" s="52">
        <v>13728</v>
      </c>
      <c r="F95" s="52">
        <f t="shared" si="2"/>
        <v>606.77759999999989</v>
      </c>
      <c r="G95" s="52">
        <f t="shared" si="3"/>
        <v>14334.777599999999</v>
      </c>
    </row>
    <row r="96" spans="1:7" ht="38.25" x14ac:dyDescent="0.25">
      <c r="A96" s="80">
        <v>90</v>
      </c>
      <c r="B96" s="81" t="s">
        <v>104</v>
      </c>
      <c r="C96" s="80" t="s">
        <v>23</v>
      </c>
      <c r="D96" s="82">
        <v>1</v>
      </c>
      <c r="E96" s="52">
        <v>44444</v>
      </c>
      <c r="F96" s="52">
        <f t="shared" si="2"/>
        <v>1964.4247999999998</v>
      </c>
      <c r="G96" s="52">
        <f t="shared" si="3"/>
        <v>46408.424800000001</v>
      </c>
    </row>
    <row r="97" spans="1:7" ht="25.5" x14ac:dyDescent="0.25">
      <c r="A97" s="80">
        <v>91</v>
      </c>
      <c r="B97" s="81" t="s">
        <v>105</v>
      </c>
      <c r="C97" s="80" t="s">
        <v>23</v>
      </c>
      <c r="D97" s="82">
        <v>1</v>
      </c>
      <c r="E97" s="52">
        <v>16514</v>
      </c>
      <c r="F97" s="52">
        <f t="shared" si="2"/>
        <v>729.91879999999992</v>
      </c>
      <c r="G97" s="52">
        <f t="shared" si="3"/>
        <v>17243.918799999999</v>
      </c>
    </row>
    <row r="98" spans="1:7" ht="51" x14ac:dyDescent="0.25">
      <c r="A98" s="80">
        <v>92</v>
      </c>
      <c r="B98" s="81" t="s">
        <v>106</v>
      </c>
      <c r="C98" s="80" t="s">
        <v>20</v>
      </c>
      <c r="D98" s="82">
        <v>1</v>
      </c>
      <c r="E98" s="52">
        <v>44890</v>
      </c>
      <c r="F98" s="52">
        <f t="shared" si="2"/>
        <v>1984.1379999999999</v>
      </c>
      <c r="G98" s="52">
        <f t="shared" si="3"/>
        <v>46874.137999999999</v>
      </c>
    </row>
    <row r="99" spans="1:7" ht="38.25" x14ac:dyDescent="0.25">
      <c r="A99" s="80">
        <v>93</v>
      </c>
      <c r="B99" s="81" t="s">
        <v>107</v>
      </c>
      <c r="C99" s="80" t="s">
        <v>20</v>
      </c>
      <c r="D99" s="82">
        <v>1</v>
      </c>
      <c r="E99" s="52">
        <v>302081</v>
      </c>
      <c r="F99" s="52">
        <f t="shared" si="2"/>
        <v>13351.980199999998</v>
      </c>
      <c r="G99" s="52">
        <f t="shared" si="3"/>
        <v>315432.98019999999</v>
      </c>
    </row>
    <row r="100" spans="1:7" ht="25.5" x14ac:dyDescent="0.25">
      <c r="A100" s="80">
        <v>94</v>
      </c>
      <c r="B100" s="81" t="s">
        <v>108</v>
      </c>
      <c r="C100" s="80" t="s">
        <v>20</v>
      </c>
      <c r="D100" s="82">
        <v>1</v>
      </c>
      <c r="E100" s="52">
        <v>289362</v>
      </c>
      <c r="F100" s="52">
        <f t="shared" si="2"/>
        <v>12789.800399999998</v>
      </c>
      <c r="G100" s="52">
        <f t="shared" si="3"/>
        <v>302151.80040000001</v>
      </c>
    </row>
    <row r="101" spans="1:7" ht="25.5" x14ac:dyDescent="0.25">
      <c r="A101" s="80">
        <v>95</v>
      </c>
      <c r="B101" s="81" t="s">
        <v>109</v>
      </c>
      <c r="C101" s="80" t="s">
        <v>20</v>
      </c>
      <c r="D101" s="82">
        <v>1</v>
      </c>
      <c r="E101" s="52">
        <v>292804</v>
      </c>
      <c r="F101" s="52">
        <f t="shared" si="2"/>
        <v>12941.936799999999</v>
      </c>
      <c r="G101" s="52">
        <f t="shared" si="3"/>
        <v>305745.93680000002</v>
      </c>
    </row>
    <row r="102" spans="1:7" ht="25.5" x14ac:dyDescent="0.25">
      <c r="A102" s="80">
        <v>96</v>
      </c>
      <c r="B102" s="81" t="s">
        <v>110</v>
      </c>
      <c r="C102" s="80" t="s">
        <v>23</v>
      </c>
      <c r="D102" s="82">
        <v>1</v>
      </c>
      <c r="E102" s="52">
        <v>33150</v>
      </c>
      <c r="F102" s="52">
        <f t="shared" si="2"/>
        <v>1465.2299999999998</v>
      </c>
      <c r="G102" s="52">
        <f t="shared" si="3"/>
        <v>34615.230000000003</v>
      </c>
    </row>
    <row r="103" spans="1:7" ht="38.25" x14ac:dyDescent="0.25">
      <c r="A103" s="80">
        <v>97</v>
      </c>
      <c r="B103" s="81" t="s">
        <v>111</v>
      </c>
      <c r="C103" s="80" t="s">
        <v>20</v>
      </c>
      <c r="D103" s="82">
        <v>1</v>
      </c>
      <c r="E103" s="52">
        <v>132150</v>
      </c>
      <c r="F103" s="52">
        <f t="shared" si="2"/>
        <v>5841.03</v>
      </c>
      <c r="G103" s="52">
        <f t="shared" si="3"/>
        <v>137991.03</v>
      </c>
    </row>
    <row r="104" spans="1:7" x14ac:dyDescent="0.25">
      <c r="A104" s="116" t="s">
        <v>112</v>
      </c>
      <c r="B104" s="116"/>
      <c r="C104" s="95"/>
      <c r="D104" s="95"/>
      <c r="E104" s="95"/>
      <c r="F104" s="95"/>
      <c r="G104" s="94" t="s">
        <v>220</v>
      </c>
    </row>
    <row r="105" spans="1:7" ht="51" x14ac:dyDescent="0.25">
      <c r="A105" s="80">
        <v>98</v>
      </c>
      <c r="B105" s="81" t="s">
        <v>113</v>
      </c>
      <c r="C105" s="80" t="s">
        <v>23</v>
      </c>
      <c r="D105" s="82">
        <v>1</v>
      </c>
      <c r="E105" s="52">
        <v>268283</v>
      </c>
      <c r="F105" s="52">
        <f t="shared" si="2"/>
        <v>11858.1086</v>
      </c>
      <c r="G105" s="52">
        <f t="shared" si="3"/>
        <v>280141.10859999998</v>
      </c>
    </row>
    <row r="106" spans="1:7" ht="114.75" x14ac:dyDescent="0.25">
      <c r="A106" s="80">
        <v>99</v>
      </c>
      <c r="B106" s="81" t="s">
        <v>114</v>
      </c>
      <c r="C106" s="80" t="s">
        <v>23</v>
      </c>
      <c r="D106" s="82">
        <v>1</v>
      </c>
      <c r="E106" s="52">
        <v>287940</v>
      </c>
      <c r="F106" s="52">
        <f t="shared" si="2"/>
        <v>12726.947999999999</v>
      </c>
      <c r="G106" s="52">
        <f t="shared" si="3"/>
        <v>300666.94799999997</v>
      </c>
    </row>
    <row r="107" spans="1:7" ht="38.25" x14ac:dyDescent="0.25">
      <c r="A107" s="80">
        <v>100</v>
      </c>
      <c r="B107" s="81" t="s">
        <v>115</v>
      </c>
      <c r="C107" s="80" t="s">
        <v>23</v>
      </c>
      <c r="D107" s="82">
        <v>1</v>
      </c>
      <c r="E107" s="52">
        <v>395250</v>
      </c>
      <c r="F107" s="52">
        <f t="shared" si="2"/>
        <v>17470.05</v>
      </c>
      <c r="G107" s="52">
        <f t="shared" si="3"/>
        <v>412720.05</v>
      </c>
    </row>
    <row r="108" spans="1:7" ht="25.5" x14ac:dyDescent="0.25">
      <c r="A108" s="80">
        <v>101</v>
      </c>
      <c r="B108" s="81" t="s">
        <v>116</v>
      </c>
      <c r="C108" s="80" t="s">
        <v>5</v>
      </c>
      <c r="D108" s="82">
        <v>1</v>
      </c>
      <c r="E108" s="52">
        <v>40970</v>
      </c>
      <c r="F108" s="52">
        <f t="shared" si="2"/>
        <v>1810.8739999999998</v>
      </c>
      <c r="G108" s="52">
        <f t="shared" si="3"/>
        <v>42780.873999999996</v>
      </c>
    </row>
    <row r="109" spans="1:7" ht="51" x14ac:dyDescent="0.25">
      <c r="A109" s="80">
        <v>102</v>
      </c>
      <c r="B109" s="81" t="s">
        <v>117</v>
      </c>
      <c r="C109" s="80" t="s">
        <v>23</v>
      </c>
      <c r="D109" s="82">
        <v>1</v>
      </c>
      <c r="E109" s="52">
        <v>94752</v>
      </c>
      <c r="F109" s="52">
        <f t="shared" si="2"/>
        <v>4188.0383999999995</v>
      </c>
      <c r="G109" s="52">
        <f t="shared" si="3"/>
        <v>98940.038400000005</v>
      </c>
    </row>
    <row r="110" spans="1:7" ht="38.25" x14ac:dyDescent="0.25">
      <c r="A110" s="80">
        <v>103</v>
      </c>
      <c r="B110" s="81" t="s">
        <v>118</v>
      </c>
      <c r="C110" s="80" t="s">
        <v>20</v>
      </c>
      <c r="D110" s="82">
        <v>1</v>
      </c>
      <c r="E110" s="52">
        <v>539120</v>
      </c>
      <c r="F110" s="52">
        <f t="shared" si="2"/>
        <v>23829.103999999999</v>
      </c>
      <c r="G110" s="52">
        <f t="shared" si="3"/>
        <v>562949.10400000005</v>
      </c>
    </row>
    <row r="111" spans="1:7" ht="25.5" x14ac:dyDescent="0.25">
      <c r="A111" s="80">
        <v>104</v>
      </c>
      <c r="B111" s="81" t="s">
        <v>119</v>
      </c>
      <c r="C111" s="80" t="s">
        <v>20</v>
      </c>
      <c r="D111" s="82">
        <v>1</v>
      </c>
      <c r="E111" s="52">
        <v>143208</v>
      </c>
      <c r="F111" s="52">
        <f t="shared" si="2"/>
        <v>6329.7935999999991</v>
      </c>
      <c r="G111" s="52">
        <f t="shared" si="3"/>
        <v>149537.7936</v>
      </c>
    </row>
    <row r="112" spans="1:7" ht="25.5" x14ac:dyDescent="0.25">
      <c r="A112" s="80">
        <v>105</v>
      </c>
      <c r="B112" s="81" t="s">
        <v>120</v>
      </c>
      <c r="C112" s="80" t="s">
        <v>20</v>
      </c>
      <c r="D112" s="82">
        <v>1</v>
      </c>
      <c r="E112" s="52">
        <v>350400</v>
      </c>
      <c r="F112" s="52">
        <f t="shared" si="2"/>
        <v>15487.679999999998</v>
      </c>
      <c r="G112" s="52">
        <f t="shared" si="3"/>
        <v>365887.68</v>
      </c>
    </row>
    <row r="113" spans="1:7" ht="63.75" x14ac:dyDescent="0.25">
      <c r="A113" s="80">
        <v>106</v>
      </c>
      <c r="B113" s="81" t="s">
        <v>121</v>
      </c>
      <c r="C113" s="80" t="s">
        <v>20</v>
      </c>
      <c r="D113" s="82">
        <v>1</v>
      </c>
      <c r="E113" s="52">
        <v>135083</v>
      </c>
      <c r="F113" s="52">
        <f t="shared" si="2"/>
        <v>5970.6685999999991</v>
      </c>
      <c r="G113" s="52">
        <f t="shared" si="3"/>
        <v>141053.6686</v>
      </c>
    </row>
    <row r="114" spans="1:7" ht="38.25" x14ac:dyDescent="0.25">
      <c r="A114" s="80">
        <v>107</v>
      </c>
      <c r="B114" s="81" t="s">
        <v>122</v>
      </c>
      <c r="C114" s="80" t="s">
        <v>23</v>
      </c>
      <c r="D114" s="82">
        <v>1</v>
      </c>
      <c r="E114" s="52">
        <v>115301</v>
      </c>
      <c r="F114" s="52">
        <f t="shared" si="2"/>
        <v>5096.3041999999996</v>
      </c>
      <c r="G114" s="52">
        <f t="shared" si="3"/>
        <v>120397.3042</v>
      </c>
    </row>
    <row r="115" spans="1:7" x14ac:dyDescent="0.25">
      <c r="A115" s="116" t="s">
        <v>123</v>
      </c>
      <c r="B115" s="116"/>
      <c r="C115" s="95"/>
      <c r="D115" s="95"/>
      <c r="E115" s="95"/>
      <c r="F115" s="95"/>
      <c r="G115" s="94" t="s">
        <v>220</v>
      </c>
    </row>
    <row r="116" spans="1:7" ht="25.5" x14ac:dyDescent="0.25">
      <c r="A116" s="80">
        <v>108</v>
      </c>
      <c r="B116" s="81" t="s">
        <v>124</v>
      </c>
      <c r="C116" s="80" t="s">
        <v>20</v>
      </c>
      <c r="D116" s="82">
        <v>1</v>
      </c>
      <c r="E116" s="52">
        <v>166377</v>
      </c>
      <c r="F116" s="52">
        <f t="shared" si="2"/>
        <v>7353.8633999999993</v>
      </c>
      <c r="G116" s="52">
        <f t="shared" si="3"/>
        <v>173730.8634</v>
      </c>
    </row>
    <row r="117" spans="1:7" ht="38.25" x14ac:dyDescent="0.25">
      <c r="A117" s="80">
        <v>109</v>
      </c>
      <c r="B117" s="81" t="s">
        <v>125</v>
      </c>
      <c r="C117" s="80" t="s">
        <v>5</v>
      </c>
      <c r="D117" s="82">
        <v>1</v>
      </c>
      <c r="E117" s="52">
        <v>155382</v>
      </c>
      <c r="F117" s="52">
        <f t="shared" si="2"/>
        <v>6867.884399999999</v>
      </c>
      <c r="G117" s="52">
        <f t="shared" si="3"/>
        <v>162249.88440000001</v>
      </c>
    </row>
    <row r="118" spans="1:7" ht="25.5" x14ac:dyDescent="0.25">
      <c r="A118" s="80">
        <v>110</v>
      </c>
      <c r="B118" s="81" t="s">
        <v>126</v>
      </c>
      <c r="C118" s="80" t="s">
        <v>20</v>
      </c>
      <c r="D118" s="82">
        <v>1</v>
      </c>
      <c r="E118" s="52">
        <v>108379</v>
      </c>
      <c r="F118" s="52">
        <f t="shared" si="2"/>
        <v>4790.3517999999995</v>
      </c>
      <c r="G118" s="52">
        <f t="shared" si="3"/>
        <v>113169.3518</v>
      </c>
    </row>
    <row r="119" spans="1:7" ht="38.25" x14ac:dyDescent="0.25">
      <c r="A119" s="80">
        <v>111</v>
      </c>
      <c r="B119" s="81" t="s">
        <v>127</v>
      </c>
      <c r="C119" s="80" t="s">
        <v>5</v>
      </c>
      <c r="D119" s="82">
        <v>1</v>
      </c>
      <c r="E119" s="52">
        <v>191605</v>
      </c>
      <c r="F119" s="52">
        <f t="shared" si="2"/>
        <v>8468.9409999999989</v>
      </c>
      <c r="G119" s="52">
        <f t="shared" si="3"/>
        <v>200073.94099999999</v>
      </c>
    </row>
    <row r="120" spans="1:7" ht="25.5" x14ac:dyDescent="0.25">
      <c r="A120" s="80">
        <v>112</v>
      </c>
      <c r="B120" s="81" t="s">
        <v>128</v>
      </c>
      <c r="C120" s="80" t="s">
        <v>20</v>
      </c>
      <c r="D120" s="82">
        <v>1</v>
      </c>
      <c r="E120" s="52">
        <v>71659</v>
      </c>
      <c r="F120" s="52">
        <f t="shared" si="2"/>
        <v>3167.3277999999996</v>
      </c>
      <c r="G120" s="52">
        <f t="shared" si="3"/>
        <v>74826.327799999999</v>
      </c>
    </row>
    <row r="121" spans="1:7" ht="25.5" x14ac:dyDescent="0.25">
      <c r="A121" s="80">
        <v>113</v>
      </c>
      <c r="B121" s="81" t="s">
        <v>129</v>
      </c>
      <c r="C121" s="80" t="s">
        <v>20</v>
      </c>
      <c r="D121" s="82">
        <v>1</v>
      </c>
      <c r="E121" s="52">
        <v>503593</v>
      </c>
      <c r="F121" s="52">
        <f t="shared" si="2"/>
        <v>22258.810599999997</v>
      </c>
      <c r="G121" s="52">
        <f t="shared" si="3"/>
        <v>525851.81059999997</v>
      </c>
    </row>
    <row r="122" spans="1:7" ht="25.5" x14ac:dyDescent="0.25">
      <c r="A122" s="80">
        <v>114</v>
      </c>
      <c r="B122" s="81" t="s">
        <v>130</v>
      </c>
      <c r="C122" s="80" t="s">
        <v>20</v>
      </c>
      <c r="D122" s="82">
        <v>1</v>
      </c>
      <c r="E122" s="52">
        <v>103091</v>
      </c>
      <c r="F122" s="52">
        <f t="shared" si="2"/>
        <v>4556.6221999999998</v>
      </c>
      <c r="G122" s="52">
        <f t="shared" si="3"/>
        <v>107647.6222</v>
      </c>
    </row>
    <row r="123" spans="1:7" ht="38.25" x14ac:dyDescent="0.25">
      <c r="A123" s="80">
        <v>115</v>
      </c>
      <c r="B123" s="81" t="s">
        <v>131</v>
      </c>
      <c r="C123" s="80" t="s">
        <v>20</v>
      </c>
      <c r="D123" s="82">
        <v>1</v>
      </c>
      <c r="E123" s="52">
        <v>177996</v>
      </c>
      <c r="F123" s="52">
        <f t="shared" si="2"/>
        <v>7867.4231999999993</v>
      </c>
      <c r="G123" s="52">
        <f t="shared" si="3"/>
        <v>185863.42319999999</v>
      </c>
    </row>
    <row r="124" spans="1:7" ht="38.25" x14ac:dyDescent="0.25">
      <c r="A124" s="80">
        <v>116</v>
      </c>
      <c r="B124" s="81" t="s">
        <v>132</v>
      </c>
      <c r="C124" s="80" t="s">
        <v>20</v>
      </c>
      <c r="D124" s="82">
        <v>1</v>
      </c>
      <c r="E124" s="52">
        <v>87690</v>
      </c>
      <c r="F124" s="52">
        <f t="shared" si="2"/>
        <v>3875.8979999999997</v>
      </c>
      <c r="G124" s="52">
        <f t="shared" si="3"/>
        <v>91565.898000000001</v>
      </c>
    </row>
    <row r="125" spans="1:7" ht="51" x14ac:dyDescent="0.25">
      <c r="A125" s="80">
        <v>117</v>
      </c>
      <c r="B125" s="81" t="s">
        <v>133</v>
      </c>
      <c r="C125" s="80" t="s">
        <v>5</v>
      </c>
      <c r="D125" s="82">
        <v>1</v>
      </c>
      <c r="E125" s="52">
        <v>331446</v>
      </c>
      <c r="F125" s="52">
        <f t="shared" si="2"/>
        <v>14649.913199999999</v>
      </c>
      <c r="G125" s="52">
        <f t="shared" si="3"/>
        <v>346095.91320000001</v>
      </c>
    </row>
    <row r="126" spans="1:7" ht="38.25" x14ac:dyDescent="0.25">
      <c r="A126" s="80">
        <v>118</v>
      </c>
      <c r="B126" s="81" t="s">
        <v>134</v>
      </c>
      <c r="C126" s="80" t="s">
        <v>20</v>
      </c>
      <c r="D126" s="82">
        <v>1</v>
      </c>
      <c r="E126" s="52">
        <v>31637</v>
      </c>
      <c r="F126" s="52">
        <f t="shared" si="2"/>
        <v>1398.3553999999999</v>
      </c>
      <c r="G126" s="52">
        <f t="shared" si="3"/>
        <v>33035.3554</v>
      </c>
    </row>
    <row r="127" spans="1:7" ht="63.75" x14ac:dyDescent="0.25">
      <c r="A127" s="80">
        <v>119</v>
      </c>
      <c r="B127" s="81" t="s">
        <v>135</v>
      </c>
      <c r="C127" s="80" t="s">
        <v>20</v>
      </c>
      <c r="D127" s="82">
        <v>1</v>
      </c>
      <c r="E127" s="52">
        <v>352377</v>
      </c>
      <c r="F127" s="52">
        <f t="shared" si="2"/>
        <v>15575.063399999999</v>
      </c>
      <c r="G127" s="52">
        <f t="shared" si="3"/>
        <v>367952.06339999998</v>
      </c>
    </row>
    <row r="128" spans="1:7" ht="25.5" x14ac:dyDescent="0.25">
      <c r="A128" s="80">
        <v>120</v>
      </c>
      <c r="B128" s="81" t="s">
        <v>136</v>
      </c>
      <c r="C128" s="80" t="s">
        <v>20</v>
      </c>
      <c r="D128" s="82">
        <v>1</v>
      </c>
      <c r="E128" s="52">
        <v>107874</v>
      </c>
      <c r="F128" s="52">
        <f t="shared" si="2"/>
        <v>4768.0307999999995</v>
      </c>
      <c r="G128" s="52">
        <f t="shared" si="3"/>
        <v>112642.03079999999</v>
      </c>
    </row>
    <row r="129" spans="1:7" ht="25.5" x14ac:dyDescent="0.25">
      <c r="A129" s="80">
        <v>121</v>
      </c>
      <c r="B129" s="81" t="s">
        <v>137</v>
      </c>
      <c r="C129" s="80" t="s">
        <v>5</v>
      </c>
      <c r="D129" s="82">
        <v>1</v>
      </c>
      <c r="E129" s="52">
        <v>84583</v>
      </c>
      <c r="F129" s="52">
        <f t="shared" si="2"/>
        <v>3738.5685999999996</v>
      </c>
      <c r="G129" s="52">
        <f t="shared" si="3"/>
        <v>88321.568599999999</v>
      </c>
    </row>
    <row r="130" spans="1:7" x14ac:dyDescent="0.25">
      <c r="A130" s="80">
        <v>122</v>
      </c>
      <c r="B130" s="81" t="s">
        <v>138</v>
      </c>
      <c r="C130" s="80" t="s">
        <v>20</v>
      </c>
      <c r="D130" s="82">
        <v>1</v>
      </c>
      <c r="E130" s="52">
        <v>12551</v>
      </c>
      <c r="F130" s="52">
        <f t="shared" si="2"/>
        <v>554.75419999999997</v>
      </c>
      <c r="G130" s="52">
        <f t="shared" si="3"/>
        <v>13105.754199999999</v>
      </c>
    </row>
    <row r="131" spans="1:7" x14ac:dyDescent="0.25">
      <c r="A131" s="80">
        <v>123</v>
      </c>
      <c r="B131" s="81" t="s">
        <v>139</v>
      </c>
      <c r="C131" s="80" t="s">
        <v>20</v>
      </c>
      <c r="D131" s="82">
        <v>1</v>
      </c>
      <c r="E131" s="52">
        <v>11230</v>
      </c>
      <c r="F131" s="52">
        <f t="shared" ref="F131:F194" si="4">+E131*4.42%</f>
        <v>496.36599999999999</v>
      </c>
      <c r="G131" s="52">
        <f t="shared" ref="G131:G194" si="5">+E131+F131</f>
        <v>11726.366</v>
      </c>
    </row>
    <row r="132" spans="1:7" ht="25.5" x14ac:dyDescent="0.25">
      <c r="A132" s="80">
        <v>124</v>
      </c>
      <c r="B132" s="81" t="s">
        <v>140</v>
      </c>
      <c r="C132" s="80" t="s">
        <v>20</v>
      </c>
      <c r="D132" s="82">
        <v>1</v>
      </c>
      <c r="E132" s="52">
        <v>63168</v>
      </c>
      <c r="F132" s="52">
        <f t="shared" si="4"/>
        <v>2792.0255999999999</v>
      </c>
      <c r="G132" s="52">
        <f t="shared" si="5"/>
        <v>65960.025599999994</v>
      </c>
    </row>
    <row r="133" spans="1:7" ht="25.5" x14ac:dyDescent="0.25">
      <c r="A133" s="80">
        <v>125</v>
      </c>
      <c r="B133" s="81" t="s">
        <v>141</v>
      </c>
      <c r="C133" s="80" t="s">
        <v>20</v>
      </c>
      <c r="D133" s="82">
        <v>1</v>
      </c>
      <c r="E133" s="52">
        <v>41860</v>
      </c>
      <c r="F133" s="52">
        <f t="shared" si="4"/>
        <v>1850.2119999999998</v>
      </c>
      <c r="G133" s="52">
        <f t="shared" si="5"/>
        <v>43710.212</v>
      </c>
    </row>
    <row r="134" spans="1:7" ht="25.5" x14ac:dyDescent="0.25">
      <c r="A134" s="80">
        <v>126</v>
      </c>
      <c r="B134" s="81" t="s">
        <v>142</v>
      </c>
      <c r="C134" s="80" t="s">
        <v>20</v>
      </c>
      <c r="D134" s="82">
        <v>1</v>
      </c>
      <c r="E134" s="52">
        <v>73971</v>
      </c>
      <c r="F134" s="52">
        <f t="shared" si="4"/>
        <v>3269.5181999999995</v>
      </c>
      <c r="G134" s="52">
        <f t="shared" si="5"/>
        <v>77240.518200000006</v>
      </c>
    </row>
    <row r="135" spans="1:7" ht="25.5" x14ac:dyDescent="0.25">
      <c r="A135" s="80">
        <v>127</v>
      </c>
      <c r="B135" s="81" t="s">
        <v>143</v>
      </c>
      <c r="C135" s="80" t="s">
        <v>5</v>
      </c>
      <c r="D135" s="82">
        <v>1</v>
      </c>
      <c r="E135" s="52">
        <v>4512</v>
      </c>
      <c r="F135" s="52">
        <f t="shared" si="4"/>
        <v>199.43039999999999</v>
      </c>
      <c r="G135" s="52">
        <f t="shared" si="5"/>
        <v>4711.4304000000002</v>
      </c>
    </row>
    <row r="136" spans="1:7" x14ac:dyDescent="0.25">
      <c r="A136" s="80">
        <v>128</v>
      </c>
      <c r="B136" s="81" t="s">
        <v>144</v>
      </c>
      <c r="C136" s="80" t="s">
        <v>20</v>
      </c>
      <c r="D136" s="82">
        <v>1</v>
      </c>
      <c r="E136" s="52">
        <v>60404</v>
      </c>
      <c r="F136" s="52">
        <f t="shared" si="4"/>
        <v>2669.8567999999996</v>
      </c>
      <c r="G136" s="52">
        <f t="shared" si="5"/>
        <v>63073.856800000001</v>
      </c>
    </row>
    <row r="137" spans="1:7" ht="25.5" x14ac:dyDescent="0.25">
      <c r="A137" s="80">
        <v>129</v>
      </c>
      <c r="B137" s="81" t="s">
        <v>145</v>
      </c>
      <c r="C137" s="80" t="s">
        <v>20</v>
      </c>
      <c r="D137" s="82">
        <v>1</v>
      </c>
      <c r="E137" s="52">
        <v>42687</v>
      </c>
      <c r="F137" s="52">
        <f t="shared" si="4"/>
        <v>1886.7653999999998</v>
      </c>
      <c r="G137" s="52">
        <f t="shared" si="5"/>
        <v>44573.765399999997</v>
      </c>
    </row>
    <row r="138" spans="1:7" ht="25.5" x14ac:dyDescent="0.25">
      <c r="A138" s="80">
        <v>130</v>
      </c>
      <c r="B138" s="81" t="s">
        <v>146</v>
      </c>
      <c r="C138" s="80" t="s">
        <v>20</v>
      </c>
      <c r="D138" s="82">
        <v>1</v>
      </c>
      <c r="E138" s="52">
        <v>22230</v>
      </c>
      <c r="F138" s="52">
        <f t="shared" si="4"/>
        <v>982.56599999999992</v>
      </c>
      <c r="G138" s="52">
        <f t="shared" si="5"/>
        <v>23212.565999999999</v>
      </c>
    </row>
    <row r="139" spans="1:7" ht="51" x14ac:dyDescent="0.25">
      <c r="A139" s="80">
        <v>131</v>
      </c>
      <c r="B139" s="81" t="s">
        <v>147</v>
      </c>
      <c r="C139" s="80" t="s">
        <v>148</v>
      </c>
      <c r="D139" s="82">
        <v>1</v>
      </c>
      <c r="E139" s="52">
        <v>103800</v>
      </c>
      <c r="F139" s="52">
        <f t="shared" si="4"/>
        <v>4587.96</v>
      </c>
      <c r="G139" s="52">
        <f t="shared" si="5"/>
        <v>108387.96</v>
      </c>
    </row>
    <row r="140" spans="1:7" ht="51" x14ac:dyDescent="0.25">
      <c r="A140" s="80">
        <v>132</v>
      </c>
      <c r="B140" s="81" t="s">
        <v>149</v>
      </c>
      <c r="C140" s="80" t="s">
        <v>148</v>
      </c>
      <c r="D140" s="82">
        <v>1</v>
      </c>
      <c r="E140" s="52">
        <v>0</v>
      </c>
      <c r="F140" s="52">
        <f t="shared" si="4"/>
        <v>0</v>
      </c>
      <c r="G140" s="52">
        <f t="shared" si="5"/>
        <v>0</v>
      </c>
    </row>
    <row r="141" spans="1:7" ht="38.25" x14ac:dyDescent="0.25">
      <c r="A141" s="80">
        <v>133</v>
      </c>
      <c r="B141" s="81" t="s">
        <v>150</v>
      </c>
      <c r="C141" s="80" t="s">
        <v>148</v>
      </c>
      <c r="D141" s="82">
        <v>1</v>
      </c>
      <c r="E141" s="52">
        <v>0</v>
      </c>
      <c r="F141" s="52">
        <f t="shared" si="4"/>
        <v>0</v>
      </c>
      <c r="G141" s="52">
        <f t="shared" si="5"/>
        <v>0</v>
      </c>
    </row>
    <row r="142" spans="1:7" ht="38.25" x14ac:dyDescent="0.25">
      <c r="A142" s="80">
        <v>134</v>
      </c>
      <c r="B142" s="81" t="s">
        <v>151</v>
      </c>
      <c r="C142" s="80" t="s">
        <v>20</v>
      </c>
      <c r="D142" s="82">
        <v>1</v>
      </c>
      <c r="E142" s="52">
        <v>437106</v>
      </c>
      <c r="F142" s="52">
        <f t="shared" si="4"/>
        <v>19320.085199999998</v>
      </c>
      <c r="G142" s="52">
        <f t="shared" si="5"/>
        <v>456426.08519999997</v>
      </c>
    </row>
    <row r="143" spans="1:7" ht="25.5" x14ac:dyDescent="0.25">
      <c r="A143" s="80">
        <v>135</v>
      </c>
      <c r="B143" s="81" t="s">
        <v>152</v>
      </c>
      <c r="C143" s="80" t="s">
        <v>20</v>
      </c>
      <c r="D143" s="82">
        <v>1</v>
      </c>
      <c r="E143" s="52">
        <v>437106</v>
      </c>
      <c r="F143" s="52">
        <f t="shared" si="4"/>
        <v>19320.085199999998</v>
      </c>
      <c r="G143" s="52">
        <f t="shared" si="5"/>
        <v>456426.08519999997</v>
      </c>
    </row>
    <row r="144" spans="1:7" ht="25.5" x14ac:dyDescent="0.25">
      <c r="A144" s="80">
        <v>136</v>
      </c>
      <c r="B144" s="81" t="s">
        <v>153</v>
      </c>
      <c r="C144" s="80" t="s">
        <v>20</v>
      </c>
      <c r="D144" s="82">
        <v>1</v>
      </c>
      <c r="E144" s="52">
        <v>61852</v>
      </c>
      <c r="F144" s="52">
        <f t="shared" si="4"/>
        <v>2733.8583999999996</v>
      </c>
      <c r="G144" s="52">
        <f t="shared" si="5"/>
        <v>64585.858399999997</v>
      </c>
    </row>
    <row r="145" spans="1:7" ht="25.5" x14ac:dyDescent="0.25">
      <c r="A145" s="80">
        <v>137</v>
      </c>
      <c r="B145" s="81" t="s">
        <v>154</v>
      </c>
      <c r="C145" s="80" t="s">
        <v>20</v>
      </c>
      <c r="D145" s="82">
        <v>1</v>
      </c>
      <c r="E145" s="52">
        <v>90515</v>
      </c>
      <c r="F145" s="52">
        <f t="shared" si="4"/>
        <v>4000.7629999999995</v>
      </c>
      <c r="G145" s="52">
        <f t="shared" si="5"/>
        <v>94515.763000000006</v>
      </c>
    </row>
    <row r="146" spans="1:7" x14ac:dyDescent="0.25">
      <c r="A146" s="80">
        <v>138</v>
      </c>
      <c r="B146" s="81" t="s">
        <v>155</v>
      </c>
      <c r="C146" s="80" t="s">
        <v>20</v>
      </c>
      <c r="D146" s="82">
        <v>1</v>
      </c>
      <c r="E146" s="52">
        <v>18563</v>
      </c>
      <c r="F146" s="52">
        <f t="shared" si="4"/>
        <v>820.48459999999989</v>
      </c>
      <c r="G146" s="52">
        <f t="shared" si="5"/>
        <v>19383.4846</v>
      </c>
    </row>
    <row r="147" spans="1:7" ht="25.5" x14ac:dyDescent="0.25">
      <c r="A147" s="80">
        <v>139</v>
      </c>
      <c r="B147" s="81" t="s">
        <v>156</v>
      </c>
      <c r="C147" s="80" t="s">
        <v>5</v>
      </c>
      <c r="D147" s="82">
        <v>1</v>
      </c>
      <c r="E147" s="52">
        <v>12012</v>
      </c>
      <c r="F147" s="52">
        <f t="shared" si="4"/>
        <v>530.93039999999996</v>
      </c>
      <c r="G147" s="52">
        <f t="shared" si="5"/>
        <v>12542.930399999999</v>
      </c>
    </row>
    <row r="148" spans="1:7" x14ac:dyDescent="0.25">
      <c r="A148" s="80">
        <v>140</v>
      </c>
      <c r="B148" s="81" t="s">
        <v>157</v>
      </c>
      <c r="C148" s="80" t="s">
        <v>5</v>
      </c>
      <c r="D148" s="82">
        <v>1</v>
      </c>
      <c r="E148" s="52">
        <v>13524</v>
      </c>
      <c r="F148" s="52">
        <f t="shared" si="4"/>
        <v>597.7607999999999</v>
      </c>
      <c r="G148" s="52">
        <f t="shared" si="5"/>
        <v>14121.7608</v>
      </c>
    </row>
    <row r="149" spans="1:7" x14ac:dyDescent="0.25">
      <c r="A149" s="80">
        <v>141</v>
      </c>
      <c r="B149" s="81" t="s">
        <v>158</v>
      </c>
      <c r="C149" s="80" t="s">
        <v>5</v>
      </c>
      <c r="D149" s="82">
        <v>1</v>
      </c>
      <c r="E149" s="52">
        <v>10716</v>
      </c>
      <c r="F149" s="52">
        <f t="shared" si="4"/>
        <v>473.64719999999994</v>
      </c>
      <c r="G149" s="52">
        <f t="shared" si="5"/>
        <v>11189.647199999999</v>
      </c>
    </row>
    <row r="150" spans="1:7" x14ac:dyDescent="0.25">
      <c r="A150" s="80">
        <v>142</v>
      </c>
      <c r="B150" s="81" t="s">
        <v>159</v>
      </c>
      <c r="C150" s="80" t="s">
        <v>5</v>
      </c>
      <c r="D150" s="82">
        <v>1</v>
      </c>
      <c r="E150" s="52">
        <v>15723</v>
      </c>
      <c r="F150" s="52">
        <f t="shared" si="4"/>
        <v>694.95659999999998</v>
      </c>
      <c r="G150" s="52">
        <f t="shared" si="5"/>
        <v>16417.956600000001</v>
      </c>
    </row>
    <row r="151" spans="1:7" x14ac:dyDescent="0.25">
      <c r="A151" s="80">
        <v>143</v>
      </c>
      <c r="B151" s="81" t="s">
        <v>160</v>
      </c>
      <c r="C151" s="80" t="s">
        <v>5</v>
      </c>
      <c r="D151" s="82">
        <v>1</v>
      </c>
      <c r="E151" s="52">
        <v>21895</v>
      </c>
      <c r="F151" s="52">
        <f t="shared" si="4"/>
        <v>967.7589999999999</v>
      </c>
      <c r="G151" s="52">
        <f t="shared" si="5"/>
        <v>22862.758999999998</v>
      </c>
    </row>
    <row r="152" spans="1:7" x14ac:dyDescent="0.25">
      <c r="A152" s="80">
        <v>144</v>
      </c>
      <c r="B152" s="81" t="s">
        <v>161</v>
      </c>
      <c r="C152" s="80" t="s">
        <v>5</v>
      </c>
      <c r="D152" s="82">
        <v>1</v>
      </c>
      <c r="E152" s="52">
        <v>43755</v>
      </c>
      <c r="F152" s="52">
        <f t="shared" si="4"/>
        <v>1933.9709999999998</v>
      </c>
      <c r="G152" s="52">
        <f t="shared" si="5"/>
        <v>45688.970999999998</v>
      </c>
    </row>
    <row r="153" spans="1:7" ht="51" x14ac:dyDescent="0.25">
      <c r="A153" s="80">
        <v>145</v>
      </c>
      <c r="B153" s="81" t="s">
        <v>162</v>
      </c>
      <c r="C153" s="80" t="s">
        <v>5</v>
      </c>
      <c r="D153" s="82">
        <v>1</v>
      </c>
      <c r="E153" s="52">
        <v>64596</v>
      </c>
      <c r="F153" s="52">
        <f t="shared" si="4"/>
        <v>2855.1432</v>
      </c>
      <c r="G153" s="52">
        <f t="shared" si="5"/>
        <v>67451.143200000006</v>
      </c>
    </row>
    <row r="154" spans="1:7" ht="51" x14ac:dyDescent="0.25">
      <c r="A154" s="80">
        <v>146</v>
      </c>
      <c r="B154" s="81" t="s">
        <v>163</v>
      </c>
      <c r="C154" s="80" t="s">
        <v>5</v>
      </c>
      <c r="D154" s="82">
        <v>1</v>
      </c>
      <c r="E154" s="52">
        <v>74815</v>
      </c>
      <c r="F154" s="52">
        <f t="shared" si="4"/>
        <v>3306.8229999999999</v>
      </c>
      <c r="G154" s="52">
        <f t="shared" si="5"/>
        <v>78121.823000000004</v>
      </c>
    </row>
    <row r="155" spans="1:7" ht="38.25" x14ac:dyDescent="0.25">
      <c r="A155" s="80">
        <v>147</v>
      </c>
      <c r="B155" s="81" t="s">
        <v>164</v>
      </c>
      <c r="C155" s="80" t="s">
        <v>20</v>
      </c>
      <c r="D155" s="82">
        <v>1</v>
      </c>
      <c r="E155" s="52">
        <v>709187</v>
      </c>
      <c r="F155" s="52">
        <f t="shared" si="4"/>
        <v>31346.065399999996</v>
      </c>
      <c r="G155" s="52">
        <f t="shared" si="5"/>
        <v>740533.06539999996</v>
      </c>
    </row>
    <row r="156" spans="1:7" ht="38.25" x14ac:dyDescent="0.25">
      <c r="A156" s="80">
        <v>148</v>
      </c>
      <c r="B156" s="81" t="s">
        <v>165</v>
      </c>
      <c r="C156" s="80" t="s">
        <v>20</v>
      </c>
      <c r="D156" s="82">
        <v>1</v>
      </c>
      <c r="E156" s="52">
        <v>679322</v>
      </c>
      <c r="F156" s="52">
        <f t="shared" si="4"/>
        <v>30026.032399999996</v>
      </c>
      <c r="G156" s="52">
        <f t="shared" si="5"/>
        <v>709348.03240000003</v>
      </c>
    </row>
    <row r="157" spans="1:7" ht="38.25" x14ac:dyDescent="0.25">
      <c r="A157" s="80">
        <v>149</v>
      </c>
      <c r="B157" s="81" t="s">
        <v>166</v>
      </c>
      <c r="C157" s="80" t="s">
        <v>20</v>
      </c>
      <c r="D157" s="82">
        <v>1</v>
      </c>
      <c r="E157" s="52">
        <v>585813</v>
      </c>
      <c r="F157" s="52">
        <f t="shared" si="4"/>
        <v>25892.934599999997</v>
      </c>
      <c r="G157" s="52">
        <f t="shared" si="5"/>
        <v>611705.93460000004</v>
      </c>
    </row>
    <row r="158" spans="1:7" ht="25.5" x14ac:dyDescent="0.25">
      <c r="A158" s="80">
        <v>150</v>
      </c>
      <c r="B158" s="81" t="s">
        <v>167</v>
      </c>
      <c r="C158" s="80" t="s">
        <v>20</v>
      </c>
      <c r="D158" s="82">
        <v>1</v>
      </c>
      <c r="E158" s="52">
        <v>21481</v>
      </c>
      <c r="F158" s="52">
        <f t="shared" si="4"/>
        <v>949.46019999999987</v>
      </c>
      <c r="G158" s="52">
        <f t="shared" si="5"/>
        <v>22430.460200000001</v>
      </c>
    </row>
    <row r="159" spans="1:7" ht="25.5" x14ac:dyDescent="0.25">
      <c r="A159" s="80">
        <v>151</v>
      </c>
      <c r="B159" s="81" t="s">
        <v>168</v>
      </c>
      <c r="C159" s="80" t="s">
        <v>20</v>
      </c>
      <c r="D159" s="82">
        <v>1</v>
      </c>
      <c r="E159" s="52">
        <v>18369</v>
      </c>
      <c r="F159" s="52">
        <f t="shared" si="4"/>
        <v>811.9097999999999</v>
      </c>
      <c r="G159" s="52">
        <f t="shared" si="5"/>
        <v>19180.909800000001</v>
      </c>
    </row>
    <row r="160" spans="1:7" ht="25.5" x14ac:dyDescent="0.25">
      <c r="A160" s="80">
        <v>152</v>
      </c>
      <c r="B160" s="81" t="s">
        <v>169</v>
      </c>
      <c r="C160" s="80" t="s">
        <v>20</v>
      </c>
      <c r="D160" s="82">
        <v>1</v>
      </c>
      <c r="E160" s="52">
        <v>17983</v>
      </c>
      <c r="F160" s="52">
        <f t="shared" si="4"/>
        <v>794.84859999999992</v>
      </c>
      <c r="G160" s="52">
        <f t="shared" si="5"/>
        <v>18777.848600000001</v>
      </c>
    </row>
    <row r="161" spans="1:7" ht="25.5" x14ac:dyDescent="0.25">
      <c r="A161" s="80">
        <v>153</v>
      </c>
      <c r="B161" s="81" t="s">
        <v>170</v>
      </c>
      <c r="C161" s="80" t="s">
        <v>20</v>
      </c>
      <c r="D161" s="82">
        <v>1</v>
      </c>
      <c r="E161" s="52">
        <v>92534</v>
      </c>
      <c r="F161" s="52">
        <f t="shared" si="4"/>
        <v>4090.0027999999998</v>
      </c>
      <c r="G161" s="52">
        <f t="shared" si="5"/>
        <v>96624.002800000002</v>
      </c>
    </row>
    <row r="162" spans="1:7" ht="25.5" x14ac:dyDescent="0.25">
      <c r="A162" s="80">
        <v>154</v>
      </c>
      <c r="B162" s="81" t="s">
        <v>171</v>
      </c>
      <c r="C162" s="80" t="s">
        <v>20</v>
      </c>
      <c r="D162" s="82">
        <v>1</v>
      </c>
      <c r="E162" s="52">
        <v>104281</v>
      </c>
      <c r="F162" s="52">
        <f t="shared" si="4"/>
        <v>4609.2201999999997</v>
      </c>
      <c r="G162" s="52">
        <f t="shared" si="5"/>
        <v>108890.2202</v>
      </c>
    </row>
    <row r="163" spans="1:7" ht="25.5" x14ac:dyDescent="0.25">
      <c r="A163" s="80">
        <v>155</v>
      </c>
      <c r="B163" s="81" t="s">
        <v>172</v>
      </c>
      <c r="C163" s="80" t="s">
        <v>20</v>
      </c>
      <c r="D163" s="82">
        <v>1</v>
      </c>
      <c r="E163" s="52">
        <v>150222</v>
      </c>
      <c r="F163" s="52">
        <f t="shared" si="4"/>
        <v>6639.8123999999998</v>
      </c>
      <c r="G163" s="52">
        <f t="shared" si="5"/>
        <v>156861.8124</v>
      </c>
    </row>
    <row r="164" spans="1:7" x14ac:dyDescent="0.25">
      <c r="A164" s="116" t="s">
        <v>173</v>
      </c>
      <c r="B164" s="116"/>
      <c r="C164" s="95"/>
      <c r="D164" s="95"/>
      <c r="E164" s="95"/>
      <c r="F164" s="95"/>
      <c r="G164" s="94" t="s">
        <v>220</v>
      </c>
    </row>
    <row r="165" spans="1:7" ht="38.25" x14ac:dyDescent="0.25">
      <c r="A165" s="80">
        <v>156</v>
      </c>
      <c r="B165" s="81" t="s">
        <v>174</v>
      </c>
      <c r="C165" s="80" t="s">
        <v>23</v>
      </c>
      <c r="D165" s="82">
        <v>1</v>
      </c>
      <c r="E165" s="52">
        <v>53960</v>
      </c>
      <c r="F165" s="52">
        <f t="shared" si="4"/>
        <v>2385.0319999999997</v>
      </c>
      <c r="G165" s="52">
        <f t="shared" si="5"/>
        <v>56345.031999999999</v>
      </c>
    </row>
    <row r="166" spans="1:7" ht="38.25" x14ac:dyDescent="0.25">
      <c r="A166" s="80">
        <v>157</v>
      </c>
      <c r="B166" s="81" t="s">
        <v>175</v>
      </c>
      <c r="C166" s="80" t="s">
        <v>20</v>
      </c>
      <c r="D166" s="82">
        <v>1</v>
      </c>
      <c r="E166" s="52">
        <v>25440</v>
      </c>
      <c r="F166" s="52">
        <f t="shared" si="4"/>
        <v>1124.4479999999999</v>
      </c>
      <c r="G166" s="52">
        <f t="shared" si="5"/>
        <v>26564.448</v>
      </c>
    </row>
    <row r="167" spans="1:7" x14ac:dyDescent="0.25">
      <c r="A167" s="80">
        <v>158</v>
      </c>
      <c r="B167" s="83" t="s">
        <v>176</v>
      </c>
      <c r="C167" s="80" t="s">
        <v>23</v>
      </c>
      <c r="D167" s="82">
        <v>1</v>
      </c>
      <c r="E167" s="52">
        <v>0</v>
      </c>
      <c r="F167" s="52">
        <f t="shared" si="4"/>
        <v>0</v>
      </c>
      <c r="G167" s="52">
        <f t="shared" si="5"/>
        <v>0</v>
      </c>
    </row>
    <row r="168" spans="1:7" ht="25.5" x14ac:dyDescent="0.25">
      <c r="A168" s="80">
        <v>159</v>
      </c>
      <c r="B168" s="81" t="s">
        <v>177</v>
      </c>
      <c r="C168" s="80" t="s">
        <v>23</v>
      </c>
      <c r="D168" s="82">
        <v>1</v>
      </c>
      <c r="E168" s="52">
        <v>10576</v>
      </c>
      <c r="F168" s="52">
        <f t="shared" si="4"/>
        <v>467.45919999999995</v>
      </c>
      <c r="G168" s="52">
        <f t="shared" si="5"/>
        <v>11043.459199999999</v>
      </c>
    </row>
    <row r="169" spans="1:7" ht="25.5" x14ac:dyDescent="0.25">
      <c r="A169" s="80">
        <v>160</v>
      </c>
      <c r="B169" s="81" t="s">
        <v>178</v>
      </c>
      <c r="C169" s="80" t="s">
        <v>23</v>
      </c>
      <c r="D169" s="82">
        <v>1</v>
      </c>
      <c r="E169" s="52">
        <v>15789</v>
      </c>
      <c r="F169" s="52">
        <f t="shared" si="4"/>
        <v>697.87379999999996</v>
      </c>
      <c r="G169" s="52">
        <f t="shared" si="5"/>
        <v>16486.873800000001</v>
      </c>
    </row>
    <row r="170" spans="1:7" ht="38.25" x14ac:dyDescent="0.25">
      <c r="A170" s="80">
        <v>161</v>
      </c>
      <c r="B170" s="81" t="s">
        <v>179</v>
      </c>
      <c r="C170" s="80" t="s">
        <v>23</v>
      </c>
      <c r="D170" s="82">
        <v>1</v>
      </c>
      <c r="E170" s="52">
        <v>63204</v>
      </c>
      <c r="F170" s="52">
        <f t="shared" si="4"/>
        <v>2793.6167999999998</v>
      </c>
      <c r="G170" s="52">
        <f t="shared" si="5"/>
        <v>65997.616800000003</v>
      </c>
    </row>
    <row r="171" spans="1:7" ht="38.25" x14ac:dyDescent="0.25">
      <c r="A171" s="80">
        <v>162</v>
      </c>
      <c r="B171" s="81" t="s">
        <v>180</v>
      </c>
      <c r="C171" s="80" t="s">
        <v>5</v>
      </c>
      <c r="D171" s="82">
        <v>1</v>
      </c>
      <c r="E171" s="52">
        <v>71387</v>
      </c>
      <c r="F171" s="52">
        <f t="shared" si="4"/>
        <v>3155.3053999999997</v>
      </c>
      <c r="G171" s="52">
        <f t="shared" si="5"/>
        <v>74542.305399999997</v>
      </c>
    </row>
    <row r="172" spans="1:7" ht="25.5" x14ac:dyDescent="0.25">
      <c r="A172" s="80">
        <v>163</v>
      </c>
      <c r="B172" s="81" t="s">
        <v>181</v>
      </c>
      <c r="C172" s="80" t="s">
        <v>23</v>
      </c>
      <c r="D172" s="82">
        <v>1</v>
      </c>
      <c r="E172" s="52">
        <v>41860</v>
      </c>
      <c r="F172" s="52">
        <f t="shared" si="4"/>
        <v>1850.2119999999998</v>
      </c>
      <c r="G172" s="52">
        <f t="shared" si="5"/>
        <v>43710.212</v>
      </c>
    </row>
    <row r="173" spans="1:7" ht="25.5" x14ac:dyDescent="0.25">
      <c r="A173" s="80">
        <v>164</v>
      </c>
      <c r="B173" s="81" t="s">
        <v>182</v>
      </c>
      <c r="C173" s="80" t="s">
        <v>5</v>
      </c>
      <c r="D173" s="82">
        <v>1</v>
      </c>
      <c r="E173" s="52">
        <v>27065</v>
      </c>
      <c r="F173" s="52">
        <f t="shared" si="4"/>
        <v>1196.2729999999999</v>
      </c>
      <c r="G173" s="52">
        <f t="shared" si="5"/>
        <v>28261.273000000001</v>
      </c>
    </row>
    <row r="174" spans="1:7" ht="38.25" x14ac:dyDescent="0.25">
      <c r="A174" s="80">
        <v>165</v>
      </c>
      <c r="B174" s="81" t="s">
        <v>183</v>
      </c>
      <c r="C174" s="80" t="s">
        <v>23</v>
      </c>
      <c r="D174" s="82">
        <v>1</v>
      </c>
      <c r="E174" s="52">
        <v>63066</v>
      </c>
      <c r="F174" s="52">
        <f t="shared" si="4"/>
        <v>2787.5171999999998</v>
      </c>
      <c r="G174" s="52">
        <f t="shared" si="5"/>
        <v>65853.517200000002</v>
      </c>
    </row>
    <row r="175" spans="1:7" ht="25.5" x14ac:dyDescent="0.25">
      <c r="A175" s="80">
        <v>166</v>
      </c>
      <c r="B175" s="81" t="s">
        <v>184</v>
      </c>
      <c r="C175" s="80" t="s">
        <v>23</v>
      </c>
      <c r="D175" s="82">
        <v>1</v>
      </c>
      <c r="E175" s="52">
        <v>45505</v>
      </c>
      <c r="F175" s="52">
        <f t="shared" si="4"/>
        <v>2011.3209999999999</v>
      </c>
      <c r="G175" s="52">
        <f t="shared" si="5"/>
        <v>47516.320999999996</v>
      </c>
    </row>
    <row r="176" spans="1:7" ht="25.5" x14ac:dyDescent="0.25">
      <c r="A176" s="80">
        <v>167</v>
      </c>
      <c r="B176" s="81" t="s">
        <v>185</v>
      </c>
      <c r="C176" s="80" t="s">
        <v>23</v>
      </c>
      <c r="D176" s="82">
        <v>1</v>
      </c>
      <c r="E176" s="52">
        <v>43792</v>
      </c>
      <c r="F176" s="52">
        <f t="shared" si="4"/>
        <v>1935.6063999999999</v>
      </c>
      <c r="G176" s="52">
        <f t="shared" si="5"/>
        <v>45727.606399999997</v>
      </c>
    </row>
    <row r="177" spans="1:7" ht="38.25" x14ac:dyDescent="0.25">
      <c r="A177" s="80">
        <v>168</v>
      </c>
      <c r="B177" s="81" t="s">
        <v>186</v>
      </c>
      <c r="C177" s="80" t="s">
        <v>20</v>
      </c>
      <c r="D177" s="82">
        <v>1</v>
      </c>
      <c r="E177" s="52">
        <v>265578</v>
      </c>
      <c r="F177" s="52">
        <f t="shared" si="4"/>
        <v>11738.5476</v>
      </c>
      <c r="G177" s="52">
        <f t="shared" si="5"/>
        <v>277316.54759999999</v>
      </c>
    </row>
    <row r="178" spans="1:7" ht="38.25" x14ac:dyDescent="0.25">
      <c r="A178" s="80">
        <v>169</v>
      </c>
      <c r="B178" s="81" t="s">
        <v>187</v>
      </c>
      <c r="C178" s="80" t="s">
        <v>32</v>
      </c>
      <c r="D178" s="82">
        <v>1</v>
      </c>
      <c r="E178" s="52">
        <v>209201</v>
      </c>
      <c r="F178" s="52">
        <f t="shared" si="4"/>
        <v>9246.6841999999997</v>
      </c>
      <c r="G178" s="52">
        <f t="shared" si="5"/>
        <v>218447.68419999999</v>
      </c>
    </row>
    <row r="179" spans="1:7" x14ac:dyDescent="0.25">
      <c r="A179" s="116" t="s">
        <v>188</v>
      </c>
      <c r="B179" s="116"/>
      <c r="C179" s="95"/>
      <c r="D179" s="95"/>
      <c r="E179" s="95"/>
      <c r="F179" s="95"/>
      <c r="G179" s="94" t="s">
        <v>220</v>
      </c>
    </row>
    <row r="180" spans="1:7" ht="25.5" x14ac:dyDescent="0.25">
      <c r="A180" s="80">
        <v>170</v>
      </c>
      <c r="B180" s="81" t="s">
        <v>189</v>
      </c>
      <c r="C180" s="80" t="s">
        <v>5</v>
      </c>
      <c r="D180" s="82">
        <v>1</v>
      </c>
      <c r="E180" s="52">
        <v>52142</v>
      </c>
      <c r="F180" s="52">
        <f t="shared" si="4"/>
        <v>2304.6763999999998</v>
      </c>
      <c r="G180" s="52">
        <f t="shared" si="5"/>
        <v>54446.676399999997</v>
      </c>
    </row>
    <row r="181" spans="1:7" ht="25.5" x14ac:dyDescent="0.25">
      <c r="A181" s="80">
        <v>171</v>
      </c>
      <c r="B181" s="81" t="s">
        <v>190</v>
      </c>
      <c r="C181" s="80" t="s">
        <v>20</v>
      </c>
      <c r="D181" s="82">
        <v>1</v>
      </c>
      <c r="E181" s="52">
        <v>36614</v>
      </c>
      <c r="F181" s="52">
        <f t="shared" si="4"/>
        <v>1618.3387999999998</v>
      </c>
      <c r="G181" s="52">
        <f t="shared" si="5"/>
        <v>38232.338799999998</v>
      </c>
    </row>
    <row r="182" spans="1:7" ht="38.25" x14ac:dyDescent="0.25">
      <c r="A182" s="80">
        <v>172</v>
      </c>
      <c r="B182" s="81" t="s">
        <v>191</v>
      </c>
      <c r="C182" s="80" t="s">
        <v>20</v>
      </c>
      <c r="D182" s="82">
        <v>1</v>
      </c>
      <c r="E182" s="52">
        <v>37017</v>
      </c>
      <c r="F182" s="52">
        <f t="shared" si="4"/>
        <v>1636.1514</v>
      </c>
      <c r="G182" s="52">
        <f t="shared" si="5"/>
        <v>38653.151400000002</v>
      </c>
    </row>
    <row r="183" spans="1:7" ht="25.5" x14ac:dyDescent="0.25">
      <c r="A183" s="80">
        <v>173</v>
      </c>
      <c r="B183" s="81" t="s">
        <v>192</v>
      </c>
      <c r="C183" s="80" t="s">
        <v>20</v>
      </c>
      <c r="D183" s="82">
        <v>1</v>
      </c>
      <c r="E183" s="52">
        <v>62883</v>
      </c>
      <c r="F183" s="52">
        <f t="shared" si="4"/>
        <v>2779.4285999999997</v>
      </c>
      <c r="G183" s="52">
        <f t="shared" si="5"/>
        <v>65662.428599999999</v>
      </c>
    </row>
    <row r="184" spans="1:7" ht="25.5" x14ac:dyDescent="0.25">
      <c r="A184" s="80">
        <v>174</v>
      </c>
      <c r="B184" s="81" t="s">
        <v>193</v>
      </c>
      <c r="C184" s="80" t="s">
        <v>20</v>
      </c>
      <c r="D184" s="82">
        <v>1</v>
      </c>
      <c r="E184" s="52">
        <v>92864</v>
      </c>
      <c r="F184" s="52">
        <f t="shared" si="4"/>
        <v>4104.5887999999995</v>
      </c>
      <c r="G184" s="52">
        <f t="shared" si="5"/>
        <v>96968.588799999998</v>
      </c>
    </row>
    <row r="185" spans="1:7" ht="25.5" x14ac:dyDescent="0.25">
      <c r="A185" s="80">
        <v>175</v>
      </c>
      <c r="B185" s="81" t="s">
        <v>194</v>
      </c>
      <c r="C185" s="80" t="s">
        <v>20</v>
      </c>
      <c r="D185" s="82">
        <v>1</v>
      </c>
      <c r="E185" s="52">
        <v>59762</v>
      </c>
      <c r="F185" s="52">
        <f t="shared" si="4"/>
        <v>2641.4803999999999</v>
      </c>
      <c r="G185" s="52">
        <f t="shared" si="5"/>
        <v>62403.4804</v>
      </c>
    </row>
    <row r="186" spans="1:7" x14ac:dyDescent="0.25">
      <c r="A186" s="116" t="s">
        <v>195</v>
      </c>
      <c r="B186" s="116"/>
      <c r="C186" s="95"/>
      <c r="D186" s="95"/>
      <c r="E186" s="95"/>
      <c r="F186" s="95"/>
      <c r="G186" s="94" t="s">
        <v>220</v>
      </c>
    </row>
    <row r="187" spans="1:7" x14ac:dyDescent="0.25">
      <c r="A187" s="80">
        <v>176</v>
      </c>
      <c r="B187" s="81" t="s">
        <v>196</v>
      </c>
      <c r="C187" s="80" t="s">
        <v>20</v>
      </c>
      <c r="D187" s="82">
        <v>1</v>
      </c>
      <c r="E187" s="52">
        <v>129395</v>
      </c>
      <c r="F187" s="52">
        <f t="shared" si="4"/>
        <v>5719.2589999999991</v>
      </c>
      <c r="G187" s="52">
        <f t="shared" si="5"/>
        <v>135114.25899999999</v>
      </c>
    </row>
    <row r="188" spans="1:7" x14ac:dyDescent="0.25">
      <c r="A188" s="80">
        <v>177</v>
      </c>
      <c r="B188" s="81" t="s">
        <v>197</v>
      </c>
      <c r="C188" s="80" t="s">
        <v>20</v>
      </c>
      <c r="D188" s="82">
        <v>1</v>
      </c>
      <c r="E188" s="52">
        <v>105285</v>
      </c>
      <c r="F188" s="52">
        <f t="shared" si="4"/>
        <v>4653.5969999999998</v>
      </c>
      <c r="G188" s="52">
        <f t="shared" si="5"/>
        <v>109938.59699999999</v>
      </c>
    </row>
    <row r="189" spans="1:7" ht="25.5" x14ac:dyDescent="0.25">
      <c r="A189" s="80">
        <v>178</v>
      </c>
      <c r="B189" s="81" t="s">
        <v>198</v>
      </c>
      <c r="C189" s="80" t="s">
        <v>5</v>
      </c>
      <c r="D189" s="82">
        <v>1</v>
      </c>
      <c r="E189" s="52">
        <v>39235</v>
      </c>
      <c r="F189" s="52">
        <f t="shared" si="4"/>
        <v>1734.1869999999999</v>
      </c>
      <c r="G189" s="52">
        <f t="shared" si="5"/>
        <v>40969.186999999998</v>
      </c>
    </row>
    <row r="190" spans="1:7" ht="25.5" x14ac:dyDescent="0.25">
      <c r="A190" s="80">
        <v>179</v>
      </c>
      <c r="B190" s="81" t="s">
        <v>199</v>
      </c>
      <c r="C190" s="80" t="s">
        <v>20</v>
      </c>
      <c r="D190" s="82">
        <v>1</v>
      </c>
      <c r="E190" s="52">
        <v>0</v>
      </c>
      <c r="F190" s="52">
        <f t="shared" si="4"/>
        <v>0</v>
      </c>
      <c r="G190" s="52">
        <f t="shared" si="5"/>
        <v>0</v>
      </c>
    </row>
    <row r="191" spans="1:7" ht="25.5" x14ac:dyDescent="0.25">
      <c r="A191" s="80">
        <v>180</v>
      </c>
      <c r="B191" s="81" t="s">
        <v>200</v>
      </c>
      <c r="C191" s="80" t="s">
        <v>20</v>
      </c>
      <c r="D191" s="82">
        <v>1</v>
      </c>
      <c r="E191" s="52">
        <v>434660</v>
      </c>
      <c r="F191" s="52">
        <f t="shared" si="4"/>
        <v>19211.971999999998</v>
      </c>
      <c r="G191" s="52">
        <f t="shared" si="5"/>
        <v>453871.97200000001</v>
      </c>
    </row>
    <row r="192" spans="1:7" ht="25.5" x14ac:dyDescent="0.25">
      <c r="A192" s="80">
        <v>181</v>
      </c>
      <c r="B192" s="81" t="s">
        <v>201</v>
      </c>
      <c r="C192" s="80" t="s">
        <v>20</v>
      </c>
      <c r="D192" s="82">
        <v>1</v>
      </c>
      <c r="E192" s="52">
        <v>61689</v>
      </c>
      <c r="F192" s="52">
        <f t="shared" si="4"/>
        <v>2726.6537999999996</v>
      </c>
      <c r="G192" s="52">
        <f t="shared" si="5"/>
        <v>64415.6538</v>
      </c>
    </row>
    <row r="193" spans="1:7" x14ac:dyDescent="0.25">
      <c r="A193" s="80">
        <v>182</v>
      </c>
      <c r="B193" s="81" t="s">
        <v>202</v>
      </c>
      <c r="C193" s="80" t="s">
        <v>20</v>
      </c>
      <c r="D193" s="82">
        <v>1</v>
      </c>
      <c r="E193" s="52">
        <v>101995</v>
      </c>
      <c r="F193" s="52">
        <f t="shared" si="4"/>
        <v>4508.1789999999992</v>
      </c>
      <c r="G193" s="52">
        <f t="shared" si="5"/>
        <v>106503.179</v>
      </c>
    </row>
    <row r="194" spans="1:7" x14ac:dyDescent="0.25">
      <c r="A194" s="80">
        <v>183</v>
      </c>
      <c r="B194" s="81" t="s">
        <v>203</v>
      </c>
      <c r="C194" s="80" t="s">
        <v>20</v>
      </c>
      <c r="D194" s="82">
        <v>1</v>
      </c>
      <c r="E194" s="52">
        <v>76873</v>
      </c>
      <c r="F194" s="52">
        <f t="shared" si="4"/>
        <v>3397.7865999999999</v>
      </c>
      <c r="G194" s="52">
        <f t="shared" si="5"/>
        <v>80270.786600000007</v>
      </c>
    </row>
    <row r="195" spans="1:7" x14ac:dyDescent="0.25">
      <c r="A195" s="116" t="s">
        <v>204</v>
      </c>
      <c r="B195" s="116"/>
      <c r="C195" s="95"/>
      <c r="D195" s="95"/>
      <c r="E195" s="95"/>
      <c r="F195" s="95"/>
      <c r="G195" s="94" t="s">
        <v>220</v>
      </c>
    </row>
    <row r="196" spans="1:7" ht="51" x14ac:dyDescent="0.25">
      <c r="A196" s="80">
        <v>184</v>
      </c>
      <c r="B196" s="81" t="s">
        <v>205</v>
      </c>
      <c r="C196" s="80" t="s">
        <v>206</v>
      </c>
      <c r="D196" s="82">
        <v>1</v>
      </c>
      <c r="E196" s="52">
        <v>890526</v>
      </c>
      <c r="F196" s="52">
        <f t="shared" ref="F196:F202" si="6">+E196*4.42%</f>
        <v>39361.249199999998</v>
      </c>
      <c r="G196" s="52">
        <f t="shared" ref="G196:G202" si="7">+E196+F196</f>
        <v>929887.24919999996</v>
      </c>
    </row>
    <row r="197" spans="1:7" x14ac:dyDescent="0.25">
      <c r="A197" s="116" t="s">
        <v>207</v>
      </c>
      <c r="B197" s="116"/>
      <c r="C197" s="95"/>
      <c r="D197" s="95"/>
      <c r="E197" s="95"/>
      <c r="F197" s="95"/>
      <c r="G197" s="94" t="s">
        <v>220</v>
      </c>
    </row>
    <row r="198" spans="1:7" ht="38.25" x14ac:dyDescent="0.25">
      <c r="A198" s="80">
        <v>185</v>
      </c>
      <c r="B198" s="81" t="s">
        <v>208</v>
      </c>
      <c r="C198" s="80" t="s">
        <v>20</v>
      </c>
      <c r="D198" s="86">
        <v>1</v>
      </c>
      <c r="E198" s="52">
        <v>306910</v>
      </c>
      <c r="F198" s="52">
        <f t="shared" si="6"/>
        <v>13565.421999999999</v>
      </c>
      <c r="G198" s="52">
        <f t="shared" si="7"/>
        <v>320475.42200000002</v>
      </c>
    </row>
    <row r="199" spans="1:7" x14ac:dyDescent="0.25">
      <c r="A199" s="80">
        <v>186</v>
      </c>
      <c r="B199" s="81" t="s">
        <v>209</v>
      </c>
      <c r="C199" s="80" t="s">
        <v>5</v>
      </c>
      <c r="D199" s="86">
        <v>1</v>
      </c>
      <c r="E199" s="52">
        <v>26410</v>
      </c>
      <c r="F199" s="52">
        <f t="shared" si="6"/>
        <v>1167.3219999999999</v>
      </c>
      <c r="G199" s="52">
        <f t="shared" si="7"/>
        <v>27577.322</v>
      </c>
    </row>
    <row r="200" spans="1:7" x14ac:dyDescent="0.25">
      <c r="A200" s="116" t="s">
        <v>210</v>
      </c>
      <c r="B200" s="116"/>
      <c r="C200" s="95"/>
      <c r="D200" s="95"/>
      <c r="E200" s="95"/>
      <c r="F200" s="95"/>
      <c r="G200" s="94" t="s">
        <v>220</v>
      </c>
    </row>
    <row r="201" spans="1:7" ht="76.5" x14ac:dyDescent="0.25">
      <c r="A201" s="80">
        <v>187</v>
      </c>
      <c r="B201" s="81" t="s">
        <v>211</v>
      </c>
      <c r="C201" s="80" t="s">
        <v>20</v>
      </c>
      <c r="D201" s="86">
        <v>1</v>
      </c>
      <c r="E201" s="52">
        <v>436141</v>
      </c>
      <c r="F201" s="52">
        <f t="shared" si="6"/>
        <v>19277.432199999999</v>
      </c>
      <c r="G201" s="52">
        <f t="shared" si="7"/>
        <v>455418.43219999998</v>
      </c>
    </row>
    <row r="202" spans="1:7" ht="76.5" x14ac:dyDescent="0.25">
      <c r="A202" s="80">
        <v>188</v>
      </c>
      <c r="B202" s="81" t="s">
        <v>212</v>
      </c>
      <c r="C202" s="80" t="s">
        <v>20</v>
      </c>
      <c r="D202" s="82">
        <v>1</v>
      </c>
      <c r="E202" s="52">
        <v>702640</v>
      </c>
      <c r="F202" s="52">
        <f t="shared" si="6"/>
        <v>31056.687999999998</v>
      </c>
      <c r="G202" s="52">
        <f t="shared" si="7"/>
        <v>733696.68799999997</v>
      </c>
    </row>
    <row r="203" spans="1:7" x14ac:dyDescent="0.25">
      <c r="A203" s="67"/>
      <c r="B203" s="78"/>
      <c r="C203" s="69"/>
      <c r="D203" s="89"/>
      <c r="E203" s="72"/>
      <c r="F203" s="72"/>
      <c r="G203" s="72"/>
    </row>
    <row r="204" spans="1:7" x14ac:dyDescent="0.25">
      <c r="A204" s="10"/>
    </row>
    <row r="205" spans="1:7" x14ac:dyDescent="0.25">
      <c r="A205" s="12"/>
      <c r="B205" s="18"/>
      <c r="C205" s="13"/>
    </row>
    <row r="206" spans="1:7" x14ac:dyDescent="0.25">
      <c r="A206" s="12"/>
      <c r="B206" s="18"/>
      <c r="C206" s="13"/>
      <c r="D206" s="15"/>
      <c r="E206" s="15"/>
      <c r="F206" s="15"/>
      <c r="G206" s="15"/>
    </row>
    <row r="207" spans="1:7" x14ac:dyDescent="0.25">
      <c r="A207" s="12"/>
      <c r="B207" s="17"/>
      <c r="C207" s="15"/>
      <c r="D207" s="15"/>
      <c r="E207" s="15"/>
      <c r="F207" s="15"/>
      <c r="G207" s="15"/>
    </row>
    <row r="208" spans="1:7" x14ac:dyDescent="0.25">
      <c r="B208" s="19"/>
      <c r="C208" s="15"/>
      <c r="D208" s="15"/>
      <c r="E208" s="15"/>
      <c r="F208" s="15"/>
      <c r="G208" s="15"/>
    </row>
    <row r="209" spans="1:7" x14ac:dyDescent="0.25">
      <c r="A209" s="12"/>
      <c r="B209" s="28"/>
      <c r="C209" s="15"/>
      <c r="D209" s="15"/>
      <c r="E209" s="15"/>
      <c r="F209" s="15"/>
      <c r="G209" s="15"/>
    </row>
    <row r="210" spans="1:7" x14ac:dyDescent="0.25">
      <c r="A210" s="12"/>
      <c r="B210" s="28"/>
      <c r="C210" s="15"/>
      <c r="D210" s="15"/>
      <c r="E210" s="15"/>
      <c r="F210" s="15"/>
      <c r="G210" s="15"/>
    </row>
    <row r="211" spans="1:7" x14ac:dyDescent="0.25">
      <c r="A211" s="12"/>
      <c r="B211" s="17"/>
    </row>
    <row r="212" spans="1:7" x14ac:dyDescent="0.25">
      <c r="A212" s="12"/>
      <c r="B212" s="29"/>
    </row>
    <row r="213" spans="1:7" x14ac:dyDescent="0.25">
      <c r="A213" s="21"/>
      <c r="B213" s="22"/>
      <c r="C213" s="23"/>
      <c r="D213" s="23"/>
      <c r="E213" s="23"/>
      <c r="F213" s="23"/>
      <c r="G213" s="23"/>
    </row>
    <row r="214" spans="1:7" x14ac:dyDescent="0.25">
      <c r="B214" s="30"/>
    </row>
    <row r="215" spans="1:7" x14ac:dyDescent="0.25">
      <c r="A215"/>
      <c r="B215"/>
      <c r="C215"/>
      <c r="D215"/>
      <c r="E215"/>
      <c r="F215"/>
      <c r="G215"/>
    </row>
    <row r="216" spans="1:7" x14ac:dyDescent="0.25">
      <c r="A216"/>
      <c r="B216"/>
      <c r="C216"/>
      <c r="D216"/>
      <c r="E216"/>
      <c r="F216"/>
      <c r="G216"/>
    </row>
    <row r="225" spans="1:1" x14ac:dyDescent="0.25">
      <c r="A225" s="5"/>
    </row>
    <row r="226" spans="1:1" x14ac:dyDescent="0.25">
      <c r="A226" s="5"/>
    </row>
  </sheetData>
  <customSheetViews>
    <customSheetView guid="{2676CABB-28A4-4C59-8BEC-FB0C36D218A1}" showPageBreaks="1" topLeftCell="A46">
      <selection activeCell="I55" sqref="I55"/>
      <pageMargins left="0.7" right="0.7" top="0.75" bottom="0.75" header="0.3" footer="0.3"/>
      <pageSetup paperSize="9" orientation="portrait" r:id="rId1"/>
    </customSheetView>
  </customSheetViews>
  <mergeCells count="13">
    <mergeCell ref="A104:B104"/>
    <mergeCell ref="A13:B13"/>
    <mergeCell ref="A34:B34"/>
    <mergeCell ref="A45:B45"/>
    <mergeCell ref="A84:B84"/>
    <mergeCell ref="A90:B90"/>
    <mergeCell ref="A200:B200"/>
    <mergeCell ref="A115:B115"/>
    <mergeCell ref="A164:B164"/>
    <mergeCell ref="A179:B179"/>
    <mergeCell ref="A186:B186"/>
    <mergeCell ref="A195:B195"/>
    <mergeCell ref="A197:B197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"/>
  <sheetViews>
    <sheetView workbookViewId="0">
      <selection activeCell="A13" sqref="A13:J13"/>
    </sheetView>
  </sheetViews>
  <sheetFormatPr baseColWidth="10" defaultColWidth="11.42578125" defaultRowHeight="12.75" x14ac:dyDescent="0.25"/>
  <cols>
    <col min="1" max="1" width="4.7109375" style="1" bestFit="1" customWidth="1"/>
    <col min="2" max="2" width="74.85546875" style="2" customWidth="1"/>
    <col min="3" max="3" width="6.85546875" style="3" bestFit="1" customWidth="1"/>
    <col min="4" max="4" width="7.7109375" style="59" customWidth="1"/>
    <col min="5" max="5" width="12.28515625" style="4" customWidth="1"/>
    <col min="6" max="6" width="15.5703125" style="4" customWidth="1"/>
    <col min="7" max="7" width="12" style="4" customWidth="1"/>
    <col min="8" max="8" width="6.85546875" style="34" bestFit="1" customWidth="1"/>
    <col min="9" max="9" width="6.85546875" style="5" bestFit="1" customWidth="1"/>
    <col min="10" max="10" width="6.140625" style="5" bestFit="1" customWidth="1"/>
    <col min="11" max="16384" width="11.42578125" style="5"/>
  </cols>
  <sheetData>
    <row r="1" spans="1:10" ht="42" customHeight="1" x14ac:dyDescent="0.25">
      <c r="A1" s="6" t="s">
        <v>0</v>
      </c>
      <c r="B1" s="6" t="s">
        <v>1</v>
      </c>
      <c r="C1" s="7" t="s">
        <v>2</v>
      </c>
      <c r="D1" s="37" t="s">
        <v>3</v>
      </c>
      <c r="E1" s="42" t="s">
        <v>218</v>
      </c>
      <c r="F1" s="42" t="s">
        <v>219</v>
      </c>
      <c r="G1" s="42" t="s">
        <v>221</v>
      </c>
      <c r="H1" s="51" t="s">
        <v>223</v>
      </c>
      <c r="I1" s="51" t="s">
        <v>224</v>
      </c>
      <c r="J1" s="51" t="s">
        <v>225</v>
      </c>
    </row>
    <row r="2" spans="1:10" s="8" customFormat="1" ht="22.5" customHeight="1" x14ac:dyDescent="0.25">
      <c r="A2" s="25">
        <v>1</v>
      </c>
      <c r="B2" s="26" t="s">
        <v>4</v>
      </c>
      <c r="C2" s="25" t="s">
        <v>5</v>
      </c>
      <c r="D2" s="38">
        <v>1</v>
      </c>
      <c r="E2" s="52">
        <v>10712</v>
      </c>
      <c r="F2" s="52">
        <v>10300</v>
      </c>
      <c r="G2" s="52">
        <v>11021</v>
      </c>
      <c r="H2" s="44">
        <f>+F2/E2</f>
        <v>0.96153846153846156</v>
      </c>
      <c r="I2" s="45">
        <f>+F2/G2</f>
        <v>0.93457943925233644</v>
      </c>
      <c r="J2" s="45">
        <f>+G2/E2</f>
        <v>1.0288461538461537</v>
      </c>
    </row>
    <row r="3" spans="1:10" s="8" customFormat="1" ht="22.5" customHeight="1" x14ac:dyDescent="0.25">
      <c r="A3" s="25">
        <v>2</v>
      </c>
      <c r="B3" s="26" t="s">
        <v>6</v>
      </c>
      <c r="C3" s="25" t="s">
        <v>5</v>
      </c>
      <c r="D3" s="38">
        <v>1</v>
      </c>
      <c r="E3" s="52">
        <v>11783.2</v>
      </c>
      <c r="F3" s="52">
        <v>11330</v>
      </c>
      <c r="G3" s="52">
        <v>12010</v>
      </c>
      <c r="H3" s="44">
        <f t="shared" ref="H3:H66" si="0">+F3/E3</f>
        <v>0.96153846153846145</v>
      </c>
      <c r="I3" s="45">
        <f t="shared" ref="I3:I66" si="1">+F3/G3</f>
        <v>0.94338051623646957</v>
      </c>
      <c r="J3" s="45">
        <f t="shared" ref="J3:J66" si="2">+G3/E3</f>
        <v>1.0192477425487134</v>
      </c>
    </row>
    <row r="4" spans="1:10" s="8" customFormat="1" ht="22.5" customHeight="1" x14ac:dyDescent="0.25">
      <c r="A4" s="25">
        <v>3</v>
      </c>
      <c r="B4" s="26" t="s">
        <v>7</v>
      </c>
      <c r="C4" s="25" t="s">
        <v>5</v>
      </c>
      <c r="D4" s="38">
        <v>1</v>
      </c>
      <c r="E4" s="52">
        <v>14547.72</v>
      </c>
      <c r="F4" s="52">
        <v>13596</v>
      </c>
      <c r="G4" s="52">
        <v>14412</v>
      </c>
      <c r="H4" s="44">
        <f t="shared" si="0"/>
        <v>0.93457943925233644</v>
      </c>
      <c r="I4" s="45">
        <f t="shared" si="1"/>
        <v>0.94338051623646957</v>
      </c>
      <c r="J4" s="45">
        <f t="shared" si="2"/>
        <v>0.99067070303800187</v>
      </c>
    </row>
    <row r="5" spans="1:10" s="8" customFormat="1" ht="22.5" customHeight="1" x14ac:dyDescent="0.25">
      <c r="A5" s="25">
        <v>4</v>
      </c>
      <c r="B5" s="26" t="s">
        <v>8</v>
      </c>
      <c r="C5" s="25" t="s">
        <v>5</v>
      </c>
      <c r="D5" s="38">
        <v>1</v>
      </c>
      <c r="E5" s="52">
        <v>11902.222222222221</v>
      </c>
      <c r="F5" s="52">
        <v>11444.44</v>
      </c>
      <c r="G5" s="52">
        <v>12246</v>
      </c>
      <c r="H5" s="44">
        <f t="shared" si="0"/>
        <v>0.96153808812546693</v>
      </c>
      <c r="I5" s="45">
        <f t="shared" si="1"/>
        <v>0.93454515760248247</v>
      </c>
      <c r="J5" s="45">
        <f t="shared" si="2"/>
        <v>1.0288834951456312</v>
      </c>
    </row>
    <row r="6" spans="1:10" s="8" customFormat="1" ht="22.5" customHeight="1" x14ac:dyDescent="0.25">
      <c r="A6" s="25">
        <v>5</v>
      </c>
      <c r="B6" s="26" t="s">
        <v>9</v>
      </c>
      <c r="C6" s="25" t="s">
        <v>5</v>
      </c>
      <c r="D6" s="38">
        <v>1</v>
      </c>
      <c r="E6" s="52">
        <v>13218.333333333334</v>
      </c>
      <c r="F6" s="52">
        <v>12588.89</v>
      </c>
      <c r="G6" s="52">
        <v>13218</v>
      </c>
      <c r="H6" s="44">
        <f t="shared" si="0"/>
        <v>0.95238103643928873</v>
      </c>
      <c r="I6" s="45">
        <f t="shared" si="1"/>
        <v>0.95240505371463147</v>
      </c>
      <c r="J6" s="45">
        <f t="shared" si="2"/>
        <v>0.99997478249905425</v>
      </c>
    </row>
    <row r="7" spans="1:10" s="8" customFormat="1" ht="22.5" customHeight="1" x14ac:dyDescent="0.25">
      <c r="A7" s="25">
        <v>6</v>
      </c>
      <c r="B7" s="26" t="s">
        <v>10</v>
      </c>
      <c r="C7" s="25" t="s">
        <v>5</v>
      </c>
      <c r="D7" s="38">
        <v>1</v>
      </c>
      <c r="E7" s="52">
        <v>15710.933333333332</v>
      </c>
      <c r="F7" s="52">
        <v>15106.67</v>
      </c>
      <c r="G7" s="52">
        <v>16466</v>
      </c>
      <c r="H7" s="44">
        <f t="shared" si="0"/>
        <v>0.96153867370493584</v>
      </c>
      <c r="I7" s="45">
        <f t="shared" si="1"/>
        <v>0.91744625288473214</v>
      </c>
      <c r="J7" s="45">
        <f t="shared" si="2"/>
        <v>1.0480599497589789</v>
      </c>
    </row>
    <row r="8" spans="1:10" s="8" customFormat="1" ht="22.5" customHeight="1" x14ac:dyDescent="0.25">
      <c r="A8" s="25">
        <v>7</v>
      </c>
      <c r="B8" s="26" t="s">
        <v>11</v>
      </c>
      <c r="C8" s="25" t="s">
        <v>5</v>
      </c>
      <c r="D8" s="38">
        <v>1</v>
      </c>
      <c r="E8" s="52">
        <v>14877.777777777776</v>
      </c>
      <c r="F8" s="52">
        <v>14306</v>
      </c>
      <c r="G8" s="52">
        <v>15307</v>
      </c>
      <c r="H8" s="44">
        <f t="shared" si="0"/>
        <v>0.96156833457804347</v>
      </c>
      <c r="I8" s="45">
        <f t="shared" si="1"/>
        <v>0.93460508264192854</v>
      </c>
      <c r="J8" s="45">
        <f t="shared" si="2"/>
        <v>1.0288498879761017</v>
      </c>
    </row>
    <row r="9" spans="1:10" s="8" customFormat="1" ht="22.5" customHeight="1" x14ac:dyDescent="0.25">
      <c r="A9" s="25">
        <v>8</v>
      </c>
      <c r="B9" s="26" t="s">
        <v>12</v>
      </c>
      <c r="C9" s="25" t="s">
        <v>5</v>
      </c>
      <c r="D9" s="38">
        <v>1</v>
      </c>
      <c r="E9" s="52">
        <v>16365.555555555555</v>
      </c>
      <c r="F9" s="52">
        <v>15736</v>
      </c>
      <c r="G9" s="52">
        <v>16523</v>
      </c>
      <c r="H9" s="44">
        <f t="shared" si="0"/>
        <v>0.96153167221128388</v>
      </c>
      <c r="I9" s="45">
        <f t="shared" si="1"/>
        <v>0.95236942443866124</v>
      </c>
      <c r="J9" s="45">
        <f t="shared" si="2"/>
        <v>1.0096204766107679</v>
      </c>
    </row>
    <row r="10" spans="1:10" s="8" customFormat="1" ht="38.25" x14ac:dyDescent="0.25">
      <c r="A10" s="25">
        <v>9</v>
      </c>
      <c r="B10" s="26" t="s">
        <v>13</v>
      </c>
      <c r="C10" s="25" t="s">
        <v>5</v>
      </c>
      <c r="D10" s="38">
        <v>1</v>
      </c>
      <c r="E10" s="52">
        <v>19638.666666666664</v>
      </c>
      <c r="F10" s="52">
        <v>18883</v>
      </c>
      <c r="G10" s="52">
        <v>20016</v>
      </c>
      <c r="H10" s="44">
        <f t="shared" si="0"/>
        <v>0.96152148822051742</v>
      </c>
      <c r="I10" s="45">
        <f t="shared" si="1"/>
        <v>0.94339528377298165</v>
      </c>
      <c r="J10" s="45">
        <f t="shared" si="2"/>
        <v>1.0192137959128251</v>
      </c>
    </row>
    <row r="11" spans="1:10" s="8" customFormat="1" ht="25.5" x14ac:dyDescent="0.25">
      <c r="A11" s="25">
        <v>10</v>
      </c>
      <c r="B11" s="26" t="s">
        <v>14</v>
      </c>
      <c r="C11" s="25" t="s">
        <v>15</v>
      </c>
      <c r="D11" s="38">
        <v>1</v>
      </c>
      <c r="E11" s="43">
        <v>37736</v>
      </c>
      <c r="F11" s="43">
        <v>35600</v>
      </c>
      <c r="G11" s="43">
        <v>37380</v>
      </c>
      <c r="H11" s="44">
        <f t="shared" si="0"/>
        <v>0.94339622641509435</v>
      </c>
      <c r="I11" s="45">
        <f t="shared" si="1"/>
        <v>0.95238095238095233</v>
      </c>
      <c r="J11" s="45">
        <f t="shared" si="2"/>
        <v>0.99056603773584906</v>
      </c>
    </row>
    <row r="12" spans="1:10" s="8" customFormat="1" ht="25.5" x14ac:dyDescent="0.25">
      <c r="A12" s="25">
        <v>11</v>
      </c>
      <c r="B12" s="26" t="s">
        <v>16</v>
      </c>
      <c r="C12" s="25" t="s">
        <v>15</v>
      </c>
      <c r="D12" s="38">
        <v>1</v>
      </c>
      <c r="E12" s="43">
        <v>28600</v>
      </c>
      <c r="F12" s="43">
        <v>27500</v>
      </c>
      <c r="G12" s="43">
        <v>28325</v>
      </c>
      <c r="H12" s="44">
        <f t="shared" si="0"/>
        <v>0.96153846153846156</v>
      </c>
      <c r="I12" s="45">
        <f t="shared" si="1"/>
        <v>0.970873786407767</v>
      </c>
      <c r="J12" s="45">
        <f t="shared" si="2"/>
        <v>0.99038461538461542</v>
      </c>
    </row>
    <row r="13" spans="1:10" s="8" customFormat="1" ht="22.5" customHeight="1" x14ac:dyDescent="0.25">
      <c r="A13" s="126" t="s">
        <v>17</v>
      </c>
      <c r="B13" s="127"/>
      <c r="C13" s="127"/>
      <c r="D13" s="127"/>
      <c r="E13" s="127"/>
      <c r="F13" s="127"/>
      <c r="G13" s="127"/>
      <c r="H13" s="127"/>
      <c r="I13" s="127"/>
      <c r="J13" s="128"/>
    </row>
    <row r="14" spans="1:10" s="8" customFormat="1" ht="22.5" customHeight="1" x14ac:dyDescent="0.25">
      <c r="A14" s="25">
        <v>12</v>
      </c>
      <c r="B14" s="26" t="s">
        <v>18</v>
      </c>
      <c r="C14" s="25" t="s">
        <v>23</v>
      </c>
      <c r="D14" s="38">
        <v>1</v>
      </c>
      <c r="E14" s="43">
        <v>68224</v>
      </c>
      <c r="F14" s="43">
        <v>65600</v>
      </c>
      <c r="G14" s="43">
        <v>69536</v>
      </c>
      <c r="H14" s="44">
        <f t="shared" si="0"/>
        <v>0.96153846153846156</v>
      </c>
      <c r="I14" s="45">
        <f t="shared" si="1"/>
        <v>0.94339622641509435</v>
      </c>
      <c r="J14" s="45">
        <f t="shared" si="2"/>
        <v>1.0192307692307692</v>
      </c>
    </row>
    <row r="15" spans="1:10" s="8" customFormat="1" ht="22.5" customHeight="1" x14ac:dyDescent="0.25">
      <c r="A15" s="25">
        <v>13</v>
      </c>
      <c r="B15" s="26" t="s">
        <v>19</v>
      </c>
      <c r="C15" s="25" t="s">
        <v>20</v>
      </c>
      <c r="D15" s="38">
        <v>1</v>
      </c>
      <c r="E15" s="46">
        <v>34580</v>
      </c>
      <c r="F15" s="43">
        <v>33250</v>
      </c>
      <c r="G15" s="46">
        <v>34580</v>
      </c>
      <c r="H15" s="44">
        <f t="shared" si="0"/>
        <v>0.96153846153846156</v>
      </c>
      <c r="I15" s="45">
        <f t="shared" si="1"/>
        <v>0.96153846153846156</v>
      </c>
      <c r="J15" s="45">
        <f t="shared" si="2"/>
        <v>1</v>
      </c>
    </row>
    <row r="16" spans="1:10" s="8" customFormat="1" ht="22.5" customHeight="1" x14ac:dyDescent="0.25">
      <c r="A16" s="25">
        <v>14</v>
      </c>
      <c r="B16" s="26" t="s">
        <v>21</v>
      </c>
      <c r="C16" s="25" t="s">
        <v>20</v>
      </c>
      <c r="D16" s="38">
        <v>1</v>
      </c>
      <c r="E16" s="43">
        <v>47880</v>
      </c>
      <c r="F16" s="43">
        <v>45600</v>
      </c>
      <c r="G16" s="43">
        <v>47424</v>
      </c>
      <c r="H16" s="44">
        <f t="shared" si="0"/>
        <v>0.95238095238095233</v>
      </c>
      <c r="I16" s="45">
        <f t="shared" si="1"/>
        <v>0.96153846153846156</v>
      </c>
      <c r="J16" s="45">
        <f t="shared" si="2"/>
        <v>0.99047619047619051</v>
      </c>
    </row>
    <row r="17" spans="1:10" s="8" customFormat="1" ht="22.5" customHeight="1" x14ac:dyDescent="0.25">
      <c r="A17" s="25">
        <v>15</v>
      </c>
      <c r="B17" s="26" t="s">
        <v>22</v>
      </c>
      <c r="C17" s="25" t="s">
        <v>23</v>
      </c>
      <c r="D17" s="38">
        <v>1</v>
      </c>
      <c r="E17" s="43">
        <v>15225</v>
      </c>
      <c r="F17" s="43">
        <v>14500</v>
      </c>
      <c r="G17" s="43">
        <v>15080</v>
      </c>
      <c r="H17" s="44">
        <f t="shared" si="0"/>
        <v>0.95238095238095233</v>
      </c>
      <c r="I17" s="45">
        <f t="shared" si="1"/>
        <v>0.96153846153846156</v>
      </c>
      <c r="J17" s="45">
        <f t="shared" si="2"/>
        <v>0.99047619047619051</v>
      </c>
    </row>
    <row r="18" spans="1:10" s="8" customFormat="1" ht="22.5" customHeight="1" x14ac:dyDescent="0.25">
      <c r="A18" s="25">
        <v>16</v>
      </c>
      <c r="B18" s="26" t="s">
        <v>24</v>
      </c>
      <c r="C18" s="25" t="s">
        <v>23</v>
      </c>
      <c r="D18" s="38">
        <v>1</v>
      </c>
      <c r="E18" s="43">
        <v>40456</v>
      </c>
      <c r="F18" s="43">
        <v>38900</v>
      </c>
      <c r="G18" s="43">
        <v>41234</v>
      </c>
      <c r="H18" s="44">
        <f t="shared" si="0"/>
        <v>0.96153846153846156</v>
      </c>
      <c r="I18" s="45">
        <f t="shared" si="1"/>
        <v>0.94339622641509435</v>
      </c>
      <c r="J18" s="45">
        <f t="shared" si="2"/>
        <v>1.0192307692307692</v>
      </c>
    </row>
    <row r="19" spans="1:10" s="8" customFormat="1" ht="22.5" customHeight="1" x14ac:dyDescent="0.25">
      <c r="A19" s="25">
        <v>17</v>
      </c>
      <c r="B19" s="26" t="s">
        <v>25</v>
      </c>
      <c r="C19" s="25" t="s">
        <v>23</v>
      </c>
      <c r="D19" s="38">
        <v>1</v>
      </c>
      <c r="E19" s="43">
        <v>46652</v>
      </c>
      <c r="F19" s="43">
        <v>43600</v>
      </c>
      <c r="G19" s="43">
        <v>47524</v>
      </c>
      <c r="H19" s="44">
        <f t="shared" si="0"/>
        <v>0.93457943925233644</v>
      </c>
      <c r="I19" s="45">
        <f t="shared" si="1"/>
        <v>0.91743119266055051</v>
      </c>
      <c r="J19" s="45">
        <f t="shared" si="2"/>
        <v>1.0186915887850467</v>
      </c>
    </row>
    <row r="20" spans="1:10" s="8" customFormat="1" ht="22.5" customHeight="1" x14ac:dyDescent="0.25">
      <c r="A20" s="25">
        <v>18</v>
      </c>
      <c r="B20" s="26" t="s">
        <v>26</v>
      </c>
      <c r="C20" s="25" t="s">
        <v>23</v>
      </c>
      <c r="D20" s="38">
        <v>1</v>
      </c>
      <c r="E20" s="43">
        <v>62296</v>
      </c>
      <c r="F20" s="43">
        <v>59900</v>
      </c>
      <c r="G20" s="43">
        <v>64692</v>
      </c>
      <c r="H20" s="44">
        <f t="shared" si="0"/>
        <v>0.96153846153846156</v>
      </c>
      <c r="I20" s="45">
        <f t="shared" si="1"/>
        <v>0.92592592592592593</v>
      </c>
      <c r="J20" s="45">
        <f t="shared" si="2"/>
        <v>1.0384615384615385</v>
      </c>
    </row>
    <row r="21" spans="1:10" s="8" customFormat="1" ht="22.5" customHeight="1" x14ac:dyDescent="0.25">
      <c r="A21" s="25">
        <v>19</v>
      </c>
      <c r="B21" s="26" t="s">
        <v>27</v>
      </c>
      <c r="C21" s="25" t="s">
        <v>23</v>
      </c>
      <c r="D21" s="38">
        <v>1</v>
      </c>
      <c r="E21" s="46">
        <v>13161</v>
      </c>
      <c r="F21" s="43">
        <v>12300</v>
      </c>
      <c r="G21" s="46">
        <v>13161</v>
      </c>
      <c r="H21" s="44">
        <f t="shared" si="0"/>
        <v>0.93457943925233644</v>
      </c>
      <c r="I21" s="45">
        <f t="shared" si="1"/>
        <v>0.93457943925233644</v>
      </c>
      <c r="J21" s="45">
        <f t="shared" si="2"/>
        <v>1</v>
      </c>
    </row>
    <row r="22" spans="1:10" s="8" customFormat="1" ht="22.5" customHeight="1" x14ac:dyDescent="0.25">
      <c r="A22" s="25">
        <v>20</v>
      </c>
      <c r="B22" s="26" t="s">
        <v>28</v>
      </c>
      <c r="C22" s="25" t="s">
        <v>23</v>
      </c>
      <c r="D22" s="38">
        <v>1</v>
      </c>
      <c r="E22" s="43">
        <v>23593.5</v>
      </c>
      <c r="F22" s="43">
        <v>22050</v>
      </c>
      <c r="G22" s="43">
        <v>23153</v>
      </c>
      <c r="H22" s="44">
        <f t="shared" si="0"/>
        <v>0.93457943925233644</v>
      </c>
      <c r="I22" s="45">
        <f t="shared" si="1"/>
        <v>0.95236038526324884</v>
      </c>
      <c r="J22" s="45">
        <f t="shared" si="2"/>
        <v>0.98132960349248732</v>
      </c>
    </row>
    <row r="23" spans="1:10" s="8" customFormat="1" ht="22.5" customHeight="1" x14ac:dyDescent="0.25">
      <c r="A23" s="25">
        <v>21</v>
      </c>
      <c r="B23" s="26" t="s">
        <v>29</v>
      </c>
      <c r="C23" s="25" t="s">
        <v>23</v>
      </c>
      <c r="D23" s="38">
        <v>1</v>
      </c>
      <c r="E23" s="43">
        <v>27560</v>
      </c>
      <c r="F23" s="43">
        <v>26500</v>
      </c>
      <c r="G23" s="43">
        <v>28355</v>
      </c>
      <c r="H23" s="44">
        <f t="shared" si="0"/>
        <v>0.96153846153846156</v>
      </c>
      <c r="I23" s="45">
        <f t="shared" si="1"/>
        <v>0.93457943925233644</v>
      </c>
      <c r="J23" s="45">
        <f t="shared" si="2"/>
        <v>1.0288461538461537</v>
      </c>
    </row>
    <row r="24" spans="1:10" s="8" customFormat="1" ht="22.5" customHeight="1" x14ac:dyDescent="0.25">
      <c r="A24" s="25">
        <v>22</v>
      </c>
      <c r="B24" s="26" t="s">
        <v>30</v>
      </c>
      <c r="C24" s="25" t="s">
        <v>23</v>
      </c>
      <c r="D24" s="38">
        <v>1</v>
      </c>
      <c r="E24" s="43">
        <v>27136</v>
      </c>
      <c r="F24" s="43">
        <v>25600</v>
      </c>
      <c r="G24" s="43">
        <v>27904</v>
      </c>
      <c r="H24" s="44">
        <f t="shared" si="0"/>
        <v>0.94339622641509435</v>
      </c>
      <c r="I24" s="45">
        <f t="shared" si="1"/>
        <v>0.91743119266055051</v>
      </c>
      <c r="J24" s="45">
        <f t="shared" si="2"/>
        <v>1.0283018867924529</v>
      </c>
    </row>
    <row r="25" spans="1:10" s="8" customFormat="1" ht="22.5" customHeight="1" x14ac:dyDescent="0.25">
      <c r="A25" s="25">
        <v>23</v>
      </c>
      <c r="B25" s="26" t="s">
        <v>31</v>
      </c>
      <c r="C25" s="25" t="s">
        <v>32</v>
      </c>
      <c r="D25" s="38">
        <v>1</v>
      </c>
      <c r="E25" s="43">
        <v>27136</v>
      </c>
      <c r="F25" s="43">
        <v>25600</v>
      </c>
      <c r="G25" s="43">
        <v>26624</v>
      </c>
      <c r="H25" s="44">
        <f t="shared" si="0"/>
        <v>0.94339622641509435</v>
      </c>
      <c r="I25" s="45">
        <f t="shared" si="1"/>
        <v>0.96153846153846156</v>
      </c>
      <c r="J25" s="45">
        <f t="shared" si="2"/>
        <v>0.98113207547169812</v>
      </c>
    </row>
    <row r="26" spans="1:10" s="8" customFormat="1" ht="22.5" customHeight="1" x14ac:dyDescent="0.25">
      <c r="A26" s="25">
        <v>24</v>
      </c>
      <c r="B26" s="26" t="s">
        <v>33</v>
      </c>
      <c r="C26" s="25" t="s">
        <v>32</v>
      </c>
      <c r="D26" s="38">
        <v>1</v>
      </c>
      <c r="E26" s="43">
        <v>34736</v>
      </c>
      <c r="F26" s="43">
        <v>33400</v>
      </c>
      <c r="G26" s="43">
        <v>34402</v>
      </c>
      <c r="H26" s="44">
        <f t="shared" si="0"/>
        <v>0.96153846153846156</v>
      </c>
      <c r="I26" s="45">
        <f t="shared" si="1"/>
        <v>0.970873786407767</v>
      </c>
      <c r="J26" s="45">
        <f t="shared" si="2"/>
        <v>0.99038461538461542</v>
      </c>
    </row>
    <row r="27" spans="1:10" s="8" customFormat="1" ht="22.5" customHeight="1" x14ac:dyDescent="0.25">
      <c r="A27" s="25">
        <v>25</v>
      </c>
      <c r="B27" s="26" t="s">
        <v>34</v>
      </c>
      <c r="C27" s="25" t="s">
        <v>35</v>
      </c>
      <c r="D27" s="38">
        <v>1</v>
      </c>
      <c r="E27" s="43">
        <v>12600</v>
      </c>
      <c r="F27" s="43">
        <v>12000</v>
      </c>
      <c r="G27" s="43">
        <v>12480</v>
      </c>
      <c r="H27" s="44">
        <f t="shared" si="0"/>
        <v>0.95238095238095233</v>
      </c>
      <c r="I27" s="45">
        <f t="shared" si="1"/>
        <v>0.96153846153846156</v>
      </c>
      <c r="J27" s="45">
        <f t="shared" si="2"/>
        <v>0.99047619047619051</v>
      </c>
    </row>
    <row r="28" spans="1:10" s="8" customFormat="1" ht="22.5" customHeight="1" x14ac:dyDescent="0.25">
      <c r="A28" s="25">
        <v>26</v>
      </c>
      <c r="B28" s="26" t="s">
        <v>36</v>
      </c>
      <c r="C28" s="25" t="s">
        <v>23</v>
      </c>
      <c r="D28" s="38">
        <v>1</v>
      </c>
      <c r="E28" s="46">
        <v>46652</v>
      </c>
      <c r="F28" s="43">
        <v>43600</v>
      </c>
      <c r="G28" s="46">
        <v>46652</v>
      </c>
      <c r="H28" s="44">
        <f t="shared" si="0"/>
        <v>0.93457943925233644</v>
      </c>
      <c r="I28" s="45">
        <f t="shared" si="1"/>
        <v>0.93457943925233644</v>
      </c>
      <c r="J28" s="45">
        <f t="shared" si="2"/>
        <v>1</v>
      </c>
    </row>
    <row r="29" spans="1:10" s="8" customFormat="1" ht="22.5" customHeight="1" x14ac:dyDescent="0.25">
      <c r="A29" s="25">
        <v>27</v>
      </c>
      <c r="B29" s="26" t="s">
        <v>37</v>
      </c>
      <c r="C29" s="25" t="s">
        <v>23</v>
      </c>
      <c r="D29" s="38">
        <v>1</v>
      </c>
      <c r="E29" s="43">
        <v>24815.66</v>
      </c>
      <c r="F29" s="43">
        <v>23411</v>
      </c>
      <c r="G29" s="43">
        <v>25518</v>
      </c>
      <c r="H29" s="44">
        <f t="shared" si="0"/>
        <v>0.94339622641509435</v>
      </c>
      <c r="I29" s="45">
        <f t="shared" si="1"/>
        <v>0.91743083313739326</v>
      </c>
      <c r="J29" s="45">
        <f t="shared" si="2"/>
        <v>1.0283022897638023</v>
      </c>
    </row>
    <row r="30" spans="1:10" s="8" customFormat="1" ht="22.5" customHeight="1" x14ac:dyDescent="0.25">
      <c r="A30" s="25">
        <v>28</v>
      </c>
      <c r="B30" s="26" t="s">
        <v>38</v>
      </c>
      <c r="C30" s="25" t="s">
        <v>23</v>
      </c>
      <c r="D30" s="38">
        <v>1</v>
      </c>
      <c r="E30" s="43">
        <v>21083.4</v>
      </c>
      <c r="F30" s="43">
        <v>19890</v>
      </c>
      <c r="G30" s="43">
        <v>21680</v>
      </c>
      <c r="H30" s="44">
        <f t="shared" si="0"/>
        <v>0.94339622641509424</v>
      </c>
      <c r="I30" s="45">
        <f t="shared" si="1"/>
        <v>0.91743542435424352</v>
      </c>
      <c r="J30" s="45">
        <f t="shared" si="2"/>
        <v>1.0282971437244466</v>
      </c>
    </row>
    <row r="31" spans="1:10" s="8" customFormat="1" ht="22.5" customHeight="1" x14ac:dyDescent="0.25">
      <c r="A31" s="25">
        <v>29</v>
      </c>
      <c r="B31" s="26" t="s">
        <v>39</v>
      </c>
      <c r="C31" s="25" t="s">
        <v>23</v>
      </c>
      <c r="D31" s="38">
        <v>1</v>
      </c>
      <c r="E31" s="46">
        <v>26953.5</v>
      </c>
      <c r="F31" s="43">
        <v>25670</v>
      </c>
      <c r="G31" s="46">
        <v>26954</v>
      </c>
      <c r="H31" s="44">
        <f t="shared" si="0"/>
        <v>0.95238095238095233</v>
      </c>
      <c r="I31" s="45">
        <f t="shared" si="1"/>
        <v>0.95236328559768491</v>
      </c>
      <c r="J31" s="45">
        <f t="shared" si="2"/>
        <v>1.0000185504665442</v>
      </c>
    </row>
    <row r="32" spans="1:10" s="8" customFormat="1" ht="22.5" customHeight="1" x14ac:dyDescent="0.25">
      <c r="A32" s="25">
        <v>30</v>
      </c>
      <c r="B32" s="26" t="s">
        <v>40</v>
      </c>
      <c r="C32" s="25" t="s">
        <v>23</v>
      </c>
      <c r="D32" s="38">
        <v>1</v>
      </c>
      <c r="E32" s="43">
        <v>26250</v>
      </c>
      <c r="F32" s="43">
        <v>25000</v>
      </c>
      <c r="G32" s="43">
        <v>25750</v>
      </c>
      <c r="H32" s="44">
        <f t="shared" si="0"/>
        <v>0.95238095238095233</v>
      </c>
      <c r="I32" s="45">
        <f t="shared" si="1"/>
        <v>0.970873786407767</v>
      </c>
      <c r="J32" s="45">
        <f t="shared" si="2"/>
        <v>0.98095238095238091</v>
      </c>
    </row>
    <row r="33" spans="1:10" s="8" customFormat="1" ht="22.5" customHeight="1" x14ac:dyDescent="0.25">
      <c r="A33" s="25">
        <v>31</v>
      </c>
      <c r="B33" s="26" t="s">
        <v>41</v>
      </c>
      <c r="C33" s="25" t="s">
        <v>23</v>
      </c>
      <c r="D33" s="38">
        <v>1</v>
      </c>
      <c r="E33" s="43">
        <v>27488.3</v>
      </c>
      <c r="F33" s="43">
        <v>25690</v>
      </c>
      <c r="G33" s="43">
        <v>28002</v>
      </c>
      <c r="H33" s="44">
        <f t="shared" si="0"/>
        <v>0.93457943925233644</v>
      </c>
      <c r="I33" s="45">
        <f t="shared" si="1"/>
        <v>0.91743446896650238</v>
      </c>
      <c r="J33" s="45">
        <f t="shared" si="2"/>
        <v>1.0186879508736444</v>
      </c>
    </row>
    <row r="34" spans="1:10" s="8" customFormat="1" ht="22.5" customHeight="1" x14ac:dyDescent="0.25">
      <c r="A34" s="126" t="s">
        <v>42</v>
      </c>
      <c r="B34" s="127"/>
      <c r="C34" s="127"/>
      <c r="D34" s="127"/>
      <c r="E34" s="127"/>
      <c r="F34" s="127"/>
      <c r="G34" s="127"/>
      <c r="H34" s="127"/>
      <c r="I34" s="127"/>
      <c r="J34" s="128"/>
    </row>
    <row r="35" spans="1:10" s="8" customFormat="1" ht="22.5" customHeight="1" x14ac:dyDescent="0.25">
      <c r="A35" s="25">
        <v>32</v>
      </c>
      <c r="B35" s="26" t="s">
        <v>43</v>
      </c>
      <c r="C35" s="25" t="s">
        <v>23</v>
      </c>
      <c r="D35" s="38">
        <v>1</v>
      </c>
      <c r="E35" s="43">
        <v>37736</v>
      </c>
      <c r="F35" s="43">
        <v>35600</v>
      </c>
      <c r="G35" s="43">
        <v>38804</v>
      </c>
      <c r="H35" s="44">
        <f t="shared" si="0"/>
        <v>0.94339622641509435</v>
      </c>
      <c r="I35" s="45">
        <f t="shared" si="1"/>
        <v>0.91743119266055051</v>
      </c>
      <c r="J35" s="45">
        <f t="shared" si="2"/>
        <v>1.0283018867924529</v>
      </c>
    </row>
    <row r="36" spans="1:10" s="8" customFormat="1" ht="22.5" customHeight="1" x14ac:dyDescent="0.25">
      <c r="A36" s="25">
        <v>33</v>
      </c>
      <c r="B36" s="26" t="s">
        <v>44</v>
      </c>
      <c r="C36" s="25" t="s">
        <v>23</v>
      </c>
      <c r="D36" s="38">
        <v>1</v>
      </c>
      <c r="E36" s="43">
        <v>41234</v>
      </c>
      <c r="F36" s="43">
        <v>38900</v>
      </c>
      <c r="G36" s="43">
        <v>40456</v>
      </c>
      <c r="H36" s="44">
        <f t="shared" si="0"/>
        <v>0.94339622641509435</v>
      </c>
      <c r="I36" s="45">
        <f t="shared" si="1"/>
        <v>0.96153846153846156</v>
      </c>
      <c r="J36" s="45">
        <f t="shared" si="2"/>
        <v>0.98113207547169812</v>
      </c>
    </row>
    <row r="37" spans="1:10" s="8" customFormat="1" ht="22.5" customHeight="1" x14ac:dyDescent="0.25">
      <c r="A37" s="25">
        <v>34</v>
      </c>
      <c r="B37" s="26" t="s">
        <v>45</v>
      </c>
      <c r="C37" s="25" t="s">
        <v>23</v>
      </c>
      <c r="D37" s="38">
        <v>1</v>
      </c>
      <c r="E37" s="43">
        <v>35404</v>
      </c>
      <c r="F37" s="43">
        <v>33400</v>
      </c>
      <c r="G37" s="43">
        <v>36072</v>
      </c>
      <c r="H37" s="44">
        <f t="shared" si="0"/>
        <v>0.94339622641509435</v>
      </c>
      <c r="I37" s="45">
        <f t="shared" si="1"/>
        <v>0.92592592592592593</v>
      </c>
      <c r="J37" s="45">
        <f t="shared" si="2"/>
        <v>1.0188679245283019</v>
      </c>
    </row>
    <row r="38" spans="1:10" s="8" customFormat="1" ht="22.5" customHeight="1" x14ac:dyDescent="0.25">
      <c r="A38" s="25">
        <v>35</v>
      </c>
      <c r="B38" s="26" t="s">
        <v>46</v>
      </c>
      <c r="C38" s="25" t="s">
        <v>23</v>
      </c>
      <c r="D38" s="38">
        <v>1</v>
      </c>
      <c r="E38" s="43">
        <v>19656</v>
      </c>
      <c r="F38" s="43">
        <v>18900</v>
      </c>
      <c r="G38" s="43">
        <v>20601</v>
      </c>
      <c r="H38" s="44">
        <f t="shared" si="0"/>
        <v>0.96153846153846156</v>
      </c>
      <c r="I38" s="45">
        <f t="shared" si="1"/>
        <v>0.91743119266055051</v>
      </c>
      <c r="J38" s="45">
        <f t="shared" si="2"/>
        <v>1.0480769230769231</v>
      </c>
    </row>
    <row r="39" spans="1:10" s="8" customFormat="1" ht="22.5" customHeight="1" x14ac:dyDescent="0.25">
      <c r="A39" s="25">
        <v>36</v>
      </c>
      <c r="B39" s="26" t="s">
        <v>47</v>
      </c>
      <c r="C39" s="25" t="s">
        <v>23</v>
      </c>
      <c r="D39" s="38">
        <v>1</v>
      </c>
      <c r="E39" s="43">
        <v>36225</v>
      </c>
      <c r="F39" s="43">
        <v>34500</v>
      </c>
      <c r="G39" s="43">
        <v>35535</v>
      </c>
      <c r="H39" s="44">
        <f t="shared" si="0"/>
        <v>0.95238095238095233</v>
      </c>
      <c r="I39" s="45">
        <f t="shared" si="1"/>
        <v>0.970873786407767</v>
      </c>
      <c r="J39" s="45">
        <f t="shared" si="2"/>
        <v>0.98095238095238091</v>
      </c>
    </row>
    <row r="40" spans="1:10" s="8" customFormat="1" ht="22.5" customHeight="1" x14ac:dyDescent="0.25">
      <c r="A40" s="25">
        <v>37</v>
      </c>
      <c r="B40" s="26" t="s">
        <v>48</v>
      </c>
      <c r="C40" s="25" t="s">
        <v>23</v>
      </c>
      <c r="D40" s="38">
        <v>1</v>
      </c>
      <c r="E40" s="43">
        <v>28355</v>
      </c>
      <c r="F40" s="43">
        <v>26500</v>
      </c>
      <c r="G40" s="43">
        <v>28620</v>
      </c>
      <c r="H40" s="44">
        <f t="shared" si="0"/>
        <v>0.93457943925233644</v>
      </c>
      <c r="I40" s="45">
        <f t="shared" si="1"/>
        <v>0.92592592592592593</v>
      </c>
      <c r="J40" s="45">
        <f t="shared" si="2"/>
        <v>1.0093457943925233</v>
      </c>
    </row>
    <row r="41" spans="1:10" s="8" customFormat="1" ht="22.5" customHeight="1" x14ac:dyDescent="0.25">
      <c r="A41" s="25">
        <v>38</v>
      </c>
      <c r="B41" s="26" t="s">
        <v>49</v>
      </c>
      <c r="C41" s="25" t="s">
        <v>23</v>
      </c>
      <c r="D41" s="38">
        <v>1</v>
      </c>
      <c r="E41" s="46">
        <v>48336</v>
      </c>
      <c r="F41" s="43">
        <v>45600</v>
      </c>
      <c r="G41" s="46">
        <v>48336</v>
      </c>
      <c r="H41" s="44">
        <f t="shared" si="0"/>
        <v>0.94339622641509435</v>
      </c>
      <c r="I41" s="45">
        <f t="shared" si="1"/>
        <v>0.94339622641509435</v>
      </c>
      <c r="J41" s="45">
        <f t="shared" si="2"/>
        <v>1</v>
      </c>
    </row>
    <row r="42" spans="1:10" s="8" customFormat="1" ht="22.5" customHeight="1" x14ac:dyDescent="0.25">
      <c r="A42" s="25">
        <v>39</v>
      </c>
      <c r="B42" s="26" t="s">
        <v>50</v>
      </c>
      <c r="C42" s="25" t="s">
        <v>5</v>
      </c>
      <c r="D42" s="38">
        <v>1</v>
      </c>
      <c r="E42" s="46">
        <v>59492</v>
      </c>
      <c r="F42" s="43">
        <v>55600</v>
      </c>
      <c r="G42" s="46">
        <v>59492</v>
      </c>
      <c r="H42" s="44">
        <f t="shared" si="0"/>
        <v>0.93457943925233644</v>
      </c>
      <c r="I42" s="45">
        <f t="shared" si="1"/>
        <v>0.93457943925233644</v>
      </c>
      <c r="J42" s="45">
        <f t="shared" si="2"/>
        <v>1</v>
      </c>
    </row>
    <row r="43" spans="1:10" s="8" customFormat="1" ht="22.5" customHeight="1" x14ac:dyDescent="0.25">
      <c r="A43" s="25">
        <v>40</v>
      </c>
      <c r="B43" s="26" t="s">
        <v>51</v>
      </c>
      <c r="C43" s="25" t="s">
        <v>23</v>
      </c>
      <c r="D43" s="38">
        <v>1</v>
      </c>
      <c r="E43" s="43">
        <v>23861</v>
      </c>
      <c r="F43" s="43">
        <v>22300</v>
      </c>
      <c r="G43" s="43">
        <v>23192</v>
      </c>
      <c r="H43" s="44">
        <f t="shared" si="0"/>
        <v>0.93457943925233644</v>
      </c>
      <c r="I43" s="45">
        <f t="shared" si="1"/>
        <v>0.96153846153846156</v>
      </c>
      <c r="J43" s="45">
        <f t="shared" si="2"/>
        <v>0.9719626168224299</v>
      </c>
    </row>
    <row r="44" spans="1:10" s="8" customFormat="1" ht="22.5" customHeight="1" x14ac:dyDescent="0.25">
      <c r="A44" s="25">
        <v>41</v>
      </c>
      <c r="B44" s="26" t="s">
        <v>52</v>
      </c>
      <c r="C44" s="25" t="s">
        <v>20</v>
      </c>
      <c r="D44" s="38">
        <v>1</v>
      </c>
      <c r="E44" s="46">
        <v>47424</v>
      </c>
      <c r="F44" s="43">
        <v>45600</v>
      </c>
      <c r="G44" s="46">
        <v>47424</v>
      </c>
      <c r="H44" s="44">
        <f t="shared" si="0"/>
        <v>0.96153846153846156</v>
      </c>
      <c r="I44" s="45">
        <f t="shared" si="1"/>
        <v>0.96153846153846156</v>
      </c>
      <c r="J44" s="45">
        <f t="shared" si="2"/>
        <v>1</v>
      </c>
    </row>
    <row r="45" spans="1:10" s="8" customFormat="1" ht="22.5" customHeight="1" x14ac:dyDescent="0.25">
      <c r="A45" s="126" t="s">
        <v>53</v>
      </c>
      <c r="B45" s="127"/>
      <c r="C45" s="127"/>
      <c r="D45" s="127"/>
      <c r="E45" s="127"/>
      <c r="F45" s="127"/>
      <c r="G45" s="127"/>
      <c r="H45" s="127"/>
      <c r="I45" s="127"/>
      <c r="J45" s="128"/>
    </row>
    <row r="46" spans="1:10" s="8" customFormat="1" ht="22.5" customHeight="1" x14ac:dyDescent="0.25">
      <c r="A46" s="25">
        <v>42</v>
      </c>
      <c r="B46" s="26" t="s">
        <v>54</v>
      </c>
      <c r="C46" s="25" t="s">
        <v>5</v>
      </c>
      <c r="D46" s="38">
        <v>1</v>
      </c>
      <c r="E46" s="43">
        <v>17655</v>
      </c>
      <c r="F46" s="43">
        <v>16500</v>
      </c>
      <c r="G46" s="43">
        <v>16995</v>
      </c>
      <c r="H46" s="44">
        <f t="shared" si="0"/>
        <v>0.93457943925233644</v>
      </c>
      <c r="I46" s="45">
        <f t="shared" si="1"/>
        <v>0.970873786407767</v>
      </c>
      <c r="J46" s="45">
        <f t="shared" si="2"/>
        <v>0.96261682242990654</v>
      </c>
    </row>
    <row r="47" spans="1:10" s="8" customFormat="1" ht="22.5" customHeight="1" x14ac:dyDescent="0.25">
      <c r="A47" s="25">
        <v>43</v>
      </c>
      <c r="B47" s="26" t="s">
        <v>55</v>
      </c>
      <c r="C47" s="25" t="s">
        <v>23</v>
      </c>
      <c r="D47" s="38">
        <v>1</v>
      </c>
      <c r="E47" s="43">
        <v>60669</v>
      </c>
      <c r="F47" s="43">
        <v>56700</v>
      </c>
      <c r="G47" s="43">
        <v>58968</v>
      </c>
      <c r="H47" s="44">
        <f t="shared" si="0"/>
        <v>0.93457943925233644</v>
      </c>
      <c r="I47" s="45">
        <f t="shared" si="1"/>
        <v>0.96153846153846156</v>
      </c>
      <c r="J47" s="45">
        <f t="shared" si="2"/>
        <v>0.9719626168224299</v>
      </c>
    </row>
    <row r="48" spans="1:10" s="8" customFormat="1" ht="22.5" customHeight="1" x14ac:dyDescent="0.25">
      <c r="A48" s="25">
        <v>44</v>
      </c>
      <c r="B48" s="26" t="s">
        <v>56</v>
      </c>
      <c r="C48" s="25" t="s">
        <v>5</v>
      </c>
      <c r="D48" s="38">
        <v>1</v>
      </c>
      <c r="E48" s="43">
        <v>13020</v>
      </c>
      <c r="F48" s="43">
        <v>12400</v>
      </c>
      <c r="G48" s="43">
        <v>13516</v>
      </c>
      <c r="H48" s="44">
        <f t="shared" si="0"/>
        <v>0.95238095238095233</v>
      </c>
      <c r="I48" s="45">
        <f t="shared" si="1"/>
        <v>0.91743119266055051</v>
      </c>
      <c r="J48" s="45">
        <f t="shared" si="2"/>
        <v>1.0380952380952382</v>
      </c>
    </row>
    <row r="49" spans="1:10" s="8" customFormat="1" ht="22.5" customHeight="1" x14ac:dyDescent="0.25">
      <c r="A49" s="25">
        <v>45</v>
      </c>
      <c r="B49" s="26" t="s">
        <v>57</v>
      </c>
      <c r="C49" s="25" t="s">
        <v>23</v>
      </c>
      <c r="D49" s="38">
        <v>1</v>
      </c>
      <c r="E49" s="46">
        <v>14204</v>
      </c>
      <c r="F49" s="43">
        <v>13400</v>
      </c>
      <c r="G49" s="46">
        <v>14204</v>
      </c>
      <c r="H49" s="44">
        <f t="shared" si="0"/>
        <v>0.94339622641509435</v>
      </c>
      <c r="I49" s="45">
        <f t="shared" si="1"/>
        <v>0.94339622641509435</v>
      </c>
      <c r="J49" s="45">
        <f t="shared" si="2"/>
        <v>1</v>
      </c>
    </row>
    <row r="50" spans="1:10" s="8" customFormat="1" ht="22.5" customHeight="1" x14ac:dyDescent="0.25">
      <c r="A50" s="25">
        <v>46</v>
      </c>
      <c r="B50" s="36" t="s">
        <v>58</v>
      </c>
      <c r="C50" s="25" t="s">
        <v>23</v>
      </c>
      <c r="D50" s="38">
        <v>1</v>
      </c>
      <c r="E50" s="43">
        <v>39405.599999999999</v>
      </c>
      <c r="F50" s="43">
        <v>37890</v>
      </c>
      <c r="G50" s="43">
        <v>40163</v>
      </c>
      <c r="H50" s="44">
        <f t="shared" si="0"/>
        <v>0.96153846153846156</v>
      </c>
      <c r="I50" s="45">
        <f t="shared" si="1"/>
        <v>0.94340562208998335</v>
      </c>
      <c r="J50" s="45">
        <f t="shared" si="2"/>
        <v>1.0192206183892645</v>
      </c>
    </row>
    <row r="51" spans="1:10" s="8" customFormat="1" ht="22.5" customHeight="1" x14ac:dyDescent="0.25">
      <c r="A51" s="25">
        <v>47</v>
      </c>
      <c r="B51" s="26" t="s">
        <v>59</v>
      </c>
      <c r="C51" s="25" t="s">
        <v>23</v>
      </c>
      <c r="D51" s="38">
        <v>1</v>
      </c>
      <c r="E51" s="43">
        <v>32760</v>
      </c>
      <c r="F51" s="43">
        <v>31200</v>
      </c>
      <c r="G51" s="43">
        <v>33072</v>
      </c>
      <c r="H51" s="44">
        <f t="shared" si="0"/>
        <v>0.95238095238095233</v>
      </c>
      <c r="I51" s="45">
        <f t="shared" si="1"/>
        <v>0.94339622641509435</v>
      </c>
      <c r="J51" s="45">
        <f t="shared" si="2"/>
        <v>1.0095238095238095</v>
      </c>
    </row>
    <row r="52" spans="1:10" s="8" customFormat="1" ht="22.5" customHeight="1" x14ac:dyDescent="0.25">
      <c r="A52" s="25">
        <v>48</v>
      </c>
      <c r="B52" s="26" t="s">
        <v>60</v>
      </c>
      <c r="C52" s="25" t="s">
        <v>23</v>
      </c>
      <c r="D52" s="38">
        <v>1</v>
      </c>
      <c r="E52" s="43">
        <v>69193.95</v>
      </c>
      <c r="F52" s="43">
        <v>65899</v>
      </c>
      <c r="G52" s="43">
        <v>68535</v>
      </c>
      <c r="H52" s="44">
        <f t="shared" si="0"/>
        <v>0.95238095238095244</v>
      </c>
      <c r="I52" s="45">
        <f t="shared" si="1"/>
        <v>0.96153790034289044</v>
      </c>
      <c r="J52" s="45">
        <f t="shared" si="2"/>
        <v>0.99047676856141331</v>
      </c>
    </row>
    <row r="53" spans="1:10" s="8" customFormat="1" ht="22.5" customHeight="1" x14ac:dyDescent="0.25">
      <c r="A53" s="25">
        <v>49</v>
      </c>
      <c r="B53" s="26" t="s">
        <v>61</v>
      </c>
      <c r="C53" s="25" t="s">
        <v>23</v>
      </c>
      <c r="D53" s="38">
        <v>1</v>
      </c>
      <c r="E53" s="43">
        <v>24910</v>
      </c>
      <c r="F53" s="43">
        <v>23500</v>
      </c>
      <c r="G53" s="43">
        <v>24675</v>
      </c>
      <c r="H53" s="44">
        <f t="shared" si="0"/>
        <v>0.94339622641509435</v>
      </c>
      <c r="I53" s="45">
        <f t="shared" si="1"/>
        <v>0.95238095238095233</v>
      </c>
      <c r="J53" s="45">
        <f t="shared" si="2"/>
        <v>0.99056603773584906</v>
      </c>
    </row>
    <row r="54" spans="1:10" s="8" customFormat="1" ht="22.5" customHeight="1" x14ac:dyDescent="0.25">
      <c r="A54" s="25">
        <v>50</v>
      </c>
      <c r="B54" s="26" t="s">
        <v>62</v>
      </c>
      <c r="C54" s="25" t="s">
        <v>23</v>
      </c>
      <c r="D54" s="38">
        <v>1</v>
      </c>
      <c r="E54" s="43">
        <v>27392</v>
      </c>
      <c r="F54" s="43">
        <v>25600</v>
      </c>
      <c r="G54" s="43">
        <v>26624</v>
      </c>
      <c r="H54" s="44">
        <f t="shared" si="0"/>
        <v>0.93457943925233644</v>
      </c>
      <c r="I54" s="45">
        <f t="shared" si="1"/>
        <v>0.96153846153846156</v>
      </c>
      <c r="J54" s="45">
        <f t="shared" si="2"/>
        <v>0.9719626168224299</v>
      </c>
    </row>
    <row r="55" spans="1:10" s="8" customFormat="1" ht="22.5" customHeight="1" x14ac:dyDescent="0.25">
      <c r="A55" s="25">
        <v>51</v>
      </c>
      <c r="B55" s="26" t="s">
        <v>63</v>
      </c>
      <c r="C55" s="25" t="s">
        <v>23</v>
      </c>
      <c r="D55" s="38">
        <v>1</v>
      </c>
      <c r="E55" s="43">
        <v>27768</v>
      </c>
      <c r="F55" s="43">
        <v>26700</v>
      </c>
      <c r="G55" s="43">
        <v>28302</v>
      </c>
      <c r="H55" s="44">
        <f t="shared" si="0"/>
        <v>0.96153846153846156</v>
      </c>
      <c r="I55" s="45">
        <f t="shared" si="1"/>
        <v>0.94339622641509435</v>
      </c>
      <c r="J55" s="45">
        <f t="shared" si="2"/>
        <v>1.0192307692307692</v>
      </c>
    </row>
    <row r="56" spans="1:10" s="8" customFormat="1" ht="22.5" customHeight="1" x14ac:dyDescent="0.25">
      <c r="A56" s="25">
        <v>52</v>
      </c>
      <c r="B56" s="26" t="s">
        <v>64</v>
      </c>
      <c r="C56" s="25" t="s">
        <v>23</v>
      </c>
      <c r="D56" s="38">
        <v>1</v>
      </c>
      <c r="E56" s="43">
        <v>26880</v>
      </c>
      <c r="F56" s="43">
        <v>25600</v>
      </c>
      <c r="G56" s="43">
        <v>27648</v>
      </c>
      <c r="H56" s="44">
        <f t="shared" si="0"/>
        <v>0.95238095238095233</v>
      </c>
      <c r="I56" s="45">
        <f t="shared" si="1"/>
        <v>0.92592592592592593</v>
      </c>
      <c r="J56" s="45">
        <f t="shared" si="2"/>
        <v>1.0285714285714285</v>
      </c>
    </row>
    <row r="57" spans="1:10" s="8" customFormat="1" ht="22.5" customHeight="1" x14ac:dyDescent="0.25">
      <c r="A57" s="25">
        <v>53</v>
      </c>
      <c r="B57" s="26" t="s">
        <v>65</v>
      </c>
      <c r="C57" s="25" t="s">
        <v>23</v>
      </c>
      <c r="D57" s="38">
        <v>1</v>
      </c>
      <c r="E57" s="43">
        <v>35845</v>
      </c>
      <c r="F57" s="43">
        <v>33500</v>
      </c>
      <c r="G57" s="43">
        <v>34505</v>
      </c>
      <c r="H57" s="44">
        <f t="shared" si="0"/>
        <v>0.93457943925233644</v>
      </c>
      <c r="I57" s="45">
        <f t="shared" si="1"/>
        <v>0.970873786407767</v>
      </c>
      <c r="J57" s="45">
        <f t="shared" si="2"/>
        <v>0.96261682242990654</v>
      </c>
    </row>
    <row r="58" spans="1:10" s="8" customFormat="1" ht="25.5" x14ac:dyDescent="0.25">
      <c r="A58" s="53">
        <v>54</v>
      </c>
      <c r="B58" s="54" t="s">
        <v>66</v>
      </c>
      <c r="C58" s="53" t="s">
        <v>23</v>
      </c>
      <c r="D58" s="55">
        <v>1</v>
      </c>
      <c r="E58" s="56">
        <v>13000</v>
      </c>
      <c r="F58" s="56">
        <v>12500</v>
      </c>
      <c r="G58" s="56">
        <v>13375</v>
      </c>
      <c r="H58" s="57">
        <f t="shared" si="0"/>
        <v>0.96153846153846156</v>
      </c>
      <c r="I58" s="58">
        <f t="shared" si="1"/>
        <v>0.93457943925233644</v>
      </c>
      <c r="J58" s="58">
        <f t="shared" si="2"/>
        <v>1.0288461538461537</v>
      </c>
    </row>
    <row r="59" spans="1:10" s="8" customFormat="1" ht="22.5" customHeight="1" x14ac:dyDescent="0.25">
      <c r="A59" s="25">
        <v>55</v>
      </c>
      <c r="B59" s="26" t="s">
        <v>67</v>
      </c>
      <c r="C59" s="25" t="s">
        <v>23</v>
      </c>
      <c r="D59" s="38">
        <v>1</v>
      </c>
      <c r="E59" s="46">
        <v>45792</v>
      </c>
      <c r="F59" s="43">
        <v>43200</v>
      </c>
      <c r="G59" s="46">
        <v>45792</v>
      </c>
      <c r="H59" s="44">
        <f t="shared" si="0"/>
        <v>0.94339622641509435</v>
      </c>
      <c r="I59" s="45">
        <f t="shared" si="1"/>
        <v>0.94339622641509435</v>
      </c>
      <c r="J59" s="45">
        <f t="shared" si="2"/>
        <v>1</v>
      </c>
    </row>
    <row r="60" spans="1:10" s="8" customFormat="1" ht="22.5" customHeight="1" x14ac:dyDescent="0.25">
      <c r="A60" s="25">
        <v>56</v>
      </c>
      <c r="B60" s="26" t="s">
        <v>68</v>
      </c>
      <c r="C60" s="25" t="s">
        <v>23</v>
      </c>
      <c r="D60" s="38">
        <v>1</v>
      </c>
      <c r="E60" s="43">
        <v>35738</v>
      </c>
      <c r="F60" s="43">
        <v>33400</v>
      </c>
      <c r="G60" s="43">
        <v>34736</v>
      </c>
      <c r="H60" s="44">
        <f t="shared" si="0"/>
        <v>0.93457943925233644</v>
      </c>
      <c r="I60" s="45">
        <f t="shared" si="1"/>
        <v>0.96153846153846156</v>
      </c>
      <c r="J60" s="45">
        <f t="shared" si="2"/>
        <v>0.9719626168224299</v>
      </c>
    </row>
    <row r="61" spans="1:10" s="8" customFormat="1" ht="22.5" customHeight="1" x14ac:dyDescent="0.25">
      <c r="A61" s="25">
        <v>57</v>
      </c>
      <c r="B61" s="26" t="s">
        <v>69</v>
      </c>
      <c r="C61" s="25" t="s">
        <v>23</v>
      </c>
      <c r="D61" s="38">
        <v>1</v>
      </c>
      <c r="E61" s="46">
        <v>41514.93</v>
      </c>
      <c r="F61" s="43">
        <v>38799</v>
      </c>
      <c r="G61" s="46">
        <v>41515</v>
      </c>
      <c r="H61" s="44">
        <f t="shared" si="0"/>
        <v>0.93457943925233644</v>
      </c>
      <c r="I61" s="45">
        <f t="shared" si="1"/>
        <v>0.9345778634228592</v>
      </c>
      <c r="J61" s="45">
        <f t="shared" si="2"/>
        <v>1.0000016861403838</v>
      </c>
    </row>
    <row r="62" spans="1:10" s="8" customFormat="1" ht="22.5" customHeight="1" x14ac:dyDescent="0.25">
      <c r="A62" s="25">
        <v>58</v>
      </c>
      <c r="B62" s="26" t="s">
        <v>70</v>
      </c>
      <c r="C62" s="25" t="s">
        <v>23</v>
      </c>
      <c r="D62" s="38">
        <v>1</v>
      </c>
      <c r="E62" s="43">
        <v>62434</v>
      </c>
      <c r="F62" s="43">
        <v>58900</v>
      </c>
      <c r="G62" s="43">
        <v>64201</v>
      </c>
      <c r="H62" s="44">
        <f t="shared" si="0"/>
        <v>0.94339622641509435</v>
      </c>
      <c r="I62" s="45">
        <f t="shared" si="1"/>
        <v>0.91743119266055051</v>
      </c>
      <c r="J62" s="45">
        <f t="shared" si="2"/>
        <v>1.0283018867924529</v>
      </c>
    </row>
    <row r="63" spans="1:10" s="8" customFormat="1" ht="22.5" customHeight="1" x14ac:dyDescent="0.25">
      <c r="A63" s="25">
        <v>59</v>
      </c>
      <c r="B63" s="26" t="s">
        <v>71</v>
      </c>
      <c r="C63" s="25" t="s">
        <v>23</v>
      </c>
      <c r="D63" s="38">
        <v>1</v>
      </c>
      <c r="E63" s="43">
        <v>59064</v>
      </c>
      <c r="F63" s="43">
        <v>55200</v>
      </c>
      <c r="G63" s="43">
        <v>58512</v>
      </c>
      <c r="H63" s="44">
        <f t="shared" si="0"/>
        <v>0.93457943925233644</v>
      </c>
      <c r="I63" s="45">
        <f t="shared" si="1"/>
        <v>0.94339622641509435</v>
      </c>
      <c r="J63" s="45">
        <f t="shared" si="2"/>
        <v>0.99065420560747663</v>
      </c>
    </row>
    <row r="64" spans="1:10" s="8" customFormat="1" ht="22.5" customHeight="1" x14ac:dyDescent="0.25">
      <c r="A64" s="25">
        <v>60</v>
      </c>
      <c r="B64" s="26" t="s">
        <v>72</v>
      </c>
      <c r="C64" s="25" t="s">
        <v>23</v>
      </c>
      <c r="D64" s="38">
        <v>1</v>
      </c>
      <c r="E64" s="43">
        <v>33384</v>
      </c>
      <c r="F64" s="43">
        <v>32100</v>
      </c>
      <c r="G64" s="43">
        <v>34026</v>
      </c>
      <c r="H64" s="44">
        <f t="shared" si="0"/>
        <v>0.96153846153846156</v>
      </c>
      <c r="I64" s="45">
        <f t="shared" si="1"/>
        <v>0.94339622641509435</v>
      </c>
      <c r="J64" s="45">
        <f t="shared" si="2"/>
        <v>1.0192307692307692</v>
      </c>
    </row>
    <row r="65" spans="1:10" s="8" customFormat="1" ht="22.5" customHeight="1" x14ac:dyDescent="0.25">
      <c r="A65" s="25">
        <v>61</v>
      </c>
      <c r="B65" s="26" t="s">
        <v>73</v>
      </c>
      <c r="C65" s="25" t="s">
        <v>23</v>
      </c>
      <c r="D65" s="38">
        <v>1</v>
      </c>
      <c r="E65" s="43">
        <v>60320</v>
      </c>
      <c r="F65" s="43">
        <v>58000</v>
      </c>
      <c r="G65" s="43">
        <v>62060</v>
      </c>
      <c r="H65" s="44">
        <f t="shared" si="0"/>
        <v>0.96153846153846156</v>
      </c>
      <c r="I65" s="45">
        <f t="shared" si="1"/>
        <v>0.93457943925233644</v>
      </c>
      <c r="J65" s="45">
        <f t="shared" si="2"/>
        <v>1.0288461538461537</v>
      </c>
    </row>
    <row r="66" spans="1:10" s="8" customFormat="1" ht="22.5" customHeight="1" x14ac:dyDescent="0.25">
      <c r="A66" s="25">
        <v>62</v>
      </c>
      <c r="B66" s="26" t="s">
        <v>74</v>
      </c>
      <c r="C66" s="25" t="s">
        <v>15</v>
      </c>
      <c r="D66" s="38">
        <v>1</v>
      </c>
      <c r="E66" s="46">
        <v>70299</v>
      </c>
      <c r="F66" s="43">
        <v>65700</v>
      </c>
      <c r="G66" s="46">
        <v>70299</v>
      </c>
      <c r="H66" s="44">
        <f t="shared" si="0"/>
        <v>0.93457943925233644</v>
      </c>
      <c r="I66" s="45">
        <f t="shared" si="1"/>
        <v>0.93457943925233644</v>
      </c>
      <c r="J66" s="45">
        <f t="shared" si="2"/>
        <v>1</v>
      </c>
    </row>
    <row r="67" spans="1:10" s="8" customFormat="1" ht="22.5" customHeight="1" x14ac:dyDescent="0.25">
      <c r="A67" s="25">
        <v>63</v>
      </c>
      <c r="B67" s="26" t="s">
        <v>75</v>
      </c>
      <c r="C67" s="25" t="s">
        <v>23</v>
      </c>
      <c r="D67" s="38">
        <v>1</v>
      </c>
      <c r="E67" s="43">
        <v>22152</v>
      </c>
      <c r="F67" s="43">
        <v>21300</v>
      </c>
      <c r="G67" s="43">
        <v>21939</v>
      </c>
      <c r="H67" s="44">
        <f t="shared" ref="H67:H130" si="3">+F67/E67</f>
        <v>0.96153846153846156</v>
      </c>
      <c r="I67" s="45">
        <f t="shared" ref="I67:I130" si="4">+F67/G67</f>
        <v>0.970873786407767</v>
      </c>
      <c r="J67" s="45">
        <f t="shared" ref="J67:J130" si="5">+G67/E67</f>
        <v>0.99038461538461542</v>
      </c>
    </row>
    <row r="68" spans="1:10" s="8" customFormat="1" ht="22.5" customHeight="1" x14ac:dyDescent="0.25">
      <c r="A68" s="25">
        <v>64</v>
      </c>
      <c r="B68" s="26" t="s">
        <v>76</v>
      </c>
      <c r="C68" s="25" t="s">
        <v>23</v>
      </c>
      <c r="D68" s="38">
        <v>1</v>
      </c>
      <c r="E68" s="43">
        <v>66661</v>
      </c>
      <c r="F68" s="43">
        <v>62300</v>
      </c>
      <c r="G68" s="43">
        <v>64792</v>
      </c>
      <c r="H68" s="44">
        <f t="shared" si="3"/>
        <v>0.93457943925233644</v>
      </c>
      <c r="I68" s="45">
        <f t="shared" si="4"/>
        <v>0.96153846153846156</v>
      </c>
      <c r="J68" s="45">
        <f t="shared" si="5"/>
        <v>0.9719626168224299</v>
      </c>
    </row>
    <row r="69" spans="1:10" s="8" customFormat="1" ht="22.5" customHeight="1" x14ac:dyDescent="0.25">
      <c r="A69" s="25">
        <v>65</v>
      </c>
      <c r="B69" s="26" t="s">
        <v>77</v>
      </c>
      <c r="C69" s="25" t="s">
        <v>23</v>
      </c>
      <c r="D69" s="38">
        <v>1</v>
      </c>
      <c r="E69" s="43">
        <v>43992</v>
      </c>
      <c r="F69" s="43">
        <v>42300</v>
      </c>
      <c r="G69" s="43">
        <v>44838</v>
      </c>
      <c r="H69" s="44">
        <f t="shared" si="3"/>
        <v>0.96153846153846156</v>
      </c>
      <c r="I69" s="45">
        <f t="shared" si="4"/>
        <v>0.94339622641509435</v>
      </c>
      <c r="J69" s="45">
        <f t="shared" si="5"/>
        <v>1.0192307692307692</v>
      </c>
    </row>
    <row r="70" spans="1:10" s="8" customFormat="1" ht="22.5" customHeight="1" x14ac:dyDescent="0.25">
      <c r="A70" s="25">
        <v>66</v>
      </c>
      <c r="B70" s="26" t="s">
        <v>78</v>
      </c>
      <c r="C70" s="25" t="s">
        <v>23</v>
      </c>
      <c r="D70" s="38">
        <v>1</v>
      </c>
      <c r="E70" s="46">
        <v>70532.399999999994</v>
      </c>
      <c r="F70" s="43">
        <v>66540</v>
      </c>
      <c r="G70" s="46">
        <v>70532</v>
      </c>
      <c r="H70" s="44">
        <f t="shared" si="3"/>
        <v>0.94339622641509446</v>
      </c>
      <c r="I70" s="45">
        <f t="shared" si="4"/>
        <v>0.94340157658934953</v>
      </c>
      <c r="J70" s="45">
        <f t="shared" si="5"/>
        <v>0.99999432884745176</v>
      </c>
    </row>
    <row r="71" spans="1:10" s="8" customFormat="1" ht="22.5" customHeight="1" x14ac:dyDescent="0.25">
      <c r="A71" s="25">
        <v>67</v>
      </c>
      <c r="B71" s="26" t="s">
        <v>79</v>
      </c>
      <c r="C71" s="25" t="s">
        <v>20</v>
      </c>
      <c r="D71" s="38">
        <v>1</v>
      </c>
      <c r="E71" s="43">
        <v>380813</v>
      </c>
      <c r="F71" s="43">
        <v>355900</v>
      </c>
      <c r="G71" s="43">
        <v>366577</v>
      </c>
      <c r="H71" s="44">
        <f t="shared" si="3"/>
        <v>0.93457943925233644</v>
      </c>
      <c r="I71" s="45">
        <f t="shared" si="4"/>
        <v>0.970873786407767</v>
      </c>
      <c r="J71" s="45">
        <f t="shared" si="5"/>
        <v>0.96261682242990654</v>
      </c>
    </row>
    <row r="72" spans="1:10" s="8" customFormat="1" ht="22.5" customHeight="1" x14ac:dyDescent="0.25">
      <c r="A72" s="25">
        <v>68</v>
      </c>
      <c r="B72" s="26" t="s">
        <v>80</v>
      </c>
      <c r="C72" s="25" t="s">
        <v>23</v>
      </c>
      <c r="D72" s="38">
        <v>1</v>
      </c>
      <c r="E72" s="43">
        <v>306234</v>
      </c>
      <c r="F72" s="43">
        <v>288900</v>
      </c>
      <c r="G72" s="43">
        <v>300456</v>
      </c>
      <c r="H72" s="44">
        <f t="shared" si="3"/>
        <v>0.94339622641509435</v>
      </c>
      <c r="I72" s="45">
        <f t="shared" si="4"/>
        <v>0.96153846153846156</v>
      </c>
      <c r="J72" s="45">
        <f t="shared" si="5"/>
        <v>0.98113207547169812</v>
      </c>
    </row>
    <row r="73" spans="1:10" s="8" customFormat="1" ht="22.5" customHeight="1" x14ac:dyDescent="0.25">
      <c r="A73" s="25">
        <v>69</v>
      </c>
      <c r="B73" s="26" t="s">
        <v>81</v>
      </c>
      <c r="C73" s="25" t="s">
        <v>20</v>
      </c>
      <c r="D73" s="38">
        <v>1</v>
      </c>
      <c r="E73" s="46">
        <v>478800</v>
      </c>
      <c r="F73" s="43">
        <v>456000</v>
      </c>
      <c r="G73" s="46">
        <v>478800</v>
      </c>
      <c r="H73" s="44">
        <f t="shared" si="3"/>
        <v>0.95238095238095233</v>
      </c>
      <c r="I73" s="45">
        <f t="shared" si="4"/>
        <v>0.95238095238095233</v>
      </c>
      <c r="J73" s="45">
        <f t="shared" si="5"/>
        <v>1</v>
      </c>
    </row>
    <row r="74" spans="1:10" s="8" customFormat="1" ht="22.5" customHeight="1" x14ac:dyDescent="0.25">
      <c r="A74" s="25">
        <v>70</v>
      </c>
      <c r="B74" s="26" t="s">
        <v>82</v>
      </c>
      <c r="C74" s="25" t="s">
        <v>20</v>
      </c>
      <c r="D74" s="38">
        <v>1</v>
      </c>
      <c r="E74" s="43">
        <v>555334</v>
      </c>
      <c r="F74" s="43">
        <v>523900</v>
      </c>
      <c r="G74" s="43">
        <v>544856</v>
      </c>
      <c r="H74" s="44">
        <f t="shared" si="3"/>
        <v>0.94339622641509435</v>
      </c>
      <c r="I74" s="45">
        <f t="shared" si="4"/>
        <v>0.96153846153846156</v>
      </c>
      <c r="J74" s="45">
        <f t="shared" si="5"/>
        <v>0.98113207547169812</v>
      </c>
    </row>
    <row r="75" spans="1:10" s="8" customFormat="1" ht="22.5" customHeight="1" x14ac:dyDescent="0.25">
      <c r="A75" s="25">
        <v>71</v>
      </c>
      <c r="B75" s="26" t="s">
        <v>83</v>
      </c>
      <c r="C75" s="25" t="s">
        <v>20</v>
      </c>
      <c r="D75" s="38">
        <v>1</v>
      </c>
      <c r="E75" s="43">
        <v>132500</v>
      </c>
      <c r="F75" s="43">
        <v>125000</v>
      </c>
      <c r="G75" s="43">
        <v>128750</v>
      </c>
      <c r="H75" s="44">
        <f t="shared" si="3"/>
        <v>0.94339622641509435</v>
      </c>
      <c r="I75" s="45">
        <f t="shared" si="4"/>
        <v>0.970873786407767</v>
      </c>
      <c r="J75" s="45">
        <f t="shared" si="5"/>
        <v>0.97169811320754718</v>
      </c>
    </row>
    <row r="76" spans="1:10" s="8" customFormat="1" ht="22.5" customHeight="1" x14ac:dyDescent="0.25">
      <c r="A76" s="25">
        <v>72</v>
      </c>
      <c r="B76" s="26" t="s">
        <v>84</v>
      </c>
      <c r="C76" s="25" t="s">
        <v>5</v>
      </c>
      <c r="D76" s="38">
        <v>1</v>
      </c>
      <c r="E76" s="43">
        <v>28035</v>
      </c>
      <c r="F76" s="43">
        <v>26700</v>
      </c>
      <c r="G76" s="43">
        <v>28836</v>
      </c>
      <c r="H76" s="44">
        <f t="shared" si="3"/>
        <v>0.95238095238095233</v>
      </c>
      <c r="I76" s="45">
        <f t="shared" si="4"/>
        <v>0.92592592592592593</v>
      </c>
      <c r="J76" s="45">
        <f t="shared" si="5"/>
        <v>1.0285714285714285</v>
      </c>
    </row>
    <row r="77" spans="1:10" s="8" customFormat="1" ht="22.5" customHeight="1" x14ac:dyDescent="0.25">
      <c r="A77" s="25">
        <v>73</v>
      </c>
      <c r="B77" s="26" t="s">
        <v>85</v>
      </c>
      <c r="C77" s="25" t="s">
        <v>5</v>
      </c>
      <c r="D77" s="38">
        <v>1</v>
      </c>
      <c r="E77" s="43">
        <v>33814</v>
      </c>
      <c r="F77" s="43">
        <v>31900</v>
      </c>
      <c r="G77" s="46">
        <v>33176</v>
      </c>
      <c r="H77" s="44">
        <f t="shared" si="3"/>
        <v>0.94339622641509435</v>
      </c>
      <c r="I77" s="45">
        <f t="shared" si="4"/>
        <v>0.96153846153846156</v>
      </c>
      <c r="J77" s="45">
        <f t="shared" si="5"/>
        <v>0.98113207547169812</v>
      </c>
    </row>
    <row r="78" spans="1:10" s="8" customFormat="1" ht="22.5" customHeight="1" x14ac:dyDescent="0.25">
      <c r="A78" s="25">
        <v>74</v>
      </c>
      <c r="B78" s="26" t="s">
        <v>86</v>
      </c>
      <c r="C78" s="25" t="s">
        <v>5</v>
      </c>
      <c r="D78" s="38">
        <v>1</v>
      </c>
      <c r="E78" s="46">
        <v>33176</v>
      </c>
      <c r="F78" s="43">
        <v>31900</v>
      </c>
      <c r="G78" s="43">
        <v>34771</v>
      </c>
      <c r="H78" s="44">
        <f t="shared" si="3"/>
        <v>0.96153846153846156</v>
      </c>
      <c r="I78" s="45">
        <f t="shared" si="4"/>
        <v>0.91743119266055051</v>
      </c>
      <c r="J78" s="45">
        <f t="shared" si="5"/>
        <v>1.0480769230769231</v>
      </c>
    </row>
    <row r="79" spans="1:10" s="8" customFormat="1" ht="22.5" customHeight="1" x14ac:dyDescent="0.25">
      <c r="A79" s="25">
        <v>75</v>
      </c>
      <c r="B79" s="26" t="s">
        <v>87</v>
      </c>
      <c r="C79" s="25" t="s">
        <v>23</v>
      </c>
      <c r="D79" s="38">
        <v>1</v>
      </c>
      <c r="E79" s="43">
        <v>25970</v>
      </c>
      <c r="F79" s="43">
        <v>24500</v>
      </c>
      <c r="G79" s="43">
        <v>25725</v>
      </c>
      <c r="H79" s="44">
        <f t="shared" si="3"/>
        <v>0.94339622641509435</v>
      </c>
      <c r="I79" s="45">
        <f t="shared" si="4"/>
        <v>0.95238095238095233</v>
      </c>
      <c r="J79" s="45">
        <f t="shared" si="5"/>
        <v>0.99056603773584906</v>
      </c>
    </row>
    <row r="80" spans="1:10" s="8" customFormat="1" ht="22.5" customHeight="1" x14ac:dyDescent="0.25">
      <c r="A80" s="25">
        <v>76</v>
      </c>
      <c r="B80" s="26" t="s">
        <v>88</v>
      </c>
      <c r="C80" s="25" t="s">
        <v>20</v>
      </c>
      <c r="D80" s="38">
        <v>1</v>
      </c>
      <c r="E80" s="43">
        <v>33495</v>
      </c>
      <c r="F80" s="43">
        <v>31900</v>
      </c>
      <c r="G80" s="43">
        <v>33814</v>
      </c>
      <c r="H80" s="44">
        <f t="shared" si="3"/>
        <v>0.95238095238095233</v>
      </c>
      <c r="I80" s="45">
        <f t="shared" si="4"/>
        <v>0.94339622641509435</v>
      </c>
      <c r="J80" s="45">
        <f t="shared" si="5"/>
        <v>1.0095238095238095</v>
      </c>
    </row>
    <row r="81" spans="1:10" s="8" customFormat="1" ht="22.5" customHeight="1" x14ac:dyDescent="0.25">
      <c r="A81" s="25">
        <v>77</v>
      </c>
      <c r="B81" s="26" t="s">
        <v>89</v>
      </c>
      <c r="C81" s="25" t="s">
        <v>23</v>
      </c>
      <c r="D81" s="38">
        <v>1</v>
      </c>
      <c r="E81" s="43">
        <v>41392</v>
      </c>
      <c r="F81" s="43">
        <v>39800</v>
      </c>
      <c r="G81" s="43">
        <v>42984</v>
      </c>
      <c r="H81" s="44">
        <f t="shared" si="3"/>
        <v>0.96153846153846156</v>
      </c>
      <c r="I81" s="45">
        <f t="shared" si="4"/>
        <v>0.92592592592592593</v>
      </c>
      <c r="J81" s="45">
        <f t="shared" si="5"/>
        <v>1.0384615384615385</v>
      </c>
    </row>
    <row r="82" spans="1:10" s="8" customFormat="1" ht="22.5" customHeight="1" x14ac:dyDescent="0.25">
      <c r="A82" s="25">
        <v>78</v>
      </c>
      <c r="B82" s="26" t="s">
        <v>90</v>
      </c>
      <c r="C82" s="25" t="s">
        <v>20</v>
      </c>
      <c r="D82" s="38">
        <v>1</v>
      </c>
      <c r="E82" s="43">
        <v>227900</v>
      </c>
      <c r="F82" s="43">
        <v>215000</v>
      </c>
      <c r="G82" s="43">
        <v>230050</v>
      </c>
      <c r="H82" s="44">
        <f t="shared" si="3"/>
        <v>0.94339622641509435</v>
      </c>
      <c r="I82" s="45">
        <f t="shared" si="4"/>
        <v>0.93457943925233644</v>
      </c>
      <c r="J82" s="45">
        <f t="shared" si="5"/>
        <v>1.0094339622641511</v>
      </c>
    </row>
    <row r="83" spans="1:10" s="8" customFormat="1" ht="22.5" customHeight="1" x14ac:dyDescent="0.25">
      <c r="A83" s="25">
        <v>79</v>
      </c>
      <c r="B83" s="26" t="s">
        <v>91</v>
      </c>
      <c r="C83" s="25" t="s">
        <v>20</v>
      </c>
      <c r="D83" s="38">
        <v>1</v>
      </c>
      <c r="E83" s="43">
        <v>13125</v>
      </c>
      <c r="F83" s="43">
        <v>12500</v>
      </c>
      <c r="G83" s="43">
        <v>13625</v>
      </c>
      <c r="H83" s="44">
        <f t="shared" si="3"/>
        <v>0.95238095238095233</v>
      </c>
      <c r="I83" s="45">
        <f t="shared" si="4"/>
        <v>0.91743119266055051</v>
      </c>
      <c r="J83" s="45">
        <f t="shared" si="5"/>
        <v>1.0380952380952382</v>
      </c>
    </row>
    <row r="84" spans="1:10" s="8" customFormat="1" ht="22.5" customHeight="1" x14ac:dyDescent="0.25">
      <c r="A84" s="126" t="s">
        <v>92</v>
      </c>
      <c r="B84" s="127"/>
      <c r="C84" s="127"/>
      <c r="D84" s="127"/>
      <c r="E84" s="127"/>
      <c r="F84" s="127"/>
      <c r="G84" s="127"/>
      <c r="H84" s="127"/>
      <c r="I84" s="127"/>
      <c r="J84" s="128"/>
    </row>
    <row r="85" spans="1:10" s="8" customFormat="1" ht="22.5" customHeight="1" x14ac:dyDescent="0.25">
      <c r="A85" s="25">
        <v>80</v>
      </c>
      <c r="B85" s="26" t="s">
        <v>93</v>
      </c>
      <c r="C85" s="25" t="s">
        <v>23</v>
      </c>
      <c r="D85" s="38">
        <v>1</v>
      </c>
      <c r="E85" s="43">
        <v>34860</v>
      </c>
      <c r="F85" s="43">
        <v>33200</v>
      </c>
      <c r="G85" s="43">
        <v>35524</v>
      </c>
      <c r="H85" s="44">
        <f t="shared" si="3"/>
        <v>0.95238095238095233</v>
      </c>
      <c r="I85" s="45">
        <f t="shared" si="4"/>
        <v>0.93457943925233644</v>
      </c>
      <c r="J85" s="45">
        <f t="shared" si="5"/>
        <v>1.019047619047619</v>
      </c>
    </row>
    <row r="86" spans="1:10" s="8" customFormat="1" ht="22.5" customHeight="1" x14ac:dyDescent="0.25">
      <c r="A86" s="25">
        <v>81</v>
      </c>
      <c r="B86" s="26" t="s">
        <v>94</v>
      </c>
      <c r="C86" s="25" t="s">
        <v>23</v>
      </c>
      <c r="D86" s="38">
        <v>1</v>
      </c>
      <c r="E86" s="43">
        <v>44520</v>
      </c>
      <c r="F86" s="43">
        <v>42000</v>
      </c>
      <c r="G86" s="43">
        <v>45360</v>
      </c>
      <c r="H86" s="44">
        <f t="shared" si="3"/>
        <v>0.94339622641509435</v>
      </c>
      <c r="I86" s="45">
        <f t="shared" si="4"/>
        <v>0.92592592592592593</v>
      </c>
      <c r="J86" s="45">
        <f t="shared" si="5"/>
        <v>1.0188679245283019</v>
      </c>
    </row>
    <row r="87" spans="1:10" s="8" customFormat="1" ht="22.5" customHeight="1" x14ac:dyDescent="0.25">
      <c r="A87" s="25">
        <v>82</v>
      </c>
      <c r="B87" s="26" t="s">
        <v>95</v>
      </c>
      <c r="C87" s="25" t="s">
        <v>23</v>
      </c>
      <c r="D87" s="38">
        <v>1</v>
      </c>
      <c r="E87" s="43">
        <v>28355</v>
      </c>
      <c r="F87" s="43">
        <v>26500</v>
      </c>
      <c r="G87" s="43">
        <v>27560</v>
      </c>
      <c r="H87" s="44">
        <f t="shared" si="3"/>
        <v>0.93457943925233644</v>
      </c>
      <c r="I87" s="45">
        <f t="shared" si="4"/>
        <v>0.96153846153846156</v>
      </c>
      <c r="J87" s="45">
        <f t="shared" si="5"/>
        <v>0.9719626168224299</v>
      </c>
    </row>
    <row r="88" spans="1:10" s="8" customFormat="1" ht="22.5" customHeight="1" x14ac:dyDescent="0.25">
      <c r="A88" s="25">
        <v>83</v>
      </c>
      <c r="B88" s="26" t="s">
        <v>96</v>
      </c>
      <c r="C88" s="25" t="s">
        <v>23</v>
      </c>
      <c r="D88" s="38">
        <v>1</v>
      </c>
      <c r="E88" s="43">
        <v>66360</v>
      </c>
      <c r="F88" s="43">
        <v>63200</v>
      </c>
      <c r="G88" s="43">
        <v>68888</v>
      </c>
      <c r="H88" s="44">
        <f t="shared" si="3"/>
        <v>0.95238095238095233</v>
      </c>
      <c r="I88" s="45">
        <f t="shared" si="4"/>
        <v>0.91743119266055051</v>
      </c>
      <c r="J88" s="45">
        <f t="shared" si="5"/>
        <v>1.0380952380952382</v>
      </c>
    </row>
    <row r="89" spans="1:10" s="8" customFormat="1" ht="22.5" customHeight="1" x14ac:dyDescent="0.25">
      <c r="A89" s="25">
        <v>84</v>
      </c>
      <c r="B89" s="26" t="s">
        <v>97</v>
      </c>
      <c r="C89" s="25" t="s">
        <v>23</v>
      </c>
      <c r="D89" s="38">
        <v>1</v>
      </c>
      <c r="E89" s="46">
        <v>27178</v>
      </c>
      <c r="F89" s="43">
        <v>25400</v>
      </c>
      <c r="G89" s="46">
        <v>27178</v>
      </c>
      <c r="H89" s="44">
        <f t="shared" si="3"/>
        <v>0.93457943925233644</v>
      </c>
      <c r="I89" s="45">
        <f t="shared" si="4"/>
        <v>0.93457943925233644</v>
      </c>
      <c r="J89" s="45">
        <f t="shared" si="5"/>
        <v>1</v>
      </c>
    </row>
    <row r="90" spans="1:10" s="8" customFormat="1" ht="22.5" customHeight="1" x14ac:dyDescent="0.25">
      <c r="A90" s="126" t="s">
        <v>98</v>
      </c>
      <c r="B90" s="127"/>
      <c r="C90" s="127"/>
      <c r="D90" s="127"/>
      <c r="E90" s="127"/>
      <c r="F90" s="127"/>
      <c r="G90" s="127"/>
      <c r="H90" s="127"/>
      <c r="I90" s="127"/>
      <c r="J90" s="128"/>
    </row>
    <row r="91" spans="1:10" s="8" customFormat="1" ht="22.5" customHeight="1" x14ac:dyDescent="0.25">
      <c r="A91" s="25">
        <v>85</v>
      </c>
      <c r="B91" s="26" t="s">
        <v>99</v>
      </c>
      <c r="C91" s="25" t="s">
        <v>20</v>
      </c>
      <c r="D91" s="38">
        <v>1</v>
      </c>
      <c r="E91" s="43">
        <v>128578</v>
      </c>
      <c r="F91" s="43">
        <v>121300</v>
      </c>
      <c r="G91" s="43">
        <v>127365</v>
      </c>
      <c r="H91" s="44">
        <f t="shared" si="3"/>
        <v>0.94339622641509435</v>
      </c>
      <c r="I91" s="45">
        <f t="shared" si="4"/>
        <v>0.95238095238095233</v>
      </c>
      <c r="J91" s="45">
        <f t="shared" si="5"/>
        <v>0.99056603773584906</v>
      </c>
    </row>
    <row r="92" spans="1:10" s="8" customFormat="1" ht="22.5" customHeight="1" x14ac:dyDescent="0.25">
      <c r="A92" s="25">
        <v>86</v>
      </c>
      <c r="B92" s="26" t="s">
        <v>100</v>
      </c>
      <c r="C92" s="25" t="s">
        <v>20</v>
      </c>
      <c r="D92" s="38">
        <v>1</v>
      </c>
      <c r="E92" s="46">
        <v>32100</v>
      </c>
      <c r="F92" s="43">
        <v>30000</v>
      </c>
      <c r="G92" s="46">
        <v>31200</v>
      </c>
      <c r="H92" s="44">
        <f t="shared" si="3"/>
        <v>0.93457943925233644</v>
      </c>
      <c r="I92" s="45">
        <f t="shared" si="4"/>
        <v>0.96153846153846156</v>
      </c>
      <c r="J92" s="45">
        <f t="shared" si="5"/>
        <v>0.9719626168224299</v>
      </c>
    </row>
    <row r="93" spans="1:10" s="8" customFormat="1" ht="22.5" customHeight="1" x14ac:dyDescent="0.25">
      <c r="A93" s="25">
        <v>87</v>
      </c>
      <c r="B93" s="26" t="s">
        <v>101</v>
      </c>
      <c r="C93" s="25" t="s">
        <v>20</v>
      </c>
      <c r="D93" s="38">
        <v>1</v>
      </c>
      <c r="E93" s="43">
        <v>440856</v>
      </c>
      <c r="F93" s="43">
        <v>423900</v>
      </c>
      <c r="G93" s="43">
        <v>453573</v>
      </c>
      <c r="H93" s="44">
        <f t="shared" si="3"/>
        <v>0.96153846153846156</v>
      </c>
      <c r="I93" s="45">
        <f t="shared" si="4"/>
        <v>0.93457943925233644</v>
      </c>
      <c r="J93" s="45">
        <f t="shared" si="5"/>
        <v>1.0288461538461537</v>
      </c>
    </row>
    <row r="94" spans="1:10" s="8" customFormat="1" ht="22.5" customHeight="1" x14ac:dyDescent="0.25">
      <c r="A94" s="25">
        <v>88</v>
      </c>
      <c r="B94" s="26" t="s">
        <v>102</v>
      </c>
      <c r="C94" s="25" t="s">
        <v>15</v>
      </c>
      <c r="D94" s="38">
        <v>1</v>
      </c>
      <c r="E94" s="46">
        <v>25200</v>
      </c>
      <c r="F94" s="43">
        <v>24000</v>
      </c>
      <c r="G94" s="46">
        <v>25200</v>
      </c>
      <c r="H94" s="44">
        <f t="shared" si="3"/>
        <v>0.95238095238095233</v>
      </c>
      <c r="I94" s="45">
        <f t="shared" si="4"/>
        <v>0.95238095238095233</v>
      </c>
      <c r="J94" s="45">
        <f t="shared" si="5"/>
        <v>1</v>
      </c>
    </row>
    <row r="95" spans="1:10" s="8" customFormat="1" ht="22.5" customHeight="1" x14ac:dyDescent="0.25">
      <c r="A95" s="25">
        <v>89</v>
      </c>
      <c r="B95" s="26" t="s">
        <v>103</v>
      </c>
      <c r="C95" s="25" t="s">
        <v>15</v>
      </c>
      <c r="D95" s="38">
        <v>1</v>
      </c>
      <c r="E95" s="46">
        <v>20034</v>
      </c>
      <c r="F95" s="43">
        <v>18900</v>
      </c>
      <c r="G95" s="46">
        <v>20034</v>
      </c>
      <c r="H95" s="44">
        <f t="shared" si="3"/>
        <v>0.94339622641509435</v>
      </c>
      <c r="I95" s="45">
        <f t="shared" si="4"/>
        <v>0.94339622641509435</v>
      </c>
      <c r="J95" s="45">
        <f t="shared" si="5"/>
        <v>1</v>
      </c>
    </row>
    <row r="96" spans="1:10" s="8" customFormat="1" ht="22.5" customHeight="1" x14ac:dyDescent="0.25">
      <c r="A96" s="25">
        <v>90</v>
      </c>
      <c r="B96" s="26" t="s">
        <v>104</v>
      </c>
      <c r="C96" s="25" t="s">
        <v>23</v>
      </c>
      <c r="D96" s="38">
        <v>1</v>
      </c>
      <c r="E96" s="43">
        <v>58968</v>
      </c>
      <c r="F96" s="43">
        <v>56700</v>
      </c>
      <c r="G96" s="43">
        <v>60669</v>
      </c>
      <c r="H96" s="44">
        <f t="shared" si="3"/>
        <v>0.96153846153846156</v>
      </c>
      <c r="I96" s="45">
        <f t="shared" si="4"/>
        <v>0.93457943925233644</v>
      </c>
      <c r="J96" s="45">
        <f t="shared" si="5"/>
        <v>1.0288461538461537</v>
      </c>
    </row>
    <row r="97" spans="1:11" s="8" customFormat="1" ht="22.5" customHeight="1" x14ac:dyDescent="0.25">
      <c r="A97" s="25">
        <v>91</v>
      </c>
      <c r="B97" s="26" t="s">
        <v>105</v>
      </c>
      <c r="C97" s="25" t="s">
        <v>23</v>
      </c>
      <c r="D97" s="38">
        <v>1</v>
      </c>
      <c r="E97" s="46">
        <v>20034</v>
      </c>
      <c r="F97" s="43">
        <v>18900</v>
      </c>
      <c r="G97" s="46">
        <v>20034</v>
      </c>
      <c r="H97" s="44">
        <f t="shared" si="3"/>
        <v>0.94339622641509435</v>
      </c>
      <c r="I97" s="45">
        <f t="shared" si="4"/>
        <v>0.94339622641509435</v>
      </c>
      <c r="J97" s="45">
        <f t="shared" si="5"/>
        <v>1</v>
      </c>
    </row>
    <row r="98" spans="1:11" s="8" customFormat="1" ht="22.5" customHeight="1" x14ac:dyDescent="0.25">
      <c r="A98" s="25">
        <v>92</v>
      </c>
      <c r="B98" s="26" t="s">
        <v>106</v>
      </c>
      <c r="C98" s="25" t="s">
        <v>20</v>
      </c>
      <c r="D98" s="38">
        <v>1</v>
      </c>
      <c r="E98" s="46">
        <v>35524</v>
      </c>
      <c r="F98" s="43">
        <v>33200</v>
      </c>
      <c r="G98" s="46">
        <v>35524</v>
      </c>
      <c r="H98" s="44">
        <f t="shared" si="3"/>
        <v>0.93457943925233644</v>
      </c>
      <c r="I98" s="45">
        <f t="shared" si="4"/>
        <v>0.93457943925233644</v>
      </c>
      <c r="J98" s="45">
        <f t="shared" si="5"/>
        <v>1</v>
      </c>
    </row>
    <row r="99" spans="1:11" s="8" customFormat="1" ht="22.5" customHeight="1" x14ac:dyDescent="0.25">
      <c r="A99" s="25">
        <v>93</v>
      </c>
      <c r="B99" s="26" t="s">
        <v>107</v>
      </c>
      <c r="C99" s="25" t="s">
        <v>20</v>
      </c>
      <c r="D99" s="38">
        <v>1</v>
      </c>
      <c r="E99" s="43">
        <v>47424</v>
      </c>
      <c r="F99" s="43">
        <v>45600</v>
      </c>
      <c r="G99" s="43">
        <v>48336</v>
      </c>
      <c r="H99" s="44">
        <f t="shared" si="3"/>
        <v>0.96153846153846156</v>
      </c>
      <c r="I99" s="45">
        <f t="shared" si="4"/>
        <v>0.94339622641509435</v>
      </c>
      <c r="J99" s="45">
        <f t="shared" si="5"/>
        <v>1.0192307692307692</v>
      </c>
    </row>
    <row r="100" spans="1:11" s="8" customFormat="1" ht="22.5" customHeight="1" x14ac:dyDescent="0.25">
      <c r="A100" s="25">
        <v>94</v>
      </c>
      <c r="B100" s="26" t="s">
        <v>108</v>
      </c>
      <c r="C100" s="25" t="s">
        <v>20</v>
      </c>
      <c r="D100" s="38">
        <v>1</v>
      </c>
      <c r="E100" s="43">
        <v>570045</v>
      </c>
      <c r="F100" s="43">
        <v>542900</v>
      </c>
      <c r="G100" s="43">
        <v>591761</v>
      </c>
      <c r="H100" s="44">
        <f t="shared" si="3"/>
        <v>0.95238095238095233</v>
      </c>
      <c r="I100" s="45">
        <f t="shared" si="4"/>
        <v>0.91743119266055051</v>
      </c>
      <c r="J100" s="45">
        <f t="shared" si="5"/>
        <v>1.0380952380952382</v>
      </c>
    </row>
    <row r="101" spans="1:11" s="8" customFormat="1" ht="22.5" customHeight="1" x14ac:dyDescent="0.25">
      <c r="A101" s="25">
        <v>95</v>
      </c>
      <c r="B101" s="26" t="s">
        <v>109</v>
      </c>
      <c r="C101" s="25" t="s">
        <v>20</v>
      </c>
      <c r="D101" s="38">
        <v>1</v>
      </c>
      <c r="E101" s="43">
        <v>341320</v>
      </c>
      <c r="F101" s="43">
        <v>322000</v>
      </c>
      <c r="G101" s="43">
        <v>344540</v>
      </c>
      <c r="H101" s="44">
        <f t="shared" si="3"/>
        <v>0.94339622641509435</v>
      </c>
      <c r="I101" s="45">
        <f t="shared" si="4"/>
        <v>0.93457943925233644</v>
      </c>
      <c r="J101" s="45">
        <f t="shared" si="5"/>
        <v>1.0094339622641511</v>
      </c>
    </row>
    <row r="102" spans="1:11" s="8" customFormat="1" ht="22.5" customHeight="1" x14ac:dyDescent="0.25">
      <c r="A102" s="25">
        <v>96</v>
      </c>
      <c r="B102" s="26" t="s">
        <v>110</v>
      </c>
      <c r="C102" s="25" t="s">
        <v>23</v>
      </c>
      <c r="D102" s="38">
        <v>1</v>
      </c>
      <c r="E102" s="43">
        <v>25038</v>
      </c>
      <c r="F102" s="43">
        <v>23400</v>
      </c>
      <c r="G102" s="43">
        <v>24102</v>
      </c>
      <c r="H102" s="44">
        <f t="shared" si="3"/>
        <v>0.93457943925233644</v>
      </c>
      <c r="I102" s="45">
        <f t="shared" si="4"/>
        <v>0.970873786407767</v>
      </c>
      <c r="J102" s="45">
        <f t="shared" si="5"/>
        <v>0.96261682242990654</v>
      </c>
    </row>
    <row r="103" spans="1:11" s="8" customFormat="1" ht="22.5" customHeight="1" x14ac:dyDescent="0.25">
      <c r="A103" s="25">
        <v>97</v>
      </c>
      <c r="B103" s="26" t="s">
        <v>111</v>
      </c>
      <c r="C103" s="25" t="s">
        <v>20</v>
      </c>
      <c r="D103" s="38">
        <v>1</v>
      </c>
      <c r="E103" s="46">
        <v>175854</v>
      </c>
      <c r="F103" s="43">
        <v>165900</v>
      </c>
      <c r="G103" s="46">
        <v>175854</v>
      </c>
      <c r="H103" s="44">
        <f t="shared" si="3"/>
        <v>0.94339622641509435</v>
      </c>
      <c r="I103" s="45">
        <f t="shared" si="4"/>
        <v>0.94339622641509435</v>
      </c>
      <c r="J103" s="45">
        <f t="shared" si="5"/>
        <v>1</v>
      </c>
    </row>
    <row r="104" spans="1:11" s="8" customFormat="1" ht="22.5" customHeight="1" x14ac:dyDescent="0.25">
      <c r="A104" s="126" t="s">
        <v>112</v>
      </c>
      <c r="B104" s="127"/>
      <c r="C104" s="127"/>
      <c r="D104" s="127"/>
      <c r="E104" s="127"/>
      <c r="F104" s="127"/>
      <c r="G104" s="127"/>
      <c r="H104" s="127"/>
      <c r="I104" s="127"/>
      <c r="J104" s="128"/>
    </row>
    <row r="105" spans="1:11" s="8" customFormat="1" ht="22.5" customHeight="1" x14ac:dyDescent="0.25">
      <c r="A105" s="25">
        <v>98</v>
      </c>
      <c r="B105" s="26" t="s">
        <v>113</v>
      </c>
      <c r="C105" s="25" t="s">
        <v>23</v>
      </c>
      <c r="D105" s="38">
        <v>1</v>
      </c>
      <c r="E105" s="43">
        <v>238056</v>
      </c>
      <c r="F105" s="43">
        <v>228900</v>
      </c>
      <c r="G105" s="43">
        <v>242634</v>
      </c>
      <c r="H105" s="44">
        <f t="shared" si="3"/>
        <v>0.96153846153846156</v>
      </c>
      <c r="I105" s="45">
        <f t="shared" si="4"/>
        <v>0.94339622641509435</v>
      </c>
      <c r="J105" s="45">
        <f t="shared" si="5"/>
        <v>1.0192307692307692</v>
      </c>
    </row>
    <row r="106" spans="1:11" s="8" customFormat="1" ht="22.5" customHeight="1" x14ac:dyDescent="0.25">
      <c r="A106" s="25">
        <v>99</v>
      </c>
      <c r="B106" s="26" t="s">
        <v>114</v>
      </c>
      <c r="C106" s="25" t="s">
        <v>23</v>
      </c>
      <c r="D106" s="38">
        <v>1</v>
      </c>
      <c r="E106" s="43">
        <v>94022</v>
      </c>
      <c r="F106" s="43">
        <v>88700</v>
      </c>
      <c r="G106" s="43">
        <v>91361</v>
      </c>
      <c r="H106" s="44">
        <f t="shared" si="3"/>
        <v>0.94339622641509435</v>
      </c>
      <c r="I106" s="45">
        <f t="shared" si="4"/>
        <v>0.970873786407767</v>
      </c>
      <c r="J106" s="45">
        <f t="shared" si="5"/>
        <v>0.97169811320754718</v>
      </c>
    </row>
    <row r="107" spans="1:11" s="8" customFormat="1" ht="22.5" customHeight="1" x14ac:dyDescent="0.25">
      <c r="A107" s="25">
        <v>100</v>
      </c>
      <c r="B107" s="26" t="s">
        <v>115</v>
      </c>
      <c r="C107" s="25" t="s">
        <v>23</v>
      </c>
      <c r="D107" s="38">
        <v>1</v>
      </c>
      <c r="E107" s="43">
        <v>37380</v>
      </c>
      <c r="F107" s="43">
        <v>35600</v>
      </c>
      <c r="G107" s="43">
        <v>37024</v>
      </c>
      <c r="H107" s="44">
        <f t="shared" si="3"/>
        <v>0.95238095238095233</v>
      </c>
      <c r="I107" s="45">
        <f t="shared" si="4"/>
        <v>0.96153846153846156</v>
      </c>
      <c r="J107" s="45">
        <f t="shared" si="5"/>
        <v>0.99047619047619051</v>
      </c>
    </row>
    <row r="108" spans="1:11" s="8" customFormat="1" ht="22.5" customHeight="1" x14ac:dyDescent="0.25">
      <c r="A108" s="25">
        <v>101</v>
      </c>
      <c r="B108" s="26" t="s">
        <v>116</v>
      </c>
      <c r="C108" s="25" t="s">
        <v>5</v>
      </c>
      <c r="D108" s="38">
        <v>1</v>
      </c>
      <c r="E108" s="43">
        <v>22791</v>
      </c>
      <c r="F108" s="43">
        <v>21300</v>
      </c>
      <c r="G108" s="43">
        <v>22152</v>
      </c>
      <c r="H108" s="44">
        <f t="shared" si="3"/>
        <v>0.93457943925233644</v>
      </c>
      <c r="I108" s="45">
        <f t="shared" si="4"/>
        <v>0.96153846153846156</v>
      </c>
      <c r="J108" s="45">
        <f t="shared" si="5"/>
        <v>0.9719626168224299</v>
      </c>
    </row>
    <row r="109" spans="1:11" s="8" customFormat="1" ht="22.5" customHeight="1" x14ac:dyDescent="0.25">
      <c r="A109" s="25">
        <v>102</v>
      </c>
      <c r="B109" s="26" t="s">
        <v>117</v>
      </c>
      <c r="C109" s="25" t="s">
        <v>23</v>
      </c>
      <c r="D109" s="38">
        <v>1</v>
      </c>
      <c r="E109" s="43">
        <v>34528</v>
      </c>
      <c r="F109" s="43">
        <v>33200</v>
      </c>
      <c r="G109" s="43">
        <v>35856</v>
      </c>
      <c r="H109" s="44">
        <f t="shared" si="3"/>
        <v>0.96153846153846156</v>
      </c>
      <c r="I109" s="45">
        <f t="shared" si="4"/>
        <v>0.92592592592592593</v>
      </c>
      <c r="J109" s="45">
        <f t="shared" si="5"/>
        <v>1.0384615384615385</v>
      </c>
    </row>
    <row r="110" spans="1:11" s="8" customFormat="1" ht="22.5" customHeight="1" x14ac:dyDescent="0.25">
      <c r="A110" s="25">
        <v>103</v>
      </c>
      <c r="B110" s="26" t="s">
        <v>118</v>
      </c>
      <c r="C110" s="25" t="s">
        <v>20</v>
      </c>
      <c r="D110" s="38">
        <v>1</v>
      </c>
      <c r="E110" s="43">
        <v>177513</v>
      </c>
      <c r="F110" s="43">
        <v>165900</v>
      </c>
      <c r="G110" s="43">
        <v>175854</v>
      </c>
      <c r="H110" s="44">
        <f t="shared" si="3"/>
        <v>0.93457943925233644</v>
      </c>
      <c r="I110" s="45">
        <f t="shared" si="4"/>
        <v>0.94339622641509435</v>
      </c>
      <c r="J110" s="45">
        <f t="shared" si="5"/>
        <v>0.99065420560747663</v>
      </c>
    </row>
    <row r="111" spans="1:11" s="8" customFormat="1" ht="22.5" customHeight="1" x14ac:dyDescent="0.25">
      <c r="A111" s="25">
        <v>104</v>
      </c>
      <c r="B111" s="26" t="s">
        <v>119</v>
      </c>
      <c r="C111" s="25" t="s">
        <v>20</v>
      </c>
      <c r="D111" s="38">
        <v>1</v>
      </c>
      <c r="E111" s="43">
        <v>69324</v>
      </c>
      <c r="F111" s="43">
        <v>65400</v>
      </c>
      <c r="G111" s="43">
        <v>71286</v>
      </c>
      <c r="H111" s="44">
        <f t="shared" si="3"/>
        <v>0.94339622641509435</v>
      </c>
      <c r="I111" s="45">
        <f t="shared" si="4"/>
        <v>0.91743119266055051</v>
      </c>
      <c r="J111" s="45">
        <f t="shared" si="5"/>
        <v>1.0283018867924529</v>
      </c>
    </row>
    <row r="112" spans="1:11" s="8" customFormat="1" ht="22.5" customHeight="1" x14ac:dyDescent="0.25">
      <c r="A112" s="25">
        <v>105</v>
      </c>
      <c r="B112" s="26" t="s">
        <v>120</v>
      </c>
      <c r="C112" s="25" t="s">
        <v>20</v>
      </c>
      <c r="D112" s="38">
        <v>1</v>
      </c>
      <c r="E112" s="43">
        <v>376192.94</v>
      </c>
      <c r="F112" s="43">
        <v>354899</v>
      </c>
      <c r="G112" s="43">
        <v>386840</v>
      </c>
      <c r="H112" s="44">
        <f t="shared" si="3"/>
        <v>0.94339622641509435</v>
      </c>
      <c r="I112" s="45">
        <f t="shared" si="4"/>
        <v>0.91743097921621342</v>
      </c>
      <c r="J112" s="45">
        <f t="shared" si="5"/>
        <v>1.0283021260313923</v>
      </c>
      <c r="K112" s="33" t="s">
        <v>220</v>
      </c>
    </row>
    <row r="113" spans="1:10" s="8" customFormat="1" ht="22.5" customHeight="1" x14ac:dyDescent="0.25">
      <c r="A113" s="25">
        <v>106</v>
      </c>
      <c r="B113" s="26" t="s">
        <v>121</v>
      </c>
      <c r="C113" s="25" t="s">
        <v>20</v>
      </c>
      <c r="D113" s="38">
        <v>1</v>
      </c>
      <c r="E113" s="43">
        <v>69642</v>
      </c>
      <c r="F113" s="43">
        <v>65700</v>
      </c>
      <c r="G113" s="43">
        <v>70956</v>
      </c>
      <c r="H113" s="44">
        <f t="shared" si="3"/>
        <v>0.94339622641509435</v>
      </c>
      <c r="I113" s="45">
        <f t="shared" si="4"/>
        <v>0.92592592592592593</v>
      </c>
      <c r="J113" s="45">
        <f t="shared" si="5"/>
        <v>1.0188679245283019</v>
      </c>
    </row>
    <row r="114" spans="1:10" s="8" customFormat="1" ht="22.5" customHeight="1" x14ac:dyDescent="0.25">
      <c r="A114" s="25">
        <v>107</v>
      </c>
      <c r="B114" s="26" t="s">
        <v>122</v>
      </c>
      <c r="C114" s="25" t="s">
        <v>23</v>
      </c>
      <c r="D114" s="38">
        <v>1</v>
      </c>
      <c r="E114" s="43">
        <v>38092</v>
      </c>
      <c r="F114" s="43">
        <v>35600</v>
      </c>
      <c r="G114" s="43">
        <v>37380</v>
      </c>
      <c r="H114" s="44">
        <f t="shared" si="3"/>
        <v>0.93457943925233644</v>
      </c>
      <c r="I114" s="45">
        <f t="shared" si="4"/>
        <v>0.95238095238095233</v>
      </c>
      <c r="J114" s="45">
        <f t="shared" si="5"/>
        <v>0.98130841121495327</v>
      </c>
    </row>
    <row r="115" spans="1:10" s="8" customFormat="1" ht="22.5" customHeight="1" x14ac:dyDescent="0.25">
      <c r="A115" s="126" t="s">
        <v>123</v>
      </c>
      <c r="B115" s="127"/>
      <c r="C115" s="127"/>
      <c r="D115" s="127"/>
      <c r="E115" s="127"/>
      <c r="F115" s="127"/>
      <c r="G115" s="127"/>
      <c r="H115" s="127"/>
      <c r="I115" s="127"/>
      <c r="J115" s="128"/>
    </row>
    <row r="116" spans="1:10" s="8" customFormat="1" ht="22.5" customHeight="1" x14ac:dyDescent="0.25">
      <c r="A116" s="25">
        <v>108</v>
      </c>
      <c r="B116" s="26" t="s">
        <v>124</v>
      </c>
      <c r="C116" s="25" t="s">
        <v>20</v>
      </c>
      <c r="D116" s="38">
        <v>1</v>
      </c>
      <c r="E116" s="43">
        <v>175854</v>
      </c>
      <c r="F116" s="43">
        <v>165900</v>
      </c>
      <c r="G116" s="43">
        <v>179172</v>
      </c>
      <c r="H116" s="44">
        <f t="shared" si="3"/>
        <v>0.94339622641509435</v>
      </c>
      <c r="I116" s="45">
        <f t="shared" si="4"/>
        <v>0.92592592592592593</v>
      </c>
      <c r="J116" s="45">
        <f t="shared" si="5"/>
        <v>1.0188679245283019</v>
      </c>
    </row>
    <row r="117" spans="1:10" s="8" customFormat="1" ht="22.5" customHeight="1" x14ac:dyDescent="0.25">
      <c r="A117" s="25">
        <v>109</v>
      </c>
      <c r="B117" s="26" t="s">
        <v>125</v>
      </c>
      <c r="C117" s="25" t="s">
        <v>5</v>
      </c>
      <c r="D117" s="38">
        <v>1</v>
      </c>
      <c r="E117" s="43">
        <v>57824</v>
      </c>
      <c r="F117" s="43">
        <v>55600</v>
      </c>
      <c r="G117" s="43">
        <v>60604</v>
      </c>
      <c r="H117" s="44">
        <f t="shared" si="3"/>
        <v>0.96153846153846156</v>
      </c>
      <c r="I117" s="45">
        <f t="shared" si="4"/>
        <v>0.91743119266055051</v>
      </c>
      <c r="J117" s="45">
        <f t="shared" si="5"/>
        <v>1.0480769230769231</v>
      </c>
    </row>
    <row r="118" spans="1:10" s="8" customFormat="1" ht="22.5" customHeight="1" x14ac:dyDescent="0.25">
      <c r="A118" s="25">
        <v>110</v>
      </c>
      <c r="B118" s="26" t="s">
        <v>126</v>
      </c>
      <c r="C118" s="25" t="s">
        <v>20</v>
      </c>
      <c r="D118" s="38">
        <v>1</v>
      </c>
      <c r="E118" s="43">
        <v>33384</v>
      </c>
      <c r="F118" s="43">
        <v>31200</v>
      </c>
      <c r="G118" s="43">
        <v>34008</v>
      </c>
      <c r="H118" s="44">
        <f t="shared" si="3"/>
        <v>0.93457943925233644</v>
      </c>
      <c r="I118" s="45">
        <f t="shared" si="4"/>
        <v>0.91743119266055051</v>
      </c>
      <c r="J118" s="45">
        <f t="shared" si="5"/>
        <v>1.0186915887850467</v>
      </c>
    </row>
    <row r="119" spans="1:10" s="8" customFormat="1" ht="22.5" customHeight="1" x14ac:dyDescent="0.25">
      <c r="A119" s="25">
        <v>111</v>
      </c>
      <c r="B119" s="26" t="s">
        <v>127</v>
      </c>
      <c r="C119" s="25" t="s">
        <v>5</v>
      </c>
      <c r="D119" s="38">
        <v>1</v>
      </c>
      <c r="E119" s="43">
        <v>59492</v>
      </c>
      <c r="F119" s="43">
        <v>55600</v>
      </c>
      <c r="G119" s="43">
        <v>58380</v>
      </c>
      <c r="H119" s="44">
        <f t="shared" si="3"/>
        <v>0.93457943925233644</v>
      </c>
      <c r="I119" s="45">
        <f t="shared" si="4"/>
        <v>0.95238095238095233</v>
      </c>
      <c r="J119" s="45">
        <f t="shared" si="5"/>
        <v>0.98130841121495327</v>
      </c>
    </row>
    <row r="120" spans="1:10" s="8" customFormat="1" ht="22.5" customHeight="1" x14ac:dyDescent="0.25">
      <c r="A120" s="25">
        <v>112</v>
      </c>
      <c r="B120" s="26" t="s">
        <v>128</v>
      </c>
      <c r="C120" s="25" t="s">
        <v>20</v>
      </c>
      <c r="D120" s="38">
        <v>1</v>
      </c>
      <c r="E120" s="43">
        <v>30056</v>
      </c>
      <c r="F120" s="43">
        <v>28900</v>
      </c>
      <c r="G120" s="43">
        <v>30345</v>
      </c>
      <c r="H120" s="44">
        <f t="shared" si="3"/>
        <v>0.96153846153846156</v>
      </c>
      <c r="I120" s="45">
        <f t="shared" si="4"/>
        <v>0.95238095238095233</v>
      </c>
      <c r="J120" s="45">
        <f t="shared" si="5"/>
        <v>1.0096153846153846</v>
      </c>
    </row>
    <row r="121" spans="1:10" s="8" customFormat="1" ht="22.5" customHeight="1" x14ac:dyDescent="0.25">
      <c r="A121" s="25">
        <v>113</v>
      </c>
      <c r="B121" s="26" t="s">
        <v>129</v>
      </c>
      <c r="C121" s="25" t="s">
        <v>20</v>
      </c>
      <c r="D121" s="38">
        <v>1</v>
      </c>
      <c r="E121" s="43">
        <v>821256.8</v>
      </c>
      <c r="F121" s="43">
        <v>789670</v>
      </c>
      <c r="G121" s="43">
        <v>829154</v>
      </c>
      <c r="H121" s="44">
        <f t="shared" si="3"/>
        <v>0.96153846153846145</v>
      </c>
      <c r="I121" s="45">
        <f t="shared" si="4"/>
        <v>0.95238037807210718</v>
      </c>
      <c r="J121" s="45">
        <f t="shared" si="5"/>
        <v>1.0096159934383495</v>
      </c>
    </row>
    <row r="122" spans="1:10" s="8" customFormat="1" ht="22.5" customHeight="1" x14ac:dyDescent="0.25">
      <c r="A122" s="25">
        <v>114</v>
      </c>
      <c r="B122" s="26" t="s">
        <v>130</v>
      </c>
      <c r="C122" s="25" t="s">
        <v>20</v>
      </c>
      <c r="D122" s="38">
        <v>1</v>
      </c>
      <c r="E122" s="43">
        <v>27136</v>
      </c>
      <c r="F122" s="43">
        <v>25600</v>
      </c>
      <c r="G122" s="43">
        <v>27392</v>
      </c>
      <c r="H122" s="44">
        <f t="shared" si="3"/>
        <v>0.94339622641509435</v>
      </c>
      <c r="I122" s="45">
        <f t="shared" si="4"/>
        <v>0.93457943925233644</v>
      </c>
      <c r="J122" s="45">
        <f t="shared" si="5"/>
        <v>1.0094339622641511</v>
      </c>
    </row>
    <row r="123" spans="1:10" s="8" customFormat="1" ht="22.5" customHeight="1" x14ac:dyDescent="0.25">
      <c r="A123" s="25">
        <v>115</v>
      </c>
      <c r="B123" s="26" t="s">
        <v>131</v>
      </c>
      <c r="C123" s="25" t="s">
        <v>20</v>
      </c>
      <c r="D123" s="38">
        <v>1</v>
      </c>
      <c r="E123" s="43">
        <v>177513</v>
      </c>
      <c r="F123" s="43">
        <v>165900</v>
      </c>
      <c r="G123" s="43">
        <v>180831</v>
      </c>
      <c r="H123" s="44">
        <f t="shared" si="3"/>
        <v>0.93457943925233644</v>
      </c>
      <c r="I123" s="45">
        <f t="shared" si="4"/>
        <v>0.91743119266055051</v>
      </c>
      <c r="J123" s="45">
        <f t="shared" si="5"/>
        <v>1.0186915887850467</v>
      </c>
    </row>
    <row r="124" spans="1:10" s="8" customFormat="1" ht="22.5" customHeight="1" x14ac:dyDescent="0.25">
      <c r="A124" s="25">
        <v>116</v>
      </c>
      <c r="B124" s="26" t="s">
        <v>132</v>
      </c>
      <c r="C124" s="25" t="s">
        <v>20</v>
      </c>
      <c r="D124" s="38">
        <v>1</v>
      </c>
      <c r="E124" s="43">
        <v>92456</v>
      </c>
      <c r="F124" s="52">
        <v>88900</v>
      </c>
      <c r="G124" s="43">
        <v>93345</v>
      </c>
      <c r="H124" s="44">
        <f t="shared" si="3"/>
        <v>0.96153846153846156</v>
      </c>
      <c r="I124" s="45">
        <f t="shared" si="4"/>
        <v>0.95238095238095233</v>
      </c>
      <c r="J124" s="45">
        <f t="shared" si="5"/>
        <v>1.0096153846153846</v>
      </c>
    </row>
    <row r="125" spans="1:10" s="8" customFormat="1" ht="22.5" customHeight="1" x14ac:dyDescent="0.25">
      <c r="A125" s="25">
        <v>117</v>
      </c>
      <c r="B125" s="26" t="s">
        <v>133</v>
      </c>
      <c r="C125" s="25" t="s">
        <v>5</v>
      </c>
      <c r="D125" s="38">
        <v>1</v>
      </c>
      <c r="E125" s="43">
        <v>26215</v>
      </c>
      <c r="F125" s="52">
        <v>24500</v>
      </c>
      <c r="G125" s="43">
        <v>25480</v>
      </c>
      <c r="H125" s="44">
        <f t="shared" si="3"/>
        <v>0.93457943925233644</v>
      </c>
      <c r="I125" s="45">
        <f t="shared" si="4"/>
        <v>0.96153846153846156</v>
      </c>
      <c r="J125" s="45">
        <f t="shared" si="5"/>
        <v>0.9719626168224299</v>
      </c>
    </row>
    <row r="126" spans="1:10" s="8" customFormat="1" ht="22.5" customHeight="1" x14ac:dyDescent="0.25">
      <c r="A126" s="25">
        <v>118</v>
      </c>
      <c r="B126" s="26" t="s">
        <v>134</v>
      </c>
      <c r="C126" s="25" t="s">
        <v>20</v>
      </c>
      <c r="D126" s="38">
        <v>1</v>
      </c>
      <c r="E126" s="43">
        <v>58380</v>
      </c>
      <c r="F126" s="52">
        <v>55600</v>
      </c>
      <c r="G126" s="43">
        <v>60048</v>
      </c>
      <c r="H126" s="44">
        <f t="shared" si="3"/>
        <v>0.95238095238095233</v>
      </c>
      <c r="I126" s="45">
        <f t="shared" si="4"/>
        <v>0.92592592592592593</v>
      </c>
      <c r="J126" s="45">
        <f t="shared" si="5"/>
        <v>1.0285714285714285</v>
      </c>
    </row>
    <row r="127" spans="1:10" s="8" customFormat="1" ht="22.5" customHeight="1" x14ac:dyDescent="0.25">
      <c r="A127" s="25">
        <v>119</v>
      </c>
      <c r="B127" s="26" t="s">
        <v>135</v>
      </c>
      <c r="C127" s="25" t="s">
        <v>20</v>
      </c>
      <c r="D127" s="38">
        <v>1</v>
      </c>
      <c r="E127" s="43">
        <v>94234</v>
      </c>
      <c r="F127" s="52">
        <v>88900</v>
      </c>
      <c r="G127" s="43">
        <v>91567</v>
      </c>
      <c r="H127" s="44">
        <f t="shared" si="3"/>
        <v>0.94339622641509435</v>
      </c>
      <c r="I127" s="45">
        <f t="shared" si="4"/>
        <v>0.970873786407767</v>
      </c>
      <c r="J127" s="45">
        <f t="shared" si="5"/>
        <v>0.97169811320754718</v>
      </c>
    </row>
    <row r="128" spans="1:10" s="8" customFormat="1" ht="22.5" customHeight="1" x14ac:dyDescent="0.25">
      <c r="A128" s="25">
        <v>120</v>
      </c>
      <c r="B128" s="26" t="s">
        <v>136</v>
      </c>
      <c r="C128" s="25" t="s">
        <v>20</v>
      </c>
      <c r="D128" s="38">
        <v>1</v>
      </c>
      <c r="E128" s="43">
        <v>81213</v>
      </c>
      <c r="F128" s="43">
        <v>75900</v>
      </c>
      <c r="G128" s="43">
        <v>82731</v>
      </c>
      <c r="H128" s="44">
        <f t="shared" si="3"/>
        <v>0.93457943925233644</v>
      </c>
      <c r="I128" s="45">
        <f t="shared" si="4"/>
        <v>0.91743119266055051</v>
      </c>
      <c r="J128" s="45">
        <f t="shared" si="5"/>
        <v>1.0186915887850467</v>
      </c>
    </row>
    <row r="129" spans="1:10" s="8" customFormat="1" ht="22.5" customHeight="1" x14ac:dyDescent="0.25">
      <c r="A129" s="25">
        <v>121</v>
      </c>
      <c r="B129" s="26" t="s">
        <v>137</v>
      </c>
      <c r="C129" s="25" t="s">
        <v>5</v>
      </c>
      <c r="D129" s="38">
        <v>1</v>
      </c>
      <c r="E129" s="43">
        <v>45261</v>
      </c>
      <c r="F129" s="43">
        <v>42300</v>
      </c>
      <c r="G129" s="43">
        <v>43569</v>
      </c>
      <c r="H129" s="44">
        <f t="shared" si="3"/>
        <v>0.93457943925233644</v>
      </c>
      <c r="I129" s="45">
        <f t="shared" si="4"/>
        <v>0.970873786407767</v>
      </c>
      <c r="J129" s="45">
        <f t="shared" si="5"/>
        <v>0.96261682242990654</v>
      </c>
    </row>
    <row r="130" spans="1:10" s="8" customFormat="1" ht="22.5" customHeight="1" x14ac:dyDescent="0.25">
      <c r="A130" s="25">
        <v>122</v>
      </c>
      <c r="B130" s="26" t="s">
        <v>138</v>
      </c>
      <c r="C130" s="25" t="s">
        <v>20</v>
      </c>
      <c r="D130" s="38">
        <v>1</v>
      </c>
      <c r="E130" s="43">
        <v>12480</v>
      </c>
      <c r="F130" s="43">
        <v>12000</v>
      </c>
      <c r="G130" s="43">
        <v>12720</v>
      </c>
      <c r="H130" s="44">
        <f t="shared" si="3"/>
        <v>0.96153846153846156</v>
      </c>
      <c r="I130" s="45">
        <f t="shared" si="4"/>
        <v>0.94339622641509435</v>
      </c>
      <c r="J130" s="45">
        <f t="shared" si="5"/>
        <v>1.0192307692307692</v>
      </c>
    </row>
    <row r="131" spans="1:10" s="8" customFormat="1" ht="22.5" customHeight="1" x14ac:dyDescent="0.25">
      <c r="A131" s="25">
        <v>123</v>
      </c>
      <c r="B131" s="26" t="s">
        <v>139</v>
      </c>
      <c r="C131" s="25" t="s">
        <v>20</v>
      </c>
      <c r="D131" s="38">
        <v>1</v>
      </c>
      <c r="E131" s="43">
        <v>12840</v>
      </c>
      <c r="F131" s="43">
        <v>12000</v>
      </c>
      <c r="G131" s="43">
        <v>13080</v>
      </c>
      <c r="H131" s="44">
        <f t="shared" ref="H131:H163" si="6">+F131/E131</f>
        <v>0.93457943925233644</v>
      </c>
      <c r="I131" s="45">
        <f t="shared" ref="I131:I194" si="7">+F131/G131</f>
        <v>0.91743119266055051</v>
      </c>
      <c r="J131" s="45">
        <f t="shared" ref="J131:J194" si="8">+G131/E131</f>
        <v>1.0186915887850467</v>
      </c>
    </row>
    <row r="132" spans="1:10" s="8" customFormat="1" ht="22.5" customHeight="1" x14ac:dyDescent="0.25">
      <c r="A132" s="25">
        <v>124</v>
      </c>
      <c r="B132" s="26" t="s">
        <v>140</v>
      </c>
      <c r="C132" s="25" t="s">
        <v>20</v>
      </c>
      <c r="D132" s="38">
        <v>1</v>
      </c>
      <c r="E132" s="43">
        <v>41623</v>
      </c>
      <c r="F132" s="43">
        <v>38900</v>
      </c>
      <c r="G132" s="43">
        <v>41234</v>
      </c>
      <c r="H132" s="44">
        <f t="shared" si="6"/>
        <v>0.93457943925233644</v>
      </c>
      <c r="I132" s="45">
        <f t="shared" si="7"/>
        <v>0.94339622641509435</v>
      </c>
      <c r="J132" s="45">
        <f t="shared" si="8"/>
        <v>0.99065420560747663</v>
      </c>
    </row>
    <row r="133" spans="1:10" s="8" customFormat="1" ht="22.5" customHeight="1" x14ac:dyDescent="0.25">
      <c r="A133" s="25">
        <v>125</v>
      </c>
      <c r="B133" s="26" t="s">
        <v>141</v>
      </c>
      <c r="C133" s="25" t="s">
        <v>20</v>
      </c>
      <c r="D133" s="38">
        <v>1</v>
      </c>
      <c r="E133" s="46">
        <v>38054</v>
      </c>
      <c r="F133" s="43">
        <v>35900</v>
      </c>
      <c r="G133" s="46">
        <v>38054</v>
      </c>
      <c r="H133" s="44">
        <f t="shared" si="6"/>
        <v>0.94339622641509435</v>
      </c>
      <c r="I133" s="45">
        <f t="shared" si="7"/>
        <v>0.94339622641509435</v>
      </c>
      <c r="J133" s="45">
        <f t="shared" si="8"/>
        <v>1</v>
      </c>
    </row>
    <row r="134" spans="1:10" s="8" customFormat="1" ht="22.5" customHeight="1" x14ac:dyDescent="0.25">
      <c r="A134" s="25">
        <v>126</v>
      </c>
      <c r="B134" s="26" t="s">
        <v>142</v>
      </c>
      <c r="C134" s="25" t="s">
        <v>20</v>
      </c>
      <c r="D134" s="38">
        <v>1</v>
      </c>
      <c r="E134" s="43">
        <v>28704</v>
      </c>
      <c r="F134" s="43">
        <v>27600</v>
      </c>
      <c r="G134" s="43">
        <v>29532</v>
      </c>
      <c r="H134" s="44">
        <f t="shared" si="6"/>
        <v>0.96153846153846156</v>
      </c>
      <c r="I134" s="45">
        <f t="shared" si="7"/>
        <v>0.93457943925233644</v>
      </c>
      <c r="J134" s="45">
        <f t="shared" si="8"/>
        <v>1.0288461538461537</v>
      </c>
    </row>
    <row r="135" spans="1:10" s="8" customFormat="1" ht="22.5" customHeight="1" x14ac:dyDescent="0.25">
      <c r="A135" s="25">
        <v>127</v>
      </c>
      <c r="B135" s="26" t="s">
        <v>143</v>
      </c>
      <c r="C135" s="25" t="s">
        <v>5</v>
      </c>
      <c r="D135" s="38">
        <v>1</v>
      </c>
      <c r="E135" s="43">
        <v>13803</v>
      </c>
      <c r="F135" s="43">
        <v>12900</v>
      </c>
      <c r="G135" s="43">
        <v>13932</v>
      </c>
      <c r="H135" s="44">
        <f t="shared" si="6"/>
        <v>0.93457943925233644</v>
      </c>
      <c r="I135" s="45">
        <f t="shared" si="7"/>
        <v>0.92592592592592593</v>
      </c>
      <c r="J135" s="45">
        <f t="shared" si="8"/>
        <v>1.0093457943925233</v>
      </c>
    </row>
    <row r="136" spans="1:10" s="8" customFormat="1" ht="22.5" customHeight="1" x14ac:dyDescent="0.25">
      <c r="A136" s="25">
        <v>128</v>
      </c>
      <c r="B136" s="26" t="s">
        <v>144</v>
      </c>
      <c r="C136" s="25" t="s">
        <v>20</v>
      </c>
      <c r="D136" s="38">
        <v>1</v>
      </c>
      <c r="E136" s="43">
        <v>95123</v>
      </c>
      <c r="F136" s="43">
        <v>88900</v>
      </c>
      <c r="G136" s="43">
        <v>92456</v>
      </c>
      <c r="H136" s="44">
        <f t="shared" si="6"/>
        <v>0.93457943925233644</v>
      </c>
      <c r="I136" s="45">
        <f t="shared" si="7"/>
        <v>0.96153846153846156</v>
      </c>
      <c r="J136" s="45">
        <f t="shared" si="8"/>
        <v>0.9719626168224299</v>
      </c>
    </row>
    <row r="137" spans="1:10" s="8" customFormat="1" ht="22.5" customHeight="1" x14ac:dyDescent="0.25">
      <c r="A137" s="25">
        <v>129</v>
      </c>
      <c r="B137" s="26" t="s">
        <v>145</v>
      </c>
      <c r="C137" s="25" t="s">
        <v>20</v>
      </c>
      <c r="D137" s="38">
        <v>1</v>
      </c>
      <c r="E137" s="43">
        <v>46224</v>
      </c>
      <c r="F137" s="43">
        <v>43200</v>
      </c>
      <c r="G137" s="43">
        <v>45360</v>
      </c>
      <c r="H137" s="44">
        <f t="shared" si="6"/>
        <v>0.93457943925233644</v>
      </c>
      <c r="I137" s="45">
        <f t="shared" si="7"/>
        <v>0.95238095238095233</v>
      </c>
      <c r="J137" s="45">
        <f t="shared" si="8"/>
        <v>0.98130841121495327</v>
      </c>
    </row>
    <row r="138" spans="1:10" s="8" customFormat="1" ht="22.5" customHeight="1" x14ac:dyDescent="0.25">
      <c r="A138" s="25">
        <v>130</v>
      </c>
      <c r="B138" s="26" t="s">
        <v>146</v>
      </c>
      <c r="C138" s="25" t="s">
        <v>20</v>
      </c>
      <c r="D138" s="38">
        <v>1</v>
      </c>
      <c r="E138" s="46">
        <v>25571.93</v>
      </c>
      <c r="F138" s="43">
        <v>23899</v>
      </c>
      <c r="G138" s="46">
        <v>25572</v>
      </c>
      <c r="H138" s="44">
        <f t="shared" si="6"/>
        <v>0.93457943925233644</v>
      </c>
      <c r="I138" s="45">
        <f t="shared" si="7"/>
        <v>0.93457688096355385</v>
      </c>
      <c r="J138" s="45">
        <f t="shared" si="8"/>
        <v>1.0000027373764906</v>
      </c>
    </row>
    <row r="139" spans="1:10" s="8" customFormat="1" ht="22.5" customHeight="1" x14ac:dyDescent="0.25">
      <c r="A139" s="25">
        <v>131</v>
      </c>
      <c r="B139" s="26" t="s">
        <v>147</v>
      </c>
      <c r="C139" s="25" t="s">
        <v>148</v>
      </c>
      <c r="D139" s="38">
        <v>1</v>
      </c>
      <c r="E139" s="43">
        <v>9434</v>
      </c>
      <c r="F139" s="43">
        <v>8900</v>
      </c>
      <c r="G139" s="43">
        <v>9256</v>
      </c>
      <c r="H139" s="44">
        <f t="shared" si="6"/>
        <v>0.94339622641509435</v>
      </c>
      <c r="I139" s="45">
        <f t="shared" si="7"/>
        <v>0.96153846153846156</v>
      </c>
      <c r="J139" s="45">
        <f t="shared" si="8"/>
        <v>0.98113207547169812</v>
      </c>
    </row>
    <row r="140" spans="1:10" s="8" customFormat="1" ht="22.5" customHeight="1" x14ac:dyDescent="0.25">
      <c r="A140" s="25">
        <v>132</v>
      </c>
      <c r="B140" s="26" t="s">
        <v>149</v>
      </c>
      <c r="C140" s="25" t="s">
        <v>148</v>
      </c>
      <c r="D140" s="38">
        <v>1</v>
      </c>
      <c r="E140" s="46">
        <v>6031.4</v>
      </c>
      <c r="F140" s="43">
        <v>5690</v>
      </c>
      <c r="G140" s="46">
        <v>6031</v>
      </c>
      <c r="H140" s="44">
        <f t="shared" si="6"/>
        <v>0.94339622641509435</v>
      </c>
      <c r="I140" s="45">
        <f t="shared" si="7"/>
        <v>0.94345879621953244</v>
      </c>
      <c r="J140" s="45">
        <f t="shared" si="8"/>
        <v>0.99993368040587594</v>
      </c>
    </row>
    <row r="141" spans="1:10" s="8" customFormat="1" ht="22.5" customHeight="1" x14ac:dyDescent="0.25">
      <c r="A141" s="25">
        <v>133</v>
      </c>
      <c r="B141" s="26" t="s">
        <v>150</v>
      </c>
      <c r="C141" s="25" t="s">
        <v>148</v>
      </c>
      <c r="D141" s="38">
        <v>1</v>
      </c>
      <c r="E141" s="43">
        <v>4162.3</v>
      </c>
      <c r="F141" s="43">
        <v>3890</v>
      </c>
      <c r="G141" s="43">
        <v>4007</v>
      </c>
      <c r="H141" s="44">
        <f t="shared" si="6"/>
        <v>0.93457943925233644</v>
      </c>
      <c r="I141" s="45">
        <f t="shared" si="7"/>
        <v>0.9708010980783629</v>
      </c>
      <c r="J141" s="45">
        <f t="shared" si="8"/>
        <v>0.9626888979650674</v>
      </c>
    </row>
    <row r="142" spans="1:10" s="8" customFormat="1" ht="22.5" customHeight="1" x14ac:dyDescent="0.25">
      <c r="A142" s="25">
        <v>134</v>
      </c>
      <c r="B142" s="26" t="s">
        <v>151</v>
      </c>
      <c r="C142" s="25" t="s">
        <v>20</v>
      </c>
      <c r="D142" s="38">
        <v>1</v>
      </c>
      <c r="E142" s="43">
        <v>2109400</v>
      </c>
      <c r="F142" s="43">
        <v>1990000</v>
      </c>
      <c r="G142" s="43">
        <v>2129300</v>
      </c>
      <c r="H142" s="44">
        <f t="shared" si="6"/>
        <v>0.94339622641509435</v>
      </c>
      <c r="I142" s="45">
        <f t="shared" si="7"/>
        <v>0.93457943925233644</v>
      </c>
      <c r="J142" s="45">
        <f t="shared" si="8"/>
        <v>1.0094339622641511</v>
      </c>
    </row>
    <row r="143" spans="1:10" s="8" customFormat="1" ht="22.5" customHeight="1" x14ac:dyDescent="0.25">
      <c r="A143" s="25">
        <v>135</v>
      </c>
      <c r="B143" s="26" t="s">
        <v>152</v>
      </c>
      <c r="C143" s="25" t="s">
        <v>20</v>
      </c>
      <c r="D143" s="38">
        <v>1</v>
      </c>
      <c r="E143" s="46">
        <v>1680000</v>
      </c>
      <c r="F143" s="43">
        <v>1600000</v>
      </c>
      <c r="G143" s="46">
        <v>1680000</v>
      </c>
      <c r="H143" s="44">
        <f t="shared" si="6"/>
        <v>0.95238095238095233</v>
      </c>
      <c r="I143" s="45">
        <f t="shared" si="7"/>
        <v>0.95238095238095233</v>
      </c>
      <c r="J143" s="45">
        <f t="shared" si="8"/>
        <v>1</v>
      </c>
    </row>
    <row r="144" spans="1:10" s="8" customFormat="1" ht="22.5" customHeight="1" x14ac:dyDescent="0.25">
      <c r="A144" s="25">
        <v>136</v>
      </c>
      <c r="B144" s="26" t="s">
        <v>153</v>
      </c>
      <c r="C144" s="25" t="s">
        <v>20</v>
      </c>
      <c r="D144" s="38">
        <v>1</v>
      </c>
      <c r="E144" s="43">
        <v>35524</v>
      </c>
      <c r="F144" s="43">
        <v>33200</v>
      </c>
      <c r="G144" s="43">
        <v>35856</v>
      </c>
      <c r="H144" s="44">
        <f t="shared" si="6"/>
        <v>0.93457943925233644</v>
      </c>
      <c r="I144" s="45">
        <f t="shared" si="7"/>
        <v>0.92592592592592593</v>
      </c>
      <c r="J144" s="45">
        <f t="shared" si="8"/>
        <v>1.0093457943925233</v>
      </c>
    </row>
    <row r="145" spans="1:10" s="8" customFormat="1" ht="22.5" customHeight="1" x14ac:dyDescent="0.25">
      <c r="A145" s="25">
        <v>137</v>
      </c>
      <c r="B145" s="26" t="s">
        <v>154</v>
      </c>
      <c r="C145" s="25" t="s">
        <v>20</v>
      </c>
      <c r="D145" s="38">
        <v>1</v>
      </c>
      <c r="E145" s="43">
        <v>24990</v>
      </c>
      <c r="F145" s="43">
        <v>23800</v>
      </c>
      <c r="G145" s="43">
        <v>24752</v>
      </c>
      <c r="H145" s="44">
        <f t="shared" si="6"/>
        <v>0.95238095238095233</v>
      </c>
      <c r="I145" s="45">
        <f t="shared" si="7"/>
        <v>0.96153846153846156</v>
      </c>
      <c r="J145" s="45">
        <f t="shared" si="8"/>
        <v>0.99047619047619051</v>
      </c>
    </row>
    <row r="146" spans="1:10" s="8" customFormat="1" ht="22.5" customHeight="1" x14ac:dyDescent="0.25">
      <c r="A146" s="25">
        <v>138</v>
      </c>
      <c r="B146" s="26" t="s">
        <v>155</v>
      </c>
      <c r="C146" s="25" t="s">
        <v>20</v>
      </c>
      <c r="D146" s="38">
        <v>1</v>
      </c>
      <c r="E146" s="43">
        <v>20223</v>
      </c>
      <c r="F146" s="43">
        <v>18900</v>
      </c>
      <c r="G146" s="43">
        <v>19845</v>
      </c>
      <c r="H146" s="44">
        <f t="shared" si="6"/>
        <v>0.93457943925233644</v>
      </c>
      <c r="I146" s="45">
        <f t="shared" si="7"/>
        <v>0.95238095238095233</v>
      </c>
      <c r="J146" s="45">
        <f t="shared" si="8"/>
        <v>0.98130841121495327</v>
      </c>
    </row>
    <row r="147" spans="1:10" s="8" customFormat="1" ht="22.5" customHeight="1" x14ac:dyDescent="0.25">
      <c r="A147" s="25">
        <v>139</v>
      </c>
      <c r="B147" s="26" t="s">
        <v>156</v>
      </c>
      <c r="C147" s="25" t="s">
        <v>5</v>
      </c>
      <c r="D147" s="38">
        <v>1</v>
      </c>
      <c r="E147" s="47">
        <v>23192</v>
      </c>
      <c r="F147" s="47">
        <v>22300</v>
      </c>
      <c r="G147" s="47">
        <v>23861</v>
      </c>
      <c r="H147" s="44">
        <f t="shared" si="6"/>
        <v>0.96153846153846156</v>
      </c>
      <c r="I147" s="45">
        <f t="shared" si="7"/>
        <v>0.93457943925233644</v>
      </c>
      <c r="J147" s="45">
        <f t="shared" si="8"/>
        <v>1.0288461538461537</v>
      </c>
    </row>
    <row r="148" spans="1:10" s="8" customFormat="1" ht="27.95" customHeight="1" x14ac:dyDescent="0.25">
      <c r="A148" s="25">
        <v>140</v>
      </c>
      <c r="B148" s="26" t="s">
        <v>157</v>
      </c>
      <c r="C148" s="25" t="s">
        <v>5</v>
      </c>
      <c r="D148" s="38">
        <v>1</v>
      </c>
      <c r="E148" s="47">
        <v>9345</v>
      </c>
      <c r="F148" s="47">
        <v>8900</v>
      </c>
      <c r="G148" s="47">
        <v>9523</v>
      </c>
      <c r="H148" s="44">
        <f t="shared" si="6"/>
        <v>0.95238095238095233</v>
      </c>
      <c r="I148" s="45">
        <f t="shared" si="7"/>
        <v>0.93457943925233644</v>
      </c>
      <c r="J148" s="45">
        <f t="shared" si="8"/>
        <v>1.019047619047619</v>
      </c>
    </row>
    <row r="149" spans="1:10" s="8" customFormat="1" ht="27.95" customHeight="1" x14ac:dyDescent="0.25">
      <c r="A149" s="25">
        <v>141</v>
      </c>
      <c r="B149" s="26" t="s">
        <v>158</v>
      </c>
      <c r="C149" s="25" t="s">
        <v>5</v>
      </c>
      <c r="D149" s="38">
        <v>1</v>
      </c>
      <c r="E149" s="47">
        <v>12720</v>
      </c>
      <c r="F149" s="47">
        <v>12000</v>
      </c>
      <c r="G149" s="47">
        <v>12840</v>
      </c>
      <c r="H149" s="44">
        <f t="shared" si="6"/>
        <v>0.94339622641509435</v>
      </c>
      <c r="I149" s="45">
        <f t="shared" si="7"/>
        <v>0.93457943925233644</v>
      </c>
      <c r="J149" s="45">
        <f t="shared" si="8"/>
        <v>1.0094339622641511</v>
      </c>
    </row>
    <row r="150" spans="1:10" s="8" customFormat="1" ht="27.95" customHeight="1" x14ac:dyDescent="0.25">
      <c r="A150" s="25">
        <v>142</v>
      </c>
      <c r="B150" s="26" t="s">
        <v>159</v>
      </c>
      <c r="C150" s="25" t="s">
        <v>5</v>
      </c>
      <c r="D150" s="38">
        <v>1</v>
      </c>
      <c r="E150" s="43">
        <v>16692</v>
      </c>
      <c r="F150" s="43">
        <v>15600</v>
      </c>
      <c r="G150" s="43">
        <v>16848</v>
      </c>
      <c r="H150" s="44">
        <f t="shared" si="6"/>
        <v>0.93457943925233644</v>
      </c>
      <c r="I150" s="45">
        <f t="shared" si="7"/>
        <v>0.92592592592592593</v>
      </c>
      <c r="J150" s="45">
        <f t="shared" si="8"/>
        <v>1.0093457943925233</v>
      </c>
    </row>
    <row r="151" spans="1:10" s="8" customFormat="1" ht="27.95" customHeight="1" x14ac:dyDescent="0.25">
      <c r="A151" s="25">
        <v>143</v>
      </c>
      <c r="B151" s="26" t="s">
        <v>160</v>
      </c>
      <c r="C151" s="25" t="s">
        <v>5</v>
      </c>
      <c r="D151" s="38">
        <v>1</v>
      </c>
      <c r="E151" s="43">
        <v>20592</v>
      </c>
      <c r="F151" s="43">
        <v>19800</v>
      </c>
      <c r="G151" s="43">
        <v>21384</v>
      </c>
      <c r="H151" s="44">
        <f t="shared" si="6"/>
        <v>0.96153846153846156</v>
      </c>
      <c r="I151" s="45">
        <f t="shared" si="7"/>
        <v>0.92592592592592593</v>
      </c>
      <c r="J151" s="45">
        <f t="shared" si="8"/>
        <v>1.0384615384615385</v>
      </c>
    </row>
    <row r="152" spans="1:10" s="8" customFormat="1" ht="27.95" customHeight="1" x14ac:dyDescent="0.25">
      <c r="A152" s="25">
        <v>144</v>
      </c>
      <c r="B152" s="26" t="s">
        <v>161</v>
      </c>
      <c r="C152" s="25" t="s">
        <v>5</v>
      </c>
      <c r="D152" s="38">
        <v>1</v>
      </c>
      <c r="E152" s="43">
        <v>27560</v>
      </c>
      <c r="F152" s="43">
        <v>26500</v>
      </c>
      <c r="G152" s="43">
        <v>28090</v>
      </c>
      <c r="H152" s="44">
        <f t="shared" si="6"/>
        <v>0.96153846153846156</v>
      </c>
      <c r="I152" s="45">
        <f t="shared" si="7"/>
        <v>0.94339622641509435</v>
      </c>
      <c r="J152" s="45">
        <f t="shared" si="8"/>
        <v>1.0192307692307692</v>
      </c>
    </row>
    <row r="153" spans="1:10" s="8" customFormat="1" ht="38.25" x14ac:dyDescent="0.25">
      <c r="A153" s="25">
        <v>145</v>
      </c>
      <c r="B153" s="26" t="s">
        <v>162</v>
      </c>
      <c r="C153" s="25" t="s">
        <v>5</v>
      </c>
      <c r="D153" s="38">
        <v>1</v>
      </c>
      <c r="E153" s="46">
        <v>68536</v>
      </c>
      <c r="F153" s="43">
        <v>65900</v>
      </c>
      <c r="G153" s="46">
        <v>68536</v>
      </c>
      <c r="H153" s="44">
        <f t="shared" si="6"/>
        <v>0.96153846153846156</v>
      </c>
      <c r="I153" s="45">
        <f t="shared" si="7"/>
        <v>0.96153846153846156</v>
      </c>
      <c r="J153" s="45">
        <f t="shared" si="8"/>
        <v>1</v>
      </c>
    </row>
    <row r="154" spans="1:10" s="8" customFormat="1" ht="38.25" x14ac:dyDescent="0.25">
      <c r="A154" s="25">
        <v>146</v>
      </c>
      <c r="B154" s="26" t="s">
        <v>163</v>
      </c>
      <c r="C154" s="25" t="s">
        <v>5</v>
      </c>
      <c r="D154" s="38">
        <v>1</v>
      </c>
      <c r="E154" s="43">
        <v>74048</v>
      </c>
      <c r="F154" s="43">
        <v>71200</v>
      </c>
      <c r="G154" s="43">
        <v>75472</v>
      </c>
      <c r="H154" s="44">
        <f t="shared" si="6"/>
        <v>0.96153846153846156</v>
      </c>
      <c r="I154" s="45">
        <f t="shared" si="7"/>
        <v>0.94339622641509435</v>
      </c>
      <c r="J154" s="45">
        <f t="shared" si="8"/>
        <v>1.0192307692307692</v>
      </c>
    </row>
    <row r="155" spans="1:10" s="8" customFormat="1" ht="38.25" x14ac:dyDescent="0.25">
      <c r="A155" s="25">
        <v>147</v>
      </c>
      <c r="B155" s="26" t="s">
        <v>164</v>
      </c>
      <c r="C155" s="25" t="s">
        <v>20</v>
      </c>
      <c r="D155" s="38">
        <v>1</v>
      </c>
      <c r="E155" s="43">
        <v>2194498.9500000002</v>
      </c>
      <c r="F155" s="43">
        <v>2089999</v>
      </c>
      <c r="G155" s="43">
        <v>2257199</v>
      </c>
      <c r="H155" s="44">
        <f t="shared" si="6"/>
        <v>0.95238095238095233</v>
      </c>
      <c r="I155" s="45">
        <f t="shared" si="7"/>
        <v>0.92592589310911444</v>
      </c>
      <c r="J155" s="45">
        <f t="shared" si="8"/>
        <v>1.0285714650262192</v>
      </c>
    </row>
    <row r="156" spans="1:10" s="8" customFormat="1" ht="38.25" x14ac:dyDescent="0.25">
      <c r="A156" s="25">
        <v>148</v>
      </c>
      <c r="B156" s="26" t="s">
        <v>165</v>
      </c>
      <c r="C156" s="25" t="s">
        <v>20</v>
      </c>
      <c r="D156" s="38">
        <v>1</v>
      </c>
      <c r="E156" s="43">
        <v>1985235</v>
      </c>
      <c r="F156" s="43">
        <v>1890700</v>
      </c>
      <c r="G156" s="43">
        <v>1966328</v>
      </c>
      <c r="H156" s="44">
        <f t="shared" si="6"/>
        <v>0.95238095238095233</v>
      </c>
      <c r="I156" s="45">
        <f t="shared" si="7"/>
        <v>0.96153846153846156</v>
      </c>
      <c r="J156" s="45">
        <f t="shared" si="8"/>
        <v>0.99047619047619051</v>
      </c>
    </row>
    <row r="157" spans="1:10" s="8" customFormat="1" ht="38.25" x14ac:dyDescent="0.25">
      <c r="A157" s="25">
        <v>149</v>
      </c>
      <c r="B157" s="26" t="s">
        <v>166</v>
      </c>
      <c r="C157" s="25" t="s">
        <v>20</v>
      </c>
      <c r="D157" s="38">
        <v>1</v>
      </c>
      <c r="E157" s="43">
        <v>1622353.95</v>
      </c>
      <c r="F157" s="43">
        <v>1545099</v>
      </c>
      <c r="G157" s="43">
        <v>1591452</v>
      </c>
      <c r="H157" s="44">
        <f t="shared" si="6"/>
        <v>0.95238095238095244</v>
      </c>
      <c r="I157" s="45">
        <f t="shared" si="7"/>
        <v>0.97087376810610693</v>
      </c>
      <c r="J157" s="45">
        <f t="shared" si="8"/>
        <v>0.98095239944403012</v>
      </c>
    </row>
    <row r="158" spans="1:10" s="8" customFormat="1" ht="27.95" customHeight="1" x14ac:dyDescent="0.25">
      <c r="A158" s="25">
        <v>150</v>
      </c>
      <c r="B158" s="26" t="s">
        <v>167</v>
      </c>
      <c r="C158" s="25" t="s">
        <v>20</v>
      </c>
      <c r="D158" s="38">
        <v>1</v>
      </c>
      <c r="E158" s="46">
        <v>22363</v>
      </c>
      <c r="F158" s="46">
        <v>20900</v>
      </c>
      <c r="G158" s="46">
        <v>22572</v>
      </c>
      <c r="H158" s="44">
        <f t="shared" si="6"/>
        <v>0.93457943925233644</v>
      </c>
      <c r="I158" s="45">
        <f t="shared" si="7"/>
        <v>0.92592592592592593</v>
      </c>
      <c r="J158" s="45">
        <f t="shared" si="8"/>
        <v>1.0093457943925233</v>
      </c>
    </row>
    <row r="159" spans="1:10" s="8" customFormat="1" ht="27.95" customHeight="1" x14ac:dyDescent="0.25">
      <c r="A159" s="25">
        <v>151</v>
      </c>
      <c r="B159" s="26" t="s">
        <v>168</v>
      </c>
      <c r="C159" s="25" t="s">
        <v>20</v>
      </c>
      <c r="D159" s="38">
        <v>1</v>
      </c>
      <c r="E159" s="46">
        <v>22363</v>
      </c>
      <c r="F159" s="46">
        <v>20900</v>
      </c>
      <c r="G159" s="46">
        <v>21945</v>
      </c>
      <c r="H159" s="44">
        <f t="shared" si="6"/>
        <v>0.93457943925233644</v>
      </c>
      <c r="I159" s="45">
        <f t="shared" si="7"/>
        <v>0.95238095238095233</v>
      </c>
      <c r="J159" s="45">
        <f t="shared" si="8"/>
        <v>0.98130841121495327</v>
      </c>
    </row>
    <row r="160" spans="1:10" s="8" customFormat="1" ht="27.95" customHeight="1" x14ac:dyDescent="0.25">
      <c r="A160" s="25">
        <v>152</v>
      </c>
      <c r="B160" s="26" t="s">
        <v>169</v>
      </c>
      <c r="C160" s="25" t="s">
        <v>20</v>
      </c>
      <c r="D160" s="38">
        <v>1</v>
      </c>
      <c r="E160" s="46">
        <v>21736</v>
      </c>
      <c r="F160" s="46">
        <v>20900</v>
      </c>
      <c r="G160" s="46">
        <v>22572</v>
      </c>
      <c r="H160" s="44">
        <f t="shared" si="6"/>
        <v>0.96153846153846156</v>
      </c>
      <c r="I160" s="45">
        <f t="shared" si="7"/>
        <v>0.92592592592592593</v>
      </c>
      <c r="J160" s="45">
        <f t="shared" si="8"/>
        <v>1.0384615384615385</v>
      </c>
    </row>
    <row r="161" spans="1:10" s="8" customFormat="1" ht="27.95" customHeight="1" x14ac:dyDescent="0.25">
      <c r="A161" s="25">
        <v>153</v>
      </c>
      <c r="B161" s="26" t="s">
        <v>170</v>
      </c>
      <c r="C161" s="25" t="s">
        <v>20</v>
      </c>
      <c r="D161" s="38">
        <v>1</v>
      </c>
      <c r="E161" s="43">
        <v>30923</v>
      </c>
      <c r="F161" s="43">
        <v>28900</v>
      </c>
      <c r="G161" s="43">
        <v>31501</v>
      </c>
      <c r="H161" s="44">
        <f t="shared" si="6"/>
        <v>0.93457943925233644</v>
      </c>
      <c r="I161" s="45">
        <f t="shared" si="7"/>
        <v>0.91743119266055051</v>
      </c>
      <c r="J161" s="45">
        <f t="shared" si="8"/>
        <v>1.0186915887850467</v>
      </c>
    </row>
    <row r="162" spans="1:10" s="8" customFormat="1" ht="32.450000000000003" customHeight="1" x14ac:dyDescent="0.25">
      <c r="A162" s="25">
        <v>154</v>
      </c>
      <c r="B162" s="26" t="s">
        <v>171</v>
      </c>
      <c r="C162" s="25" t="s">
        <v>20</v>
      </c>
      <c r="D162" s="38">
        <v>1</v>
      </c>
      <c r="E162" s="43">
        <v>34344</v>
      </c>
      <c r="F162" s="43">
        <v>32400</v>
      </c>
      <c r="G162" s="43">
        <v>35316</v>
      </c>
      <c r="H162" s="44">
        <f t="shared" si="6"/>
        <v>0.94339622641509435</v>
      </c>
      <c r="I162" s="45">
        <f t="shared" si="7"/>
        <v>0.91743119266055051</v>
      </c>
      <c r="J162" s="45">
        <f t="shared" si="8"/>
        <v>1.0283018867924529</v>
      </c>
    </row>
    <row r="163" spans="1:10" s="8" customFormat="1" ht="32.450000000000003" customHeight="1" x14ac:dyDescent="0.25">
      <c r="A163" s="25">
        <v>155</v>
      </c>
      <c r="B163" s="26" t="s">
        <v>172</v>
      </c>
      <c r="C163" s="25" t="s">
        <v>20</v>
      </c>
      <c r="D163" s="38">
        <v>1</v>
      </c>
      <c r="E163" s="43">
        <v>70395.3</v>
      </c>
      <c r="F163" s="43">
        <v>65790</v>
      </c>
      <c r="G163" s="43">
        <v>71053</v>
      </c>
      <c r="H163" s="44">
        <f t="shared" si="6"/>
        <v>0.93457943925233644</v>
      </c>
      <c r="I163" s="45">
        <f t="shared" si="7"/>
        <v>0.92592853222242555</v>
      </c>
      <c r="J163" s="45">
        <f t="shared" si="8"/>
        <v>1.0093429532937568</v>
      </c>
    </row>
    <row r="164" spans="1:10" s="8" customFormat="1" ht="18.600000000000001" customHeight="1" x14ac:dyDescent="0.25">
      <c r="A164" s="126" t="s">
        <v>173</v>
      </c>
      <c r="B164" s="127"/>
      <c r="C164" s="127"/>
      <c r="D164" s="127"/>
      <c r="E164" s="127"/>
      <c r="F164" s="127"/>
      <c r="G164" s="127"/>
      <c r="H164" s="127"/>
      <c r="I164" s="127"/>
      <c r="J164" s="128"/>
    </row>
    <row r="165" spans="1:10" s="8" customFormat="1" ht="38.25" x14ac:dyDescent="0.25">
      <c r="A165" s="25">
        <v>156</v>
      </c>
      <c r="B165" s="26" t="s">
        <v>174</v>
      </c>
      <c r="C165" s="25" t="s">
        <v>23</v>
      </c>
      <c r="D165" s="38">
        <v>1</v>
      </c>
      <c r="E165" s="43">
        <v>47424</v>
      </c>
      <c r="F165" s="43">
        <v>45600</v>
      </c>
      <c r="G165" s="43">
        <v>49248</v>
      </c>
      <c r="H165" s="44">
        <f t="shared" ref="H165:H178" si="9">+F165/E165</f>
        <v>0.96153846153846156</v>
      </c>
      <c r="I165" s="45">
        <f t="shared" si="7"/>
        <v>0.92592592592592593</v>
      </c>
      <c r="J165" s="45">
        <f t="shared" si="8"/>
        <v>1.0384615384615385</v>
      </c>
    </row>
    <row r="166" spans="1:10" s="8" customFormat="1" ht="22.5" customHeight="1" x14ac:dyDescent="0.25">
      <c r="A166" s="25">
        <v>157</v>
      </c>
      <c r="B166" s="26" t="s">
        <v>175</v>
      </c>
      <c r="C166" s="25" t="s">
        <v>20</v>
      </c>
      <c r="D166" s="38">
        <v>1</v>
      </c>
      <c r="E166" s="43">
        <v>23433</v>
      </c>
      <c r="F166" s="43">
        <v>21900</v>
      </c>
      <c r="G166" s="43">
        <v>22995</v>
      </c>
      <c r="H166" s="44">
        <f t="shared" si="9"/>
        <v>0.93457943925233644</v>
      </c>
      <c r="I166" s="45">
        <f t="shared" si="7"/>
        <v>0.95238095238095233</v>
      </c>
      <c r="J166" s="45">
        <f t="shared" si="8"/>
        <v>0.98130841121495327</v>
      </c>
    </row>
    <row r="167" spans="1:10" s="8" customFormat="1" ht="22.5" customHeight="1" x14ac:dyDescent="0.25">
      <c r="A167" s="25">
        <v>158</v>
      </c>
      <c r="B167" s="36" t="s">
        <v>176</v>
      </c>
      <c r="C167" s="25" t="s">
        <v>23</v>
      </c>
      <c r="D167" s="38">
        <v>1</v>
      </c>
      <c r="E167" s="46">
        <v>16854</v>
      </c>
      <c r="F167" s="43">
        <v>15900</v>
      </c>
      <c r="G167" s="46">
        <v>16854</v>
      </c>
      <c r="H167" s="44">
        <f t="shared" si="9"/>
        <v>0.94339622641509435</v>
      </c>
      <c r="I167" s="45">
        <f t="shared" si="7"/>
        <v>0.94339622641509435</v>
      </c>
      <c r="J167" s="45">
        <f t="shared" si="8"/>
        <v>1</v>
      </c>
    </row>
    <row r="168" spans="1:10" s="8" customFormat="1" ht="22.5" customHeight="1" x14ac:dyDescent="0.25">
      <c r="A168" s="25">
        <v>159</v>
      </c>
      <c r="B168" s="26" t="s">
        <v>177</v>
      </c>
      <c r="C168" s="25" t="s">
        <v>23</v>
      </c>
      <c r="D168" s="38">
        <v>1</v>
      </c>
      <c r="E168" s="43">
        <v>20034</v>
      </c>
      <c r="F168" s="43">
        <v>18900</v>
      </c>
      <c r="G168" s="43">
        <v>19845</v>
      </c>
      <c r="H168" s="44">
        <f t="shared" si="9"/>
        <v>0.94339622641509435</v>
      </c>
      <c r="I168" s="45">
        <f t="shared" si="7"/>
        <v>0.95238095238095233</v>
      </c>
      <c r="J168" s="45">
        <f t="shared" si="8"/>
        <v>0.99056603773584906</v>
      </c>
    </row>
    <row r="169" spans="1:10" s="8" customFormat="1" ht="22.5" customHeight="1" x14ac:dyDescent="0.25">
      <c r="A169" s="25">
        <v>160</v>
      </c>
      <c r="B169" s="26" t="s">
        <v>178</v>
      </c>
      <c r="C169" s="25" t="s">
        <v>23</v>
      </c>
      <c r="D169" s="38">
        <v>1</v>
      </c>
      <c r="E169" s="43">
        <v>25038</v>
      </c>
      <c r="F169" s="43">
        <v>23400</v>
      </c>
      <c r="G169" s="43">
        <v>24804</v>
      </c>
      <c r="H169" s="44">
        <f t="shared" si="9"/>
        <v>0.93457943925233644</v>
      </c>
      <c r="I169" s="45">
        <f t="shared" si="7"/>
        <v>0.94339622641509435</v>
      </c>
      <c r="J169" s="45">
        <f t="shared" si="8"/>
        <v>0.99065420560747663</v>
      </c>
    </row>
    <row r="170" spans="1:10" s="8" customFormat="1" ht="38.25" x14ac:dyDescent="0.25">
      <c r="A170" s="25">
        <v>161</v>
      </c>
      <c r="B170" s="26" t="s">
        <v>179</v>
      </c>
      <c r="C170" s="25" t="s">
        <v>23</v>
      </c>
      <c r="D170" s="38">
        <v>1</v>
      </c>
      <c r="E170" s="43">
        <v>47424</v>
      </c>
      <c r="F170" s="43">
        <v>45600</v>
      </c>
      <c r="G170" s="43">
        <v>49704</v>
      </c>
      <c r="H170" s="44">
        <f t="shared" si="9"/>
        <v>0.96153846153846156</v>
      </c>
      <c r="I170" s="45">
        <f t="shared" si="7"/>
        <v>0.91743119266055051</v>
      </c>
      <c r="J170" s="45">
        <f t="shared" si="8"/>
        <v>1.0480769230769231</v>
      </c>
    </row>
    <row r="171" spans="1:10" s="8" customFormat="1" ht="38.25" x14ac:dyDescent="0.25">
      <c r="A171" s="25">
        <v>162</v>
      </c>
      <c r="B171" s="26" t="s">
        <v>180</v>
      </c>
      <c r="C171" s="25" t="s">
        <v>5</v>
      </c>
      <c r="D171" s="38">
        <v>1</v>
      </c>
      <c r="E171" s="43">
        <v>24024</v>
      </c>
      <c r="F171" s="43">
        <v>23100</v>
      </c>
      <c r="G171" s="43">
        <v>24255</v>
      </c>
      <c r="H171" s="44">
        <f t="shared" si="9"/>
        <v>0.96153846153846156</v>
      </c>
      <c r="I171" s="45">
        <f t="shared" si="7"/>
        <v>0.95238095238095233</v>
      </c>
      <c r="J171" s="45">
        <f t="shared" si="8"/>
        <v>1.0096153846153846</v>
      </c>
    </row>
    <row r="172" spans="1:10" s="8" customFormat="1" ht="25.5" x14ac:dyDescent="0.25">
      <c r="A172" s="25">
        <v>163</v>
      </c>
      <c r="B172" s="26" t="s">
        <v>181</v>
      </c>
      <c r="C172" s="25" t="s">
        <v>23</v>
      </c>
      <c r="D172" s="38">
        <v>1</v>
      </c>
      <c r="E172" s="43">
        <v>20034</v>
      </c>
      <c r="F172" s="43">
        <v>18900</v>
      </c>
      <c r="G172" s="43">
        <v>20601</v>
      </c>
      <c r="H172" s="44">
        <f t="shared" si="9"/>
        <v>0.94339622641509435</v>
      </c>
      <c r="I172" s="45">
        <f t="shared" si="7"/>
        <v>0.91743119266055051</v>
      </c>
      <c r="J172" s="45">
        <f t="shared" si="8"/>
        <v>1.0283018867924529</v>
      </c>
    </row>
    <row r="173" spans="1:10" s="8" customFormat="1" ht="37.5" customHeight="1" x14ac:dyDescent="0.25">
      <c r="A173" s="25">
        <v>164</v>
      </c>
      <c r="B173" s="26" t="s">
        <v>182</v>
      </c>
      <c r="C173" s="25" t="s">
        <v>5</v>
      </c>
      <c r="D173" s="38">
        <v>1</v>
      </c>
      <c r="E173" s="43">
        <v>69324</v>
      </c>
      <c r="F173" s="43">
        <v>65400</v>
      </c>
      <c r="G173" s="43">
        <v>68016</v>
      </c>
      <c r="H173" s="44">
        <f t="shared" si="9"/>
        <v>0.94339622641509435</v>
      </c>
      <c r="I173" s="45">
        <f t="shared" si="7"/>
        <v>0.96153846153846156</v>
      </c>
      <c r="J173" s="45">
        <f t="shared" si="8"/>
        <v>0.98113207547169812</v>
      </c>
    </row>
    <row r="174" spans="1:10" s="8" customFormat="1" ht="22.5" customHeight="1" x14ac:dyDescent="0.25">
      <c r="A174" s="25">
        <v>165</v>
      </c>
      <c r="B174" s="26" t="s">
        <v>183</v>
      </c>
      <c r="C174" s="25" t="s">
        <v>23</v>
      </c>
      <c r="D174" s="38">
        <v>1</v>
      </c>
      <c r="E174" s="43">
        <v>47424</v>
      </c>
      <c r="F174" s="43">
        <v>45600</v>
      </c>
      <c r="G174" s="43">
        <v>46968</v>
      </c>
      <c r="H174" s="44">
        <f t="shared" si="9"/>
        <v>0.96153846153846156</v>
      </c>
      <c r="I174" s="45">
        <f t="shared" si="7"/>
        <v>0.970873786407767</v>
      </c>
      <c r="J174" s="45">
        <f t="shared" si="8"/>
        <v>0.99038461538461542</v>
      </c>
    </row>
    <row r="175" spans="1:10" s="8" customFormat="1" ht="25.5" x14ac:dyDescent="0.25">
      <c r="A175" s="25">
        <v>166</v>
      </c>
      <c r="B175" s="26" t="s">
        <v>184</v>
      </c>
      <c r="C175" s="25" t="s">
        <v>23</v>
      </c>
      <c r="D175" s="38">
        <v>1</v>
      </c>
      <c r="E175" s="43">
        <v>42188</v>
      </c>
      <c r="F175" s="43">
        <v>39800</v>
      </c>
      <c r="G175" s="43">
        <v>40994</v>
      </c>
      <c r="H175" s="44">
        <f t="shared" si="9"/>
        <v>0.94339622641509435</v>
      </c>
      <c r="I175" s="45">
        <f t="shared" si="7"/>
        <v>0.970873786407767</v>
      </c>
      <c r="J175" s="45">
        <f t="shared" si="8"/>
        <v>0.97169811320754718</v>
      </c>
    </row>
    <row r="176" spans="1:10" s="8" customFormat="1" ht="25.5" x14ac:dyDescent="0.25">
      <c r="A176" s="25">
        <v>167</v>
      </c>
      <c r="B176" s="26" t="s">
        <v>185</v>
      </c>
      <c r="C176" s="25" t="s">
        <v>23</v>
      </c>
      <c r="D176" s="38">
        <v>1</v>
      </c>
      <c r="E176" s="43">
        <v>37336</v>
      </c>
      <c r="F176" s="43">
        <v>35900</v>
      </c>
      <c r="G176" s="43">
        <v>39131</v>
      </c>
      <c r="H176" s="44">
        <f t="shared" si="9"/>
        <v>0.96153846153846156</v>
      </c>
      <c r="I176" s="45">
        <f t="shared" si="7"/>
        <v>0.91743119266055051</v>
      </c>
      <c r="J176" s="45">
        <f t="shared" si="8"/>
        <v>1.0480769230769231</v>
      </c>
    </row>
    <row r="177" spans="1:10" s="8" customFormat="1" ht="25.5" x14ac:dyDescent="0.25">
      <c r="A177" s="25">
        <v>168</v>
      </c>
      <c r="B177" s="26" t="s">
        <v>186</v>
      </c>
      <c r="C177" s="25" t="s">
        <v>20</v>
      </c>
      <c r="D177" s="38">
        <v>1</v>
      </c>
      <c r="E177" s="43">
        <v>232050</v>
      </c>
      <c r="F177" s="43">
        <v>221000</v>
      </c>
      <c r="G177" s="43">
        <v>234260</v>
      </c>
      <c r="H177" s="44">
        <f t="shared" si="9"/>
        <v>0.95238095238095233</v>
      </c>
      <c r="I177" s="45">
        <f t="shared" si="7"/>
        <v>0.94339622641509435</v>
      </c>
      <c r="J177" s="45">
        <f t="shared" si="8"/>
        <v>1.0095238095238095</v>
      </c>
    </row>
    <row r="178" spans="1:10" s="8" customFormat="1" ht="38.25" x14ac:dyDescent="0.25">
      <c r="A178" s="25">
        <v>169</v>
      </c>
      <c r="B178" s="26" t="s">
        <v>187</v>
      </c>
      <c r="C178" s="25" t="s">
        <v>32</v>
      </c>
      <c r="D178" s="38">
        <v>1</v>
      </c>
      <c r="E178" s="43">
        <v>49502</v>
      </c>
      <c r="F178" s="43">
        <v>46700</v>
      </c>
      <c r="G178" s="43">
        <v>48568</v>
      </c>
      <c r="H178" s="44">
        <f t="shared" si="9"/>
        <v>0.94339622641509435</v>
      </c>
      <c r="I178" s="45">
        <f t="shared" si="7"/>
        <v>0.96153846153846156</v>
      </c>
      <c r="J178" s="45">
        <f t="shared" si="8"/>
        <v>0.98113207547169812</v>
      </c>
    </row>
    <row r="179" spans="1:10" s="8" customFormat="1" ht="22.5" customHeight="1" x14ac:dyDescent="0.25">
      <c r="A179" s="126" t="s">
        <v>188</v>
      </c>
      <c r="B179" s="127"/>
      <c r="C179" s="127"/>
      <c r="D179" s="127"/>
      <c r="E179" s="127"/>
      <c r="F179" s="127"/>
      <c r="G179" s="127"/>
      <c r="H179" s="127"/>
      <c r="I179" s="127"/>
      <c r="J179" s="128"/>
    </row>
    <row r="180" spans="1:10" s="8" customFormat="1" ht="22.5" customHeight="1" x14ac:dyDescent="0.25">
      <c r="A180" s="25">
        <v>170</v>
      </c>
      <c r="B180" s="26" t="s">
        <v>189</v>
      </c>
      <c r="C180" s="25" t="s">
        <v>5</v>
      </c>
      <c r="D180" s="38">
        <v>1</v>
      </c>
      <c r="E180" s="43">
        <v>34347</v>
      </c>
      <c r="F180" s="43">
        <v>32100</v>
      </c>
      <c r="G180" s="43">
        <v>33705</v>
      </c>
      <c r="H180" s="44">
        <f t="shared" ref="H180:H185" si="10">+F180/E180</f>
        <v>0.93457943925233644</v>
      </c>
      <c r="I180" s="45">
        <f t="shared" si="7"/>
        <v>0.95238095238095233</v>
      </c>
      <c r="J180" s="45">
        <f t="shared" si="8"/>
        <v>0.98130841121495327</v>
      </c>
    </row>
    <row r="181" spans="1:10" s="8" customFormat="1" ht="22.5" customHeight="1" x14ac:dyDescent="0.25">
      <c r="A181" s="25">
        <v>171</v>
      </c>
      <c r="B181" s="26" t="s">
        <v>190</v>
      </c>
      <c r="C181" s="25" t="s">
        <v>20</v>
      </c>
      <c r="D181" s="38">
        <v>1</v>
      </c>
      <c r="E181" s="43">
        <v>34650</v>
      </c>
      <c r="F181" s="43">
        <v>33000</v>
      </c>
      <c r="G181" s="43">
        <v>35510</v>
      </c>
      <c r="H181" s="44">
        <f t="shared" si="10"/>
        <v>0.95238095238095233</v>
      </c>
      <c r="I181" s="45">
        <f t="shared" si="7"/>
        <v>0.9293156857223317</v>
      </c>
      <c r="J181" s="45">
        <f t="shared" si="8"/>
        <v>1.0248196248196249</v>
      </c>
    </row>
    <row r="182" spans="1:10" s="8" customFormat="1" ht="22.5" customHeight="1" x14ac:dyDescent="0.25">
      <c r="A182" s="25">
        <v>172</v>
      </c>
      <c r="B182" s="26" t="s">
        <v>191</v>
      </c>
      <c r="C182" s="25" t="s">
        <v>20</v>
      </c>
      <c r="D182" s="38">
        <v>1</v>
      </c>
      <c r="E182" s="43">
        <v>30056</v>
      </c>
      <c r="F182" s="43">
        <v>28900</v>
      </c>
      <c r="G182" s="43">
        <v>29767</v>
      </c>
      <c r="H182" s="44">
        <f t="shared" si="10"/>
        <v>0.96153846153846156</v>
      </c>
      <c r="I182" s="45">
        <f t="shared" si="7"/>
        <v>0.970873786407767</v>
      </c>
      <c r="J182" s="45">
        <f t="shared" si="8"/>
        <v>0.99038461538461542</v>
      </c>
    </row>
    <row r="183" spans="1:10" s="8" customFormat="1" ht="22.5" customHeight="1" x14ac:dyDescent="0.25">
      <c r="A183" s="25">
        <v>173</v>
      </c>
      <c r="B183" s="26" t="s">
        <v>192</v>
      </c>
      <c r="C183" s="25" t="s">
        <v>20</v>
      </c>
      <c r="D183" s="38">
        <v>1</v>
      </c>
      <c r="E183" s="43">
        <v>26880</v>
      </c>
      <c r="F183" s="43">
        <v>25600</v>
      </c>
      <c r="G183" s="43">
        <v>27136</v>
      </c>
      <c r="H183" s="44">
        <f t="shared" si="10"/>
        <v>0.95238095238095233</v>
      </c>
      <c r="I183" s="45">
        <f t="shared" si="7"/>
        <v>0.94339622641509435</v>
      </c>
      <c r="J183" s="45">
        <f t="shared" si="8"/>
        <v>1.0095238095238095</v>
      </c>
    </row>
    <row r="184" spans="1:10" s="8" customFormat="1" ht="25.5" x14ac:dyDescent="0.25">
      <c r="A184" s="25">
        <v>174</v>
      </c>
      <c r="B184" s="26" t="s">
        <v>193</v>
      </c>
      <c r="C184" s="25" t="s">
        <v>20</v>
      </c>
      <c r="D184" s="38">
        <v>1</v>
      </c>
      <c r="E184" s="43">
        <v>34840</v>
      </c>
      <c r="F184" s="43">
        <v>33500</v>
      </c>
      <c r="G184" s="43">
        <v>34505</v>
      </c>
      <c r="H184" s="44">
        <f t="shared" si="10"/>
        <v>0.96153846153846156</v>
      </c>
      <c r="I184" s="45">
        <f t="shared" si="7"/>
        <v>0.970873786407767</v>
      </c>
      <c r="J184" s="45">
        <f t="shared" si="8"/>
        <v>0.99038461538461542</v>
      </c>
    </row>
    <row r="185" spans="1:10" s="8" customFormat="1" ht="22.5" customHeight="1" x14ac:dyDescent="0.25">
      <c r="A185" s="25">
        <v>175</v>
      </c>
      <c r="B185" s="26" t="s">
        <v>194</v>
      </c>
      <c r="C185" s="25" t="s">
        <v>20</v>
      </c>
      <c r="D185" s="38">
        <v>1</v>
      </c>
      <c r="E185" s="43">
        <v>24804</v>
      </c>
      <c r="F185" s="43">
        <v>23400</v>
      </c>
      <c r="G185" s="43">
        <v>25038</v>
      </c>
      <c r="H185" s="44">
        <f t="shared" si="10"/>
        <v>0.94339622641509435</v>
      </c>
      <c r="I185" s="45">
        <f t="shared" si="7"/>
        <v>0.93457943925233644</v>
      </c>
      <c r="J185" s="45">
        <f t="shared" si="8"/>
        <v>1.0094339622641511</v>
      </c>
    </row>
    <row r="186" spans="1:10" s="8" customFormat="1" ht="22.5" customHeight="1" x14ac:dyDescent="0.25">
      <c r="A186" s="126" t="s">
        <v>195</v>
      </c>
      <c r="B186" s="127"/>
      <c r="C186" s="127"/>
      <c r="D186" s="127"/>
      <c r="E186" s="127"/>
      <c r="F186" s="127"/>
      <c r="G186" s="127"/>
      <c r="H186" s="127"/>
      <c r="I186" s="127"/>
      <c r="J186" s="128"/>
    </row>
    <row r="187" spans="1:10" s="8" customFormat="1" ht="44.45" customHeight="1" x14ac:dyDescent="0.25">
      <c r="A187" s="25">
        <v>176</v>
      </c>
      <c r="B187" s="26" t="s">
        <v>196</v>
      </c>
      <c r="C187" s="25" t="s">
        <v>20</v>
      </c>
      <c r="D187" s="38">
        <v>1</v>
      </c>
      <c r="E187" s="43">
        <v>35524</v>
      </c>
      <c r="F187" s="43">
        <v>33200</v>
      </c>
      <c r="G187" s="43">
        <v>34156</v>
      </c>
      <c r="H187" s="44">
        <f t="shared" ref="H187:H194" si="11">+F187/E187</f>
        <v>0.93457943925233644</v>
      </c>
      <c r="I187" s="45">
        <f t="shared" si="7"/>
        <v>0.97201077409532732</v>
      </c>
      <c r="J187" s="45">
        <f t="shared" si="8"/>
        <v>0.96149082310550615</v>
      </c>
    </row>
    <row r="188" spans="1:10" s="8" customFormat="1" ht="22.5" customHeight="1" x14ac:dyDescent="0.25">
      <c r="A188" s="25">
        <v>177</v>
      </c>
      <c r="B188" s="26" t="s">
        <v>197</v>
      </c>
      <c r="C188" s="25" t="s">
        <v>20</v>
      </c>
      <c r="D188" s="38">
        <v>1</v>
      </c>
      <c r="E188" s="43">
        <v>17490</v>
      </c>
      <c r="F188" s="43">
        <v>16500</v>
      </c>
      <c r="G188" s="43">
        <v>17160</v>
      </c>
      <c r="H188" s="44">
        <f t="shared" si="11"/>
        <v>0.94339622641509435</v>
      </c>
      <c r="I188" s="45">
        <f t="shared" si="7"/>
        <v>0.96153846153846156</v>
      </c>
      <c r="J188" s="45">
        <f t="shared" si="8"/>
        <v>0.98113207547169812</v>
      </c>
    </row>
    <row r="189" spans="1:10" s="8" customFormat="1" ht="22.5" customHeight="1" x14ac:dyDescent="0.25">
      <c r="A189" s="25">
        <v>178</v>
      </c>
      <c r="B189" s="26" t="s">
        <v>198</v>
      </c>
      <c r="C189" s="25" t="s">
        <v>5</v>
      </c>
      <c r="D189" s="38">
        <v>1</v>
      </c>
      <c r="E189" s="43">
        <v>22995</v>
      </c>
      <c r="F189" s="43">
        <v>21900</v>
      </c>
      <c r="G189" s="43">
        <v>22776</v>
      </c>
      <c r="H189" s="44">
        <f t="shared" si="11"/>
        <v>0.95238095238095233</v>
      </c>
      <c r="I189" s="45">
        <f t="shared" si="7"/>
        <v>0.96153846153846156</v>
      </c>
      <c r="J189" s="45">
        <f t="shared" si="8"/>
        <v>0.99047619047619051</v>
      </c>
    </row>
    <row r="190" spans="1:10" s="8" customFormat="1" ht="22.5" customHeight="1" x14ac:dyDescent="0.25">
      <c r="A190" s="25">
        <v>179</v>
      </c>
      <c r="B190" s="26" t="s">
        <v>199</v>
      </c>
      <c r="C190" s="25" t="s">
        <v>20</v>
      </c>
      <c r="D190" s="38">
        <v>1</v>
      </c>
      <c r="E190" s="52">
        <v>91875</v>
      </c>
      <c r="F190" s="43">
        <v>87500</v>
      </c>
      <c r="G190" s="43">
        <v>91567</v>
      </c>
      <c r="H190" s="44">
        <f t="shared" si="11"/>
        <v>0.95238095238095233</v>
      </c>
      <c r="I190" s="45">
        <f t="shared" si="7"/>
        <v>0.95558443544071558</v>
      </c>
      <c r="J190" s="45">
        <f t="shared" si="8"/>
        <v>0.996647619047619</v>
      </c>
    </row>
    <row r="191" spans="1:10" s="8" customFormat="1" ht="22.5" customHeight="1" x14ac:dyDescent="0.25">
      <c r="A191" s="25">
        <v>180</v>
      </c>
      <c r="B191" s="26" t="s">
        <v>200</v>
      </c>
      <c r="C191" s="25" t="s">
        <v>20</v>
      </c>
      <c r="D191" s="38">
        <v>1</v>
      </c>
      <c r="E191" s="43">
        <v>556400</v>
      </c>
      <c r="F191" s="43">
        <v>535000</v>
      </c>
      <c r="G191" s="43">
        <v>583150</v>
      </c>
      <c r="H191" s="44">
        <f t="shared" si="11"/>
        <v>0.96153846153846156</v>
      </c>
      <c r="I191" s="45">
        <f t="shared" si="7"/>
        <v>0.91743119266055051</v>
      </c>
      <c r="J191" s="45">
        <f t="shared" si="8"/>
        <v>1.0480769230769231</v>
      </c>
    </row>
    <row r="192" spans="1:10" s="8" customFormat="1" ht="22.5" customHeight="1" x14ac:dyDescent="0.25">
      <c r="A192" s="25">
        <v>181</v>
      </c>
      <c r="B192" s="26" t="s">
        <v>201</v>
      </c>
      <c r="C192" s="25" t="s">
        <v>20</v>
      </c>
      <c r="D192" s="38">
        <v>1</v>
      </c>
      <c r="E192" s="46">
        <v>231000</v>
      </c>
      <c r="F192" s="43">
        <v>220000</v>
      </c>
      <c r="G192" s="46">
        <v>231000</v>
      </c>
      <c r="H192" s="44">
        <f t="shared" si="11"/>
        <v>0.95238095238095233</v>
      </c>
      <c r="I192" s="45">
        <f t="shared" si="7"/>
        <v>0.95238095238095233</v>
      </c>
      <c r="J192" s="45">
        <f t="shared" si="8"/>
        <v>1</v>
      </c>
    </row>
    <row r="193" spans="1:15" s="8" customFormat="1" ht="22.5" customHeight="1" x14ac:dyDescent="0.25">
      <c r="A193" s="25">
        <v>182</v>
      </c>
      <c r="B193" s="26" t="s">
        <v>202</v>
      </c>
      <c r="C193" s="25" t="s">
        <v>20</v>
      </c>
      <c r="D193" s="38">
        <v>1</v>
      </c>
      <c r="E193" s="43">
        <v>93345</v>
      </c>
      <c r="F193" s="43">
        <v>88900</v>
      </c>
      <c r="G193" s="43">
        <v>91567</v>
      </c>
      <c r="H193" s="44">
        <f t="shared" si="11"/>
        <v>0.95238095238095233</v>
      </c>
      <c r="I193" s="45">
        <f t="shared" si="7"/>
        <v>0.970873786407767</v>
      </c>
      <c r="J193" s="45">
        <f t="shared" si="8"/>
        <v>0.98095238095238091</v>
      </c>
    </row>
    <row r="194" spans="1:15" s="8" customFormat="1" ht="22.5" customHeight="1" x14ac:dyDescent="0.25">
      <c r="A194" s="25">
        <v>183</v>
      </c>
      <c r="B194" s="26" t="s">
        <v>203</v>
      </c>
      <c r="C194" s="25" t="s">
        <v>20</v>
      </c>
      <c r="D194" s="38">
        <v>1</v>
      </c>
      <c r="E194" s="43">
        <v>95123</v>
      </c>
      <c r="F194" s="43">
        <v>88900</v>
      </c>
      <c r="G194" s="43">
        <v>96012</v>
      </c>
      <c r="H194" s="44">
        <f t="shared" si="11"/>
        <v>0.93457943925233644</v>
      </c>
      <c r="I194" s="45">
        <f t="shared" si="7"/>
        <v>0.92592592592592593</v>
      </c>
      <c r="J194" s="45">
        <f t="shared" si="8"/>
        <v>1.0093457943925233</v>
      </c>
    </row>
    <row r="195" spans="1:15" s="8" customFormat="1" ht="22.5" customHeight="1" x14ac:dyDescent="0.25">
      <c r="A195" s="126" t="s">
        <v>204</v>
      </c>
      <c r="B195" s="127"/>
      <c r="C195" s="127"/>
      <c r="D195" s="127"/>
      <c r="E195" s="127"/>
      <c r="F195" s="127"/>
      <c r="G195" s="127"/>
      <c r="H195" s="127"/>
      <c r="I195" s="127"/>
      <c r="J195" s="128"/>
    </row>
    <row r="196" spans="1:15" s="8" customFormat="1" ht="36.75" customHeight="1" x14ac:dyDescent="0.25">
      <c r="A196" s="25">
        <v>184</v>
      </c>
      <c r="B196" s="26" t="s">
        <v>205</v>
      </c>
      <c r="C196" s="25" t="s">
        <v>206</v>
      </c>
      <c r="D196" s="38">
        <v>1</v>
      </c>
      <c r="E196" s="48">
        <v>1248000</v>
      </c>
      <c r="F196" s="48">
        <v>1200000</v>
      </c>
      <c r="G196" s="48">
        <v>1272000</v>
      </c>
      <c r="H196" s="44">
        <f>+F196/E196</f>
        <v>0.96153846153846156</v>
      </c>
      <c r="I196" s="45">
        <f t="shared" ref="I196:I207" si="12">+F196/G196</f>
        <v>0.94339622641509435</v>
      </c>
      <c r="J196" s="45">
        <f t="shared" ref="J196:J207" si="13">+G196/E196</f>
        <v>1.0192307692307692</v>
      </c>
      <c r="L196" s="32" t="s">
        <v>220</v>
      </c>
      <c r="M196" s="31" t="s">
        <v>220</v>
      </c>
      <c r="N196" s="8" t="s">
        <v>222</v>
      </c>
      <c r="O196" s="31" t="s">
        <v>220</v>
      </c>
    </row>
    <row r="197" spans="1:15" s="8" customFormat="1" ht="22.5" customHeight="1" x14ac:dyDescent="0.25">
      <c r="A197" s="126" t="s">
        <v>207</v>
      </c>
      <c r="B197" s="127"/>
      <c r="C197" s="127"/>
      <c r="D197" s="127"/>
      <c r="E197" s="127"/>
      <c r="F197" s="127"/>
      <c r="G197" s="127"/>
      <c r="H197" s="127"/>
      <c r="I197" s="127"/>
      <c r="J197" s="128"/>
    </row>
    <row r="198" spans="1:15" s="8" customFormat="1" ht="29.45" customHeight="1" x14ac:dyDescent="0.25">
      <c r="A198" s="25">
        <v>185</v>
      </c>
      <c r="B198" s="26" t="s">
        <v>208</v>
      </c>
      <c r="C198" s="25" t="s">
        <v>20</v>
      </c>
      <c r="D198" s="39">
        <v>1</v>
      </c>
      <c r="E198" s="43">
        <v>57824</v>
      </c>
      <c r="F198" s="43">
        <v>55600</v>
      </c>
      <c r="G198" s="43">
        <v>58936</v>
      </c>
      <c r="H198" s="44">
        <f>+F198/E198</f>
        <v>0.96153846153846156</v>
      </c>
      <c r="I198" s="45">
        <f t="shared" si="12"/>
        <v>0.94339622641509435</v>
      </c>
      <c r="J198" s="45">
        <f t="shared" si="13"/>
        <v>1.0192307692307692</v>
      </c>
    </row>
    <row r="199" spans="1:15" s="8" customFormat="1" ht="22.5" customHeight="1" x14ac:dyDescent="0.25">
      <c r="A199" s="25">
        <v>186</v>
      </c>
      <c r="B199" s="26" t="s">
        <v>209</v>
      </c>
      <c r="C199" s="25" t="s">
        <v>5</v>
      </c>
      <c r="D199" s="39">
        <v>1</v>
      </c>
      <c r="E199" s="43">
        <v>20034</v>
      </c>
      <c r="F199" s="43">
        <v>18900</v>
      </c>
      <c r="G199" s="43">
        <v>19845</v>
      </c>
      <c r="H199" s="44">
        <f>+F199/E199</f>
        <v>0.94339622641509435</v>
      </c>
      <c r="I199" s="45">
        <f t="shared" si="12"/>
        <v>0.95238095238095233</v>
      </c>
      <c r="J199" s="45">
        <f t="shared" si="13"/>
        <v>0.99056603773584906</v>
      </c>
    </row>
    <row r="200" spans="1:15" s="8" customFormat="1" ht="30.6" customHeight="1" x14ac:dyDescent="0.25">
      <c r="A200" s="126" t="s">
        <v>210</v>
      </c>
      <c r="B200" s="127"/>
      <c r="C200" s="127"/>
      <c r="D200" s="127"/>
      <c r="E200" s="127"/>
      <c r="F200" s="127"/>
      <c r="G200" s="127"/>
      <c r="H200" s="127"/>
      <c r="I200" s="127"/>
      <c r="J200" s="128"/>
    </row>
    <row r="201" spans="1:15" s="8" customFormat="1" ht="63.75" x14ac:dyDescent="0.25">
      <c r="A201" s="25">
        <v>187</v>
      </c>
      <c r="B201" s="26" t="s">
        <v>211</v>
      </c>
      <c r="C201" s="25" t="s">
        <v>20</v>
      </c>
      <c r="D201" s="39">
        <v>1</v>
      </c>
      <c r="E201" s="43">
        <v>342400</v>
      </c>
      <c r="F201" s="43">
        <v>320000</v>
      </c>
      <c r="G201" s="43">
        <v>348800</v>
      </c>
      <c r="H201" s="44">
        <f>+F201/E201</f>
        <v>0.93457943925233644</v>
      </c>
      <c r="I201" s="45">
        <f t="shared" si="12"/>
        <v>0.91743119266055051</v>
      </c>
      <c r="J201" s="45">
        <f t="shared" si="13"/>
        <v>1.0186915887850467</v>
      </c>
      <c r="L201" s="31"/>
      <c r="M201" s="31"/>
      <c r="N201" s="32"/>
    </row>
    <row r="202" spans="1:15" s="8" customFormat="1" ht="63.75" x14ac:dyDescent="0.25">
      <c r="A202" s="25">
        <v>188</v>
      </c>
      <c r="B202" s="26" t="s">
        <v>212</v>
      </c>
      <c r="C202" s="25" t="s">
        <v>20</v>
      </c>
      <c r="D202" s="38">
        <v>1</v>
      </c>
      <c r="E202" s="43">
        <v>909500</v>
      </c>
      <c r="F202" s="43">
        <v>850000</v>
      </c>
      <c r="G202" s="43">
        <v>901000</v>
      </c>
      <c r="H202" s="44">
        <f>+F202/E202</f>
        <v>0.93457943925233644</v>
      </c>
      <c r="I202" s="45">
        <f t="shared" si="12"/>
        <v>0.94339622641509435</v>
      </c>
      <c r="J202" s="45">
        <f t="shared" si="13"/>
        <v>0.99065420560747663</v>
      </c>
    </row>
    <row r="203" spans="1:15" s="8" customFormat="1" x14ac:dyDescent="0.25">
      <c r="A203" s="117"/>
      <c r="B203" s="118"/>
      <c r="C203" s="119"/>
      <c r="D203" s="40"/>
      <c r="E203" s="49" t="s">
        <v>213</v>
      </c>
      <c r="F203" s="49" t="s">
        <v>213</v>
      </c>
      <c r="G203" s="49" t="s">
        <v>213</v>
      </c>
      <c r="H203" s="44"/>
      <c r="I203" s="45"/>
      <c r="J203" s="45"/>
    </row>
    <row r="204" spans="1:15" s="8" customFormat="1" x14ac:dyDescent="0.2">
      <c r="A204" s="120"/>
      <c r="B204" s="121"/>
      <c r="C204" s="122"/>
      <c r="D204" s="41" t="s">
        <v>214</v>
      </c>
      <c r="E204" s="50">
        <v>0.13</v>
      </c>
      <c r="F204" s="50">
        <v>0.13</v>
      </c>
      <c r="G204" s="50">
        <v>0.13</v>
      </c>
      <c r="H204" s="44">
        <f>+F204/E204</f>
        <v>1</v>
      </c>
      <c r="I204" s="45">
        <f t="shared" si="12"/>
        <v>1</v>
      </c>
      <c r="J204" s="45">
        <f t="shared" si="13"/>
        <v>1</v>
      </c>
    </row>
    <row r="205" spans="1:15" s="8" customFormat="1" ht="25.5" x14ac:dyDescent="0.2">
      <c r="A205" s="120"/>
      <c r="B205" s="121"/>
      <c r="C205" s="122"/>
      <c r="D205" s="41" t="s">
        <v>215</v>
      </c>
      <c r="E205" s="50">
        <v>0.02</v>
      </c>
      <c r="F205" s="50">
        <v>0.02</v>
      </c>
      <c r="G205" s="50">
        <v>0.02</v>
      </c>
      <c r="H205" s="44">
        <f>+F205/E205</f>
        <v>1</v>
      </c>
      <c r="I205" s="45">
        <f t="shared" si="12"/>
        <v>1</v>
      </c>
      <c r="J205" s="45">
        <f t="shared" si="13"/>
        <v>1</v>
      </c>
    </row>
    <row r="206" spans="1:15" s="8" customFormat="1" x14ac:dyDescent="0.2">
      <c r="A206" s="120"/>
      <c r="B206" s="121"/>
      <c r="C206" s="122"/>
      <c r="D206" s="41" t="s">
        <v>216</v>
      </c>
      <c r="E206" s="50">
        <v>0.05</v>
      </c>
      <c r="F206" s="50">
        <v>0.05</v>
      </c>
      <c r="G206" s="50">
        <v>0.05</v>
      </c>
      <c r="H206" s="44">
        <f>+F206/E206</f>
        <v>1</v>
      </c>
      <c r="I206" s="45">
        <f t="shared" si="12"/>
        <v>1</v>
      </c>
      <c r="J206" s="45">
        <f t="shared" si="13"/>
        <v>1</v>
      </c>
    </row>
    <row r="207" spans="1:15" s="8" customFormat="1" ht="25.5" x14ac:dyDescent="0.2">
      <c r="A207" s="123"/>
      <c r="B207" s="124"/>
      <c r="C207" s="125"/>
      <c r="D207" s="41" t="s">
        <v>217</v>
      </c>
      <c r="E207" s="50">
        <v>0.19</v>
      </c>
      <c r="F207" s="50">
        <v>0.19</v>
      </c>
      <c r="G207" s="50">
        <v>0.19</v>
      </c>
      <c r="H207" s="44">
        <f>+F207/E207</f>
        <v>1</v>
      </c>
      <c r="I207" s="45">
        <f t="shared" si="12"/>
        <v>1</v>
      </c>
      <c r="J207" s="45">
        <f t="shared" si="13"/>
        <v>1</v>
      </c>
    </row>
    <row r="208" spans="1:15" s="8" customFormat="1" ht="13.5" thickBot="1" x14ac:dyDescent="0.3">
      <c r="A208" s="27"/>
      <c r="B208" s="27"/>
      <c r="C208" s="107" t="s">
        <v>213</v>
      </c>
      <c r="D208" s="108"/>
      <c r="E208" s="109"/>
      <c r="H208" s="35"/>
      <c r="I208" s="32"/>
      <c r="J208" s="32"/>
    </row>
    <row r="209" spans="1:7" x14ac:dyDescent="0.25">
      <c r="E209" s="9"/>
      <c r="F209" s="9"/>
      <c r="G209" s="9"/>
    </row>
    <row r="210" spans="1:7" ht="21" customHeight="1" x14ac:dyDescent="0.25">
      <c r="A210" s="10"/>
      <c r="E210" s="11"/>
      <c r="F210" s="11"/>
      <c r="G210" s="11"/>
    </row>
    <row r="211" spans="1:7" ht="41.25" customHeight="1" x14ac:dyDescent="0.25">
      <c r="A211" s="12"/>
      <c r="B211" s="18"/>
      <c r="C211" s="13"/>
      <c r="E211" s="14"/>
      <c r="F211" s="14"/>
      <c r="G211" s="14"/>
    </row>
    <row r="212" spans="1:7" ht="29.45" customHeight="1" x14ac:dyDescent="0.25">
      <c r="A212" s="12"/>
      <c r="B212" s="18"/>
      <c r="C212" s="13"/>
      <c r="D212" s="15"/>
      <c r="E212" s="16"/>
      <c r="F212" s="16"/>
      <c r="G212" s="16"/>
    </row>
    <row r="213" spans="1:7" ht="30.95" customHeight="1" x14ac:dyDescent="0.25">
      <c r="A213" s="12"/>
      <c r="B213" s="17"/>
      <c r="C213" s="15"/>
      <c r="D213" s="15"/>
      <c r="E213" s="18"/>
      <c r="F213" s="18"/>
      <c r="G213" s="18"/>
    </row>
    <row r="214" spans="1:7" ht="30.75" customHeight="1" x14ac:dyDescent="0.2">
      <c r="B214" s="19"/>
      <c r="C214" s="15"/>
      <c r="D214" s="15"/>
      <c r="E214" s="18"/>
      <c r="F214" s="18"/>
      <c r="G214" s="18"/>
    </row>
    <row r="215" spans="1:7" ht="33.75" customHeight="1" x14ac:dyDescent="0.25">
      <c r="A215" s="12"/>
      <c r="B215" s="28"/>
      <c r="C215" s="15"/>
      <c r="D215" s="15"/>
      <c r="E215" s="18"/>
      <c r="F215" s="18"/>
      <c r="G215" s="18"/>
    </row>
    <row r="216" spans="1:7" ht="33.75" customHeight="1" x14ac:dyDescent="0.25">
      <c r="A216" s="12"/>
      <c r="B216" s="28"/>
      <c r="C216" s="15"/>
      <c r="D216" s="15"/>
      <c r="E216" s="18"/>
      <c r="F216" s="18"/>
      <c r="G216" s="18"/>
    </row>
    <row r="217" spans="1:7" ht="43.5" customHeight="1" x14ac:dyDescent="0.25">
      <c r="A217" s="12"/>
      <c r="B217" s="17"/>
      <c r="E217" s="20"/>
      <c r="F217" s="20"/>
      <c r="G217" s="20"/>
    </row>
    <row r="218" spans="1:7" ht="43.5" customHeight="1" x14ac:dyDescent="0.2">
      <c r="A218" s="12"/>
      <c r="B218" s="29"/>
      <c r="E218" s="20"/>
      <c r="F218" s="20"/>
      <c r="G218" s="20"/>
    </row>
    <row r="219" spans="1:7" ht="30" customHeight="1" x14ac:dyDescent="0.2">
      <c r="A219" s="21"/>
      <c r="B219" s="22"/>
      <c r="C219" s="23"/>
      <c r="D219" s="23"/>
      <c r="E219" s="24"/>
      <c r="F219" s="24"/>
      <c r="G219" s="24"/>
    </row>
    <row r="220" spans="1:7" ht="22.5" customHeight="1" x14ac:dyDescent="0.25">
      <c r="B220" s="30"/>
    </row>
    <row r="221" spans="1:7" ht="15.75" customHeight="1" x14ac:dyDescent="0.25">
      <c r="A221" s="110"/>
      <c r="B221" s="110"/>
      <c r="C221" s="110"/>
      <c r="D221" s="110"/>
      <c r="E221" s="110"/>
      <c r="F221" s="5"/>
      <c r="G221" s="5"/>
    </row>
    <row r="222" spans="1:7" ht="21" customHeight="1" x14ac:dyDescent="0.25">
      <c r="A222" s="111"/>
      <c r="B222" s="111"/>
      <c r="C222" s="111"/>
      <c r="D222" s="111"/>
      <c r="E222" s="111"/>
      <c r="F222" s="5"/>
      <c r="G222" s="5"/>
    </row>
    <row r="231" spans="1:1" x14ac:dyDescent="0.25">
      <c r="A231" s="5"/>
    </row>
    <row r="232" spans="1:1" x14ac:dyDescent="0.25">
      <c r="A232" s="5"/>
    </row>
  </sheetData>
  <customSheetViews>
    <customSheetView guid="{2676CABB-28A4-4C59-8BEC-FB0C36D218A1}">
      <selection activeCell="A13" sqref="A13:J13"/>
      <pageMargins left="0.7" right="0.7" top="0.75" bottom="0.75" header="0.3" footer="0.3"/>
    </customSheetView>
  </customSheetViews>
  <mergeCells count="17">
    <mergeCell ref="A104:J104"/>
    <mergeCell ref="A197:J197"/>
    <mergeCell ref="A200:J200"/>
    <mergeCell ref="A13:J13"/>
    <mergeCell ref="A34:J34"/>
    <mergeCell ref="A45:J45"/>
    <mergeCell ref="A84:J84"/>
    <mergeCell ref="A90:J90"/>
    <mergeCell ref="A203:C207"/>
    <mergeCell ref="C208:E208"/>
    <mergeCell ref="A221:E221"/>
    <mergeCell ref="A222:E222"/>
    <mergeCell ref="A115:J115"/>
    <mergeCell ref="A164:J164"/>
    <mergeCell ref="A179:J179"/>
    <mergeCell ref="A186:J186"/>
    <mergeCell ref="A195:J19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2"/>
  <sheetViews>
    <sheetView topLeftCell="B1" zoomScale="106" zoomScaleNormal="106" workbookViewId="0">
      <selection activeCell="F9" sqref="F9"/>
    </sheetView>
  </sheetViews>
  <sheetFormatPr baseColWidth="10" defaultColWidth="11.42578125" defaultRowHeight="12.75" x14ac:dyDescent="0.25"/>
  <cols>
    <col min="1" max="1" width="4.7109375" style="1" bestFit="1" customWidth="1"/>
    <col min="2" max="2" width="68.85546875" style="2" customWidth="1"/>
    <col min="3" max="3" width="7.5703125" style="3" customWidth="1"/>
    <col min="4" max="4" width="7.42578125" style="59" customWidth="1"/>
    <col min="5" max="5" width="10.5703125" style="66" customWidth="1"/>
    <col min="6" max="6" width="10" style="4" customWidth="1"/>
    <col min="7" max="8" width="12" style="4" customWidth="1"/>
    <col min="9" max="9" width="12.140625" style="4" customWidth="1"/>
    <col min="10" max="10" width="10.140625" style="5" customWidth="1"/>
    <col min="11" max="11" width="11.7109375" style="5" customWidth="1"/>
    <col min="12" max="13" width="9.5703125" style="5" bestFit="1" customWidth="1"/>
    <col min="14" max="14" width="10" style="5" bestFit="1" customWidth="1"/>
    <col min="15" max="15" width="9.42578125" style="5" bestFit="1" customWidth="1"/>
    <col min="16" max="16" width="9.28515625" style="5" bestFit="1" customWidth="1"/>
    <col min="17" max="17" width="9.85546875" style="5" bestFit="1" customWidth="1"/>
    <col min="18" max="18" width="11.28515625" style="5" customWidth="1"/>
    <col min="19" max="19" width="0" style="5" hidden="1" customWidth="1"/>
    <col min="20" max="20" width="9.85546875" style="5" bestFit="1" customWidth="1"/>
    <col min="21" max="16384" width="11.42578125" style="5"/>
  </cols>
  <sheetData>
    <row r="1" spans="1:20" ht="50.25" customHeight="1" x14ac:dyDescent="0.25">
      <c r="A1" s="6" t="s">
        <v>0</v>
      </c>
      <c r="B1" s="6" t="s">
        <v>1</v>
      </c>
      <c r="C1" s="37" t="s">
        <v>2</v>
      </c>
      <c r="D1" s="90" t="s">
        <v>3</v>
      </c>
      <c r="E1" s="91" t="s">
        <v>245</v>
      </c>
      <c r="F1" s="77" t="s">
        <v>218</v>
      </c>
      <c r="G1" s="77" t="s">
        <v>219</v>
      </c>
      <c r="H1" s="77" t="s">
        <v>246</v>
      </c>
      <c r="I1" s="42" t="s">
        <v>239</v>
      </c>
      <c r="J1" s="64" t="s">
        <v>226</v>
      </c>
      <c r="K1" s="64" t="s">
        <v>227</v>
      </c>
      <c r="L1" s="64" t="s">
        <v>228</v>
      </c>
      <c r="M1" s="64" t="s">
        <v>229</v>
      </c>
      <c r="N1" s="64" t="s">
        <v>230</v>
      </c>
      <c r="O1" s="64" t="s">
        <v>231</v>
      </c>
      <c r="P1" s="64" t="s">
        <v>232</v>
      </c>
      <c r="Q1" s="64" t="s">
        <v>233</v>
      </c>
      <c r="R1" s="64" t="s">
        <v>234</v>
      </c>
      <c r="S1" s="64" t="s">
        <v>235</v>
      </c>
      <c r="T1" s="64" t="s">
        <v>235</v>
      </c>
    </row>
    <row r="2" spans="1:20" s="8" customFormat="1" ht="26.25" customHeight="1" x14ac:dyDescent="0.25">
      <c r="A2" s="80">
        <v>1</v>
      </c>
      <c r="B2" s="81" t="s">
        <v>4</v>
      </c>
      <c r="C2" s="80" t="s">
        <v>5</v>
      </c>
      <c r="D2" s="82">
        <v>1</v>
      </c>
      <c r="E2" s="52">
        <v>18116.87</v>
      </c>
      <c r="F2" s="52">
        <v>10712</v>
      </c>
      <c r="G2" s="52">
        <v>10300</v>
      </c>
      <c r="H2" s="52">
        <v>11021</v>
      </c>
      <c r="I2" s="73">
        <v>12319</v>
      </c>
      <c r="J2" s="61">
        <f>+MIN(E2:I2)</f>
        <v>10300</v>
      </c>
      <c r="K2" s="62" t="str">
        <f>IF(J2=E2,"HISTORICO",IF(J2=D2,"ORION CONIC SAS",IF(J2=F2,"IMVENCO SAS",IF(J2=G2,"DISTRIBUCIONES Y SERVICIOS JT",IF(J2=I2,"TORORIENTE ")))))</f>
        <v>DISTRIBUCIONES Y SERVICIOS JT</v>
      </c>
      <c r="L2" s="61">
        <f>+AVERAGE(F2:I2)</f>
        <v>11088</v>
      </c>
      <c r="M2" s="61">
        <f>MEDIAN(F2:I2)</f>
        <v>10866.5</v>
      </c>
      <c r="N2" s="61">
        <f>+GEOMEAN(F2:I2)</f>
        <v>11063.08022115339</v>
      </c>
      <c r="O2" s="61">
        <f>STDEVA(J2,L2)</f>
        <v>557.2001435749994</v>
      </c>
      <c r="P2" s="63">
        <f>+O2/L2</f>
        <v>5.0252538201208459E-2</v>
      </c>
      <c r="Q2" s="61">
        <f>IF(P2&lt;30%,J2,N2)</f>
        <v>10300</v>
      </c>
      <c r="R2" s="62" t="str">
        <f>IF(Q2=J2,"MENOR VALOR","MEDIA GEOMETRICA")</f>
        <v>MENOR VALOR</v>
      </c>
      <c r="S2" s="61">
        <f>ROUND(Q2,2)</f>
        <v>10300</v>
      </c>
      <c r="T2" s="61">
        <f>+ROUND(S2,0)</f>
        <v>10300</v>
      </c>
    </row>
    <row r="3" spans="1:20" s="8" customFormat="1" ht="23.25" customHeight="1" x14ac:dyDescent="0.25">
      <c r="A3" s="80">
        <v>2</v>
      </c>
      <c r="B3" s="81" t="s">
        <v>6</v>
      </c>
      <c r="C3" s="80" t="s">
        <v>5</v>
      </c>
      <c r="D3" s="82">
        <v>1</v>
      </c>
      <c r="E3" s="52">
        <v>20295.071199999998</v>
      </c>
      <c r="F3" s="52">
        <v>11783.2</v>
      </c>
      <c r="G3" s="52">
        <v>11330</v>
      </c>
      <c r="H3" s="52">
        <v>12010</v>
      </c>
      <c r="I3" s="73">
        <v>13551</v>
      </c>
      <c r="J3" s="61">
        <f t="shared" ref="J3:J66" si="0">+MIN(E3:I3)</f>
        <v>11330</v>
      </c>
      <c r="K3" s="62" t="str">
        <f t="shared" ref="K3:K66" si="1">IF(J3=E3,"HISTORICO",IF(J3=D3,"ORION CONIC SAS",IF(J3=F3,"IMVENCO SAS",IF(J3=G3,"DISTRIBUCIONES Y SERVICIOS JT",IF(J3=I3,"TORORIENTE ")))))</f>
        <v>DISTRIBUCIONES Y SERVICIOS JT</v>
      </c>
      <c r="L3" s="61">
        <f t="shared" ref="L3:L66" si="2">+AVERAGE(F3:I3)</f>
        <v>12168.55</v>
      </c>
      <c r="M3" s="61">
        <f t="shared" ref="M3:M66" si="3">MEDIAN(F3:I3)</f>
        <v>11896.6</v>
      </c>
      <c r="N3" s="61">
        <f t="shared" ref="N3:N66" si="4">+GEOMEAN(F3:I3)</f>
        <v>12140.927841450359</v>
      </c>
      <c r="O3" s="61">
        <f t="shared" ref="O3:O66" si="5">STDEVA(J3,L3)</f>
        <v>592.94439136397887</v>
      </c>
      <c r="P3" s="63">
        <f t="shared" ref="P3:P66" si="6">+O3/L3</f>
        <v>4.8727612687130259E-2</v>
      </c>
      <c r="Q3" s="61">
        <f t="shared" ref="Q3:Q66" si="7">IF(P3&lt;30%,J3,N3)</f>
        <v>11330</v>
      </c>
      <c r="R3" s="62" t="str">
        <f t="shared" ref="R3:R66" si="8">IF(Q3=J3,"MENOR VALOR","MEDIA GEOMETRICA")</f>
        <v>MENOR VALOR</v>
      </c>
      <c r="S3" s="61">
        <f t="shared" ref="S3:S66" si="9">ROUND(Q3,2)</f>
        <v>11330</v>
      </c>
      <c r="T3" s="61">
        <f t="shared" ref="T3:T66" si="10">+ROUND(S3,0)</f>
        <v>11330</v>
      </c>
    </row>
    <row r="4" spans="1:20" s="8" customFormat="1" ht="24" customHeight="1" x14ac:dyDescent="0.25">
      <c r="A4" s="80">
        <v>3</v>
      </c>
      <c r="B4" s="81" t="s">
        <v>7</v>
      </c>
      <c r="C4" s="80" t="s">
        <v>5</v>
      </c>
      <c r="D4" s="82">
        <v>1</v>
      </c>
      <c r="E4" s="52">
        <v>35658.385799999996</v>
      </c>
      <c r="F4" s="52">
        <v>14547.72</v>
      </c>
      <c r="G4" s="52">
        <v>13596</v>
      </c>
      <c r="H4" s="52">
        <v>14412</v>
      </c>
      <c r="I4" s="73">
        <v>16730</v>
      </c>
      <c r="J4" s="61">
        <f t="shared" si="0"/>
        <v>13596</v>
      </c>
      <c r="K4" s="62" t="str">
        <f t="shared" si="1"/>
        <v>DISTRIBUCIONES Y SERVICIOS JT</v>
      </c>
      <c r="L4" s="61">
        <f t="shared" si="2"/>
        <v>14821.43</v>
      </c>
      <c r="M4" s="61">
        <f t="shared" si="3"/>
        <v>14479.86</v>
      </c>
      <c r="N4" s="61">
        <f t="shared" si="4"/>
        <v>14777.690650044942</v>
      </c>
      <c r="O4" s="61">
        <f t="shared" si="5"/>
        <v>866.50986286943112</v>
      </c>
      <c r="P4" s="63">
        <f t="shared" si="6"/>
        <v>5.8463310414003988E-2</v>
      </c>
      <c r="Q4" s="61">
        <f t="shared" si="7"/>
        <v>13596</v>
      </c>
      <c r="R4" s="62" t="str">
        <f t="shared" si="8"/>
        <v>MENOR VALOR</v>
      </c>
      <c r="S4" s="61">
        <f t="shared" si="9"/>
        <v>13596</v>
      </c>
      <c r="T4" s="61">
        <f t="shared" si="10"/>
        <v>13596</v>
      </c>
    </row>
    <row r="5" spans="1:20" s="8" customFormat="1" ht="29.25" customHeight="1" x14ac:dyDescent="0.25">
      <c r="A5" s="80">
        <v>4</v>
      </c>
      <c r="B5" s="81" t="s">
        <v>8</v>
      </c>
      <c r="C5" s="80" t="s">
        <v>5</v>
      </c>
      <c r="D5" s="82">
        <v>1</v>
      </c>
      <c r="E5" s="52">
        <v>17538.3832</v>
      </c>
      <c r="F5" s="52">
        <v>11902.222222222221</v>
      </c>
      <c r="G5" s="52">
        <v>11444</v>
      </c>
      <c r="H5" s="52">
        <v>12246</v>
      </c>
      <c r="I5" s="73">
        <v>13688</v>
      </c>
      <c r="J5" s="61">
        <f t="shared" si="0"/>
        <v>11444</v>
      </c>
      <c r="K5" s="62" t="str">
        <f t="shared" si="1"/>
        <v>DISTRIBUCIONES Y SERVICIOS JT</v>
      </c>
      <c r="L5" s="61">
        <f t="shared" si="2"/>
        <v>12320.055555555555</v>
      </c>
      <c r="M5" s="61">
        <f t="shared" si="3"/>
        <v>12074.111111111109</v>
      </c>
      <c r="N5" s="61">
        <f t="shared" si="4"/>
        <v>12292.353436364867</v>
      </c>
      <c r="O5" s="61">
        <f t="shared" si="5"/>
        <v>619.46482402948095</v>
      </c>
      <c r="P5" s="63">
        <f t="shared" si="6"/>
        <v>5.0281008980527044E-2</v>
      </c>
      <c r="Q5" s="61">
        <f t="shared" si="7"/>
        <v>11444</v>
      </c>
      <c r="R5" s="62" t="str">
        <f t="shared" si="8"/>
        <v>MENOR VALOR</v>
      </c>
      <c r="S5" s="61">
        <f t="shared" si="9"/>
        <v>11444</v>
      </c>
      <c r="T5" s="61">
        <f t="shared" si="10"/>
        <v>11444</v>
      </c>
    </row>
    <row r="6" spans="1:20" s="8" customFormat="1" ht="38.25" x14ac:dyDescent="0.25">
      <c r="A6" s="80">
        <v>5</v>
      </c>
      <c r="B6" s="81" t="s">
        <v>9</v>
      </c>
      <c r="C6" s="80" t="s">
        <v>5</v>
      </c>
      <c r="D6" s="82">
        <v>1</v>
      </c>
      <c r="E6" s="52">
        <v>20731.5468</v>
      </c>
      <c r="F6" s="52">
        <v>13218.333333333334</v>
      </c>
      <c r="G6" s="52">
        <v>12588.89</v>
      </c>
      <c r="H6" s="52">
        <v>13218</v>
      </c>
      <c r="I6" s="73">
        <v>15201</v>
      </c>
      <c r="J6" s="61">
        <f t="shared" si="0"/>
        <v>12588.89</v>
      </c>
      <c r="K6" s="62" t="str">
        <f t="shared" si="1"/>
        <v>DISTRIBUCIONES Y SERVICIOS JT</v>
      </c>
      <c r="L6" s="61">
        <f t="shared" si="2"/>
        <v>13556.555833333334</v>
      </c>
      <c r="M6" s="61">
        <f t="shared" si="3"/>
        <v>13218.166666666668</v>
      </c>
      <c r="N6" s="61">
        <f t="shared" si="4"/>
        <v>13522.298269410043</v>
      </c>
      <c r="O6" s="61">
        <f t="shared" si="5"/>
        <v>684.24307267253221</v>
      </c>
      <c r="P6" s="63">
        <f t="shared" si="6"/>
        <v>5.047322351523028E-2</v>
      </c>
      <c r="Q6" s="61">
        <f t="shared" si="7"/>
        <v>12588.89</v>
      </c>
      <c r="R6" s="62" t="str">
        <f t="shared" si="8"/>
        <v>MENOR VALOR</v>
      </c>
      <c r="S6" s="61">
        <f t="shared" si="9"/>
        <v>12588.89</v>
      </c>
      <c r="T6" s="61">
        <f t="shared" si="10"/>
        <v>12589</v>
      </c>
    </row>
    <row r="7" spans="1:20" s="8" customFormat="1" ht="38.25" x14ac:dyDescent="0.25">
      <c r="A7" s="80">
        <v>6</v>
      </c>
      <c r="B7" s="81" t="s">
        <v>10</v>
      </c>
      <c r="C7" s="80" t="s">
        <v>5</v>
      </c>
      <c r="D7" s="82">
        <v>1</v>
      </c>
      <c r="E7" s="52">
        <v>65390.936600000001</v>
      </c>
      <c r="F7" s="52">
        <v>15710.933333333332</v>
      </c>
      <c r="G7" s="52">
        <v>15107</v>
      </c>
      <c r="H7" s="52">
        <v>16466</v>
      </c>
      <c r="I7" s="73">
        <v>18068</v>
      </c>
      <c r="J7" s="61">
        <f t="shared" si="0"/>
        <v>15107</v>
      </c>
      <c r="K7" s="62" t="str">
        <f t="shared" si="1"/>
        <v>DISTRIBUCIONES Y SERVICIOS JT</v>
      </c>
      <c r="L7" s="61">
        <f t="shared" si="2"/>
        <v>16337.983333333334</v>
      </c>
      <c r="M7" s="61">
        <f t="shared" si="3"/>
        <v>16088.466666666667</v>
      </c>
      <c r="N7" s="61">
        <f t="shared" si="4"/>
        <v>16301.200981885904</v>
      </c>
      <c r="O7" s="61">
        <f t="shared" si="5"/>
        <v>870.43666252762046</v>
      </c>
      <c r="P7" s="63">
        <f t="shared" si="6"/>
        <v>5.3276872963367805E-2</v>
      </c>
      <c r="Q7" s="61">
        <f t="shared" si="7"/>
        <v>15107</v>
      </c>
      <c r="R7" s="62" t="str">
        <f t="shared" si="8"/>
        <v>MENOR VALOR</v>
      </c>
      <c r="S7" s="61">
        <f t="shared" si="9"/>
        <v>15107</v>
      </c>
      <c r="T7" s="61">
        <f t="shared" si="10"/>
        <v>15107</v>
      </c>
    </row>
    <row r="8" spans="1:20" s="8" customFormat="1" ht="38.25" x14ac:dyDescent="0.25">
      <c r="A8" s="80">
        <v>7</v>
      </c>
      <c r="B8" s="81" t="s">
        <v>11</v>
      </c>
      <c r="C8" s="80" t="s">
        <v>5</v>
      </c>
      <c r="D8" s="82">
        <v>1</v>
      </c>
      <c r="E8" s="52">
        <v>32108.105800000001</v>
      </c>
      <c r="F8" s="52">
        <v>14877.777777777776</v>
      </c>
      <c r="G8" s="52">
        <v>14306</v>
      </c>
      <c r="H8" s="52">
        <v>15307</v>
      </c>
      <c r="I8" s="73">
        <v>17109</v>
      </c>
      <c r="J8" s="61">
        <f t="shared" si="0"/>
        <v>14306</v>
      </c>
      <c r="K8" s="62" t="str">
        <f t="shared" si="1"/>
        <v>DISTRIBUCIONES Y SERVICIOS JT</v>
      </c>
      <c r="L8" s="61">
        <f t="shared" si="2"/>
        <v>15399.944444444443</v>
      </c>
      <c r="M8" s="61">
        <f t="shared" si="3"/>
        <v>15092.388888888887</v>
      </c>
      <c r="N8" s="61">
        <f t="shared" si="4"/>
        <v>15365.360327570032</v>
      </c>
      <c r="O8" s="61">
        <f t="shared" si="5"/>
        <v>773.5355349080163</v>
      </c>
      <c r="P8" s="63">
        <f t="shared" si="6"/>
        <v>5.0229761392877659E-2</v>
      </c>
      <c r="Q8" s="61">
        <f t="shared" si="7"/>
        <v>14306</v>
      </c>
      <c r="R8" s="62" t="str">
        <f t="shared" si="8"/>
        <v>MENOR VALOR</v>
      </c>
      <c r="S8" s="61">
        <f t="shared" si="9"/>
        <v>14306</v>
      </c>
      <c r="T8" s="61">
        <f t="shared" si="10"/>
        <v>14306</v>
      </c>
    </row>
    <row r="9" spans="1:20" s="8" customFormat="1" ht="38.25" x14ac:dyDescent="0.25">
      <c r="A9" s="80">
        <v>8</v>
      </c>
      <c r="B9" s="81" t="s">
        <v>12</v>
      </c>
      <c r="C9" s="80" t="s">
        <v>5</v>
      </c>
      <c r="D9" s="82">
        <v>1</v>
      </c>
      <c r="E9" s="52">
        <v>40009.567199999998</v>
      </c>
      <c r="F9" s="52">
        <v>16365.555555555555</v>
      </c>
      <c r="G9" s="52">
        <v>15736</v>
      </c>
      <c r="H9" s="52">
        <v>16523</v>
      </c>
      <c r="I9" s="73">
        <v>18820</v>
      </c>
      <c r="J9" s="61">
        <f t="shared" si="0"/>
        <v>15736</v>
      </c>
      <c r="K9" s="62" t="str">
        <f t="shared" si="1"/>
        <v>DISTRIBUCIONES Y SERVICIOS JT</v>
      </c>
      <c r="L9" s="61">
        <f t="shared" si="2"/>
        <v>16861.138888888891</v>
      </c>
      <c r="M9" s="61">
        <f t="shared" si="3"/>
        <v>16444.277777777777</v>
      </c>
      <c r="N9" s="61">
        <f t="shared" si="4"/>
        <v>16822.223758972505</v>
      </c>
      <c r="O9" s="61">
        <f t="shared" si="5"/>
        <v>795.59333811003194</v>
      </c>
      <c r="P9" s="63">
        <f t="shared" si="6"/>
        <v>4.7185029632506613E-2</v>
      </c>
      <c r="Q9" s="61">
        <f t="shared" si="7"/>
        <v>15736</v>
      </c>
      <c r="R9" s="62" t="str">
        <f t="shared" si="8"/>
        <v>MENOR VALOR</v>
      </c>
      <c r="S9" s="61">
        <f t="shared" si="9"/>
        <v>15736</v>
      </c>
      <c r="T9" s="61">
        <f t="shared" si="10"/>
        <v>15736</v>
      </c>
    </row>
    <row r="10" spans="1:20" s="8" customFormat="1" ht="38.25" x14ac:dyDescent="0.25">
      <c r="A10" s="80">
        <v>9</v>
      </c>
      <c r="B10" s="81" t="s">
        <v>13</v>
      </c>
      <c r="C10" s="80" t="s">
        <v>5</v>
      </c>
      <c r="D10" s="82">
        <v>1</v>
      </c>
      <c r="E10" s="52">
        <v>74972.515799999994</v>
      </c>
      <c r="F10" s="52">
        <v>19638.666666666664</v>
      </c>
      <c r="G10" s="52">
        <v>18883</v>
      </c>
      <c r="H10" s="52">
        <v>20016</v>
      </c>
      <c r="I10" s="73">
        <v>22584</v>
      </c>
      <c r="J10" s="61">
        <f t="shared" si="0"/>
        <v>18883</v>
      </c>
      <c r="K10" s="62" t="str">
        <f t="shared" si="1"/>
        <v>DISTRIBUCIONES Y SERVICIOS JT</v>
      </c>
      <c r="L10" s="61">
        <f t="shared" si="2"/>
        <v>20280.416666666664</v>
      </c>
      <c r="M10" s="61">
        <f t="shared" si="3"/>
        <v>19827.333333333332</v>
      </c>
      <c r="N10" s="61">
        <f t="shared" si="4"/>
        <v>20234.397965717584</v>
      </c>
      <c r="O10" s="61">
        <f t="shared" si="5"/>
        <v>988.12280114309954</v>
      </c>
      <c r="P10" s="63">
        <f t="shared" si="6"/>
        <v>4.8723002953247982E-2</v>
      </c>
      <c r="Q10" s="61">
        <f t="shared" si="7"/>
        <v>18883</v>
      </c>
      <c r="R10" s="62" t="str">
        <f t="shared" si="8"/>
        <v>MENOR VALOR</v>
      </c>
      <c r="S10" s="61">
        <f t="shared" si="9"/>
        <v>18883</v>
      </c>
      <c r="T10" s="61">
        <f t="shared" si="10"/>
        <v>18883</v>
      </c>
    </row>
    <row r="11" spans="1:20" s="8" customFormat="1" ht="38.25" x14ac:dyDescent="0.25">
      <c r="A11" s="80">
        <v>10</v>
      </c>
      <c r="B11" s="81" t="s">
        <v>14</v>
      </c>
      <c r="C11" s="80" t="s">
        <v>15</v>
      </c>
      <c r="D11" s="82">
        <v>1</v>
      </c>
      <c r="E11" s="52">
        <v>74972.515799999994</v>
      </c>
      <c r="F11" s="43">
        <v>37736</v>
      </c>
      <c r="G11" s="43">
        <v>35600</v>
      </c>
      <c r="H11" s="43">
        <v>37380</v>
      </c>
      <c r="I11" s="73">
        <v>43396</v>
      </c>
      <c r="J11" s="61">
        <f t="shared" si="0"/>
        <v>35600</v>
      </c>
      <c r="K11" s="62" t="str">
        <f t="shared" si="1"/>
        <v>DISTRIBUCIONES Y SERVICIOS JT</v>
      </c>
      <c r="L11" s="61">
        <f t="shared" si="2"/>
        <v>38528</v>
      </c>
      <c r="M11" s="61">
        <f t="shared" si="3"/>
        <v>37558</v>
      </c>
      <c r="N11" s="61">
        <f t="shared" si="4"/>
        <v>38421.446804051084</v>
      </c>
      <c r="O11" s="61">
        <f t="shared" si="5"/>
        <v>2070.408655314211</v>
      </c>
      <c r="P11" s="63">
        <f t="shared" si="6"/>
        <v>5.3737766178213534E-2</v>
      </c>
      <c r="Q11" s="61">
        <f t="shared" si="7"/>
        <v>35600</v>
      </c>
      <c r="R11" s="62" t="str">
        <f t="shared" si="8"/>
        <v>MENOR VALOR</v>
      </c>
      <c r="S11" s="61">
        <f t="shared" si="9"/>
        <v>35600</v>
      </c>
      <c r="T11" s="61">
        <f t="shared" si="10"/>
        <v>35600</v>
      </c>
    </row>
    <row r="12" spans="1:20" s="8" customFormat="1" ht="51.75" thickBot="1" x14ac:dyDescent="0.3">
      <c r="A12" s="80">
        <v>11</v>
      </c>
      <c r="B12" s="81" t="s">
        <v>16</v>
      </c>
      <c r="C12" s="80" t="s">
        <v>15</v>
      </c>
      <c r="D12" s="82">
        <v>1</v>
      </c>
      <c r="E12" s="52">
        <v>33715.1296</v>
      </c>
      <c r="F12" s="43">
        <v>28600</v>
      </c>
      <c r="G12" s="43">
        <v>27500</v>
      </c>
      <c r="H12" s="43">
        <v>28325</v>
      </c>
      <c r="I12" s="74">
        <v>32890</v>
      </c>
      <c r="J12" s="61">
        <f t="shared" si="0"/>
        <v>27500</v>
      </c>
      <c r="K12" s="62" t="str">
        <f t="shared" si="1"/>
        <v>DISTRIBUCIONES Y SERVICIOS JT</v>
      </c>
      <c r="L12" s="61">
        <f t="shared" si="2"/>
        <v>29328.75</v>
      </c>
      <c r="M12" s="61">
        <f t="shared" si="3"/>
        <v>28462.5</v>
      </c>
      <c r="N12" s="61">
        <f t="shared" si="4"/>
        <v>29257.224873610441</v>
      </c>
      <c r="O12" s="61">
        <f t="shared" si="5"/>
        <v>1293.1215260948989</v>
      </c>
      <c r="P12" s="63">
        <f t="shared" si="6"/>
        <v>4.4090577542339818E-2</v>
      </c>
      <c r="Q12" s="61">
        <f t="shared" si="7"/>
        <v>27500</v>
      </c>
      <c r="R12" s="62" t="str">
        <f t="shared" si="8"/>
        <v>MENOR VALOR</v>
      </c>
      <c r="S12" s="61">
        <f t="shared" si="9"/>
        <v>27500</v>
      </c>
      <c r="T12" s="61">
        <f t="shared" si="10"/>
        <v>27500</v>
      </c>
    </row>
    <row r="13" spans="1:20" s="8" customFormat="1" x14ac:dyDescent="0.25">
      <c r="A13" s="112" t="s">
        <v>17</v>
      </c>
      <c r="B13" s="113"/>
      <c r="C13" s="96"/>
      <c r="D13" s="96"/>
      <c r="E13" s="97">
        <v>0</v>
      </c>
      <c r="F13" s="96"/>
      <c r="G13" s="96"/>
      <c r="H13" s="96"/>
      <c r="I13" s="98"/>
      <c r="J13" s="61">
        <f t="shared" si="0"/>
        <v>0</v>
      </c>
      <c r="K13" s="62"/>
      <c r="L13" s="61"/>
      <c r="M13" s="61"/>
      <c r="N13" s="61"/>
      <c r="O13" s="61"/>
      <c r="P13" s="63"/>
      <c r="Q13" s="61"/>
      <c r="R13" s="62"/>
      <c r="S13" s="61"/>
      <c r="T13" s="61"/>
    </row>
    <row r="14" spans="1:20" s="8" customFormat="1" ht="51" x14ac:dyDescent="0.25">
      <c r="A14" s="80">
        <v>12</v>
      </c>
      <c r="B14" s="81" t="s">
        <v>18</v>
      </c>
      <c r="C14" s="80" t="s">
        <v>23</v>
      </c>
      <c r="D14" s="82">
        <v>1</v>
      </c>
      <c r="E14" s="52">
        <v>273753.73719999997</v>
      </c>
      <c r="F14" s="52">
        <v>68224</v>
      </c>
      <c r="G14" s="52">
        <v>65600</v>
      </c>
      <c r="H14" s="52">
        <v>69536</v>
      </c>
      <c r="I14" s="75">
        <v>78848</v>
      </c>
      <c r="J14" s="61">
        <f t="shared" si="0"/>
        <v>65600</v>
      </c>
      <c r="K14" s="62" t="str">
        <f t="shared" si="1"/>
        <v>DISTRIBUCIONES Y SERVICIOS JT</v>
      </c>
      <c r="L14" s="61">
        <f t="shared" si="2"/>
        <v>70552</v>
      </c>
      <c r="M14" s="61">
        <f t="shared" si="3"/>
        <v>68880</v>
      </c>
      <c r="N14" s="61">
        <f t="shared" si="4"/>
        <v>70381.79700072424</v>
      </c>
      <c r="O14" s="61">
        <f t="shared" si="5"/>
        <v>3501.5927804357834</v>
      </c>
      <c r="P14" s="63">
        <f t="shared" si="6"/>
        <v>4.9631375162090138E-2</v>
      </c>
      <c r="Q14" s="61">
        <f t="shared" si="7"/>
        <v>65600</v>
      </c>
      <c r="R14" s="62" t="str">
        <f t="shared" si="8"/>
        <v>MENOR VALOR</v>
      </c>
      <c r="S14" s="61">
        <f t="shared" si="9"/>
        <v>65600</v>
      </c>
      <c r="T14" s="61">
        <f t="shared" si="10"/>
        <v>65600</v>
      </c>
    </row>
    <row r="15" spans="1:20" s="8" customFormat="1" ht="51" x14ac:dyDescent="0.25">
      <c r="A15" s="80">
        <v>13</v>
      </c>
      <c r="B15" s="81" t="s">
        <v>242</v>
      </c>
      <c r="C15" s="80" t="s">
        <v>20</v>
      </c>
      <c r="D15" s="82">
        <v>1</v>
      </c>
      <c r="E15" s="52">
        <v>46465.855799999998</v>
      </c>
      <c r="F15" s="52">
        <v>34580</v>
      </c>
      <c r="G15" s="52">
        <v>33250</v>
      </c>
      <c r="H15" s="52">
        <v>34580</v>
      </c>
      <c r="I15" s="73">
        <v>39767</v>
      </c>
      <c r="J15" s="61">
        <f t="shared" si="0"/>
        <v>33250</v>
      </c>
      <c r="K15" s="62" t="str">
        <f t="shared" si="1"/>
        <v>DISTRIBUCIONES Y SERVICIOS JT</v>
      </c>
      <c r="L15" s="61">
        <f t="shared" si="2"/>
        <v>35544.25</v>
      </c>
      <c r="M15" s="61">
        <f t="shared" si="3"/>
        <v>34580</v>
      </c>
      <c r="N15" s="61">
        <f t="shared" si="4"/>
        <v>35460.194566523794</v>
      </c>
      <c r="O15" s="61">
        <f t="shared" si="5"/>
        <v>1622.2797327372366</v>
      </c>
      <c r="P15" s="63">
        <f t="shared" si="6"/>
        <v>4.5641129936269204E-2</v>
      </c>
      <c r="Q15" s="61">
        <f t="shared" si="7"/>
        <v>33250</v>
      </c>
      <c r="R15" s="62" t="str">
        <f t="shared" si="8"/>
        <v>MENOR VALOR</v>
      </c>
      <c r="S15" s="61">
        <f t="shared" si="9"/>
        <v>33250</v>
      </c>
      <c r="T15" s="61">
        <f t="shared" si="10"/>
        <v>33250</v>
      </c>
    </row>
    <row r="16" spans="1:20" s="8" customFormat="1" ht="51" x14ac:dyDescent="0.25">
      <c r="A16" s="80">
        <v>14</v>
      </c>
      <c r="B16" s="81" t="s">
        <v>243</v>
      </c>
      <c r="C16" s="80" t="s">
        <v>20</v>
      </c>
      <c r="D16" s="82">
        <v>1</v>
      </c>
      <c r="E16" s="52">
        <v>60339.097000000002</v>
      </c>
      <c r="F16" s="52">
        <v>47880</v>
      </c>
      <c r="G16" s="52">
        <v>45600</v>
      </c>
      <c r="H16" s="52">
        <v>47424</v>
      </c>
      <c r="I16" s="73">
        <v>55062</v>
      </c>
      <c r="J16" s="61">
        <f t="shared" si="0"/>
        <v>45600</v>
      </c>
      <c r="K16" s="62" t="str">
        <f t="shared" si="1"/>
        <v>DISTRIBUCIONES Y SERVICIOS JT</v>
      </c>
      <c r="L16" s="61">
        <f t="shared" si="2"/>
        <v>48991.5</v>
      </c>
      <c r="M16" s="61">
        <f t="shared" si="3"/>
        <v>47652</v>
      </c>
      <c r="N16" s="61">
        <f t="shared" si="4"/>
        <v>48864.368115933539</v>
      </c>
      <c r="O16" s="61">
        <f t="shared" si="5"/>
        <v>2398.1526483941761</v>
      </c>
      <c r="P16" s="63">
        <f t="shared" si="6"/>
        <v>4.8950382176381133E-2</v>
      </c>
      <c r="Q16" s="61">
        <f t="shared" si="7"/>
        <v>45600</v>
      </c>
      <c r="R16" s="62" t="str">
        <f t="shared" si="8"/>
        <v>MENOR VALOR</v>
      </c>
      <c r="S16" s="61">
        <f t="shared" si="9"/>
        <v>45600</v>
      </c>
      <c r="T16" s="61">
        <f t="shared" si="10"/>
        <v>45600</v>
      </c>
    </row>
    <row r="17" spans="1:20" s="8" customFormat="1" ht="51" x14ac:dyDescent="0.25">
      <c r="A17" s="80">
        <v>15</v>
      </c>
      <c r="B17" s="81" t="s">
        <v>22</v>
      </c>
      <c r="C17" s="80" t="s">
        <v>23</v>
      </c>
      <c r="D17" s="82">
        <v>1</v>
      </c>
      <c r="E17" s="52">
        <v>34851.2192</v>
      </c>
      <c r="F17" s="52">
        <v>15225</v>
      </c>
      <c r="G17" s="52">
        <v>14500</v>
      </c>
      <c r="H17" s="52">
        <v>15080</v>
      </c>
      <c r="I17" s="73">
        <v>17509</v>
      </c>
      <c r="J17" s="61">
        <f t="shared" si="0"/>
        <v>14500</v>
      </c>
      <c r="K17" s="62" t="str">
        <f t="shared" si="1"/>
        <v>DISTRIBUCIONES Y SERVICIOS JT</v>
      </c>
      <c r="L17" s="61">
        <f t="shared" si="2"/>
        <v>15578.5</v>
      </c>
      <c r="M17" s="61">
        <f t="shared" si="3"/>
        <v>15152.5</v>
      </c>
      <c r="N17" s="61">
        <f t="shared" si="4"/>
        <v>15538.067256120485</v>
      </c>
      <c r="O17" s="61">
        <f t="shared" si="5"/>
        <v>762.61466350969147</v>
      </c>
      <c r="P17" s="63">
        <f t="shared" si="6"/>
        <v>4.8953022660056585E-2</v>
      </c>
      <c r="Q17" s="61">
        <f t="shared" si="7"/>
        <v>14500</v>
      </c>
      <c r="R17" s="62" t="str">
        <f t="shared" si="8"/>
        <v>MENOR VALOR</v>
      </c>
      <c r="S17" s="61">
        <f t="shared" si="9"/>
        <v>14500</v>
      </c>
      <c r="T17" s="61">
        <f t="shared" si="10"/>
        <v>14500</v>
      </c>
    </row>
    <row r="18" spans="1:20" s="8" customFormat="1" ht="51" x14ac:dyDescent="0.25">
      <c r="A18" s="80">
        <v>16</v>
      </c>
      <c r="B18" s="81" t="s">
        <v>24</v>
      </c>
      <c r="C18" s="80" t="s">
        <v>23</v>
      </c>
      <c r="D18" s="82">
        <v>1</v>
      </c>
      <c r="E18" s="52">
        <v>45521.898999999998</v>
      </c>
      <c r="F18" s="52">
        <v>40456</v>
      </c>
      <c r="G18" s="52">
        <v>38900</v>
      </c>
      <c r="H18" s="52">
        <v>41234</v>
      </c>
      <c r="I18" s="73">
        <v>46524</v>
      </c>
      <c r="J18" s="61">
        <f t="shared" si="0"/>
        <v>38900</v>
      </c>
      <c r="K18" s="62" t="str">
        <f t="shared" si="1"/>
        <v>DISTRIBUCIONES Y SERVICIOS JT</v>
      </c>
      <c r="L18" s="61">
        <f t="shared" si="2"/>
        <v>41778.5</v>
      </c>
      <c r="M18" s="61">
        <f t="shared" si="3"/>
        <v>40845</v>
      </c>
      <c r="N18" s="61">
        <f t="shared" si="4"/>
        <v>41683.700221281084</v>
      </c>
      <c r="O18" s="61">
        <f t="shared" si="5"/>
        <v>2035.4068696454769</v>
      </c>
      <c r="P18" s="63">
        <f t="shared" si="6"/>
        <v>4.8719003067258924E-2</v>
      </c>
      <c r="Q18" s="61">
        <f t="shared" si="7"/>
        <v>38900</v>
      </c>
      <c r="R18" s="62" t="str">
        <f t="shared" si="8"/>
        <v>MENOR VALOR</v>
      </c>
      <c r="S18" s="61">
        <f t="shared" si="9"/>
        <v>38900</v>
      </c>
      <c r="T18" s="61">
        <f t="shared" si="10"/>
        <v>38900</v>
      </c>
    </row>
    <row r="19" spans="1:20" s="8" customFormat="1" ht="51" x14ac:dyDescent="0.25">
      <c r="A19" s="80">
        <v>17</v>
      </c>
      <c r="B19" s="81" t="s">
        <v>25</v>
      </c>
      <c r="C19" s="80" t="s">
        <v>23</v>
      </c>
      <c r="D19" s="82">
        <v>1</v>
      </c>
      <c r="E19" s="52">
        <v>94721.470400000006</v>
      </c>
      <c r="F19" s="52">
        <v>46652</v>
      </c>
      <c r="G19" s="52">
        <v>43600</v>
      </c>
      <c r="H19" s="52">
        <v>47524</v>
      </c>
      <c r="I19" s="73">
        <v>53650</v>
      </c>
      <c r="J19" s="61">
        <f t="shared" si="0"/>
        <v>43600</v>
      </c>
      <c r="K19" s="62" t="str">
        <f t="shared" si="1"/>
        <v>DISTRIBUCIONES Y SERVICIOS JT</v>
      </c>
      <c r="L19" s="61">
        <f t="shared" si="2"/>
        <v>47856.5</v>
      </c>
      <c r="M19" s="61">
        <f t="shared" si="3"/>
        <v>47088</v>
      </c>
      <c r="N19" s="61">
        <f t="shared" si="4"/>
        <v>47721.036441191696</v>
      </c>
      <c r="O19" s="61">
        <f t="shared" si="5"/>
        <v>3009.8000141205393</v>
      </c>
      <c r="P19" s="63">
        <f t="shared" si="6"/>
        <v>6.2892188399079313E-2</v>
      </c>
      <c r="Q19" s="61">
        <f t="shared" si="7"/>
        <v>43600</v>
      </c>
      <c r="R19" s="62" t="str">
        <f t="shared" si="8"/>
        <v>MENOR VALOR</v>
      </c>
      <c r="S19" s="61">
        <f t="shared" si="9"/>
        <v>43600</v>
      </c>
      <c r="T19" s="61">
        <f t="shared" si="10"/>
        <v>43600</v>
      </c>
    </row>
    <row r="20" spans="1:20" s="8" customFormat="1" ht="51" x14ac:dyDescent="0.25">
      <c r="A20" s="80">
        <v>18</v>
      </c>
      <c r="B20" s="81" t="s">
        <v>26</v>
      </c>
      <c r="C20" s="80" t="s">
        <v>23</v>
      </c>
      <c r="D20" s="82">
        <v>1</v>
      </c>
      <c r="E20" s="52">
        <v>93510.198399999994</v>
      </c>
      <c r="F20" s="52">
        <v>62296</v>
      </c>
      <c r="G20" s="52">
        <v>59900</v>
      </c>
      <c r="H20" s="52">
        <v>64692</v>
      </c>
      <c r="I20" s="73">
        <v>71650</v>
      </c>
      <c r="J20" s="61">
        <f t="shared" si="0"/>
        <v>59900</v>
      </c>
      <c r="K20" s="62" t="str">
        <f t="shared" si="1"/>
        <v>DISTRIBUCIONES Y SERVICIOS JT</v>
      </c>
      <c r="L20" s="61">
        <f t="shared" si="2"/>
        <v>64634.5</v>
      </c>
      <c r="M20" s="61">
        <f t="shared" si="3"/>
        <v>63494</v>
      </c>
      <c r="N20" s="61">
        <f t="shared" si="4"/>
        <v>64489.415269219644</v>
      </c>
      <c r="O20" s="61">
        <f t="shared" si="5"/>
        <v>3347.7970555277093</v>
      </c>
      <c r="P20" s="63">
        <f t="shared" si="6"/>
        <v>5.1795821976308463E-2</v>
      </c>
      <c r="Q20" s="61">
        <f t="shared" si="7"/>
        <v>59900</v>
      </c>
      <c r="R20" s="62" t="str">
        <f t="shared" si="8"/>
        <v>MENOR VALOR</v>
      </c>
      <c r="S20" s="61">
        <f t="shared" si="9"/>
        <v>59900</v>
      </c>
      <c r="T20" s="61">
        <f t="shared" si="10"/>
        <v>59900</v>
      </c>
    </row>
    <row r="21" spans="1:20" s="8" customFormat="1" ht="51" x14ac:dyDescent="0.25">
      <c r="A21" s="80">
        <v>19</v>
      </c>
      <c r="B21" s="81" t="s">
        <v>27</v>
      </c>
      <c r="C21" s="80" t="s">
        <v>23</v>
      </c>
      <c r="D21" s="82">
        <v>1</v>
      </c>
      <c r="E21" s="52">
        <v>22765.648399999998</v>
      </c>
      <c r="F21" s="52">
        <v>13161</v>
      </c>
      <c r="G21" s="52">
        <v>12300</v>
      </c>
      <c r="H21" s="52">
        <v>13161</v>
      </c>
      <c r="I21" s="73">
        <v>15135</v>
      </c>
      <c r="J21" s="61">
        <f t="shared" si="0"/>
        <v>12300</v>
      </c>
      <c r="K21" s="62" t="str">
        <f t="shared" si="1"/>
        <v>DISTRIBUCIONES Y SERVICIOS JT</v>
      </c>
      <c r="L21" s="61">
        <f t="shared" si="2"/>
        <v>13439.25</v>
      </c>
      <c r="M21" s="61">
        <f t="shared" si="3"/>
        <v>13161</v>
      </c>
      <c r="N21" s="61">
        <f t="shared" si="4"/>
        <v>13400.355770464806</v>
      </c>
      <c r="O21" s="61">
        <f t="shared" si="5"/>
        <v>805.57140046677432</v>
      </c>
      <c r="P21" s="63">
        <f t="shared" si="6"/>
        <v>5.9941693209574515E-2</v>
      </c>
      <c r="Q21" s="61">
        <f t="shared" si="7"/>
        <v>12300</v>
      </c>
      <c r="R21" s="62" t="str">
        <f t="shared" si="8"/>
        <v>MENOR VALOR</v>
      </c>
      <c r="S21" s="61">
        <f t="shared" si="9"/>
        <v>12300</v>
      </c>
      <c r="T21" s="61">
        <f t="shared" si="10"/>
        <v>12300</v>
      </c>
    </row>
    <row r="22" spans="1:20" s="8" customFormat="1" ht="51" x14ac:dyDescent="0.25">
      <c r="A22" s="80">
        <v>20</v>
      </c>
      <c r="B22" s="81" t="s">
        <v>28</v>
      </c>
      <c r="C22" s="80" t="s">
        <v>23</v>
      </c>
      <c r="D22" s="82">
        <v>1</v>
      </c>
      <c r="E22" s="52">
        <v>98940.038400000005</v>
      </c>
      <c r="F22" s="52">
        <v>23593.5</v>
      </c>
      <c r="G22" s="52">
        <v>22050</v>
      </c>
      <c r="H22" s="52">
        <v>23153</v>
      </c>
      <c r="I22" s="73">
        <v>27133</v>
      </c>
      <c r="J22" s="61">
        <f t="shared" si="0"/>
        <v>22050</v>
      </c>
      <c r="K22" s="62" t="str">
        <f t="shared" si="1"/>
        <v>DISTRIBUCIONES Y SERVICIOS JT</v>
      </c>
      <c r="L22" s="61">
        <f t="shared" si="2"/>
        <v>23982.375</v>
      </c>
      <c r="M22" s="61">
        <f t="shared" si="3"/>
        <v>23373.25</v>
      </c>
      <c r="N22" s="61">
        <f t="shared" si="4"/>
        <v>23909.831359779964</v>
      </c>
      <c r="O22" s="61">
        <f t="shared" si="5"/>
        <v>1366.3954662953547</v>
      </c>
      <c r="P22" s="63">
        <f t="shared" si="6"/>
        <v>5.6974985433901136E-2</v>
      </c>
      <c r="Q22" s="61">
        <f t="shared" si="7"/>
        <v>22050</v>
      </c>
      <c r="R22" s="62" t="str">
        <f t="shared" si="8"/>
        <v>MENOR VALOR</v>
      </c>
      <c r="S22" s="61">
        <f t="shared" si="9"/>
        <v>22050</v>
      </c>
      <c r="T22" s="61">
        <f t="shared" si="10"/>
        <v>22050</v>
      </c>
    </row>
    <row r="23" spans="1:20" s="8" customFormat="1" ht="51" x14ac:dyDescent="0.25">
      <c r="A23" s="80">
        <v>21</v>
      </c>
      <c r="B23" s="81" t="s">
        <v>29</v>
      </c>
      <c r="C23" s="80" t="s">
        <v>23</v>
      </c>
      <c r="D23" s="82">
        <v>1</v>
      </c>
      <c r="E23" s="52">
        <v>48244.128400000001</v>
      </c>
      <c r="F23" s="52">
        <v>27560</v>
      </c>
      <c r="G23" s="52">
        <v>26500</v>
      </c>
      <c r="H23" s="52">
        <v>28355</v>
      </c>
      <c r="I23" s="73">
        <v>31694</v>
      </c>
      <c r="J23" s="61">
        <f t="shared" si="0"/>
        <v>26500</v>
      </c>
      <c r="K23" s="62" t="str">
        <f t="shared" si="1"/>
        <v>DISTRIBUCIONES Y SERVICIOS JT</v>
      </c>
      <c r="L23" s="61">
        <f t="shared" si="2"/>
        <v>28527.25</v>
      </c>
      <c r="M23" s="61">
        <f t="shared" si="3"/>
        <v>27957.5</v>
      </c>
      <c r="N23" s="61">
        <f t="shared" si="4"/>
        <v>28463.149120080205</v>
      </c>
      <c r="O23" s="61">
        <f t="shared" si="5"/>
        <v>1433.4822221604284</v>
      </c>
      <c r="P23" s="63">
        <f t="shared" si="6"/>
        <v>5.0249576182787629E-2</v>
      </c>
      <c r="Q23" s="61">
        <f t="shared" si="7"/>
        <v>26500</v>
      </c>
      <c r="R23" s="62" t="str">
        <f t="shared" si="8"/>
        <v>MENOR VALOR</v>
      </c>
      <c r="S23" s="61">
        <f t="shared" si="9"/>
        <v>26500</v>
      </c>
      <c r="T23" s="61">
        <f t="shared" si="10"/>
        <v>26500</v>
      </c>
    </row>
    <row r="24" spans="1:20" s="8" customFormat="1" ht="51" x14ac:dyDescent="0.25">
      <c r="A24" s="80">
        <v>22</v>
      </c>
      <c r="B24" s="81" t="s">
        <v>30</v>
      </c>
      <c r="C24" s="80" t="s">
        <v>23</v>
      </c>
      <c r="D24" s="82">
        <v>1</v>
      </c>
      <c r="E24" s="52">
        <v>94817.536800000002</v>
      </c>
      <c r="F24" s="52">
        <v>27136</v>
      </c>
      <c r="G24" s="52">
        <v>25600</v>
      </c>
      <c r="H24" s="52">
        <v>27904</v>
      </c>
      <c r="I24" s="73">
        <v>31206</v>
      </c>
      <c r="J24" s="61">
        <f t="shared" si="0"/>
        <v>25600</v>
      </c>
      <c r="K24" s="62" t="str">
        <f t="shared" si="1"/>
        <v>DISTRIBUCIONES Y SERVICIOS JT</v>
      </c>
      <c r="L24" s="61">
        <f t="shared" si="2"/>
        <v>27961.5</v>
      </c>
      <c r="M24" s="61">
        <f t="shared" si="3"/>
        <v>27520</v>
      </c>
      <c r="N24" s="61">
        <f t="shared" si="4"/>
        <v>27888.335269668212</v>
      </c>
      <c r="O24" s="61">
        <f t="shared" si="5"/>
        <v>1669.832663772032</v>
      </c>
      <c r="P24" s="63">
        <f t="shared" si="6"/>
        <v>5.9718994466392429E-2</v>
      </c>
      <c r="Q24" s="61">
        <f t="shared" si="7"/>
        <v>25600</v>
      </c>
      <c r="R24" s="62" t="str">
        <f t="shared" si="8"/>
        <v>MENOR VALOR</v>
      </c>
      <c r="S24" s="61">
        <f t="shared" si="9"/>
        <v>25600</v>
      </c>
      <c r="T24" s="61">
        <f t="shared" si="10"/>
        <v>25600</v>
      </c>
    </row>
    <row r="25" spans="1:20" s="8" customFormat="1" ht="51" x14ac:dyDescent="0.25">
      <c r="A25" s="80">
        <v>23</v>
      </c>
      <c r="B25" s="81" t="s">
        <v>31</v>
      </c>
      <c r="C25" s="80" t="s">
        <v>32</v>
      </c>
      <c r="D25" s="82">
        <v>1</v>
      </c>
      <c r="E25" s="52">
        <v>218633.55179999999</v>
      </c>
      <c r="F25" s="52">
        <v>27136</v>
      </c>
      <c r="G25" s="52">
        <v>25600</v>
      </c>
      <c r="H25" s="52">
        <v>26624</v>
      </c>
      <c r="I25" s="73">
        <v>31206</v>
      </c>
      <c r="J25" s="61">
        <f t="shared" si="0"/>
        <v>25600</v>
      </c>
      <c r="K25" s="62" t="str">
        <f t="shared" si="1"/>
        <v>DISTRIBUCIONES Y SERVICIOS JT</v>
      </c>
      <c r="L25" s="61">
        <f t="shared" si="2"/>
        <v>27641.5</v>
      </c>
      <c r="M25" s="61">
        <f t="shared" si="3"/>
        <v>26880</v>
      </c>
      <c r="N25" s="61">
        <f t="shared" si="4"/>
        <v>27562.86139445865</v>
      </c>
      <c r="O25" s="61">
        <f t="shared" si="5"/>
        <v>1443.5584937923368</v>
      </c>
      <c r="P25" s="63">
        <f t="shared" si="6"/>
        <v>5.2224318282015694E-2</v>
      </c>
      <c r="Q25" s="61">
        <f t="shared" si="7"/>
        <v>25600</v>
      </c>
      <c r="R25" s="62" t="str">
        <f t="shared" si="8"/>
        <v>MENOR VALOR</v>
      </c>
      <c r="S25" s="61">
        <f t="shared" si="9"/>
        <v>25600</v>
      </c>
      <c r="T25" s="61">
        <f t="shared" si="10"/>
        <v>25600</v>
      </c>
    </row>
    <row r="26" spans="1:20" s="8" customFormat="1" ht="51" x14ac:dyDescent="0.25">
      <c r="A26" s="80">
        <v>24</v>
      </c>
      <c r="B26" s="81" t="s">
        <v>33</v>
      </c>
      <c r="C26" s="80" t="s">
        <v>32</v>
      </c>
      <c r="D26" s="82">
        <v>1</v>
      </c>
      <c r="E26" s="52">
        <v>105047.56419999999</v>
      </c>
      <c r="F26" s="52">
        <v>34736</v>
      </c>
      <c r="G26" s="52">
        <v>33400</v>
      </c>
      <c r="H26" s="52">
        <v>34402</v>
      </c>
      <c r="I26" s="73">
        <v>39946</v>
      </c>
      <c r="J26" s="61">
        <f t="shared" si="0"/>
        <v>33400</v>
      </c>
      <c r="K26" s="62" t="str">
        <f t="shared" si="1"/>
        <v>DISTRIBUCIONES Y SERVICIOS JT</v>
      </c>
      <c r="L26" s="61">
        <f t="shared" si="2"/>
        <v>35621</v>
      </c>
      <c r="M26" s="61">
        <f t="shared" si="3"/>
        <v>34569</v>
      </c>
      <c r="N26" s="61">
        <f t="shared" si="4"/>
        <v>35534.140527750635</v>
      </c>
      <c r="O26" s="61">
        <f t="shared" si="5"/>
        <v>1570.4841610153221</v>
      </c>
      <c r="P26" s="63">
        <f t="shared" si="6"/>
        <v>4.4088716235235456E-2</v>
      </c>
      <c r="Q26" s="61">
        <f t="shared" si="7"/>
        <v>33400</v>
      </c>
      <c r="R26" s="62" t="str">
        <f t="shared" si="8"/>
        <v>MENOR VALOR</v>
      </c>
      <c r="S26" s="61">
        <f t="shared" si="9"/>
        <v>33400</v>
      </c>
      <c r="T26" s="61">
        <f t="shared" si="10"/>
        <v>33400</v>
      </c>
    </row>
    <row r="27" spans="1:20" s="8" customFormat="1" ht="51" x14ac:dyDescent="0.25">
      <c r="A27" s="80">
        <v>25</v>
      </c>
      <c r="B27" s="81" t="s">
        <v>34</v>
      </c>
      <c r="C27" s="80" t="s">
        <v>35</v>
      </c>
      <c r="D27" s="82">
        <v>1</v>
      </c>
      <c r="E27" s="52">
        <v>27702.626</v>
      </c>
      <c r="F27" s="52">
        <v>12600</v>
      </c>
      <c r="G27" s="52">
        <v>12000</v>
      </c>
      <c r="H27" s="52">
        <v>12480</v>
      </c>
      <c r="I27" s="73">
        <v>14490</v>
      </c>
      <c r="J27" s="61">
        <f t="shared" si="0"/>
        <v>12000</v>
      </c>
      <c r="K27" s="62" t="str">
        <f t="shared" si="1"/>
        <v>DISTRIBUCIONES Y SERVICIOS JT</v>
      </c>
      <c r="L27" s="61">
        <f t="shared" si="2"/>
        <v>12892.5</v>
      </c>
      <c r="M27" s="61">
        <f t="shared" si="3"/>
        <v>12540</v>
      </c>
      <c r="N27" s="61">
        <f t="shared" si="4"/>
        <v>12859.044241035142</v>
      </c>
      <c r="O27" s="61">
        <f t="shared" si="5"/>
        <v>631.0928022089937</v>
      </c>
      <c r="P27" s="63">
        <f t="shared" si="6"/>
        <v>4.8950382176381126E-2</v>
      </c>
      <c r="Q27" s="61">
        <f t="shared" si="7"/>
        <v>12000</v>
      </c>
      <c r="R27" s="62" t="str">
        <f t="shared" si="8"/>
        <v>MENOR VALOR</v>
      </c>
      <c r="S27" s="61">
        <f t="shared" si="9"/>
        <v>12000</v>
      </c>
      <c r="T27" s="61">
        <f t="shared" si="10"/>
        <v>12000</v>
      </c>
    </row>
    <row r="28" spans="1:20" s="8" customFormat="1" ht="38.25" x14ac:dyDescent="0.25">
      <c r="A28" s="80">
        <v>26</v>
      </c>
      <c r="B28" s="81" t="s">
        <v>36</v>
      </c>
      <c r="C28" s="80" t="s">
        <v>23</v>
      </c>
      <c r="D28" s="82">
        <v>1</v>
      </c>
      <c r="E28" s="52">
        <v>35640</v>
      </c>
      <c r="F28" s="52">
        <v>46652</v>
      </c>
      <c r="G28" s="52">
        <v>43600</v>
      </c>
      <c r="H28" s="52">
        <v>46652</v>
      </c>
      <c r="I28" s="73">
        <v>53650</v>
      </c>
      <c r="J28" s="61">
        <f t="shared" si="0"/>
        <v>35640</v>
      </c>
      <c r="K28" s="62" t="str">
        <f t="shared" si="1"/>
        <v>HISTORICO</v>
      </c>
      <c r="L28" s="61">
        <f t="shared" si="2"/>
        <v>47638.5</v>
      </c>
      <c r="M28" s="61">
        <f t="shared" si="3"/>
        <v>46652</v>
      </c>
      <c r="N28" s="61">
        <f t="shared" si="4"/>
        <v>47500.610057424732</v>
      </c>
      <c r="O28" s="61">
        <f t="shared" si="5"/>
        <v>8484.2207140667906</v>
      </c>
      <c r="P28" s="63">
        <f t="shared" si="6"/>
        <v>0.17809588282726765</v>
      </c>
      <c r="Q28" s="61">
        <f t="shared" si="7"/>
        <v>35640</v>
      </c>
      <c r="R28" s="62" t="str">
        <f t="shared" si="8"/>
        <v>MENOR VALOR</v>
      </c>
      <c r="S28" s="61">
        <f t="shared" si="9"/>
        <v>35640</v>
      </c>
      <c r="T28" s="61">
        <f t="shared" si="10"/>
        <v>35640</v>
      </c>
    </row>
    <row r="29" spans="1:20" s="8" customFormat="1" ht="25.5" x14ac:dyDescent="0.25">
      <c r="A29" s="80">
        <v>27</v>
      </c>
      <c r="B29" s="81" t="s">
        <v>37</v>
      </c>
      <c r="C29" s="80" t="s">
        <v>23</v>
      </c>
      <c r="D29" s="82">
        <v>1</v>
      </c>
      <c r="E29" s="52">
        <v>23375</v>
      </c>
      <c r="F29" s="52">
        <v>24815.66</v>
      </c>
      <c r="G29" s="52">
        <v>23411</v>
      </c>
      <c r="H29" s="52">
        <v>25518</v>
      </c>
      <c r="I29" s="73">
        <v>28538</v>
      </c>
      <c r="J29" s="61">
        <f t="shared" si="0"/>
        <v>23375</v>
      </c>
      <c r="K29" s="62" t="str">
        <f t="shared" si="1"/>
        <v>HISTORICO</v>
      </c>
      <c r="L29" s="61">
        <f t="shared" si="2"/>
        <v>25570.665000000001</v>
      </c>
      <c r="M29" s="61">
        <f t="shared" si="3"/>
        <v>25166.83</v>
      </c>
      <c r="N29" s="61">
        <f t="shared" si="4"/>
        <v>25503.746940729656</v>
      </c>
      <c r="O29" s="61">
        <f t="shared" si="5"/>
        <v>1552.5696107139615</v>
      </c>
      <c r="P29" s="63">
        <f t="shared" si="6"/>
        <v>6.0716825734252959E-2</v>
      </c>
      <c r="Q29" s="61">
        <f t="shared" si="7"/>
        <v>23375</v>
      </c>
      <c r="R29" s="62" t="str">
        <f t="shared" si="8"/>
        <v>MENOR VALOR</v>
      </c>
      <c r="S29" s="61">
        <f t="shared" si="9"/>
        <v>23375</v>
      </c>
      <c r="T29" s="61">
        <f t="shared" si="10"/>
        <v>23375</v>
      </c>
    </row>
    <row r="30" spans="1:20" s="8" customFormat="1" ht="51" x14ac:dyDescent="0.25">
      <c r="A30" s="80">
        <v>28</v>
      </c>
      <c r="B30" s="81" t="s">
        <v>38</v>
      </c>
      <c r="C30" s="80" t="s">
        <v>23</v>
      </c>
      <c r="D30" s="82">
        <v>1</v>
      </c>
      <c r="E30" s="52">
        <v>21170.110799999999</v>
      </c>
      <c r="F30" s="52">
        <v>21083.4</v>
      </c>
      <c r="G30" s="52">
        <v>19890</v>
      </c>
      <c r="H30" s="52">
        <v>21680</v>
      </c>
      <c r="I30" s="73">
        <v>24246</v>
      </c>
      <c r="J30" s="61">
        <f t="shared" si="0"/>
        <v>19890</v>
      </c>
      <c r="K30" s="62" t="str">
        <f t="shared" si="1"/>
        <v>DISTRIBUCIONES Y SERVICIOS JT</v>
      </c>
      <c r="L30" s="61">
        <f t="shared" si="2"/>
        <v>21724.85</v>
      </c>
      <c r="M30" s="61">
        <f t="shared" si="3"/>
        <v>21381.7</v>
      </c>
      <c r="N30" s="61">
        <f t="shared" si="4"/>
        <v>21667.993795200971</v>
      </c>
      <c r="O30" s="61">
        <f t="shared" si="5"/>
        <v>1297.4348774601358</v>
      </c>
      <c r="P30" s="63">
        <f t="shared" si="6"/>
        <v>5.9721235242597114E-2</v>
      </c>
      <c r="Q30" s="61">
        <f t="shared" si="7"/>
        <v>19890</v>
      </c>
      <c r="R30" s="62" t="str">
        <f t="shared" si="8"/>
        <v>MENOR VALOR</v>
      </c>
      <c r="S30" s="61">
        <f t="shared" si="9"/>
        <v>19890</v>
      </c>
      <c r="T30" s="61">
        <f t="shared" si="10"/>
        <v>19890</v>
      </c>
    </row>
    <row r="31" spans="1:20" s="8" customFormat="1" ht="51" x14ac:dyDescent="0.25">
      <c r="A31" s="80">
        <v>29</v>
      </c>
      <c r="B31" s="81" t="s">
        <v>39</v>
      </c>
      <c r="C31" s="80" t="s">
        <v>23</v>
      </c>
      <c r="D31" s="82">
        <v>1</v>
      </c>
      <c r="E31" s="52">
        <v>27385.189200000001</v>
      </c>
      <c r="F31" s="52">
        <v>26953.5</v>
      </c>
      <c r="G31" s="52">
        <v>25670</v>
      </c>
      <c r="H31" s="52">
        <v>26954</v>
      </c>
      <c r="I31" s="73">
        <v>30997</v>
      </c>
      <c r="J31" s="61">
        <f t="shared" si="0"/>
        <v>25670</v>
      </c>
      <c r="K31" s="62" t="str">
        <f t="shared" si="1"/>
        <v>DISTRIBUCIONES Y SERVICIOS JT</v>
      </c>
      <c r="L31" s="61">
        <f t="shared" si="2"/>
        <v>27643.625</v>
      </c>
      <c r="M31" s="61">
        <f t="shared" si="3"/>
        <v>26953.75</v>
      </c>
      <c r="N31" s="61">
        <f t="shared" si="4"/>
        <v>27573.759348230455</v>
      </c>
      <c r="O31" s="61">
        <f t="shared" si="5"/>
        <v>1395.5636210192999</v>
      </c>
      <c r="P31" s="63">
        <f t="shared" si="6"/>
        <v>5.0484103333745117E-2</v>
      </c>
      <c r="Q31" s="61">
        <f t="shared" si="7"/>
        <v>25670</v>
      </c>
      <c r="R31" s="62" t="str">
        <f t="shared" si="8"/>
        <v>MENOR VALOR</v>
      </c>
      <c r="S31" s="61">
        <f t="shared" si="9"/>
        <v>25670</v>
      </c>
      <c r="T31" s="61">
        <f t="shared" si="10"/>
        <v>25670</v>
      </c>
    </row>
    <row r="32" spans="1:20" s="8" customFormat="1" ht="25.5" x14ac:dyDescent="0.25">
      <c r="A32" s="80">
        <v>30</v>
      </c>
      <c r="B32" s="81" t="s">
        <v>40</v>
      </c>
      <c r="C32" s="80" t="s">
        <v>23</v>
      </c>
      <c r="D32" s="82">
        <v>1</v>
      </c>
      <c r="E32" s="52">
        <v>20906.972399999999</v>
      </c>
      <c r="F32" s="52">
        <v>26250</v>
      </c>
      <c r="G32" s="52">
        <v>25000</v>
      </c>
      <c r="H32" s="52">
        <v>25750</v>
      </c>
      <c r="I32" s="73">
        <v>30188</v>
      </c>
      <c r="J32" s="61">
        <f t="shared" si="0"/>
        <v>20906.972399999999</v>
      </c>
      <c r="K32" s="62" t="str">
        <f t="shared" si="1"/>
        <v>HISTORICO</v>
      </c>
      <c r="L32" s="61">
        <f t="shared" si="2"/>
        <v>26797</v>
      </c>
      <c r="M32" s="61">
        <f t="shared" si="3"/>
        <v>26000</v>
      </c>
      <c r="N32" s="61">
        <f t="shared" si="4"/>
        <v>26725.154389393039</v>
      </c>
      <c r="O32" s="61">
        <f t="shared" si="5"/>
        <v>4164.8784573359262</v>
      </c>
      <c r="P32" s="63">
        <f t="shared" si="6"/>
        <v>0.15542331071895832</v>
      </c>
      <c r="Q32" s="61">
        <f t="shared" si="7"/>
        <v>20906.972399999999</v>
      </c>
      <c r="R32" s="62" t="str">
        <f t="shared" si="8"/>
        <v>MENOR VALOR</v>
      </c>
      <c r="S32" s="61">
        <f t="shared" si="9"/>
        <v>20906.97</v>
      </c>
      <c r="T32" s="61">
        <f t="shared" si="10"/>
        <v>20907</v>
      </c>
    </row>
    <row r="33" spans="1:20" s="8" customFormat="1" ht="39" thickBot="1" x14ac:dyDescent="0.3">
      <c r="A33" s="80">
        <v>31</v>
      </c>
      <c r="B33" s="81" t="s">
        <v>41</v>
      </c>
      <c r="C33" s="80" t="s">
        <v>23</v>
      </c>
      <c r="D33" s="82">
        <v>1</v>
      </c>
      <c r="E33" s="52">
        <v>25465.9496</v>
      </c>
      <c r="F33" s="43">
        <v>27488.3</v>
      </c>
      <c r="G33" s="43">
        <v>25690</v>
      </c>
      <c r="H33" s="43">
        <v>28002</v>
      </c>
      <c r="I33" s="76">
        <v>31612</v>
      </c>
      <c r="J33" s="61">
        <f t="shared" si="0"/>
        <v>25465.9496</v>
      </c>
      <c r="K33" s="62" t="str">
        <f t="shared" si="1"/>
        <v>HISTORICO</v>
      </c>
      <c r="L33" s="61">
        <f t="shared" si="2"/>
        <v>28198.075000000001</v>
      </c>
      <c r="M33" s="61">
        <f t="shared" si="3"/>
        <v>27745.15</v>
      </c>
      <c r="N33" s="61">
        <f t="shared" si="4"/>
        <v>28118.247718035116</v>
      </c>
      <c r="O33" s="61">
        <f t="shared" si="5"/>
        <v>1931.9043973920093</v>
      </c>
      <c r="P33" s="63">
        <f t="shared" si="6"/>
        <v>6.8511924923669767E-2</v>
      </c>
      <c r="Q33" s="61">
        <f t="shared" si="7"/>
        <v>25465.9496</v>
      </c>
      <c r="R33" s="62" t="str">
        <f t="shared" si="8"/>
        <v>MENOR VALOR</v>
      </c>
      <c r="S33" s="61">
        <f t="shared" si="9"/>
        <v>25465.95</v>
      </c>
      <c r="T33" s="61">
        <f t="shared" si="10"/>
        <v>25466</v>
      </c>
    </row>
    <row r="34" spans="1:20" s="8" customFormat="1" x14ac:dyDescent="0.25">
      <c r="A34" s="114" t="s">
        <v>42</v>
      </c>
      <c r="B34" s="115"/>
      <c r="C34" s="88"/>
      <c r="D34" s="88"/>
      <c r="E34" s="52">
        <v>0</v>
      </c>
      <c r="F34" s="88"/>
      <c r="G34" s="88"/>
      <c r="H34" s="88"/>
      <c r="I34" s="60"/>
      <c r="J34" s="61">
        <f t="shared" si="0"/>
        <v>0</v>
      </c>
      <c r="K34" s="62"/>
      <c r="L34" s="61"/>
      <c r="M34" s="61"/>
      <c r="N34" s="61"/>
      <c r="O34" s="61"/>
      <c r="P34" s="63"/>
      <c r="Q34" s="61"/>
      <c r="R34" s="62"/>
      <c r="S34" s="61"/>
      <c r="T34" s="61"/>
    </row>
    <row r="35" spans="1:20" s="8" customFormat="1" ht="51" x14ac:dyDescent="0.25">
      <c r="A35" s="80">
        <v>32</v>
      </c>
      <c r="B35" s="81" t="s">
        <v>43</v>
      </c>
      <c r="C35" s="80" t="s">
        <v>23</v>
      </c>
      <c r="D35" s="82">
        <v>1</v>
      </c>
      <c r="E35" s="52">
        <v>83362.662800000006</v>
      </c>
      <c r="F35" s="52">
        <v>37736</v>
      </c>
      <c r="G35" s="52">
        <v>35600</v>
      </c>
      <c r="H35" s="52">
        <v>38804</v>
      </c>
      <c r="I35" s="73">
        <v>43396</v>
      </c>
      <c r="J35" s="61">
        <f t="shared" si="0"/>
        <v>35600</v>
      </c>
      <c r="K35" s="62" t="str">
        <f t="shared" si="1"/>
        <v>DISTRIBUCIONES Y SERVICIOS JT</v>
      </c>
      <c r="L35" s="61">
        <f t="shared" si="2"/>
        <v>38884</v>
      </c>
      <c r="M35" s="61">
        <f t="shared" si="3"/>
        <v>38270</v>
      </c>
      <c r="N35" s="61">
        <f t="shared" si="4"/>
        <v>38782.251143906986</v>
      </c>
      <c r="O35" s="61">
        <f t="shared" si="5"/>
        <v>2322.1386694166222</v>
      </c>
      <c r="P35" s="63">
        <f t="shared" si="6"/>
        <v>5.9719644826062707E-2</v>
      </c>
      <c r="Q35" s="61">
        <f t="shared" si="7"/>
        <v>35600</v>
      </c>
      <c r="R35" s="62" t="str">
        <f t="shared" si="8"/>
        <v>MENOR VALOR</v>
      </c>
      <c r="S35" s="61">
        <f t="shared" si="9"/>
        <v>35600</v>
      </c>
      <c r="T35" s="61">
        <f t="shared" si="10"/>
        <v>35600</v>
      </c>
    </row>
    <row r="36" spans="1:20" s="8" customFormat="1" ht="76.5" x14ac:dyDescent="0.25">
      <c r="A36" s="80">
        <v>33</v>
      </c>
      <c r="B36" s="81" t="s">
        <v>44</v>
      </c>
      <c r="C36" s="80" t="s">
        <v>23</v>
      </c>
      <c r="D36" s="82">
        <v>1</v>
      </c>
      <c r="E36" s="52">
        <v>82465.695000000007</v>
      </c>
      <c r="F36" s="52">
        <v>41234</v>
      </c>
      <c r="G36" s="52">
        <v>38900</v>
      </c>
      <c r="H36" s="52">
        <v>40456</v>
      </c>
      <c r="I36" s="73">
        <v>47419</v>
      </c>
      <c r="J36" s="61">
        <f t="shared" si="0"/>
        <v>38900</v>
      </c>
      <c r="K36" s="62" t="str">
        <f t="shared" si="1"/>
        <v>DISTRIBUCIONES Y SERVICIOS JT</v>
      </c>
      <c r="L36" s="61">
        <f t="shared" si="2"/>
        <v>42002.25</v>
      </c>
      <c r="M36" s="61">
        <f t="shared" si="3"/>
        <v>40845</v>
      </c>
      <c r="N36" s="61">
        <f t="shared" si="4"/>
        <v>41882.741359854459</v>
      </c>
      <c r="O36" s="61">
        <f t="shared" si="5"/>
        <v>2193.6220119359668</v>
      </c>
      <c r="P36" s="63">
        <f t="shared" si="6"/>
        <v>5.2226297684908947E-2</v>
      </c>
      <c r="Q36" s="61">
        <f t="shared" si="7"/>
        <v>38900</v>
      </c>
      <c r="R36" s="62" t="str">
        <f t="shared" si="8"/>
        <v>MENOR VALOR</v>
      </c>
      <c r="S36" s="61">
        <f t="shared" si="9"/>
        <v>38900</v>
      </c>
      <c r="T36" s="61">
        <f t="shared" si="10"/>
        <v>38900</v>
      </c>
    </row>
    <row r="37" spans="1:20" s="8" customFormat="1" ht="51" x14ac:dyDescent="0.25">
      <c r="A37" s="80">
        <v>34</v>
      </c>
      <c r="B37" s="81" t="s">
        <v>45</v>
      </c>
      <c r="C37" s="80" t="s">
        <v>23</v>
      </c>
      <c r="D37" s="82">
        <v>1</v>
      </c>
      <c r="E37" s="52">
        <v>61828.126199999999</v>
      </c>
      <c r="F37" s="52">
        <v>35404</v>
      </c>
      <c r="G37" s="52">
        <v>33400</v>
      </c>
      <c r="H37" s="52">
        <v>36072</v>
      </c>
      <c r="I37" s="73">
        <v>40715</v>
      </c>
      <c r="J37" s="61">
        <f t="shared" si="0"/>
        <v>33400</v>
      </c>
      <c r="K37" s="62" t="str">
        <f t="shared" si="1"/>
        <v>DISTRIBUCIONES Y SERVICIOS JT</v>
      </c>
      <c r="L37" s="61">
        <f t="shared" si="2"/>
        <v>36397.75</v>
      </c>
      <c r="M37" s="61">
        <f t="shared" si="3"/>
        <v>35738</v>
      </c>
      <c r="N37" s="61">
        <f t="shared" si="4"/>
        <v>36302.026132367297</v>
      </c>
      <c r="O37" s="61">
        <f t="shared" si="5"/>
        <v>2119.7293533019729</v>
      </c>
      <c r="P37" s="63">
        <f t="shared" si="6"/>
        <v>5.8237922764510799E-2</v>
      </c>
      <c r="Q37" s="61">
        <f t="shared" si="7"/>
        <v>33400</v>
      </c>
      <c r="R37" s="62" t="str">
        <f t="shared" si="8"/>
        <v>MENOR VALOR</v>
      </c>
      <c r="S37" s="61">
        <f t="shared" si="9"/>
        <v>33400</v>
      </c>
      <c r="T37" s="61">
        <f t="shared" si="10"/>
        <v>33400</v>
      </c>
    </row>
    <row r="38" spans="1:20" s="8" customFormat="1" ht="51" x14ac:dyDescent="0.25">
      <c r="A38" s="80">
        <v>35</v>
      </c>
      <c r="B38" s="81" t="s">
        <v>46</v>
      </c>
      <c r="C38" s="80" t="s">
        <v>23</v>
      </c>
      <c r="D38" s="82">
        <v>1</v>
      </c>
      <c r="E38" s="52">
        <v>13491</v>
      </c>
      <c r="F38" s="52">
        <v>19656</v>
      </c>
      <c r="G38" s="52">
        <v>18900</v>
      </c>
      <c r="H38" s="52">
        <v>20601</v>
      </c>
      <c r="I38" s="73">
        <v>22604</v>
      </c>
      <c r="J38" s="61">
        <f t="shared" si="0"/>
        <v>13491</v>
      </c>
      <c r="K38" s="62" t="str">
        <f t="shared" si="1"/>
        <v>HISTORICO</v>
      </c>
      <c r="L38" s="61">
        <f t="shared" si="2"/>
        <v>20440.25</v>
      </c>
      <c r="M38" s="61">
        <f t="shared" si="3"/>
        <v>20128.5</v>
      </c>
      <c r="N38" s="61">
        <f t="shared" si="4"/>
        <v>20394.245227039948</v>
      </c>
      <c r="O38" s="61">
        <f t="shared" si="5"/>
        <v>4913.8617991606152</v>
      </c>
      <c r="P38" s="63">
        <f t="shared" si="6"/>
        <v>0.24040125728210834</v>
      </c>
      <c r="Q38" s="61">
        <f t="shared" si="7"/>
        <v>13491</v>
      </c>
      <c r="R38" s="62" t="str">
        <f t="shared" si="8"/>
        <v>MENOR VALOR</v>
      </c>
      <c r="S38" s="61">
        <f t="shared" si="9"/>
        <v>13491</v>
      </c>
      <c r="T38" s="61">
        <f t="shared" si="10"/>
        <v>13491</v>
      </c>
    </row>
    <row r="39" spans="1:20" s="8" customFormat="1" ht="38.25" x14ac:dyDescent="0.25">
      <c r="A39" s="80">
        <v>36</v>
      </c>
      <c r="B39" s="81" t="s">
        <v>47</v>
      </c>
      <c r="C39" s="80" t="s">
        <v>23</v>
      </c>
      <c r="D39" s="82">
        <v>1</v>
      </c>
      <c r="E39" s="52">
        <v>26706</v>
      </c>
      <c r="F39" s="52">
        <v>36225</v>
      </c>
      <c r="G39" s="52">
        <v>34500</v>
      </c>
      <c r="H39" s="52">
        <v>35535</v>
      </c>
      <c r="I39" s="73">
        <v>41659</v>
      </c>
      <c r="J39" s="61">
        <f t="shared" si="0"/>
        <v>26706</v>
      </c>
      <c r="K39" s="62" t="str">
        <f t="shared" si="1"/>
        <v>HISTORICO</v>
      </c>
      <c r="L39" s="61">
        <f t="shared" si="2"/>
        <v>36979.75</v>
      </c>
      <c r="M39" s="61">
        <f t="shared" si="3"/>
        <v>35880</v>
      </c>
      <c r="N39" s="61">
        <f t="shared" si="4"/>
        <v>36880.615675004294</v>
      </c>
      <c r="O39" s="61">
        <f t="shared" si="5"/>
        <v>7264.6382932152928</v>
      </c>
      <c r="P39" s="63">
        <f t="shared" si="6"/>
        <v>0.19644909154916659</v>
      </c>
      <c r="Q39" s="61">
        <f t="shared" si="7"/>
        <v>26706</v>
      </c>
      <c r="R39" s="62" t="str">
        <f t="shared" si="8"/>
        <v>MENOR VALOR</v>
      </c>
      <c r="S39" s="61">
        <f t="shared" si="9"/>
        <v>26706</v>
      </c>
      <c r="T39" s="61">
        <f t="shared" si="10"/>
        <v>26706</v>
      </c>
    </row>
    <row r="40" spans="1:20" s="8" customFormat="1" ht="38.25" x14ac:dyDescent="0.25">
      <c r="A40" s="80">
        <v>37</v>
      </c>
      <c r="B40" s="81" t="s">
        <v>48</v>
      </c>
      <c r="C40" s="80" t="s">
        <v>23</v>
      </c>
      <c r="D40" s="82">
        <v>1</v>
      </c>
      <c r="E40" s="52">
        <v>19021</v>
      </c>
      <c r="F40" s="52">
        <v>28355</v>
      </c>
      <c r="G40" s="52">
        <v>26500</v>
      </c>
      <c r="H40" s="52">
        <v>28620</v>
      </c>
      <c r="I40" s="73">
        <v>32608</v>
      </c>
      <c r="J40" s="61">
        <f t="shared" si="0"/>
        <v>19021</v>
      </c>
      <c r="K40" s="62" t="str">
        <f t="shared" si="1"/>
        <v>HISTORICO</v>
      </c>
      <c r="L40" s="61">
        <f t="shared" si="2"/>
        <v>29020.75</v>
      </c>
      <c r="M40" s="61">
        <f t="shared" si="3"/>
        <v>28487.5</v>
      </c>
      <c r="N40" s="61">
        <f t="shared" si="4"/>
        <v>28937.921175652064</v>
      </c>
      <c r="O40" s="61">
        <f t="shared" si="5"/>
        <v>7070.8910351701788</v>
      </c>
      <c r="P40" s="63">
        <f t="shared" si="6"/>
        <v>0.24364949338560096</v>
      </c>
      <c r="Q40" s="61">
        <f t="shared" si="7"/>
        <v>19021</v>
      </c>
      <c r="R40" s="62" t="str">
        <f t="shared" si="8"/>
        <v>MENOR VALOR</v>
      </c>
      <c r="S40" s="61">
        <f t="shared" si="9"/>
        <v>19021</v>
      </c>
      <c r="T40" s="61">
        <f t="shared" si="10"/>
        <v>19021</v>
      </c>
    </row>
    <row r="41" spans="1:20" s="8" customFormat="1" ht="51" x14ac:dyDescent="0.25">
      <c r="A41" s="80">
        <v>38</v>
      </c>
      <c r="B41" s="81" t="s">
        <v>49</v>
      </c>
      <c r="C41" s="80" t="s">
        <v>23</v>
      </c>
      <c r="D41" s="82">
        <v>1</v>
      </c>
      <c r="E41" s="52">
        <v>61568.1204</v>
      </c>
      <c r="F41" s="52">
        <v>48336</v>
      </c>
      <c r="G41" s="52">
        <v>45600</v>
      </c>
      <c r="H41" s="52">
        <v>48336</v>
      </c>
      <c r="I41" s="73">
        <v>55586</v>
      </c>
      <c r="J41" s="61">
        <f t="shared" si="0"/>
        <v>45600</v>
      </c>
      <c r="K41" s="62" t="str">
        <f t="shared" si="1"/>
        <v>DISTRIBUCIONES Y SERVICIOS JT</v>
      </c>
      <c r="L41" s="61">
        <f t="shared" si="2"/>
        <v>49464.5</v>
      </c>
      <c r="M41" s="61">
        <f t="shared" si="3"/>
        <v>48336</v>
      </c>
      <c r="N41" s="61">
        <f t="shared" si="4"/>
        <v>49330.772955546527</v>
      </c>
      <c r="O41" s="61">
        <f t="shared" si="5"/>
        <v>2732.6141558954128</v>
      </c>
      <c r="P41" s="63">
        <f t="shared" si="6"/>
        <v>5.524394577718187E-2</v>
      </c>
      <c r="Q41" s="61">
        <f t="shared" si="7"/>
        <v>45600</v>
      </c>
      <c r="R41" s="62" t="str">
        <f t="shared" si="8"/>
        <v>MENOR VALOR</v>
      </c>
      <c r="S41" s="61">
        <f t="shared" si="9"/>
        <v>45600</v>
      </c>
      <c r="T41" s="61">
        <f t="shared" si="10"/>
        <v>45600</v>
      </c>
    </row>
    <row r="42" spans="1:20" s="8" customFormat="1" ht="38.25" x14ac:dyDescent="0.25">
      <c r="A42" s="80">
        <v>39</v>
      </c>
      <c r="B42" s="81" t="s">
        <v>50</v>
      </c>
      <c r="C42" s="80" t="s">
        <v>5</v>
      </c>
      <c r="D42" s="82">
        <v>1</v>
      </c>
      <c r="E42" s="52">
        <v>26842.2052</v>
      </c>
      <c r="F42" s="52">
        <v>59492</v>
      </c>
      <c r="G42" s="52">
        <v>55600</v>
      </c>
      <c r="H42" s="52">
        <v>59492</v>
      </c>
      <c r="I42" s="73">
        <v>68416</v>
      </c>
      <c r="J42" s="61">
        <f t="shared" si="0"/>
        <v>26842.2052</v>
      </c>
      <c r="K42" s="62" t="str">
        <f t="shared" si="1"/>
        <v>HISTORICO</v>
      </c>
      <c r="L42" s="61">
        <f t="shared" si="2"/>
        <v>60750</v>
      </c>
      <c r="M42" s="61">
        <f t="shared" si="3"/>
        <v>59492</v>
      </c>
      <c r="N42" s="61">
        <f t="shared" si="4"/>
        <v>60574.160274425594</v>
      </c>
      <c r="O42" s="61">
        <f t="shared" si="5"/>
        <v>23976.431638161961</v>
      </c>
      <c r="P42" s="63">
        <f t="shared" si="6"/>
        <v>0.39467377182159608</v>
      </c>
      <c r="Q42" s="61">
        <f t="shared" si="7"/>
        <v>60574.160274425594</v>
      </c>
      <c r="R42" s="62" t="str">
        <f t="shared" si="8"/>
        <v>MEDIA GEOMETRICA</v>
      </c>
      <c r="S42" s="61">
        <f t="shared" si="9"/>
        <v>60574.16</v>
      </c>
      <c r="T42" s="61">
        <f t="shared" si="10"/>
        <v>60574</v>
      </c>
    </row>
    <row r="43" spans="1:20" s="8" customFormat="1" ht="51" x14ac:dyDescent="0.25">
      <c r="A43" s="80">
        <v>40</v>
      </c>
      <c r="B43" s="81" t="s">
        <v>51</v>
      </c>
      <c r="C43" s="80" t="s">
        <v>23</v>
      </c>
      <c r="D43" s="82">
        <v>1</v>
      </c>
      <c r="E43" s="52">
        <v>17049.6976</v>
      </c>
      <c r="F43" s="52">
        <v>23861</v>
      </c>
      <c r="G43" s="52">
        <v>22300</v>
      </c>
      <c r="H43" s="52">
        <v>23192</v>
      </c>
      <c r="I43" s="73">
        <v>27440</v>
      </c>
      <c r="J43" s="61">
        <f t="shared" si="0"/>
        <v>17049.6976</v>
      </c>
      <c r="K43" s="62" t="str">
        <f t="shared" si="1"/>
        <v>HISTORICO</v>
      </c>
      <c r="L43" s="61">
        <f t="shared" si="2"/>
        <v>24198.25</v>
      </c>
      <c r="M43" s="61">
        <f t="shared" si="3"/>
        <v>23526.5</v>
      </c>
      <c r="N43" s="61">
        <f t="shared" si="4"/>
        <v>24122.868716637924</v>
      </c>
      <c r="O43" s="61">
        <f t="shared" si="5"/>
        <v>5054.789877707366</v>
      </c>
      <c r="P43" s="63">
        <f t="shared" si="6"/>
        <v>0.20889072051521768</v>
      </c>
      <c r="Q43" s="61">
        <f t="shared" si="7"/>
        <v>17049.6976</v>
      </c>
      <c r="R43" s="62" t="str">
        <f t="shared" si="8"/>
        <v>MENOR VALOR</v>
      </c>
      <c r="S43" s="61">
        <f t="shared" si="9"/>
        <v>17049.7</v>
      </c>
      <c r="T43" s="61">
        <f t="shared" si="10"/>
        <v>17050</v>
      </c>
    </row>
    <row r="44" spans="1:20" s="8" customFormat="1" ht="51.75" thickBot="1" x14ac:dyDescent="0.3">
      <c r="A44" s="80">
        <v>41</v>
      </c>
      <c r="B44" s="81" t="s">
        <v>52</v>
      </c>
      <c r="C44" s="80" t="s">
        <v>20</v>
      </c>
      <c r="D44" s="82">
        <v>1</v>
      </c>
      <c r="E44" s="52">
        <v>58648.537199999999</v>
      </c>
      <c r="F44" s="52">
        <v>47424</v>
      </c>
      <c r="G44" s="52">
        <v>45600</v>
      </c>
      <c r="H44" s="52">
        <v>47424</v>
      </c>
      <c r="I44" s="73">
        <v>54538</v>
      </c>
      <c r="J44" s="61">
        <f t="shared" si="0"/>
        <v>45600</v>
      </c>
      <c r="K44" s="62" t="str">
        <f t="shared" si="1"/>
        <v>DISTRIBUCIONES Y SERVICIOS JT</v>
      </c>
      <c r="L44" s="61">
        <f t="shared" si="2"/>
        <v>48746.5</v>
      </c>
      <c r="M44" s="61">
        <f t="shared" si="3"/>
        <v>47424</v>
      </c>
      <c r="N44" s="61">
        <f t="shared" si="4"/>
        <v>48631.213146602757</v>
      </c>
      <c r="O44" s="61">
        <f t="shared" si="5"/>
        <v>2224.9114870034718</v>
      </c>
      <c r="P44" s="63">
        <f t="shared" si="6"/>
        <v>4.564248688630921E-2</v>
      </c>
      <c r="Q44" s="61">
        <f t="shared" si="7"/>
        <v>45600</v>
      </c>
      <c r="R44" s="62" t="str">
        <f t="shared" si="8"/>
        <v>MENOR VALOR</v>
      </c>
      <c r="S44" s="61">
        <f t="shared" si="9"/>
        <v>45600</v>
      </c>
      <c r="T44" s="61">
        <f t="shared" si="10"/>
        <v>45600</v>
      </c>
    </row>
    <row r="45" spans="1:20" s="8" customFormat="1" x14ac:dyDescent="0.25">
      <c r="A45" s="114" t="s">
        <v>53</v>
      </c>
      <c r="B45" s="115"/>
      <c r="C45" s="87"/>
      <c r="D45" s="87"/>
      <c r="E45" s="52">
        <v>0</v>
      </c>
      <c r="F45" s="87"/>
      <c r="G45" s="87"/>
      <c r="H45" s="87"/>
      <c r="I45" s="60"/>
      <c r="J45" s="61"/>
      <c r="K45" s="62"/>
      <c r="L45" s="61"/>
      <c r="M45" s="61"/>
      <c r="N45" s="61"/>
      <c r="O45" s="61"/>
      <c r="P45" s="63"/>
      <c r="Q45" s="61"/>
      <c r="R45" s="62"/>
      <c r="S45" s="61"/>
      <c r="T45" s="61"/>
    </row>
    <row r="46" spans="1:20" s="8" customFormat="1" ht="51" x14ac:dyDescent="0.25">
      <c r="A46" s="80">
        <v>42</v>
      </c>
      <c r="B46" s="81" t="s">
        <v>54</v>
      </c>
      <c r="C46" s="80" t="s">
        <v>5</v>
      </c>
      <c r="D46" s="82">
        <v>1</v>
      </c>
      <c r="E46" s="52">
        <v>17062.227999999999</v>
      </c>
      <c r="F46" s="52">
        <v>17655</v>
      </c>
      <c r="G46" s="52">
        <v>16500</v>
      </c>
      <c r="H46" s="52">
        <v>16995</v>
      </c>
      <c r="I46" s="73">
        <v>20303</v>
      </c>
      <c r="J46" s="61">
        <f t="shared" si="0"/>
        <v>16500</v>
      </c>
      <c r="K46" s="62" t="str">
        <f t="shared" si="1"/>
        <v>DISTRIBUCIONES Y SERVICIOS JT</v>
      </c>
      <c r="L46" s="61">
        <f t="shared" si="2"/>
        <v>17863.25</v>
      </c>
      <c r="M46" s="61">
        <f t="shared" si="3"/>
        <v>17325</v>
      </c>
      <c r="N46" s="61">
        <f t="shared" si="4"/>
        <v>17805.66763278556</v>
      </c>
      <c r="O46" s="61">
        <f t="shared" si="5"/>
        <v>963.96331945256088</v>
      </c>
      <c r="P46" s="63">
        <f t="shared" si="6"/>
        <v>5.3963490375634943E-2</v>
      </c>
      <c r="Q46" s="61">
        <f t="shared" si="7"/>
        <v>16500</v>
      </c>
      <c r="R46" s="62" t="str">
        <f t="shared" si="8"/>
        <v>MENOR VALOR</v>
      </c>
      <c r="S46" s="61">
        <f t="shared" si="9"/>
        <v>16500</v>
      </c>
      <c r="T46" s="61">
        <f t="shared" si="10"/>
        <v>16500</v>
      </c>
    </row>
    <row r="47" spans="1:20" s="8" customFormat="1" ht="51" x14ac:dyDescent="0.25">
      <c r="A47" s="80">
        <v>43</v>
      </c>
      <c r="B47" s="81" t="s">
        <v>55</v>
      </c>
      <c r="C47" s="80" t="s">
        <v>23</v>
      </c>
      <c r="D47" s="82">
        <v>1</v>
      </c>
      <c r="E47" s="52">
        <v>109346.5356</v>
      </c>
      <c r="F47" s="52">
        <v>60669</v>
      </c>
      <c r="G47" s="52">
        <v>56700</v>
      </c>
      <c r="H47" s="52">
        <v>58968</v>
      </c>
      <c r="I47" s="73">
        <v>69769</v>
      </c>
      <c r="J47" s="61">
        <f t="shared" si="0"/>
        <v>56700</v>
      </c>
      <c r="K47" s="62" t="str">
        <f t="shared" si="1"/>
        <v>DISTRIBUCIONES Y SERVICIOS JT</v>
      </c>
      <c r="L47" s="61">
        <f t="shared" si="2"/>
        <v>61526.5</v>
      </c>
      <c r="M47" s="61">
        <f t="shared" si="3"/>
        <v>59818.5</v>
      </c>
      <c r="N47" s="61">
        <f t="shared" si="4"/>
        <v>61334.834532653374</v>
      </c>
      <c r="O47" s="61">
        <f t="shared" si="5"/>
        <v>3412.8508793968717</v>
      </c>
      <c r="P47" s="63">
        <f t="shared" si="6"/>
        <v>5.5469608695389333E-2</v>
      </c>
      <c r="Q47" s="61">
        <f t="shared" si="7"/>
        <v>56700</v>
      </c>
      <c r="R47" s="62" t="str">
        <f t="shared" si="8"/>
        <v>MENOR VALOR</v>
      </c>
      <c r="S47" s="61">
        <f t="shared" si="9"/>
        <v>56700</v>
      </c>
      <c r="T47" s="61">
        <f t="shared" si="10"/>
        <v>56700</v>
      </c>
    </row>
    <row r="48" spans="1:20" s="8" customFormat="1" ht="51" x14ac:dyDescent="0.25">
      <c r="A48" s="80">
        <v>44</v>
      </c>
      <c r="B48" s="81" t="s">
        <v>56</v>
      </c>
      <c r="C48" s="80" t="s">
        <v>5</v>
      </c>
      <c r="D48" s="82">
        <v>1</v>
      </c>
      <c r="E48" s="52">
        <v>13696.7714</v>
      </c>
      <c r="F48" s="52">
        <v>13020</v>
      </c>
      <c r="G48" s="52">
        <v>12400</v>
      </c>
      <c r="H48" s="52">
        <v>13516</v>
      </c>
      <c r="I48" s="73">
        <v>14973</v>
      </c>
      <c r="J48" s="61">
        <f t="shared" si="0"/>
        <v>12400</v>
      </c>
      <c r="K48" s="62" t="str">
        <f t="shared" si="1"/>
        <v>DISTRIBUCIONES Y SERVICIOS JT</v>
      </c>
      <c r="L48" s="61">
        <f t="shared" si="2"/>
        <v>13477.25</v>
      </c>
      <c r="M48" s="61">
        <f t="shared" si="3"/>
        <v>13268</v>
      </c>
      <c r="N48" s="61">
        <f t="shared" si="4"/>
        <v>13444.585559273668</v>
      </c>
      <c r="O48" s="61">
        <f t="shared" si="5"/>
        <v>761.73078003320836</v>
      </c>
      <c r="P48" s="63">
        <f t="shared" si="6"/>
        <v>5.6519748467469877E-2</v>
      </c>
      <c r="Q48" s="61">
        <f t="shared" si="7"/>
        <v>12400</v>
      </c>
      <c r="R48" s="62" t="str">
        <f t="shared" si="8"/>
        <v>MENOR VALOR</v>
      </c>
      <c r="S48" s="61">
        <f t="shared" si="9"/>
        <v>12400</v>
      </c>
      <c r="T48" s="61">
        <f t="shared" si="10"/>
        <v>12400</v>
      </c>
    </row>
    <row r="49" spans="1:20" s="8" customFormat="1" ht="25.5" x14ac:dyDescent="0.25">
      <c r="A49" s="80">
        <v>45</v>
      </c>
      <c r="B49" s="81" t="s">
        <v>57</v>
      </c>
      <c r="C49" s="80" t="s">
        <v>23</v>
      </c>
      <c r="D49" s="82">
        <v>1</v>
      </c>
      <c r="E49" s="52">
        <v>10170.508</v>
      </c>
      <c r="F49" s="52">
        <v>14204</v>
      </c>
      <c r="G49" s="52">
        <v>13400</v>
      </c>
      <c r="H49" s="52">
        <v>14204</v>
      </c>
      <c r="I49" s="73">
        <v>16335</v>
      </c>
      <c r="J49" s="61">
        <f t="shared" si="0"/>
        <v>10170.508</v>
      </c>
      <c r="K49" s="62" t="str">
        <f t="shared" si="1"/>
        <v>HISTORICO</v>
      </c>
      <c r="L49" s="61">
        <f t="shared" si="2"/>
        <v>14535.75</v>
      </c>
      <c r="M49" s="61">
        <f t="shared" si="3"/>
        <v>14204</v>
      </c>
      <c r="N49" s="61">
        <f t="shared" si="4"/>
        <v>14496.438456158767</v>
      </c>
      <c r="O49" s="61">
        <f t="shared" si="5"/>
        <v>3086.6922197203203</v>
      </c>
      <c r="P49" s="63">
        <f t="shared" si="6"/>
        <v>0.21235176855135238</v>
      </c>
      <c r="Q49" s="61">
        <f t="shared" si="7"/>
        <v>10170.508</v>
      </c>
      <c r="R49" s="62" t="str">
        <f t="shared" si="8"/>
        <v>MENOR VALOR</v>
      </c>
      <c r="S49" s="61">
        <f t="shared" si="9"/>
        <v>10170.51</v>
      </c>
      <c r="T49" s="61">
        <f t="shared" si="10"/>
        <v>10171</v>
      </c>
    </row>
    <row r="50" spans="1:20" s="8" customFormat="1" ht="51" x14ac:dyDescent="0.25">
      <c r="A50" s="80">
        <v>46</v>
      </c>
      <c r="B50" s="83" t="s">
        <v>58</v>
      </c>
      <c r="C50" s="80" t="s">
        <v>23</v>
      </c>
      <c r="D50" s="82">
        <v>1</v>
      </c>
      <c r="E50" s="52">
        <v>63926.968200000003</v>
      </c>
      <c r="F50" s="52">
        <v>39405.599999999999</v>
      </c>
      <c r="G50" s="52">
        <v>37890</v>
      </c>
      <c r="H50" s="52">
        <v>40163</v>
      </c>
      <c r="I50" s="73">
        <v>45316</v>
      </c>
      <c r="J50" s="61">
        <f t="shared" si="0"/>
        <v>37890</v>
      </c>
      <c r="K50" s="62" t="str">
        <f t="shared" si="1"/>
        <v>DISTRIBUCIONES Y SERVICIOS JT</v>
      </c>
      <c r="L50" s="61">
        <f t="shared" si="2"/>
        <v>40693.65</v>
      </c>
      <c r="M50" s="61">
        <f t="shared" si="3"/>
        <v>39784.300000000003</v>
      </c>
      <c r="N50" s="61">
        <f t="shared" si="4"/>
        <v>40601.311823265096</v>
      </c>
      <c r="O50" s="61">
        <f t="shared" si="5"/>
        <v>1982.4799270736651</v>
      </c>
      <c r="P50" s="63">
        <f t="shared" si="6"/>
        <v>4.8717181355657821E-2</v>
      </c>
      <c r="Q50" s="61">
        <f t="shared" si="7"/>
        <v>37890</v>
      </c>
      <c r="R50" s="62" t="str">
        <f t="shared" si="8"/>
        <v>MENOR VALOR</v>
      </c>
      <c r="S50" s="61">
        <f t="shared" si="9"/>
        <v>37890</v>
      </c>
      <c r="T50" s="61">
        <f t="shared" si="10"/>
        <v>37890</v>
      </c>
    </row>
    <row r="51" spans="1:20" s="8" customFormat="1" x14ac:dyDescent="0.25">
      <c r="A51" s="80">
        <v>47</v>
      </c>
      <c r="B51" s="81" t="s">
        <v>59</v>
      </c>
      <c r="C51" s="80" t="s">
        <v>23</v>
      </c>
      <c r="D51" s="82">
        <v>1</v>
      </c>
      <c r="E51" s="52">
        <v>23831.776600000001</v>
      </c>
      <c r="F51" s="52">
        <v>32760</v>
      </c>
      <c r="G51" s="52">
        <v>31200</v>
      </c>
      <c r="H51" s="52">
        <v>33072</v>
      </c>
      <c r="I51" s="73">
        <v>37674</v>
      </c>
      <c r="J51" s="61">
        <f t="shared" si="0"/>
        <v>23831.776600000001</v>
      </c>
      <c r="K51" s="62" t="str">
        <f t="shared" si="1"/>
        <v>HISTORICO</v>
      </c>
      <c r="L51" s="61">
        <f t="shared" si="2"/>
        <v>33676.5</v>
      </c>
      <c r="M51" s="61">
        <f t="shared" si="3"/>
        <v>32916</v>
      </c>
      <c r="N51" s="61">
        <f t="shared" si="4"/>
        <v>33593.10674506853</v>
      </c>
      <c r="O51" s="61">
        <f t="shared" si="5"/>
        <v>6961.270675045912</v>
      </c>
      <c r="P51" s="63">
        <f t="shared" si="6"/>
        <v>0.20671004038560753</v>
      </c>
      <c r="Q51" s="61">
        <f t="shared" si="7"/>
        <v>23831.776600000001</v>
      </c>
      <c r="R51" s="62" t="str">
        <f>IF(Q51=J51,"MENOR VALOR","MEDIA GEOMETRICA")</f>
        <v>MENOR VALOR</v>
      </c>
      <c r="S51" s="61">
        <f t="shared" si="9"/>
        <v>23831.78</v>
      </c>
      <c r="T51" s="61">
        <f t="shared" si="10"/>
        <v>23832</v>
      </c>
    </row>
    <row r="52" spans="1:20" s="8" customFormat="1" ht="51" x14ac:dyDescent="0.25">
      <c r="A52" s="80">
        <v>48</v>
      </c>
      <c r="B52" s="81" t="s">
        <v>60</v>
      </c>
      <c r="C52" s="80" t="s">
        <v>23</v>
      </c>
      <c r="D52" s="82">
        <v>1</v>
      </c>
      <c r="E52" s="52">
        <v>109996.02800000001</v>
      </c>
      <c r="F52" s="52">
        <v>69193.95</v>
      </c>
      <c r="G52" s="52">
        <v>65899</v>
      </c>
      <c r="H52" s="52">
        <v>68535</v>
      </c>
      <c r="I52" s="73">
        <v>79573</v>
      </c>
      <c r="J52" s="61">
        <f t="shared" si="0"/>
        <v>65899</v>
      </c>
      <c r="K52" s="62" t="str">
        <f t="shared" si="1"/>
        <v>DISTRIBUCIONES Y SERVICIOS JT</v>
      </c>
      <c r="L52" s="61">
        <f t="shared" si="2"/>
        <v>70800.237500000003</v>
      </c>
      <c r="M52" s="61">
        <f t="shared" si="3"/>
        <v>68864.475000000006</v>
      </c>
      <c r="N52" s="61">
        <f t="shared" si="4"/>
        <v>70616.513911302056</v>
      </c>
      <c r="O52" s="61">
        <f t="shared" si="5"/>
        <v>3465.6982724558029</v>
      </c>
      <c r="P52" s="63">
        <f t="shared" si="6"/>
        <v>4.8950376366404175E-2</v>
      </c>
      <c r="Q52" s="61">
        <f t="shared" si="7"/>
        <v>65899</v>
      </c>
      <c r="R52" s="62" t="str">
        <f t="shared" si="8"/>
        <v>MENOR VALOR</v>
      </c>
      <c r="S52" s="61">
        <f t="shared" si="9"/>
        <v>65899</v>
      </c>
      <c r="T52" s="61">
        <f t="shared" si="10"/>
        <v>65899</v>
      </c>
    </row>
    <row r="53" spans="1:20" s="8" customFormat="1" ht="51" x14ac:dyDescent="0.25">
      <c r="A53" s="80">
        <v>49</v>
      </c>
      <c r="B53" s="81" t="s">
        <v>61</v>
      </c>
      <c r="C53" s="80" t="s">
        <v>23</v>
      </c>
      <c r="D53" s="82">
        <v>1</v>
      </c>
      <c r="E53" s="52">
        <v>19227.898799999999</v>
      </c>
      <c r="F53" s="43">
        <v>24910</v>
      </c>
      <c r="G53" s="43">
        <v>23500</v>
      </c>
      <c r="H53" s="43">
        <v>24675</v>
      </c>
      <c r="I53" s="76">
        <v>28647</v>
      </c>
      <c r="J53" s="61">
        <f t="shared" si="0"/>
        <v>19227.898799999999</v>
      </c>
      <c r="K53" s="62" t="str">
        <f t="shared" si="1"/>
        <v>HISTORICO</v>
      </c>
      <c r="L53" s="61">
        <f t="shared" si="2"/>
        <v>25433</v>
      </c>
      <c r="M53" s="61">
        <f t="shared" si="3"/>
        <v>24792.5</v>
      </c>
      <c r="N53" s="61">
        <f t="shared" si="4"/>
        <v>25362.641020788222</v>
      </c>
      <c r="O53" s="61">
        <f t="shared" si="5"/>
        <v>4387.6691364687986</v>
      </c>
      <c r="P53" s="63">
        <f t="shared" si="6"/>
        <v>0.17251874086693661</v>
      </c>
      <c r="Q53" s="61">
        <f t="shared" si="7"/>
        <v>19227.898799999999</v>
      </c>
      <c r="R53" s="62" t="str">
        <f t="shared" si="8"/>
        <v>MENOR VALOR</v>
      </c>
      <c r="S53" s="61">
        <f t="shared" si="9"/>
        <v>19227.900000000001</v>
      </c>
      <c r="T53" s="61">
        <f t="shared" si="10"/>
        <v>19228</v>
      </c>
    </row>
    <row r="54" spans="1:20" s="8" customFormat="1" ht="51" x14ac:dyDescent="0.25">
      <c r="A54" s="80">
        <v>50</v>
      </c>
      <c r="B54" s="81" t="s">
        <v>62</v>
      </c>
      <c r="C54" s="80" t="s">
        <v>23</v>
      </c>
      <c r="D54" s="82">
        <v>1</v>
      </c>
      <c r="E54" s="52">
        <v>30066.694800000001</v>
      </c>
      <c r="F54" s="43">
        <v>27392</v>
      </c>
      <c r="G54" s="43">
        <v>25600</v>
      </c>
      <c r="H54" s="43">
        <v>26624</v>
      </c>
      <c r="I54" s="76">
        <v>31501</v>
      </c>
      <c r="J54" s="61">
        <f t="shared" si="0"/>
        <v>25600</v>
      </c>
      <c r="K54" s="62" t="str">
        <f t="shared" si="1"/>
        <v>DISTRIBUCIONES Y SERVICIOS JT</v>
      </c>
      <c r="L54" s="61">
        <f t="shared" si="2"/>
        <v>27779.25</v>
      </c>
      <c r="M54" s="61">
        <f t="shared" si="3"/>
        <v>27008</v>
      </c>
      <c r="N54" s="61">
        <f t="shared" si="4"/>
        <v>27692.702390041617</v>
      </c>
      <c r="O54" s="61">
        <f t="shared" si="5"/>
        <v>1540.9624529007838</v>
      </c>
      <c r="P54" s="63">
        <f t="shared" si="6"/>
        <v>5.5471708303888111E-2</v>
      </c>
      <c r="Q54" s="61">
        <f t="shared" si="7"/>
        <v>25600</v>
      </c>
      <c r="R54" s="62" t="str">
        <f t="shared" si="8"/>
        <v>MENOR VALOR</v>
      </c>
      <c r="S54" s="61">
        <f t="shared" si="9"/>
        <v>25600</v>
      </c>
      <c r="T54" s="61">
        <f t="shared" si="10"/>
        <v>25600</v>
      </c>
    </row>
    <row r="55" spans="1:20" s="8" customFormat="1" ht="51" x14ac:dyDescent="0.25">
      <c r="A55" s="80">
        <v>51</v>
      </c>
      <c r="B55" s="81" t="s">
        <v>63</v>
      </c>
      <c r="C55" s="80" t="s">
        <v>23</v>
      </c>
      <c r="D55" s="82">
        <v>1</v>
      </c>
      <c r="E55" s="52">
        <v>36707.806799999998</v>
      </c>
      <c r="F55" s="43">
        <v>27768</v>
      </c>
      <c r="G55" s="43">
        <v>26700</v>
      </c>
      <c r="H55" s="43">
        <v>28302</v>
      </c>
      <c r="I55" s="76">
        <v>31933</v>
      </c>
      <c r="J55" s="61">
        <f t="shared" si="0"/>
        <v>26700</v>
      </c>
      <c r="K55" s="62" t="str">
        <f t="shared" si="1"/>
        <v>DISTRIBUCIONES Y SERVICIOS JT</v>
      </c>
      <c r="L55" s="61">
        <f t="shared" si="2"/>
        <v>28675.75</v>
      </c>
      <c r="M55" s="61">
        <f t="shared" si="3"/>
        <v>28035</v>
      </c>
      <c r="N55" s="61">
        <f t="shared" si="4"/>
        <v>28610.679832378595</v>
      </c>
      <c r="O55" s="61">
        <f t="shared" si="5"/>
        <v>1397.0662229293214</v>
      </c>
      <c r="P55" s="63">
        <f t="shared" si="6"/>
        <v>4.871943098015994E-2</v>
      </c>
      <c r="Q55" s="61">
        <f t="shared" si="7"/>
        <v>26700</v>
      </c>
      <c r="R55" s="62" t="str">
        <f t="shared" si="8"/>
        <v>MENOR VALOR</v>
      </c>
      <c r="S55" s="61">
        <f t="shared" si="9"/>
        <v>26700</v>
      </c>
      <c r="T55" s="61">
        <f t="shared" si="10"/>
        <v>26700</v>
      </c>
    </row>
    <row r="56" spans="1:20" s="8" customFormat="1" ht="51" x14ac:dyDescent="0.25">
      <c r="A56" s="80">
        <v>52</v>
      </c>
      <c r="B56" s="81" t="s">
        <v>64</v>
      </c>
      <c r="C56" s="80" t="s">
        <v>23</v>
      </c>
      <c r="D56" s="82">
        <v>1</v>
      </c>
      <c r="E56" s="52">
        <v>67236.038</v>
      </c>
      <c r="F56" s="43">
        <v>26880</v>
      </c>
      <c r="G56" s="43">
        <v>25600</v>
      </c>
      <c r="H56" s="43">
        <v>27648</v>
      </c>
      <c r="I56" s="76">
        <v>30912</v>
      </c>
      <c r="J56" s="61">
        <f t="shared" si="0"/>
        <v>25600</v>
      </c>
      <c r="K56" s="62" t="str">
        <f t="shared" si="1"/>
        <v>DISTRIBUCIONES Y SERVICIOS JT</v>
      </c>
      <c r="L56" s="61">
        <f t="shared" si="2"/>
        <v>27760</v>
      </c>
      <c r="M56" s="61">
        <f t="shared" si="3"/>
        <v>27264</v>
      </c>
      <c r="N56" s="61">
        <f t="shared" si="4"/>
        <v>27692.681692171423</v>
      </c>
      <c r="O56" s="61">
        <f t="shared" si="5"/>
        <v>1527.3506473629427</v>
      </c>
      <c r="P56" s="63">
        <f t="shared" si="6"/>
        <v>5.5019836000106008E-2</v>
      </c>
      <c r="Q56" s="61">
        <f t="shared" si="7"/>
        <v>25600</v>
      </c>
      <c r="R56" s="62" t="str">
        <f t="shared" si="8"/>
        <v>MENOR VALOR</v>
      </c>
      <c r="S56" s="61">
        <f t="shared" si="9"/>
        <v>25600</v>
      </c>
      <c r="T56" s="61">
        <f t="shared" si="10"/>
        <v>25600</v>
      </c>
    </row>
    <row r="57" spans="1:20" s="8" customFormat="1" ht="51" x14ac:dyDescent="0.25">
      <c r="A57" s="80">
        <v>53</v>
      </c>
      <c r="B57" s="81" t="s">
        <v>65</v>
      </c>
      <c r="C57" s="80" t="s">
        <v>23</v>
      </c>
      <c r="D57" s="82">
        <v>1</v>
      </c>
      <c r="E57" s="52">
        <v>47417.122000000003</v>
      </c>
      <c r="F57" s="43">
        <v>35845</v>
      </c>
      <c r="G57" s="43">
        <v>33500</v>
      </c>
      <c r="H57" s="43">
        <v>34505</v>
      </c>
      <c r="I57" s="76">
        <v>41222</v>
      </c>
      <c r="J57" s="61">
        <f t="shared" si="0"/>
        <v>33500</v>
      </c>
      <c r="K57" s="62" t="str">
        <f t="shared" si="1"/>
        <v>DISTRIBUCIONES Y SERVICIOS JT</v>
      </c>
      <c r="L57" s="61">
        <f t="shared" si="2"/>
        <v>36268</v>
      </c>
      <c r="M57" s="61">
        <f t="shared" si="3"/>
        <v>35175</v>
      </c>
      <c r="N57" s="61">
        <f t="shared" si="4"/>
        <v>36151.067048162127</v>
      </c>
      <c r="O57" s="61">
        <f t="shared" si="5"/>
        <v>1957.2715703243634</v>
      </c>
      <c r="P57" s="63">
        <f t="shared" si="6"/>
        <v>5.3966901133902158E-2</v>
      </c>
      <c r="Q57" s="61">
        <f t="shared" si="7"/>
        <v>33500</v>
      </c>
      <c r="R57" s="62" t="str">
        <f t="shared" si="8"/>
        <v>MENOR VALOR</v>
      </c>
      <c r="S57" s="61">
        <f t="shared" si="9"/>
        <v>33500</v>
      </c>
      <c r="T57" s="61">
        <f t="shared" si="10"/>
        <v>33500</v>
      </c>
    </row>
    <row r="58" spans="1:20" s="8" customFormat="1" ht="25.5" x14ac:dyDescent="0.25">
      <c r="A58" s="84">
        <v>54</v>
      </c>
      <c r="B58" s="83" t="s">
        <v>66</v>
      </c>
      <c r="C58" s="84" t="s">
        <v>23</v>
      </c>
      <c r="D58" s="85">
        <v>1</v>
      </c>
      <c r="E58" s="52">
        <v>0</v>
      </c>
      <c r="F58" s="52">
        <v>13000</v>
      </c>
      <c r="G58" s="52">
        <v>12500</v>
      </c>
      <c r="H58" s="52">
        <v>13375</v>
      </c>
      <c r="I58" s="73">
        <v>14950</v>
      </c>
      <c r="J58" s="61">
        <f t="shared" si="0"/>
        <v>0</v>
      </c>
      <c r="K58" s="62" t="str">
        <f t="shared" si="1"/>
        <v>HISTORICO</v>
      </c>
      <c r="L58" s="61">
        <f t="shared" si="2"/>
        <v>13456.25</v>
      </c>
      <c r="M58" s="61">
        <f t="shared" si="3"/>
        <v>13187.5</v>
      </c>
      <c r="N58" s="61">
        <f t="shared" si="4"/>
        <v>13426.013735886889</v>
      </c>
      <c r="O58" s="61">
        <f t="shared" si="5"/>
        <v>9515.0056243414801</v>
      </c>
      <c r="P58" s="63">
        <f t="shared" si="6"/>
        <v>0.70710678118654757</v>
      </c>
      <c r="Q58" s="61">
        <f t="shared" si="7"/>
        <v>13426.013735886889</v>
      </c>
      <c r="R58" s="62" t="str">
        <f t="shared" si="8"/>
        <v>MEDIA GEOMETRICA</v>
      </c>
      <c r="S58" s="61">
        <f t="shared" si="9"/>
        <v>13426.01</v>
      </c>
      <c r="T58" s="61">
        <f t="shared" si="10"/>
        <v>13426</v>
      </c>
    </row>
    <row r="59" spans="1:20" s="8" customFormat="1" ht="25.5" x14ac:dyDescent="0.25">
      <c r="A59" s="80">
        <v>55</v>
      </c>
      <c r="B59" s="81" t="s">
        <v>67</v>
      </c>
      <c r="C59" s="80" t="s">
        <v>23</v>
      </c>
      <c r="D59" s="82">
        <v>1</v>
      </c>
      <c r="E59" s="52">
        <v>28170.427599999999</v>
      </c>
      <c r="F59" s="52">
        <v>45792</v>
      </c>
      <c r="G59" s="52">
        <v>43200</v>
      </c>
      <c r="H59" s="52">
        <v>45792</v>
      </c>
      <c r="I59" s="73">
        <v>52661</v>
      </c>
      <c r="J59" s="61">
        <f t="shared" si="0"/>
        <v>28170.427599999999</v>
      </c>
      <c r="K59" s="62" t="str">
        <f t="shared" si="1"/>
        <v>HISTORICO</v>
      </c>
      <c r="L59" s="61">
        <f t="shared" si="2"/>
        <v>46861.25</v>
      </c>
      <c r="M59" s="61">
        <f t="shared" si="3"/>
        <v>45792</v>
      </c>
      <c r="N59" s="61">
        <f t="shared" si="4"/>
        <v>46734.544932927551</v>
      </c>
      <c r="O59" s="61">
        <f t="shared" si="5"/>
        <v>13216.407264993431</v>
      </c>
      <c r="P59" s="63">
        <f t="shared" si="6"/>
        <v>0.28203275126022953</v>
      </c>
      <c r="Q59" s="61">
        <f t="shared" si="7"/>
        <v>28170.427599999999</v>
      </c>
      <c r="R59" s="62" t="str">
        <f t="shared" si="8"/>
        <v>MENOR VALOR</v>
      </c>
      <c r="S59" s="61">
        <f t="shared" si="9"/>
        <v>28170.43</v>
      </c>
      <c r="T59" s="61">
        <f t="shared" si="10"/>
        <v>28170</v>
      </c>
    </row>
    <row r="60" spans="1:20" s="8" customFormat="1" ht="51" x14ac:dyDescent="0.25">
      <c r="A60" s="80">
        <v>56</v>
      </c>
      <c r="B60" s="81" t="s">
        <v>68</v>
      </c>
      <c r="C60" s="80" t="s">
        <v>23</v>
      </c>
      <c r="D60" s="82">
        <v>1</v>
      </c>
      <c r="E60" s="52">
        <v>45230.567199999998</v>
      </c>
      <c r="F60" s="52">
        <v>35738</v>
      </c>
      <c r="G60" s="52">
        <v>33400</v>
      </c>
      <c r="H60" s="52">
        <v>34736</v>
      </c>
      <c r="I60" s="73">
        <v>41099</v>
      </c>
      <c r="J60" s="61">
        <f t="shared" si="0"/>
        <v>33400</v>
      </c>
      <c r="K60" s="62" t="str">
        <f t="shared" si="1"/>
        <v>DISTRIBUCIONES Y SERVICIOS JT</v>
      </c>
      <c r="L60" s="61">
        <f t="shared" si="2"/>
        <v>36243.25</v>
      </c>
      <c r="M60" s="61">
        <f t="shared" si="3"/>
        <v>35237</v>
      </c>
      <c r="N60" s="61">
        <f t="shared" si="4"/>
        <v>36130.331234519021</v>
      </c>
      <c r="O60" s="61">
        <f t="shared" si="5"/>
        <v>2010.4813556086513</v>
      </c>
      <c r="P60" s="63">
        <f t="shared" si="6"/>
        <v>5.5471883884824102E-2</v>
      </c>
      <c r="Q60" s="61">
        <f t="shared" si="7"/>
        <v>33400</v>
      </c>
      <c r="R60" s="62" t="str">
        <f t="shared" si="8"/>
        <v>MENOR VALOR</v>
      </c>
      <c r="S60" s="61">
        <f t="shared" si="9"/>
        <v>33400</v>
      </c>
      <c r="T60" s="61">
        <f t="shared" si="10"/>
        <v>33400</v>
      </c>
    </row>
    <row r="61" spans="1:20" s="8" customFormat="1" ht="51" x14ac:dyDescent="0.25">
      <c r="A61" s="80">
        <v>57</v>
      </c>
      <c r="B61" s="81" t="s">
        <v>69</v>
      </c>
      <c r="C61" s="80" t="s">
        <v>23</v>
      </c>
      <c r="D61" s="82">
        <v>1</v>
      </c>
      <c r="E61" s="52">
        <v>47218.724000000002</v>
      </c>
      <c r="F61" s="52">
        <v>41514.93</v>
      </c>
      <c r="G61" s="52">
        <v>38799</v>
      </c>
      <c r="H61" s="52">
        <v>41515</v>
      </c>
      <c r="I61" s="73">
        <v>47742</v>
      </c>
      <c r="J61" s="61">
        <f t="shared" si="0"/>
        <v>38799</v>
      </c>
      <c r="K61" s="62" t="str">
        <f t="shared" si="1"/>
        <v>DISTRIBUCIONES Y SERVICIOS JT</v>
      </c>
      <c r="L61" s="61">
        <f t="shared" si="2"/>
        <v>42392.732499999998</v>
      </c>
      <c r="M61" s="61">
        <f t="shared" si="3"/>
        <v>41514.964999999997</v>
      </c>
      <c r="N61" s="61">
        <f t="shared" si="4"/>
        <v>42270.036539248933</v>
      </c>
      <c r="O61" s="61">
        <f t="shared" si="5"/>
        <v>2541.1526205204832</v>
      </c>
      <c r="P61" s="63">
        <f t="shared" si="6"/>
        <v>5.9943119272164946E-2</v>
      </c>
      <c r="Q61" s="61">
        <f t="shared" si="7"/>
        <v>38799</v>
      </c>
      <c r="R61" s="62" t="str">
        <f t="shared" si="8"/>
        <v>MENOR VALOR</v>
      </c>
      <c r="S61" s="61">
        <f t="shared" si="9"/>
        <v>38799</v>
      </c>
      <c r="T61" s="61">
        <f t="shared" si="10"/>
        <v>38799</v>
      </c>
    </row>
    <row r="62" spans="1:20" s="8" customFormat="1" ht="38.25" x14ac:dyDescent="0.25">
      <c r="A62" s="80">
        <v>58</v>
      </c>
      <c r="B62" s="81" t="s">
        <v>70</v>
      </c>
      <c r="C62" s="80" t="s">
        <v>23</v>
      </c>
      <c r="D62" s="82">
        <v>1</v>
      </c>
      <c r="E62" s="52">
        <v>57003.922200000001</v>
      </c>
      <c r="F62" s="52">
        <v>62434</v>
      </c>
      <c r="G62" s="52">
        <v>58900</v>
      </c>
      <c r="H62" s="52">
        <v>64201</v>
      </c>
      <c r="I62" s="73">
        <v>71799</v>
      </c>
      <c r="J62" s="61">
        <f t="shared" si="0"/>
        <v>57003.922200000001</v>
      </c>
      <c r="K62" s="62" t="str">
        <f t="shared" si="1"/>
        <v>HISTORICO</v>
      </c>
      <c r="L62" s="61">
        <f t="shared" si="2"/>
        <v>64333.5</v>
      </c>
      <c r="M62" s="61">
        <f t="shared" si="3"/>
        <v>63317.5</v>
      </c>
      <c r="N62" s="61">
        <f t="shared" si="4"/>
        <v>64165.14215663285</v>
      </c>
      <c r="O62" s="61">
        <f t="shared" si="5"/>
        <v>5182.7941656143757</v>
      </c>
      <c r="P62" s="63">
        <f t="shared" si="6"/>
        <v>8.0561358632973118E-2</v>
      </c>
      <c r="Q62" s="61">
        <f t="shared" si="7"/>
        <v>57003.922200000001</v>
      </c>
      <c r="R62" s="62" t="str">
        <f t="shared" si="8"/>
        <v>MENOR VALOR</v>
      </c>
      <c r="S62" s="61">
        <f t="shared" si="9"/>
        <v>57003.92</v>
      </c>
      <c r="T62" s="61">
        <f t="shared" si="10"/>
        <v>57004</v>
      </c>
    </row>
    <row r="63" spans="1:20" s="8" customFormat="1" ht="51" x14ac:dyDescent="0.25">
      <c r="A63" s="80">
        <v>59</v>
      </c>
      <c r="B63" s="81" t="s">
        <v>71</v>
      </c>
      <c r="C63" s="80" t="s">
        <v>23</v>
      </c>
      <c r="D63" s="82">
        <v>1</v>
      </c>
      <c r="E63" s="52">
        <v>66156.335200000001</v>
      </c>
      <c r="F63" s="52">
        <v>59064</v>
      </c>
      <c r="G63" s="52">
        <v>55200</v>
      </c>
      <c r="H63" s="52">
        <v>58512</v>
      </c>
      <c r="I63" s="73">
        <v>67924</v>
      </c>
      <c r="J63" s="61">
        <f t="shared" si="0"/>
        <v>55200</v>
      </c>
      <c r="K63" s="62" t="str">
        <f t="shared" si="1"/>
        <v>DISTRIBUCIONES Y SERVICIOS JT</v>
      </c>
      <c r="L63" s="61">
        <f t="shared" si="2"/>
        <v>60175</v>
      </c>
      <c r="M63" s="61">
        <f t="shared" si="3"/>
        <v>58788</v>
      </c>
      <c r="N63" s="61">
        <f t="shared" si="4"/>
        <v>59997.414065365956</v>
      </c>
      <c r="O63" s="61">
        <f t="shared" si="5"/>
        <v>3517.856236403074</v>
      </c>
      <c r="P63" s="63">
        <f t="shared" si="6"/>
        <v>5.846042769261444E-2</v>
      </c>
      <c r="Q63" s="61">
        <f t="shared" si="7"/>
        <v>55200</v>
      </c>
      <c r="R63" s="62" t="str">
        <f t="shared" si="8"/>
        <v>MENOR VALOR</v>
      </c>
      <c r="S63" s="61">
        <f t="shared" si="9"/>
        <v>55200</v>
      </c>
      <c r="T63" s="61">
        <f t="shared" si="10"/>
        <v>55200</v>
      </c>
    </row>
    <row r="64" spans="1:20" s="8" customFormat="1" ht="51" x14ac:dyDescent="0.25">
      <c r="A64" s="80">
        <v>60</v>
      </c>
      <c r="B64" s="81" t="s">
        <v>72</v>
      </c>
      <c r="C64" s="80" t="s">
        <v>23</v>
      </c>
      <c r="D64" s="82">
        <v>1</v>
      </c>
      <c r="E64" s="52">
        <v>45727.606399999997</v>
      </c>
      <c r="F64" s="52">
        <v>33384</v>
      </c>
      <c r="G64" s="52">
        <v>32100</v>
      </c>
      <c r="H64" s="52">
        <v>34026</v>
      </c>
      <c r="I64" s="73">
        <v>38392</v>
      </c>
      <c r="J64" s="61">
        <f t="shared" si="0"/>
        <v>32100</v>
      </c>
      <c r="K64" s="62" t="str">
        <f t="shared" si="1"/>
        <v>DISTRIBUCIONES Y SERVICIOS JT</v>
      </c>
      <c r="L64" s="61">
        <f t="shared" si="2"/>
        <v>34475.5</v>
      </c>
      <c r="M64" s="61">
        <f t="shared" si="3"/>
        <v>33705</v>
      </c>
      <c r="N64" s="61">
        <f t="shared" si="4"/>
        <v>34397.252914716846</v>
      </c>
      <c r="O64" s="61">
        <f t="shared" si="5"/>
        <v>1679.7321587086437</v>
      </c>
      <c r="P64" s="63">
        <f t="shared" si="6"/>
        <v>4.8722488686419159E-2</v>
      </c>
      <c r="Q64" s="61">
        <f t="shared" si="7"/>
        <v>32100</v>
      </c>
      <c r="R64" s="62" t="str">
        <f t="shared" si="8"/>
        <v>MENOR VALOR</v>
      </c>
      <c r="S64" s="61">
        <f t="shared" si="9"/>
        <v>32100</v>
      </c>
      <c r="T64" s="61">
        <f t="shared" si="10"/>
        <v>32100</v>
      </c>
    </row>
    <row r="65" spans="1:20" s="8" customFormat="1" ht="51" x14ac:dyDescent="0.25">
      <c r="A65" s="80">
        <v>61</v>
      </c>
      <c r="B65" s="81" t="s">
        <v>73</v>
      </c>
      <c r="C65" s="80" t="s">
        <v>23</v>
      </c>
      <c r="D65" s="82">
        <v>1</v>
      </c>
      <c r="E65" s="52">
        <v>108895.4412</v>
      </c>
      <c r="F65" s="52">
        <v>60320</v>
      </c>
      <c r="G65" s="52">
        <v>58000</v>
      </c>
      <c r="H65" s="52">
        <v>62060</v>
      </c>
      <c r="I65" s="73">
        <v>69368</v>
      </c>
      <c r="J65" s="61">
        <f t="shared" si="0"/>
        <v>58000</v>
      </c>
      <c r="K65" s="62" t="str">
        <f t="shared" si="1"/>
        <v>DISTRIBUCIONES Y SERVICIOS JT</v>
      </c>
      <c r="L65" s="61">
        <f t="shared" si="2"/>
        <v>62437</v>
      </c>
      <c r="M65" s="61">
        <f t="shared" si="3"/>
        <v>61190</v>
      </c>
      <c r="N65" s="61">
        <f t="shared" si="4"/>
        <v>62296.703734515169</v>
      </c>
      <c r="O65" s="61">
        <f t="shared" si="5"/>
        <v>3137.4327881247114</v>
      </c>
      <c r="P65" s="63">
        <f t="shared" si="6"/>
        <v>5.0249576182787629E-2</v>
      </c>
      <c r="Q65" s="61">
        <f t="shared" si="7"/>
        <v>58000</v>
      </c>
      <c r="R65" s="62" t="str">
        <f t="shared" si="8"/>
        <v>MENOR VALOR</v>
      </c>
      <c r="S65" s="61">
        <f t="shared" si="9"/>
        <v>58000</v>
      </c>
      <c r="T65" s="61">
        <f t="shared" si="10"/>
        <v>58000</v>
      </c>
    </row>
    <row r="66" spans="1:20" s="8" customFormat="1" ht="38.25" x14ac:dyDescent="0.25">
      <c r="A66" s="80">
        <v>62</v>
      </c>
      <c r="B66" s="81" t="s">
        <v>74</v>
      </c>
      <c r="C66" s="80" t="s">
        <v>15</v>
      </c>
      <c r="D66" s="82">
        <v>1</v>
      </c>
      <c r="E66" s="52">
        <v>23632.3344</v>
      </c>
      <c r="F66" s="52">
        <v>70299</v>
      </c>
      <c r="G66" s="52">
        <v>65700</v>
      </c>
      <c r="H66" s="52">
        <v>70299</v>
      </c>
      <c r="I66" s="73">
        <v>80844</v>
      </c>
      <c r="J66" s="61">
        <f t="shared" si="0"/>
        <v>23632.3344</v>
      </c>
      <c r="K66" s="62" t="str">
        <f t="shared" si="1"/>
        <v>HISTORICO</v>
      </c>
      <c r="L66" s="61">
        <f t="shared" si="2"/>
        <v>71785.5</v>
      </c>
      <c r="M66" s="61">
        <f t="shared" si="3"/>
        <v>70299</v>
      </c>
      <c r="N66" s="61">
        <f t="shared" si="4"/>
        <v>71577.720639807521</v>
      </c>
      <c r="O66" s="61">
        <f t="shared" si="5"/>
        <v>34049.429931358805</v>
      </c>
      <c r="P66" s="63">
        <f t="shared" si="6"/>
        <v>0.4743218328403202</v>
      </c>
      <c r="Q66" s="61">
        <f t="shared" si="7"/>
        <v>71577.720639807521</v>
      </c>
      <c r="R66" s="62" t="str">
        <f t="shared" si="8"/>
        <v>MEDIA GEOMETRICA</v>
      </c>
      <c r="S66" s="61">
        <f t="shared" si="9"/>
        <v>71577.72</v>
      </c>
      <c r="T66" s="61">
        <f t="shared" si="10"/>
        <v>71578</v>
      </c>
    </row>
    <row r="67" spans="1:20" s="8" customFormat="1" ht="51" x14ac:dyDescent="0.25">
      <c r="A67" s="80">
        <v>63</v>
      </c>
      <c r="B67" s="81" t="s">
        <v>75</v>
      </c>
      <c r="C67" s="80" t="s">
        <v>23</v>
      </c>
      <c r="D67" s="82">
        <v>1</v>
      </c>
      <c r="E67" s="52">
        <v>24146.0808</v>
      </c>
      <c r="F67" s="52">
        <v>22152</v>
      </c>
      <c r="G67" s="52">
        <v>21300</v>
      </c>
      <c r="H67" s="52">
        <v>21939</v>
      </c>
      <c r="I67" s="73">
        <v>25475</v>
      </c>
      <c r="J67" s="61">
        <f t="shared" ref="J67:J130" si="11">+MIN(E67:I67)</f>
        <v>21300</v>
      </c>
      <c r="K67" s="62" t="str">
        <f t="shared" ref="K67:K130" si="12">IF(J67=E67,"HISTORICO",IF(J67=D67,"ORION CONIC SAS",IF(J67=F67,"IMVENCO SAS",IF(J67=G67,"DISTRIBUCIONES Y SERVICIOS JT",IF(J67=I67,"TORORIENTE ")))))</f>
        <v>DISTRIBUCIONES Y SERVICIOS JT</v>
      </c>
      <c r="L67" s="61">
        <f t="shared" ref="L67:L130" si="13">+AVERAGE(F67:I67)</f>
        <v>22716.5</v>
      </c>
      <c r="M67" s="61">
        <f t="shared" ref="M67:M130" si="14">MEDIAN(F67:I67)</f>
        <v>22045.5</v>
      </c>
      <c r="N67" s="61">
        <f t="shared" ref="N67:N130" si="15">+GEOMEAN(F67:I67)</f>
        <v>22661.095015724786</v>
      </c>
      <c r="O67" s="61">
        <f t="shared" ref="O67:O130" si="16">STDEVA(J67,L67)</f>
        <v>1001.6167555507445</v>
      </c>
      <c r="P67" s="63">
        <f t="shared" ref="P67:P130" si="17">+O67/L67</f>
        <v>4.4092036869709E-2</v>
      </c>
      <c r="Q67" s="61">
        <f t="shared" ref="Q67:Q130" si="18">IF(P67&lt;30%,J67,N67)</f>
        <v>21300</v>
      </c>
      <c r="R67" s="62" t="str">
        <f t="shared" ref="R67:R130" si="19">IF(Q67=J67,"MENOR VALOR","MEDIA GEOMETRICA")</f>
        <v>MENOR VALOR</v>
      </c>
      <c r="S67" s="61">
        <f t="shared" ref="S67:S130" si="20">ROUND(Q67,2)</f>
        <v>21300</v>
      </c>
      <c r="T67" s="61">
        <f t="shared" ref="T67:T130" si="21">+ROUND(S67,0)</f>
        <v>21300</v>
      </c>
    </row>
    <row r="68" spans="1:20" s="8" customFormat="1" ht="51" x14ac:dyDescent="0.25">
      <c r="A68" s="80">
        <v>64</v>
      </c>
      <c r="B68" s="81" t="s">
        <v>76</v>
      </c>
      <c r="C68" s="80" t="s">
        <v>23</v>
      </c>
      <c r="D68" s="82">
        <v>1</v>
      </c>
      <c r="E68" s="52">
        <v>87508.136799999993</v>
      </c>
      <c r="F68" s="52">
        <v>66661</v>
      </c>
      <c r="G68" s="52">
        <v>62300</v>
      </c>
      <c r="H68" s="52">
        <v>64792</v>
      </c>
      <c r="I68" s="73">
        <v>76660</v>
      </c>
      <c r="J68" s="61">
        <f t="shared" si="11"/>
        <v>62300</v>
      </c>
      <c r="K68" s="62" t="str">
        <f t="shared" si="12"/>
        <v>DISTRIBUCIONES Y SERVICIOS JT</v>
      </c>
      <c r="L68" s="61">
        <f t="shared" si="13"/>
        <v>67603.25</v>
      </c>
      <c r="M68" s="61">
        <f t="shared" si="14"/>
        <v>65726.5</v>
      </c>
      <c r="N68" s="61">
        <f t="shared" si="15"/>
        <v>67392.647520840546</v>
      </c>
      <c r="O68" s="61">
        <f t="shared" si="16"/>
        <v>3749.9640373275583</v>
      </c>
      <c r="P68" s="63">
        <f t="shared" si="17"/>
        <v>5.5470173953582974E-2</v>
      </c>
      <c r="Q68" s="61">
        <f t="shared" si="18"/>
        <v>62300</v>
      </c>
      <c r="R68" s="62" t="str">
        <f t="shared" si="19"/>
        <v>MENOR VALOR</v>
      </c>
      <c r="S68" s="61">
        <f t="shared" si="20"/>
        <v>62300</v>
      </c>
      <c r="T68" s="61">
        <f t="shared" si="21"/>
        <v>62300</v>
      </c>
    </row>
    <row r="69" spans="1:20" s="8" customFormat="1" ht="51" x14ac:dyDescent="0.25">
      <c r="A69" s="80">
        <v>65</v>
      </c>
      <c r="B69" s="81" t="s">
        <v>77</v>
      </c>
      <c r="C69" s="80" t="s">
        <v>23</v>
      </c>
      <c r="D69" s="82">
        <v>1</v>
      </c>
      <c r="E69" s="52">
        <v>37581.802199999998</v>
      </c>
      <c r="F69" s="52">
        <v>43992</v>
      </c>
      <c r="G69" s="52">
        <v>42300</v>
      </c>
      <c r="H69" s="52">
        <v>44838</v>
      </c>
      <c r="I69" s="73">
        <v>50591</v>
      </c>
      <c r="J69" s="61">
        <f t="shared" si="11"/>
        <v>37581.802199999998</v>
      </c>
      <c r="K69" s="62" t="str">
        <f t="shared" si="12"/>
        <v>HISTORICO</v>
      </c>
      <c r="L69" s="61">
        <f t="shared" si="13"/>
        <v>45430.25</v>
      </c>
      <c r="M69" s="61">
        <f t="shared" si="14"/>
        <v>44415</v>
      </c>
      <c r="N69" s="61">
        <f t="shared" si="15"/>
        <v>45327.147863617989</v>
      </c>
      <c r="O69" s="61">
        <f t="shared" si="16"/>
        <v>5549.6906611686418</v>
      </c>
      <c r="P69" s="63">
        <f t="shared" si="17"/>
        <v>0.12215848825768386</v>
      </c>
      <c r="Q69" s="61">
        <f t="shared" si="18"/>
        <v>37581.802199999998</v>
      </c>
      <c r="R69" s="62" t="str">
        <f t="shared" si="19"/>
        <v>MENOR VALOR</v>
      </c>
      <c r="S69" s="61">
        <f t="shared" si="20"/>
        <v>37581.800000000003</v>
      </c>
      <c r="T69" s="61">
        <f t="shared" si="21"/>
        <v>37582</v>
      </c>
    </row>
    <row r="70" spans="1:20" s="8" customFormat="1" ht="63.75" x14ac:dyDescent="0.25">
      <c r="A70" s="80">
        <v>66</v>
      </c>
      <c r="B70" s="81" t="s">
        <v>78</v>
      </c>
      <c r="C70" s="80" t="s">
        <v>23</v>
      </c>
      <c r="D70" s="82">
        <v>1</v>
      </c>
      <c r="E70" s="52">
        <v>67432.347599999994</v>
      </c>
      <c r="F70" s="52">
        <v>70532.399999999994</v>
      </c>
      <c r="G70" s="52">
        <v>66540</v>
      </c>
      <c r="H70" s="52">
        <v>70532</v>
      </c>
      <c r="I70" s="73">
        <v>81112</v>
      </c>
      <c r="J70" s="61">
        <f t="shared" si="11"/>
        <v>66540</v>
      </c>
      <c r="K70" s="62" t="str">
        <f t="shared" si="12"/>
        <v>DISTRIBUCIONES Y SERVICIOS JT</v>
      </c>
      <c r="L70" s="61">
        <f t="shared" si="13"/>
        <v>72179.100000000006</v>
      </c>
      <c r="M70" s="61">
        <f t="shared" si="14"/>
        <v>70532.2</v>
      </c>
      <c r="N70" s="61">
        <f t="shared" si="15"/>
        <v>71983.952924374855</v>
      </c>
      <c r="O70" s="61">
        <f t="shared" si="16"/>
        <v>3987.4458497890641</v>
      </c>
      <c r="P70" s="63">
        <f t="shared" si="17"/>
        <v>5.5243773471670664E-2</v>
      </c>
      <c r="Q70" s="61">
        <f t="shared" si="18"/>
        <v>66540</v>
      </c>
      <c r="R70" s="62" t="str">
        <f t="shared" si="19"/>
        <v>MENOR VALOR</v>
      </c>
      <c r="S70" s="61">
        <f t="shared" si="20"/>
        <v>66540</v>
      </c>
      <c r="T70" s="61">
        <f t="shared" si="21"/>
        <v>66540</v>
      </c>
    </row>
    <row r="71" spans="1:20" s="8" customFormat="1" ht="51" x14ac:dyDescent="0.25">
      <c r="A71" s="80">
        <v>67</v>
      </c>
      <c r="B71" s="81" t="s">
        <v>79</v>
      </c>
      <c r="C71" s="80" t="s">
        <v>20</v>
      </c>
      <c r="D71" s="82">
        <v>1</v>
      </c>
      <c r="E71" s="52">
        <v>959395.29700000002</v>
      </c>
      <c r="F71" s="52">
        <v>380813</v>
      </c>
      <c r="G71" s="52">
        <v>355900</v>
      </c>
      <c r="H71" s="52">
        <v>366577</v>
      </c>
      <c r="I71" s="73">
        <v>437935</v>
      </c>
      <c r="J71" s="61">
        <f t="shared" si="11"/>
        <v>355900</v>
      </c>
      <c r="K71" s="62" t="str">
        <f t="shared" si="12"/>
        <v>DISTRIBUCIONES Y SERVICIOS JT</v>
      </c>
      <c r="L71" s="61">
        <f t="shared" si="13"/>
        <v>385306.25</v>
      </c>
      <c r="M71" s="61">
        <f t="shared" si="14"/>
        <v>373695</v>
      </c>
      <c r="N71" s="61">
        <f t="shared" si="15"/>
        <v>384064.04842403374</v>
      </c>
      <c r="O71" s="61">
        <f t="shared" si="16"/>
        <v>20793.358784266915</v>
      </c>
      <c r="P71" s="63">
        <f t="shared" si="17"/>
        <v>5.3965796776633948E-2</v>
      </c>
      <c r="Q71" s="61">
        <f t="shared" si="18"/>
        <v>355900</v>
      </c>
      <c r="R71" s="62" t="str">
        <f t="shared" si="19"/>
        <v>MENOR VALOR</v>
      </c>
      <c r="S71" s="61">
        <f t="shared" si="20"/>
        <v>355900</v>
      </c>
      <c r="T71" s="61">
        <f t="shared" si="21"/>
        <v>355900</v>
      </c>
    </row>
    <row r="72" spans="1:20" s="8" customFormat="1" ht="51" x14ac:dyDescent="0.25">
      <c r="A72" s="80">
        <v>68</v>
      </c>
      <c r="B72" s="81" t="s">
        <v>80</v>
      </c>
      <c r="C72" s="80" t="s">
        <v>23</v>
      </c>
      <c r="D72" s="82">
        <v>1</v>
      </c>
      <c r="E72" s="52">
        <v>445637.41080000001</v>
      </c>
      <c r="F72" s="52">
        <v>306234</v>
      </c>
      <c r="G72" s="52">
        <v>288900</v>
      </c>
      <c r="H72" s="52">
        <v>300456</v>
      </c>
      <c r="I72" s="73">
        <v>352169</v>
      </c>
      <c r="J72" s="61">
        <f t="shared" si="11"/>
        <v>288900</v>
      </c>
      <c r="K72" s="62" t="str">
        <f t="shared" si="12"/>
        <v>DISTRIBUCIONES Y SERVICIOS JT</v>
      </c>
      <c r="L72" s="61">
        <f t="shared" si="13"/>
        <v>311939.75</v>
      </c>
      <c r="M72" s="61">
        <f t="shared" si="14"/>
        <v>303345</v>
      </c>
      <c r="N72" s="61">
        <f t="shared" si="15"/>
        <v>311052.1722148782</v>
      </c>
      <c r="O72" s="61">
        <f t="shared" si="16"/>
        <v>16291.563461842758</v>
      </c>
      <c r="P72" s="63">
        <f t="shared" si="17"/>
        <v>5.2226634989105292E-2</v>
      </c>
      <c r="Q72" s="61">
        <f t="shared" si="18"/>
        <v>288900</v>
      </c>
      <c r="R72" s="62" t="str">
        <f t="shared" si="19"/>
        <v>MENOR VALOR</v>
      </c>
      <c r="S72" s="61">
        <f t="shared" si="20"/>
        <v>288900</v>
      </c>
      <c r="T72" s="61">
        <f t="shared" si="21"/>
        <v>288900</v>
      </c>
    </row>
    <row r="73" spans="1:20" s="8" customFormat="1" ht="51" x14ac:dyDescent="0.25">
      <c r="A73" s="80">
        <v>69</v>
      </c>
      <c r="B73" s="81" t="s">
        <v>81</v>
      </c>
      <c r="C73" s="80" t="s">
        <v>20</v>
      </c>
      <c r="D73" s="82">
        <v>1</v>
      </c>
      <c r="E73" s="52">
        <v>550061.58759999997</v>
      </c>
      <c r="F73" s="52">
        <v>478800</v>
      </c>
      <c r="G73" s="52">
        <v>456000</v>
      </c>
      <c r="H73" s="52">
        <v>478800</v>
      </c>
      <c r="I73" s="73">
        <v>550620</v>
      </c>
      <c r="J73" s="61">
        <f t="shared" si="11"/>
        <v>456000</v>
      </c>
      <c r="K73" s="62" t="str">
        <f t="shared" si="12"/>
        <v>DISTRIBUCIONES Y SERVICIOS JT</v>
      </c>
      <c r="L73" s="61">
        <f t="shared" si="13"/>
        <v>491055</v>
      </c>
      <c r="M73" s="61">
        <f t="shared" si="14"/>
        <v>478800</v>
      </c>
      <c r="N73" s="61">
        <f t="shared" si="15"/>
        <v>489814.09356943716</v>
      </c>
      <c r="O73" s="61">
        <f t="shared" si="16"/>
        <v>24787.628214494423</v>
      </c>
      <c r="P73" s="63">
        <f t="shared" si="17"/>
        <v>5.0478313456729741E-2</v>
      </c>
      <c r="Q73" s="61">
        <f t="shared" si="18"/>
        <v>456000</v>
      </c>
      <c r="R73" s="62" t="str">
        <f t="shared" si="19"/>
        <v>MENOR VALOR</v>
      </c>
      <c r="S73" s="61">
        <f t="shared" si="20"/>
        <v>456000</v>
      </c>
      <c r="T73" s="61">
        <f t="shared" si="21"/>
        <v>456000</v>
      </c>
    </row>
    <row r="74" spans="1:20" s="8" customFormat="1" ht="25.5" x14ac:dyDescent="0.25">
      <c r="A74" s="80">
        <v>70</v>
      </c>
      <c r="B74" s="81" t="s">
        <v>82</v>
      </c>
      <c r="C74" s="80" t="s">
        <v>20</v>
      </c>
      <c r="D74" s="82">
        <v>1</v>
      </c>
      <c r="E74" s="52">
        <v>260804.61300000001</v>
      </c>
      <c r="F74" s="52">
        <v>555334</v>
      </c>
      <c r="G74" s="52">
        <v>523900</v>
      </c>
      <c r="H74" s="52">
        <v>544856</v>
      </c>
      <c r="I74" s="73">
        <v>638634</v>
      </c>
      <c r="J74" s="61">
        <f t="shared" si="11"/>
        <v>260804.61300000001</v>
      </c>
      <c r="K74" s="62" t="str">
        <f t="shared" si="12"/>
        <v>HISTORICO</v>
      </c>
      <c r="L74" s="61">
        <f t="shared" si="13"/>
        <v>565681</v>
      </c>
      <c r="M74" s="61">
        <f t="shared" si="14"/>
        <v>550095</v>
      </c>
      <c r="N74" s="61">
        <f t="shared" si="15"/>
        <v>564071.43721858738</v>
      </c>
      <c r="O74" s="61">
        <f t="shared" si="16"/>
        <v>215580.1606713541</v>
      </c>
      <c r="P74" s="63">
        <f t="shared" si="17"/>
        <v>0.38109846480853005</v>
      </c>
      <c r="Q74" s="61">
        <f t="shared" si="18"/>
        <v>564071.43721858738</v>
      </c>
      <c r="R74" s="62" t="str">
        <f t="shared" si="19"/>
        <v>MEDIA GEOMETRICA</v>
      </c>
      <c r="S74" s="61">
        <f t="shared" si="20"/>
        <v>564071.43999999994</v>
      </c>
      <c r="T74" s="61">
        <f t="shared" si="21"/>
        <v>564071</v>
      </c>
    </row>
    <row r="75" spans="1:20" s="8" customFormat="1" ht="51" x14ac:dyDescent="0.25">
      <c r="A75" s="80">
        <v>71</v>
      </c>
      <c r="B75" s="81" t="s">
        <v>83</v>
      </c>
      <c r="C75" s="80" t="s">
        <v>20</v>
      </c>
      <c r="D75" s="82">
        <v>1</v>
      </c>
      <c r="E75" s="52">
        <v>319003.09999999998</v>
      </c>
      <c r="F75" s="52">
        <v>132500</v>
      </c>
      <c r="G75" s="52">
        <v>125000</v>
      </c>
      <c r="H75" s="52">
        <v>128750</v>
      </c>
      <c r="I75" s="73">
        <v>152375</v>
      </c>
      <c r="J75" s="61">
        <f t="shared" si="11"/>
        <v>125000</v>
      </c>
      <c r="K75" s="62" t="str">
        <f t="shared" si="12"/>
        <v>DISTRIBUCIONES Y SERVICIOS JT</v>
      </c>
      <c r="L75" s="61">
        <f t="shared" si="13"/>
        <v>134656.25</v>
      </c>
      <c r="M75" s="61">
        <f t="shared" si="14"/>
        <v>130625</v>
      </c>
      <c r="N75" s="61">
        <f t="shared" si="15"/>
        <v>134260.0213483969</v>
      </c>
      <c r="O75" s="61">
        <f t="shared" si="16"/>
        <v>6827.9998558325997</v>
      </c>
      <c r="P75" s="63">
        <f t="shared" si="17"/>
        <v>5.0706891479842933E-2</v>
      </c>
      <c r="Q75" s="61">
        <f t="shared" si="18"/>
        <v>125000</v>
      </c>
      <c r="R75" s="62" t="str">
        <f t="shared" si="19"/>
        <v>MENOR VALOR</v>
      </c>
      <c r="S75" s="61">
        <f t="shared" si="20"/>
        <v>125000</v>
      </c>
      <c r="T75" s="61">
        <f t="shared" si="21"/>
        <v>125000</v>
      </c>
    </row>
    <row r="76" spans="1:20" s="8" customFormat="1" ht="51" x14ac:dyDescent="0.25">
      <c r="A76" s="80">
        <v>72</v>
      </c>
      <c r="B76" s="81" t="s">
        <v>84</v>
      </c>
      <c r="C76" s="80" t="s">
        <v>5</v>
      </c>
      <c r="D76" s="82">
        <v>1</v>
      </c>
      <c r="E76" s="52">
        <v>57060.309000000001</v>
      </c>
      <c r="F76" s="52">
        <v>28035</v>
      </c>
      <c r="G76" s="52">
        <v>26700</v>
      </c>
      <c r="H76" s="52">
        <v>28836</v>
      </c>
      <c r="I76" s="73">
        <v>32240</v>
      </c>
      <c r="J76" s="61">
        <f t="shared" si="11"/>
        <v>26700</v>
      </c>
      <c r="K76" s="62" t="str">
        <f t="shared" si="12"/>
        <v>DISTRIBUCIONES Y SERVICIOS JT</v>
      </c>
      <c r="L76" s="61">
        <f t="shared" si="13"/>
        <v>28952.75</v>
      </c>
      <c r="M76" s="61">
        <f t="shared" si="14"/>
        <v>28435.5</v>
      </c>
      <c r="N76" s="61">
        <f t="shared" si="15"/>
        <v>28882.545617507472</v>
      </c>
      <c r="O76" s="61">
        <f t="shared" si="16"/>
        <v>1592.9348013179949</v>
      </c>
      <c r="P76" s="63">
        <f t="shared" si="17"/>
        <v>5.5018428346806258E-2</v>
      </c>
      <c r="Q76" s="61">
        <f t="shared" si="18"/>
        <v>26700</v>
      </c>
      <c r="R76" s="62" t="str">
        <f t="shared" si="19"/>
        <v>MENOR VALOR</v>
      </c>
      <c r="S76" s="61">
        <f t="shared" si="20"/>
        <v>26700</v>
      </c>
      <c r="T76" s="61">
        <f t="shared" si="21"/>
        <v>26700</v>
      </c>
    </row>
    <row r="77" spans="1:20" s="8" customFormat="1" ht="51" x14ac:dyDescent="0.25">
      <c r="A77" s="80">
        <v>73</v>
      </c>
      <c r="B77" s="81" t="s">
        <v>85</v>
      </c>
      <c r="C77" s="80" t="s">
        <v>5</v>
      </c>
      <c r="D77" s="82">
        <v>1</v>
      </c>
      <c r="E77" s="52">
        <v>40528.534599999999</v>
      </c>
      <c r="F77" s="52">
        <v>33814</v>
      </c>
      <c r="G77" s="52">
        <v>31900</v>
      </c>
      <c r="H77" s="52">
        <v>33176</v>
      </c>
      <c r="I77" s="73">
        <v>38886</v>
      </c>
      <c r="J77" s="61">
        <f t="shared" si="11"/>
        <v>31900</v>
      </c>
      <c r="K77" s="62" t="str">
        <f t="shared" si="12"/>
        <v>DISTRIBUCIONES Y SERVICIOS JT</v>
      </c>
      <c r="L77" s="61">
        <f t="shared" si="13"/>
        <v>34444</v>
      </c>
      <c r="M77" s="61">
        <f t="shared" si="14"/>
        <v>33495</v>
      </c>
      <c r="N77" s="61">
        <f t="shared" si="15"/>
        <v>34345.997295910383</v>
      </c>
      <c r="O77" s="61">
        <f t="shared" si="16"/>
        <v>1798.8796513385769</v>
      </c>
      <c r="P77" s="63">
        <f t="shared" si="17"/>
        <v>5.2226212151276763E-2</v>
      </c>
      <c r="Q77" s="61">
        <f t="shared" si="18"/>
        <v>31900</v>
      </c>
      <c r="R77" s="62" t="str">
        <f t="shared" si="19"/>
        <v>MENOR VALOR</v>
      </c>
      <c r="S77" s="61">
        <f t="shared" si="20"/>
        <v>31900</v>
      </c>
      <c r="T77" s="61">
        <f t="shared" si="21"/>
        <v>31900</v>
      </c>
    </row>
    <row r="78" spans="1:20" s="8" customFormat="1" ht="51" x14ac:dyDescent="0.25">
      <c r="A78" s="80">
        <v>74</v>
      </c>
      <c r="B78" s="81" t="s">
        <v>86</v>
      </c>
      <c r="C78" s="80" t="s">
        <v>5</v>
      </c>
      <c r="D78" s="82">
        <v>1</v>
      </c>
      <c r="E78" s="52">
        <v>36606.519399999997</v>
      </c>
      <c r="F78" s="52">
        <v>33176</v>
      </c>
      <c r="G78" s="52">
        <v>31900</v>
      </c>
      <c r="H78" s="52">
        <v>34771</v>
      </c>
      <c r="I78" s="73">
        <v>38152</v>
      </c>
      <c r="J78" s="61">
        <f t="shared" si="11"/>
        <v>31900</v>
      </c>
      <c r="K78" s="62" t="str">
        <f t="shared" si="12"/>
        <v>DISTRIBUCIONES Y SERVICIOS JT</v>
      </c>
      <c r="L78" s="61">
        <f t="shared" si="13"/>
        <v>34499.75</v>
      </c>
      <c r="M78" s="61">
        <f t="shared" si="14"/>
        <v>33973.5</v>
      </c>
      <c r="N78" s="61">
        <f t="shared" si="15"/>
        <v>34422.09500804804</v>
      </c>
      <c r="O78" s="61">
        <f t="shared" si="16"/>
        <v>1838.300854389727</v>
      </c>
      <c r="P78" s="63">
        <f t="shared" si="17"/>
        <v>5.3284468855273645E-2</v>
      </c>
      <c r="Q78" s="61">
        <f t="shared" si="18"/>
        <v>31900</v>
      </c>
      <c r="R78" s="62" t="str">
        <f t="shared" si="19"/>
        <v>MENOR VALOR</v>
      </c>
      <c r="S78" s="61">
        <f t="shared" si="20"/>
        <v>31900</v>
      </c>
      <c r="T78" s="61">
        <f t="shared" si="21"/>
        <v>31900</v>
      </c>
    </row>
    <row r="79" spans="1:20" s="8" customFormat="1" ht="25.5" x14ac:dyDescent="0.25">
      <c r="A79" s="80">
        <v>75</v>
      </c>
      <c r="B79" s="81" t="s">
        <v>87</v>
      </c>
      <c r="C79" s="80" t="s">
        <v>23</v>
      </c>
      <c r="D79" s="82">
        <v>1</v>
      </c>
      <c r="E79" s="52">
        <v>0</v>
      </c>
      <c r="F79" s="43">
        <v>25970</v>
      </c>
      <c r="G79" s="43">
        <v>24500</v>
      </c>
      <c r="H79" s="43">
        <v>25725</v>
      </c>
      <c r="I79" s="76">
        <v>29866</v>
      </c>
      <c r="J79" s="61">
        <f t="shared" si="11"/>
        <v>0</v>
      </c>
      <c r="K79" s="62" t="str">
        <f t="shared" si="12"/>
        <v>HISTORICO</v>
      </c>
      <c r="L79" s="61">
        <f t="shared" si="13"/>
        <v>26515.25</v>
      </c>
      <c r="M79" s="61">
        <f t="shared" si="14"/>
        <v>25847.5</v>
      </c>
      <c r="N79" s="61">
        <f t="shared" si="15"/>
        <v>26441.89763150836</v>
      </c>
      <c r="O79" s="61">
        <f t="shared" si="16"/>
        <v>18749.113079856605</v>
      </c>
      <c r="P79" s="63">
        <f t="shared" si="17"/>
        <v>0.70710678118654757</v>
      </c>
      <c r="Q79" s="61">
        <f t="shared" si="18"/>
        <v>26441.89763150836</v>
      </c>
      <c r="R79" s="62" t="str">
        <f t="shared" si="19"/>
        <v>MEDIA GEOMETRICA</v>
      </c>
      <c r="S79" s="61">
        <f t="shared" si="20"/>
        <v>26441.9</v>
      </c>
      <c r="T79" s="61">
        <f t="shared" si="21"/>
        <v>26442</v>
      </c>
    </row>
    <row r="80" spans="1:20" s="8" customFormat="1" ht="51" x14ac:dyDescent="0.25">
      <c r="A80" s="80">
        <v>76</v>
      </c>
      <c r="B80" s="81" t="s">
        <v>88</v>
      </c>
      <c r="C80" s="80" t="s">
        <v>20</v>
      </c>
      <c r="D80" s="82">
        <v>1</v>
      </c>
      <c r="E80" s="52">
        <v>122505.54399999999</v>
      </c>
      <c r="F80" s="43">
        <v>33495</v>
      </c>
      <c r="G80" s="43">
        <v>31900</v>
      </c>
      <c r="H80" s="43">
        <v>33814</v>
      </c>
      <c r="I80" s="76">
        <v>38519</v>
      </c>
      <c r="J80" s="61">
        <f t="shared" si="11"/>
        <v>31900</v>
      </c>
      <c r="K80" s="62" t="str">
        <f t="shared" si="12"/>
        <v>DISTRIBUCIONES Y SERVICIOS JT</v>
      </c>
      <c r="L80" s="61">
        <f t="shared" si="13"/>
        <v>34432</v>
      </c>
      <c r="M80" s="61">
        <f t="shared" si="14"/>
        <v>33654.5</v>
      </c>
      <c r="N80" s="61">
        <f t="shared" si="15"/>
        <v>34346.742512494013</v>
      </c>
      <c r="O80" s="61">
        <f t="shared" si="16"/>
        <v>1790.3943699643382</v>
      </c>
      <c r="P80" s="63">
        <f t="shared" si="17"/>
        <v>5.1997977752217074E-2</v>
      </c>
      <c r="Q80" s="61">
        <f t="shared" si="18"/>
        <v>31900</v>
      </c>
      <c r="R80" s="62" t="str">
        <f t="shared" si="19"/>
        <v>MENOR VALOR</v>
      </c>
      <c r="S80" s="61">
        <f t="shared" si="20"/>
        <v>31900</v>
      </c>
      <c r="T80" s="61">
        <f t="shared" si="21"/>
        <v>31900</v>
      </c>
    </row>
    <row r="81" spans="1:20" s="8" customFormat="1" ht="63.75" x14ac:dyDescent="0.25">
      <c r="A81" s="80">
        <v>77</v>
      </c>
      <c r="B81" s="81" t="s">
        <v>89</v>
      </c>
      <c r="C81" s="80" t="s">
        <v>23</v>
      </c>
      <c r="D81" s="82">
        <v>1</v>
      </c>
      <c r="E81" s="52">
        <v>54966.688000000002</v>
      </c>
      <c r="F81" s="43">
        <v>41392</v>
      </c>
      <c r="G81" s="43">
        <v>39800</v>
      </c>
      <c r="H81" s="43">
        <v>42984</v>
      </c>
      <c r="I81" s="76">
        <v>47601</v>
      </c>
      <c r="J81" s="61">
        <f t="shared" si="11"/>
        <v>39800</v>
      </c>
      <c r="K81" s="62" t="str">
        <f t="shared" si="12"/>
        <v>DISTRIBUCIONES Y SERVICIOS JT</v>
      </c>
      <c r="L81" s="61">
        <f t="shared" si="13"/>
        <v>42944.25</v>
      </c>
      <c r="M81" s="61">
        <f t="shared" si="14"/>
        <v>42188</v>
      </c>
      <c r="N81" s="61">
        <f t="shared" si="15"/>
        <v>42848.004097828663</v>
      </c>
      <c r="O81" s="61">
        <f t="shared" si="16"/>
        <v>2223.3204967458018</v>
      </c>
      <c r="P81" s="63">
        <f t="shared" si="17"/>
        <v>5.1772251156925589E-2</v>
      </c>
      <c r="Q81" s="61">
        <f t="shared" si="18"/>
        <v>39800</v>
      </c>
      <c r="R81" s="62" t="str">
        <f t="shared" si="19"/>
        <v>MENOR VALOR</v>
      </c>
      <c r="S81" s="61">
        <f t="shared" si="20"/>
        <v>39800</v>
      </c>
      <c r="T81" s="61">
        <f t="shared" si="21"/>
        <v>39800</v>
      </c>
    </row>
    <row r="82" spans="1:20" s="8" customFormat="1" ht="51" x14ac:dyDescent="0.25">
      <c r="A82" s="80">
        <v>78</v>
      </c>
      <c r="B82" s="81" t="s">
        <v>90</v>
      </c>
      <c r="C82" s="80" t="s">
        <v>20</v>
      </c>
      <c r="D82" s="82">
        <v>1</v>
      </c>
      <c r="E82" s="52">
        <v>455223.16680000001</v>
      </c>
      <c r="F82" s="43">
        <v>227900</v>
      </c>
      <c r="G82" s="43">
        <v>215000</v>
      </c>
      <c r="H82" s="43">
        <v>230050</v>
      </c>
      <c r="I82" s="76">
        <v>262085</v>
      </c>
      <c r="J82" s="61">
        <f t="shared" si="11"/>
        <v>215000</v>
      </c>
      <c r="K82" s="62" t="str">
        <f t="shared" si="12"/>
        <v>DISTRIBUCIONES Y SERVICIOS JT</v>
      </c>
      <c r="L82" s="61">
        <f t="shared" si="13"/>
        <v>233758.75</v>
      </c>
      <c r="M82" s="61">
        <f t="shared" si="14"/>
        <v>228975</v>
      </c>
      <c r="N82" s="61">
        <f t="shared" si="15"/>
        <v>233137.31853477645</v>
      </c>
      <c r="O82" s="61">
        <f t="shared" si="16"/>
        <v>13264.439331583148</v>
      </c>
      <c r="P82" s="63">
        <f t="shared" si="17"/>
        <v>5.6744140407934025E-2</v>
      </c>
      <c r="Q82" s="61">
        <f t="shared" si="18"/>
        <v>215000</v>
      </c>
      <c r="R82" s="62" t="str">
        <f t="shared" si="19"/>
        <v>MENOR VALOR</v>
      </c>
      <c r="S82" s="61">
        <f t="shared" si="20"/>
        <v>215000</v>
      </c>
      <c r="T82" s="61">
        <f t="shared" si="21"/>
        <v>215000</v>
      </c>
    </row>
    <row r="83" spans="1:20" s="8" customFormat="1" ht="51.75" thickBot="1" x14ac:dyDescent="0.3">
      <c r="A83" s="80">
        <v>79</v>
      </c>
      <c r="B83" s="81" t="s">
        <v>91</v>
      </c>
      <c r="C83" s="80" t="s">
        <v>20</v>
      </c>
      <c r="D83" s="82">
        <v>1</v>
      </c>
      <c r="E83" s="52">
        <v>16913.9516</v>
      </c>
      <c r="F83" s="43">
        <v>13125</v>
      </c>
      <c r="G83" s="43">
        <v>12500</v>
      </c>
      <c r="H83" s="43">
        <v>13625</v>
      </c>
      <c r="I83" s="76">
        <v>15094</v>
      </c>
      <c r="J83" s="61">
        <f t="shared" si="11"/>
        <v>12500</v>
      </c>
      <c r="K83" s="62" t="str">
        <f t="shared" si="12"/>
        <v>DISTRIBUCIONES Y SERVICIOS JT</v>
      </c>
      <c r="L83" s="61">
        <f t="shared" si="13"/>
        <v>13586</v>
      </c>
      <c r="M83" s="61">
        <f t="shared" si="14"/>
        <v>13375</v>
      </c>
      <c r="N83" s="61">
        <f t="shared" si="15"/>
        <v>13553.065756138732</v>
      </c>
      <c r="O83" s="61">
        <f t="shared" si="16"/>
        <v>767.91796436859056</v>
      </c>
      <c r="P83" s="63">
        <f t="shared" si="17"/>
        <v>5.6522741378521313E-2</v>
      </c>
      <c r="Q83" s="61">
        <f t="shared" si="18"/>
        <v>12500</v>
      </c>
      <c r="R83" s="62" t="str">
        <f t="shared" si="19"/>
        <v>MENOR VALOR</v>
      </c>
      <c r="S83" s="61">
        <f t="shared" si="20"/>
        <v>12500</v>
      </c>
      <c r="T83" s="61">
        <f t="shared" si="21"/>
        <v>12500</v>
      </c>
    </row>
    <row r="84" spans="1:20" s="8" customFormat="1" x14ac:dyDescent="0.25">
      <c r="A84" s="114" t="s">
        <v>92</v>
      </c>
      <c r="B84" s="115"/>
      <c r="C84" s="87"/>
      <c r="D84" s="87"/>
      <c r="E84" s="52">
        <v>0</v>
      </c>
      <c r="F84" s="87"/>
      <c r="G84" s="87"/>
      <c r="H84" s="87"/>
      <c r="I84" s="60"/>
      <c r="J84" s="61">
        <f t="shared" si="11"/>
        <v>0</v>
      </c>
      <c r="K84" s="62" t="str">
        <f t="shared" si="12"/>
        <v>HISTORICO</v>
      </c>
      <c r="L84" s="61" t="e">
        <f t="shared" si="13"/>
        <v>#DIV/0!</v>
      </c>
      <c r="M84" s="61" t="e">
        <f t="shared" si="14"/>
        <v>#NUM!</v>
      </c>
      <c r="N84" s="61" t="e">
        <f t="shared" si="15"/>
        <v>#NUM!</v>
      </c>
      <c r="O84" s="61" t="e">
        <f t="shared" si="16"/>
        <v>#DIV/0!</v>
      </c>
      <c r="P84" s="63" t="e">
        <f t="shared" si="17"/>
        <v>#DIV/0!</v>
      </c>
      <c r="Q84" s="61" t="e">
        <f t="shared" si="18"/>
        <v>#DIV/0!</v>
      </c>
      <c r="R84" s="62" t="e">
        <f t="shared" si="19"/>
        <v>#DIV/0!</v>
      </c>
      <c r="S84" s="61"/>
      <c r="T84" s="61">
        <f t="shared" si="21"/>
        <v>0</v>
      </c>
    </row>
    <row r="85" spans="1:20" s="8" customFormat="1" ht="25.5" x14ac:dyDescent="0.25">
      <c r="A85" s="80">
        <v>80</v>
      </c>
      <c r="B85" s="81" t="s">
        <v>93</v>
      </c>
      <c r="C85" s="80" t="s">
        <v>23</v>
      </c>
      <c r="D85" s="82">
        <v>1</v>
      </c>
      <c r="E85" s="52">
        <v>14025.6944</v>
      </c>
      <c r="F85" s="52">
        <v>34860</v>
      </c>
      <c r="G85" s="52">
        <v>33200</v>
      </c>
      <c r="H85" s="52">
        <v>35524</v>
      </c>
      <c r="I85" s="73">
        <v>40089</v>
      </c>
      <c r="J85" s="61">
        <f t="shared" si="11"/>
        <v>14025.6944</v>
      </c>
      <c r="K85" s="62" t="str">
        <f t="shared" si="12"/>
        <v>HISTORICO</v>
      </c>
      <c r="L85" s="61">
        <f t="shared" si="13"/>
        <v>35918.25</v>
      </c>
      <c r="M85" s="61">
        <f t="shared" si="14"/>
        <v>35192</v>
      </c>
      <c r="N85" s="61">
        <f t="shared" si="15"/>
        <v>35830.522204648405</v>
      </c>
      <c r="O85" s="61">
        <f t="shared" si="16"/>
        <v>15480.374522263526</v>
      </c>
      <c r="P85" s="63">
        <f t="shared" si="17"/>
        <v>0.43098910782856975</v>
      </c>
      <c r="Q85" s="61">
        <f t="shared" si="18"/>
        <v>35830.522204648405</v>
      </c>
      <c r="R85" s="62" t="str">
        <f t="shared" si="19"/>
        <v>MEDIA GEOMETRICA</v>
      </c>
      <c r="S85" s="61">
        <f t="shared" si="20"/>
        <v>35830.519999999997</v>
      </c>
      <c r="T85" s="61">
        <f t="shared" si="21"/>
        <v>35831</v>
      </c>
    </row>
    <row r="86" spans="1:20" s="8" customFormat="1" ht="25.5" x14ac:dyDescent="0.25">
      <c r="A86" s="80">
        <v>81</v>
      </c>
      <c r="B86" s="81" t="s">
        <v>94</v>
      </c>
      <c r="C86" s="80" t="s">
        <v>23</v>
      </c>
      <c r="D86" s="82">
        <v>1</v>
      </c>
      <c r="E86" s="52">
        <v>17471.554400000001</v>
      </c>
      <c r="F86" s="52">
        <v>44520</v>
      </c>
      <c r="G86" s="52">
        <v>42000</v>
      </c>
      <c r="H86" s="52">
        <v>45360</v>
      </c>
      <c r="I86" s="73">
        <v>51198</v>
      </c>
      <c r="J86" s="61">
        <f t="shared" si="11"/>
        <v>17471.554400000001</v>
      </c>
      <c r="K86" s="62" t="str">
        <f t="shared" si="12"/>
        <v>HISTORICO</v>
      </c>
      <c r="L86" s="61">
        <f t="shared" si="13"/>
        <v>45769.5</v>
      </c>
      <c r="M86" s="61">
        <f t="shared" si="14"/>
        <v>44940</v>
      </c>
      <c r="N86" s="61">
        <f t="shared" si="15"/>
        <v>45649.142298525076</v>
      </c>
      <c r="O86" s="61">
        <f t="shared" si="16"/>
        <v>20009.669227408023</v>
      </c>
      <c r="P86" s="63">
        <f t="shared" si="17"/>
        <v>0.43718347867920826</v>
      </c>
      <c r="Q86" s="61">
        <f t="shared" si="18"/>
        <v>45649.142298525076</v>
      </c>
      <c r="R86" s="62" t="str">
        <f t="shared" si="19"/>
        <v>MEDIA GEOMETRICA</v>
      </c>
      <c r="S86" s="61">
        <f t="shared" si="20"/>
        <v>45649.14</v>
      </c>
      <c r="T86" s="61">
        <f t="shared" si="21"/>
        <v>45649</v>
      </c>
    </row>
    <row r="87" spans="1:20" s="8" customFormat="1" ht="25.5" x14ac:dyDescent="0.25">
      <c r="A87" s="80">
        <v>82</v>
      </c>
      <c r="B87" s="81" t="s">
        <v>95</v>
      </c>
      <c r="C87" s="80" t="s">
        <v>23</v>
      </c>
      <c r="D87" s="82">
        <v>1</v>
      </c>
      <c r="E87" s="52">
        <v>19921.247599999999</v>
      </c>
      <c r="F87" s="52">
        <v>28355</v>
      </c>
      <c r="G87" s="52">
        <v>26500</v>
      </c>
      <c r="H87" s="52">
        <v>27560</v>
      </c>
      <c r="I87" s="73">
        <v>32608</v>
      </c>
      <c r="J87" s="61">
        <f t="shared" si="11"/>
        <v>19921.247599999999</v>
      </c>
      <c r="K87" s="62" t="str">
        <f t="shared" si="12"/>
        <v>HISTORICO</v>
      </c>
      <c r="L87" s="61">
        <f t="shared" si="13"/>
        <v>28755.75</v>
      </c>
      <c r="M87" s="61">
        <f t="shared" si="14"/>
        <v>27957.5</v>
      </c>
      <c r="N87" s="61">
        <f t="shared" si="15"/>
        <v>28666.173513242073</v>
      </c>
      <c r="O87" s="61">
        <f t="shared" si="16"/>
        <v>6246.9365554488113</v>
      </c>
      <c r="P87" s="63">
        <f t="shared" si="17"/>
        <v>0.21724130149444237</v>
      </c>
      <c r="Q87" s="61">
        <f t="shared" si="18"/>
        <v>19921.247599999999</v>
      </c>
      <c r="R87" s="62" t="str">
        <f t="shared" si="19"/>
        <v>MENOR VALOR</v>
      </c>
      <c r="S87" s="61">
        <f t="shared" si="20"/>
        <v>19921.25</v>
      </c>
      <c r="T87" s="61">
        <f t="shared" si="21"/>
        <v>19921</v>
      </c>
    </row>
    <row r="88" spans="1:20" s="8" customFormat="1" ht="51" x14ac:dyDescent="0.25">
      <c r="A88" s="80">
        <v>83</v>
      </c>
      <c r="B88" s="81" t="s">
        <v>96</v>
      </c>
      <c r="C88" s="80" t="s">
        <v>23</v>
      </c>
      <c r="D88" s="82">
        <v>1</v>
      </c>
      <c r="E88" s="52">
        <v>85983.604800000001</v>
      </c>
      <c r="F88" s="52">
        <v>66360</v>
      </c>
      <c r="G88" s="52">
        <v>63200</v>
      </c>
      <c r="H88" s="52">
        <v>68888</v>
      </c>
      <c r="I88" s="73">
        <v>76314</v>
      </c>
      <c r="J88" s="61">
        <f t="shared" si="11"/>
        <v>63200</v>
      </c>
      <c r="K88" s="62" t="str">
        <f t="shared" si="12"/>
        <v>DISTRIBUCIONES Y SERVICIOS JT</v>
      </c>
      <c r="L88" s="61">
        <f t="shared" si="13"/>
        <v>68690.5</v>
      </c>
      <c r="M88" s="61">
        <f t="shared" si="14"/>
        <v>67624</v>
      </c>
      <c r="N88" s="61">
        <f t="shared" si="15"/>
        <v>68524.016721459338</v>
      </c>
      <c r="O88" s="61">
        <f t="shared" si="16"/>
        <v>3882.369782104739</v>
      </c>
      <c r="P88" s="63">
        <f t="shared" si="17"/>
        <v>5.651974846746987E-2</v>
      </c>
      <c r="Q88" s="61">
        <f t="shared" si="18"/>
        <v>63200</v>
      </c>
      <c r="R88" s="62" t="str">
        <f t="shared" si="19"/>
        <v>MENOR VALOR</v>
      </c>
      <c r="S88" s="61">
        <f t="shared" si="20"/>
        <v>63200</v>
      </c>
      <c r="T88" s="61">
        <f t="shared" si="21"/>
        <v>63200</v>
      </c>
    </row>
    <row r="89" spans="1:20" s="8" customFormat="1" ht="51.75" thickBot="1" x14ac:dyDescent="0.3">
      <c r="A89" s="80">
        <v>84</v>
      </c>
      <c r="B89" s="81" t="s">
        <v>97</v>
      </c>
      <c r="C89" s="80" t="s">
        <v>23</v>
      </c>
      <c r="D89" s="82">
        <v>1</v>
      </c>
      <c r="E89" s="52">
        <v>45241.0092</v>
      </c>
      <c r="F89" s="52">
        <v>27178</v>
      </c>
      <c r="G89" s="52">
        <v>25400</v>
      </c>
      <c r="H89" s="52">
        <v>27178</v>
      </c>
      <c r="I89" s="73">
        <v>31255</v>
      </c>
      <c r="J89" s="61">
        <f t="shared" si="11"/>
        <v>25400</v>
      </c>
      <c r="K89" s="62" t="str">
        <f t="shared" si="12"/>
        <v>DISTRIBUCIONES Y SERVICIOS JT</v>
      </c>
      <c r="L89" s="61">
        <f t="shared" si="13"/>
        <v>27752.75</v>
      </c>
      <c r="M89" s="61">
        <f t="shared" si="14"/>
        <v>27178</v>
      </c>
      <c r="N89" s="61">
        <f t="shared" si="15"/>
        <v>27672.414362699208</v>
      </c>
      <c r="O89" s="61">
        <f t="shared" si="16"/>
        <v>1663.6454794366498</v>
      </c>
      <c r="P89" s="63">
        <f t="shared" si="17"/>
        <v>5.9945247928102616E-2</v>
      </c>
      <c r="Q89" s="61">
        <f t="shared" si="18"/>
        <v>25400</v>
      </c>
      <c r="R89" s="62" t="str">
        <f t="shared" si="19"/>
        <v>MENOR VALOR</v>
      </c>
      <c r="S89" s="61">
        <f t="shared" si="20"/>
        <v>25400</v>
      </c>
      <c r="T89" s="61">
        <f t="shared" si="21"/>
        <v>25400</v>
      </c>
    </row>
    <row r="90" spans="1:20" s="8" customFormat="1" x14ac:dyDescent="0.25">
      <c r="A90" s="114" t="s">
        <v>98</v>
      </c>
      <c r="B90" s="115"/>
      <c r="C90" s="87"/>
      <c r="D90" s="87"/>
      <c r="E90" s="52">
        <v>0</v>
      </c>
      <c r="F90" s="87"/>
      <c r="G90" s="87"/>
      <c r="H90" s="87"/>
      <c r="I90" s="60"/>
      <c r="J90" s="61">
        <f t="shared" si="11"/>
        <v>0</v>
      </c>
      <c r="K90" s="62" t="str">
        <f t="shared" si="12"/>
        <v>HISTORICO</v>
      </c>
      <c r="L90" s="61" t="e">
        <f t="shared" si="13"/>
        <v>#DIV/0!</v>
      </c>
      <c r="M90" s="61" t="e">
        <f t="shared" si="14"/>
        <v>#NUM!</v>
      </c>
      <c r="N90" s="61" t="e">
        <f t="shared" si="15"/>
        <v>#NUM!</v>
      </c>
      <c r="O90" s="61" t="e">
        <f t="shared" si="16"/>
        <v>#DIV/0!</v>
      </c>
      <c r="P90" s="63" t="e">
        <f t="shared" si="17"/>
        <v>#DIV/0!</v>
      </c>
      <c r="Q90" s="61" t="e">
        <f t="shared" si="18"/>
        <v>#DIV/0!</v>
      </c>
      <c r="R90" s="62" t="e">
        <f t="shared" si="19"/>
        <v>#DIV/0!</v>
      </c>
      <c r="S90" s="61"/>
      <c r="T90" s="61">
        <f t="shared" si="21"/>
        <v>0</v>
      </c>
    </row>
    <row r="91" spans="1:20" s="8" customFormat="1" ht="51" x14ac:dyDescent="0.25">
      <c r="A91" s="80">
        <v>85</v>
      </c>
      <c r="B91" s="81" t="s">
        <v>99</v>
      </c>
      <c r="C91" s="80" t="s">
        <v>20</v>
      </c>
      <c r="D91" s="82">
        <v>1</v>
      </c>
      <c r="E91" s="52">
        <v>142913.38879999999</v>
      </c>
      <c r="F91" s="43">
        <v>128578</v>
      </c>
      <c r="G91" s="43">
        <v>121300</v>
      </c>
      <c r="H91" s="43">
        <v>127365</v>
      </c>
      <c r="I91" s="76">
        <v>147865</v>
      </c>
      <c r="J91" s="61">
        <f t="shared" si="11"/>
        <v>121300</v>
      </c>
      <c r="K91" s="62" t="str">
        <f t="shared" si="12"/>
        <v>DISTRIBUCIONES Y SERVICIOS JT</v>
      </c>
      <c r="L91" s="61">
        <f t="shared" si="13"/>
        <v>131277</v>
      </c>
      <c r="M91" s="61">
        <f t="shared" si="14"/>
        <v>127971.5</v>
      </c>
      <c r="N91" s="61">
        <f t="shared" si="15"/>
        <v>130913.89327888646</v>
      </c>
      <c r="O91" s="61">
        <f t="shared" si="16"/>
        <v>7054.8043558981844</v>
      </c>
      <c r="P91" s="63">
        <f t="shared" si="17"/>
        <v>5.3739835278824047E-2</v>
      </c>
      <c r="Q91" s="61">
        <f t="shared" si="18"/>
        <v>121300</v>
      </c>
      <c r="R91" s="62" t="str">
        <f t="shared" si="19"/>
        <v>MENOR VALOR</v>
      </c>
      <c r="S91" s="61">
        <f t="shared" si="20"/>
        <v>121300</v>
      </c>
      <c r="T91" s="61">
        <f t="shared" si="21"/>
        <v>121300</v>
      </c>
    </row>
    <row r="92" spans="1:20" s="8" customFormat="1" ht="51" x14ac:dyDescent="0.25">
      <c r="A92" s="80">
        <v>86</v>
      </c>
      <c r="B92" s="81" t="s">
        <v>100</v>
      </c>
      <c r="C92" s="80" t="s">
        <v>20</v>
      </c>
      <c r="D92" s="82">
        <v>1</v>
      </c>
      <c r="E92" s="52">
        <v>61770.695200000002</v>
      </c>
      <c r="F92" s="52">
        <v>32100</v>
      </c>
      <c r="G92" s="52">
        <v>30000</v>
      </c>
      <c r="H92" s="52">
        <v>31200</v>
      </c>
      <c r="I92" s="73">
        <v>36915</v>
      </c>
      <c r="J92" s="61">
        <f t="shared" si="11"/>
        <v>30000</v>
      </c>
      <c r="K92" s="62" t="str">
        <f t="shared" si="12"/>
        <v>DISTRIBUCIONES Y SERVICIOS JT</v>
      </c>
      <c r="L92" s="61">
        <f t="shared" si="13"/>
        <v>32553.75</v>
      </c>
      <c r="M92" s="61">
        <f t="shared" si="14"/>
        <v>31650</v>
      </c>
      <c r="N92" s="61">
        <f t="shared" si="15"/>
        <v>32452.334103119425</v>
      </c>
      <c r="O92" s="61">
        <f t="shared" si="16"/>
        <v>1805.7739424551457</v>
      </c>
      <c r="P92" s="63">
        <f t="shared" si="17"/>
        <v>5.5470535420808535E-2</v>
      </c>
      <c r="Q92" s="61">
        <f t="shared" si="18"/>
        <v>30000</v>
      </c>
      <c r="R92" s="62" t="str">
        <f t="shared" si="19"/>
        <v>MENOR VALOR</v>
      </c>
      <c r="S92" s="61">
        <f t="shared" si="20"/>
        <v>30000</v>
      </c>
      <c r="T92" s="61">
        <f t="shared" si="21"/>
        <v>30000</v>
      </c>
    </row>
    <row r="93" spans="1:20" s="8" customFormat="1" ht="51" x14ac:dyDescent="0.25">
      <c r="A93" s="80">
        <v>87</v>
      </c>
      <c r="B93" s="81" t="s">
        <v>101</v>
      </c>
      <c r="C93" s="80" t="s">
        <v>20</v>
      </c>
      <c r="D93" s="82">
        <v>1</v>
      </c>
      <c r="E93" s="52">
        <v>470534.27139999997</v>
      </c>
      <c r="F93" s="52">
        <v>440856</v>
      </c>
      <c r="G93" s="52">
        <v>423900</v>
      </c>
      <c r="H93" s="52">
        <v>453573</v>
      </c>
      <c r="I93" s="73">
        <v>506984</v>
      </c>
      <c r="J93" s="61">
        <f t="shared" si="11"/>
        <v>423900</v>
      </c>
      <c r="K93" s="62" t="str">
        <f t="shared" si="12"/>
        <v>DISTRIBUCIONES Y SERVICIOS JT</v>
      </c>
      <c r="L93" s="61">
        <f t="shared" si="13"/>
        <v>456328.25</v>
      </c>
      <c r="M93" s="61">
        <f t="shared" si="14"/>
        <v>447214.5</v>
      </c>
      <c r="N93" s="61">
        <f t="shared" si="15"/>
        <v>455302.8880052577</v>
      </c>
      <c r="O93" s="61">
        <f t="shared" si="16"/>
        <v>22930.235477012659</v>
      </c>
      <c r="P93" s="63">
        <f t="shared" si="17"/>
        <v>5.0249432238772547E-2</v>
      </c>
      <c r="Q93" s="61">
        <f t="shared" si="18"/>
        <v>423900</v>
      </c>
      <c r="R93" s="62" t="str">
        <f t="shared" si="19"/>
        <v>MENOR VALOR</v>
      </c>
      <c r="S93" s="61">
        <f t="shared" si="20"/>
        <v>423900</v>
      </c>
      <c r="T93" s="61">
        <f t="shared" si="21"/>
        <v>423900</v>
      </c>
    </row>
    <row r="94" spans="1:20" s="8" customFormat="1" ht="38.25" x14ac:dyDescent="0.25">
      <c r="A94" s="80">
        <v>88</v>
      </c>
      <c r="B94" s="81" t="s">
        <v>102</v>
      </c>
      <c r="C94" s="80" t="s">
        <v>15</v>
      </c>
      <c r="D94" s="82">
        <v>1</v>
      </c>
      <c r="E94" s="52">
        <v>19920.203399999999</v>
      </c>
      <c r="F94" s="52">
        <v>25200</v>
      </c>
      <c r="G94" s="52">
        <v>24000</v>
      </c>
      <c r="H94" s="52">
        <v>25200</v>
      </c>
      <c r="I94" s="73">
        <v>28890</v>
      </c>
      <c r="J94" s="61">
        <f t="shared" si="11"/>
        <v>19920.203399999999</v>
      </c>
      <c r="K94" s="62" t="str">
        <f t="shared" si="12"/>
        <v>HISTORICO</v>
      </c>
      <c r="L94" s="61">
        <f t="shared" si="13"/>
        <v>25822.5</v>
      </c>
      <c r="M94" s="61">
        <f t="shared" si="14"/>
        <v>25200</v>
      </c>
      <c r="N94" s="61">
        <f t="shared" si="15"/>
        <v>25759.650496591537</v>
      </c>
      <c r="O94" s="61">
        <f t="shared" si="16"/>
        <v>4173.5539504342996</v>
      </c>
      <c r="P94" s="63">
        <f t="shared" si="17"/>
        <v>0.16162470521577305</v>
      </c>
      <c r="Q94" s="61">
        <f t="shared" si="18"/>
        <v>19920.203399999999</v>
      </c>
      <c r="R94" s="62" t="str">
        <f t="shared" si="19"/>
        <v>MENOR VALOR</v>
      </c>
      <c r="S94" s="61">
        <f t="shared" si="20"/>
        <v>19920.2</v>
      </c>
      <c r="T94" s="61">
        <f t="shared" si="21"/>
        <v>19920</v>
      </c>
    </row>
    <row r="95" spans="1:20" s="8" customFormat="1" ht="38.25" x14ac:dyDescent="0.25">
      <c r="A95" s="80">
        <v>89</v>
      </c>
      <c r="B95" s="81" t="s">
        <v>103</v>
      </c>
      <c r="C95" s="80" t="s">
        <v>15</v>
      </c>
      <c r="D95" s="82">
        <v>1</v>
      </c>
      <c r="E95" s="52">
        <v>14334.777599999999</v>
      </c>
      <c r="F95" s="52">
        <v>20034</v>
      </c>
      <c r="G95" s="52">
        <v>18900</v>
      </c>
      <c r="H95" s="52">
        <v>20034</v>
      </c>
      <c r="I95" s="73">
        <v>23039</v>
      </c>
      <c r="J95" s="61">
        <f t="shared" si="11"/>
        <v>14334.777599999999</v>
      </c>
      <c r="K95" s="62" t="str">
        <f t="shared" si="12"/>
        <v>HISTORICO</v>
      </c>
      <c r="L95" s="61">
        <f t="shared" si="13"/>
        <v>20501.75</v>
      </c>
      <c r="M95" s="61">
        <f t="shared" si="14"/>
        <v>20034</v>
      </c>
      <c r="N95" s="61">
        <f t="shared" si="15"/>
        <v>20446.321808328998</v>
      </c>
      <c r="O95" s="61">
        <f t="shared" si="16"/>
        <v>4360.7080034302744</v>
      </c>
      <c r="P95" s="63">
        <f t="shared" si="17"/>
        <v>0.21269930632410766</v>
      </c>
      <c r="Q95" s="61">
        <f t="shared" si="18"/>
        <v>14334.777599999999</v>
      </c>
      <c r="R95" s="62" t="str">
        <f t="shared" si="19"/>
        <v>MENOR VALOR</v>
      </c>
      <c r="S95" s="61">
        <f t="shared" si="20"/>
        <v>14334.78</v>
      </c>
      <c r="T95" s="61">
        <f t="shared" si="21"/>
        <v>14335</v>
      </c>
    </row>
    <row r="96" spans="1:20" s="8" customFormat="1" ht="38.25" x14ac:dyDescent="0.25">
      <c r="A96" s="80">
        <v>90</v>
      </c>
      <c r="B96" s="81" t="s">
        <v>104</v>
      </c>
      <c r="C96" s="80" t="s">
        <v>23</v>
      </c>
      <c r="D96" s="82">
        <v>1</v>
      </c>
      <c r="E96" s="52">
        <v>46408.424800000001</v>
      </c>
      <c r="F96" s="52">
        <v>58968</v>
      </c>
      <c r="G96" s="52">
        <v>56700</v>
      </c>
      <c r="H96" s="52">
        <v>60669</v>
      </c>
      <c r="I96" s="73">
        <v>67813</v>
      </c>
      <c r="J96" s="61">
        <f t="shared" si="11"/>
        <v>46408.424800000001</v>
      </c>
      <c r="K96" s="62" t="str">
        <f t="shared" si="12"/>
        <v>HISTORICO</v>
      </c>
      <c r="L96" s="61">
        <f t="shared" si="13"/>
        <v>61037.5</v>
      </c>
      <c r="M96" s="61">
        <f t="shared" si="14"/>
        <v>59818.5</v>
      </c>
      <c r="N96" s="61">
        <f t="shared" si="15"/>
        <v>60900.353402877299</v>
      </c>
      <c r="O96" s="61">
        <f t="shared" si="16"/>
        <v>10344.318276407934</v>
      </c>
      <c r="P96" s="63">
        <f t="shared" si="17"/>
        <v>0.16947480280823976</v>
      </c>
      <c r="Q96" s="61">
        <f t="shared" si="18"/>
        <v>46408.424800000001</v>
      </c>
      <c r="R96" s="62" t="str">
        <f t="shared" si="19"/>
        <v>MENOR VALOR</v>
      </c>
      <c r="S96" s="61">
        <f t="shared" si="20"/>
        <v>46408.42</v>
      </c>
      <c r="T96" s="61">
        <f t="shared" si="21"/>
        <v>46408</v>
      </c>
    </row>
    <row r="97" spans="1:20" s="8" customFormat="1" ht="25.5" x14ac:dyDescent="0.25">
      <c r="A97" s="80">
        <v>91</v>
      </c>
      <c r="B97" s="81" t="s">
        <v>105</v>
      </c>
      <c r="C97" s="80" t="s">
        <v>23</v>
      </c>
      <c r="D97" s="82">
        <v>1</v>
      </c>
      <c r="E97" s="52">
        <v>17243.918799999999</v>
      </c>
      <c r="F97" s="52">
        <v>20034</v>
      </c>
      <c r="G97" s="52">
        <v>18900</v>
      </c>
      <c r="H97" s="52">
        <v>20034</v>
      </c>
      <c r="I97" s="73">
        <v>23039</v>
      </c>
      <c r="J97" s="61">
        <f t="shared" si="11"/>
        <v>17243.918799999999</v>
      </c>
      <c r="K97" s="62" t="str">
        <f t="shared" si="12"/>
        <v>HISTORICO</v>
      </c>
      <c r="L97" s="61">
        <f t="shared" si="13"/>
        <v>20501.75</v>
      </c>
      <c r="M97" s="61">
        <f t="shared" si="14"/>
        <v>20034</v>
      </c>
      <c r="N97" s="61">
        <f t="shared" si="15"/>
        <v>20446.321808328998</v>
      </c>
      <c r="O97" s="61">
        <f t="shared" si="16"/>
        <v>2303.6345334811076</v>
      </c>
      <c r="P97" s="63">
        <f t="shared" si="17"/>
        <v>0.11236282431895363</v>
      </c>
      <c r="Q97" s="61">
        <f t="shared" si="18"/>
        <v>17243.918799999999</v>
      </c>
      <c r="R97" s="62" t="str">
        <f t="shared" si="19"/>
        <v>MENOR VALOR</v>
      </c>
      <c r="S97" s="61">
        <f t="shared" si="20"/>
        <v>17243.919999999998</v>
      </c>
      <c r="T97" s="61">
        <f t="shared" si="21"/>
        <v>17244</v>
      </c>
    </row>
    <row r="98" spans="1:20" s="8" customFormat="1" ht="51" x14ac:dyDescent="0.25">
      <c r="A98" s="80">
        <v>92</v>
      </c>
      <c r="B98" s="81" t="s">
        <v>106</v>
      </c>
      <c r="C98" s="80" t="s">
        <v>20</v>
      </c>
      <c r="D98" s="82">
        <v>1</v>
      </c>
      <c r="E98" s="52">
        <v>46874.137999999999</v>
      </c>
      <c r="F98" s="52">
        <v>35524</v>
      </c>
      <c r="G98" s="52">
        <v>33200</v>
      </c>
      <c r="H98" s="52">
        <v>35524</v>
      </c>
      <c r="I98" s="73">
        <v>40853</v>
      </c>
      <c r="J98" s="61">
        <f t="shared" si="11"/>
        <v>33200</v>
      </c>
      <c r="K98" s="62" t="str">
        <f t="shared" si="12"/>
        <v>DISTRIBUCIONES Y SERVICIOS JT</v>
      </c>
      <c r="L98" s="61">
        <f t="shared" si="13"/>
        <v>36275.25</v>
      </c>
      <c r="M98" s="61">
        <f t="shared" si="14"/>
        <v>35524</v>
      </c>
      <c r="N98" s="61">
        <f t="shared" si="15"/>
        <v>36170.244138204347</v>
      </c>
      <c r="O98" s="61">
        <f t="shared" si="16"/>
        <v>2174.5301288439305</v>
      </c>
      <c r="P98" s="63">
        <f t="shared" si="17"/>
        <v>5.9945283046813749E-2</v>
      </c>
      <c r="Q98" s="61">
        <f t="shared" si="18"/>
        <v>33200</v>
      </c>
      <c r="R98" s="62" t="str">
        <f t="shared" si="19"/>
        <v>MENOR VALOR</v>
      </c>
      <c r="S98" s="61">
        <f t="shared" si="20"/>
        <v>33200</v>
      </c>
      <c r="T98" s="61">
        <f t="shared" si="21"/>
        <v>33200</v>
      </c>
    </row>
    <row r="99" spans="1:20" s="8" customFormat="1" ht="51" x14ac:dyDescent="0.25">
      <c r="A99" s="80">
        <v>93</v>
      </c>
      <c r="B99" s="81" t="s">
        <v>107</v>
      </c>
      <c r="C99" s="80" t="s">
        <v>20</v>
      </c>
      <c r="D99" s="82">
        <v>1</v>
      </c>
      <c r="E99" s="52">
        <v>315432.98019999999</v>
      </c>
      <c r="F99" s="52">
        <v>47424</v>
      </c>
      <c r="G99" s="52">
        <v>45600</v>
      </c>
      <c r="H99" s="52">
        <v>48336</v>
      </c>
      <c r="I99" s="73">
        <v>54538</v>
      </c>
      <c r="J99" s="61">
        <f t="shared" si="11"/>
        <v>45600</v>
      </c>
      <c r="K99" s="62" t="str">
        <f t="shared" si="12"/>
        <v>DISTRIBUCIONES Y SERVICIOS JT</v>
      </c>
      <c r="L99" s="61">
        <f t="shared" si="13"/>
        <v>48974.5</v>
      </c>
      <c r="M99" s="61">
        <f t="shared" si="14"/>
        <v>47880</v>
      </c>
      <c r="N99" s="61">
        <f t="shared" si="15"/>
        <v>48863.349637983825</v>
      </c>
      <c r="O99" s="61">
        <f t="shared" si="16"/>
        <v>2386.1318331140046</v>
      </c>
      <c r="P99" s="63">
        <f t="shared" si="17"/>
        <v>4.8721923309354966E-2</v>
      </c>
      <c r="Q99" s="61">
        <f t="shared" si="18"/>
        <v>45600</v>
      </c>
      <c r="R99" s="62" t="str">
        <f t="shared" si="19"/>
        <v>MENOR VALOR</v>
      </c>
      <c r="S99" s="61">
        <f t="shared" si="20"/>
        <v>45600</v>
      </c>
      <c r="T99" s="61">
        <f t="shared" si="21"/>
        <v>45600</v>
      </c>
    </row>
    <row r="100" spans="1:20" s="8" customFormat="1" ht="25.5" x14ac:dyDescent="0.25">
      <c r="A100" s="80">
        <v>94</v>
      </c>
      <c r="B100" s="81" t="s">
        <v>108</v>
      </c>
      <c r="C100" s="80" t="s">
        <v>20</v>
      </c>
      <c r="D100" s="82">
        <v>1</v>
      </c>
      <c r="E100" s="52">
        <v>302151.80040000001</v>
      </c>
      <c r="F100" s="52">
        <v>570045</v>
      </c>
      <c r="G100" s="52">
        <v>542900</v>
      </c>
      <c r="H100" s="52">
        <v>591761</v>
      </c>
      <c r="I100" s="73">
        <v>655552</v>
      </c>
      <c r="J100" s="61">
        <f t="shared" si="11"/>
        <v>302151.80040000001</v>
      </c>
      <c r="K100" s="62" t="str">
        <f t="shared" si="12"/>
        <v>HISTORICO</v>
      </c>
      <c r="L100" s="61">
        <f t="shared" si="13"/>
        <v>590064.5</v>
      </c>
      <c r="M100" s="61">
        <f t="shared" si="14"/>
        <v>580903</v>
      </c>
      <c r="N100" s="61">
        <f t="shared" si="15"/>
        <v>588634.37064670131</v>
      </c>
      <c r="O100" s="61">
        <f t="shared" si="16"/>
        <v>203585.02227688523</v>
      </c>
      <c r="P100" s="63">
        <f t="shared" si="17"/>
        <v>0.34502164132376245</v>
      </c>
      <c r="Q100" s="61">
        <f t="shared" si="18"/>
        <v>588634.37064670131</v>
      </c>
      <c r="R100" s="62" t="str">
        <f t="shared" si="19"/>
        <v>MEDIA GEOMETRICA</v>
      </c>
      <c r="S100" s="61">
        <f t="shared" si="20"/>
        <v>588634.37</v>
      </c>
      <c r="T100" s="61">
        <f t="shared" si="21"/>
        <v>588634</v>
      </c>
    </row>
    <row r="101" spans="1:20" s="8" customFormat="1" ht="25.5" x14ac:dyDescent="0.25">
      <c r="A101" s="80">
        <v>95</v>
      </c>
      <c r="B101" s="81" t="s">
        <v>109</v>
      </c>
      <c r="C101" s="80" t="s">
        <v>20</v>
      </c>
      <c r="D101" s="82">
        <v>1</v>
      </c>
      <c r="E101" s="52">
        <v>305745.93680000002</v>
      </c>
      <c r="F101" s="52">
        <v>341320</v>
      </c>
      <c r="G101" s="52">
        <v>322000</v>
      </c>
      <c r="H101" s="52">
        <v>344540</v>
      </c>
      <c r="I101" s="73">
        <v>392518</v>
      </c>
      <c r="J101" s="61">
        <f t="shared" si="11"/>
        <v>305745.93680000002</v>
      </c>
      <c r="K101" s="62" t="str">
        <f t="shared" si="12"/>
        <v>HISTORICO</v>
      </c>
      <c r="L101" s="61">
        <f t="shared" si="13"/>
        <v>350094.5</v>
      </c>
      <c r="M101" s="61">
        <f t="shared" si="14"/>
        <v>342930</v>
      </c>
      <c r="N101" s="61">
        <f t="shared" si="15"/>
        <v>349163.79799161863</v>
      </c>
      <c r="O101" s="61">
        <f t="shared" si="16"/>
        <v>31359.169774600156</v>
      </c>
      <c r="P101" s="63">
        <f t="shared" si="17"/>
        <v>8.957344309779261E-2</v>
      </c>
      <c r="Q101" s="61">
        <f t="shared" si="18"/>
        <v>305745.93680000002</v>
      </c>
      <c r="R101" s="62" t="str">
        <f t="shared" si="19"/>
        <v>MENOR VALOR</v>
      </c>
      <c r="S101" s="61">
        <f t="shared" si="20"/>
        <v>305745.94</v>
      </c>
      <c r="T101" s="61">
        <f t="shared" si="21"/>
        <v>305746</v>
      </c>
    </row>
    <row r="102" spans="1:20" s="8" customFormat="1" ht="51" x14ac:dyDescent="0.25">
      <c r="A102" s="80">
        <v>96</v>
      </c>
      <c r="B102" s="81" t="s">
        <v>110</v>
      </c>
      <c r="C102" s="80" t="s">
        <v>23</v>
      </c>
      <c r="D102" s="82">
        <v>1</v>
      </c>
      <c r="E102" s="52">
        <v>34615.230000000003</v>
      </c>
      <c r="F102" s="52">
        <v>25038</v>
      </c>
      <c r="G102" s="52">
        <v>23400</v>
      </c>
      <c r="H102" s="52">
        <v>24102</v>
      </c>
      <c r="I102" s="73">
        <v>28794</v>
      </c>
      <c r="J102" s="61">
        <f t="shared" si="11"/>
        <v>23400</v>
      </c>
      <c r="K102" s="62" t="str">
        <f t="shared" si="12"/>
        <v>DISTRIBUCIONES Y SERVICIOS JT</v>
      </c>
      <c r="L102" s="61">
        <f t="shared" si="13"/>
        <v>25333.5</v>
      </c>
      <c r="M102" s="61">
        <f t="shared" si="14"/>
        <v>24570</v>
      </c>
      <c r="N102" s="61">
        <f t="shared" si="15"/>
        <v>25251.817604761811</v>
      </c>
      <c r="O102" s="61">
        <f t="shared" si="16"/>
        <v>1367.1909614241897</v>
      </c>
      <c r="P102" s="63">
        <f t="shared" si="17"/>
        <v>5.3967709216025804E-2</v>
      </c>
      <c r="Q102" s="61">
        <f t="shared" si="18"/>
        <v>23400</v>
      </c>
      <c r="R102" s="62" t="str">
        <f t="shared" si="19"/>
        <v>MENOR VALOR</v>
      </c>
      <c r="S102" s="61">
        <f t="shared" si="20"/>
        <v>23400</v>
      </c>
      <c r="T102" s="61">
        <f t="shared" si="21"/>
        <v>23400</v>
      </c>
    </row>
    <row r="103" spans="1:20" s="8" customFormat="1" ht="39" thickBot="1" x14ac:dyDescent="0.3">
      <c r="A103" s="80">
        <v>97</v>
      </c>
      <c r="B103" s="81" t="s">
        <v>111</v>
      </c>
      <c r="C103" s="80" t="s">
        <v>20</v>
      </c>
      <c r="D103" s="82">
        <v>1</v>
      </c>
      <c r="E103" s="52">
        <v>137991.03</v>
      </c>
      <c r="F103" s="52">
        <v>175854</v>
      </c>
      <c r="G103" s="52">
        <v>165900</v>
      </c>
      <c r="H103" s="52">
        <v>175854</v>
      </c>
      <c r="I103" s="73">
        <v>202232</v>
      </c>
      <c r="J103" s="61">
        <f t="shared" si="11"/>
        <v>137991.03</v>
      </c>
      <c r="K103" s="62" t="str">
        <f t="shared" si="12"/>
        <v>HISTORICO</v>
      </c>
      <c r="L103" s="61">
        <f t="shared" si="13"/>
        <v>179960</v>
      </c>
      <c r="M103" s="61">
        <f t="shared" si="14"/>
        <v>175854</v>
      </c>
      <c r="N103" s="61">
        <f t="shared" si="15"/>
        <v>179473.44176896571</v>
      </c>
      <c r="O103" s="61">
        <f t="shared" si="16"/>
        <v>29676.543286414657</v>
      </c>
      <c r="P103" s="63">
        <f t="shared" si="17"/>
        <v>0.16490633077580938</v>
      </c>
      <c r="Q103" s="61">
        <f t="shared" si="18"/>
        <v>137991.03</v>
      </c>
      <c r="R103" s="62" t="str">
        <f t="shared" si="19"/>
        <v>MENOR VALOR</v>
      </c>
      <c r="S103" s="61">
        <f t="shared" si="20"/>
        <v>137991.03</v>
      </c>
      <c r="T103" s="61">
        <f t="shared" si="21"/>
        <v>137991</v>
      </c>
    </row>
    <row r="104" spans="1:20" s="8" customFormat="1" x14ac:dyDescent="0.25">
      <c r="A104" s="114" t="s">
        <v>112</v>
      </c>
      <c r="B104" s="115"/>
      <c r="C104" s="87"/>
      <c r="D104" s="87"/>
      <c r="E104" s="52">
        <v>0</v>
      </c>
      <c r="F104" s="87"/>
      <c r="G104" s="87"/>
      <c r="H104" s="87"/>
      <c r="I104" s="60"/>
      <c r="J104" s="61"/>
      <c r="K104" s="62"/>
      <c r="L104" s="61"/>
      <c r="M104" s="61"/>
      <c r="N104" s="61"/>
      <c r="O104" s="61"/>
      <c r="P104" s="63"/>
      <c r="Q104" s="61"/>
      <c r="R104" s="62"/>
      <c r="S104" s="61"/>
      <c r="T104" s="61"/>
    </row>
    <row r="105" spans="1:20" s="8" customFormat="1" ht="51" x14ac:dyDescent="0.25">
      <c r="A105" s="80">
        <v>98</v>
      </c>
      <c r="B105" s="81" t="s">
        <v>113</v>
      </c>
      <c r="C105" s="80" t="s">
        <v>23</v>
      </c>
      <c r="D105" s="82">
        <v>1</v>
      </c>
      <c r="E105" s="52">
        <v>280141.10859999998</v>
      </c>
      <c r="F105" s="43">
        <v>238056</v>
      </c>
      <c r="G105" s="43">
        <v>228900</v>
      </c>
      <c r="H105" s="43">
        <v>242634</v>
      </c>
      <c r="I105" s="76">
        <v>273764</v>
      </c>
      <c r="J105" s="61">
        <f t="shared" si="11"/>
        <v>228900</v>
      </c>
      <c r="K105" s="62" t="str">
        <f t="shared" si="12"/>
        <v>DISTRIBUCIONES Y SERVICIOS JT</v>
      </c>
      <c r="L105" s="61">
        <f t="shared" si="13"/>
        <v>245838.5</v>
      </c>
      <c r="M105" s="61">
        <f t="shared" si="14"/>
        <v>240345</v>
      </c>
      <c r="N105" s="61">
        <f t="shared" si="15"/>
        <v>245280.617066042</v>
      </c>
      <c r="O105" s="61">
        <f t="shared" si="16"/>
        <v>11977.328213128336</v>
      </c>
      <c r="P105" s="63">
        <f t="shared" si="17"/>
        <v>4.8720311151948678E-2</v>
      </c>
      <c r="Q105" s="61">
        <f t="shared" si="18"/>
        <v>228900</v>
      </c>
      <c r="R105" s="62" t="str">
        <f t="shared" si="19"/>
        <v>MENOR VALOR</v>
      </c>
      <c r="S105" s="61">
        <f t="shared" si="20"/>
        <v>228900</v>
      </c>
      <c r="T105" s="61">
        <f t="shared" si="21"/>
        <v>228900</v>
      </c>
    </row>
    <row r="106" spans="1:20" s="8" customFormat="1" ht="103.5" customHeight="1" x14ac:dyDescent="0.25">
      <c r="A106" s="80">
        <v>99</v>
      </c>
      <c r="B106" s="81" t="s">
        <v>114</v>
      </c>
      <c r="C106" s="80" t="s">
        <v>23</v>
      </c>
      <c r="D106" s="82">
        <v>1</v>
      </c>
      <c r="E106" s="52">
        <v>300666.94799999997</v>
      </c>
      <c r="F106" s="43">
        <v>94022</v>
      </c>
      <c r="G106" s="43">
        <v>88700</v>
      </c>
      <c r="H106" s="43">
        <v>91361</v>
      </c>
      <c r="I106" s="76">
        <v>108125</v>
      </c>
      <c r="J106" s="61">
        <f t="shared" si="11"/>
        <v>88700</v>
      </c>
      <c r="K106" s="62" t="str">
        <f t="shared" si="12"/>
        <v>DISTRIBUCIONES Y SERVICIOS JT</v>
      </c>
      <c r="L106" s="61">
        <f t="shared" si="13"/>
        <v>95552</v>
      </c>
      <c r="M106" s="61">
        <f t="shared" si="14"/>
        <v>92691.5</v>
      </c>
      <c r="N106" s="61">
        <f t="shared" si="15"/>
        <v>95270.845065068032</v>
      </c>
      <c r="O106" s="61">
        <f t="shared" si="16"/>
        <v>4845.0956646902232</v>
      </c>
      <c r="P106" s="63">
        <f t="shared" si="17"/>
        <v>5.0706376263084219E-2</v>
      </c>
      <c r="Q106" s="61">
        <f t="shared" si="18"/>
        <v>88700</v>
      </c>
      <c r="R106" s="62" t="str">
        <f t="shared" si="19"/>
        <v>MENOR VALOR</v>
      </c>
      <c r="S106" s="61">
        <f t="shared" si="20"/>
        <v>88700</v>
      </c>
      <c r="T106" s="61">
        <f t="shared" si="21"/>
        <v>88700</v>
      </c>
    </row>
    <row r="107" spans="1:20" s="8" customFormat="1" ht="51" x14ac:dyDescent="0.25">
      <c r="A107" s="80">
        <v>100</v>
      </c>
      <c r="B107" s="81" t="s">
        <v>115</v>
      </c>
      <c r="C107" s="80" t="s">
        <v>23</v>
      </c>
      <c r="D107" s="82">
        <v>1</v>
      </c>
      <c r="E107" s="52">
        <v>412720.05</v>
      </c>
      <c r="F107" s="43">
        <v>37380</v>
      </c>
      <c r="G107" s="43">
        <v>35600</v>
      </c>
      <c r="H107" s="43">
        <v>37024</v>
      </c>
      <c r="I107" s="76">
        <v>42987</v>
      </c>
      <c r="J107" s="61">
        <f t="shared" si="11"/>
        <v>35600</v>
      </c>
      <c r="K107" s="62" t="str">
        <f t="shared" si="12"/>
        <v>DISTRIBUCIONES Y SERVICIOS JT</v>
      </c>
      <c r="L107" s="61">
        <f t="shared" si="13"/>
        <v>38247.75</v>
      </c>
      <c r="M107" s="61">
        <f t="shared" si="14"/>
        <v>37202</v>
      </c>
      <c r="N107" s="61">
        <f t="shared" si="15"/>
        <v>38148.497915070919</v>
      </c>
      <c r="O107" s="61">
        <f t="shared" si="16"/>
        <v>1872.2419798866813</v>
      </c>
      <c r="P107" s="63">
        <f t="shared" si="17"/>
        <v>4.8950382176381126E-2</v>
      </c>
      <c r="Q107" s="61">
        <f t="shared" si="18"/>
        <v>35600</v>
      </c>
      <c r="R107" s="62" t="str">
        <f t="shared" si="19"/>
        <v>MENOR VALOR</v>
      </c>
      <c r="S107" s="61">
        <f t="shared" si="20"/>
        <v>35600</v>
      </c>
      <c r="T107" s="61">
        <f t="shared" si="21"/>
        <v>35600</v>
      </c>
    </row>
    <row r="108" spans="1:20" s="8" customFormat="1" ht="51" x14ac:dyDescent="0.25">
      <c r="A108" s="80">
        <v>101</v>
      </c>
      <c r="B108" s="81" t="s">
        <v>116</v>
      </c>
      <c r="C108" s="80" t="s">
        <v>5</v>
      </c>
      <c r="D108" s="82">
        <v>1</v>
      </c>
      <c r="E108" s="52">
        <v>42780.873999999996</v>
      </c>
      <c r="F108" s="43">
        <v>22791</v>
      </c>
      <c r="G108" s="43">
        <v>21300</v>
      </c>
      <c r="H108" s="43">
        <v>22152</v>
      </c>
      <c r="I108" s="76">
        <v>26210</v>
      </c>
      <c r="J108" s="61">
        <f t="shared" si="11"/>
        <v>21300</v>
      </c>
      <c r="K108" s="62" t="str">
        <f t="shared" si="12"/>
        <v>DISTRIBUCIONES Y SERVICIOS JT</v>
      </c>
      <c r="L108" s="61">
        <f t="shared" si="13"/>
        <v>23113.25</v>
      </c>
      <c r="M108" s="61">
        <f t="shared" si="14"/>
        <v>22471.5</v>
      </c>
      <c r="N108" s="61">
        <f t="shared" si="15"/>
        <v>23041.234134927221</v>
      </c>
      <c r="O108" s="61">
        <f t="shared" si="16"/>
        <v>1282.1613709865073</v>
      </c>
      <c r="P108" s="63">
        <f t="shared" si="17"/>
        <v>5.5473002324922173E-2</v>
      </c>
      <c r="Q108" s="61">
        <f t="shared" si="18"/>
        <v>21300</v>
      </c>
      <c r="R108" s="62" t="str">
        <f t="shared" si="19"/>
        <v>MENOR VALOR</v>
      </c>
      <c r="S108" s="61">
        <f t="shared" si="20"/>
        <v>21300</v>
      </c>
      <c r="T108" s="61">
        <f t="shared" si="21"/>
        <v>21300</v>
      </c>
    </row>
    <row r="109" spans="1:20" s="8" customFormat="1" ht="51" x14ac:dyDescent="0.25">
      <c r="A109" s="80">
        <v>102</v>
      </c>
      <c r="B109" s="81" t="s">
        <v>117</v>
      </c>
      <c r="C109" s="80" t="s">
        <v>23</v>
      </c>
      <c r="D109" s="82">
        <v>1</v>
      </c>
      <c r="E109" s="52">
        <v>98940.038400000005</v>
      </c>
      <c r="F109" s="43">
        <v>34528</v>
      </c>
      <c r="G109" s="43">
        <v>33200</v>
      </c>
      <c r="H109" s="43">
        <v>35856</v>
      </c>
      <c r="I109" s="76">
        <v>39707</v>
      </c>
      <c r="J109" s="61">
        <f t="shared" si="11"/>
        <v>33200</v>
      </c>
      <c r="K109" s="62" t="str">
        <f t="shared" si="12"/>
        <v>DISTRIBUCIONES Y SERVICIOS JT</v>
      </c>
      <c r="L109" s="61">
        <f t="shared" si="13"/>
        <v>35822.75</v>
      </c>
      <c r="M109" s="61">
        <f t="shared" si="14"/>
        <v>35192</v>
      </c>
      <c r="N109" s="61">
        <f t="shared" si="15"/>
        <v>35742.473630447072</v>
      </c>
      <c r="O109" s="61">
        <f t="shared" si="16"/>
        <v>1854.5643103570176</v>
      </c>
      <c r="P109" s="63">
        <f t="shared" si="17"/>
        <v>5.1770573458403323E-2</v>
      </c>
      <c r="Q109" s="61">
        <f t="shared" si="18"/>
        <v>33200</v>
      </c>
      <c r="R109" s="62" t="str">
        <f t="shared" si="19"/>
        <v>MENOR VALOR</v>
      </c>
      <c r="S109" s="61">
        <f t="shared" si="20"/>
        <v>33200</v>
      </c>
      <c r="T109" s="61">
        <f t="shared" si="21"/>
        <v>33200</v>
      </c>
    </row>
    <row r="110" spans="1:20" s="8" customFormat="1" ht="51" x14ac:dyDescent="0.25">
      <c r="A110" s="80">
        <v>103</v>
      </c>
      <c r="B110" s="81" t="s">
        <v>118</v>
      </c>
      <c r="C110" s="80" t="s">
        <v>20</v>
      </c>
      <c r="D110" s="82">
        <v>1</v>
      </c>
      <c r="E110" s="52">
        <v>562949.10400000005</v>
      </c>
      <c r="F110" s="43">
        <v>177513</v>
      </c>
      <c r="G110" s="43">
        <v>165900</v>
      </c>
      <c r="H110" s="43">
        <v>175854</v>
      </c>
      <c r="I110" s="76">
        <v>204140</v>
      </c>
      <c r="J110" s="61">
        <f t="shared" si="11"/>
        <v>165900</v>
      </c>
      <c r="K110" s="62" t="str">
        <f t="shared" si="12"/>
        <v>DISTRIBUCIONES Y SERVICIOS JT</v>
      </c>
      <c r="L110" s="61">
        <f t="shared" si="13"/>
        <v>180851.75</v>
      </c>
      <c r="M110" s="61">
        <f t="shared" si="14"/>
        <v>176683.5</v>
      </c>
      <c r="N110" s="61">
        <f t="shared" si="15"/>
        <v>180318.06066866984</v>
      </c>
      <c r="O110" s="61">
        <f t="shared" si="16"/>
        <v>10572.483815605961</v>
      </c>
      <c r="P110" s="63">
        <f t="shared" si="17"/>
        <v>5.8459394590353486E-2</v>
      </c>
      <c r="Q110" s="61">
        <f t="shared" si="18"/>
        <v>165900</v>
      </c>
      <c r="R110" s="62" t="str">
        <f t="shared" si="19"/>
        <v>MENOR VALOR</v>
      </c>
      <c r="S110" s="61">
        <f t="shared" si="20"/>
        <v>165900</v>
      </c>
      <c r="T110" s="61">
        <f t="shared" si="21"/>
        <v>165900</v>
      </c>
    </row>
    <row r="111" spans="1:20" s="8" customFormat="1" ht="51" x14ac:dyDescent="0.25">
      <c r="A111" s="80">
        <v>104</v>
      </c>
      <c r="B111" s="81" t="s">
        <v>119</v>
      </c>
      <c r="C111" s="80" t="s">
        <v>20</v>
      </c>
      <c r="D111" s="82">
        <v>1</v>
      </c>
      <c r="E111" s="52">
        <v>149537.7936</v>
      </c>
      <c r="F111" s="43">
        <v>69324</v>
      </c>
      <c r="G111" s="43">
        <v>65400</v>
      </c>
      <c r="H111" s="43">
        <v>71286</v>
      </c>
      <c r="I111" s="76">
        <v>79723</v>
      </c>
      <c r="J111" s="61">
        <f t="shared" si="11"/>
        <v>65400</v>
      </c>
      <c r="K111" s="62" t="str">
        <f t="shared" si="12"/>
        <v>DISTRIBUCIONES Y SERVICIOS JT</v>
      </c>
      <c r="L111" s="61">
        <f t="shared" si="13"/>
        <v>71433.25</v>
      </c>
      <c r="M111" s="61">
        <f t="shared" si="14"/>
        <v>70305</v>
      </c>
      <c r="N111" s="61">
        <f t="shared" si="15"/>
        <v>71246.299184208867</v>
      </c>
      <c r="O111" s="61">
        <f t="shared" si="16"/>
        <v>4266.1519875937374</v>
      </c>
      <c r="P111" s="63">
        <f t="shared" si="17"/>
        <v>5.9722216021162941E-2</v>
      </c>
      <c r="Q111" s="61">
        <f t="shared" si="18"/>
        <v>65400</v>
      </c>
      <c r="R111" s="62" t="str">
        <f t="shared" si="19"/>
        <v>MENOR VALOR</v>
      </c>
      <c r="S111" s="61">
        <f t="shared" si="20"/>
        <v>65400</v>
      </c>
      <c r="T111" s="61">
        <f t="shared" si="21"/>
        <v>65400</v>
      </c>
    </row>
    <row r="112" spans="1:20" s="8" customFormat="1" ht="51" x14ac:dyDescent="0.25">
      <c r="A112" s="80">
        <v>105</v>
      </c>
      <c r="B112" s="81" t="s">
        <v>120</v>
      </c>
      <c r="C112" s="80" t="s">
        <v>20</v>
      </c>
      <c r="D112" s="82">
        <v>1</v>
      </c>
      <c r="E112" s="52">
        <v>365887.68</v>
      </c>
      <c r="F112" s="43">
        <v>376192.94</v>
      </c>
      <c r="G112" s="43">
        <v>354899</v>
      </c>
      <c r="H112" s="43">
        <v>386840</v>
      </c>
      <c r="I112" s="76">
        <v>432622</v>
      </c>
      <c r="J112" s="61">
        <f t="shared" si="11"/>
        <v>354899</v>
      </c>
      <c r="K112" s="62" t="str">
        <f t="shared" si="12"/>
        <v>DISTRIBUCIONES Y SERVICIOS JT</v>
      </c>
      <c r="L112" s="61">
        <f t="shared" si="13"/>
        <v>387638.48499999999</v>
      </c>
      <c r="M112" s="61">
        <f t="shared" si="14"/>
        <v>381516.47</v>
      </c>
      <c r="N112" s="61">
        <f t="shared" si="15"/>
        <v>386624.03405517637</v>
      </c>
      <c r="O112" s="61">
        <f t="shared" si="16"/>
        <v>23150.311856055243</v>
      </c>
      <c r="P112" s="63">
        <f t="shared" si="17"/>
        <v>5.9721397002300336E-2</v>
      </c>
      <c r="Q112" s="61">
        <f t="shared" si="18"/>
        <v>354899</v>
      </c>
      <c r="R112" s="62" t="str">
        <f t="shared" si="19"/>
        <v>MENOR VALOR</v>
      </c>
      <c r="S112" s="61">
        <f t="shared" si="20"/>
        <v>354899</v>
      </c>
      <c r="T112" s="61">
        <f t="shared" si="21"/>
        <v>354899</v>
      </c>
    </row>
    <row r="113" spans="1:20" s="8" customFormat="1" ht="63.75" x14ac:dyDescent="0.25">
      <c r="A113" s="80">
        <v>106</v>
      </c>
      <c r="B113" s="81" t="s">
        <v>121</v>
      </c>
      <c r="C113" s="80" t="s">
        <v>20</v>
      </c>
      <c r="D113" s="82">
        <v>1</v>
      </c>
      <c r="E113" s="52">
        <v>141053.6686</v>
      </c>
      <c r="F113" s="43">
        <v>69642</v>
      </c>
      <c r="G113" s="43">
        <v>65700</v>
      </c>
      <c r="H113" s="43">
        <v>70956</v>
      </c>
      <c r="I113" s="76">
        <v>80088</v>
      </c>
      <c r="J113" s="61">
        <f t="shared" si="11"/>
        <v>65700</v>
      </c>
      <c r="K113" s="62" t="str">
        <f t="shared" si="12"/>
        <v>DISTRIBUCIONES Y SERVICIOS JT</v>
      </c>
      <c r="L113" s="61">
        <f t="shared" si="13"/>
        <v>71596.5</v>
      </c>
      <c r="M113" s="61">
        <f t="shared" si="14"/>
        <v>70299</v>
      </c>
      <c r="N113" s="61">
        <f t="shared" si="15"/>
        <v>71408.234295411617</v>
      </c>
      <c r="O113" s="61">
        <f t="shared" si="16"/>
        <v>4169.4551352664776</v>
      </c>
      <c r="P113" s="63">
        <f t="shared" si="17"/>
        <v>5.8235460326503077E-2</v>
      </c>
      <c r="Q113" s="61">
        <f t="shared" si="18"/>
        <v>65700</v>
      </c>
      <c r="R113" s="62" t="str">
        <f t="shared" si="19"/>
        <v>MENOR VALOR</v>
      </c>
      <c r="S113" s="61">
        <f t="shared" si="20"/>
        <v>65700</v>
      </c>
      <c r="T113" s="61">
        <f t="shared" si="21"/>
        <v>65700</v>
      </c>
    </row>
    <row r="114" spans="1:20" s="8" customFormat="1" ht="51.75" thickBot="1" x14ac:dyDescent="0.3">
      <c r="A114" s="80">
        <v>107</v>
      </c>
      <c r="B114" s="81" t="s">
        <v>122</v>
      </c>
      <c r="C114" s="80" t="s">
        <v>23</v>
      </c>
      <c r="D114" s="82">
        <v>1</v>
      </c>
      <c r="E114" s="52">
        <v>120397.3042</v>
      </c>
      <c r="F114" s="43">
        <v>38092</v>
      </c>
      <c r="G114" s="43">
        <v>35600</v>
      </c>
      <c r="H114" s="43">
        <v>37380</v>
      </c>
      <c r="I114" s="76">
        <v>43806</v>
      </c>
      <c r="J114" s="61">
        <f t="shared" si="11"/>
        <v>35600</v>
      </c>
      <c r="K114" s="62" t="str">
        <f t="shared" si="12"/>
        <v>DISTRIBUCIONES Y SERVICIOS JT</v>
      </c>
      <c r="L114" s="61">
        <f t="shared" si="13"/>
        <v>38719.5</v>
      </c>
      <c r="M114" s="61">
        <f t="shared" si="14"/>
        <v>37736</v>
      </c>
      <c r="N114" s="61">
        <f t="shared" si="15"/>
        <v>38602.387625078933</v>
      </c>
      <c r="O114" s="61">
        <f t="shared" si="16"/>
        <v>2205.819603911435</v>
      </c>
      <c r="P114" s="63">
        <f t="shared" si="17"/>
        <v>5.69692171621905E-2</v>
      </c>
      <c r="Q114" s="61">
        <f t="shared" si="18"/>
        <v>35600</v>
      </c>
      <c r="R114" s="62" t="str">
        <f t="shared" si="19"/>
        <v>MENOR VALOR</v>
      </c>
      <c r="S114" s="61">
        <f t="shared" si="20"/>
        <v>35600</v>
      </c>
      <c r="T114" s="61">
        <f t="shared" si="21"/>
        <v>35600</v>
      </c>
    </row>
    <row r="115" spans="1:20" s="8" customFormat="1" x14ac:dyDescent="0.25">
      <c r="A115" s="114" t="s">
        <v>123</v>
      </c>
      <c r="B115" s="115"/>
      <c r="C115" s="87"/>
      <c r="D115" s="87"/>
      <c r="E115" s="52">
        <v>0</v>
      </c>
      <c r="F115" s="87"/>
      <c r="G115" s="87"/>
      <c r="H115" s="87"/>
      <c r="I115" s="60"/>
      <c r="J115" s="61"/>
      <c r="K115" s="62"/>
      <c r="L115" s="61"/>
      <c r="M115" s="61"/>
      <c r="N115" s="61"/>
      <c r="O115" s="61"/>
      <c r="P115" s="63"/>
      <c r="Q115" s="61"/>
      <c r="R115" s="62"/>
      <c r="S115" s="61"/>
      <c r="T115" s="61"/>
    </row>
    <row r="116" spans="1:20" s="8" customFormat="1" ht="51" x14ac:dyDescent="0.25">
      <c r="A116" s="80">
        <v>108</v>
      </c>
      <c r="B116" s="81" t="s">
        <v>124</v>
      </c>
      <c r="C116" s="80" t="s">
        <v>20</v>
      </c>
      <c r="D116" s="82">
        <v>1</v>
      </c>
      <c r="E116" s="52">
        <v>173730.8634</v>
      </c>
      <c r="F116" s="43">
        <v>175854</v>
      </c>
      <c r="G116" s="43">
        <v>165900</v>
      </c>
      <c r="H116" s="43">
        <v>179172</v>
      </c>
      <c r="I116" s="76">
        <v>202232</v>
      </c>
      <c r="J116" s="61">
        <f t="shared" si="11"/>
        <v>165900</v>
      </c>
      <c r="K116" s="62" t="str">
        <f t="shared" si="12"/>
        <v>DISTRIBUCIONES Y SERVICIOS JT</v>
      </c>
      <c r="L116" s="61">
        <f t="shared" si="13"/>
        <v>180789.5</v>
      </c>
      <c r="M116" s="61">
        <f t="shared" si="14"/>
        <v>177513</v>
      </c>
      <c r="N116" s="61">
        <f t="shared" si="15"/>
        <v>180314.08978867895</v>
      </c>
      <c r="O116" s="61">
        <f t="shared" si="16"/>
        <v>10528.466418477099</v>
      </c>
      <c r="P116" s="63">
        <f t="shared" si="17"/>
        <v>5.8236050315295405E-2</v>
      </c>
      <c r="Q116" s="61">
        <f t="shared" si="18"/>
        <v>165900</v>
      </c>
      <c r="R116" s="62" t="str">
        <f t="shared" si="19"/>
        <v>MENOR VALOR</v>
      </c>
      <c r="S116" s="61">
        <f t="shared" si="20"/>
        <v>165900</v>
      </c>
      <c r="T116" s="61">
        <f t="shared" si="21"/>
        <v>165900</v>
      </c>
    </row>
    <row r="117" spans="1:20" s="8" customFormat="1" ht="51" x14ac:dyDescent="0.25">
      <c r="A117" s="80">
        <v>109</v>
      </c>
      <c r="B117" s="81" t="s">
        <v>125</v>
      </c>
      <c r="C117" s="80" t="s">
        <v>5</v>
      </c>
      <c r="D117" s="82">
        <v>1</v>
      </c>
      <c r="E117" s="52">
        <v>162249.88440000001</v>
      </c>
      <c r="F117" s="43">
        <v>57824</v>
      </c>
      <c r="G117" s="43">
        <v>55600</v>
      </c>
      <c r="H117" s="43">
        <v>60604</v>
      </c>
      <c r="I117" s="76">
        <v>66498</v>
      </c>
      <c r="J117" s="61">
        <f t="shared" si="11"/>
        <v>55600</v>
      </c>
      <c r="K117" s="62" t="str">
        <f t="shared" si="12"/>
        <v>DISTRIBUCIONES Y SERVICIOS JT</v>
      </c>
      <c r="L117" s="61">
        <f t="shared" si="13"/>
        <v>60131.5</v>
      </c>
      <c r="M117" s="61">
        <f t="shared" si="14"/>
        <v>59214</v>
      </c>
      <c r="N117" s="61">
        <f t="shared" si="15"/>
        <v>59996.124669613615</v>
      </c>
      <c r="O117" s="61">
        <f t="shared" si="16"/>
        <v>3204.25437894684</v>
      </c>
      <c r="P117" s="63">
        <f t="shared" si="17"/>
        <v>5.3287451318308039E-2</v>
      </c>
      <c r="Q117" s="61">
        <f t="shared" si="18"/>
        <v>55600</v>
      </c>
      <c r="R117" s="62" t="str">
        <f t="shared" si="19"/>
        <v>MENOR VALOR</v>
      </c>
      <c r="S117" s="61">
        <f t="shared" si="20"/>
        <v>55600</v>
      </c>
      <c r="T117" s="61">
        <f t="shared" si="21"/>
        <v>55600</v>
      </c>
    </row>
    <row r="118" spans="1:20" s="8" customFormat="1" ht="51" x14ac:dyDescent="0.25">
      <c r="A118" s="80">
        <v>110</v>
      </c>
      <c r="B118" s="81" t="s">
        <v>126</v>
      </c>
      <c r="C118" s="80" t="s">
        <v>20</v>
      </c>
      <c r="D118" s="82">
        <v>1</v>
      </c>
      <c r="E118" s="52">
        <v>113169.3518</v>
      </c>
      <c r="F118" s="43">
        <v>33384</v>
      </c>
      <c r="G118" s="43">
        <v>31200</v>
      </c>
      <c r="H118" s="43">
        <v>34008</v>
      </c>
      <c r="I118" s="76">
        <v>38392</v>
      </c>
      <c r="J118" s="61">
        <f t="shared" si="11"/>
        <v>31200</v>
      </c>
      <c r="K118" s="62" t="str">
        <f t="shared" si="12"/>
        <v>DISTRIBUCIONES Y SERVICIOS JT</v>
      </c>
      <c r="L118" s="61">
        <f t="shared" si="13"/>
        <v>34246</v>
      </c>
      <c r="M118" s="61">
        <f t="shared" si="14"/>
        <v>33696</v>
      </c>
      <c r="N118" s="61">
        <f t="shared" si="15"/>
        <v>34149.05567719278</v>
      </c>
      <c r="O118" s="61">
        <f t="shared" si="16"/>
        <v>2153.8472554942236</v>
      </c>
      <c r="P118" s="63">
        <f t="shared" si="17"/>
        <v>6.2893396469492019E-2</v>
      </c>
      <c r="Q118" s="61">
        <f t="shared" si="18"/>
        <v>31200</v>
      </c>
      <c r="R118" s="62" t="str">
        <f t="shared" si="19"/>
        <v>MENOR VALOR</v>
      </c>
      <c r="S118" s="61">
        <f t="shared" si="20"/>
        <v>31200</v>
      </c>
      <c r="T118" s="61">
        <f t="shared" si="21"/>
        <v>31200</v>
      </c>
    </row>
    <row r="119" spans="1:20" s="8" customFormat="1" ht="51" x14ac:dyDescent="0.25">
      <c r="A119" s="80">
        <v>111</v>
      </c>
      <c r="B119" s="81" t="s">
        <v>127</v>
      </c>
      <c r="C119" s="80" t="s">
        <v>5</v>
      </c>
      <c r="D119" s="82">
        <v>1</v>
      </c>
      <c r="E119" s="52">
        <v>200073.94099999999</v>
      </c>
      <c r="F119" s="43">
        <v>59492</v>
      </c>
      <c r="G119" s="43">
        <v>55600</v>
      </c>
      <c r="H119" s="43">
        <v>58380</v>
      </c>
      <c r="I119" s="76">
        <v>68416</v>
      </c>
      <c r="J119" s="61">
        <f t="shared" si="11"/>
        <v>55600</v>
      </c>
      <c r="K119" s="62" t="str">
        <f t="shared" si="12"/>
        <v>DISTRIBUCIONES Y SERVICIOS JT</v>
      </c>
      <c r="L119" s="61">
        <f t="shared" si="13"/>
        <v>60472</v>
      </c>
      <c r="M119" s="61">
        <f t="shared" si="14"/>
        <v>58936</v>
      </c>
      <c r="N119" s="61">
        <f t="shared" si="15"/>
        <v>60289.09749273902</v>
      </c>
      <c r="O119" s="61">
        <f t="shared" si="16"/>
        <v>3445.0242379408596</v>
      </c>
      <c r="P119" s="63">
        <f t="shared" si="17"/>
        <v>5.6968915166372196E-2</v>
      </c>
      <c r="Q119" s="61">
        <f t="shared" si="18"/>
        <v>55600</v>
      </c>
      <c r="R119" s="62" t="str">
        <f t="shared" si="19"/>
        <v>MENOR VALOR</v>
      </c>
      <c r="S119" s="61">
        <f t="shared" si="20"/>
        <v>55600</v>
      </c>
      <c r="T119" s="61">
        <f t="shared" si="21"/>
        <v>55600</v>
      </c>
    </row>
    <row r="120" spans="1:20" s="8" customFormat="1" ht="51" x14ac:dyDescent="0.25">
      <c r="A120" s="80">
        <v>112</v>
      </c>
      <c r="B120" s="81" t="s">
        <v>128</v>
      </c>
      <c r="C120" s="80" t="s">
        <v>20</v>
      </c>
      <c r="D120" s="82">
        <v>1</v>
      </c>
      <c r="E120" s="52">
        <v>74826.327799999999</v>
      </c>
      <c r="F120" s="43">
        <v>30056</v>
      </c>
      <c r="G120" s="43">
        <v>28900</v>
      </c>
      <c r="H120" s="43">
        <v>30345</v>
      </c>
      <c r="I120" s="76">
        <v>34564</v>
      </c>
      <c r="J120" s="61">
        <f t="shared" si="11"/>
        <v>28900</v>
      </c>
      <c r="K120" s="62" t="str">
        <f t="shared" si="12"/>
        <v>DISTRIBUCIONES Y SERVICIOS JT</v>
      </c>
      <c r="L120" s="61">
        <f t="shared" si="13"/>
        <v>30966.25</v>
      </c>
      <c r="M120" s="61">
        <f t="shared" si="14"/>
        <v>30200.5</v>
      </c>
      <c r="N120" s="61">
        <f t="shared" si="15"/>
        <v>30894.775290709524</v>
      </c>
      <c r="O120" s="61">
        <f t="shared" si="16"/>
        <v>1461.0593866267038</v>
      </c>
      <c r="P120" s="63">
        <f t="shared" si="17"/>
        <v>4.718231579951411E-2</v>
      </c>
      <c r="Q120" s="61">
        <f t="shared" si="18"/>
        <v>28900</v>
      </c>
      <c r="R120" s="62" t="str">
        <f t="shared" si="19"/>
        <v>MENOR VALOR</v>
      </c>
      <c r="S120" s="61">
        <f t="shared" si="20"/>
        <v>28900</v>
      </c>
      <c r="T120" s="61">
        <f t="shared" si="21"/>
        <v>28900</v>
      </c>
    </row>
    <row r="121" spans="1:20" s="8" customFormat="1" ht="25.5" x14ac:dyDescent="0.25">
      <c r="A121" s="80">
        <v>113</v>
      </c>
      <c r="B121" s="81" t="s">
        <v>129</v>
      </c>
      <c r="C121" s="80" t="s">
        <v>20</v>
      </c>
      <c r="D121" s="82">
        <v>1</v>
      </c>
      <c r="E121" s="52">
        <v>525851.81059999997</v>
      </c>
      <c r="F121" s="43">
        <v>821256.8</v>
      </c>
      <c r="G121" s="43">
        <v>789670</v>
      </c>
      <c r="H121" s="43">
        <v>829154</v>
      </c>
      <c r="I121" s="76">
        <v>944445</v>
      </c>
      <c r="J121" s="61">
        <f t="shared" si="11"/>
        <v>525851.81059999997</v>
      </c>
      <c r="K121" s="62" t="str">
        <f t="shared" si="12"/>
        <v>HISTORICO</v>
      </c>
      <c r="L121" s="61">
        <f t="shared" si="13"/>
        <v>846131.45</v>
      </c>
      <c r="M121" s="61">
        <f t="shared" si="14"/>
        <v>825205.4</v>
      </c>
      <c r="N121" s="61">
        <f t="shared" si="15"/>
        <v>844178.17989580089</v>
      </c>
      <c r="O121" s="61">
        <f t="shared" si="16"/>
        <v>226471.9048957222</v>
      </c>
      <c r="P121" s="63">
        <f t="shared" si="17"/>
        <v>0.2676556992364747</v>
      </c>
      <c r="Q121" s="61">
        <f t="shared" si="18"/>
        <v>525851.81059999997</v>
      </c>
      <c r="R121" s="62" t="str">
        <f t="shared" si="19"/>
        <v>MENOR VALOR</v>
      </c>
      <c r="S121" s="61">
        <f t="shared" si="20"/>
        <v>525851.81000000006</v>
      </c>
      <c r="T121" s="61">
        <f t="shared" si="21"/>
        <v>525852</v>
      </c>
    </row>
    <row r="122" spans="1:20" s="8" customFormat="1" ht="51" x14ac:dyDescent="0.25">
      <c r="A122" s="80">
        <v>114</v>
      </c>
      <c r="B122" s="81" t="s">
        <v>130</v>
      </c>
      <c r="C122" s="80" t="s">
        <v>20</v>
      </c>
      <c r="D122" s="82">
        <v>1</v>
      </c>
      <c r="E122" s="52">
        <v>107647.6222</v>
      </c>
      <c r="F122" s="43">
        <v>27136</v>
      </c>
      <c r="G122" s="43">
        <v>25600</v>
      </c>
      <c r="H122" s="43">
        <v>27392</v>
      </c>
      <c r="I122" s="76">
        <v>31206</v>
      </c>
      <c r="J122" s="61">
        <f t="shared" si="11"/>
        <v>25600</v>
      </c>
      <c r="K122" s="62" t="str">
        <f t="shared" si="12"/>
        <v>DISTRIBUCIONES Y SERVICIOS JT</v>
      </c>
      <c r="L122" s="61">
        <f t="shared" si="13"/>
        <v>27833.5</v>
      </c>
      <c r="M122" s="61">
        <f t="shared" si="14"/>
        <v>27264</v>
      </c>
      <c r="N122" s="61">
        <f t="shared" si="15"/>
        <v>27759.517344677224</v>
      </c>
      <c r="O122" s="61">
        <f t="shared" si="16"/>
        <v>1579.3229957801539</v>
      </c>
      <c r="P122" s="63">
        <f t="shared" si="17"/>
        <v>5.6741803789683437E-2</v>
      </c>
      <c r="Q122" s="61">
        <f t="shared" si="18"/>
        <v>25600</v>
      </c>
      <c r="R122" s="62" t="str">
        <f t="shared" si="19"/>
        <v>MENOR VALOR</v>
      </c>
      <c r="S122" s="61">
        <f t="shared" si="20"/>
        <v>25600</v>
      </c>
      <c r="T122" s="61">
        <f t="shared" si="21"/>
        <v>25600</v>
      </c>
    </row>
    <row r="123" spans="1:20" s="8" customFormat="1" ht="51" x14ac:dyDescent="0.25">
      <c r="A123" s="80">
        <v>115</v>
      </c>
      <c r="B123" s="81" t="s">
        <v>131</v>
      </c>
      <c r="C123" s="80" t="s">
        <v>20</v>
      </c>
      <c r="D123" s="82">
        <v>1</v>
      </c>
      <c r="E123" s="52">
        <v>185863.42319999999</v>
      </c>
      <c r="F123" s="43">
        <v>177513</v>
      </c>
      <c r="G123" s="43">
        <v>165900</v>
      </c>
      <c r="H123" s="43">
        <v>180831</v>
      </c>
      <c r="I123" s="76">
        <v>204140</v>
      </c>
      <c r="J123" s="61">
        <f t="shared" si="11"/>
        <v>165900</v>
      </c>
      <c r="K123" s="62" t="str">
        <f t="shared" si="12"/>
        <v>DISTRIBUCIONES Y SERVICIOS JT</v>
      </c>
      <c r="L123" s="61">
        <f t="shared" si="13"/>
        <v>182096</v>
      </c>
      <c r="M123" s="61">
        <f t="shared" si="14"/>
        <v>179172</v>
      </c>
      <c r="N123" s="61">
        <f t="shared" si="15"/>
        <v>181580.57458834728</v>
      </c>
      <c r="O123" s="61">
        <f t="shared" si="16"/>
        <v>11452.301428097324</v>
      </c>
      <c r="P123" s="63">
        <f t="shared" si="17"/>
        <v>6.2891559551540521E-2</v>
      </c>
      <c r="Q123" s="61">
        <f t="shared" si="18"/>
        <v>165900</v>
      </c>
      <c r="R123" s="62" t="str">
        <f t="shared" si="19"/>
        <v>MENOR VALOR</v>
      </c>
      <c r="S123" s="61">
        <f t="shared" si="20"/>
        <v>165900</v>
      </c>
      <c r="T123" s="61">
        <f t="shared" si="21"/>
        <v>165900</v>
      </c>
    </row>
    <row r="124" spans="1:20" s="8" customFormat="1" ht="51" x14ac:dyDescent="0.25">
      <c r="A124" s="80">
        <v>116</v>
      </c>
      <c r="B124" s="81" t="s">
        <v>132</v>
      </c>
      <c r="C124" s="80" t="s">
        <v>20</v>
      </c>
      <c r="D124" s="82">
        <v>1</v>
      </c>
      <c r="E124" s="52">
        <v>91565.898000000001</v>
      </c>
      <c r="F124" s="43">
        <v>92456</v>
      </c>
      <c r="G124" s="52">
        <v>88900</v>
      </c>
      <c r="H124" s="43">
        <v>93345</v>
      </c>
      <c r="I124" s="76">
        <v>106324</v>
      </c>
      <c r="J124" s="61">
        <f t="shared" si="11"/>
        <v>88900</v>
      </c>
      <c r="K124" s="62" t="str">
        <f t="shared" si="12"/>
        <v>DISTRIBUCIONES Y SERVICIOS JT</v>
      </c>
      <c r="L124" s="61">
        <f t="shared" si="13"/>
        <v>95256.25</v>
      </c>
      <c r="M124" s="61">
        <f t="shared" si="14"/>
        <v>92900.5</v>
      </c>
      <c r="N124" s="61">
        <f t="shared" si="15"/>
        <v>95036.362850654332</v>
      </c>
      <c r="O124" s="61">
        <f t="shared" si="16"/>
        <v>4494.5474779169926</v>
      </c>
      <c r="P124" s="63">
        <f t="shared" si="17"/>
        <v>4.7183754115000254E-2</v>
      </c>
      <c r="Q124" s="61">
        <f t="shared" si="18"/>
        <v>88900</v>
      </c>
      <c r="R124" s="62" t="str">
        <f t="shared" si="19"/>
        <v>MENOR VALOR</v>
      </c>
      <c r="S124" s="61">
        <f t="shared" si="20"/>
        <v>88900</v>
      </c>
      <c r="T124" s="61">
        <f t="shared" si="21"/>
        <v>88900</v>
      </c>
    </row>
    <row r="125" spans="1:20" s="8" customFormat="1" ht="51" x14ac:dyDescent="0.25">
      <c r="A125" s="80">
        <v>117</v>
      </c>
      <c r="B125" s="81" t="s">
        <v>133</v>
      </c>
      <c r="C125" s="80" t="s">
        <v>5</v>
      </c>
      <c r="D125" s="82">
        <v>1</v>
      </c>
      <c r="E125" s="52">
        <v>346095.91320000001</v>
      </c>
      <c r="F125" s="43">
        <v>26215</v>
      </c>
      <c r="G125" s="52">
        <v>24500</v>
      </c>
      <c r="H125" s="43">
        <v>25480</v>
      </c>
      <c r="I125" s="76">
        <v>30147</v>
      </c>
      <c r="J125" s="61">
        <f t="shared" si="11"/>
        <v>24500</v>
      </c>
      <c r="K125" s="62" t="str">
        <f t="shared" si="12"/>
        <v>DISTRIBUCIONES Y SERVICIOS JT</v>
      </c>
      <c r="L125" s="61">
        <f t="shared" si="13"/>
        <v>26585.5</v>
      </c>
      <c r="M125" s="61">
        <f t="shared" si="14"/>
        <v>25847.5</v>
      </c>
      <c r="N125" s="61">
        <f t="shared" si="15"/>
        <v>26502.684573021215</v>
      </c>
      <c r="O125" s="61">
        <f t="shared" si="16"/>
        <v>1474.6711921645449</v>
      </c>
      <c r="P125" s="63">
        <f t="shared" si="17"/>
        <v>5.5469003485529515E-2</v>
      </c>
      <c r="Q125" s="61">
        <f t="shared" si="18"/>
        <v>24500</v>
      </c>
      <c r="R125" s="62" t="str">
        <f t="shared" si="19"/>
        <v>MENOR VALOR</v>
      </c>
      <c r="S125" s="61">
        <f t="shared" si="20"/>
        <v>24500</v>
      </c>
      <c r="T125" s="61">
        <f t="shared" si="21"/>
        <v>24500</v>
      </c>
    </row>
    <row r="126" spans="1:20" s="8" customFormat="1" ht="38.25" x14ac:dyDescent="0.25">
      <c r="A126" s="80">
        <v>118</v>
      </c>
      <c r="B126" s="81" t="s">
        <v>134</v>
      </c>
      <c r="C126" s="80" t="s">
        <v>20</v>
      </c>
      <c r="D126" s="82">
        <v>1</v>
      </c>
      <c r="E126" s="52">
        <v>33035.3554</v>
      </c>
      <c r="F126" s="43">
        <v>58380</v>
      </c>
      <c r="G126" s="52">
        <v>55600</v>
      </c>
      <c r="H126" s="43">
        <v>60048</v>
      </c>
      <c r="I126" s="76">
        <v>67137</v>
      </c>
      <c r="J126" s="61">
        <f t="shared" si="11"/>
        <v>33035.3554</v>
      </c>
      <c r="K126" s="62" t="str">
        <f t="shared" si="12"/>
        <v>HISTORICO</v>
      </c>
      <c r="L126" s="61">
        <f t="shared" si="13"/>
        <v>60291.25</v>
      </c>
      <c r="M126" s="61">
        <f t="shared" si="14"/>
        <v>59214</v>
      </c>
      <c r="N126" s="61">
        <f t="shared" si="15"/>
        <v>60145.04305018481</v>
      </c>
      <c r="O126" s="61">
        <f t="shared" si="16"/>
        <v>19272.827898965814</v>
      </c>
      <c r="P126" s="63">
        <f t="shared" si="17"/>
        <v>0.31966210518053306</v>
      </c>
      <c r="Q126" s="61">
        <f t="shared" si="18"/>
        <v>60145.04305018481</v>
      </c>
      <c r="R126" s="62" t="str">
        <f t="shared" si="19"/>
        <v>MEDIA GEOMETRICA</v>
      </c>
      <c r="S126" s="61">
        <f t="shared" si="20"/>
        <v>60145.04</v>
      </c>
      <c r="T126" s="61">
        <f t="shared" si="21"/>
        <v>60145</v>
      </c>
    </row>
    <row r="127" spans="1:20" s="8" customFormat="1" ht="63.75" x14ac:dyDescent="0.25">
      <c r="A127" s="80">
        <v>119</v>
      </c>
      <c r="B127" s="81" t="s">
        <v>135</v>
      </c>
      <c r="C127" s="80" t="s">
        <v>20</v>
      </c>
      <c r="D127" s="82">
        <v>1</v>
      </c>
      <c r="E127" s="52">
        <v>367952.06339999998</v>
      </c>
      <c r="F127" s="43">
        <v>94234</v>
      </c>
      <c r="G127" s="52">
        <v>88900</v>
      </c>
      <c r="H127" s="43">
        <v>91567</v>
      </c>
      <c r="I127" s="76">
        <v>108369</v>
      </c>
      <c r="J127" s="61">
        <f t="shared" si="11"/>
        <v>88900</v>
      </c>
      <c r="K127" s="62" t="str">
        <f t="shared" si="12"/>
        <v>DISTRIBUCIONES Y SERVICIOS JT</v>
      </c>
      <c r="L127" s="61">
        <f t="shared" si="13"/>
        <v>95767.5</v>
      </c>
      <c r="M127" s="61">
        <f t="shared" si="14"/>
        <v>92900.5</v>
      </c>
      <c r="N127" s="61">
        <f t="shared" si="15"/>
        <v>95485.705155077027</v>
      </c>
      <c r="O127" s="61">
        <f t="shared" si="16"/>
        <v>4856.0558197986147</v>
      </c>
      <c r="P127" s="63">
        <f t="shared" si="17"/>
        <v>5.0706720127377397E-2</v>
      </c>
      <c r="Q127" s="61">
        <f t="shared" si="18"/>
        <v>88900</v>
      </c>
      <c r="R127" s="62" t="str">
        <f t="shared" si="19"/>
        <v>MENOR VALOR</v>
      </c>
      <c r="S127" s="61">
        <f t="shared" si="20"/>
        <v>88900</v>
      </c>
      <c r="T127" s="61">
        <f t="shared" si="21"/>
        <v>88900</v>
      </c>
    </row>
    <row r="128" spans="1:20" s="8" customFormat="1" ht="51" x14ac:dyDescent="0.25">
      <c r="A128" s="80">
        <v>120</v>
      </c>
      <c r="B128" s="81" t="s">
        <v>136</v>
      </c>
      <c r="C128" s="80" t="s">
        <v>20</v>
      </c>
      <c r="D128" s="82">
        <v>1</v>
      </c>
      <c r="E128" s="52">
        <v>112642.03079999999</v>
      </c>
      <c r="F128" s="43">
        <v>81213</v>
      </c>
      <c r="G128" s="43">
        <v>75900</v>
      </c>
      <c r="H128" s="43">
        <v>82731</v>
      </c>
      <c r="I128" s="76">
        <v>93395</v>
      </c>
      <c r="J128" s="61">
        <f t="shared" si="11"/>
        <v>75900</v>
      </c>
      <c r="K128" s="62" t="str">
        <f t="shared" si="12"/>
        <v>DISTRIBUCIONES Y SERVICIOS JT</v>
      </c>
      <c r="L128" s="61">
        <f t="shared" si="13"/>
        <v>83309.75</v>
      </c>
      <c r="M128" s="61">
        <f t="shared" si="14"/>
        <v>81972</v>
      </c>
      <c r="N128" s="61">
        <f t="shared" si="15"/>
        <v>83073.939794648424</v>
      </c>
      <c r="O128" s="61">
        <f t="shared" si="16"/>
        <v>5239.4844718970207</v>
      </c>
      <c r="P128" s="63">
        <f t="shared" si="17"/>
        <v>6.2891611988957125E-2</v>
      </c>
      <c r="Q128" s="61">
        <f t="shared" si="18"/>
        <v>75900</v>
      </c>
      <c r="R128" s="62" t="str">
        <f t="shared" si="19"/>
        <v>MENOR VALOR</v>
      </c>
      <c r="S128" s="61">
        <f t="shared" si="20"/>
        <v>75900</v>
      </c>
      <c r="T128" s="61">
        <f t="shared" si="21"/>
        <v>75900</v>
      </c>
    </row>
    <row r="129" spans="1:20" s="8" customFormat="1" ht="51" x14ac:dyDescent="0.25">
      <c r="A129" s="80">
        <v>121</v>
      </c>
      <c r="B129" s="81" t="s">
        <v>137</v>
      </c>
      <c r="C129" s="80" t="s">
        <v>5</v>
      </c>
      <c r="D129" s="82">
        <v>1</v>
      </c>
      <c r="E129" s="52">
        <v>88321.568599999999</v>
      </c>
      <c r="F129" s="43">
        <v>45261</v>
      </c>
      <c r="G129" s="43">
        <v>42300</v>
      </c>
      <c r="H129" s="43">
        <v>43569</v>
      </c>
      <c r="I129" s="76">
        <v>52050</v>
      </c>
      <c r="J129" s="61">
        <f t="shared" si="11"/>
        <v>42300</v>
      </c>
      <c r="K129" s="62" t="str">
        <f t="shared" si="12"/>
        <v>DISTRIBUCIONES Y SERVICIOS JT</v>
      </c>
      <c r="L129" s="61">
        <f t="shared" si="13"/>
        <v>45795</v>
      </c>
      <c r="M129" s="61">
        <f t="shared" si="14"/>
        <v>44415</v>
      </c>
      <c r="N129" s="61">
        <f t="shared" si="15"/>
        <v>45647.364653286539</v>
      </c>
      <c r="O129" s="61">
        <f t="shared" si="16"/>
        <v>2471.3382002469834</v>
      </c>
      <c r="P129" s="63">
        <f t="shared" si="17"/>
        <v>5.3965240752199661E-2</v>
      </c>
      <c r="Q129" s="61">
        <f t="shared" si="18"/>
        <v>42300</v>
      </c>
      <c r="R129" s="62" t="str">
        <f t="shared" si="19"/>
        <v>MENOR VALOR</v>
      </c>
      <c r="S129" s="61">
        <f t="shared" si="20"/>
        <v>42300</v>
      </c>
      <c r="T129" s="61">
        <f t="shared" si="21"/>
        <v>42300</v>
      </c>
    </row>
    <row r="130" spans="1:20" s="8" customFormat="1" ht="51" x14ac:dyDescent="0.25">
      <c r="A130" s="80">
        <v>122</v>
      </c>
      <c r="B130" s="81" t="s">
        <v>138</v>
      </c>
      <c r="C130" s="80" t="s">
        <v>20</v>
      </c>
      <c r="D130" s="82">
        <v>1</v>
      </c>
      <c r="E130" s="52">
        <v>13105.754199999999</v>
      </c>
      <c r="F130" s="43">
        <v>12480</v>
      </c>
      <c r="G130" s="43">
        <v>12000</v>
      </c>
      <c r="H130" s="43">
        <v>12720</v>
      </c>
      <c r="I130" s="76">
        <v>14352</v>
      </c>
      <c r="J130" s="61">
        <f t="shared" si="11"/>
        <v>12000</v>
      </c>
      <c r="K130" s="62" t="str">
        <f t="shared" si="12"/>
        <v>DISTRIBUCIONES Y SERVICIOS JT</v>
      </c>
      <c r="L130" s="61">
        <f t="shared" si="13"/>
        <v>12888</v>
      </c>
      <c r="M130" s="61">
        <f t="shared" si="14"/>
        <v>12600</v>
      </c>
      <c r="N130" s="61">
        <f t="shared" si="15"/>
        <v>12858.752642811862</v>
      </c>
      <c r="O130" s="61">
        <f t="shared" si="16"/>
        <v>627.91082169365416</v>
      </c>
      <c r="P130" s="63">
        <f t="shared" si="17"/>
        <v>4.8720578964436233E-2</v>
      </c>
      <c r="Q130" s="61">
        <f t="shared" si="18"/>
        <v>12000</v>
      </c>
      <c r="R130" s="62" t="str">
        <f t="shared" si="19"/>
        <v>MENOR VALOR</v>
      </c>
      <c r="S130" s="61">
        <f t="shared" si="20"/>
        <v>12000</v>
      </c>
      <c r="T130" s="61">
        <f t="shared" si="21"/>
        <v>12000</v>
      </c>
    </row>
    <row r="131" spans="1:20" s="8" customFormat="1" x14ac:dyDescent="0.25">
      <c r="A131" s="80">
        <v>123</v>
      </c>
      <c r="B131" s="81" t="s">
        <v>139</v>
      </c>
      <c r="C131" s="80" t="s">
        <v>20</v>
      </c>
      <c r="D131" s="82">
        <v>1</v>
      </c>
      <c r="E131" s="52">
        <v>11726.366</v>
      </c>
      <c r="F131" s="43">
        <v>12840</v>
      </c>
      <c r="G131" s="43">
        <v>12000</v>
      </c>
      <c r="H131" s="43">
        <v>13080</v>
      </c>
      <c r="I131" s="76">
        <v>14766</v>
      </c>
      <c r="J131" s="61">
        <f t="shared" ref="J131:J194" si="22">+MIN(E131:I131)</f>
        <v>11726.366</v>
      </c>
      <c r="K131" s="62" t="str">
        <f t="shared" ref="K131:K194" si="23">IF(J131=E131,"HISTORICO",IF(J131=D131,"ORION CONIC SAS",IF(J131=F131,"IMVENCO SAS",IF(J131=G131,"DISTRIBUCIONES Y SERVICIOS JT",IF(J131=I131,"TORORIENTE ")))))</f>
        <v>HISTORICO</v>
      </c>
      <c r="L131" s="61">
        <f t="shared" ref="L131:L194" si="24">+AVERAGE(F131:I131)</f>
        <v>13171.5</v>
      </c>
      <c r="M131" s="61">
        <f t="shared" ref="M131:M194" si="25">MEDIAN(F131:I131)</f>
        <v>12960</v>
      </c>
      <c r="N131" s="61">
        <f t="shared" ref="N131:N194" si="26">+GEOMEAN(F131:I131)</f>
        <v>13134.217972493019</v>
      </c>
      <c r="O131" s="61">
        <f t="shared" ref="O131:O194" si="27">STDEVA(J131,L131)</f>
        <v>1021.8640511232402</v>
      </c>
      <c r="P131" s="63">
        <f t="shared" ref="P131:P194" si="28">+O131/L131</f>
        <v>7.7581448667444111E-2</v>
      </c>
      <c r="Q131" s="61">
        <f t="shared" ref="Q131:Q194" si="29">IF(P131&lt;30%,J131,N131)</f>
        <v>11726.366</v>
      </c>
      <c r="R131" s="62" t="str">
        <f t="shared" ref="R131:R194" si="30">IF(Q131=J131,"MENOR VALOR","MEDIA GEOMETRICA")</f>
        <v>MENOR VALOR</v>
      </c>
      <c r="S131" s="61">
        <f t="shared" ref="S131:S194" si="31">ROUND(Q131,2)</f>
        <v>11726.37</v>
      </c>
      <c r="T131" s="61">
        <f t="shared" ref="T131:T194" si="32">+ROUND(S131,0)</f>
        <v>11726</v>
      </c>
    </row>
    <row r="132" spans="1:20" s="8" customFormat="1" ht="51" x14ac:dyDescent="0.25">
      <c r="A132" s="80">
        <v>124</v>
      </c>
      <c r="B132" s="81" t="s">
        <v>140</v>
      </c>
      <c r="C132" s="80" t="s">
        <v>20</v>
      </c>
      <c r="D132" s="82">
        <v>1</v>
      </c>
      <c r="E132" s="52">
        <v>65960.025599999994</v>
      </c>
      <c r="F132" s="52">
        <v>41623</v>
      </c>
      <c r="G132" s="52">
        <v>38900</v>
      </c>
      <c r="H132" s="52">
        <v>41234</v>
      </c>
      <c r="I132" s="73">
        <v>47866</v>
      </c>
      <c r="J132" s="61">
        <f t="shared" si="22"/>
        <v>38900</v>
      </c>
      <c r="K132" s="62" t="str">
        <f t="shared" si="23"/>
        <v>DISTRIBUCIONES Y SERVICIOS JT</v>
      </c>
      <c r="L132" s="61">
        <f t="shared" si="24"/>
        <v>42405.75</v>
      </c>
      <c r="M132" s="61">
        <f t="shared" si="25"/>
        <v>41428.5</v>
      </c>
      <c r="N132" s="61">
        <f t="shared" si="26"/>
        <v>42280.624741667416</v>
      </c>
      <c r="O132" s="61">
        <f t="shared" si="27"/>
        <v>2478.9395981447392</v>
      </c>
      <c r="P132" s="63">
        <f t="shared" si="28"/>
        <v>5.8457628933452167E-2</v>
      </c>
      <c r="Q132" s="61">
        <f t="shared" si="29"/>
        <v>38900</v>
      </c>
      <c r="R132" s="62" t="str">
        <f t="shared" si="30"/>
        <v>MENOR VALOR</v>
      </c>
      <c r="S132" s="61">
        <f t="shared" si="31"/>
        <v>38900</v>
      </c>
      <c r="T132" s="61">
        <f t="shared" si="32"/>
        <v>38900</v>
      </c>
    </row>
    <row r="133" spans="1:20" s="8" customFormat="1" ht="51" x14ac:dyDescent="0.25">
      <c r="A133" s="80">
        <v>125</v>
      </c>
      <c r="B133" s="81" t="s">
        <v>141</v>
      </c>
      <c r="C133" s="80" t="s">
        <v>20</v>
      </c>
      <c r="D133" s="82">
        <v>1</v>
      </c>
      <c r="E133" s="52">
        <v>43710.212</v>
      </c>
      <c r="F133" s="52">
        <v>38054</v>
      </c>
      <c r="G133" s="52">
        <v>35900</v>
      </c>
      <c r="H133" s="52">
        <v>38054</v>
      </c>
      <c r="I133" s="73">
        <v>43762</v>
      </c>
      <c r="J133" s="61">
        <f t="shared" si="22"/>
        <v>35900</v>
      </c>
      <c r="K133" s="62" t="str">
        <f t="shared" si="23"/>
        <v>DISTRIBUCIONES Y SERVICIOS JT</v>
      </c>
      <c r="L133" s="61">
        <f t="shared" si="24"/>
        <v>38942.5</v>
      </c>
      <c r="M133" s="61">
        <f t="shared" si="25"/>
        <v>38054</v>
      </c>
      <c r="N133" s="61">
        <f t="shared" si="26"/>
        <v>38837.21323236161</v>
      </c>
      <c r="O133" s="61">
        <f t="shared" si="27"/>
        <v>2151.3723817600708</v>
      </c>
      <c r="P133" s="63">
        <f t="shared" si="28"/>
        <v>5.5244845137319656E-2</v>
      </c>
      <c r="Q133" s="61">
        <f t="shared" si="29"/>
        <v>35900</v>
      </c>
      <c r="R133" s="62" t="str">
        <f t="shared" si="30"/>
        <v>MENOR VALOR</v>
      </c>
      <c r="S133" s="61">
        <f t="shared" si="31"/>
        <v>35900</v>
      </c>
      <c r="T133" s="61">
        <f t="shared" si="32"/>
        <v>35900</v>
      </c>
    </row>
    <row r="134" spans="1:20" s="8" customFormat="1" ht="51" x14ac:dyDescent="0.25">
      <c r="A134" s="80">
        <v>126</v>
      </c>
      <c r="B134" s="81" t="s">
        <v>142</v>
      </c>
      <c r="C134" s="80" t="s">
        <v>20</v>
      </c>
      <c r="D134" s="82">
        <v>1</v>
      </c>
      <c r="E134" s="52">
        <v>77240.518200000006</v>
      </c>
      <c r="F134" s="52">
        <v>28704</v>
      </c>
      <c r="G134" s="52">
        <v>27600</v>
      </c>
      <c r="H134" s="52">
        <v>29532</v>
      </c>
      <c r="I134" s="73">
        <v>33010</v>
      </c>
      <c r="J134" s="61">
        <f t="shared" si="22"/>
        <v>27600</v>
      </c>
      <c r="K134" s="62" t="str">
        <f t="shared" si="23"/>
        <v>DISTRIBUCIONES Y SERVICIOS JT</v>
      </c>
      <c r="L134" s="61">
        <f t="shared" si="24"/>
        <v>29711.5</v>
      </c>
      <c r="M134" s="61">
        <f t="shared" si="25"/>
        <v>29118</v>
      </c>
      <c r="N134" s="61">
        <f t="shared" si="26"/>
        <v>29644.728134542111</v>
      </c>
      <c r="O134" s="61">
        <f t="shared" si="27"/>
        <v>1493.055968475395</v>
      </c>
      <c r="P134" s="63">
        <f t="shared" si="28"/>
        <v>5.0251786967180891E-2</v>
      </c>
      <c r="Q134" s="61">
        <f t="shared" si="29"/>
        <v>27600</v>
      </c>
      <c r="R134" s="62" t="str">
        <f t="shared" si="30"/>
        <v>MENOR VALOR</v>
      </c>
      <c r="S134" s="61">
        <f t="shared" si="31"/>
        <v>27600</v>
      </c>
      <c r="T134" s="61">
        <f t="shared" si="32"/>
        <v>27600</v>
      </c>
    </row>
    <row r="135" spans="1:20" s="8" customFormat="1" ht="25.5" x14ac:dyDescent="0.25">
      <c r="A135" s="80">
        <v>127</v>
      </c>
      <c r="B135" s="81" t="s">
        <v>143</v>
      </c>
      <c r="C135" s="80" t="s">
        <v>5</v>
      </c>
      <c r="D135" s="82">
        <v>1</v>
      </c>
      <c r="E135" s="52">
        <v>4711.4304000000002</v>
      </c>
      <c r="F135" s="52">
        <v>13803</v>
      </c>
      <c r="G135" s="52">
        <v>12900</v>
      </c>
      <c r="H135" s="52">
        <v>13932</v>
      </c>
      <c r="I135" s="73">
        <v>15873</v>
      </c>
      <c r="J135" s="61">
        <f t="shared" si="22"/>
        <v>4711.4304000000002</v>
      </c>
      <c r="K135" s="62" t="str">
        <f t="shared" si="23"/>
        <v>HISTORICO</v>
      </c>
      <c r="L135" s="61">
        <f t="shared" si="24"/>
        <v>14127</v>
      </c>
      <c r="M135" s="61">
        <f t="shared" si="25"/>
        <v>13867.5</v>
      </c>
      <c r="N135" s="61">
        <f t="shared" si="26"/>
        <v>14086.688790581919</v>
      </c>
      <c r="O135" s="61">
        <f t="shared" si="27"/>
        <v>6657.8131128939076</v>
      </c>
      <c r="P135" s="63">
        <f t="shared" si="28"/>
        <v>0.47128287059488266</v>
      </c>
      <c r="Q135" s="61">
        <f t="shared" si="29"/>
        <v>14086.688790581919</v>
      </c>
      <c r="R135" s="62" t="str">
        <f t="shared" si="30"/>
        <v>MEDIA GEOMETRICA</v>
      </c>
      <c r="S135" s="61">
        <f t="shared" si="31"/>
        <v>14086.69</v>
      </c>
      <c r="T135" s="61">
        <f t="shared" si="32"/>
        <v>14087</v>
      </c>
    </row>
    <row r="136" spans="1:20" s="8" customFormat="1" x14ac:dyDescent="0.25">
      <c r="A136" s="80">
        <v>128</v>
      </c>
      <c r="B136" s="81" t="s">
        <v>144</v>
      </c>
      <c r="C136" s="80" t="s">
        <v>20</v>
      </c>
      <c r="D136" s="82">
        <v>1</v>
      </c>
      <c r="E136" s="52">
        <v>63073.856800000001</v>
      </c>
      <c r="F136" s="52">
        <v>95123</v>
      </c>
      <c r="G136" s="52">
        <v>88900</v>
      </c>
      <c r="H136" s="52">
        <v>92456</v>
      </c>
      <c r="I136" s="73">
        <v>109391</v>
      </c>
      <c r="J136" s="61">
        <f t="shared" si="22"/>
        <v>63073.856800000001</v>
      </c>
      <c r="K136" s="62" t="str">
        <f t="shared" si="23"/>
        <v>HISTORICO</v>
      </c>
      <c r="L136" s="61">
        <f t="shared" si="24"/>
        <v>96467.5</v>
      </c>
      <c r="M136" s="61">
        <f t="shared" si="25"/>
        <v>93789.5</v>
      </c>
      <c r="N136" s="61">
        <f t="shared" si="26"/>
        <v>96166.984492251519</v>
      </c>
      <c r="O136" s="61">
        <f t="shared" si="27"/>
        <v>23612.871555244052</v>
      </c>
      <c r="P136" s="63">
        <f t="shared" si="28"/>
        <v>0.24477540679756449</v>
      </c>
      <c r="Q136" s="61">
        <f t="shared" si="29"/>
        <v>63073.856800000001</v>
      </c>
      <c r="R136" s="62" t="str">
        <f t="shared" si="30"/>
        <v>MENOR VALOR</v>
      </c>
      <c r="S136" s="61">
        <f t="shared" si="31"/>
        <v>63073.86</v>
      </c>
      <c r="T136" s="61">
        <f t="shared" si="32"/>
        <v>63074</v>
      </c>
    </row>
    <row r="137" spans="1:20" s="8" customFormat="1" ht="51" x14ac:dyDescent="0.25">
      <c r="A137" s="80">
        <v>129</v>
      </c>
      <c r="B137" s="81" t="s">
        <v>145</v>
      </c>
      <c r="C137" s="80" t="s">
        <v>20</v>
      </c>
      <c r="D137" s="82">
        <v>1</v>
      </c>
      <c r="E137" s="52">
        <v>44573.765399999997</v>
      </c>
      <c r="F137" s="52">
        <v>46224</v>
      </c>
      <c r="G137" s="52">
        <v>43200</v>
      </c>
      <c r="H137" s="52">
        <v>45360</v>
      </c>
      <c r="I137" s="73">
        <v>53158</v>
      </c>
      <c r="J137" s="61">
        <f t="shared" si="22"/>
        <v>43200</v>
      </c>
      <c r="K137" s="62" t="str">
        <f t="shared" si="23"/>
        <v>DISTRIBUCIONES Y SERVICIOS JT</v>
      </c>
      <c r="L137" s="61">
        <f t="shared" si="24"/>
        <v>46985.5</v>
      </c>
      <c r="M137" s="61">
        <f t="shared" si="25"/>
        <v>45792</v>
      </c>
      <c r="N137" s="61">
        <f t="shared" si="26"/>
        <v>46843.381435373944</v>
      </c>
      <c r="O137" s="61">
        <f t="shared" si="27"/>
        <v>2676.7527201816756</v>
      </c>
      <c r="P137" s="63">
        <f t="shared" si="28"/>
        <v>5.6969761313206746E-2</v>
      </c>
      <c r="Q137" s="61">
        <f t="shared" si="29"/>
        <v>43200</v>
      </c>
      <c r="R137" s="62" t="str">
        <f t="shared" si="30"/>
        <v>MENOR VALOR</v>
      </c>
      <c r="S137" s="61">
        <f t="shared" si="31"/>
        <v>43200</v>
      </c>
      <c r="T137" s="61">
        <f t="shared" si="32"/>
        <v>43200</v>
      </c>
    </row>
    <row r="138" spans="1:20" s="8" customFormat="1" ht="25.5" x14ac:dyDescent="0.25">
      <c r="A138" s="80">
        <v>130</v>
      </c>
      <c r="B138" s="81" t="s">
        <v>146</v>
      </c>
      <c r="C138" s="80" t="s">
        <v>20</v>
      </c>
      <c r="D138" s="82">
        <v>1</v>
      </c>
      <c r="E138" s="52">
        <v>23212.565999999999</v>
      </c>
      <c r="F138" s="52">
        <v>25571.93</v>
      </c>
      <c r="G138" s="52">
        <v>23899</v>
      </c>
      <c r="H138" s="52">
        <v>25572</v>
      </c>
      <c r="I138" s="73">
        <v>29408</v>
      </c>
      <c r="J138" s="61">
        <f t="shared" si="22"/>
        <v>23212.565999999999</v>
      </c>
      <c r="K138" s="62" t="str">
        <f t="shared" si="23"/>
        <v>HISTORICO</v>
      </c>
      <c r="L138" s="61">
        <f t="shared" si="24"/>
        <v>26112.732499999998</v>
      </c>
      <c r="M138" s="61">
        <f t="shared" si="25"/>
        <v>25571.965</v>
      </c>
      <c r="N138" s="61">
        <f t="shared" si="26"/>
        <v>26037.144625173918</v>
      </c>
      <c r="O138" s="61">
        <f t="shared" si="27"/>
        <v>2050.7273987200551</v>
      </c>
      <c r="P138" s="63">
        <f t="shared" si="28"/>
        <v>7.8533619517607178E-2</v>
      </c>
      <c r="Q138" s="61">
        <f t="shared" si="29"/>
        <v>23212.565999999999</v>
      </c>
      <c r="R138" s="62" t="str">
        <f t="shared" si="30"/>
        <v>MENOR VALOR</v>
      </c>
      <c r="S138" s="61">
        <f t="shared" si="31"/>
        <v>23212.57</v>
      </c>
      <c r="T138" s="61">
        <f t="shared" si="32"/>
        <v>23213</v>
      </c>
    </row>
    <row r="139" spans="1:20" s="8" customFormat="1" ht="51" x14ac:dyDescent="0.25">
      <c r="A139" s="80">
        <v>131</v>
      </c>
      <c r="B139" s="81" t="s">
        <v>147</v>
      </c>
      <c r="C139" s="80" t="s">
        <v>148</v>
      </c>
      <c r="D139" s="82">
        <v>1</v>
      </c>
      <c r="E139" s="52">
        <v>108387.96</v>
      </c>
      <c r="F139" s="52">
        <v>9434</v>
      </c>
      <c r="G139" s="52">
        <v>8900</v>
      </c>
      <c r="H139" s="52">
        <v>9256</v>
      </c>
      <c r="I139" s="73">
        <v>10849</v>
      </c>
      <c r="J139" s="61">
        <f t="shared" si="22"/>
        <v>8900</v>
      </c>
      <c r="K139" s="62" t="str">
        <f t="shared" si="23"/>
        <v>DISTRIBUCIONES Y SERVICIOS JT</v>
      </c>
      <c r="L139" s="61">
        <f t="shared" si="24"/>
        <v>9609.75</v>
      </c>
      <c r="M139" s="61">
        <f t="shared" si="25"/>
        <v>9345</v>
      </c>
      <c r="N139" s="61">
        <f t="shared" si="26"/>
        <v>9582.4096571945629</v>
      </c>
      <c r="O139" s="61">
        <f t="shared" si="27"/>
        <v>501.86903794715209</v>
      </c>
      <c r="P139" s="63">
        <f t="shared" si="28"/>
        <v>5.2224983787003E-2</v>
      </c>
      <c r="Q139" s="61">
        <f t="shared" si="29"/>
        <v>8900</v>
      </c>
      <c r="R139" s="62" t="str">
        <f t="shared" si="30"/>
        <v>MENOR VALOR</v>
      </c>
      <c r="S139" s="61">
        <f t="shared" si="31"/>
        <v>8900</v>
      </c>
      <c r="T139" s="61">
        <f t="shared" si="32"/>
        <v>8900</v>
      </c>
    </row>
    <row r="140" spans="1:20" s="8" customFormat="1" ht="51" x14ac:dyDescent="0.25">
      <c r="A140" s="80">
        <v>132</v>
      </c>
      <c r="B140" s="81" t="s">
        <v>149</v>
      </c>
      <c r="C140" s="80" t="s">
        <v>148</v>
      </c>
      <c r="D140" s="82">
        <v>1</v>
      </c>
      <c r="E140" s="52">
        <v>0</v>
      </c>
      <c r="F140" s="52">
        <v>6031.4</v>
      </c>
      <c r="G140" s="52">
        <v>5690</v>
      </c>
      <c r="H140" s="52">
        <v>6031</v>
      </c>
      <c r="I140" s="73">
        <v>6936</v>
      </c>
      <c r="J140" s="61">
        <f t="shared" si="22"/>
        <v>0</v>
      </c>
      <c r="K140" s="62" t="str">
        <f t="shared" si="23"/>
        <v>HISTORICO</v>
      </c>
      <c r="L140" s="61">
        <f t="shared" si="24"/>
        <v>6172.1</v>
      </c>
      <c r="M140" s="61">
        <f t="shared" si="25"/>
        <v>6031.2</v>
      </c>
      <c r="N140" s="61">
        <f t="shared" si="26"/>
        <v>6155.4130756057266</v>
      </c>
      <c r="O140" s="61">
        <f t="shared" si="27"/>
        <v>4364.3337641614899</v>
      </c>
      <c r="P140" s="63">
        <f t="shared" si="28"/>
        <v>0.70710678118654746</v>
      </c>
      <c r="Q140" s="61">
        <f t="shared" si="29"/>
        <v>6155.4130756057266</v>
      </c>
      <c r="R140" s="62" t="str">
        <f t="shared" si="30"/>
        <v>MEDIA GEOMETRICA</v>
      </c>
      <c r="S140" s="61">
        <f t="shared" si="31"/>
        <v>6155.41</v>
      </c>
      <c r="T140" s="61">
        <f t="shared" si="32"/>
        <v>6155</v>
      </c>
    </row>
    <row r="141" spans="1:20" s="8" customFormat="1" ht="38.25" x14ac:dyDescent="0.25">
      <c r="A141" s="80">
        <v>133</v>
      </c>
      <c r="B141" s="81" t="s">
        <v>150</v>
      </c>
      <c r="C141" s="80" t="s">
        <v>148</v>
      </c>
      <c r="D141" s="82">
        <v>1</v>
      </c>
      <c r="E141" s="52">
        <v>0</v>
      </c>
      <c r="F141" s="52">
        <v>4162.3</v>
      </c>
      <c r="G141" s="52">
        <v>3890</v>
      </c>
      <c r="H141" s="52">
        <v>4007</v>
      </c>
      <c r="I141" s="73">
        <v>4787</v>
      </c>
      <c r="J141" s="61">
        <f t="shared" si="22"/>
        <v>0</v>
      </c>
      <c r="K141" s="62" t="str">
        <f t="shared" si="23"/>
        <v>HISTORICO</v>
      </c>
      <c r="L141" s="61">
        <f t="shared" si="24"/>
        <v>4211.5749999999998</v>
      </c>
      <c r="M141" s="61">
        <f t="shared" si="25"/>
        <v>4084.65</v>
      </c>
      <c r="N141" s="61">
        <f t="shared" si="26"/>
        <v>4197.9903658163485</v>
      </c>
      <c r="O141" s="61">
        <f t="shared" si="27"/>
        <v>2978.0332419757337</v>
      </c>
      <c r="P141" s="63">
        <f t="shared" si="28"/>
        <v>0.70710678118654757</v>
      </c>
      <c r="Q141" s="61">
        <f t="shared" si="29"/>
        <v>4197.9903658163485</v>
      </c>
      <c r="R141" s="62" t="str">
        <f t="shared" si="30"/>
        <v>MEDIA GEOMETRICA</v>
      </c>
      <c r="S141" s="61">
        <f t="shared" si="31"/>
        <v>4197.99</v>
      </c>
      <c r="T141" s="61">
        <f t="shared" si="32"/>
        <v>4198</v>
      </c>
    </row>
    <row r="142" spans="1:20" s="8" customFormat="1" ht="38.25" x14ac:dyDescent="0.25">
      <c r="A142" s="80">
        <v>134</v>
      </c>
      <c r="B142" s="81" t="s">
        <v>151</v>
      </c>
      <c r="C142" s="80" t="s">
        <v>20</v>
      </c>
      <c r="D142" s="82">
        <v>1</v>
      </c>
      <c r="E142" s="52">
        <v>456426.08519999997</v>
      </c>
      <c r="F142" s="52">
        <v>2109400</v>
      </c>
      <c r="G142" s="52">
        <v>1990000</v>
      </c>
      <c r="H142" s="52">
        <v>2129300</v>
      </c>
      <c r="I142" s="73">
        <v>2425810</v>
      </c>
      <c r="J142" s="61">
        <f t="shared" si="22"/>
        <v>456426.08519999997</v>
      </c>
      <c r="K142" s="62" t="str">
        <f t="shared" si="23"/>
        <v>HISTORICO</v>
      </c>
      <c r="L142" s="61">
        <f t="shared" si="24"/>
        <v>2163627.5</v>
      </c>
      <c r="M142" s="61">
        <f t="shared" si="25"/>
        <v>2119350</v>
      </c>
      <c r="N142" s="61">
        <f t="shared" si="26"/>
        <v>2157875.6459730468</v>
      </c>
      <c r="O142" s="61">
        <f t="shared" si="27"/>
        <v>1207173.6972563481</v>
      </c>
      <c r="P142" s="63">
        <f t="shared" si="28"/>
        <v>0.55793970877905186</v>
      </c>
      <c r="Q142" s="61">
        <f t="shared" si="29"/>
        <v>2157875.6459730468</v>
      </c>
      <c r="R142" s="62" t="str">
        <f t="shared" si="30"/>
        <v>MEDIA GEOMETRICA</v>
      </c>
      <c r="S142" s="61">
        <f t="shared" si="31"/>
        <v>2157875.65</v>
      </c>
      <c r="T142" s="61">
        <f t="shared" si="32"/>
        <v>2157876</v>
      </c>
    </row>
    <row r="143" spans="1:20" s="8" customFormat="1" ht="25.5" x14ac:dyDescent="0.25">
      <c r="A143" s="80">
        <v>135</v>
      </c>
      <c r="B143" s="81" t="s">
        <v>152</v>
      </c>
      <c r="C143" s="80" t="s">
        <v>20</v>
      </c>
      <c r="D143" s="82">
        <v>1</v>
      </c>
      <c r="E143" s="52">
        <v>456426.08519999997</v>
      </c>
      <c r="F143" s="52">
        <v>1680000</v>
      </c>
      <c r="G143" s="52">
        <v>1600000</v>
      </c>
      <c r="H143" s="52">
        <v>1680000</v>
      </c>
      <c r="I143" s="73">
        <v>1932000</v>
      </c>
      <c r="J143" s="61">
        <f t="shared" si="22"/>
        <v>456426.08519999997</v>
      </c>
      <c r="K143" s="62" t="str">
        <f t="shared" si="23"/>
        <v>HISTORICO</v>
      </c>
      <c r="L143" s="61">
        <f t="shared" si="24"/>
        <v>1723000</v>
      </c>
      <c r="M143" s="61">
        <f t="shared" si="25"/>
        <v>1680000</v>
      </c>
      <c r="N143" s="61">
        <f t="shared" si="26"/>
        <v>1718645.9423489023</v>
      </c>
      <c r="O143" s="61">
        <f t="shared" si="27"/>
        <v>895603.00402907224</v>
      </c>
      <c r="P143" s="63">
        <f t="shared" si="28"/>
        <v>0.51979280558855034</v>
      </c>
      <c r="Q143" s="61">
        <f t="shared" si="29"/>
        <v>1718645.9423489023</v>
      </c>
      <c r="R143" s="62" t="str">
        <f t="shared" si="30"/>
        <v>MEDIA GEOMETRICA</v>
      </c>
      <c r="S143" s="61">
        <f t="shared" si="31"/>
        <v>1718645.94</v>
      </c>
      <c r="T143" s="61">
        <f t="shared" si="32"/>
        <v>1718646</v>
      </c>
    </row>
    <row r="144" spans="1:20" s="8" customFormat="1" ht="51" x14ac:dyDescent="0.25">
      <c r="A144" s="80">
        <v>136</v>
      </c>
      <c r="B144" s="81" t="s">
        <v>153</v>
      </c>
      <c r="C144" s="80" t="s">
        <v>20</v>
      </c>
      <c r="D144" s="82">
        <v>1</v>
      </c>
      <c r="E144" s="52">
        <v>64585.858399999997</v>
      </c>
      <c r="F144" s="52">
        <v>35524</v>
      </c>
      <c r="G144" s="52">
        <v>33200</v>
      </c>
      <c r="H144" s="52">
        <v>35856</v>
      </c>
      <c r="I144" s="73">
        <v>40853</v>
      </c>
      <c r="J144" s="61">
        <f t="shared" si="22"/>
        <v>33200</v>
      </c>
      <c r="K144" s="62" t="str">
        <f t="shared" si="23"/>
        <v>DISTRIBUCIONES Y SERVICIOS JT</v>
      </c>
      <c r="L144" s="61">
        <f t="shared" si="24"/>
        <v>36358.25</v>
      </c>
      <c r="M144" s="61">
        <f t="shared" si="25"/>
        <v>35690</v>
      </c>
      <c r="N144" s="61">
        <f t="shared" si="26"/>
        <v>36254.459479186029</v>
      </c>
      <c r="O144" s="61">
        <f t="shared" si="27"/>
        <v>2233.2199916824138</v>
      </c>
      <c r="P144" s="63">
        <f t="shared" si="28"/>
        <v>6.1422648001001529E-2</v>
      </c>
      <c r="Q144" s="61">
        <f t="shared" si="29"/>
        <v>33200</v>
      </c>
      <c r="R144" s="62" t="str">
        <f t="shared" si="30"/>
        <v>MENOR VALOR</v>
      </c>
      <c r="S144" s="61">
        <f t="shared" si="31"/>
        <v>33200</v>
      </c>
      <c r="T144" s="61">
        <f t="shared" si="32"/>
        <v>33200</v>
      </c>
    </row>
    <row r="145" spans="1:20" s="8" customFormat="1" ht="51" x14ac:dyDescent="0.25">
      <c r="A145" s="80">
        <v>137</v>
      </c>
      <c r="B145" s="81" t="s">
        <v>154</v>
      </c>
      <c r="C145" s="80" t="s">
        <v>20</v>
      </c>
      <c r="D145" s="82">
        <v>1</v>
      </c>
      <c r="E145" s="52">
        <v>94515.763000000006</v>
      </c>
      <c r="F145" s="52">
        <v>24990</v>
      </c>
      <c r="G145" s="52">
        <v>23800</v>
      </c>
      <c r="H145" s="52">
        <v>24752</v>
      </c>
      <c r="I145" s="73">
        <v>28739</v>
      </c>
      <c r="J145" s="61">
        <f t="shared" si="22"/>
        <v>23800</v>
      </c>
      <c r="K145" s="62" t="str">
        <f t="shared" si="23"/>
        <v>DISTRIBUCIONES Y SERVICIOS JT</v>
      </c>
      <c r="L145" s="61">
        <f t="shared" si="24"/>
        <v>25570.25</v>
      </c>
      <c r="M145" s="61">
        <f t="shared" si="25"/>
        <v>24871</v>
      </c>
      <c r="N145" s="61">
        <f t="shared" si="26"/>
        <v>25503.882007662633</v>
      </c>
      <c r="O145" s="61">
        <f t="shared" si="27"/>
        <v>1251.7557793954857</v>
      </c>
      <c r="P145" s="63">
        <f t="shared" si="28"/>
        <v>4.8953599569636026E-2</v>
      </c>
      <c r="Q145" s="61">
        <f t="shared" si="29"/>
        <v>23800</v>
      </c>
      <c r="R145" s="62" t="str">
        <f t="shared" si="30"/>
        <v>MENOR VALOR</v>
      </c>
      <c r="S145" s="61">
        <f t="shared" si="31"/>
        <v>23800</v>
      </c>
      <c r="T145" s="61">
        <f t="shared" si="32"/>
        <v>23800</v>
      </c>
    </row>
    <row r="146" spans="1:20" s="8" customFormat="1" ht="51" x14ac:dyDescent="0.25">
      <c r="A146" s="80">
        <v>138</v>
      </c>
      <c r="B146" s="81" t="s">
        <v>155</v>
      </c>
      <c r="C146" s="80" t="s">
        <v>20</v>
      </c>
      <c r="D146" s="82">
        <v>1</v>
      </c>
      <c r="E146" s="52">
        <v>19383.4846</v>
      </c>
      <c r="F146" s="52">
        <v>20223</v>
      </c>
      <c r="G146" s="52">
        <v>18900</v>
      </c>
      <c r="H146" s="52">
        <v>19845</v>
      </c>
      <c r="I146" s="73">
        <v>23256</v>
      </c>
      <c r="J146" s="61">
        <f t="shared" si="22"/>
        <v>18900</v>
      </c>
      <c r="K146" s="62" t="str">
        <f t="shared" si="23"/>
        <v>DISTRIBUCIONES Y SERVICIOS JT</v>
      </c>
      <c r="L146" s="61">
        <f t="shared" si="24"/>
        <v>20556</v>
      </c>
      <c r="M146" s="61">
        <f t="shared" si="25"/>
        <v>20034</v>
      </c>
      <c r="N146" s="61">
        <f t="shared" si="26"/>
        <v>20493.84168746644</v>
      </c>
      <c r="O146" s="61">
        <f t="shared" si="27"/>
        <v>1170.9688296449226</v>
      </c>
      <c r="P146" s="63">
        <f t="shared" si="28"/>
        <v>5.6964819500142178E-2</v>
      </c>
      <c r="Q146" s="61">
        <f t="shared" si="29"/>
        <v>18900</v>
      </c>
      <c r="R146" s="62" t="str">
        <f t="shared" si="30"/>
        <v>MENOR VALOR</v>
      </c>
      <c r="S146" s="61">
        <f t="shared" si="31"/>
        <v>18900</v>
      </c>
      <c r="T146" s="61">
        <f t="shared" si="32"/>
        <v>18900</v>
      </c>
    </row>
    <row r="147" spans="1:20" s="8" customFormat="1" ht="25.5" x14ac:dyDescent="0.25">
      <c r="A147" s="80">
        <v>139</v>
      </c>
      <c r="B147" s="81" t="s">
        <v>156</v>
      </c>
      <c r="C147" s="80" t="s">
        <v>5</v>
      </c>
      <c r="D147" s="82">
        <v>1</v>
      </c>
      <c r="E147" s="52">
        <v>12542.930399999999</v>
      </c>
      <c r="F147" s="52">
        <v>23192</v>
      </c>
      <c r="G147" s="52">
        <v>22300</v>
      </c>
      <c r="H147" s="52">
        <v>23861</v>
      </c>
      <c r="I147" s="73">
        <v>26671</v>
      </c>
      <c r="J147" s="61">
        <f t="shared" si="22"/>
        <v>12542.930399999999</v>
      </c>
      <c r="K147" s="62" t="str">
        <f t="shared" si="23"/>
        <v>HISTORICO</v>
      </c>
      <c r="L147" s="61">
        <f t="shared" si="24"/>
        <v>24006</v>
      </c>
      <c r="M147" s="61">
        <f t="shared" si="25"/>
        <v>23526.5</v>
      </c>
      <c r="N147" s="61">
        <f t="shared" si="26"/>
        <v>23952.053407751915</v>
      </c>
      <c r="O147" s="61">
        <f t="shared" si="27"/>
        <v>8105.6142473733744</v>
      </c>
      <c r="P147" s="63">
        <f t="shared" si="28"/>
        <v>0.33764951459524178</v>
      </c>
      <c r="Q147" s="61">
        <f t="shared" si="29"/>
        <v>23952.053407751915</v>
      </c>
      <c r="R147" s="62" t="str">
        <f t="shared" si="30"/>
        <v>MEDIA GEOMETRICA</v>
      </c>
      <c r="S147" s="61">
        <f t="shared" si="31"/>
        <v>23952.05</v>
      </c>
      <c r="T147" s="61">
        <f t="shared" si="32"/>
        <v>23952</v>
      </c>
    </row>
    <row r="148" spans="1:20" s="8" customFormat="1" ht="51" x14ac:dyDescent="0.25">
      <c r="A148" s="80">
        <v>140</v>
      </c>
      <c r="B148" s="81" t="s">
        <v>157</v>
      </c>
      <c r="C148" s="80" t="s">
        <v>5</v>
      </c>
      <c r="D148" s="82">
        <v>1</v>
      </c>
      <c r="E148" s="52">
        <v>14121.7608</v>
      </c>
      <c r="F148" s="52">
        <v>9345</v>
      </c>
      <c r="G148" s="52">
        <v>8900</v>
      </c>
      <c r="H148" s="52">
        <v>9523</v>
      </c>
      <c r="I148" s="73">
        <v>10747</v>
      </c>
      <c r="J148" s="61">
        <f t="shared" si="22"/>
        <v>8900</v>
      </c>
      <c r="K148" s="62" t="str">
        <f t="shared" si="23"/>
        <v>DISTRIBUCIONES Y SERVICIOS JT</v>
      </c>
      <c r="L148" s="61">
        <f t="shared" si="24"/>
        <v>9628.75</v>
      </c>
      <c r="M148" s="61">
        <f t="shared" si="25"/>
        <v>9434</v>
      </c>
      <c r="N148" s="61">
        <f t="shared" si="26"/>
        <v>9605.2259694905752</v>
      </c>
      <c r="O148" s="61">
        <f t="shared" si="27"/>
        <v>515.30406678969655</v>
      </c>
      <c r="P148" s="63">
        <f t="shared" si="28"/>
        <v>5.3517233990881118E-2</v>
      </c>
      <c r="Q148" s="61">
        <f t="shared" si="29"/>
        <v>8900</v>
      </c>
      <c r="R148" s="62" t="str">
        <f t="shared" si="30"/>
        <v>MENOR VALOR</v>
      </c>
      <c r="S148" s="61">
        <f t="shared" si="31"/>
        <v>8900</v>
      </c>
      <c r="T148" s="61">
        <f t="shared" si="32"/>
        <v>8900</v>
      </c>
    </row>
    <row r="149" spans="1:20" s="8" customFormat="1" x14ac:dyDescent="0.25">
      <c r="A149" s="80">
        <v>141</v>
      </c>
      <c r="B149" s="81" t="s">
        <v>158</v>
      </c>
      <c r="C149" s="80" t="s">
        <v>5</v>
      </c>
      <c r="D149" s="82">
        <v>1</v>
      </c>
      <c r="E149" s="52">
        <v>11189.647199999999</v>
      </c>
      <c r="F149" s="52">
        <v>12720</v>
      </c>
      <c r="G149" s="52">
        <v>12000</v>
      </c>
      <c r="H149" s="52">
        <v>12840</v>
      </c>
      <c r="I149" s="73">
        <v>14628</v>
      </c>
      <c r="J149" s="61">
        <f t="shared" si="22"/>
        <v>11189.647199999999</v>
      </c>
      <c r="K149" s="62" t="str">
        <f t="shared" si="23"/>
        <v>HISTORICO</v>
      </c>
      <c r="L149" s="61">
        <f t="shared" si="24"/>
        <v>13047</v>
      </c>
      <c r="M149" s="61">
        <f t="shared" si="25"/>
        <v>12780</v>
      </c>
      <c r="N149" s="61">
        <f t="shared" si="26"/>
        <v>13012.3154531038</v>
      </c>
      <c r="O149" s="61">
        <f t="shared" si="27"/>
        <v>1313.3467599358219</v>
      </c>
      <c r="P149" s="63">
        <f t="shared" si="28"/>
        <v>0.10066273932212937</v>
      </c>
      <c r="Q149" s="61">
        <f t="shared" si="29"/>
        <v>11189.647199999999</v>
      </c>
      <c r="R149" s="62" t="str">
        <f t="shared" si="30"/>
        <v>MENOR VALOR</v>
      </c>
      <c r="S149" s="61">
        <f t="shared" si="31"/>
        <v>11189.65</v>
      </c>
      <c r="T149" s="61">
        <f t="shared" si="32"/>
        <v>11190</v>
      </c>
    </row>
    <row r="150" spans="1:20" s="8" customFormat="1" ht="51" x14ac:dyDescent="0.25">
      <c r="A150" s="80">
        <v>142</v>
      </c>
      <c r="B150" s="81" t="s">
        <v>159</v>
      </c>
      <c r="C150" s="80" t="s">
        <v>5</v>
      </c>
      <c r="D150" s="82">
        <v>1</v>
      </c>
      <c r="E150" s="52">
        <v>16417.956600000001</v>
      </c>
      <c r="F150" s="52">
        <v>16692</v>
      </c>
      <c r="G150" s="52">
        <v>15600</v>
      </c>
      <c r="H150" s="52">
        <v>16848</v>
      </c>
      <c r="I150" s="73">
        <v>19196</v>
      </c>
      <c r="J150" s="61">
        <f t="shared" si="22"/>
        <v>15600</v>
      </c>
      <c r="K150" s="62" t="str">
        <f t="shared" si="23"/>
        <v>DISTRIBUCIONES Y SERVICIOS JT</v>
      </c>
      <c r="L150" s="61">
        <f t="shared" si="24"/>
        <v>17084</v>
      </c>
      <c r="M150" s="61">
        <f t="shared" si="25"/>
        <v>16770</v>
      </c>
      <c r="N150" s="61">
        <f t="shared" si="26"/>
        <v>17035.230621053335</v>
      </c>
      <c r="O150" s="61">
        <f t="shared" si="27"/>
        <v>1049.3464632808366</v>
      </c>
      <c r="P150" s="63">
        <f t="shared" si="28"/>
        <v>6.1422761840367393E-2</v>
      </c>
      <c r="Q150" s="61">
        <f t="shared" si="29"/>
        <v>15600</v>
      </c>
      <c r="R150" s="62" t="str">
        <f t="shared" si="30"/>
        <v>MENOR VALOR</v>
      </c>
      <c r="S150" s="61">
        <f t="shared" si="31"/>
        <v>15600</v>
      </c>
      <c r="T150" s="61">
        <f t="shared" si="32"/>
        <v>15600</v>
      </c>
    </row>
    <row r="151" spans="1:20" s="8" customFormat="1" ht="51" x14ac:dyDescent="0.25">
      <c r="A151" s="80">
        <v>143</v>
      </c>
      <c r="B151" s="81" t="s">
        <v>160</v>
      </c>
      <c r="C151" s="80" t="s">
        <v>5</v>
      </c>
      <c r="D151" s="82">
        <v>1</v>
      </c>
      <c r="E151" s="52">
        <v>22862.758999999998</v>
      </c>
      <c r="F151" s="52">
        <v>20592</v>
      </c>
      <c r="G151" s="52">
        <v>19800</v>
      </c>
      <c r="H151" s="52">
        <v>21384</v>
      </c>
      <c r="I151" s="73">
        <v>23681</v>
      </c>
      <c r="J151" s="61">
        <f t="shared" si="22"/>
        <v>19800</v>
      </c>
      <c r="K151" s="62" t="str">
        <f t="shared" si="23"/>
        <v>DISTRIBUCIONES Y SERVICIOS JT</v>
      </c>
      <c r="L151" s="61">
        <f t="shared" si="24"/>
        <v>21364.25</v>
      </c>
      <c r="M151" s="61">
        <f t="shared" si="25"/>
        <v>20988</v>
      </c>
      <c r="N151" s="61">
        <f t="shared" si="26"/>
        <v>21316.366363940138</v>
      </c>
      <c r="O151" s="61">
        <f t="shared" si="27"/>
        <v>1106.0917824710571</v>
      </c>
      <c r="P151" s="63">
        <f t="shared" si="28"/>
        <v>5.177302186929366E-2</v>
      </c>
      <c r="Q151" s="61">
        <f t="shared" si="29"/>
        <v>19800</v>
      </c>
      <c r="R151" s="62" t="str">
        <f t="shared" si="30"/>
        <v>MENOR VALOR</v>
      </c>
      <c r="S151" s="61">
        <f t="shared" si="31"/>
        <v>19800</v>
      </c>
      <c r="T151" s="61">
        <f t="shared" si="32"/>
        <v>19800</v>
      </c>
    </row>
    <row r="152" spans="1:20" s="8" customFormat="1" ht="51" x14ac:dyDescent="0.25">
      <c r="A152" s="80">
        <v>144</v>
      </c>
      <c r="B152" s="81" t="s">
        <v>161</v>
      </c>
      <c r="C152" s="80" t="s">
        <v>5</v>
      </c>
      <c r="D152" s="82">
        <v>1</v>
      </c>
      <c r="E152" s="52">
        <v>45688.970999999998</v>
      </c>
      <c r="F152" s="52">
        <v>27560</v>
      </c>
      <c r="G152" s="52">
        <v>26500</v>
      </c>
      <c r="H152" s="52">
        <v>28090</v>
      </c>
      <c r="I152" s="73">
        <v>31694</v>
      </c>
      <c r="J152" s="61">
        <f t="shared" si="22"/>
        <v>26500</v>
      </c>
      <c r="K152" s="62" t="str">
        <f t="shared" si="23"/>
        <v>DISTRIBUCIONES Y SERVICIOS JT</v>
      </c>
      <c r="L152" s="61">
        <f t="shared" si="24"/>
        <v>28461</v>
      </c>
      <c r="M152" s="61">
        <f t="shared" si="25"/>
        <v>27825</v>
      </c>
      <c r="N152" s="61">
        <f t="shared" si="26"/>
        <v>28396.41208620953</v>
      </c>
      <c r="O152" s="61">
        <f t="shared" si="27"/>
        <v>1386.6363979068196</v>
      </c>
      <c r="P152" s="63">
        <f t="shared" si="28"/>
        <v>4.8720578964436233E-2</v>
      </c>
      <c r="Q152" s="61">
        <f t="shared" si="29"/>
        <v>26500</v>
      </c>
      <c r="R152" s="62" t="str">
        <f t="shared" si="30"/>
        <v>MENOR VALOR</v>
      </c>
      <c r="S152" s="61">
        <f t="shared" si="31"/>
        <v>26500</v>
      </c>
      <c r="T152" s="61">
        <f t="shared" si="32"/>
        <v>26500</v>
      </c>
    </row>
    <row r="153" spans="1:20" s="8" customFormat="1" ht="51" x14ac:dyDescent="0.25">
      <c r="A153" s="80">
        <v>145</v>
      </c>
      <c r="B153" s="81" t="s">
        <v>162</v>
      </c>
      <c r="C153" s="80" t="s">
        <v>5</v>
      </c>
      <c r="D153" s="82">
        <v>1</v>
      </c>
      <c r="E153" s="52">
        <v>67451.143200000006</v>
      </c>
      <c r="F153" s="52">
        <v>68536</v>
      </c>
      <c r="G153" s="52">
        <v>65900</v>
      </c>
      <c r="H153" s="52">
        <v>68536</v>
      </c>
      <c r="I153" s="73">
        <v>78816</v>
      </c>
      <c r="J153" s="61">
        <f t="shared" si="22"/>
        <v>65900</v>
      </c>
      <c r="K153" s="62" t="str">
        <f t="shared" si="23"/>
        <v>DISTRIBUCIONES Y SERVICIOS JT</v>
      </c>
      <c r="L153" s="61">
        <f t="shared" si="24"/>
        <v>70447</v>
      </c>
      <c r="M153" s="61">
        <f t="shared" si="25"/>
        <v>68536</v>
      </c>
      <c r="N153" s="61">
        <f t="shared" si="26"/>
        <v>70280.416752753808</v>
      </c>
      <c r="O153" s="61">
        <f t="shared" si="27"/>
        <v>3215.2145340552315</v>
      </c>
      <c r="P153" s="63">
        <f t="shared" si="28"/>
        <v>4.5640190981237408E-2</v>
      </c>
      <c r="Q153" s="61">
        <f t="shared" si="29"/>
        <v>65900</v>
      </c>
      <c r="R153" s="62" t="str">
        <f t="shared" si="30"/>
        <v>MENOR VALOR</v>
      </c>
      <c r="S153" s="61">
        <f t="shared" si="31"/>
        <v>65900</v>
      </c>
      <c r="T153" s="61">
        <f t="shared" si="32"/>
        <v>65900</v>
      </c>
    </row>
    <row r="154" spans="1:20" s="8" customFormat="1" ht="51" x14ac:dyDescent="0.25">
      <c r="A154" s="80">
        <v>146</v>
      </c>
      <c r="B154" s="81" t="s">
        <v>163</v>
      </c>
      <c r="C154" s="80" t="s">
        <v>5</v>
      </c>
      <c r="D154" s="82">
        <v>1</v>
      </c>
      <c r="E154" s="52">
        <v>78121.823000000004</v>
      </c>
      <c r="F154" s="52">
        <v>74048</v>
      </c>
      <c r="G154" s="52">
        <v>71200</v>
      </c>
      <c r="H154" s="52">
        <v>75472</v>
      </c>
      <c r="I154" s="73">
        <v>85155</v>
      </c>
      <c r="J154" s="61">
        <f t="shared" si="22"/>
        <v>71200</v>
      </c>
      <c r="K154" s="62" t="str">
        <f t="shared" si="23"/>
        <v>DISTRIBUCIONES Y SERVICIOS JT</v>
      </c>
      <c r="L154" s="61">
        <f t="shared" si="24"/>
        <v>76468.75</v>
      </c>
      <c r="M154" s="61">
        <f t="shared" si="25"/>
        <v>74760</v>
      </c>
      <c r="N154" s="61">
        <f t="shared" si="26"/>
        <v>76295.220882871683</v>
      </c>
      <c r="O154" s="61">
        <f t="shared" si="27"/>
        <v>3725.5688533766224</v>
      </c>
      <c r="P154" s="63">
        <f t="shared" si="28"/>
        <v>4.8720148470801763E-2</v>
      </c>
      <c r="Q154" s="61">
        <f t="shared" si="29"/>
        <v>71200</v>
      </c>
      <c r="R154" s="62" t="str">
        <f t="shared" si="30"/>
        <v>MENOR VALOR</v>
      </c>
      <c r="S154" s="61">
        <f t="shared" si="31"/>
        <v>71200</v>
      </c>
      <c r="T154" s="61">
        <f t="shared" si="32"/>
        <v>71200</v>
      </c>
    </row>
    <row r="155" spans="1:20" s="8" customFormat="1" ht="38.25" x14ac:dyDescent="0.25">
      <c r="A155" s="80">
        <v>147</v>
      </c>
      <c r="B155" s="81" t="s">
        <v>164</v>
      </c>
      <c r="C155" s="80" t="s">
        <v>20</v>
      </c>
      <c r="D155" s="82">
        <v>1</v>
      </c>
      <c r="E155" s="52">
        <v>740533.06539999996</v>
      </c>
      <c r="F155" s="52">
        <v>2194498.9500000002</v>
      </c>
      <c r="G155" s="52">
        <v>2089999</v>
      </c>
      <c r="H155" s="52">
        <v>2257199</v>
      </c>
      <c r="I155" s="73">
        <v>2523674</v>
      </c>
      <c r="J155" s="61">
        <f t="shared" si="22"/>
        <v>740533.06539999996</v>
      </c>
      <c r="K155" s="62" t="str">
        <f t="shared" si="23"/>
        <v>HISTORICO</v>
      </c>
      <c r="L155" s="61">
        <f t="shared" si="24"/>
        <v>2266342.7374999998</v>
      </c>
      <c r="M155" s="61">
        <f t="shared" si="25"/>
        <v>2225848.9750000001</v>
      </c>
      <c r="N155" s="61">
        <f t="shared" si="26"/>
        <v>2260846.8260343727</v>
      </c>
      <c r="O155" s="61">
        <f t="shared" si="27"/>
        <v>1078910.3659419327</v>
      </c>
      <c r="P155" s="63">
        <f t="shared" si="28"/>
        <v>0.4760579007269119</v>
      </c>
      <c r="Q155" s="61">
        <f t="shared" si="29"/>
        <v>2260846.8260343727</v>
      </c>
      <c r="R155" s="62" t="str">
        <f t="shared" si="30"/>
        <v>MEDIA GEOMETRICA</v>
      </c>
      <c r="S155" s="61">
        <f t="shared" si="31"/>
        <v>2260846.83</v>
      </c>
      <c r="T155" s="61">
        <f t="shared" si="32"/>
        <v>2260847</v>
      </c>
    </row>
    <row r="156" spans="1:20" s="8" customFormat="1" ht="38.25" x14ac:dyDescent="0.25">
      <c r="A156" s="80">
        <v>148</v>
      </c>
      <c r="B156" s="81" t="s">
        <v>165</v>
      </c>
      <c r="C156" s="80" t="s">
        <v>20</v>
      </c>
      <c r="D156" s="82">
        <v>1</v>
      </c>
      <c r="E156" s="52">
        <v>709348.03240000003</v>
      </c>
      <c r="F156" s="52">
        <v>1985235</v>
      </c>
      <c r="G156" s="52">
        <v>1890700</v>
      </c>
      <c r="H156" s="52">
        <v>1966328</v>
      </c>
      <c r="I156" s="73">
        <v>2283020</v>
      </c>
      <c r="J156" s="61">
        <f t="shared" si="22"/>
        <v>709348.03240000003</v>
      </c>
      <c r="K156" s="62" t="str">
        <f t="shared" si="23"/>
        <v>HISTORICO</v>
      </c>
      <c r="L156" s="61">
        <f t="shared" si="24"/>
        <v>2031320.75</v>
      </c>
      <c r="M156" s="61">
        <f t="shared" si="25"/>
        <v>1975781.5</v>
      </c>
      <c r="N156" s="61">
        <f t="shared" si="26"/>
        <v>2026049.5234119263</v>
      </c>
      <c r="O156" s="61">
        <f t="shared" si="27"/>
        <v>934775.8731585691</v>
      </c>
      <c r="P156" s="63">
        <f t="shared" si="28"/>
        <v>0.46018132447008631</v>
      </c>
      <c r="Q156" s="61">
        <f t="shared" si="29"/>
        <v>2026049.5234119263</v>
      </c>
      <c r="R156" s="62" t="str">
        <f t="shared" si="30"/>
        <v>MEDIA GEOMETRICA</v>
      </c>
      <c r="S156" s="61">
        <f t="shared" si="31"/>
        <v>2026049.52</v>
      </c>
      <c r="T156" s="61">
        <f t="shared" si="32"/>
        <v>2026050</v>
      </c>
    </row>
    <row r="157" spans="1:20" s="8" customFormat="1" ht="38.25" x14ac:dyDescent="0.25">
      <c r="A157" s="80">
        <v>149</v>
      </c>
      <c r="B157" s="81" t="s">
        <v>166</v>
      </c>
      <c r="C157" s="80" t="s">
        <v>20</v>
      </c>
      <c r="D157" s="82">
        <v>1</v>
      </c>
      <c r="E157" s="52">
        <v>611705.93460000004</v>
      </c>
      <c r="F157" s="52">
        <v>1622353.95</v>
      </c>
      <c r="G157" s="52">
        <v>1545099</v>
      </c>
      <c r="H157" s="52">
        <v>1591452</v>
      </c>
      <c r="I157" s="73">
        <v>1865707</v>
      </c>
      <c r="J157" s="61">
        <f t="shared" si="22"/>
        <v>611705.93460000004</v>
      </c>
      <c r="K157" s="62" t="str">
        <f t="shared" si="23"/>
        <v>HISTORICO</v>
      </c>
      <c r="L157" s="61">
        <f t="shared" si="24"/>
        <v>1656152.9875</v>
      </c>
      <c r="M157" s="61">
        <f t="shared" si="25"/>
        <v>1606902.9750000001</v>
      </c>
      <c r="N157" s="61">
        <f t="shared" si="26"/>
        <v>1651713.5319025018</v>
      </c>
      <c r="O157" s="61">
        <f t="shared" si="27"/>
        <v>738535.59369589458</v>
      </c>
      <c r="P157" s="63">
        <f t="shared" si="28"/>
        <v>0.44593440296281478</v>
      </c>
      <c r="Q157" s="61">
        <f t="shared" si="29"/>
        <v>1651713.5319025018</v>
      </c>
      <c r="R157" s="62" t="str">
        <f t="shared" si="30"/>
        <v>MEDIA GEOMETRICA</v>
      </c>
      <c r="S157" s="61">
        <f t="shared" si="31"/>
        <v>1651713.53</v>
      </c>
      <c r="T157" s="61">
        <f t="shared" si="32"/>
        <v>1651714</v>
      </c>
    </row>
    <row r="158" spans="1:20" s="8" customFormat="1" ht="51" x14ac:dyDescent="0.25">
      <c r="A158" s="80">
        <v>150</v>
      </c>
      <c r="B158" s="81" t="s">
        <v>167</v>
      </c>
      <c r="C158" s="80" t="s">
        <v>20</v>
      </c>
      <c r="D158" s="82">
        <v>1</v>
      </c>
      <c r="E158" s="52">
        <v>22430.460200000001</v>
      </c>
      <c r="F158" s="52">
        <v>22363</v>
      </c>
      <c r="G158" s="52">
        <v>20900</v>
      </c>
      <c r="H158" s="52">
        <v>22572</v>
      </c>
      <c r="I158" s="73">
        <v>25717</v>
      </c>
      <c r="J158" s="61">
        <f t="shared" si="22"/>
        <v>20900</v>
      </c>
      <c r="K158" s="62" t="str">
        <f t="shared" si="23"/>
        <v>DISTRIBUCIONES Y SERVICIOS JT</v>
      </c>
      <c r="L158" s="61">
        <f t="shared" si="24"/>
        <v>22888</v>
      </c>
      <c r="M158" s="61">
        <f t="shared" si="25"/>
        <v>22467.5</v>
      </c>
      <c r="N158" s="61">
        <f t="shared" si="26"/>
        <v>22822.681739222091</v>
      </c>
      <c r="O158" s="61">
        <f t="shared" si="27"/>
        <v>1405.7282809988565</v>
      </c>
      <c r="P158" s="63">
        <f t="shared" si="28"/>
        <v>6.1417698400858811E-2</v>
      </c>
      <c r="Q158" s="61">
        <f t="shared" si="29"/>
        <v>20900</v>
      </c>
      <c r="R158" s="62" t="str">
        <f t="shared" si="30"/>
        <v>MENOR VALOR</v>
      </c>
      <c r="S158" s="61">
        <f t="shared" si="31"/>
        <v>20900</v>
      </c>
      <c r="T158" s="61">
        <f t="shared" si="32"/>
        <v>20900</v>
      </c>
    </row>
    <row r="159" spans="1:20" s="8" customFormat="1" ht="25.5" x14ac:dyDescent="0.25">
      <c r="A159" s="80">
        <v>151</v>
      </c>
      <c r="B159" s="81" t="s">
        <v>168</v>
      </c>
      <c r="C159" s="80" t="s">
        <v>20</v>
      </c>
      <c r="D159" s="82">
        <v>1</v>
      </c>
      <c r="E159" s="52">
        <v>19180.909800000001</v>
      </c>
      <c r="F159" s="52">
        <v>22363</v>
      </c>
      <c r="G159" s="52">
        <v>20900</v>
      </c>
      <c r="H159" s="52">
        <v>21945</v>
      </c>
      <c r="I159" s="73">
        <v>25717</v>
      </c>
      <c r="J159" s="61">
        <f t="shared" si="22"/>
        <v>19180.909800000001</v>
      </c>
      <c r="K159" s="62" t="str">
        <f t="shared" si="23"/>
        <v>HISTORICO</v>
      </c>
      <c r="L159" s="61">
        <f t="shared" si="24"/>
        <v>22731.25</v>
      </c>
      <c r="M159" s="61">
        <f t="shared" si="25"/>
        <v>22154</v>
      </c>
      <c r="N159" s="61">
        <f t="shared" si="26"/>
        <v>22662.512674298574</v>
      </c>
      <c r="O159" s="61">
        <f t="shared" si="27"/>
        <v>2510.4696309392025</v>
      </c>
      <c r="P159" s="63">
        <f t="shared" si="28"/>
        <v>0.11044133652743261</v>
      </c>
      <c r="Q159" s="61">
        <f t="shared" si="29"/>
        <v>19180.909800000001</v>
      </c>
      <c r="R159" s="62" t="str">
        <f t="shared" si="30"/>
        <v>MENOR VALOR</v>
      </c>
      <c r="S159" s="61">
        <f t="shared" si="31"/>
        <v>19180.91</v>
      </c>
      <c r="T159" s="61">
        <f t="shared" si="32"/>
        <v>19181</v>
      </c>
    </row>
    <row r="160" spans="1:20" s="8" customFormat="1" ht="25.5" x14ac:dyDescent="0.25">
      <c r="A160" s="80">
        <v>152</v>
      </c>
      <c r="B160" s="81" t="s">
        <v>169</v>
      </c>
      <c r="C160" s="80" t="s">
        <v>20</v>
      </c>
      <c r="D160" s="82">
        <v>1</v>
      </c>
      <c r="E160" s="52">
        <v>18777.848600000001</v>
      </c>
      <c r="F160" s="52">
        <v>21736</v>
      </c>
      <c r="G160" s="52">
        <v>20900</v>
      </c>
      <c r="H160" s="52">
        <v>22572</v>
      </c>
      <c r="I160" s="73">
        <v>24996</v>
      </c>
      <c r="J160" s="61">
        <f t="shared" si="22"/>
        <v>18777.848600000001</v>
      </c>
      <c r="K160" s="62" t="str">
        <f t="shared" si="23"/>
        <v>HISTORICO</v>
      </c>
      <c r="L160" s="61">
        <f t="shared" si="24"/>
        <v>22551</v>
      </c>
      <c r="M160" s="61">
        <f t="shared" si="25"/>
        <v>22154</v>
      </c>
      <c r="N160" s="61">
        <f t="shared" si="26"/>
        <v>22500.471416090564</v>
      </c>
      <c r="O160" s="61">
        <f t="shared" si="27"/>
        <v>2668.0209413835146</v>
      </c>
      <c r="P160" s="63">
        <f t="shared" si="28"/>
        <v>0.11831053795323997</v>
      </c>
      <c r="Q160" s="61">
        <f t="shared" si="29"/>
        <v>18777.848600000001</v>
      </c>
      <c r="R160" s="62" t="str">
        <f t="shared" si="30"/>
        <v>MENOR VALOR</v>
      </c>
      <c r="S160" s="61">
        <f t="shared" si="31"/>
        <v>18777.849999999999</v>
      </c>
      <c r="T160" s="61">
        <f t="shared" si="32"/>
        <v>18778</v>
      </c>
    </row>
    <row r="161" spans="1:20" s="8" customFormat="1" ht="51" x14ac:dyDescent="0.25">
      <c r="A161" s="80">
        <v>153</v>
      </c>
      <c r="B161" s="81" t="s">
        <v>170</v>
      </c>
      <c r="C161" s="80" t="s">
        <v>20</v>
      </c>
      <c r="D161" s="82">
        <v>1</v>
      </c>
      <c r="E161" s="52">
        <v>96624.002800000002</v>
      </c>
      <c r="F161" s="43">
        <v>30923</v>
      </c>
      <c r="G161" s="43">
        <v>28900</v>
      </c>
      <c r="H161" s="43">
        <v>31501</v>
      </c>
      <c r="I161" s="76">
        <v>35561</v>
      </c>
      <c r="J161" s="61">
        <f t="shared" si="22"/>
        <v>28900</v>
      </c>
      <c r="K161" s="62" t="str">
        <f t="shared" si="23"/>
        <v>DISTRIBUCIONES Y SERVICIOS JT</v>
      </c>
      <c r="L161" s="61">
        <f t="shared" si="24"/>
        <v>31721.25</v>
      </c>
      <c r="M161" s="61">
        <f t="shared" si="25"/>
        <v>31212</v>
      </c>
      <c r="N161" s="61">
        <f t="shared" si="26"/>
        <v>31631.474882255065</v>
      </c>
      <c r="O161" s="61">
        <f t="shared" si="27"/>
        <v>1994.9250064225473</v>
      </c>
      <c r="P161" s="63">
        <f t="shared" si="28"/>
        <v>6.2889230607953581E-2</v>
      </c>
      <c r="Q161" s="61">
        <f t="shared" si="29"/>
        <v>28900</v>
      </c>
      <c r="R161" s="62" t="str">
        <f t="shared" si="30"/>
        <v>MENOR VALOR</v>
      </c>
      <c r="S161" s="61">
        <f t="shared" si="31"/>
        <v>28900</v>
      </c>
      <c r="T161" s="61">
        <f t="shared" si="32"/>
        <v>28900</v>
      </c>
    </row>
    <row r="162" spans="1:20" s="8" customFormat="1" ht="51" x14ac:dyDescent="0.25">
      <c r="A162" s="80">
        <v>154</v>
      </c>
      <c r="B162" s="81" t="s">
        <v>171</v>
      </c>
      <c r="C162" s="80" t="s">
        <v>20</v>
      </c>
      <c r="D162" s="82">
        <v>1</v>
      </c>
      <c r="E162" s="52">
        <v>108890.2202</v>
      </c>
      <c r="F162" s="43">
        <v>34344</v>
      </c>
      <c r="G162" s="43">
        <v>32400</v>
      </c>
      <c r="H162" s="43">
        <v>35316</v>
      </c>
      <c r="I162" s="76">
        <v>39496</v>
      </c>
      <c r="J162" s="61">
        <f t="shared" si="22"/>
        <v>32400</v>
      </c>
      <c r="K162" s="62" t="str">
        <f t="shared" si="23"/>
        <v>DISTRIBUCIONES Y SERVICIOS JT</v>
      </c>
      <c r="L162" s="61">
        <f t="shared" si="24"/>
        <v>35389</v>
      </c>
      <c r="M162" s="61">
        <f t="shared" si="25"/>
        <v>34830</v>
      </c>
      <c r="N162" s="61">
        <f t="shared" si="26"/>
        <v>35296.376799447848</v>
      </c>
      <c r="O162" s="61">
        <f t="shared" si="27"/>
        <v>2113.5421689665905</v>
      </c>
      <c r="P162" s="63">
        <f t="shared" si="28"/>
        <v>5.9723139081821766E-2</v>
      </c>
      <c r="Q162" s="61">
        <f t="shared" si="29"/>
        <v>32400</v>
      </c>
      <c r="R162" s="62" t="str">
        <f t="shared" si="30"/>
        <v>MENOR VALOR</v>
      </c>
      <c r="S162" s="61">
        <f t="shared" si="31"/>
        <v>32400</v>
      </c>
      <c r="T162" s="61">
        <f t="shared" si="32"/>
        <v>32400</v>
      </c>
    </row>
    <row r="163" spans="1:20" s="8" customFormat="1" ht="51.75" thickBot="1" x14ac:dyDescent="0.3">
      <c r="A163" s="80">
        <v>155</v>
      </c>
      <c r="B163" s="81" t="s">
        <v>172</v>
      </c>
      <c r="C163" s="80" t="s">
        <v>20</v>
      </c>
      <c r="D163" s="82">
        <v>1</v>
      </c>
      <c r="E163" s="52">
        <v>156861.8124</v>
      </c>
      <c r="F163" s="43">
        <v>70395.3</v>
      </c>
      <c r="G163" s="43">
        <v>65790</v>
      </c>
      <c r="H163" s="43">
        <v>71053</v>
      </c>
      <c r="I163" s="76">
        <v>80955</v>
      </c>
      <c r="J163" s="61">
        <f t="shared" si="22"/>
        <v>65790</v>
      </c>
      <c r="K163" s="62" t="str">
        <f t="shared" si="23"/>
        <v>DISTRIBUCIONES Y SERVICIOS JT</v>
      </c>
      <c r="L163" s="61">
        <f t="shared" si="24"/>
        <v>72048.324999999997</v>
      </c>
      <c r="M163" s="61">
        <f t="shared" si="25"/>
        <v>70724.149999999994</v>
      </c>
      <c r="N163" s="61">
        <f t="shared" si="26"/>
        <v>71842.661305884074</v>
      </c>
      <c r="O163" s="61">
        <f t="shared" si="27"/>
        <v>4425.3040463692978</v>
      </c>
      <c r="P163" s="63">
        <f t="shared" si="28"/>
        <v>6.1421331396244089E-2</v>
      </c>
      <c r="Q163" s="61">
        <f t="shared" si="29"/>
        <v>65790</v>
      </c>
      <c r="R163" s="62" t="str">
        <f t="shared" si="30"/>
        <v>MENOR VALOR</v>
      </c>
      <c r="S163" s="61">
        <f t="shared" si="31"/>
        <v>65790</v>
      </c>
      <c r="T163" s="61">
        <f t="shared" si="32"/>
        <v>65790</v>
      </c>
    </row>
    <row r="164" spans="1:20" s="8" customFormat="1" x14ac:dyDescent="0.25">
      <c r="A164" s="114" t="s">
        <v>173</v>
      </c>
      <c r="B164" s="115"/>
      <c r="C164" s="87"/>
      <c r="D164" s="87"/>
      <c r="E164" s="52">
        <v>0</v>
      </c>
      <c r="F164" s="87"/>
      <c r="G164" s="87"/>
      <c r="H164" s="87"/>
      <c r="I164" s="60"/>
      <c r="J164" s="61"/>
      <c r="K164" s="62"/>
      <c r="L164" s="61"/>
      <c r="M164" s="61"/>
      <c r="N164" s="61"/>
      <c r="O164" s="61"/>
      <c r="P164" s="63"/>
      <c r="Q164" s="61"/>
      <c r="R164" s="62"/>
      <c r="S164" s="61"/>
      <c r="T164" s="61"/>
    </row>
    <row r="165" spans="1:20" s="8" customFormat="1" ht="51" x14ac:dyDescent="0.25">
      <c r="A165" s="80">
        <v>156</v>
      </c>
      <c r="B165" s="81" t="s">
        <v>174</v>
      </c>
      <c r="C165" s="80" t="s">
        <v>23</v>
      </c>
      <c r="D165" s="82">
        <v>1</v>
      </c>
      <c r="E165" s="52">
        <v>56345.031999999999</v>
      </c>
      <c r="F165" s="43">
        <v>47424</v>
      </c>
      <c r="G165" s="43">
        <v>45600</v>
      </c>
      <c r="H165" s="43">
        <v>49248</v>
      </c>
      <c r="I165" s="76">
        <v>54538</v>
      </c>
      <c r="J165" s="61">
        <f t="shared" si="22"/>
        <v>45600</v>
      </c>
      <c r="K165" s="62" t="str">
        <f t="shared" si="23"/>
        <v>DISTRIBUCIONES Y SERVICIOS JT</v>
      </c>
      <c r="L165" s="61">
        <f t="shared" si="24"/>
        <v>49202.5</v>
      </c>
      <c r="M165" s="61">
        <f t="shared" si="25"/>
        <v>48336</v>
      </c>
      <c r="N165" s="61">
        <f t="shared" si="26"/>
        <v>49092.224048062853</v>
      </c>
      <c r="O165" s="61">
        <f t="shared" si="27"/>
        <v>2547.3521792245374</v>
      </c>
      <c r="P165" s="63">
        <f t="shared" si="28"/>
        <v>5.1772820064519838E-2</v>
      </c>
      <c r="Q165" s="61">
        <f t="shared" si="29"/>
        <v>45600</v>
      </c>
      <c r="R165" s="62" t="str">
        <f t="shared" si="30"/>
        <v>MENOR VALOR</v>
      </c>
      <c r="S165" s="61">
        <f t="shared" si="31"/>
        <v>45600</v>
      </c>
      <c r="T165" s="61">
        <f t="shared" si="32"/>
        <v>45600</v>
      </c>
    </row>
    <row r="166" spans="1:20" s="8" customFormat="1" ht="51" x14ac:dyDescent="0.25">
      <c r="A166" s="80">
        <v>157</v>
      </c>
      <c r="B166" s="81" t="s">
        <v>175</v>
      </c>
      <c r="C166" s="80" t="s">
        <v>20</v>
      </c>
      <c r="D166" s="82">
        <v>1</v>
      </c>
      <c r="E166" s="52">
        <v>26564.448</v>
      </c>
      <c r="F166" s="43">
        <v>23433</v>
      </c>
      <c r="G166" s="43">
        <v>21900</v>
      </c>
      <c r="H166" s="43">
        <v>22995</v>
      </c>
      <c r="I166" s="76">
        <v>26948</v>
      </c>
      <c r="J166" s="61">
        <f t="shared" si="22"/>
        <v>21900</v>
      </c>
      <c r="K166" s="62" t="str">
        <f t="shared" si="23"/>
        <v>DISTRIBUCIONES Y SERVICIOS JT</v>
      </c>
      <c r="L166" s="61">
        <f t="shared" si="24"/>
        <v>23819</v>
      </c>
      <c r="M166" s="61">
        <f t="shared" si="25"/>
        <v>23214</v>
      </c>
      <c r="N166" s="61">
        <f t="shared" si="26"/>
        <v>23746.958320242346</v>
      </c>
      <c r="O166" s="61">
        <f t="shared" si="27"/>
        <v>1356.9379130969846</v>
      </c>
      <c r="P166" s="63">
        <f t="shared" si="28"/>
        <v>5.6968718799990957E-2</v>
      </c>
      <c r="Q166" s="61">
        <f t="shared" si="29"/>
        <v>21900</v>
      </c>
      <c r="R166" s="62" t="str">
        <f t="shared" si="30"/>
        <v>MENOR VALOR</v>
      </c>
      <c r="S166" s="61">
        <f t="shared" si="31"/>
        <v>21900</v>
      </c>
      <c r="T166" s="61">
        <f t="shared" si="32"/>
        <v>21900</v>
      </c>
    </row>
    <row r="167" spans="1:20" s="8" customFormat="1" ht="25.5" x14ac:dyDescent="0.25">
      <c r="A167" s="80">
        <v>158</v>
      </c>
      <c r="B167" s="83" t="s">
        <v>176</v>
      </c>
      <c r="C167" s="80" t="s">
        <v>23</v>
      </c>
      <c r="D167" s="82">
        <v>1</v>
      </c>
      <c r="E167" s="52">
        <v>0</v>
      </c>
      <c r="F167" s="52">
        <v>16854</v>
      </c>
      <c r="G167" s="52">
        <v>15900</v>
      </c>
      <c r="H167" s="52">
        <v>16854</v>
      </c>
      <c r="I167" s="73">
        <v>19382</v>
      </c>
      <c r="J167" s="61">
        <f t="shared" si="22"/>
        <v>0</v>
      </c>
      <c r="K167" s="62" t="str">
        <f t="shared" si="23"/>
        <v>HISTORICO</v>
      </c>
      <c r="L167" s="61">
        <f t="shared" si="24"/>
        <v>17247.5</v>
      </c>
      <c r="M167" s="61">
        <f t="shared" si="25"/>
        <v>16854</v>
      </c>
      <c r="N167" s="61">
        <f t="shared" si="26"/>
        <v>17200.870380554741</v>
      </c>
      <c r="O167" s="61">
        <f t="shared" si="27"/>
        <v>12195.824208514978</v>
      </c>
      <c r="P167" s="63">
        <f t="shared" si="28"/>
        <v>0.70710678118654746</v>
      </c>
      <c r="Q167" s="61">
        <f t="shared" si="29"/>
        <v>17200.870380554741</v>
      </c>
      <c r="R167" s="62" t="str">
        <f t="shared" si="30"/>
        <v>MEDIA GEOMETRICA</v>
      </c>
      <c r="S167" s="61">
        <f t="shared" si="31"/>
        <v>17200.87</v>
      </c>
      <c r="T167" s="61">
        <f t="shared" si="32"/>
        <v>17201</v>
      </c>
    </row>
    <row r="168" spans="1:20" s="8" customFormat="1" ht="25.5" x14ac:dyDescent="0.25">
      <c r="A168" s="80">
        <v>159</v>
      </c>
      <c r="B168" s="81" t="s">
        <v>177</v>
      </c>
      <c r="C168" s="80" t="s">
        <v>23</v>
      </c>
      <c r="D168" s="82">
        <v>1</v>
      </c>
      <c r="E168" s="52">
        <v>11043.459199999999</v>
      </c>
      <c r="F168" s="52">
        <v>20034</v>
      </c>
      <c r="G168" s="52">
        <v>18900</v>
      </c>
      <c r="H168" s="52">
        <v>19845</v>
      </c>
      <c r="I168" s="73">
        <v>23039</v>
      </c>
      <c r="J168" s="61">
        <f t="shared" si="22"/>
        <v>11043.459199999999</v>
      </c>
      <c r="K168" s="62" t="str">
        <f t="shared" si="23"/>
        <v>HISTORICO</v>
      </c>
      <c r="L168" s="61">
        <f t="shared" si="24"/>
        <v>20454.5</v>
      </c>
      <c r="M168" s="61">
        <f t="shared" si="25"/>
        <v>19939.5</v>
      </c>
      <c r="N168" s="61">
        <f t="shared" si="26"/>
        <v>20397.927807958982</v>
      </c>
      <c r="O168" s="61">
        <f t="shared" si="27"/>
        <v>6654.610767703276</v>
      </c>
      <c r="P168" s="63">
        <f t="shared" si="28"/>
        <v>0.32533724939271436</v>
      </c>
      <c r="Q168" s="61">
        <f t="shared" si="29"/>
        <v>20397.927807958982</v>
      </c>
      <c r="R168" s="62" t="str">
        <f t="shared" si="30"/>
        <v>MEDIA GEOMETRICA</v>
      </c>
      <c r="S168" s="61">
        <f t="shared" si="31"/>
        <v>20397.93</v>
      </c>
      <c r="T168" s="61">
        <f t="shared" si="32"/>
        <v>20398</v>
      </c>
    </row>
    <row r="169" spans="1:20" s="8" customFormat="1" ht="25.5" x14ac:dyDescent="0.25">
      <c r="A169" s="80">
        <v>160</v>
      </c>
      <c r="B169" s="81" t="s">
        <v>178</v>
      </c>
      <c r="C169" s="80" t="s">
        <v>23</v>
      </c>
      <c r="D169" s="82">
        <v>1</v>
      </c>
      <c r="E169" s="52">
        <v>16486.873800000001</v>
      </c>
      <c r="F169" s="52">
        <v>25038</v>
      </c>
      <c r="G169" s="52">
        <v>23400</v>
      </c>
      <c r="H169" s="52">
        <v>24804</v>
      </c>
      <c r="I169" s="73">
        <v>28794</v>
      </c>
      <c r="J169" s="61">
        <f t="shared" si="22"/>
        <v>16486.873800000001</v>
      </c>
      <c r="K169" s="62" t="str">
        <f t="shared" si="23"/>
        <v>HISTORICO</v>
      </c>
      <c r="L169" s="61">
        <f t="shared" si="24"/>
        <v>25509</v>
      </c>
      <c r="M169" s="61">
        <f t="shared" si="25"/>
        <v>24921</v>
      </c>
      <c r="N169" s="61">
        <f t="shared" si="26"/>
        <v>25433.715200556184</v>
      </c>
      <c r="O169" s="61">
        <f t="shared" si="27"/>
        <v>6379.606616740818</v>
      </c>
      <c r="P169" s="63">
        <f t="shared" si="28"/>
        <v>0.25009238373675247</v>
      </c>
      <c r="Q169" s="61">
        <f t="shared" si="29"/>
        <v>16486.873800000001</v>
      </c>
      <c r="R169" s="62" t="str">
        <f t="shared" si="30"/>
        <v>MENOR VALOR</v>
      </c>
      <c r="S169" s="61">
        <f t="shared" si="31"/>
        <v>16486.87</v>
      </c>
      <c r="T169" s="61">
        <f t="shared" si="32"/>
        <v>16487</v>
      </c>
    </row>
    <row r="170" spans="1:20" s="8" customFormat="1" ht="51" x14ac:dyDescent="0.25">
      <c r="A170" s="80">
        <v>161</v>
      </c>
      <c r="B170" s="81" t="s">
        <v>179</v>
      </c>
      <c r="C170" s="80" t="s">
        <v>23</v>
      </c>
      <c r="D170" s="82">
        <v>1</v>
      </c>
      <c r="E170" s="52">
        <v>65997.616800000003</v>
      </c>
      <c r="F170" s="43">
        <v>47424</v>
      </c>
      <c r="G170" s="43">
        <v>45600</v>
      </c>
      <c r="H170" s="43">
        <v>49704</v>
      </c>
      <c r="I170" s="76">
        <v>54538</v>
      </c>
      <c r="J170" s="61">
        <f t="shared" si="22"/>
        <v>45600</v>
      </c>
      <c r="K170" s="62" t="str">
        <f t="shared" si="23"/>
        <v>DISTRIBUCIONES Y SERVICIOS JT</v>
      </c>
      <c r="L170" s="61">
        <f t="shared" si="24"/>
        <v>49316.5</v>
      </c>
      <c r="M170" s="61">
        <f t="shared" si="25"/>
        <v>48564</v>
      </c>
      <c r="N170" s="61">
        <f t="shared" si="26"/>
        <v>49205.470992058144</v>
      </c>
      <c r="O170" s="61">
        <f t="shared" si="27"/>
        <v>2627.9623522798038</v>
      </c>
      <c r="P170" s="63">
        <f t="shared" si="28"/>
        <v>5.3287689764679243E-2</v>
      </c>
      <c r="Q170" s="61">
        <f t="shared" si="29"/>
        <v>45600</v>
      </c>
      <c r="R170" s="62" t="str">
        <f t="shared" si="30"/>
        <v>MENOR VALOR</v>
      </c>
      <c r="S170" s="61">
        <f t="shared" si="31"/>
        <v>45600</v>
      </c>
      <c r="T170" s="61">
        <f t="shared" si="32"/>
        <v>45600</v>
      </c>
    </row>
    <row r="171" spans="1:20" s="8" customFormat="1" ht="51" x14ac:dyDescent="0.25">
      <c r="A171" s="80">
        <v>162</v>
      </c>
      <c r="B171" s="81" t="s">
        <v>180</v>
      </c>
      <c r="C171" s="80" t="s">
        <v>5</v>
      </c>
      <c r="D171" s="82">
        <v>1</v>
      </c>
      <c r="E171" s="52">
        <v>74542.305399999997</v>
      </c>
      <c r="F171" s="43">
        <v>24024</v>
      </c>
      <c r="G171" s="43">
        <v>23100</v>
      </c>
      <c r="H171" s="43">
        <v>24255</v>
      </c>
      <c r="I171" s="76">
        <v>27628</v>
      </c>
      <c r="J171" s="61">
        <f t="shared" si="22"/>
        <v>23100</v>
      </c>
      <c r="K171" s="62" t="str">
        <f t="shared" si="23"/>
        <v>DISTRIBUCIONES Y SERVICIOS JT</v>
      </c>
      <c r="L171" s="61">
        <f t="shared" si="24"/>
        <v>24751.75</v>
      </c>
      <c r="M171" s="61">
        <f t="shared" si="25"/>
        <v>24139.5</v>
      </c>
      <c r="N171" s="61">
        <f t="shared" si="26"/>
        <v>24694.60059347589</v>
      </c>
      <c r="O171" s="61">
        <f t="shared" si="27"/>
        <v>1167.96362582488</v>
      </c>
      <c r="P171" s="63">
        <f t="shared" si="28"/>
        <v>4.7187113065737973E-2</v>
      </c>
      <c r="Q171" s="61">
        <f t="shared" si="29"/>
        <v>23100</v>
      </c>
      <c r="R171" s="62" t="str">
        <f t="shared" si="30"/>
        <v>MENOR VALOR</v>
      </c>
      <c r="S171" s="61">
        <f t="shared" si="31"/>
        <v>23100</v>
      </c>
      <c r="T171" s="61">
        <f t="shared" si="32"/>
        <v>23100</v>
      </c>
    </row>
    <row r="172" spans="1:20" s="8" customFormat="1" ht="51" x14ac:dyDescent="0.25">
      <c r="A172" s="80">
        <v>163</v>
      </c>
      <c r="B172" s="81" t="s">
        <v>181</v>
      </c>
      <c r="C172" s="80" t="s">
        <v>23</v>
      </c>
      <c r="D172" s="82">
        <v>1</v>
      </c>
      <c r="E172" s="52">
        <v>43710.212</v>
      </c>
      <c r="F172" s="43">
        <v>20034</v>
      </c>
      <c r="G172" s="43">
        <v>18900</v>
      </c>
      <c r="H172" s="43">
        <v>20601</v>
      </c>
      <c r="I172" s="76">
        <v>23039</v>
      </c>
      <c r="J172" s="61">
        <f t="shared" si="22"/>
        <v>18900</v>
      </c>
      <c r="K172" s="62" t="str">
        <f t="shared" si="23"/>
        <v>DISTRIBUCIONES Y SERVICIOS JT</v>
      </c>
      <c r="L172" s="61">
        <f t="shared" si="24"/>
        <v>20643.5</v>
      </c>
      <c r="M172" s="61">
        <f t="shared" si="25"/>
        <v>20317.5</v>
      </c>
      <c r="N172" s="61">
        <f t="shared" si="26"/>
        <v>20589.478660135715</v>
      </c>
      <c r="O172" s="61">
        <f t="shared" si="27"/>
        <v>1232.8406729987455</v>
      </c>
      <c r="P172" s="63">
        <f t="shared" si="28"/>
        <v>5.9720525734431928E-2</v>
      </c>
      <c r="Q172" s="61">
        <f t="shared" si="29"/>
        <v>18900</v>
      </c>
      <c r="R172" s="62" t="str">
        <f t="shared" si="30"/>
        <v>MENOR VALOR</v>
      </c>
      <c r="S172" s="61">
        <f t="shared" si="31"/>
        <v>18900</v>
      </c>
      <c r="T172" s="61">
        <f t="shared" si="32"/>
        <v>18900</v>
      </c>
    </row>
    <row r="173" spans="1:20" s="8" customFormat="1" ht="25.5" x14ac:dyDescent="0.25">
      <c r="A173" s="80">
        <v>164</v>
      </c>
      <c r="B173" s="81" t="s">
        <v>182</v>
      </c>
      <c r="C173" s="80" t="s">
        <v>5</v>
      </c>
      <c r="D173" s="82">
        <v>1</v>
      </c>
      <c r="E173" s="52">
        <v>28261.273000000001</v>
      </c>
      <c r="F173" s="43">
        <v>69324</v>
      </c>
      <c r="G173" s="43">
        <v>65400</v>
      </c>
      <c r="H173" s="43">
        <v>68016</v>
      </c>
      <c r="I173" s="76">
        <v>79723</v>
      </c>
      <c r="J173" s="61">
        <f t="shared" si="22"/>
        <v>28261.273000000001</v>
      </c>
      <c r="K173" s="62" t="str">
        <f t="shared" si="23"/>
        <v>HISTORICO</v>
      </c>
      <c r="L173" s="61">
        <f t="shared" si="24"/>
        <v>70615.75</v>
      </c>
      <c r="M173" s="61">
        <f t="shared" si="25"/>
        <v>68670</v>
      </c>
      <c r="N173" s="61">
        <f t="shared" si="26"/>
        <v>70414.811436173753</v>
      </c>
      <c r="O173" s="61">
        <f t="shared" si="27"/>
        <v>29949.137900309663</v>
      </c>
      <c r="P173" s="63">
        <f t="shared" si="28"/>
        <v>0.424114137431234</v>
      </c>
      <c r="Q173" s="61">
        <f t="shared" si="29"/>
        <v>70414.811436173753</v>
      </c>
      <c r="R173" s="62" t="str">
        <f t="shared" si="30"/>
        <v>MEDIA GEOMETRICA</v>
      </c>
      <c r="S173" s="61">
        <f t="shared" si="31"/>
        <v>70414.81</v>
      </c>
      <c r="T173" s="61">
        <f t="shared" si="32"/>
        <v>70415</v>
      </c>
    </row>
    <row r="174" spans="1:20" s="8" customFormat="1" ht="51" x14ac:dyDescent="0.25">
      <c r="A174" s="80">
        <v>165</v>
      </c>
      <c r="B174" s="81" t="s">
        <v>183</v>
      </c>
      <c r="C174" s="80" t="s">
        <v>23</v>
      </c>
      <c r="D174" s="82">
        <v>1</v>
      </c>
      <c r="E174" s="52">
        <v>65853.517200000002</v>
      </c>
      <c r="F174" s="43">
        <v>47424</v>
      </c>
      <c r="G174" s="43">
        <v>45600</v>
      </c>
      <c r="H174" s="43">
        <v>46968</v>
      </c>
      <c r="I174" s="76">
        <v>54538</v>
      </c>
      <c r="J174" s="61">
        <f t="shared" si="22"/>
        <v>45600</v>
      </c>
      <c r="K174" s="62" t="str">
        <f t="shared" si="23"/>
        <v>DISTRIBUCIONES Y SERVICIOS JT</v>
      </c>
      <c r="L174" s="61">
        <f t="shared" si="24"/>
        <v>48632.5</v>
      </c>
      <c r="M174" s="61">
        <f t="shared" si="25"/>
        <v>47196</v>
      </c>
      <c r="N174" s="61">
        <f t="shared" si="26"/>
        <v>48513.887290406121</v>
      </c>
      <c r="O174" s="61">
        <f t="shared" si="27"/>
        <v>2144.3013139482055</v>
      </c>
      <c r="P174" s="63">
        <f t="shared" si="28"/>
        <v>4.4091940861526867E-2</v>
      </c>
      <c r="Q174" s="61">
        <f t="shared" si="29"/>
        <v>45600</v>
      </c>
      <c r="R174" s="62" t="str">
        <f t="shared" si="30"/>
        <v>MENOR VALOR</v>
      </c>
      <c r="S174" s="61">
        <f t="shared" si="31"/>
        <v>45600</v>
      </c>
      <c r="T174" s="61">
        <f t="shared" si="32"/>
        <v>45600</v>
      </c>
    </row>
    <row r="175" spans="1:20" s="8" customFormat="1" ht="51" x14ac:dyDescent="0.25">
      <c r="A175" s="80">
        <v>166</v>
      </c>
      <c r="B175" s="81" t="s">
        <v>184</v>
      </c>
      <c r="C175" s="80" t="s">
        <v>23</v>
      </c>
      <c r="D175" s="82">
        <v>1</v>
      </c>
      <c r="E175" s="52">
        <v>47516.320999999996</v>
      </c>
      <c r="F175" s="43">
        <v>42188</v>
      </c>
      <c r="G175" s="43">
        <v>39800</v>
      </c>
      <c r="H175" s="43">
        <v>40994</v>
      </c>
      <c r="I175" s="76">
        <v>48516</v>
      </c>
      <c r="J175" s="61">
        <f t="shared" si="22"/>
        <v>39800</v>
      </c>
      <c r="K175" s="62" t="str">
        <f t="shared" si="23"/>
        <v>DISTRIBUCIONES Y SERVICIOS JT</v>
      </c>
      <c r="L175" s="61">
        <f t="shared" si="24"/>
        <v>42874.5</v>
      </c>
      <c r="M175" s="61">
        <f t="shared" si="25"/>
        <v>41591</v>
      </c>
      <c r="N175" s="61">
        <f t="shared" si="26"/>
        <v>42748.346741471032</v>
      </c>
      <c r="O175" s="61">
        <f t="shared" si="27"/>
        <v>2173.9997987580405</v>
      </c>
      <c r="P175" s="63">
        <f t="shared" si="28"/>
        <v>5.0706125989994993E-2</v>
      </c>
      <c r="Q175" s="61">
        <f t="shared" si="29"/>
        <v>39800</v>
      </c>
      <c r="R175" s="62" t="str">
        <f t="shared" si="30"/>
        <v>MENOR VALOR</v>
      </c>
      <c r="S175" s="61">
        <f t="shared" si="31"/>
        <v>39800</v>
      </c>
      <c r="T175" s="61">
        <f t="shared" si="32"/>
        <v>39800</v>
      </c>
    </row>
    <row r="176" spans="1:20" s="8" customFormat="1" ht="51" x14ac:dyDescent="0.25">
      <c r="A176" s="80">
        <v>167</v>
      </c>
      <c r="B176" s="81" t="s">
        <v>185</v>
      </c>
      <c r="C176" s="80" t="s">
        <v>23</v>
      </c>
      <c r="D176" s="82">
        <v>1</v>
      </c>
      <c r="E176" s="52">
        <v>45727.606399999997</v>
      </c>
      <c r="F176" s="43">
        <v>37336</v>
      </c>
      <c r="G176" s="43">
        <v>35900</v>
      </c>
      <c r="H176" s="43">
        <v>39131</v>
      </c>
      <c r="I176" s="76">
        <v>42936</v>
      </c>
      <c r="J176" s="61">
        <f t="shared" si="22"/>
        <v>35900</v>
      </c>
      <c r="K176" s="62" t="str">
        <f t="shared" si="23"/>
        <v>DISTRIBUCIONES Y SERVICIOS JT</v>
      </c>
      <c r="L176" s="61">
        <f t="shared" si="24"/>
        <v>38825.75</v>
      </c>
      <c r="M176" s="61">
        <f t="shared" si="25"/>
        <v>38233.5</v>
      </c>
      <c r="N176" s="61">
        <f t="shared" si="26"/>
        <v>38738.356479091897</v>
      </c>
      <c r="O176" s="61">
        <f t="shared" si="27"/>
        <v>2068.8176650565415</v>
      </c>
      <c r="P176" s="63">
        <f t="shared" si="28"/>
        <v>5.3284680014076782E-2</v>
      </c>
      <c r="Q176" s="61">
        <f t="shared" si="29"/>
        <v>35900</v>
      </c>
      <c r="R176" s="62" t="str">
        <f t="shared" si="30"/>
        <v>MENOR VALOR</v>
      </c>
      <c r="S176" s="61">
        <f t="shared" si="31"/>
        <v>35900</v>
      </c>
      <c r="T176" s="61">
        <f t="shared" si="32"/>
        <v>35900</v>
      </c>
    </row>
    <row r="177" spans="1:20" s="8" customFormat="1" ht="51" x14ac:dyDescent="0.25">
      <c r="A177" s="80">
        <v>168</v>
      </c>
      <c r="B177" s="81" t="s">
        <v>186</v>
      </c>
      <c r="C177" s="80" t="s">
        <v>20</v>
      </c>
      <c r="D177" s="82">
        <v>1</v>
      </c>
      <c r="E177" s="52">
        <v>277316.54759999999</v>
      </c>
      <c r="F177" s="43">
        <v>232050</v>
      </c>
      <c r="G177" s="43">
        <v>221000</v>
      </c>
      <c r="H177" s="43">
        <v>234260</v>
      </c>
      <c r="I177" s="76">
        <v>266858</v>
      </c>
      <c r="J177" s="61">
        <f t="shared" si="22"/>
        <v>221000</v>
      </c>
      <c r="K177" s="62" t="str">
        <f t="shared" si="23"/>
        <v>DISTRIBUCIONES Y SERVICIOS JT</v>
      </c>
      <c r="L177" s="61">
        <f t="shared" si="24"/>
        <v>238542</v>
      </c>
      <c r="M177" s="61">
        <f t="shared" si="25"/>
        <v>233155</v>
      </c>
      <c r="N177" s="61">
        <f t="shared" si="26"/>
        <v>237951.28423733922</v>
      </c>
      <c r="O177" s="61">
        <f t="shared" si="27"/>
        <v>12404.067155574417</v>
      </c>
      <c r="P177" s="63">
        <f t="shared" si="28"/>
        <v>5.1999510172524827E-2</v>
      </c>
      <c r="Q177" s="61">
        <f t="shared" si="29"/>
        <v>221000</v>
      </c>
      <c r="R177" s="62" t="str">
        <f t="shared" si="30"/>
        <v>MENOR VALOR</v>
      </c>
      <c r="S177" s="61">
        <f t="shared" si="31"/>
        <v>221000</v>
      </c>
      <c r="T177" s="61">
        <f t="shared" si="32"/>
        <v>221000</v>
      </c>
    </row>
    <row r="178" spans="1:20" s="8" customFormat="1" ht="51.75" thickBot="1" x14ac:dyDescent="0.3">
      <c r="A178" s="80">
        <v>169</v>
      </c>
      <c r="B178" s="81" t="s">
        <v>187</v>
      </c>
      <c r="C178" s="80" t="s">
        <v>32</v>
      </c>
      <c r="D178" s="82">
        <v>1</v>
      </c>
      <c r="E178" s="52">
        <v>218447.68419999999</v>
      </c>
      <c r="F178" s="43">
        <v>49502</v>
      </c>
      <c r="G178" s="43">
        <v>46700</v>
      </c>
      <c r="H178" s="43">
        <v>48568</v>
      </c>
      <c r="I178" s="76">
        <v>56927</v>
      </c>
      <c r="J178" s="61">
        <f t="shared" si="22"/>
        <v>46700</v>
      </c>
      <c r="K178" s="62" t="str">
        <f t="shared" si="23"/>
        <v>DISTRIBUCIONES Y SERVICIOS JT</v>
      </c>
      <c r="L178" s="61">
        <f t="shared" si="24"/>
        <v>50424.25</v>
      </c>
      <c r="M178" s="61">
        <f t="shared" si="25"/>
        <v>49035</v>
      </c>
      <c r="N178" s="61">
        <f t="shared" si="26"/>
        <v>50280.783440082443</v>
      </c>
      <c r="O178" s="61">
        <f t="shared" si="27"/>
        <v>2633.4424298339995</v>
      </c>
      <c r="P178" s="63">
        <f t="shared" si="28"/>
        <v>5.2225713418325499E-2</v>
      </c>
      <c r="Q178" s="61">
        <f t="shared" si="29"/>
        <v>46700</v>
      </c>
      <c r="R178" s="62" t="str">
        <f t="shared" si="30"/>
        <v>MENOR VALOR</v>
      </c>
      <c r="S178" s="61">
        <f t="shared" si="31"/>
        <v>46700</v>
      </c>
      <c r="T178" s="61">
        <f t="shared" si="32"/>
        <v>46700</v>
      </c>
    </row>
    <row r="179" spans="1:20" s="8" customFormat="1" x14ac:dyDescent="0.25">
      <c r="A179" s="114" t="s">
        <v>188</v>
      </c>
      <c r="B179" s="115"/>
      <c r="C179" s="87"/>
      <c r="D179" s="87"/>
      <c r="E179" s="52">
        <v>0</v>
      </c>
      <c r="F179" s="87"/>
      <c r="G179" s="87"/>
      <c r="H179" s="87"/>
      <c r="I179" s="60"/>
      <c r="J179" s="61"/>
      <c r="K179" s="62"/>
      <c r="L179" s="61"/>
      <c r="M179" s="61"/>
      <c r="N179" s="61"/>
      <c r="O179" s="61"/>
      <c r="P179" s="63"/>
      <c r="Q179" s="61"/>
      <c r="R179" s="62"/>
      <c r="S179" s="61"/>
      <c r="T179" s="61"/>
    </row>
    <row r="180" spans="1:20" s="8" customFormat="1" ht="51" x14ac:dyDescent="0.25">
      <c r="A180" s="80">
        <v>170</v>
      </c>
      <c r="B180" s="81" t="s">
        <v>189</v>
      </c>
      <c r="C180" s="80" t="s">
        <v>5</v>
      </c>
      <c r="D180" s="82">
        <v>1</v>
      </c>
      <c r="E180" s="52">
        <v>54446.676399999997</v>
      </c>
      <c r="F180" s="43">
        <v>34347</v>
      </c>
      <c r="G180" s="43">
        <v>32100</v>
      </c>
      <c r="H180" s="43">
        <v>33705</v>
      </c>
      <c r="I180" s="76">
        <v>39499</v>
      </c>
      <c r="J180" s="61">
        <f t="shared" si="22"/>
        <v>32100</v>
      </c>
      <c r="K180" s="62" t="str">
        <f t="shared" si="23"/>
        <v>DISTRIBUCIONES Y SERVICIOS JT</v>
      </c>
      <c r="L180" s="61">
        <f t="shared" si="24"/>
        <v>34912.75</v>
      </c>
      <c r="M180" s="61">
        <f t="shared" si="25"/>
        <v>34026</v>
      </c>
      <c r="N180" s="61">
        <f t="shared" si="26"/>
        <v>34807.158322353731</v>
      </c>
      <c r="O180" s="61">
        <f t="shared" si="27"/>
        <v>1988.9145987824616</v>
      </c>
      <c r="P180" s="63">
        <f t="shared" si="28"/>
        <v>5.696814484056574E-2</v>
      </c>
      <c r="Q180" s="61">
        <f t="shared" si="29"/>
        <v>32100</v>
      </c>
      <c r="R180" s="62" t="str">
        <f t="shared" si="30"/>
        <v>MENOR VALOR</v>
      </c>
      <c r="S180" s="61">
        <f t="shared" si="31"/>
        <v>32100</v>
      </c>
      <c r="T180" s="61">
        <f t="shared" si="32"/>
        <v>32100</v>
      </c>
    </row>
    <row r="181" spans="1:20" s="8" customFormat="1" ht="51" x14ac:dyDescent="0.25">
      <c r="A181" s="80">
        <v>171</v>
      </c>
      <c r="B181" s="81" t="s">
        <v>190</v>
      </c>
      <c r="C181" s="80" t="s">
        <v>20</v>
      </c>
      <c r="D181" s="82">
        <v>1</v>
      </c>
      <c r="E181" s="52">
        <v>38232.338799999998</v>
      </c>
      <c r="F181" s="43">
        <v>34650</v>
      </c>
      <c r="G181" s="43">
        <v>33000</v>
      </c>
      <c r="H181" s="43">
        <v>35510</v>
      </c>
      <c r="I181" s="76">
        <v>39848</v>
      </c>
      <c r="J181" s="61">
        <f t="shared" si="22"/>
        <v>33000</v>
      </c>
      <c r="K181" s="62" t="str">
        <f t="shared" si="23"/>
        <v>DISTRIBUCIONES Y SERVICIOS JT</v>
      </c>
      <c r="L181" s="61">
        <f t="shared" si="24"/>
        <v>35752</v>
      </c>
      <c r="M181" s="61">
        <f t="shared" si="25"/>
        <v>35080</v>
      </c>
      <c r="N181" s="61">
        <f t="shared" si="26"/>
        <v>35665.11222819829</v>
      </c>
      <c r="O181" s="61">
        <f t="shared" si="27"/>
        <v>1945.9578618253788</v>
      </c>
      <c r="P181" s="63">
        <f t="shared" si="28"/>
        <v>5.4429342745171708E-2</v>
      </c>
      <c r="Q181" s="61">
        <f t="shared" si="29"/>
        <v>33000</v>
      </c>
      <c r="R181" s="62" t="str">
        <f t="shared" si="30"/>
        <v>MENOR VALOR</v>
      </c>
      <c r="S181" s="61">
        <f t="shared" si="31"/>
        <v>33000</v>
      </c>
      <c r="T181" s="61">
        <f t="shared" si="32"/>
        <v>33000</v>
      </c>
    </row>
    <row r="182" spans="1:20" s="8" customFormat="1" ht="51" x14ac:dyDescent="0.25">
      <c r="A182" s="80">
        <v>172</v>
      </c>
      <c r="B182" s="81" t="s">
        <v>191</v>
      </c>
      <c r="C182" s="80" t="s">
        <v>20</v>
      </c>
      <c r="D182" s="82">
        <v>1</v>
      </c>
      <c r="E182" s="52">
        <v>38653.151400000002</v>
      </c>
      <c r="F182" s="43">
        <v>30056</v>
      </c>
      <c r="G182" s="43">
        <v>28900</v>
      </c>
      <c r="H182" s="43">
        <v>29767</v>
      </c>
      <c r="I182" s="76">
        <v>34564</v>
      </c>
      <c r="J182" s="61">
        <f t="shared" si="22"/>
        <v>28900</v>
      </c>
      <c r="K182" s="62" t="str">
        <f t="shared" si="23"/>
        <v>DISTRIBUCIONES Y SERVICIOS JT</v>
      </c>
      <c r="L182" s="61">
        <f t="shared" si="24"/>
        <v>30821.75</v>
      </c>
      <c r="M182" s="61">
        <f t="shared" si="25"/>
        <v>29911.5</v>
      </c>
      <c r="N182" s="61">
        <f t="shared" si="26"/>
        <v>30746.594639289648</v>
      </c>
      <c r="O182" s="61">
        <f t="shared" si="27"/>
        <v>1358.8824567452477</v>
      </c>
      <c r="P182" s="63">
        <f t="shared" si="28"/>
        <v>4.408842641138961E-2</v>
      </c>
      <c r="Q182" s="61">
        <f t="shared" si="29"/>
        <v>28900</v>
      </c>
      <c r="R182" s="62" t="str">
        <f t="shared" si="30"/>
        <v>MENOR VALOR</v>
      </c>
      <c r="S182" s="61">
        <f t="shared" si="31"/>
        <v>28900</v>
      </c>
      <c r="T182" s="61">
        <f t="shared" si="32"/>
        <v>28900</v>
      </c>
    </row>
    <row r="183" spans="1:20" s="8" customFormat="1" ht="51" x14ac:dyDescent="0.25">
      <c r="A183" s="80">
        <v>173</v>
      </c>
      <c r="B183" s="81" t="s">
        <v>192</v>
      </c>
      <c r="C183" s="80" t="s">
        <v>20</v>
      </c>
      <c r="D183" s="82">
        <v>1</v>
      </c>
      <c r="E183" s="52">
        <v>65662.428599999999</v>
      </c>
      <c r="F183" s="43">
        <v>26880</v>
      </c>
      <c r="G183" s="43">
        <v>25600</v>
      </c>
      <c r="H183" s="43">
        <v>27136</v>
      </c>
      <c r="I183" s="76">
        <v>30912</v>
      </c>
      <c r="J183" s="61">
        <f t="shared" si="22"/>
        <v>25600</v>
      </c>
      <c r="K183" s="62" t="str">
        <f t="shared" si="23"/>
        <v>DISTRIBUCIONES Y SERVICIOS JT</v>
      </c>
      <c r="L183" s="61">
        <f t="shared" si="24"/>
        <v>27632</v>
      </c>
      <c r="M183" s="61">
        <f t="shared" si="25"/>
        <v>27008</v>
      </c>
      <c r="N183" s="61">
        <f t="shared" si="26"/>
        <v>27563.574765184432</v>
      </c>
      <c r="O183" s="61">
        <f t="shared" si="27"/>
        <v>1436.8409793710646</v>
      </c>
      <c r="P183" s="63">
        <f t="shared" si="28"/>
        <v>5.1999166885171706E-2</v>
      </c>
      <c r="Q183" s="61">
        <f t="shared" si="29"/>
        <v>25600</v>
      </c>
      <c r="R183" s="62" t="str">
        <f t="shared" si="30"/>
        <v>MENOR VALOR</v>
      </c>
      <c r="S183" s="61">
        <f t="shared" si="31"/>
        <v>25600</v>
      </c>
      <c r="T183" s="61">
        <f t="shared" si="32"/>
        <v>25600</v>
      </c>
    </row>
    <row r="184" spans="1:20" s="8" customFormat="1" ht="51" x14ac:dyDescent="0.25">
      <c r="A184" s="80">
        <v>174</v>
      </c>
      <c r="B184" s="81" t="s">
        <v>193</v>
      </c>
      <c r="C184" s="80" t="s">
        <v>20</v>
      </c>
      <c r="D184" s="82">
        <v>1</v>
      </c>
      <c r="E184" s="52">
        <v>96968.588799999998</v>
      </c>
      <c r="F184" s="43">
        <v>34840</v>
      </c>
      <c r="G184" s="43">
        <v>33500</v>
      </c>
      <c r="H184" s="43">
        <v>34505</v>
      </c>
      <c r="I184" s="76">
        <v>40066</v>
      </c>
      <c r="J184" s="61">
        <f t="shared" si="22"/>
        <v>33500</v>
      </c>
      <c r="K184" s="62" t="str">
        <f t="shared" si="23"/>
        <v>DISTRIBUCIONES Y SERVICIOS JT</v>
      </c>
      <c r="L184" s="61">
        <f t="shared" si="24"/>
        <v>35727.75</v>
      </c>
      <c r="M184" s="61">
        <f t="shared" si="25"/>
        <v>34672.5</v>
      </c>
      <c r="N184" s="61">
        <f t="shared" si="26"/>
        <v>35640.619391489083</v>
      </c>
      <c r="O184" s="61">
        <f t="shared" si="27"/>
        <v>1575.2571317883312</v>
      </c>
      <c r="P184" s="63">
        <f t="shared" si="28"/>
        <v>4.4090577542339811E-2</v>
      </c>
      <c r="Q184" s="61">
        <f t="shared" si="29"/>
        <v>33500</v>
      </c>
      <c r="R184" s="62" t="str">
        <f t="shared" si="30"/>
        <v>MENOR VALOR</v>
      </c>
      <c r="S184" s="61">
        <f t="shared" si="31"/>
        <v>33500</v>
      </c>
      <c r="T184" s="61">
        <f t="shared" si="32"/>
        <v>33500</v>
      </c>
    </row>
    <row r="185" spans="1:20" s="8" customFormat="1" ht="51.75" thickBot="1" x14ac:dyDescent="0.3">
      <c r="A185" s="80">
        <v>175</v>
      </c>
      <c r="B185" s="81" t="s">
        <v>194</v>
      </c>
      <c r="C185" s="80" t="s">
        <v>20</v>
      </c>
      <c r="D185" s="82">
        <v>1</v>
      </c>
      <c r="E185" s="52">
        <v>62403.4804</v>
      </c>
      <c r="F185" s="43">
        <v>24804</v>
      </c>
      <c r="G185" s="43">
        <v>23400</v>
      </c>
      <c r="H185" s="43">
        <v>25038</v>
      </c>
      <c r="I185" s="76">
        <v>28525</v>
      </c>
      <c r="J185" s="61">
        <f t="shared" si="22"/>
        <v>23400</v>
      </c>
      <c r="K185" s="62" t="str">
        <f t="shared" si="23"/>
        <v>DISTRIBUCIONES Y SERVICIOS JT</v>
      </c>
      <c r="L185" s="61">
        <f t="shared" si="24"/>
        <v>25441.75</v>
      </c>
      <c r="M185" s="61">
        <f t="shared" si="25"/>
        <v>24921</v>
      </c>
      <c r="N185" s="61">
        <f t="shared" si="26"/>
        <v>25374.104087934604</v>
      </c>
      <c r="O185" s="61">
        <f t="shared" si="27"/>
        <v>1443.7352704876334</v>
      </c>
      <c r="P185" s="63">
        <f t="shared" si="28"/>
        <v>5.6746696689010521E-2</v>
      </c>
      <c r="Q185" s="61">
        <f t="shared" si="29"/>
        <v>23400</v>
      </c>
      <c r="R185" s="62" t="str">
        <f t="shared" si="30"/>
        <v>MENOR VALOR</v>
      </c>
      <c r="S185" s="61">
        <f t="shared" si="31"/>
        <v>23400</v>
      </c>
      <c r="T185" s="61">
        <f t="shared" si="32"/>
        <v>23400</v>
      </c>
    </row>
    <row r="186" spans="1:20" s="8" customFormat="1" x14ac:dyDescent="0.25">
      <c r="A186" s="114" t="s">
        <v>195</v>
      </c>
      <c r="B186" s="115"/>
      <c r="C186" s="87"/>
      <c r="D186" s="87"/>
      <c r="E186" s="52">
        <v>0</v>
      </c>
      <c r="F186" s="87"/>
      <c r="G186" s="87"/>
      <c r="H186" s="87"/>
      <c r="I186" s="60"/>
      <c r="J186" s="61"/>
      <c r="K186" s="62"/>
      <c r="L186" s="61"/>
      <c r="M186" s="61"/>
      <c r="N186" s="61"/>
      <c r="O186" s="61"/>
      <c r="P186" s="63"/>
      <c r="Q186" s="61"/>
      <c r="R186" s="62"/>
      <c r="S186" s="61"/>
      <c r="T186" s="61"/>
    </row>
    <row r="187" spans="1:20" s="8" customFormat="1" ht="51" x14ac:dyDescent="0.25">
      <c r="A187" s="80">
        <v>176</v>
      </c>
      <c r="B187" s="81" t="s">
        <v>196</v>
      </c>
      <c r="C187" s="80" t="s">
        <v>20</v>
      </c>
      <c r="D187" s="82">
        <v>1</v>
      </c>
      <c r="E187" s="52">
        <v>135114.25899999999</v>
      </c>
      <c r="F187" s="52">
        <v>35524</v>
      </c>
      <c r="G187" s="52">
        <v>33200</v>
      </c>
      <c r="H187" s="52">
        <v>34156</v>
      </c>
      <c r="I187" s="73">
        <v>40853</v>
      </c>
      <c r="J187" s="61">
        <f t="shared" si="22"/>
        <v>33200</v>
      </c>
      <c r="K187" s="62" t="str">
        <f t="shared" si="23"/>
        <v>DISTRIBUCIONES Y SERVICIOS JT</v>
      </c>
      <c r="L187" s="61">
        <f t="shared" si="24"/>
        <v>35933.25</v>
      </c>
      <c r="M187" s="61">
        <f t="shared" si="25"/>
        <v>34840</v>
      </c>
      <c r="N187" s="61">
        <f t="shared" si="26"/>
        <v>35816.877866571456</v>
      </c>
      <c r="O187" s="61">
        <f t="shared" si="27"/>
        <v>1932.6996096781311</v>
      </c>
      <c r="P187" s="63">
        <f t="shared" si="28"/>
        <v>5.3785828158547613E-2</v>
      </c>
      <c r="Q187" s="61">
        <f t="shared" si="29"/>
        <v>33200</v>
      </c>
      <c r="R187" s="62" t="str">
        <f t="shared" si="30"/>
        <v>MENOR VALOR</v>
      </c>
      <c r="S187" s="61">
        <f t="shared" si="31"/>
        <v>33200</v>
      </c>
      <c r="T187" s="61">
        <f t="shared" si="32"/>
        <v>33200</v>
      </c>
    </row>
    <row r="188" spans="1:20" s="8" customFormat="1" ht="51" x14ac:dyDescent="0.25">
      <c r="A188" s="80">
        <v>177</v>
      </c>
      <c r="B188" s="81" t="s">
        <v>197</v>
      </c>
      <c r="C188" s="80" t="s">
        <v>20</v>
      </c>
      <c r="D188" s="82">
        <v>1</v>
      </c>
      <c r="E188" s="52">
        <v>109938.59699999999</v>
      </c>
      <c r="F188" s="52">
        <v>17490</v>
      </c>
      <c r="G188" s="52">
        <v>16500</v>
      </c>
      <c r="H188" s="52">
        <v>17160</v>
      </c>
      <c r="I188" s="73">
        <v>20114</v>
      </c>
      <c r="J188" s="61">
        <f t="shared" si="22"/>
        <v>16500</v>
      </c>
      <c r="K188" s="62" t="str">
        <f t="shared" si="23"/>
        <v>DISTRIBUCIONES Y SERVICIOS JT</v>
      </c>
      <c r="L188" s="61">
        <f t="shared" si="24"/>
        <v>17816</v>
      </c>
      <c r="M188" s="61">
        <f t="shared" si="25"/>
        <v>17325</v>
      </c>
      <c r="N188" s="61">
        <f t="shared" si="26"/>
        <v>17765.292841238472</v>
      </c>
      <c r="O188" s="61">
        <f t="shared" si="27"/>
        <v>930.55252404149655</v>
      </c>
      <c r="P188" s="63">
        <f t="shared" si="28"/>
        <v>5.2231282220559977E-2</v>
      </c>
      <c r="Q188" s="61">
        <f t="shared" si="29"/>
        <v>16500</v>
      </c>
      <c r="R188" s="62" t="str">
        <f t="shared" si="30"/>
        <v>MENOR VALOR</v>
      </c>
      <c r="S188" s="61">
        <f t="shared" si="31"/>
        <v>16500</v>
      </c>
      <c r="T188" s="61">
        <f t="shared" si="32"/>
        <v>16500</v>
      </c>
    </row>
    <row r="189" spans="1:20" s="8" customFormat="1" ht="51" x14ac:dyDescent="0.25">
      <c r="A189" s="80">
        <v>178</v>
      </c>
      <c r="B189" s="81" t="s">
        <v>198</v>
      </c>
      <c r="C189" s="80" t="s">
        <v>5</v>
      </c>
      <c r="D189" s="82">
        <v>1</v>
      </c>
      <c r="E189" s="52">
        <v>40969.186999999998</v>
      </c>
      <c r="F189" s="52">
        <v>22995</v>
      </c>
      <c r="G189" s="52">
        <v>21900</v>
      </c>
      <c r="H189" s="52">
        <v>22776</v>
      </c>
      <c r="I189" s="73">
        <v>26444</v>
      </c>
      <c r="J189" s="61">
        <f t="shared" si="22"/>
        <v>21900</v>
      </c>
      <c r="K189" s="62" t="str">
        <f t="shared" si="23"/>
        <v>DISTRIBUCIONES Y SERVICIOS JT</v>
      </c>
      <c r="L189" s="61">
        <f t="shared" si="24"/>
        <v>23528.75</v>
      </c>
      <c r="M189" s="61">
        <f t="shared" si="25"/>
        <v>22885.5</v>
      </c>
      <c r="N189" s="61">
        <f t="shared" si="26"/>
        <v>23467.700274525829</v>
      </c>
      <c r="O189" s="61">
        <f t="shared" si="27"/>
        <v>1151.7001698575893</v>
      </c>
      <c r="P189" s="63">
        <f t="shared" si="28"/>
        <v>4.8948633899275965E-2</v>
      </c>
      <c r="Q189" s="61">
        <f t="shared" si="29"/>
        <v>21900</v>
      </c>
      <c r="R189" s="62" t="str">
        <f t="shared" si="30"/>
        <v>MENOR VALOR</v>
      </c>
      <c r="S189" s="61">
        <f t="shared" si="31"/>
        <v>21900</v>
      </c>
      <c r="T189" s="61">
        <f t="shared" si="32"/>
        <v>21900</v>
      </c>
    </row>
    <row r="190" spans="1:20" s="8" customFormat="1" ht="25.5" x14ac:dyDescent="0.25">
      <c r="A190" s="80">
        <v>179</v>
      </c>
      <c r="B190" s="81" t="s">
        <v>199</v>
      </c>
      <c r="C190" s="80" t="s">
        <v>20</v>
      </c>
      <c r="D190" s="82">
        <v>1</v>
      </c>
      <c r="E190" s="52">
        <v>0</v>
      </c>
      <c r="F190" s="52">
        <v>91875</v>
      </c>
      <c r="G190" s="52">
        <v>87500</v>
      </c>
      <c r="H190" s="52">
        <v>91567</v>
      </c>
      <c r="I190" s="73">
        <v>105556</v>
      </c>
      <c r="J190" s="61">
        <f t="shared" si="22"/>
        <v>0</v>
      </c>
      <c r="K190" s="62" t="str">
        <f t="shared" si="23"/>
        <v>HISTORICO</v>
      </c>
      <c r="L190" s="61">
        <f t="shared" si="24"/>
        <v>94124.5</v>
      </c>
      <c r="M190" s="61">
        <f t="shared" si="25"/>
        <v>91721</v>
      </c>
      <c r="N190" s="61">
        <f t="shared" si="26"/>
        <v>93887.295451875223</v>
      </c>
      <c r="O190" s="61">
        <f t="shared" si="27"/>
        <v>66556.072225793192</v>
      </c>
      <c r="P190" s="63">
        <f t="shared" si="28"/>
        <v>0.70710678118654757</v>
      </c>
      <c r="Q190" s="61">
        <f t="shared" si="29"/>
        <v>93887.295451875223</v>
      </c>
      <c r="R190" s="62" t="str">
        <f t="shared" si="30"/>
        <v>MEDIA GEOMETRICA</v>
      </c>
      <c r="S190" s="61">
        <f t="shared" si="31"/>
        <v>93887.3</v>
      </c>
      <c r="T190" s="61">
        <f t="shared" si="32"/>
        <v>93887</v>
      </c>
    </row>
    <row r="191" spans="1:20" s="8" customFormat="1" ht="25.5" x14ac:dyDescent="0.25">
      <c r="A191" s="80">
        <v>180</v>
      </c>
      <c r="B191" s="81" t="s">
        <v>200</v>
      </c>
      <c r="C191" s="80" t="s">
        <v>20</v>
      </c>
      <c r="D191" s="82">
        <v>1</v>
      </c>
      <c r="E191" s="52">
        <v>453871.97200000001</v>
      </c>
      <c r="F191" s="52">
        <v>556400</v>
      </c>
      <c r="G191" s="52">
        <v>535000</v>
      </c>
      <c r="H191" s="52">
        <v>583150</v>
      </c>
      <c r="I191" s="73">
        <v>639860</v>
      </c>
      <c r="J191" s="61">
        <f t="shared" si="22"/>
        <v>453871.97200000001</v>
      </c>
      <c r="K191" s="62" t="str">
        <f t="shared" si="23"/>
        <v>HISTORICO</v>
      </c>
      <c r="L191" s="61">
        <f t="shared" si="24"/>
        <v>578602.5</v>
      </c>
      <c r="M191" s="61">
        <f t="shared" si="25"/>
        <v>569775</v>
      </c>
      <c r="N191" s="61">
        <f t="shared" si="26"/>
        <v>577299.97174683015</v>
      </c>
      <c r="O191" s="61">
        <f t="shared" si="27"/>
        <v>88197.802169778282</v>
      </c>
      <c r="P191" s="63">
        <f t="shared" si="28"/>
        <v>0.15243245953790086</v>
      </c>
      <c r="Q191" s="61">
        <f t="shared" si="29"/>
        <v>453871.97200000001</v>
      </c>
      <c r="R191" s="62" t="str">
        <f t="shared" si="30"/>
        <v>MENOR VALOR</v>
      </c>
      <c r="S191" s="61">
        <f t="shared" si="31"/>
        <v>453871.97</v>
      </c>
      <c r="T191" s="61">
        <f t="shared" si="32"/>
        <v>453872</v>
      </c>
    </row>
    <row r="192" spans="1:20" s="8" customFormat="1" ht="25.5" x14ac:dyDescent="0.25">
      <c r="A192" s="80">
        <v>181</v>
      </c>
      <c r="B192" s="81" t="s">
        <v>201</v>
      </c>
      <c r="C192" s="80" t="s">
        <v>20</v>
      </c>
      <c r="D192" s="82">
        <v>1</v>
      </c>
      <c r="E192" s="52">
        <v>64415.6538</v>
      </c>
      <c r="F192" s="52">
        <v>231000</v>
      </c>
      <c r="G192" s="52">
        <v>220000</v>
      </c>
      <c r="H192" s="52">
        <v>231000</v>
      </c>
      <c r="I192" s="73">
        <v>265650</v>
      </c>
      <c r="J192" s="61">
        <f t="shared" si="22"/>
        <v>64415.6538</v>
      </c>
      <c r="K192" s="62" t="str">
        <f t="shared" si="23"/>
        <v>HISTORICO</v>
      </c>
      <c r="L192" s="61">
        <f t="shared" si="24"/>
        <v>236912.5</v>
      </c>
      <c r="M192" s="61">
        <f t="shared" si="25"/>
        <v>231000</v>
      </c>
      <c r="N192" s="61">
        <f t="shared" si="26"/>
        <v>236313.81707297405</v>
      </c>
      <c r="O192" s="61">
        <f t="shared" si="27"/>
        <v>121973.68968131297</v>
      </c>
      <c r="P192" s="63">
        <f t="shared" si="28"/>
        <v>0.51484699912969123</v>
      </c>
      <c r="Q192" s="61">
        <f t="shared" si="29"/>
        <v>236313.81707297405</v>
      </c>
      <c r="R192" s="62" t="str">
        <f t="shared" si="30"/>
        <v>MEDIA GEOMETRICA</v>
      </c>
      <c r="S192" s="61">
        <f t="shared" si="31"/>
        <v>236313.82</v>
      </c>
      <c r="T192" s="61">
        <f t="shared" si="32"/>
        <v>236314</v>
      </c>
    </row>
    <row r="193" spans="1:21" s="8" customFormat="1" ht="51" x14ac:dyDescent="0.25">
      <c r="A193" s="80">
        <v>182</v>
      </c>
      <c r="B193" s="81" t="s">
        <v>202</v>
      </c>
      <c r="C193" s="80" t="s">
        <v>20</v>
      </c>
      <c r="D193" s="82">
        <v>1</v>
      </c>
      <c r="E193" s="52">
        <v>106503.179</v>
      </c>
      <c r="F193" s="52">
        <v>93345</v>
      </c>
      <c r="G193" s="52">
        <v>88900</v>
      </c>
      <c r="H193" s="52">
        <v>91567</v>
      </c>
      <c r="I193" s="73">
        <v>107347</v>
      </c>
      <c r="J193" s="61">
        <f t="shared" si="22"/>
        <v>88900</v>
      </c>
      <c r="K193" s="62" t="str">
        <f t="shared" si="23"/>
        <v>DISTRIBUCIONES Y SERVICIOS JT</v>
      </c>
      <c r="L193" s="61">
        <f t="shared" si="24"/>
        <v>95289.75</v>
      </c>
      <c r="M193" s="61">
        <f t="shared" si="25"/>
        <v>92456</v>
      </c>
      <c r="N193" s="61">
        <f t="shared" si="26"/>
        <v>95034.310825845081</v>
      </c>
      <c r="O193" s="61">
        <f t="shared" si="27"/>
        <v>4518.2355550867424</v>
      </c>
      <c r="P193" s="63">
        <f t="shared" si="28"/>
        <v>4.7415756207637674E-2</v>
      </c>
      <c r="Q193" s="61">
        <f t="shared" si="29"/>
        <v>88900</v>
      </c>
      <c r="R193" s="62" t="str">
        <f t="shared" si="30"/>
        <v>MENOR VALOR</v>
      </c>
      <c r="S193" s="61">
        <f t="shared" si="31"/>
        <v>88900</v>
      </c>
      <c r="T193" s="61">
        <f t="shared" si="32"/>
        <v>88900</v>
      </c>
    </row>
    <row r="194" spans="1:21" s="8" customFormat="1" ht="13.5" thickBot="1" x14ac:dyDescent="0.3">
      <c r="A194" s="80">
        <v>183</v>
      </c>
      <c r="B194" s="81" t="s">
        <v>203</v>
      </c>
      <c r="C194" s="80" t="s">
        <v>20</v>
      </c>
      <c r="D194" s="82">
        <v>1</v>
      </c>
      <c r="E194" s="52">
        <v>80270.786600000007</v>
      </c>
      <c r="F194" s="52">
        <v>95123</v>
      </c>
      <c r="G194" s="52">
        <v>88900</v>
      </c>
      <c r="H194" s="52">
        <v>96012</v>
      </c>
      <c r="I194" s="73">
        <v>109391</v>
      </c>
      <c r="J194" s="61">
        <f t="shared" si="22"/>
        <v>80270.786600000007</v>
      </c>
      <c r="K194" s="62" t="str">
        <f t="shared" si="23"/>
        <v>HISTORICO</v>
      </c>
      <c r="L194" s="61">
        <f t="shared" si="24"/>
        <v>97356.5</v>
      </c>
      <c r="M194" s="61">
        <f t="shared" si="25"/>
        <v>95567.5</v>
      </c>
      <c r="N194" s="61">
        <f t="shared" si="26"/>
        <v>97078.621799711313</v>
      </c>
      <c r="O194" s="61">
        <f t="shared" si="27"/>
        <v>12081.423806549858</v>
      </c>
      <c r="P194" s="63">
        <f t="shared" si="28"/>
        <v>0.12409468095658592</v>
      </c>
      <c r="Q194" s="61">
        <f t="shared" si="29"/>
        <v>80270.786600000007</v>
      </c>
      <c r="R194" s="62" t="str">
        <f t="shared" si="30"/>
        <v>MENOR VALOR</v>
      </c>
      <c r="S194" s="61">
        <f t="shared" si="31"/>
        <v>80270.789999999994</v>
      </c>
      <c r="T194" s="61">
        <f t="shared" si="32"/>
        <v>80271</v>
      </c>
    </row>
    <row r="195" spans="1:21" s="8" customFormat="1" x14ac:dyDescent="0.25">
      <c r="A195" s="114" t="s">
        <v>204</v>
      </c>
      <c r="B195" s="115"/>
      <c r="C195" s="87"/>
      <c r="D195" s="87"/>
      <c r="E195" s="52">
        <v>0</v>
      </c>
      <c r="F195" s="87"/>
      <c r="G195" s="87"/>
      <c r="H195" s="87"/>
      <c r="I195" s="60"/>
      <c r="J195" s="61"/>
      <c r="K195" s="62"/>
      <c r="L195" s="61"/>
      <c r="M195" s="61"/>
      <c r="N195" s="61"/>
      <c r="O195" s="61"/>
      <c r="P195" s="63"/>
      <c r="Q195" s="61"/>
      <c r="R195" s="62"/>
      <c r="S195" s="61"/>
      <c r="T195" s="61"/>
    </row>
    <row r="196" spans="1:21" s="8" customFormat="1" ht="51.75" thickBot="1" x14ac:dyDescent="0.3">
      <c r="A196" s="80">
        <v>184</v>
      </c>
      <c r="B196" s="81" t="s">
        <v>205</v>
      </c>
      <c r="C196" s="80" t="s">
        <v>206</v>
      </c>
      <c r="D196" s="82">
        <v>1</v>
      </c>
      <c r="E196" s="52">
        <v>929887.24919999996</v>
      </c>
      <c r="F196" s="52">
        <v>1248000</v>
      </c>
      <c r="G196" s="52">
        <v>1200000</v>
      </c>
      <c r="H196" s="52">
        <v>1272000</v>
      </c>
      <c r="I196" s="73" t="s">
        <v>240</v>
      </c>
      <c r="J196" s="61">
        <f t="shared" ref="J196:J202" si="33">+MIN(E196:I196)</f>
        <v>929887.24919999996</v>
      </c>
      <c r="K196" s="62" t="str">
        <f t="shared" ref="K196:K202" si="34">IF(J196=E196,"HISTORICO",IF(J196=D196,"ORION CONIC SAS",IF(J196=F196,"IMVENCO SAS",IF(J196=G196,"DISTRIBUCIONES Y SERVICIOS JT",IF(J196=I196,"TORORIENTE ")))))</f>
        <v>HISTORICO</v>
      </c>
      <c r="L196" s="61">
        <f t="shared" ref="L196:L202" si="35">+AVERAGE(F196:I196)</f>
        <v>1240000</v>
      </c>
      <c r="M196" s="61">
        <f t="shared" ref="M196:M202" si="36">MEDIAN(F196:I196)</f>
        <v>1248000</v>
      </c>
      <c r="N196" s="61">
        <f t="shared" ref="N196:N202" si="37">+GEOMEAN(F196:I196)</f>
        <v>1239636.3831512411</v>
      </c>
      <c r="O196" s="61">
        <f t="shared" ref="O196:O202" si="38">STDEVA(J196,L196)</f>
        <v>219282.82902309313</v>
      </c>
      <c r="P196" s="63">
        <f t="shared" ref="P196:P202" si="39">+O196/L196</f>
        <v>0.17684099114765575</v>
      </c>
      <c r="Q196" s="61">
        <f t="shared" ref="Q196:Q202" si="40">IF(P196&lt;30%,J196,N196)</f>
        <v>929887.24919999996</v>
      </c>
      <c r="R196" s="62" t="str">
        <f t="shared" ref="R196:R202" si="41">IF(Q196=J196,"MENOR VALOR","MEDIA GEOMETRICA")</f>
        <v>MENOR VALOR</v>
      </c>
      <c r="S196" s="61">
        <f t="shared" ref="S196:S202" si="42">ROUND(Q196,2)</f>
        <v>929887.25</v>
      </c>
      <c r="T196" s="61">
        <f t="shared" ref="T196:T202" si="43">+ROUND(S196,0)</f>
        <v>929887</v>
      </c>
    </row>
    <row r="197" spans="1:21" s="8" customFormat="1" x14ac:dyDescent="0.25">
      <c r="A197" s="114" t="s">
        <v>207</v>
      </c>
      <c r="B197" s="115"/>
      <c r="C197" s="87"/>
      <c r="D197" s="87"/>
      <c r="E197" s="52">
        <v>0</v>
      </c>
      <c r="F197" s="87"/>
      <c r="G197" s="87"/>
      <c r="H197" s="87"/>
      <c r="I197" s="60"/>
      <c r="J197" s="61"/>
      <c r="K197" s="62"/>
      <c r="L197" s="61"/>
      <c r="M197" s="61"/>
      <c r="N197" s="61"/>
      <c r="O197" s="61"/>
      <c r="P197" s="63"/>
      <c r="Q197" s="61"/>
      <c r="R197" s="62"/>
      <c r="S197" s="61"/>
      <c r="T197" s="61"/>
    </row>
    <row r="198" spans="1:21" s="8" customFormat="1" ht="51" x14ac:dyDescent="0.25">
      <c r="A198" s="80">
        <v>185</v>
      </c>
      <c r="B198" s="81" t="s">
        <v>208</v>
      </c>
      <c r="C198" s="80" t="s">
        <v>20</v>
      </c>
      <c r="D198" s="86">
        <v>1</v>
      </c>
      <c r="E198" s="52">
        <v>320475.42200000002</v>
      </c>
      <c r="F198" s="43">
        <v>57824</v>
      </c>
      <c r="G198" s="43">
        <v>55600</v>
      </c>
      <c r="H198" s="43">
        <v>58936</v>
      </c>
      <c r="I198" s="76" t="s">
        <v>240</v>
      </c>
      <c r="J198" s="61">
        <f t="shared" si="33"/>
        <v>55600</v>
      </c>
      <c r="K198" s="62" t="str">
        <f t="shared" si="34"/>
        <v>DISTRIBUCIONES Y SERVICIOS JT</v>
      </c>
      <c r="L198" s="61">
        <f t="shared" si="35"/>
        <v>57453.333333333336</v>
      </c>
      <c r="M198" s="61">
        <f t="shared" si="36"/>
        <v>57824</v>
      </c>
      <c r="N198" s="61">
        <f t="shared" si="37"/>
        <v>57436.485752674176</v>
      </c>
      <c r="O198" s="61">
        <f t="shared" si="38"/>
        <v>1310.5045677990697</v>
      </c>
      <c r="P198" s="63">
        <f t="shared" si="39"/>
        <v>2.2809896167308011E-2</v>
      </c>
      <c r="Q198" s="61">
        <f t="shared" si="40"/>
        <v>55600</v>
      </c>
      <c r="R198" s="62" t="str">
        <f t="shared" si="41"/>
        <v>MENOR VALOR</v>
      </c>
      <c r="S198" s="61">
        <f t="shared" si="42"/>
        <v>55600</v>
      </c>
      <c r="T198" s="61">
        <f t="shared" si="43"/>
        <v>55600</v>
      </c>
    </row>
    <row r="199" spans="1:21" s="8" customFormat="1" ht="51.75" thickBot="1" x14ac:dyDescent="0.3">
      <c r="A199" s="80">
        <v>186</v>
      </c>
      <c r="B199" s="81" t="s">
        <v>209</v>
      </c>
      <c r="C199" s="80" t="s">
        <v>5</v>
      </c>
      <c r="D199" s="86">
        <v>1</v>
      </c>
      <c r="E199" s="52">
        <v>27577.322</v>
      </c>
      <c r="F199" s="43">
        <v>20034</v>
      </c>
      <c r="G199" s="43">
        <v>18900</v>
      </c>
      <c r="H199" s="43">
        <v>19845</v>
      </c>
      <c r="I199" s="76" t="s">
        <v>240</v>
      </c>
      <c r="J199" s="61">
        <f t="shared" si="33"/>
        <v>18900</v>
      </c>
      <c r="K199" s="62" t="str">
        <f t="shared" si="34"/>
        <v>DISTRIBUCIONES Y SERVICIOS JT</v>
      </c>
      <c r="L199" s="61">
        <f t="shared" si="35"/>
        <v>19593</v>
      </c>
      <c r="M199" s="61">
        <f t="shared" si="36"/>
        <v>19845</v>
      </c>
      <c r="N199" s="61">
        <f t="shared" si="37"/>
        <v>19586.651327554198</v>
      </c>
      <c r="O199" s="61">
        <f t="shared" si="38"/>
        <v>490.02499936227741</v>
      </c>
      <c r="P199" s="63">
        <f t="shared" si="39"/>
        <v>2.5010207694701036E-2</v>
      </c>
      <c r="Q199" s="61">
        <f t="shared" si="40"/>
        <v>18900</v>
      </c>
      <c r="R199" s="62" t="str">
        <f t="shared" si="41"/>
        <v>MENOR VALOR</v>
      </c>
      <c r="S199" s="61">
        <f t="shared" si="42"/>
        <v>18900</v>
      </c>
      <c r="T199" s="61">
        <f t="shared" si="43"/>
        <v>18900</v>
      </c>
    </row>
    <row r="200" spans="1:21" s="8" customFormat="1" x14ac:dyDescent="0.25">
      <c r="A200" s="114" t="s">
        <v>210</v>
      </c>
      <c r="B200" s="115"/>
      <c r="C200" s="87"/>
      <c r="D200" s="87"/>
      <c r="E200" s="52">
        <v>0</v>
      </c>
      <c r="F200" s="87"/>
      <c r="G200" s="87"/>
      <c r="H200" s="87"/>
      <c r="I200" s="60"/>
      <c r="J200" s="61"/>
      <c r="K200" s="62"/>
      <c r="L200" s="61"/>
      <c r="M200" s="61"/>
      <c r="N200" s="61"/>
      <c r="O200" s="61"/>
      <c r="P200" s="63"/>
      <c r="Q200" s="61"/>
      <c r="R200" s="62"/>
      <c r="S200" s="61"/>
      <c r="T200" s="61"/>
    </row>
    <row r="201" spans="1:21" s="8" customFormat="1" ht="76.5" x14ac:dyDescent="0.25">
      <c r="A201" s="80">
        <v>187</v>
      </c>
      <c r="B201" s="81" t="s">
        <v>211</v>
      </c>
      <c r="C201" s="80" t="s">
        <v>20</v>
      </c>
      <c r="D201" s="86">
        <v>1</v>
      </c>
      <c r="E201" s="52">
        <v>455418.43219999998</v>
      </c>
      <c r="F201" s="43">
        <v>342400</v>
      </c>
      <c r="G201" s="43">
        <v>320000</v>
      </c>
      <c r="H201" s="43">
        <v>348800</v>
      </c>
      <c r="I201" s="76" t="s">
        <v>240</v>
      </c>
      <c r="J201" s="61">
        <f t="shared" si="33"/>
        <v>320000</v>
      </c>
      <c r="K201" s="62" t="str">
        <f t="shared" si="34"/>
        <v>DISTRIBUCIONES Y SERVICIOS JT</v>
      </c>
      <c r="L201" s="61">
        <f t="shared" si="35"/>
        <v>337066.66666666669</v>
      </c>
      <c r="M201" s="61">
        <f t="shared" si="36"/>
        <v>342400</v>
      </c>
      <c r="N201" s="61">
        <f t="shared" si="37"/>
        <v>336837.21677116031</v>
      </c>
      <c r="O201" s="61">
        <f t="shared" si="38"/>
        <v>12067.955732250424</v>
      </c>
      <c r="P201" s="63">
        <f t="shared" si="39"/>
        <v>3.5802874996787255E-2</v>
      </c>
      <c r="Q201" s="61">
        <f t="shared" si="40"/>
        <v>320000</v>
      </c>
      <c r="R201" s="62" t="str">
        <f t="shared" si="41"/>
        <v>MENOR VALOR</v>
      </c>
      <c r="S201" s="61">
        <f t="shared" si="42"/>
        <v>320000</v>
      </c>
      <c r="T201" s="61">
        <f t="shared" si="43"/>
        <v>320000</v>
      </c>
    </row>
    <row r="202" spans="1:21" s="8" customFormat="1" ht="76.5" x14ac:dyDescent="0.25">
      <c r="A202" s="80">
        <v>188</v>
      </c>
      <c r="B202" s="81" t="s">
        <v>212</v>
      </c>
      <c r="C202" s="80" t="s">
        <v>20</v>
      </c>
      <c r="D202" s="82">
        <v>1</v>
      </c>
      <c r="E202" s="52">
        <v>733696.68799999997</v>
      </c>
      <c r="F202" s="43">
        <v>909500</v>
      </c>
      <c r="G202" s="43">
        <v>850000</v>
      </c>
      <c r="H202" s="43">
        <v>901000</v>
      </c>
      <c r="I202" s="76" t="s">
        <v>240</v>
      </c>
      <c r="J202" s="61">
        <f t="shared" si="33"/>
        <v>733696.68799999997</v>
      </c>
      <c r="K202" s="62" t="str">
        <f t="shared" si="34"/>
        <v>HISTORICO</v>
      </c>
      <c r="L202" s="61">
        <f t="shared" si="35"/>
        <v>886833.33333333337</v>
      </c>
      <c r="M202" s="61">
        <f t="shared" si="36"/>
        <v>901000</v>
      </c>
      <c r="N202" s="61">
        <f t="shared" si="37"/>
        <v>886438.90112974867</v>
      </c>
      <c r="O202" s="61">
        <f t="shared" si="38"/>
        <v>108283.96036335932</v>
      </c>
      <c r="P202" s="63">
        <f t="shared" si="39"/>
        <v>0.12210181585795074</v>
      </c>
      <c r="Q202" s="61">
        <f t="shared" si="40"/>
        <v>733696.68799999997</v>
      </c>
      <c r="R202" s="62" t="str">
        <f t="shared" si="41"/>
        <v>MENOR VALOR</v>
      </c>
      <c r="S202" s="61">
        <f t="shared" si="42"/>
        <v>733696.69</v>
      </c>
      <c r="T202" s="61">
        <f t="shared" si="43"/>
        <v>733697</v>
      </c>
    </row>
    <row r="203" spans="1:21" s="8" customFormat="1" ht="25.5" x14ac:dyDescent="0.25">
      <c r="A203" s="67"/>
      <c r="B203" s="78"/>
      <c r="C203" s="69"/>
      <c r="D203" s="89"/>
      <c r="E203" s="72"/>
      <c r="F203" s="79" t="s">
        <v>213</v>
      </c>
      <c r="G203" s="79" t="s">
        <v>213</v>
      </c>
      <c r="H203" s="79" t="s">
        <v>213</v>
      </c>
      <c r="I203" s="49" t="s">
        <v>213</v>
      </c>
      <c r="R203" s="5"/>
      <c r="S203" s="5"/>
      <c r="T203" s="5"/>
      <c r="U203" s="5"/>
    </row>
    <row r="204" spans="1:21" s="8" customFormat="1" x14ac:dyDescent="0.2">
      <c r="A204" s="67"/>
      <c r="B204" s="68"/>
      <c r="C204" s="78"/>
      <c r="D204" s="92" t="s">
        <v>214</v>
      </c>
      <c r="E204" s="92"/>
      <c r="F204" s="50">
        <v>0.13</v>
      </c>
      <c r="G204" s="50">
        <v>0.13</v>
      </c>
      <c r="H204" s="50">
        <v>0.13</v>
      </c>
      <c r="I204" s="50">
        <v>0</v>
      </c>
      <c r="R204" s="5"/>
      <c r="S204" s="5"/>
      <c r="T204" s="5"/>
      <c r="U204" s="5"/>
    </row>
    <row r="205" spans="1:21" s="8" customFormat="1" ht="12.75" customHeight="1" x14ac:dyDescent="0.2">
      <c r="A205" s="67"/>
      <c r="B205" s="68"/>
      <c r="C205" s="78"/>
      <c r="D205" s="93" t="s">
        <v>215</v>
      </c>
      <c r="E205" s="93"/>
      <c r="F205" s="50">
        <v>0.02</v>
      </c>
      <c r="G205" s="50">
        <v>0.02</v>
      </c>
      <c r="H205" s="50">
        <v>0.02</v>
      </c>
      <c r="I205" s="50">
        <v>0</v>
      </c>
      <c r="R205" s="5"/>
      <c r="S205" s="5"/>
      <c r="T205" s="5"/>
      <c r="U205" s="5"/>
    </row>
    <row r="206" spans="1:21" s="8" customFormat="1" x14ac:dyDescent="0.2">
      <c r="A206" s="67"/>
      <c r="B206" s="68"/>
      <c r="C206" s="78"/>
      <c r="D206" s="93" t="s">
        <v>216</v>
      </c>
      <c r="E206" s="93"/>
      <c r="F206" s="50">
        <v>0.05</v>
      </c>
      <c r="G206" s="50">
        <v>0.05</v>
      </c>
      <c r="H206" s="50">
        <v>0.05</v>
      </c>
      <c r="I206" s="50">
        <v>0</v>
      </c>
      <c r="R206" s="5"/>
      <c r="S206" s="5"/>
      <c r="T206" s="5"/>
      <c r="U206" s="5"/>
    </row>
    <row r="207" spans="1:21" s="8" customFormat="1" ht="12.75" customHeight="1" x14ac:dyDescent="0.2">
      <c r="A207" s="70"/>
      <c r="B207" s="71"/>
      <c r="C207" s="71"/>
      <c r="D207" s="93" t="s">
        <v>217</v>
      </c>
      <c r="E207" s="93"/>
      <c r="F207" s="50">
        <v>0.19</v>
      </c>
      <c r="G207" s="50">
        <v>0.19</v>
      </c>
      <c r="H207" s="50">
        <v>0.19</v>
      </c>
      <c r="I207" s="50">
        <v>0</v>
      </c>
      <c r="R207" s="5"/>
      <c r="S207" s="5"/>
      <c r="T207" s="5"/>
      <c r="U207" s="5"/>
    </row>
    <row r="208" spans="1:21" s="8" customFormat="1" ht="13.5" thickBot="1" x14ac:dyDescent="0.3">
      <c r="A208" s="27"/>
      <c r="B208" s="27"/>
      <c r="C208" s="107" t="s">
        <v>213</v>
      </c>
      <c r="D208" s="108"/>
      <c r="E208" s="108"/>
      <c r="F208" s="109"/>
      <c r="R208" s="5"/>
      <c r="S208" s="5"/>
      <c r="T208" s="5"/>
      <c r="U208" s="5"/>
    </row>
    <row r="209" spans="1:9" x14ac:dyDescent="0.25">
      <c r="F209" s="9"/>
      <c r="G209" s="9"/>
      <c r="H209" s="9"/>
      <c r="I209" s="9"/>
    </row>
    <row r="210" spans="1:9" x14ac:dyDescent="0.25">
      <c r="A210" s="10"/>
      <c r="F210" s="11"/>
      <c r="G210" s="11"/>
      <c r="H210" s="11"/>
      <c r="I210" s="11"/>
    </row>
    <row r="211" spans="1:9" x14ac:dyDescent="0.25">
      <c r="A211" s="12"/>
      <c r="B211" s="18"/>
      <c r="C211" s="13"/>
      <c r="F211" s="14"/>
      <c r="G211" s="14"/>
      <c r="H211" s="14"/>
      <c r="I211" s="14"/>
    </row>
    <row r="212" spans="1:9" x14ac:dyDescent="0.25">
      <c r="A212" s="12"/>
      <c r="B212" s="18"/>
      <c r="C212" s="13"/>
      <c r="D212" s="15"/>
      <c r="E212" s="15"/>
      <c r="F212" s="16"/>
      <c r="G212" s="16"/>
      <c r="H212" s="16"/>
      <c r="I212" s="16"/>
    </row>
    <row r="213" spans="1:9" x14ac:dyDescent="0.25">
      <c r="A213" s="12"/>
      <c r="B213" s="17"/>
      <c r="C213" s="15"/>
      <c r="D213" s="15"/>
      <c r="E213" s="15"/>
      <c r="F213" s="18"/>
      <c r="G213" s="18"/>
      <c r="H213" s="18"/>
      <c r="I213" s="18"/>
    </row>
    <row r="214" spans="1:9" x14ac:dyDescent="0.2">
      <c r="B214" s="19"/>
      <c r="C214" s="15"/>
      <c r="D214" s="15"/>
      <c r="E214" s="15"/>
      <c r="F214" s="18"/>
      <c r="G214" s="18"/>
      <c r="H214" s="18"/>
      <c r="I214" s="18"/>
    </row>
    <row r="215" spans="1:9" x14ac:dyDescent="0.25">
      <c r="A215" s="12"/>
      <c r="B215" s="28"/>
      <c r="C215" s="15"/>
      <c r="D215" s="15"/>
      <c r="E215" s="15"/>
      <c r="F215" s="18"/>
      <c r="G215" s="18"/>
      <c r="H215" s="18"/>
      <c r="I215" s="18"/>
    </row>
    <row r="216" spans="1:9" x14ac:dyDescent="0.25">
      <c r="A216" s="12"/>
      <c r="B216" s="28"/>
      <c r="C216" s="15"/>
      <c r="D216" s="15"/>
      <c r="E216" s="15"/>
      <c r="F216" s="18"/>
      <c r="G216" s="18"/>
      <c r="H216" s="18"/>
      <c r="I216" s="18"/>
    </row>
    <row r="217" spans="1:9" x14ac:dyDescent="0.25">
      <c r="A217" s="12"/>
      <c r="B217" s="17"/>
      <c r="F217" s="20"/>
      <c r="G217" s="20"/>
      <c r="H217" s="20"/>
      <c r="I217" s="20"/>
    </row>
    <row r="218" spans="1:9" x14ac:dyDescent="0.2">
      <c r="A218" s="12"/>
      <c r="B218" s="29"/>
      <c r="F218" s="20"/>
      <c r="G218" s="20"/>
      <c r="H218" s="20"/>
      <c r="I218" s="20"/>
    </row>
    <row r="219" spans="1:9" x14ac:dyDescent="0.2">
      <c r="A219" s="21"/>
      <c r="B219" s="22"/>
      <c r="C219" s="23"/>
      <c r="D219" s="23"/>
      <c r="E219" s="23"/>
      <c r="F219" s="24"/>
      <c r="G219" s="24"/>
      <c r="H219" s="24"/>
      <c r="I219" s="24"/>
    </row>
    <row r="220" spans="1:9" x14ac:dyDescent="0.25">
      <c r="B220" s="30"/>
    </row>
    <row r="221" spans="1:9" x14ac:dyDescent="0.25">
      <c r="A221" s="110"/>
      <c r="B221" s="110"/>
      <c r="C221" s="110"/>
      <c r="D221" s="110"/>
      <c r="E221" s="110"/>
      <c r="F221" s="110"/>
      <c r="G221" s="5"/>
      <c r="H221" s="5"/>
      <c r="I221" s="5"/>
    </row>
    <row r="222" spans="1:9" x14ac:dyDescent="0.25">
      <c r="A222" s="111"/>
      <c r="B222" s="111"/>
      <c r="C222" s="111"/>
      <c r="D222" s="111"/>
      <c r="E222" s="111"/>
      <c r="F222" s="111"/>
      <c r="G222" s="5"/>
      <c r="H222" s="5"/>
      <c r="I222" s="5"/>
    </row>
    <row r="231" spans="1:1" x14ac:dyDescent="0.25">
      <c r="A231" s="5"/>
    </row>
    <row r="232" spans="1:1" x14ac:dyDescent="0.25">
      <c r="A232" s="5"/>
    </row>
  </sheetData>
  <customSheetViews>
    <customSheetView guid="{2676CABB-28A4-4C59-8BEC-FB0C36D218A1}" scale="106" showPageBreaks="1" hiddenColumns="1" topLeftCell="B1">
      <selection activeCell="F9" sqref="F9"/>
      <pageMargins left="0.7" right="0.7" top="0.75" bottom="0.75" header="0.3" footer="0.3"/>
      <pageSetup paperSize="9" orientation="portrait" r:id="rId1"/>
    </customSheetView>
  </customSheetViews>
  <mergeCells count="16">
    <mergeCell ref="A200:B200"/>
    <mergeCell ref="C208:F208"/>
    <mergeCell ref="A221:F221"/>
    <mergeCell ref="A222:F222"/>
    <mergeCell ref="A13:B13"/>
    <mergeCell ref="A34:B34"/>
    <mergeCell ref="A45:B45"/>
    <mergeCell ref="A90:B90"/>
    <mergeCell ref="A104:B104"/>
    <mergeCell ref="A84:B84"/>
    <mergeCell ref="A115:B115"/>
    <mergeCell ref="A164:B164"/>
    <mergeCell ref="A179:B179"/>
    <mergeCell ref="A186:B186"/>
    <mergeCell ref="A195:B195"/>
    <mergeCell ref="A197:B197"/>
  </mergeCell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workbookViewId="0">
      <selection activeCell="G16" sqref="G16"/>
    </sheetView>
  </sheetViews>
  <sheetFormatPr baseColWidth="10" defaultColWidth="11.42578125" defaultRowHeight="12.75" x14ac:dyDescent="0.25"/>
  <cols>
    <col min="1" max="1" width="4.7109375" style="1" bestFit="1" customWidth="1"/>
    <col min="2" max="2" width="68.85546875" style="2" customWidth="1"/>
    <col min="3" max="3" width="8.140625" style="3" customWidth="1"/>
    <col min="4" max="4" width="7.42578125" style="102" customWidth="1"/>
    <col min="5" max="5" width="11.5703125" style="5" customWidth="1"/>
    <col min="6" max="16384" width="11.42578125" style="5"/>
  </cols>
  <sheetData>
    <row r="1" spans="1:5" ht="50.25" customHeight="1" x14ac:dyDescent="0.25">
      <c r="A1" s="101" t="s">
        <v>0</v>
      </c>
      <c r="B1" s="101" t="s">
        <v>1</v>
      </c>
      <c r="C1" s="90" t="s">
        <v>2</v>
      </c>
      <c r="D1" s="90" t="s">
        <v>3</v>
      </c>
      <c r="E1" s="90" t="s">
        <v>235</v>
      </c>
    </row>
    <row r="2" spans="1:5" s="8" customFormat="1" ht="26.25" customHeight="1" x14ac:dyDescent="0.25">
      <c r="A2" s="80">
        <v>1</v>
      </c>
      <c r="B2" s="81" t="s">
        <v>4</v>
      </c>
      <c r="C2" s="80" t="s">
        <v>5</v>
      </c>
      <c r="D2" s="82">
        <v>1</v>
      </c>
      <c r="E2" s="61">
        <v>10300</v>
      </c>
    </row>
    <row r="3" spans="1:5" s="8" customFormat="1" ht="23.25" customHeight="1" x14ac:dyDescent="0.25">
      <c r="A3" s="80">
        <v>2</v>
      </c>
      <c r="B3" s="81" t="s">
        <v>6</v>
      </c>
      <c r="C3" s="80" t="s">
        <v>5</v>
      </c>
      <c r="D3" s="82">
        <v>1</v>
      </c>
      <c r="E3" s="61">
        <v>11330</v>
      </c>
    </row>
    <row r="4" spans="1:5" s="8" customFormat="1" ht="24" customHeight="1" x14ac:dyDescent="0.25">
      <c r="A4" s="80">
        <v>3</v>
      </c>
      <c r="B4" s="81" t="s">
        <v>7</v>
      </c>
      <c r="C4" s="80" t="s">
        <v>5</v>
      </c>
      <c r="D4" s="82">
        <v>1</v>
      </c>
      <c r="E4" s="61">
        <v>13596</v>
      </c>
    </row>
    <row r="5" spans="1:5" s="8" customFormat="1" ht="29.25" customHeight="1" x14ac:dyDescent="0.25">
      <c r="A5" s="80">
        <v>4</v>
      </c>
      <c r="B5" s="81" t="s">
        <v>8</v>
      </c>
      <c r="C5" s="80" t="s">
        <v>5</v>
      </c>
      <c r="D5" s="82">
        <v>1</v>
      </c>
      <c r="E5" s="61">
        <v>11444</v>
      </c>
    </row>
    <row r="6" spans="1:5" s="8" customFormat="1" ht="25.5" x14ac:dyDescent="0.25">
      <c r="A6" s="80">
        <v>5</v>
      </c>
      <c r="B6" s="81" t="s">
        <v>9</v>
      </c>
      <c r="C6" s="80" t="s">
        <v>5</v>
      </c>
      <c r="D6" s="82">
        <v>1</v>
      </c>
      <c r="E6" s="61">
        <v>12589</v>
      </c>
    </row>
    <row r="7" spans="1:5" s="8" customFormat="1" ht="25.5" x14ac:dyDescent="0.25">
      <c r="A7" s="80">
        <v>6</v>
      </c>
      <c r="B7" s="81" t="s">
        <v>10</v>
      </c>
      <c r="C7" s="80" t="s">
        <v>5</v>
      </c>
      <c r="D7" s="82">
        <v>1</v>
      </c>
      <c r="E7" s="61">
        <v>15107</v>
      </c>
    </row>
    <row r="8" spans="1:5" s="8" customFormat="1" ht="25.5" x14ac:dyDescent="0.25">
      <c r="A8" s="80">
        <v>7</v>
      </c>
      <c r="B8" s="81" t="s">
        <v>11</v>
      </c>
      <c r="C8" s="80" t="s">
        <v>5</v>
      </c>
      <c r="D8" s="82">
        <v>1</v>
      </c>
      <c r="E8" s="61">
        <v>14306</v>
      </c>
    </row>
    <row r="9" spans="1:5" s="8" customFormat="1" ht="25.5" x14ac:dyDescent="0.25">
      <c r="A9" s="80">
        <v>8</v>
      </c>
      <c r="B9" s="81" t="s">
        <v>12</v>
      </c>
      <c r="C9" s="80" t="s">
        <v>5</v>
      </c>
      <c r="D9" s="82">
        <v>1</v>
      </c>
      <c r="E9" s="61">
        <v>15736</v>
      </c>
    </row>
    <row r="10" spans="1:5" s="8" customFormat="1" ht="38.25" x14ac:dyDescent="0.25">
      <c r="A10" s="80">
        <v>9</v>
      </c>
      <c r="B10" s="81" t="s">
        <v>13</v>
      </c>
      <c r="C10" s="80" t="s">
        <v>5</v>
      </c>
      <c r="D10" s="82">
        <v>1</v>
      </c>
      <c r="E10" s="61">
        <v>18883</v>
      </c>
    </row>
    <row r="11" spans="1:5" s="8" customFormat="1" ht="25.5" x14ac:dyDescent="0.25">
      <c r="A11" s="80">
        <v>10</v>
      </c>
      <c r="B11" s="81" t="s">
        <v>14</v>
      </c>
      <c r="C11" s="80" t="s">
        <v>15</v>
      </c>
      <c r="D11" s="82">
        <v>1</v>
      </c>
      <c r="E11" s="61">
        <v>35600</v>
      </c>
    </row>
    <row r="12" spans="1:5" s="8" customFormat="1" ht="26.25" thickBot="1" x14ac:dyDescent="0.3">
      <c r="A12" s="80">
        <v>11</v>
      </c>
      <c r="B12" s="81" t="s">
        <v>16</v>
      </c>
      <c r="C12" s="80" t="s">
        <v>15</v>
      </c>
      <c r="D12" s="82">
        <v>1</v>
      </c>
      <c r="E12" s="61">
        <v>27500</v>
      </c>
    </row>
    <row r="13" spans="1:5" s="8" customFormat="1" ht="34.5" customHeight="1" x14ac:dyDescent="0.25">
      <c r="A13" s="114" t="s">
        <v>17</v>
      </c>
      <c r="B13" s="115"/>
      <c r="C13" s="90" t="s">
        <v>2</v>
      </c>
      <c r="D13" s="90" t="s">
        <v>3</v>
      </c>
      <c r="E13" s="90" t="s">
        <v>235</v>
      </c>
    </row>
    <row r="14" spans="1:5" s="8" customFormat="1" ht="38.25" x14ac:dyDescent="0.25">
      <c r="A14" s="80">
        <v>12</v>
      </c>
      <c r="B14" s="81" t="s">
        <v>18</v>
      </c>
      <c r="C14" s="80" t="s">
        <v>23</v>
      </c>
      <c r="D14" s="82">
        <v>1</v>
      </c>
      <c r="E14" s="61">
        <v>65600</v>
      </c>
    </row>
    <row r="15" spans="1:5" s="8" customFormat="1" ht="25.5" x14ac:dyDescent="0.25">
      <c r="A15" s="80">
        <v>13</v>
      </c>
      <c r="B15" s="81" t="s">
        <v>242</v>
      </c>
      <c r="C15" s="80" t="s">
        <v>20</v>
      </c>
      <c r="D15" s="82">
        <v>1</v>
      </c>
      <c r="E15" s="61">
        <v>33250</v>
      </c>
    </row>
    <row r="16" spans="1:5" s="8" customFormat="1" ht="25.5" x14ac:dyDescent="0.25">
      <c r="A16" s="80">
        <v>14</v>
      </c>
      <c r="B16" s="81" t="s">
        <v>243</v>
      </c>
      <c r="C16" s="80" t="s">
        <v>20</v>
      </c>
      <c r="D16" s="82">
        <v>1</v>
      </c>
      <c r="E16" s="61">
        <v>45600</v>
      </c>
    </row>
    <row r="17" spans="1:5" s="8" customFormat="1" ht="38.25" x14ac:dyDescent="0.25">
      <c r="A17" s="80">
        <v>15</v>
      </c>
      <c r="B17" s="81" t="s">
        <v>22</v>
      </c>
      <c r="C17" s="80" t="s">
        <v>23</v>
      </c>
      <c r="D17" s="82">
        <v>1</v>
      </c>
      <c r="E17" s="61">
        <v>14500</v>
      </c>
    </row>
    <row r="18" spans="1:5" s="8" customFormat="1" ht="38.25" x14ac:dyDescent="0.25">
      <c r="A18" s="80">
        <v>16</v>
      </c>
      <c r="B18" s="81" t="s">
        <v>24</v>
      </c>
      <c r="C18" s="80" t="s">
        <v>23</v>
      </c>
      <c r="D18" s="82">
        <v>1</v>
      </c>
      <c r="E18" s="61">
        <v>38900</v>
      </c>
    </row>
    <row r="19" spans="1:5" s="8" customFormat="1" ht="38.25" x14ac:dyDescent="0.25">
      <c r="A19" s="80">
        <v>17</v>
      </c>
      <c r="B19" s="81" t="s">
        <v>25</v>
      </c>
      <c r="C19" s="80" t="s">
        <v>23</v>
      </c>
      <c r="D19" s="82">
        <v>1</v>
      </c>
      <c r="E19" s="61">
        <v>43600</v>
      </c>
    </row>
    <row r="20" spans="1:5" s="8" customFormat="1" ht="38.25" x14ac:dyDescent="0.25">
      <c r="A20" s="80">
        <v>18</v>
      </c>
      <c r="B20" s="81" t="s">
        <v>26</v>
      </c>
      <c r="C20" s="80" t="s">
        <v>23</v>
      </c>
      <c r="D20" s="82">
        <v>1</v>
      </c>
      <c r="E20" s="61">
        <v>59900</v>
      </c>
    </row>
    <row r="21" spans="1:5" s="8" customFormat="1" ht="38.25" x14ac:dyDescent="0.25">
      <c r="A21" s="80">
        <v>19</v>
      </c>
      <c r="B21" s="81" t="s">
        <v>27</v>
      </c>
      <c r="C21" s="80" t="s">
        <v>23</v>
      </c>
      <c r="D21" s="82">
        <v>1</v>
      </c>
      <c r="E21" s="61">
        <v>12300</v>
      </c>
    </row>
    <row r="22" spans="1:5" s="8" customFormat="1" ht="38.25" x14ac:dyDescent="0.25">
      <c r="A22" s="80">
        <v>20</v>
      </c>
      <c r="B22" s="81" t="s">
        <v>28</v>
      </c>
      <c r="C22" s="80" t="s">
        <v>23</v>
      </c>
      <c r="D22" s="82">
        <v>1</v>
      </c>
      <c r="E22" s="61">
        <v>22050</v>
      </c>
    </row>
    <row r="23" spans="1:5" s="8" customFormat="1" ht="38.25" x14ac:dyDescent="0.25">
      <c r="A23" s="80">
        <v>21</v>
      </c>
      <c r="B23" s="81" t="s">
        <v>29</v>
      </c>
      <c r="C23" s="80" t="s">
        <v>23</v>
      </c>
      <c r="D23" s="82">
        <v>1</v>
      </c>
      <c r="E23" s="61">
        <v>26500</v>
      </c>
    </row>
    <row r="24" spans="1:5" s="8" customFormat="1" ht="38.25" x14ac:dyDescent="0.25">
      <c r="A24" s="80">
        <v>22</v>
      </c>
      <c r="B24" s="81" t="s">
        <v>30</v>
      </c>
      <c r="C24" s="80" t="s">
        <v>23</v>
      </c>
      <c r="D24" s="82">
        <v>1</v>
      </c>
      <c r="E24" s="61">
        <v>25600</v>
      </c>
    </row>
    <row r="25" spans="1:5" s="8" customFormat="1" ht="38.25" x14ac:dyDescent="0.25">
      <c r="A25" s="80">
        <v>23</v>
      </c>
      <c r="B25" s="81" t="s">
        <v>31</v>
      </c>
      <c r="C25" s="80" t="s">
        <v>32</v>
      </c>
      <c r="D25" s="82">
        <v>1</v>
      </c>
      <c r="E25" s="61">
        <v>25600</v>
      </c>
    </row>
    <row r="26" spans="1:5" s="8" customFormat="1" ht="38.25" x14ac:dyDescent="0.25">
      <c r="A26" s="80">
        <v>24</v>
      </c>
      <c r="B26" s="81" t="s">
        <v>33</v>
      </c>
      <c r="C26" s="80" t="s">
        <v>32</v>
      </c>
      <c r="D26" s="82">
        <v>1</v>
      </c>
      <c r="E26" s="61">
        <v>33400</v>
      </c>
    </row>
    <row r="27" spans="1:5" s="8" customFormat="1" ht="51" x14ac:dyDescent="0.25">
      <c r="A27" s="80">
        <v>25</v>
      </c>
      <c r="B27" s="81" t="s">
        <v>34</v>
      </c>
      <c r="C27" s="80" t="s">
        <v>35</v>
      </c>
      <c r="D27" s="82">
        <v>1</v>
      </c>
      <c r="E27" s="61">
        <v>12000</v>
      </c>
    </row>
    <row r="28" spans="1:5" s="8" customFormat="1" ht="38.25" x14ac:dyDescent="0.25">
      <c r="A28" s="80">
        <v>26</v>
      </c>
      <c r="B28" s="81" t="s">
        <v>36</v>
      </c>
      <c r="C28" s="80" t="s">
        <v>23</v>
      </c>
      <c r="D28" s="82">
        <v>1</v>
      </c>
      <c r="E28" s="61">
        <v>35640</v>
      </c>
    </row>
    <row r="29" spans="1:5" s="8" customFormat="1" ht="25.5" x14ac:dyDescent="0.25">
      <c r="A29" s="80">
        <v>27</v>
      </c>
      <c r="B29" s="81" t="s">
        <v>37</v>
      </c>
      <c r="C29" s="80" t="s">
        <v>23</v>
      </c>
      <c r="D29" s="82">
        <v>1</v>
      </c>
      <c r="E29" s="61">
        <v>23375</v>
      </c>
    </row>
    <row r="30" spans="1:5" s="8" customFormat="1" ht="38.25" x14ac:dyDescent="0.25">
      <c r="A30" s="80">
        <v>28</v>
      </c>
      <c r="B30" s="81" t="s">
        <v>38</v>
      </c>
      <c r="C30" s="80" t="s">
        <v>23</v>
      </c>
      <c r="D30" s="82">
        <v>1</v>
      </c>
      <c r="E30" s="61">
        <v>19890</v>
      </c>
    </row>
    <row r="31" spans="1:5" s="8" customFormat="1" ht="38.25" x14ac:dyDescent="0.25">
      <c r="A31" s="80">
        <v>29</v>
      </c>
      <c r="B31" s="81" t="s">
        <v>39</v>
      </c>
      <c r="C31" s="80" t="s">
        <v>23</v>
      </c>
      <c r="D31" s="82">
        <v>1</v>
      </c>
      <c r="E31" s="61">
        <v>25670</v>
      </c>
    </row>
    <row r="32" spans="1:5" s="8" customFormat="1" ht="25.5" x14ac:dyDescent="0.25">
      <c r="A32" s="80">
        <v>30</v>
      </c>
      <c r="B32" s="81" t="s">
        <v>40</v>
      </c>
      <c r="C32" s="80" t="s">
        <v>23</v>
      </c>
      <c r="D32" s="82">
        <v>1</v>
      </c>
      <c r="E32" s="61">
        <v>20907</v>
      </c>
    </row>
    <row r="33" spans="1:5" s="8" customFormat="1" ht="39" thickBot="1" x14ac:dyDescent="0.3">
      <c r="A33" s="80">
        <v>31</v>
      </c>
      <c r="B33" s="81" t="s">
        <v>41</v>
      </c>
      <c r="C33" s="103" t="s">
        <v>23</v>
      </c>
      <c r="D33" s="82">
        <v>1</v>
      </c>
      <c r="E33" s="105">
        <v>25466</v>
      </c>
    </row>
    <row r="34" spans="1:5" s="8" customFormat="1" ht="25.5" customHeight="1" x14ac:dyDescent="0.25">
      <c r="A34" s="114" t="s">
        <v>42</v>
      </c>
      <c r="B34" s="131"/>
      <c r="C34" s="101" t="s">
        <v>2</v>
      </c>
      <c r="D34" s="104" t="s">
        <v>3</v>
      </c>
      <c r="E34" s="101" t="s">
        <v>235</v>
      </c>
    </row>
    <row r="35" spans="1:5" s="8" customFormat="1" ht="51" x14ac:dyDescent="0.25">
      <c r="A35" s="80">
        <v>32</v>
      </c>
      <c r="B35" s="81" t="s">
        <v>43</v>
      </c>
      <c r="C35" s="80" t="s">
        <v>23</v>
      </c>
      <c r="D35" s="82">
        <v>1</v>
      </c>
      <c r="E35" s="61">
        <v>35600</v>
      </c>
    </row>
    <row r="36" spans="1:5" s="8" customFormat="1" ht="76.5" x14ac:dyDescent="0.25">
      <c r="A36" s="80">
        <v>33</v>
      </c>
      <c r="B36" s="81" t="s">
        <v>44</v>
      </c>
      <c r="C36" s="80" t="s">
        <v>23</v>
      </c>
      <c r="D36" s="82">
        <v>1</v>
      </c>
      <c r="E36" s="61">
        <v>38900</v>
      </c>
    </row>
    <row r="37" spans="1:5" s="8" customFormat="1" ht="25.5" x14ac:dyDescent="0.25">
      <c r="A37" s="80">
        <v>34</v>
      </c>
      <c r="B37" s="81" t="s">
        <v>45</v>
      </c>
      <c r="C37" s="80" t="s">
        <v>23</v>
      </c>
      <c r="D37" s="82">
        <v>1</v>
      </c>
      <c r="E37" s="61">
        <v>33400</v>
      </c>
    </row>
    <row r="38" spans="1:5" s="8" customFormat="1" ht="51" x14ac:dyDescent="0.25">
      <c r="A38" s="80">
        <v>35</v>
      </c>
      <c r="B38" s="81" t="s">
        <v>46</v>
      </c>
      <c r="C38" s="80" t="s">
        <v>23</v>
      </c>
      <c r="D38" s="82">
        <v>1</v>
      </c>
      <c r="E38" s="61">
        <v>13491</v>
      </c>
    </row>
    <row r="39" spans="1:5" s="8" customFormat="1" ht="38.25" x14ac:dyDescent="0.25">
      <c r="A39" s="80">
        <v>36</v>
      </c>
      <c r="B39" s="81" t="s">
        <v>47</v>
      </c>
      <c r="C39" s="80" t="s">
        <v>23</v>
      </c>
      <c r="D39" s="82">
        <v>1</v>
      </c>
      <c r="E39" s="61">
        <v>26706</v>
      </c>
    </row>
    <row r="40" spans="1:5" s="8" customFormat="1" ht="38.25" x14ac:dyDescent="0.25">
      <c r="A40" s="80">
        <v>37</v>
      </c>
      <c r="B40" s="81" t="s">
        <v>48</v>
      </c>
      <c r="C40" s="80" t="s">
        <v>23</v>
      </c>
      <c r="D40" s="82">
        <v>1</v>
      </c>
      <c r="E40" s="61">
        <v>19021</v>
      </c>
    </row>
    <row r="41" spans="1:5" s="8" customFormat="1" ht="25.5" x14ac:dyDescent="0.25">
      <c r="A41" s="80">
        <v>38</v>
      </c>
      <c r="B41" s="81" t="s">
        <v>49</v>
      </c>
      <c r="C41" s="80" t="s">
        <v>23</v>
      </c>
      <c r="D41" s="82">
        <v>1</v>
      </c>
      <c r="E41" s="61">
        <v>45600</v>
      </c>
    </row>
    <row r="42" spans="1:5" s="8" customFormat="1" ht="38.25" x14ac:dyDescent="0.25">
      <c r="A42" s="80">
        <v>39</v>
      </c>
      <c r="B42" s="81" t="s">
        <v>50</v>
      </c>
      <c r="C42" s="80" t="s">
        <v>5</v>
      </c>
      <c r="D42" s="82">
        <v>1</v>
      </c>
      <c r="E42" s="61">
        <v>60574</v>
      </c>
    </row>
    <row r="43" spans="1:5" s="8" customFormat="1" ht="51" x14ac:dyDescent="0.25">
      <c r="A43" s="80">
        <v>40</v>
      </c>
      <c r="B43" s="81" t="s">
        <v>51</v>
      </c>
      <c r="C43" s="80" t="s">
        <v>23</v>
      </c>
      <c r="D43" s="82">
        <v>1</v>
      </c>
      <c r="E43" s="61">
        <v>17050</v>
      </c>
    </row>
    <row r="44" spans="1:5" s="8" customFormat="1" ht="51.75" thickBot="1" x14ac:dyDescent="0.3">
      <c r="A44" s="80">
        <v>41</v>
      </c>
      <c r="B44" s="81" t="s">
        <v>52</v>
      </c>
      <c r="C44" s="80" t="s">
        <v>20</v>
      </c>
      <c r="D44" s="82">
        <v>1</v>
      </c>
      <c r="E44" s="61">
        <v>45600</v>
      </c>
    </row>
    <row r="45" spans="1:5" s="8" customFormat="1" ht="25.5" x14ac:dyDescent="0.25">
      <c r="A45" s="114" t="s">
        <v>53</v>
      </c>
      <c r="B45" s="115"/>
      <c r="C45" s="101" t="s">
        <v>2</v>
      </c>
      <c r="D45" s="104" t="s">
        <v>3</v>
      </c>
      <c r="E45" s="101" t="s">
        <v>235</v>
      </c>
    </row>
    <row r="46" spans="1:5" s="8" customFormat="1" ht="25.5" x14ac:dyDescent="0.25">
      <c r="A46" s="80">
        <v>42</v>
      </c>
      <c r="B46" s="81" t="s">
        <v>54</v>
      </c>
      <c r="C46" s="80" t="s">
        <v>5</v>
      </c>
      <c r="D46" s="82">
        <v>1</v>
      </c>
      <c r="E46" s="61">
        <v>16500</v>
      </c>
    </row>
    <row r="47" spans="1:5" s="8" customFormat="1" ht="38.25" x14ac:dyDescent="0.25">
      <c r="A47" s="80">
        <v>43</v>
      </c>
      <c r="B47" s="81" t="s">
        <v>55</v>
      </c>
      <c r="C47" s="80" t="s">
        <v>23</v>
      </c>
      <c r="D47" s="82">
        <v>1</v>
      </c>
      <c r="E47" s="61">
        <v>56700</v>
      </c>
    </row>
    <row r="48" spans="1:5" s="8" customFormat="1" ht="25.5" x14ac:dyDescent="0.25">
      <c r="A48" s="80">
        <v>44</v>
      </c>
      <c r="B48" s="81" t="s">
        <v>56</v>
      </c>
      <c r="C48" s="80" t="s">
        <v>5</v>
      </c>
      <c r="D48" s="82">
        <v>1</v>
      </c>
      <c r="E48" s="61">
        <v>12400</v>
      </c>
    </row>
    <row r="49" spans="1:5" s="8" customFormat="1" ht="25.5" x14ac:dyDescent="0.25">
      <c r="A49" s="80">
        <v>45</v>
      </c>
      <c r="B49" s="81" t="s">
        <v>57</v>
      </c>
      <c r="C49" s="80" t="s">
        <v>23</v>
      </c>
      <c r="D49" s="82">
        <v>1</v>
      </c>
      <c r="E49" s="61">
        <v>10171</v>
      </c>
    </row>
    <row r="50" spans="1:5" s="8" customFormat="1" ht="51" x14ac:dyDescent="0.25">
      <c r="A50" s="80">
        <v>46</v>
      </c>
      <c r="B50" s="83" t="s">
        <v>58</v>
      </c>
      <c r="C50" s="80" t="s">
        <v>23</v>
      </c>
      <c r="D50" s="82">
        <v>1</v>
      </c>
      <c r="E50" s="61">
        <v>37890</v>
      </c>
    </row>
    <row r="51" spans="1:5" s="8" customFormat="1" x14ac:dyDescent="0.25">
      <c r="A51" s="80">
        <v>47</v>
      </c>
      <c r="B51" s="81" t="s">
        <v>59</v>
      </c>
      <c r="C51" s="80" t="s">
        <v>23</v>
      </c>
      <c r="D51" s="82">
        <v>1</v>
      </c>
      <c r="E51" s="61">
        <v>23832</v>
      </c>
    </row>
    <row r="52" spans="1:5" s="8" customFormat="1" ht="51" x14ac:dyDescent="0.25">
      <c r="A52" s="80">
        <v>48</v>
      </c>
      <c r="B52" s="81" t="s">
        <v>60</v>
      </c>
      <c r="C52" s="80" t="s">
        <v>23</v>
      </c>
      <c r="D52" s="82">
        <v>1</v>
      </c>
      <c r="E52" s="61">
        <v>65899</v>
      </c>
    </row>
    <row r="53" spans="1:5" s="8" customFormat="1" ht="51" x14ac:dyDescent="0.25">
      <c r="A53" s="80">
        <v>49</v>
      </c>
      <c r="B53" s="81" t="s">
        <v>61</v>
      </c>
      <c r="C53" s="80" t="s">
        <v>23</v>
      </c>
      <c r="D53" s="82">
        <v>1</v>
      </c>
      <c r="E53" s="61">
        <v>19228</v>
      </c>
    </row>
    <row r="54" spans="1:5" s="8" customFormat="1" ht="38.25" x14ac:dyDescent="0.25">
      <c r="A54" s="80">
        <v>50</v>
      </c>
      <c r="B54" s="81" t="s">
        <v>62</v>
      </c>
      <c r="C54" s="80" t="s">
        <v>23</v>
      </c>
      <c r="D54" s="82">
        <v>1</v>
      </c>
      <c r="E54" s="61">
        <v>25600</v>
      </c>
    </row>
    <row r="55" spans="1:5" s="8" customFormat="1" ht="38.25" x14ac:dyDescent="0.25">
      <c r="A55" s="80">
        <v>51</v>
      </c>
      <c r="B55" s="81" t="s">
        <v>63</v>
      </c>
      <c r="C55" s="80" t="s">
        <v>23</v>
      </c>
      <c r="D55" s="82">
        <v>1</v>
      </c>
      <c r="E55" s="61">
        <v>26700</v>
      </c>
    </row>
    <row r="56" spans="1:5" s="8" customFormat="1" ht="38.25" x14ac:dyDescent="0.25">
      <c r="A56" s="80">
        <v>52</v>
      </c>
      <c r="B56" s="81" t="s">
        <v>64</v>
      </c>
      <c r="C56" s="80" t="s">
        <v>23</v>
      </c>
      <c r="D56" s="82">
        <v>1</v>
      </c>
      <c r="E56" s="61">
        <v>25600</v>
      </c>
    </row>
    <row r="57" spans="1:5" s="8" customFormat="1" x14ac:dyDescent="0.25">
      <c r="A57" s="80">
        <v>53</v>
      </c>
      <c r="B57" s="81" t="s">
        <v>65</v>
      </c>
      <c r="C57" s="80" t="s">
        <v>23</v>
      </c>
      <c r="D57" s="82">
        <v>1</v>
      </c>
      <c r="E57" s="61">
        <v>33500</v>
      </c>
    </row>
    <row r="58" spans="1:5" s="8" customFormat="1" ht="25.5" x14ac:dyDescent="0.25">
      <c r="A58" s="84">
        <v>54</v>
      </c>
      <c r="B58" s="83" t="s">
        <v>66</v>
      </c>
      <c r="C58" s="84" t="s">
        <v>23</v>
      </c>
      <c r="D58" s="85">
        <v>1</v>
      </c>
      <c r="E58" s="61">
        <v>13426</v>
      </c>
    </row>
    <row r="59" spans="1:5" s="8" customFormat="1" ht="25.5" x14ac:dyDescent="0.25">
      <c r="A59" s="80">
        <v>55</v>
      </c>
      <c r="B59" s="81" t="s">
        <v>67</v>
      </c>
      <c r="C59" s="80" t="s">
        <v>23</v>
      </c>
      <c r="D59" s="82">
        <v>1</v>
      </c>
      <c r="E59" s="61">
        <v>28170</v>
      </c>
    </row>
    <row r="60" spans="1:5" s="8" customFormat="1" ht="25.5" x14ac:dyDescent="0.25">
      <c r="A60" s="80">
        <v>56</v>
      </c>
      <c r="B60" s="81" t="s">
        <v>68</v>
      </c>
      <c r="C60" s="80" t="s">
        <v>23</v>
      </c>
      <c r="D60" s="82">
        <v>1</v>
      </c>
      <c r="E60" s="61">
        <v>33400</v>
      </c>
    </row>
    <row r="61" spans="1:5" s="8" customFormat="1" ht="38.25" x14ac:dyDescent="0.25">
      <c r="A61" s="80">
        <v>57</v>
      </c>
      <c r="B61" s="81" t="s">
        <v>69</v>
      </c>
      <c r="C61" s="80" t="s">
        <v>23</v>
      </c>
      <c r="D61" s="82">
        <v>1</v>
      </c>
      <c r="E61" s="61">
        <v>38799</v>
      </c>
    </row>
    <row r="62" spans="1:5" s="8" customFormat="1" ht="38.25" x14ac:dyDescent="0.25">
      <c r="A62" s="80">
        <v>58</v>
      </c>
      <c r="B62" s="81" t="s">
        <v>70</v>
      </c>
      <c r="C62" s="80" t="s">
        <v>23</v>
      </c>
      <c r="D62" s="82">
        <v>1</v>
      </c>
      <c r="E62" s="61">
        <v>57004</v>
      </c>
    </row>
    <row r="63" spans="1:5" s="8" customFormat="1" ht="38.25" x14ac:dyDescent="0.25">
      <c r="A63" s="80">
        <v>59</v>
      </c>
      <c r="B63" s="81" t="s">
        <v>71</v>
      </c>
      <c r="C63" s="80" t="s">
        <v>23</v>
      </c>
      <c r="D63" s="82">
        <v>1</v>
      </c>
      <c r="E63" s="61">
        <v>55200</v>
      </c>
    </row>
    <row r="64" spans="1:5" s="8" customFormat="1" ht="38.25" x14ac:dyDescent="0.25">
      <c r="A64" s="80">
        <v>60</v>
      </c>
      <c r="B64" s="81" t="s">
        <v>72</v>
      </c>
      <c r="C64" s="80" t="s">
        <v>23</v>
      </c>
      <c r="D64" s="82">
        <v>1</v>
      </c>
      <c r="E64" s="61">
        <v>32100</v>
      </c>
    </row>
    <row r="65" spans="1:5" s="8" customFormat="1" ht="51" x14ac:dyDescent="0.25">
      <c r="A65" s="80">
        <v>61</v>
      </c>
      <c r="B65" s="81" t="s">
        <v>73</v>
      </c>
      <c r="C65" s="80" t="s">
        <v>23</v>
      </c>
      <c r="D65" s="82">
        <v>1</v>
      </c>
      <c r="E65" s="61">
        <v>58000</v>
      </c>
    </row>
    <row r="66" spans="1:5" s="8" customFormat="1" ht="38.25" x14ac:dyDescent="0.25">
      <c r="A66" s="80">
        <v>62</v>
      </c>
      <c r="B66" s="81" t="s">
        <v>74</v>
      </c>
      <c r="C66" s="80" t="s">
        <v>15</v>
      </c>
      <c r="D66" s="82">
        <v>1</v>
      </c>
      <c r="E66" s="61">
        <v>71578</v>
      </c>
    </row>
    <row r="67" spans="1:5" s="8" customFormat="1" ht="38.25" x14ac:dyDescent="0.25">
      <c r="A67" s="80">
        <v>63</v>
      </c>
      <c r="B67" s="81" t="s">
        <v>75</v>
      </c>
      <c r="C67" s="80" t="s">
        <v>23</v>
      </c>
      <c r="D67" s="82">
        <v>1</v>
      </c>
      <c r="E67" s="61">
        <v>21300</v>
      </c>
    </row>
    <row r="68" spans="1:5" s="8" customFormat="1" ht="38.25" x14ac:dyDescent="0.25">
      <c r="A68" s="80">
        <v>64</v>
      </c>
      <c r="B68" s="81" t="s">
        <v>76</v>
      </c>
      <c r="C68" s="80" t="s">
        <v>23</v>
      </c>
      <c r="D68" s="82">
        <v>1</v>
      </c>
      <c r="E68" s="61">
        <v>62300</v>
      </c>
    </row>
    <row r="69" spans="1:5" s="8" customFormat="1" ht="51" x14ac:dyDescent="0.25">
      <c r="A69" s="80">
        <v>65</v>
      </c>
      <c r="B69" s="81" t="s">
        <v>77</v>
      </c>
      <c r="C69" s="80" t="s">
        <v>23</v>
      </c>
      <c r="D69" s="82">
        <v>1</v>
      </c>
      <c r="E69" s="61">
        <v>37582</v>
      </c>
    </row>
    <row r="70" spans="1:5" s="8" customFormat="1" ht="63.75" x14ac:dyDescent="0.25">
      <c r="A70" s="80">
        <v>66</v>
      </c>
      <c r="B70" s="81" t="s">
        <v>78</v>
      </c>
      <c r="C70" s="80" t="s">
        <v>23</v>
      </c>
      <c r="D70" s="82">
        <v>1</v>
      </c>
      <c r="E70" s="61">
        <v>66540</v>
      </c>
    </row>
    <row r="71" spans="1:5" s="8" customFormat="1" ht="51" x14ac:dyDescent="0.25">
      <c r="A71" s="80">
        <v>67</v>
      </c>
      <c r="B71" s="81" t="s">
        <v>79</v>
      </c>
      <c r="C71" s="80" t="s">
        <v>20</v>
      </c>
      <c r="D71" s="82">
        <v>1</v>
      </c>
      <c r="E71" s="61">
        <v>355900</v>
      </c>
    </row>
    <row r="72" spans="1:5" s="8" customFormat="1" ht="51" x14ac:dyDescent="0.25">
      <c r="A72" s="80">
        <v>68</v>
      </c>
      <c r="B72" s="81" t="s">
        <v>80</v>
      </c>
      <c r="C72" s="80" t="s">
        <v>23</v>
      </c>
      <c r="D72" s="82">
        <v>1</v>
      </c>
      <c r="E72" s="61">
        <v>288900</v>
      </c>
    </row>
    <row r="73" spans="1:5" s="8" customFormat="1" ht="25.5" x14ac:dyDescent="0.25">
      <c r="A73" s="80">
        <v>69</v>
      </c>
      <c r="B73" s="81" t="s">
        <v>81</v>
      </c>
      <c r="C73" s="80" t="s">
        <v>20</v>
      </c>
      <c r="D73" s="82">
        <v>1</v>
      </c>
      <c r="E73" s="61">
        <v>456000</v>
      </c>
    </row>
    <row r="74" spans="1:5" s="8" customFormat="1" ht="25.5" x14ac:dyDescent="0.25">
      <c r="A74" s="80">
        <v>70</v>
      </c>
      <c r="B74" s="81" t="s">
        <v>82</v>
      </c>
      <c r="C74" s="80" t="s">
        <v>20</v>
      </c>
      <c r="D74" s="82">
        <v>1</v>
      </c>
      <c r="E74" s="61">
        <v>564071</v>
      </c>
    </row>
    <row r="75" spans="1:5" s="8" customFormat="1" ht="25.5" x14ac:dyDescent="0.25">
      <c r="A75" s="80">
        <v>71</v>
      </c>
      <c r="B75" s="81" t="s">
        <v>83</v>
      </c>
      <c r="C75" s="80" t="s">
        <v>20</v>
      </c>
      <c r="D75" s="82">
        <v>1</v>
      </c>
      <c r="E75" s="61">
        <v>125000</v>
      </c>
    </row>
    <row r="76" spans="1:5" s="8" customFormat="1" x14ac:dyDescent="0.25">
      <c r="A76" s="80">
        <v>72</v>
      </c>
      <c r="B76" s="81" t="s">
        <v>84</v>
      </c>
      <c r="C76" s="80" t="s">
        <v>5</v>
      </c>
      <c r="D76" s="82">
        <v>1</v>
      </c>
      <c r="E76" s="61">
        <v>26700</v>
      </c>
    </row>
    <row r="77" spans="1:5" s="8" customFormat="1" ht="25.5" x14ac:dyDescent="0.25">
      <c r="A77" s="80">
        <v>73</v>
      </c>
      <c r="B77" s="81" t="s">
        <v>85</v>
      </c>
      <c r="C77" s="80" t="s">
        <v>5</v>
      </c>
      <c r="D77" s="82">
        <v>1</v>
      </c>
      <c r="E77" s="61">
        <v>31900</v>
      </c>
    </row>
    <row r="78" spans="1:5" s="8" customFormat="1" ht="25.5" x14ac:dyDescent="0.25">
      <c r="A78" s="80">
        <v>74</v>
      </c>
      <c r="B78" s="81" t="s">
        <v>86</v>
      </c>
      <c r="C78" s="80" t="s">
        <v>5</v>
      </c>
      <c r="D78" s="82">
        <v>1</v>
      </c>
      <c r="E78" s="61">
        <v>31900</v>
      </c>
    </row>
    <row r="79" spans="1:5" s="8" customFormat="1" ht="25.5" x14ac:dyDescent="0.25">
      <c r="A79" s="80">
        <v>75</v>
      </c>
      <c r="B79" s="81" t="s">
        <v>87</v>
      </c>
      <c r="C79" s="80" t="s">
        <v>23</v>
      </c>
      <c r="D79" s="82">
        <v>1</v>
      </c>
      <c r="E79" s="61">
        <v>26442</v>
      </c>
    </row>
    <row r="80" spans="1:5" s="8" customFormat="1" ht="38.25" x14ac:dyDescent="0.25">
      <c r="A80" s="80">
        <v>76</v>
      </c>
      <c r="B80" s="81" t="s">
        <v>88</v>
      </c>
      <c r="C80" s="80" t="s">
        <v>20</v>
      </c>
      <c r="D80" s="82">
        <v>1</v>
      </c>
      <c r="E80" s="61">
        <v>31900</v>
      </c>
    </row>
    <row r="81" spans="1:5" s="8" customFormat="1" ht="63.75" x14ac:dyDescent="0.25">
      <c r="A81" s="80">
        <v>77</v>
      </c>
      <c r="B81" s="81" t="s">
        <v>89</v>
      </c>
      <c r="C81" s="80" t="s">
        <v>23</v>
      </c>
      <c r="D81" s="82">
        <v>1</v>
      </c>
      <c r="E81" s="61">
        <v>39800</v>
      </c>
    </row>
    <row r="82" spans="1:5" s="8" customFormat="1" ht="38.25" x14ac:dyDescent="0.25">
      <c r="A82" s="80">
        <v>78</v>
      </c>
      <c r="B82" s="81" t="s">
        <v>90</v>
      </c>
      <c r="C82" s="80" t="s">
        <v>20</v>
      </c>
      <c r="D82" s="82">
        <v>1</v>
      </c>
      <c r="E82" s="61">
        <v>215000</v>
      </c>
    </row>
    <row r="83" spans="1:5" s="8" customFormat="1" ht="39" thickBot="1" x14ac:dyDescent="0.3">
      <c r="A83" s="80">
        <v>79</v>
      </c>
      <c r="B83" s="81" t="s">
        <v>91</v>
      </c>
      <c r="C83" s="80" t="s">
        <v>20</v>
      </c>
      <c r="D83" s="82">
        <v>1</v>
      </c>
      <c r="E83" s="61">
        <v>12500</v>
      </c>
    </row>
    <row r="84" spans="1:5" s="8" customFormat="1" ht="25.5" x14ac:dyDescent="0.25">
      <c r="A84" s="114" t="s">
        <v>92</v>
      </c>
      <c r="B84" s="115"/>
      <c r="C84" s="101" t="s">
        <v>2</v>
      </c>
      <c r="D84" s="104" t="s">
        <v>3</v>
      </c>
      <c r="E84" s="101" t="s">
        <v>235</v>
      </c>
    </row>
    <row r="85" spans="1:5" s="8" customFormat="1" ht="25.5" x14ac:dyDescent="0.25">
      <c r="A85" s="80">
        <v>80</v>
      </c>
      <c r="B85" s="81" t="s">
        <v>93</v>
      </c>
      <c r="C85" s="80" t="s">
        <v>23</v>
      </c>
      <c r="D85" s="82">
        <v>1</v>
      </c>
      <c r="E85" s="61">
        <v>35831</v>
      </c>
    </row>
    <row r="86" spans="1:5" s="8" customFormat="1" ht="25.5" x14ac:dyDescent="0.25">
      <c r="A86" s="80">
        <v>81</v>
      </c>
      <c r="B86" s="81" t="s">
        <v>94</v>
      </c>
      <c r="C86" s="80" t="s">
        <v>23</v>
      </c>
      <c r="D86" s="82">
        <v>1</v>
      </c>
      <c r="E86" s="61">
        <v>45649</v>
      </c>
    </row>
    <row r="87" spans="1:5" s="8" customFormat="1" ht="25.5" x14ac:dyDescent="0.25">
      <c r="A87" s="80">
        <v>82</v>
      </c>
      <c r="B87" s="81" t="s">
        <v>95</v>
      </c>
      <c r="C87" s="80" t="s">
        <v>23</v>
      </c>
      <c r="D87" s="82">
        <v>1</v>
      </c>
      <c r="E87" s="61">
        <v>19921</v>
      </c>
    </row>
    <row r="88" spans="1:5" s="8" customFormat="1" ht="51" x14ac:dyDescent="0.25">
      <c r="A88" s="80">
        <v>83</v>
      </c>
      <c r="B88" s="81" t="s">
        <v>96</v>
      </c>
      <c r="C88" s="80" t="s">
        <v>23</v>
      </c>
      <c r="D88" s="82">
        <v>1</v>
      </c>
      <c r="E88" s="61">
        <v>63200</v>
      </c>
    </row>
    <row r="89" spans="1:5" s="8" customFormat="1" ht="13.5" thickBot="1" x14ac:dyDescent="0.3">
      <c r="A89" s="80">
        <v>84</v>
      </c>
      <c r="B89" s="81" t="s">
        <v>97</v>
      </c>
      <c r="C89" s="80" t="s">
        <v>23</v>
      </c>
      <c r="D89" s="82">
        <v>1</v>
      </c>
      <c r="E89" s="61">
        <v>25400</v>
      </c>
    </row>
    <row r="90" spans="1:5" s="8" customFormat="1" ht="25.5" x14ac:dyDescent="0.25">
      <c r="A90" s="114" t="s">
        <v>98</v>
      </c>
      <c r="B90" s="115"/>
      <c r="C90" s="101" t="s">
        <v>2</v>
      </c>
      <c r="D90" s="104" t="s">
        <v>3</v>
      </c>
      <c r="E90" s="101" t="s">
        <v>235</v>
      </c>
    </row>
    <row r="91" spans="1:5" s="8" customFormat="1" ht="38.25" x14ac:dyDescent="0.25">
      <c r="A91" s="80">
        <v>85</v>
      </c>
      <c r="B91" s="81" t="s">
        <v>99</v>
      </c>
      <c r="C91" s="80" t="s">
        <v>20</v>
      </c>
      <c r="D91" s="82">
        <v>1</v>
      </c>
      <c r="E91" s="61">
        <v>121300</v>
      </c>
    </row>
    <row r="92" spans="1:5" s="8" customFormat="1" ht="25.5" x14ac:dyDescent="0.25">
      <c r="A92" s="80">
        <v>86</v>
      </c>
      <c r="B92" s="81" t="s">
        <v>100</v>
      </c>
      <c r="C92" s="80" t="s">
        <v>20</v>
      </c>
      <c r="D92" s="82">
        <v>1</v>
      </c>
      <c r="E92" s="61">
        <v>30000</v>
      </c>
    </row>
    <row r="93" spans="1:5" s="8" customFormat="1" ht="51" x14ac:dyDescent="0.25">
      <c r="A93" s="80">
        <v>87</v>
      </c>
      <c r="B93" s="81" t="s">
        <v>101</v>
      </c>
      <c r="C93" s="80" t="s">
        <v>20</v>
      </c>
      <c r="D93" s="82">
        <v>1</v>
      </c>
      <c r="E93" s="61">
        <v>423900</v>
      </c>
    </row>
    <row r="94" spans="1:5" s="8" customFormat="1" ht="38.25" x14ac:dyDescent="0.25">
      <c r="A94" s="80">
        <v>88</v>
      </c>
      <c r="B94" s="81" t="s">
        <v>102</v>
      </c>
      <c r="C94" s="80" t="s">
        <v>15</v>
      </c>
      <c r="D94" s="82">
        <v>1</v>
      </c>
      <c r="E94" s="61">
        <v>19920</v>
      </c>
    </row>
    <row r="95" spans="1:5" s="8" customFormat="1" ht="38.25" x14ac:dyDescent="0.25">
      <c r="A95" s="80">
        <v>89</v>
      </c>
      <c r="B95" s="81" t="s">
        <v>103</v>
      </c>
      <c r="C95" s="80" t="s">
        <v>15</v>
      </c>
      <c r="D95" s="82">
        <v>1</v>
      </c>
      <c r="E95" s="61">
        <v>14335</v>
      </c>
    </row>
    <row r="96" spans="1:5" s="8" customFormat="1" ht="38.25" x14ac:dyDescent="0.25">
      <c r="A96" s="80">
        <v>90</v>
      </c>
      <c r="B96" s="81" t="s">
        <v>104</v>
      </c>
      <c r="C96" s="80" t="s">
        <v>23</v>
      </c>
      <c r="D96" s="82">
        <v>1</v>
      </c>
      <c r="E96" s="61">
        <v>46408</v>
      </c>
    </row>
    <row r="97" spans="1:5" s="8" customFormat="1" ht="25.5" x14ac:dyDescent="0.25">
      <c r="A97" s="80">
        <v>91</v>
      </c>
      <c r="B97" s="81" t="s">
        <v>105</v>
      </c>
      <c r="C97" s="80" t="s">
        <v>23</v>
      </c>
      <c r="D97" s="82">
        <v>1</v>
      </c>
      <c r="E97" s="61">
        <v>17244</v>
      </c>
    </row>
    <row r="98" spans="1:5" s="8" customFormat="1" ht="51" x14ac:dyDescent="0.25">
      <c r="A98" s="80">
        <v>92</v>
      </c>
      <c r="B98" s="81" t="s">
        <v>106</v>
      </c>
      <c r="C98" s="80" t="s">
        <v>20</v>
      </c>
      <c r="D98" s="82">
        <v>1</v>
      </c>
      <c r="E98" s="61">
        <v>33200</v>
      </c>
    </row>
    <row r="99" spans="1:5" s="8" customFormat="1" ht="38.25" x14ac:dyDescent="0.25">
      <c r="A99" s="80">
        <v>93</v>
      </c>
      <c r="B99" s="81" t="s">
        <v>107</v>
      </c>
      <c r="C99" s="80" t="s">
        <v>20</v>
      </c>
      <c r="D99" s="82">
        <v>1</v>
      </c>
      <c r="E99" s="61">
        <v>45600</v>
      </c>
    </row>
    <row r="100" spans="1:5" s="8" customFormat="1" ht="25.5" x14ac:dyDescent="0.25">
      <c r="A100" s="80">
        <v>94</v>
      </c>
      <c r="B100" s="81" t="s">
        <v>108</v>
      </c>
      <c r="C100" s="80" t="s">
        <v>20</v>
      </c>
      <c r="D100" s="82">
        <v>1</v>
      </c>
      <c r="E100" s="61">
        <v>588634</v>
      </c>
    </row>
    <row r="101" spans="1:5" s="8" customFormat="1" ht="25.5" x14ac:dyDescent="0.25">
      <c r="A101" s="80">
        <v>95</v>
      </c>
      <c r="B101" s="81" t="s">
        <v>109</v>
      </c>
      <c r="C101" s="80" t="s">
        <v>20</v>
      </c>
      <c r="D101" s="82">
        <v>1</v>
      </c>
      <c r="E101" s="61">
        <v>305746</v>
      </c>
    </row>
    <row r="102" spans="1:5" s="8" customFormat="1" ht="25.5" x14ac:dyDescent="0.25">
      <c r="A102" s="80">
        <v>96</v>
      </c>
      <c r="B102" s="81" t="s">
        <v>110</v>
      </c>
      <c r="C102" s="80" t="s">
        <v>23</v>
      </c>
      <c r="D102" s="82">
        <v>1</v>
      </c>
      <c r="E102" s="61">
        <v>23400</v>
      </c>
    </row>
    <row r="103" spans="1:5" s="8" customFormat="1" ht="39" thickBot="1" x14ac:dyDescent="0.3">
      <c r="A103" s="80">
        <v>97</v>
      </c>
      <c r="B103" s="81" t="s">
        <v>111</v>
      </c>
      <c r="C103" s="80" t="s">
        <v>20</v>
      </c>
      <c r="D103" s="82">
        <v>1</v>
      </c>
      <c r="E103" s="61">
        <v>137991</v>
      </c>
    </row>
    <row r="104" spans="1:5" s="8" customFormat="1" ht="25.5" x14ac:dyDescent="0.25">
      <c r="A104" s="114" t="s">
        <v>112</v>
      </c>
      <c r="B104" s="115"/>
      <c r="C104" s="101" t="s">
        <v>2</v>
      </c>
      <c r="D104" s="104" t="s">
        <v>3</v>
      </c>
      <c r="E104" s="101" t="s">
        <v>235</v>
      </c>
    </row>
    <row r="105" spans="1:5" s="8" customFormat="1" ht="51" x14ac:dyDescent="0.25">
      <c r="A105" s="80">
        <v>98</v>
      </c>
      <c r="B105" s="81" t="s">
        <v>113</v>
      </c>
      <c r="C105" s="80" t="s">
        <v>23</v>
      </c>
      <c r="D105" s="82">
        <v>1</v>
      </c>
      <c r="E105" s="61">
        <v>228900</v>
      </c>
    </row>
    <row r="106" spans="1:5" s="8" customFormat="1" ht="103.5" customHeight="1" x14ac:dyDescent="0.25">
      <c r="A106" s="80">
        <v>99</v>
      </c>
      <c r="B106" s="81" t="s">
        <v>114</v>
      </c>
      <c r="C106" s="80" t="s">
        <v>23</v>
      </c>
      <c r="D106" s="82">
        <v>1</v>
      </c>
      <c r="E106" s="61">
        <v>88700</v>
      </c>
    </row>
    <row r="107" spans="1:5" s="8" customFormat="1" ht="38.25" x14ac:dyDescent="0.25">
      <c r="A107" s="80">
        <v>100</v>
      </c>
      <c r="B107" s="81" t="s">
        <v>115</v>
      </c>
      <c r="C107" s="80" t="s">
        <v>23</v>
      </c>
      <c r="D107" s="82">
        <v>1</v>
      </c>
      <c r="E107" s="61">
        <v>35600</v>
      </c>
    </row>
    <row r="108" spans="1:5" s="8" customFormat="1" ht="25.5" x14ac:dyDescent="0.25">
      <c r="A108" s="80">
        <v>101</v>
      </c>
      <c r="B108" s="81" t="s">
        <v>116</v>
      </c>
      <c r="C108" s="80" t="s">
        <v>5</v>
      </c>
      <c r="D108" s="82">
        <v>1</v>
      </c>
      <c r="E108" s="61">
        <v>21300</v>
      </c>
    </row>
    <row r="109" spans="1:5" s="8" customFormat="1" ht="51" x14ac:dyDescent="0.25">
      <c r="A109" s="80">
        <v>102</v>
      </c>
      <c r="B109" s="81" t="s">
        <v>117</v>
      </c>
      <c r="C109" s="80" t="s">
        <v>23</v>
      </c>
      <c r="D109" s="82">
        <v>1</v>
      </c>
      <c r="E109" s="61">
        <v>33200</v>
      </c>
    </row>
    <row r="110" spans="1:5" s="8" customFormat="1" ht="38.25" x14ac:dyDescent="0.25">
      <c r="A110" s="80">
        <v>103</v>
      </c>
      <c r="B110" s="81" t="s">
        <v>118</v>
      </c>
      <c r="C110" s="80" t="s">
        <v>20</v>
      </c>
      <c r="D110" s="82">
        <v>1</v>
      </c>
      <c r="E110" s="61">
        <v>165900</v>
      </c>
    </row>
    <row r="111" spans="1:5" s="8" customFormat="1" ht="25.5" x14ac:dyDescent="0.25">
      <c r="A111" s="80">
        <v>104</v>
      </c>
      <c r="B111" s="81" t="s">
        <v>119</v>
      </c>
      <c r="C111" s="80" t="s">
        <v>20</v>
      </c>
      <c r="D111" s="82">
        <v>1</v>
      </c>
      <c r="E111" s="61">
        <v>65400</v>
      </c>
    </row>
    <row r="112" spans="1:5" s="8" customFormat="1" ht="25.5" x14ac:dyDescent="0.25">
      <c r="A112" s="80">
        <v>105</v>
      </c>
      <c r="B112" s="81" t="s">
        <v>120</v>
      </c>
      <c r="C112" s="80" t="s">
        <v>20</v>
      </c>
      <c r="D112" s="82">
        <v>1</v>
      </c>
      <c r="E112" s="61">
        <v>354899</v>
      </c>
    </row>
    <row r="113" spans="1:5" s="8" customFormat="1" ht="63.75" x14ac:dyDescent="0.25">
      <c r="A113" s="80">
        <v>106</v>
      </c>
      <c r="B113" s="81" t="s">
        <v>121</v>
      </c>
      <c r="C113" s="80" t="s">
        <v>20</v>
      </c>
      <c r="D113" s="82">
        <v>1</v>
      </c>
      <c r="E113" s="61">
        <v>65700</v>
      </c>
    </row>
    <row r="114" spans="1:5" s="8" customFormat="1" ht="39" thickBot="1" x14ac:dyDescent="0.3">
      <c r="A114" s="80">
        <v>107</v>
      </c>
      <c r="B114" s="81" t="s">
        <v>122</v>
      </c>
      <c r="C114" s="80" t="s">
        <v>23</v>
      </c>
      <c r="D114" s="82">
        <v>1</v>
      </c>
      <c r="E114" s="61">
        <v>35600</v>
      </c>
    </row>
    <row r="115" spans="1:5" s="8" customFormat="1" ht="25.5" x14ac:dyDescent="0.25">
      <c r="A115" s="114" t="s">
        <v>123</v>
      </c>
      <c r="B115" s="115"/>
      <c r="C115" s="101" t="s">
        <v>2</v>
      </c>
      <c r="D115" s="104" t="s">
        <v>3</v>
      </c>
      <c r="E115" s="101" t="s">
        <v>235</v>
      </c>
    </row>
    <row r="116" spans="1:5" s="8" customFormat="1" ht="25.5" x14ac:dyDescent="0.25">
      <c r="A116" s="80">
        <v>108</v>
      </c>
      <c r="B116" s="81" t="s">
        <v>124</v>
      </c>
      <c r="C116" s="80" t="s">
        <v>20</v>
      </c>
      <c r="D116" s="82">
        <v>1</v>
      </c>
      <c r="E116" s="61">
        <v>165900</v>
      </c>
    </row>
    <row r="117" spans="1:5" s="8" customFormat="1" ht="38.25" x14ac:dyDescent="0.25">
      <c r="A117" s="80">
        <v>109</v>
      </c>
      <c r="B117" s="81" t="s">
        <v>125</v>
      </c>
      <c r="C117" s="80" t="s">
        <v>5</v>
      </c>
      <c r="D117" s="82">
        <v>1</v>
      </c>
      <c r="E117" s="61">
        <v>55600</v>
      </c>
    </row>
    <row r="118" spans="1:5" s="8" customFormat="1" ht="25.5" x14ac:dyDescent="0.25">
      <c r="A118" s="80">
        <v>110</v>
      </c>
      <c r="B118" s="81" t="s">
        <v>126</v>
      </c>
      <c r="C118" s="80" t="s">
        <v>20</v>
      </c>
      <c r="D118" s="82">
        <v>1</v>
      </c>
      <c r="E118" s="61">
        <v>31200</v>
      </c>
    </row>
    <row r="119" spans="1:5" s="8" customFormat="1" ht="38.25" x14ac:dyDescent="0.25">
      <c r="A119" s="80">
        <v>111</v>
      </c>
      <c r="B119" s="81" t="s">
        <v>127</v>
      </c>
      <c r="C119" s="80" t="s">
        <v>5</v>
      </c>
      <c r="D119" s="82">
        <v>1</v>
      </c>
      <c r="E119" s="61">
        <v>55600</v>
      </c>
    </row>
    <row r="120" spans="1:5" s="8" customFormat="1" ht="25.5" x14ac:dyDescent="0.25">
      <c r="A120" s="80">
        <v>112</v>
      </c>
      <c r="B120" s="81" t="s">
        <v>128</v>
      </c>
      <c r="C120" s="80" t="s">
        <v>20</v>
      </c>
      <c r="D120" s="82">
        <v>1</v>
      </c>
      <c r="E120" s="61">
        <v>28900</v>
      </c>
    </row>
    <row r="121" spans="1:5" s="8" customFormat="1" ht="25.5" x14ac:dyDescent="0.25">
      <c r="A121" s="80">
        <v>113</v>
      </c>
      <c r="B121" s="81" t="s">
        <v>129</v>
      </c>
      <c r="C121" s="80" t="s">
        <v>20</v>
      </c>
      <c r="D121" s="82">
        <v>1</v>
      </c>
      <c r="E121" s="61">
        <v>525852</v>
      </c>
    </row>
    <row r="122" spans="1:5" s="8" customFormat="1" ht="25.5" x14ac:dyDescent="0.25">
      <c r="A122" s="80">
        <v>114</v>
      </c>
      <c r="B122" s="81" t="s">
        <v>130</v>
      </c>
      <c r="C122" s="80" t="s">
        <v>20</v>
      </c>
      <c r="D122" s="82">
        <v>1</v>
      </c>
      <c r="E122" s="61">
        <v>25600</v>
      </c>
    </row>
    <row r="123" spans="1:5" s="8" customFormat="1" ht="38.25" x14ac:dyDescent="0.25">
      <c r="A123" s="80">
        <v>115</v>
      </c>
      <c r="B123" s="81" t="s">
        <v>131</v>
      </c>
      <c r="C123" s="80" t="s">
        <v>20</v>
      </c>
      <c r="D123" s="82">
        <v>1</v>
      </c>
      <c r="E123" s="61">
        <v>165900</v>
      </c>
    </row>
    <row r="124" spans="1:5" s="8" customFormat="1" ht="38.25" x14ac:dyDescent="0.25">
      <c r="A124" s="80">
        <v>116</v>
      </c>
      <c r="B124" s="81" t="s">
        <v>132</v>
      </c>
      <c r="C124" s="80" t="s">
        <v>20</v>
      </c>
      <c r="D124" s="82">
        <v>1</v>
      </c>
      <c r="E124" s="61">
        <v>88900</v>
      </c>
    </row>
    <row r="125" spans="1:5" s="8" customFormat="1" ht="51" x14ac:dyDescent="0.25">
      <c r="A125" s="80">
        <v>117</v>
      </c>
      <c r="B125" s="81" t="s">
        <v>133</v>
      </c>
      <c r="C125" s="80" t="s">
        <v>5</v>
      </c>
      <c r="D125" s="82">
        <v>1</v>
      </c>
      <c r="E125" s="61">
        <v>24500</v>
      </c>
    </row>
    <row r="126" spans="1:5" s="8" customFormat="1" ht="38.25" x14ac:dyDescent="0.25">
      <c r="A126" s="80">
        <v>118</v>
      </c>
      <c r="B126" s="81" t="s">
        <v>134</v>
      </c>
      <c r="C126" s="80" t="s">
        <v>20</v>
      </c>
      <c r="D126" s="82">
        <v>1</v>
      </c>
      <c r="E126" s="61">
        <v>60145</v>
      </c>
    </row>
    <row r="127" spans="1:5" s="8" customFormat="1" ht="63.75" x14ac:dyDescent="0.25">
      <c r="A127" s="80">
        <v>119</v>
      </c>
      <c r="B127" s="81" t="s">
        <v>135</v>
      </c>
      <c r="C127" s="80" t="s">
        <v>20</v>
      </c>
      <c r="D127" s="82">
        <v>1</v>
      </c>
      <c r="E127" s="61">
        <v>88900</v>
      </c>
    </row>
    <row r="128" spans="1:5" s="8" customFormat="1" ht="25.5" x14ac:dyDescent="0.25">
      <c r="A128" s="80">
        <v>120</v>
      </c>
      <c r="B128" s="81" t="s">
        <v>136</v>
      </c>
      <c r="C128" s="80" t="s">
        <v>20</v>
      </c>
      <c r="D128" s="82">
        <v>1</v>
      </c>
      <c r="E128" s="61">
        <v>75900</v>
      </c>
    </row>
    <row r="129" spans="1:5" s="8" customFormat="1" ht="25.5" x14ac:dyDescent="0.25">
      <c r="A129" s="80">
        <v>121</v>
      </c>
      <c r="B129" s="81" t="s">
        <v>137</v>
      </c>
      <c r="C129" s="80" t="s">
        <v>5</v>
      </c>
      <c r="D129" s="82">
        <v>1</v>
      </c>
      <c r="E129" s="61">
        <v>42300</v>
      </c>
    </row>
    <row r="130" spans="1:5" s="8" customFormat="1" x14ac:dyDescent="0.25">
      <c r="A130" s="80">
        <v>122</v>
      </c>
      <c r="B130" s="81" t="s">
        <v>138</v>
      </c>
      <c r="C130" s="80" t="s">
        <v>20</v>
      </c>
      <c r="D130" s="82">
        <v>1</v>
      </c>
      <c r="E130" s="61">
        <v>12000</v>
      </c>
    </row>
    <row r="131" spans="1:5" s="8" customFormat="1" x14ac:dyDescent="0.25">
      <c r="A131" s="80">
        <v>123</v>
      </c>
      <c r="B131" s="81" t="s">
        <v>139</v>
      </c>
      <c r="C131" s="80" t="s">
        <v>20</v>
      </c>
      <c r="D131" s="82">
        <v>1</v>
      </c>
      <c r="E131" s="61">
        <v>11726</v>
      </c>
    </row>
    <row r="132" spans="1:5" s="8" customFormat="1" ht="25.5" x14ac:dyDescent="0.25">
      <c r="A132" s="80">
        <v>124</v>
      </c>
      <c r="B132" s="81" t="s">
        <v>140</v>
      </c>
      <c r="C132" s="80" t="s">
        <v>20</v>
      </c>
      <c r="D132" s="82">
        <v>1</v>
      </c>
      <c r="E132" s="61">
        <v>38900</v>
      </c>
    </row>
    <row r="133" spans="1:5" s="8" customFormat="1" ht="25.5" x14ac:dyDescent="0.25">
      <c r="A133" s="80">
        <v>125</v>
      </c>
      <c r="B133" s="81" t="s">
        <v>141</v>
      </c>
      <c r="C133" s="80" t="s">
        <v>20</v>
      </c>
      <c r="D133" s="82">
        <v>1</v>
      </c>
      <c r="E133" s="61">
        <v>35900</v>
      </c>
    </row>
    <row r="134" spans="1:5" s="8" customFormat="1" ht="25.5" x14ac:dyDescent="0.25">
      <c r="A134" s="80">
        <v>126</v>
      </c>
      <c r="B134" s="81" t="s">
        <v>142</v>
      </c>
      <c r="C134" s="80" t="s">
        <v>20</v>
      </c>
      <c r="D134" s="82">
        <v>1</v>
      </c>
      <c r="E134" s="61">
        <v>27600</v>
      </c>
    </row>
    <row r="135" spans="1:5" s="8" customFormat="1" ht="25.5" x14ac:dyDescent="0.25">
      <c r="A135" s="80">
        <v>127</v>
      </c>
      <c r="B135" s="81" t="s">
        <v>143</v>
      </c>
      <c r="C135" s="80" t="s">
        <v>5</v>
      </c>
      <c r="D135" s="82">
        <v>1</v>
      </c>
      <c r="E135" s="61">
        <v>14087</v>
      </c>
    </row>
    <row r="136" spans="1:5" s="8" customFormat="1" x14ac:dyDescent="0.25">
      <c r="A136" s="80">
        <v>128</v>
      </c>
      <c r="B136" s="81" t="s">
        <v>144</v>
      </c>
      <c r="C136" s="80" t="s">
        <v>20</v>
      </c>
      <c r="D136" s="82">
        <v>1</v>
      </c>
      <c r="E136" s="61">
        <v>63074</v>
      </c>
    </row>
    <row r="137" spans="1:5" s="8" customFormat="1" ht="25.5" x14ac:dyDescent="0.25">
      <c r="A137" s="80">
        <v>129</v>
      </c>
      <c r="B137" s="81" t="s">
        <v>145</v>
      </c>
      <c r="C137" s="80" t="s">
        <v>20</v>
      </c>
      <c r="D137" s="82">
        <v>1</v>
      </c>
      <c r="E137" s="61">
        <v>43200</v>
      </c>
    </row>
    <row r="138" spans="1:5" s="8" customFormat="1" ht="25.5" x14ac:dyDescent="0.25">
      <c r="A138" s="80">
        <v>130</v>
      </c>
      <c r="B138" s="81" t="s">
        <v>146</v>
      </c>
      <c r="C138" s="80" t="s">
        <v>20</v>
      </c>
      <c r="D138" s="82">
        <v>1</v>
      </c>
      <c r="E138" s="61">
        <v>23213</v>
      </c>
    </row>
    <row r="139" spans="1:5" s="8" customFormat="1" ht="51" x14ac:dyDescent="0.25">
      <c r="A139" s="80">
        <v>131</v>
      </c>
      <c r="B139" s="81" t="s">
        <v>147</v>
      </c>
      <c r="C139" s="80" t="s">
        <v>148</v>
      </c>
      <c r="D139" s="82">
        <v>1</v>
      </c>
      <c r="E139" s="61">
        <v>8900</v>
      </c>
    </row>
    <row r="140" spans="1:5" s="8" customFormat="1" ht="51" x14ac:dyDescent="0.25">
      <c r="A140" s="80">
        <v>132</v>
      </c>
      <c r="B140" s="81" t="s">
        <v>149</v>
      </c>
      <c r="C140" s="80" t="s">
        <v>148</v>
      </c>
      <c r="D140" s="82">
        <v>1</v>
      </c>
      <c r="E140" s="61">
        <v>6155</v>
      </c>
    </row>
    <row r="141" spans="1:5" s="8" customFormat="1" ht="38.25" x14ac:dyDescent="0.25">
      <c r="A141" s="80">
        <v>133</v>
      </c>
      <c r="B141" s="81" t="s">
        <v>150</v>
      </c>
      <c r="C141" s="80" t="s">
        <v>148</v>
      </c>
      <c r="D141" s="82">
        <v>1</v>
      </c>
      <c r="E141" s="61">
        <v>4198</v>
      </c>
    </row>
    <row r="142" spans="1:5" s="8" customFormat="1" ht="38.25" x14ac:dyDescent="0.25">
      <c r="A142" s="80">
        <v>134</v>
      </c>
      <c r="B142" s="81" t="s">
        <v>151</v>
      </c>
      <c r="C142" s="80" t="s">
        <v>20</v>
      </c>
      <c r="D142" s="82">
        <v>1</v>
      </c>
      <c r="E142" s="61">
        <v>2157876</v>
      </c>
    </row>
    <row r="143" spans="1:5" s="8" customFormat="1" ht="25.5" x14ac:dyDescent="0.25">
      <c r="A143" s="80">
        <v>135</v>
      </c>
      <c r="B143" s="81" t="s">
        <v>152</v>
      </c>
      <c r="C143" s="80" t="s">
        <v>20</v>
      </c>
      <c r="D143" s="82">
        <v>1</v>
      </c>
      <c r="E143" s="61">
        <v>1718646</v>
      </c>
    </row>
    <row r="144" spans="1:5" s="8" customFormat="1" ht="25.5" x14ac:dyDescent="0.25">
      <c r="A144" s="80">
        <v>136</v>
      </c>
      <c r="B144" s="81" t="s">
        <v>153</v>
      </c>
      <c r="C144" s="80" t="s">
        <v>20</v>
      </c>
      <c r="D144" s="82">
        <v>1</v>
      </c>
      <c r="E144" s="61">
        <v>33200</v>
      </c>
    </row>
    <row r="145" spans="1:5" s="8" customFormat="1" ht="25.5" x14ac:dyDescent="0.25">
      <c r="A145" s="80">
        <v>137</v>
      </c>
      <c r="B145" s="81" t="s">
        <v>154</v>
      </c>
      <c r="C145" s="80" t="s">
        <v>20</v>
      </c>
      <c r="D145" s="82">
        <v>1</v>
      </c>
      <c r="E145" s="61">
        <v>23800</v>
      </c>
    </row>
    <row r="146" spans="1:5" s="8" customFormat="1" x14ac:dyDescent="0.25">
      <c r="A146" s="80">
        <v>138</v>
      </c>
      <c r="B146" s="81" t="s">
        <v>155</v>
      </c>
      <c r="C146" s="80" t="s">
        <v>20</v>
      </c>
      <c r="D146" s="82">
        <v>1</v>
      </c>
      <c r="E146" s="61">
        <v>18900</v>
      </c>
    </row>
    <row r="147" spans="1:5" s="8" customFormat="1" ht="25.5" x14ac:dyDescent="0.25">
      <c r="A147" s="80">
        <v>139</v>
      </c>
      <c r="B147" s="81" t="s">
        <v>156</v>
      </c>
      <c r="C147" s="80" t="s">
        <v>5</v>
      </c>
      <c r="D147" s="82">
        <v>1</v>
      </c>
      <c r="E147" s="61">
        <v>23952</v>
      </c>
    </row>
    <row r="148" spans="1:5" s="8" customFormat="1" x14ac:dyDescent="0.25">
      <c r="A148" s="80">
        <v>140</v>
      </c>
      <c r="B148" s="81" t="s">
        <v>157</v>
      </c>
      <c r="C148" s="80" t="s">
        <v>5</v>
      </c>
      <c r="D148" s="82">
        <v>1</v>
      </c>
      <c r="E148" s="61">
        <v>8900</v>
      </c>
    </row>
    <row r="149" spans="1:5" s="8" customFormat="1" x14ac:dyDescent="0.25">
      <c r="A149" s="80">
        <v>141</v>
      </c>
      <c r="B149" s="81" t="s">
        <v>158</v>
      </c>
      <c r="C149" s="80" t="s">
        <v>5</v>
      </c>
      <c r="D149" s="82">
        <v>1</v>
      </c>
      <c r="E149" s="61">
        <v>11190</v>
      </c>
    </row>
    <row r="150" spans="1:5" s="8" customFormat="1" x14ac:dyDescent="0.25">
      <c r="A150" s="80">
        <v>142</v>
      </c>
      <c r="B150" s="81" t="s">
        <v>159</v>
      </c>
      <c r="C150" s="80" t="s">
        <v>5</v>
      </c>
      <c r="D150" s="82">
        <v>1</v>
      </c>
      <c r="E150" s="61">
        <v>15600</v>
      </c>
    </row>
    <row r="151" spans="1:5" s="8" customFormat="1" x14ac:dyDescent="0.25">
      <c r="A151" s="80">
        <v>143</v>
      </c>
      <c r="B151" s="81" t="s">
        <v>160</v>
      </c>
      <c r="C151" s="80" t="s">
        <v>5</v>
      </c>
      <c r="D151" s="82">
        <v>1</v>
      </c>
      <c r="E151" s="61">
        <v>19800</v>
      </c>
    </row>
    <row r="152" spans="1:5" s="8" customFormat="1" x14ac:dyDescent="0.25">
      <c r="A152" s="80">
        <v>144</v>
      </c>
      <c r="B152" s="81" t="s">
        <v>161</v>
      </c>
      <c r="C152" s="80" t="s">
        <v>5</v>
      </c>
      <c r="D152" s="82">
        <v>1</v>
      </c>
      <c r="E152" s="61">
        <v>26500</v>
      </c>
    </row>
    <row r="153" spans="1:5" s="8" customFormat="1" ht="51" x14ac:dyDescent="0.25">
      <c r="A153" s="80">
        <v>145</v>
      </c>
      <c r="B153" s="81" t="s">
        <v>162</v>
      </c>
      <c r="C153" s="80" t="s">
        <v>5</v>
      </c>
      <c r="D153" s="82">
        <v>1</v>
      </c>
      <c r="E153" s="61">
        <v>65900</v>
      </c>
    </row>
    <row r="154" spans="1:5" s="8" customFormat="1" ht="51" x14ac:dyDescent="0.25">
      <c r="A154" s="80">
        <v>146</v>
      </c>
      <c r="B154" s="81" t="s">
        <v>163</v>
      </c>
      <c r="C154" s="80" t="s">
        <v>5</v>
      </c>
      <c r="D154" s="82">
        <v>1</v>
      </c>
      <c r="E154" s="61">
        <v>71200</v>
      </c>
    </row>
    <row r="155" spans="1:5" s="8" customFormat="1" ht="38.25" x14ac:dyDescent="0.25">
      <c r="A155" s="80">
        <v>147</v>
      </c>
      <c r="B155" s="81" t="s">
        <v>164</v>
      </c>
      <c r="C155" s="80" t="s">
        <v>20</v>
      </c>
      <c r="D155" s="82">
        <v>1</v>
      </c>
      <c r="E155" s="61">
        <v>2260847</v>
      </c>
    </row>
    <row r="156" spans="1:5" s="8" customFormat="1" ht="38.25" x14ac:dyDescent="0.25">
      <c r="A156" s="80">
        <v>148</v>
      </c>
      <c r="B156" s="81" t="s">
        <v>165</v>
      </c>
      <c r="C156" s="80" t="s">
        <v>20</v>
      </c>
      <c r="D156" s="82">
        <v>1</v>
      </c>
      <c r="E156" s="61">
        <v>2026050</v>
      </c>
    </row>
    <row r="157" spans="1:5" s="8" customFormat="1" ht="38.25" x14ac:dyDescent="0.25">
      <c r="A157" s="80">
        <v>149</v>
      </c>
      <c r="B157" s="81" t="s">
        <v>166</v>
      </c>
      <c r="C157" s="80" t="s">
        <v>20</v>
      </c>
      <c r="D157" s="82">
        <v>1</v>
      </c>
      <c r="E157" s="61">
        <v>1651714</v>
      </c>
    </row>
    <row r="158" spans="1:5" s="8" customFormat="1" ht="25.5" x14ac:dyDescent="0.25">
      <c r="A158" s="80">
        <v>150</v>
      </c>
      <c r="B158" s="81" t="s">
        <v>167</v>
      </c>
      <c r="C158" s="80" t="s">
        <v>20</v>
      </c>
      <c r="D158" s="82">
        <v>1</v>
      </c>
      <c r="E158" s="61">
        <v>20900</v>
      </c>
    </row>
    <row r="159" spans="1:5" s="8" customFormat="1" ht="25.5" x14ac:dyDescent="0.25">
      <c r="A159" s="80">
        <v>151</v>
      </c>
      <c r="B159" s="81" t="s">
        <v>168</v>
      </c>
      <c r="C159" s="80" t="s">
        <v>20</v>
      </c>
      <c r="D159" s="82">
        <v>1</v>
      </c>
      <c r="E159" s="61">
        <v>19181</v>
      </c>
    </row>
    <row r="160" spans="1:5" s="8" customFormat="1" ht="25.5" x14ac:dyDescent="0.25">
      <c r="A160" s="80">
        <v>152</v>
      </c>
      <c r="B160" s="81" t="s">
        <v>169</v>
      </c>
      <c r="C160" s="80" t="s">
        <v>20</v>
      </c>
      <c r="D160" s="82">
        <v>1</v>
      </c>
      <c r="E160" s="61">
        <v>18778</v>
      </c>
    </row>
    <row r="161" spans="1:5" s="8" customFormat="1" ht="25.5" x14ac:dyDescent="0.25">
      <c r="A161" s="80">
        <v>153</v>
      </c>
      <c r="B161" s="81" t="s">
        <v>170</v>
      </c>
      <c r="C161" s="80" t="s">
        <v>20</v>
      </c>
      <c r="D161" s="82">
        <v>1</v>
      </c>
      <c r="E161" s="61">
        <v>28900</v>
      </c>
    </row>
    <row r="162" spans="1:5" s="8" customFormat="1" ht="25.5" x14ac:dyDescent="0.25">
      <c r="A162" s="80">
        <v>154</v>
      </c>
      <c r="B162" s="81" t="s">
        <v>171</v>
      </c>
      <c r="C162" s="80" t="s">
        <v>20</v>
      </c>
      <c r="D162" s="82">
        <v>1</v>
      </c>
      <c r="E162" s="61">
        <v>32400</v>
      </c>
    </row>
    <row r="163" spans="1:5" s="8" customFormat="1" ht="26.25" thickBot="1" x14ac:dyDescent="0.3">
      <c r="A163" s="80">
        <v>155</v>
      </c>
      <c r="B163" s="81" t="s">
        <v>172</v>
      </c>
      <c r="C163" s="80" t="s">
        <v>20</v>
      </c>
      <c r="D163" s="82">
        <v>1</v>
      </c>
      <c r="E163" s="61">
        <v>65790</v>
      </c>
    </row>
    <row r="164" spans="1:5" s="8" customFormat="1" ht="25.5" x14ac:dyDescent="0.25">
      <c r="A164" s="114" t="s">
        <v>173</v>
      </c>
      <c r="B164" s="115"/>
      <c r="C164" s="101" t="s">
        <v>2</v>
      </c>
      <c r="D164" s="104" t="s">
        <v>3</v>
      </c>
      <c r="E164" s="101" t="s">
        <v>235</v>
      </c>
    </row>
    <row r="165" spans="1:5" s="8" customFormat="1" ht="38.25" x14ac:dyDescent="0.25">
      <c r="A165" s="80">
        <v>156</v>
      </c>
      <c r="B165" s="81" t="s">
        <v>174</v>
      </c>
      <c r="C165" s="80" t="s">
        <v>23</v>
      </c>
      <c r="D165" s="82">
        <v>1</v>
      </c>
      <c r="E165" s="61">
        <v>45600</v>
      </c>
    </row>
    <row r="166" spans="1:5" s="8" customFormat="1" ht="38.25" x14ac:dyDescent="0.25">
      <c r="A166" s="80">
        <v>157</v>
      </c>
      <c r="B166" s="81" t="s">
        <v>175</v>
      </c>
      <c r="C166" s="80" t="s">
        <v>20</v>
      </c>
      <c r="D166" s="82">
        <v>1</v>
      </c>
      <c r="E166" s="61">
        <v>21900</v>
      </c>
    </row>
    <row r="167" spans="1:5" s="8" customFormat="1" x14ac:dyDescent="0.25">
      <c r="A167" s="80">
        <v>158</v>
      </c>
      <c r="B167" s="83" t="s">
        <v>176</v>
      </c>
      <c r="C167" s="80" t="s">
        <v>23</v>
      </c>
      <c r="D167" s="82">
        <v>1</v>
      </c>
      <c r="E167" s="61">
        <v>17201</v>
      </c>
    </row>
    <row r="168" spans="1:5" s="8" customFormat="1" ht="25.5" x14ac:dyDescent="0.25">
      <c r="A168" s="80">
        <v>159</v>
      </c>
      <c r="B168" s="81" t="s">
        <v>177</v>
      </c>
      <c r="C168" s="80" t="s">
        <v>23</v>
      </c>
      <c r="D168" s="82">
        <v>1</v>
      </c>
      <c r="E168" s="61">
        <v>20398</v>
      </c>
    </row>
    <row r="169" spans="1:5" s="8" customFormat="1" ht="25.5" x14ac:dyDescent="0.25">
      <c r="A169" s="80">
        <v>160</v>
      </c>
      <c r="B169" s="81" t="s">
        <v>178</v>
      </c>
      <c r="C169" s="80" t="s">
        <v>23</v>
      </c>
      <c r="D169" s="82">
        <v>1</v>
      </c>
      <c r="E169" s="61">
        <v>16487</v>
      </c>
    </row>
    <row r="170" spans="1:5" s="8" customFormat="1" ht="38.25" x14ac:dyDescent="0.25">
      <c r="A170" s="80">
        <v>161</v>
      </c>
      <c r="B170" s="81" t="s">
        <v>179</v>
      </c>
      <c r="C170" s="80" t="s">
        <v>23</v>
      </c>
      <c r="D170" s="82">
        <v>1</v>
      </c>
      <c r="E170" s="61">
        <v>45600</v>
      </c>
    </row>
    <row r="171" spans="1:5" s="8" customFormat="1" ht="38.25" x14ac:dyDescent="0.25">
      <c r="A171" s="80">
        <v>162</v>
      </c>
      <c r="B171" s="81" t="s">
        <v>180</v>
      </c>
      <c r="C171" s="80" t="s">
        <v>5</v>
      </c>
      <c r="D171" s="82">
        <v>1</v>
      </c>
      <c r="E171" s="61">
        <v>23100</v>
      </c>
    </row>
    <row r="172" spans="1:5" s="8" customFormat="1" ht="25.5" x14ac:dyDescent="0.25">
      <c r="A172" s="80">
        <v>163</v>
      </c>
      <c r="B172" s="81" t="s">
        <v>181</v>
      </c>
      <c r="C172" s="80" t="s">
        <v>23</v>
      </c>
      <c r="D172" s="82">
        <v>1</v>
      </c>
      <c r="E172" s="61">
        <v>18900</v>
      </c>
    </row>
    <row r="173" spans="1:5" s="8" customFormat="1" ht="25.5" x14ac:dyDescent="0.25">
      <c r="A173" s="80">
        <v>164</v>
      </c>
      <c r="B173" s="81" t="s">
        <v>182</v>
      </c>
      <c r="C173" s="80" t="s">
        <v>5</v>
      </c>
      <c r="D173" s="82">
        <v>1</v>
      </c>
      <c r="E173" s="61">
        <v>70415</v>
      </c>
    </row>
    <row r="174" spans="1:5" s="8" customFormat="1" ht="38.25" x14ac:dyDescent="0.25">
      <c r="A174" s="80">
        <v>165</v>
      </c>
      <c r="B174" s="81" t="s">
        <v>183</v>
      </c>
      <c r="C174" s="80" t="s">
        <v>23</v>
      </c>
      <c r="D174" s="82">
        <v>1</v>
      </c>
      <c r="E174" s="61">
        <v>45600</v>
      </c>
    </row>
    <row r="175" spans="1:5" s="8" customFormat="1" ht="25.5" x14ac:dyDescent="0.25">
      <c r="A175" s="80">
        <v>166</v>
      </c>
      <c r="B175" s="81" t="s">
        <v>184</v>
      </c>
      <c r="C175" s="80" t="s">
        <v>23</v>
      </c>
      <c r="D175" s="82">
        <v>1</v>
      </c>
      <c r="E175" s="61">
        <v>39800</v>
      </c>
    </row>
    <row r="176" spans="1:5" s="8" customFormat="1" ht="25.5" x14ac:dyDescent="0.25">
      <c r="A176" s="80">
        <v>167</v>
      </c>
      <c r="B176" s="81" t="s">
        <v>185</v>
      </c>
      <c r="C176" s="80" t="s">
        <v>23</v>
      </c>
      <c r="D176" s="82">
        <v>1</v>
      </c>
      <c r="E176" s="61">
        <v>35900</v>
      </c>
    </row>
    <row r="177" spans="1:5" s="8" customFormat="1" ht="38.25" x14ac:dyDescent="0.25">
      <c r="A177" s="80">
        <v>168</v>
      </c>
      <c r="B177" s="81" t="s">
        <v>186</v>
      </c>
      <c r="C177" s="80" t="s">
        <v>20</v>
      </c>
      <c r="D177" s="82">
        <v>1</v>
      </c>
      <c r="E177" s="61">
        <v>221000</v>
      </c>
    </row>
    <row r="178" spans="1:5" s="8" customFormat="1" ht="39" thickBot="1" x14ac:dyDescent="0.3">
      <c r="A178" s="80">
        <v>169</v>
      </c>
      <c r="B178" s="81" t="s">
        <v>187</v>
      </c>
      <c r="C178" s="80" t="s">
        <v>32</v>
      </c>
      <c r="D178" s="82">
        <v>1</v>
      </c>
      <c r="E178" s="61">
        <v>46700</v>
      </c>
    </row>
    <row r="179" spans="1:5" s="8" customFormat="1" ht="25.5" x14ac:dyDescent="0.25">
      <c r="A179" s="114" t="s">
        <v>188</v>
      </c>
      <c r="B179" s="115"/>
      <c r="C179" s="101" t="s">
        <v>2</v>
      </c>
      <c r="D179" s="104" t="s">
        <v>3</v>
      </c>
      <c r="E179" s="101" t="s">
        <v>235</v>
      </c>
    </row>
    <row r="180" spans="1:5" s="8" customFormat="1" ht="25.5" x14ac:dyDescent="0.25">
      <c r="A180" s="80">
        <v>170</v>
      </c>
      <c r="B180" s="81" t="s">
        <v>189</v>
      </c>
      <c r="C180" s="80" t="s">
        <v>5</v>
      </c>
      <c r="D180" s="82">
        <v>1</v>
      </c>
      <c r="E180" s="61">
        <v>32100</v>
      </c>
    </row>
    <row r="181" spans="1:5" s="8" customFormat="1" ht="25.5" x14ac:dyDescent="0.25">
      <c r="A181" s="80">
        <v>171</v>
      </c>
      <c r="B181" s="81" t="s">
        <v>190</v>
      </c>
      <c r="C181" s="80" t="s">
        <v>20</v>
      </c>
      <c r="D181" s="82">
        <v>1</v>
      </c>
      <c r="E181" s="61">
        <v>33000</v>
      </c>
    </row>
    <row r="182" spans="1:5" s="8" customFormat="1" ht="38.25" x14ac:dyDescent="0.25">
      <c r="A182" s="80">
        <v>172</v>
      </c>
      <c r="B182" s="81" t="s">
        <v>191</v>
      </c>
      <c r="C182" s="80" t="s">
        <v>20</v>
      </c>
      <c r="D182" s="82">
        <v>1</v>
      </c>
      <c r="E182" s="61">
        <v>28900</v>
      </c>
    </row>
    <row r="183" spans="1:5" s="8" customFormat="1" ht="25.5" x14ac:dyDescent="0.25">
      <c r="A183" s="80">
        <v>173</v>
      </c>
      <c r="B183" s="81" t="s">
        <v>192</v>
      </c>
      <c r="C183" s="80" t="s">
        <v>20</v>
      </c>
      <c r="D183" s="82">
        <v>1</v>
      </c>
      <c r="E183" s="61">
        <v>25600</v>
      </c>
    </row>
    <row r="184" spans="1:5" s="8" customFormat="1" ht="25.5" x14ac:dyDescent="0.25">
      <c r="A184" s="80">
        <v>174</v>
      </c>
      <c r="B184" s="81" t="s">
        <v>193</v>
      </c>
      <c r="C184" s="80" t="s">
        <v>20</v>
      </c>
      <c r="D184" s="82">
        <v>1</v>
      </c>
      <c r="E184" s="61">
        <v>33500</v>
      </c>
    </row>
    <row r="185" spans="1:5" s="8" customFormat="1" ht="26.25" thickBot="1" x14ac:dyDescent="0.3">
      <c r="A185" s="80">
        <v>175</v>
      </c>
      <c r="B185" s="81" t="s">
        <v>194</v>
      </c>
      <c r="C185" s="80" t="s">
        <v>20</v>
      </c>
      <c r="D185" s="82">
        <v>1</v>
      </c>
      <c r="E185" s="61">
        <v>23400</v>
      </c>
    </row>
    <row r="186" spans="1:5" s="8" customFormat="1" ht="25.5" x14ac:dyDescent="0.25">
      <c r="A186" s="114" t="s">
        <v>195</v>
      </c>
      <c r="B186" s="115"/>
      <c r="C186" s="101" t="s">
        <v>2</v>
      </c>
      <c r="D186" s="104" t="s">
        <v>3</v>
      </c>
      <c r="E186" s="101" t="s">
        <v>235</v>
      </c>
    </row>
    <row r="187" spans="1:5" s="8" customFormat="1" x14ac:dyDescent="0.25">
      <c r="A187" s="80">
        <v>176</v>
      </c>
      <c r="B187" s="81" t="s">
        <v>196</v>
      </c>
      <c r="C187" s="80" t="s">
        <v>20</v>
      </c>
      <c r="D187" s="82">
        <v>1</v>
      </c>
      <c r="E187" s="61">
        <v>33200</v>
      </c>
    </row>
    <row r="188" spans="1:5" s="8" customFormat="1" x14ac:dyDescent="0.25">
      <c r="A188" s="80">
        <v>177</v>
      </c>
      <c r="B188" s="81" t="s">
        <v>197</v>
      </c>
      <c r="C188" s="80" t="s">
        <v>20</v>
      </c>
      <c r="D188" s="82">
        <v>1</v>
      </c>
      <c r="E188" s="61">
        <v>16500</v>
      </c>
    </row>
    <row r="189" spans="1:5" s="8" customFormat="1" ht="25.5" x14ac:dyDescent="0.25">
      <c r="A189" s="80">
        <v>178</v>
      </c>
      <c r="B189" s="81" t="s">
        <v>198</v>
      </c>
      <c r="C189" s="80" t="s">
        <v>5</v>
      </c>
      <c r="D189" s="82">
        <v>1</v>
      </c>
      <c r="E189" s="61">
        <v>21900</v>
      </c>
    </row>
    <row r="190" spans="1:5" s="8" customFormat="1" ht="25.5" x14ac:dyDescent="0.25">
      <c r="A190" s="80">
        <v>179</v>
      </c>
      <c r="B190" s="81" t="s">
        <v>199</v>
      </c>
      <c r="C190" s="80" t="s">
        <v>20</v>
      </c>
      <c r="D190" s="82">
        <v>1</v>
      </c>
      <c r="E190" s="61">
        <v>93887</v>
      </c>
    </row>
    <row r="191" spans="1:5" s="8" customFormat="1" ht="25.5" x14ac:dyDescent="0.25">
      <c r="A191" s="80">
        <v>180</v>
      </c>
      <c r="B191" s="81" t="s">
        <v>200</v>
      </c>
      <c r="C191" s="80" t="s">
        <v>20</v>
      </c>
      <c r="D191" s="82">
        <v>1</v>
      </c>
      <c r="E191" s="61">
        <v>453872</v>
      </c>
    </row>
    <row r="192" spans="1:5" s="8" customFormat="1" ht="25.5" x14ac:dyDescent="0.25">
      <c r="A192" s="80">
        <v>181</v>
      </c>
      <c r="B192" s="81" t="s">
        <v>201</v>
      </c>
      <c r="C192" s="80" t="s">
        <v>20</v>
      </c>
      <c r="D192" s="82">
        <v>1</v>
      </c>
      <c r="E192" s="61">
        <v>236314</v>
      </c>
    </row>
    <row r="193" spans="1:6" s="8" customFormat="1" x14ac:dyDescent="0.25">
      <c r="A193" s="80">
        <v>182</v>
      </c>
      <c r="B193" s="81" t="s">
        <v>202</v>
      </c>
      <c r="C193" s="80" t="s">
        <v>20</v>
      </c>
      <c r="D193" s="82">
        <v>1</v>
      </c>
      <c r="E193" s="61">
        <v>88900</v>
      </c>
    </row>
    <row r="194" spans="1:6" s="8" customFormat="1" ht="13.5" thickBot="1" x14ac:dyDescent="0.3">
      <c r="A194" s="80">
        <v>183</v>
      </c>
      <c r="B194" s="81" t="s">
        <v>203</v>
      </c>
      <c r="C194" s="80" t="s">
        <v>20</v>
      </c>
      <c r="D194" s="82">
        <v>1</v>
      </c>
      <c r="E194" s="61">
        <v>80271</v>
      </c>
    </row>
    <row r="195" spans="1:6" s="8" customFormat="1" ht="25.5" x14ac:dyDescent="0.25">
      <c r="A195" s="114" t="s">
        <v>204</v>
      </c>
      <c r="B195" s="115"/>
      <c r="C195" s="101" t="s">
        <v>2</v>
      </c>
      <c r="D195" s="104" t="s">
        <v>3</v>
      </c>
      <c r="E195" s="101" t="s">
        <v>235</v>
      </c>
    </row>
    <row r="196" spans="1:6" s="8" customFormat="1" ht="51.75" thickBot="1" x14ac:dyDescent="0.3">
      <c r="A196" s="80">
        <v>184</v>
      </c>
      <c r="B196" s="81" t="s">
        <v>205</v>
      </c>
      <c r="C196" s="80" t="s">
        <v>206</v>
      </c>
      <c r="D196" s="82">
        <v>1</v>
      </c>
      <c r="E196" s="61">
        <v>929887</v>
      </c>
    </row>
    <row r="197" spans="1:6" s="8" customFormat="1" ht="25.5" x14ac:dyDescent="0.25">
      <c r="A197" s="114" t="s">
        <v>207</v>
      </c>
      <c r="B197" s="115"/>
      <c r="C197" s="101" t="s">
        <v>2</v>
      </c>
      <c r="D197" s="104" t="s">
        <v>3</v>
      </c>
      <c r="E197" s="101" t="s">
        <v>235</v>
      </c>
    </row>
    <row r="198" spans="1:6" s="8" customFormat="1" ht="38.25" x14ac:dyDescent="0.25">
      <c r="A198" s="80">
        <v>185</v>
      </c>
      <c r="B198" s="81" t="s">
        <v>208</v>
      </c>
      <c r="C198" s="80" t="s">
        <v>20</v>
      </c>
      <c r="D198" s="86">
        <v>1</v>
      </c>
      <c r="E198" s="61">
        <v>55600</v>
      </c>
    </row>
    <row r="199" spans="1:6" s="8" customFormat="1" ht="13.5" thickBot="1" x14ac:dyDescent="0.3">
      <c r="A199" s="80">
        <v>186</v>
      </c>
      <c r="B199" s="81" t="s">
        <v>209</v>
      </c>
      <c r="C199" s="80" t="s">
        <v>5</v>
      </c>
      <c r="D199" s="86">
        <v>1</v>
      </c>
      <c r="E199" s="61">
        <v>18900</v>
      </c>
    </row>
    <row r="200" spans="1:6" s="8" customFormat="1" ht="25.5" x14ac:dyDescent="0.25">
      <c r="A200" s="114" t="s">
        <v>210</v>
      </c>
      <c r="B200" s="115"/>
      <c r="C200" s="101" t="s">
        <v>2</v>
      </c>
      <c r="D200" s="104" t="s">
        <v>3</v>
      </c>
      <c r="E200" s="101" t="s">
        <v>235</v>
      </c>
    </row>
    <row r="201" spans="1:6" s="8" customFormat="1" ht="76.5" x14ac:dyDescent="0.25">
      <c r="A201" s="80">
        <v>187</v>
      </c>
      <c r="B201" s="81" t="s">
        <v>211</v>
      </c>
      <c r="C201" s="80" t="s">
        <v>20</v>
      </c>
      <c r="D201" s="86">
        <v>1</v>
      </c>
      <c r="E201" s="61">
        <v>320000</v>
      </c>
    </row>
    <row r="202" spans="1:6" s="8" customFormat="1" ht="76.5" x14ac:dyDescent="0.25">
      <c r="A202" s="80">
        <v>188</v>
      </c>
      <c r="B202" s="81" t="s">
        <v>212</v>
      </c>
      <c r="C202" s="80" t="s">
        <v>20</v>
      </c>
      <c r="D202" s="82">
        <v>1</v>
      </c>
      <c r="E202" s="61">
        <v>733697</v>
      </c>
    </row>
    <row r="203" spans="1:6" s="8" customFormat="1" ht="15" customHeight="1" x14ac:dyDescent="0.25">
      <c r="A203" s="67"/>
      <c r="B203" s="68"/>
      <c r="C203" s="130" t="s">
        <v>236</v>
      </c>
      <c r="D203" s="130"/>
      <c r="E203" s="106">
        <v>0.13</v>
      </c>
      <c r="F203" s="5"/>
    </row>
    <row r="204" spans="1:6" s="8" customFormat="1" ht="12.75" customHeight="1" x14ac:dyDescent="0.25">
      <c r="A204" s="67"/>
      <c r="B204" s="68"/>
      <c r="C204" s="130" t="s">
        <v>237</v>
      </c>
      <c r="D204" s="130" t="s">
        <v>215</v>
      </c>
      <c r="E204" s="106">
        <v>0.02</v>
      </c>
      <c r="F204" s="5"/>
    </row>
    <row r="205" spans="1:6" s="8" customFormat="1" x14ac:dyDescent="0.25">
      <c r="A205" s="67"/>
      <c r="B205" s="68"/>
      <c r="C205" s="130" t="s">
        <v>238</v>
      </c>
      <c r="D205" s="130" t="s">
        <v>215</v>
      </c>
      <c r="E205" s="106">
        <v>0.05</v>
      </c>
      <c r="F205" s="5"/>
    </row>
    <row r="206" spans="1:6" s="8" customFormat="1" ht="12.75" customHeight="1" x14ac:dyDescent="0.25">
      <c r="A206" s="70"/>
      <c r="B206" s="71"/>
      <c r="C206" s="129" t="s">
        <v>247</v>
      </c>
      <c r="D206" s="129"/>
      <c r="E206" s="106">
        <v>0.19</v>
      </c>
      <c r="F206" s="5"/>
    </row>
    <row r="208" spans="1:6" x14ac:dyDescent="0.25">
      <c r="A208" s="10"/>
    </row>
    <row r="209" spans="1:4" x14ac:dyDescent="0.25">
      <c r="A209" s="12"/>
      <c r="B209" s="18"/>
      <c r="C209" s="13"/>
    </row>
    <row r="210" spans="1:4" x14ac:dyDescent="0.25">
      <c r="A210" s="12"/>
      <c r="B210" s="18"/>
      <c r="C210" s="13"/>
      <c r="D210" s="15"/>
    </row>
    <row r="211" spans="1:4" x14ac:dyDescent="0.25">
      <c r="A211" s="12"/>
      <c r="B211" s="17"/>
      <c r="C211" s="15"/>
      <c r="D211" s="15"/>
    </row>
    <row r="212" spans="1:4" x14ac:dyDescent="0.2">
      <c r="B212" s="19"/>
      <c r="C212" s="15"/>
      <c r="D212" s="15"/>
    </row>
    <row r="213" spans="1:4" x14ac:dyDescent="0.25">
      <c r="A213" s="12"/>
      <c r="B213" s="28"/>
      <c r="C213" s="15"/>
      <c r="D213" s="15"/>
    </row>
    <row r="214" spans="1:4" x14ac:dyDescent="0.25">
      <c r="A214" s="12"/>
      <c r="B214" s="28"/>
      <c r="C214" s="15"/>
      <c r="D214" s="15"/>
    </row>
    <row r="215" spans="1:4" x14ac:dyDescent="0.25">
      <c r="A215" s="12"/>
      <c r="B215" s="17"/>
    </row>
    <row r="216" spans="1:4" x14ac:dyDescent="0.2">
      <c r="A216" s="12"/>
      <c r="B216" s="29"/>
    </row>
    <row r="217" spans="1:4" x14ac:dyDescent="0.2">
      <c r="A217" s="21"/>
      <c r="B217" s="22"/>
      <c r="C217" s="23"/>
      <c r="D217" s="23"/>
    </row>
    <row r="218" spans="1:4" x14ac:dyDescent="0.25">
      <c r="B218" s="30"/>
    </row>
    <row r="219" spans="1:4" x14ac:dyDescent="0.25">
      <c r="A219" s="110"/>
      <c r="B219" s="110"/>
      <c r="C219" s="110"/>
      <c r="D219" s="110"/>
    </row>
    <row r="220" spans="1:4" x14ac:dyDescent="0.25">
      <c r="A220" s="111"/>
      <c r="B220" s="111"/>
      <c r="C220" s="111"/>
      <c r="D220" s="111"/>
    </row>
    <row r="229" spans="1:1" x14ac:dyDescent="0.25">
      <c r="A229" s="5"/>
    </row>
    <row r="230" spans="1:1" x14ac:dyDescent="0.25">
      <c r="A230" s="5"/>
    </row>
  </sheetData>
  <customSheetViews>
    <customSheetView guid="{2676CABB-28A4-4C59-8BEC-FB0C36D218A1}">
      <selection activeCell="G16" sqref="G16"/>
      <pageMargins left="0.7" right="0.7" top="0.75" bottom="0.75" header="0.3" footer="0.3"/>
      <pageSetup paperSize="9" orientation="portrait" r:id="rId1"/>
    </customSheetView>
  </customSheetViews>
  <mergeCells count="19">
    <mergeCell ref="A195:B195"/>
    <mergeCell ref="A197:B197"/>
    <mergeCell ref="C205:D205"/>
    <mergeCell ref="A104:B104"/>
    <mergeCell ref="A115:B115"/>
    <mergeCell ref="A164:B164"/>
    <mergeCell ref="A179:B179"/>
    <mergeCell ref="A186:B186"/>
    <mergeCell ref="A13:B13"/>
    <mergeCell ref="A34:B34"/>
    <mergeCell ref="A45:B45"/>
    <mergeCell ref="A84:B84"/>
    <mergeCell ref="A90:B90"/>
    <mergeCell ref="A200:B200"/>
    <mergeCell ref="A219:D219"/>
    <mergeCell ref="A220:D220"/>
    <mergeCell ref="C206:D206"/>
    <mergeCell ref="C203:D203"/>
    <mergeCell ref="C204:D204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COTIZACIONES </vt:lpstr>
      <vt:lpstr>HISTORICO</vt:lpstr>
      <vt:lpstr>COMPARA ITEMS</vt:lpstr>
      <vt:lpstr>PROYECCION PRECIO REFERENCIA</vt:lpstr>
      <vt:lpstr>PRECIO REFERENCIA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Yurany</dc:creator>
  <cp:lastModifiedBy>OPSJenny Katherine Cardenas Forero</cp:lastModifiedBy>
  <cp:lastPrinted>2022-03-10T18:55:59Z</cp:lastPrinted>
  <dcterms:created xsi:type="dcterms:W3CDTF">2022-02-26T15:33:42Z</dcterms:created>
  <dcterms:modified xsi:type="dcterms:W3CDTF">2022-03-10T19:02:02Z</dcterms:modified>
</cp:coreProperties>
</file>