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RETARÍA DEL DEPORTE\031 - BMX BOSQUE POP LP-002-2022\INTERV\"/>
    </mc:Choice>
  </mc:AlternateContent>
  <xr:revisionPtr revIDLastSave="0" documentId="8_{086F2EB1-0203-4E91-820A-F1533BE950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. INTERVENTORIA " sheetId="1" r:id="rId1"/>
    <sheet name="FACTOR MULTIPLICADOR" sheetId="5" r:id="rId2"/>
  </sheets>
  <externalReferences>
    <externalReference r:id="rId3"/>
    <externalReference r:id="rId4"/>
  </externalReferences>
  <definedNames>
    <definedName name="TARIFAS">[1]TARIFAS!$A$1:$F$52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23" i="1" s="1"/>
  <c r="E9" i="1" l="1"/>
  <c r="E8" i="1"/>
  <c r="F7" i="1"/>
  <c r="H7" i="1" s="1"/>
  <c r="I42" i="5"/>
  <c r="I40" i="5"/>
  <c r="I49" i="5" s="1"/>
  <c r="I36" i="5"/>
  <c r="I20" i="5"/>
  <c r="I6" i="5"/>
  <c r="I8" i="5" s="1"/>
  <c r="I5" i="5"/>
  <c r="I16" i="5" l="1"/>
  <c r="I55" i="5" s="1"/>
  <c r="F8" i="1" l="1"/>
  <c r="H8" i="1" s="1"/>
  <c r="F9" i="1"/>
  <c r="H9" i="1" s="1"/>
  <c r="D15" i="1"/>
  <c r="E15" i="1"/>
  <c r="D16" i="1"/>
  <c r="E16" i="1"/>
  <c r="D17" i="1"/>
  <c r="E17" i="1"/>
  <c r="H29" i="1"/>
  <c r="H30" i="1"/>
  <c r="H31" i="1"/>
  <c r="H32" i="1"/>
  <c r="H34" i="1" l="1"/>
  <c r="F17" i="1"/>
  <c r="H17" i="1" s="1"/>
  <c r="F15" i="1"/>
  <c r="H15" i="1" s="1"/>
  <c r="H11" i="1"/>
  <c r="F16" i="1"/>
  <c r="H16" i="1" s="1"/>
  <c r="F23" i="1"/>
  <c r="H23" i="1" s="1"/>
  <c r="H19" i="1" l="1"/>
  <c r="H25" i="1"/>
  <c r="H37" i="1" l="1"/>
  <c r="H38" i="1" s="1"/>
  <c r="H39" i="1" s="1"/>
</calcChain>
</file>

<file path=xl/sharedStrings.xml><?xml version="1.0" encoding="utf-8"?>
<sst xmlns="http://schemas.openxmlformats.org/spreadsheetml/2006/main" count="131" uniqueCount="116">
  <si>
    <t>VALOR TOTAL OFERTA</t>
  </si>
  <si>
    <t>IVA 19%</t>
  </si>
  <si>
    <t>RESUMEN GENERAL</t>
  </si>
  <si>
    <t>SUBTOTAL COSTOS DIRECTOS VARIABLES (4)</t>
  </si>
  <si>
    <t>Ensayos de laboratorio</t>
  </si>
  <si>
    <t>Comunicaciones, telefonía</t>
  </si>
  <si>
    <t>Producción de informes y varios</t>
  </si>
  <si>
    <t>Gastos de Oficina</t>
  </si>
  <si>
    <t>VALOR TOTAL</t>
  </si>
  <si>
    <t>MESES</t>
  </si>
  <si>
    <t>% USO</t>
  </si>
  <si>
    <t>VR UNITARIO</t>
  </si>
  <si>
    <t>Otros Costos Directos</t>
  </si>
  <si>
    <t>OTROS COSTOS DIRECTOS (4)</t>
  </si>
  <si>
    <t>SUBTOTAL COSTO PERSONAL TECNICO (3)</t>
  </si>
  <si>
    <t>TOTAL (DxE)</t>
  </si>
  <si>
    <t>VALOR MES (axAxBxC)</t>
  </si>
  <si>
    <t>FACTOR MULT.</t>
  </si>
  <si>
    <t>% DEDICACIÓN</t>
  </si>
  <si>
    <t>SUELDO BÁSICO</t>
  </si>
  <si>
    <t>CANT.</t>
  </si>
  <si>
    <t>Personal técnico</t>
  </si>
  <si>
    <t>PERSONAL TÉCNICO (3)</t>
  </si>
  <si>
    <t>SUBTOTAL COSTO PERSONAL ASESORÍA ESPECIALIZADA (2)</t>
  </si>
  <si>
    <t>INGENIERO ESPECIALISTA EN VÍAS Y TRANSPORTE</t>
  </si>
  <si>
    <t>INGENIERO ESPECIALISTA EN ESTRUCTURAS</t>
  </si>
  <si>
    <t>INGENIERO ESPECIALISTA EN GEOTECNIA</t>
  </si>
  <si>
    <t>VALOR HORA</t>
  </si>
  <si>
    <t>VALOR MENSUAL</t>
  </si>
  <si>
    <t>HORAS/MES</t>
  </si>
  <si>
    <t>PERSONAL ASESORÍA ESPECIALIZADA (2)</t>
  </si>
  <si>
    <t>SUBTOTAL COSTO PERSONAL PROFESIONAL (1)</t>
  </si>
  <si>
    <t>PROFESIONAL SISO</t>
  </si>
  <si>
    <t xml:space="preserve">MESES </t>
  </si>
  <si>
    <t xml:space="preserve">SUELDO BÁSICO </t>
  </si>
  <si>
    <t>Personal Profesional</t>
  </si>
  <si>
    <t>F</t>
  </si>
  <si>
    <t>E</t>
  </si>
  <si>
    <t>D</t>
  </si>
  <si>
    <t>C</t>
  </si>
  <si>
    <t>B</t>
  </si>
  <si>
    <t>A</t>
  </si>
  <si>
    <t>a</t>
  </si>
  <si>
    <t>CONCEPTO</t>
  </si>
  <si>
    <t>PERSONAL PROFESIONAL (1)</t>
  </si>
  <si>
    <t>FACTOR MULTIPLICADOR</t>
  </si>
  <si>
    <t>ICBF</t>
  </si>
  <si>
    <t>COSTO TOTAL (1 + 3 + 4)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</si>
  <si>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</si>
  <si>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</si>
  <si>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</si>
  <si>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</si>
  <si>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</si>
  <si>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</si>
  <si>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</si>
  <si>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Cesantías</t>
  </si>
  <si>
    <t>1.4.</t>
  </si>
  <si>
    <t>Intereses de las cesantías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</si>
  <si>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</si>
  <si>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</si>
  <si>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</si>
  <si>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</si>
  <si>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</si>
  <si>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</si>
  <si>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</si>
  <si>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</si>
  <si>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</si>
  <si>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</si>
  <si>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</si>
  <si>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1.11.</t>
  </si>
  <si>
    <t>Otros (Auxilios varios, prestaciones extralegales, Indemnización por despido, Incapacidades no cubiertas)</t>
  </si>
  <si>
    <t>1.12.</t>
  </si>
  <si>
    <t>Dotación</t>
  </si>
  <si>
    <t>Sub-total</t>
  </si>
  <si>
    <t>2.</t>
  </si>
  <si>
    <t>Gastos Directos</t>
  </si>
  <si>
    <t>2.1.</t>
  </si>
  <si>
    <t xml:space="preserve">Alquiler de oficina, Alquiler de equipos de oficina y Servicios públicos </t>
  </si>
  <si>
    <t>3.</t>
  </si>
  <si>
    <t>Gastos Generales</t>
  </si>
  <si>
    <t xml:space="preserve">Asesoria Contable Tributaria  y Juridica </t>
  </si>
  <si>
    <t>Papeleria, utililes de oficina y fotocopias</t>
  </si>
  <si>
    <t xml:space="preserve">Equipos y mantenimiento Oficina </t>
  </si>
  <si>
    <t>Gastos de vehículo</t>
  </si>
  <si>
    <t>Seguros de robo e incendio</t>
  </si>
  <si>
    <t>Documentación Técnica</t>
  </si>
  <si>
    <t>Costos de personal Administrativo no facturable</t>
  </si>
  <si>
    <t>Costos de personal Profesional no facturable</t>
  </si>
  <si>
    <t>Depreciación de muebles y equipos</t>
  </si>
  <si>
    <t>Actualización tecnologica</t>
  </si>
  <si>
    <t>Costos generales de comunicación e internet</t>
  </si>
  <si>
    <t>Gastos bancarios</t>
  </si>
  <si>
    <t>Gastos de Representación</t>
  </si>
  <si>
    <t>4.</t>
  </si>
  <si>
    <t>Costos Directos no Reembolsables</t>
  </si>
  <si>
    <t>Garantia de seriedad</t>
  </si>
  <si>
    <t>Poliza de Calidad</t>
  </si>
  <si>
    <t>Póliza Cumplimiento</t>
  </si>
  <si>
    <t>Póliza Salarios y prestaciones Sociales</t>
  </si>
  <si>
    <t>Impuesto de industria y comercio</t>
  </si>
  <si>
    <t>Acompañamiento posterior a la entrega</t>
  </si>
  <si>
    <t>5.</t>
  </si>
  <si>
    <t>Honorarios (Utilidad del consultor y costos no previstos)</t>
  </si>
  <si>
    <t>F. M  T  O  T  A  L  CALCULADO</t>
  </si>
  <si>
    <t>F. M  T  O  T  A  L  ASUMIDO</t>
  </si>
  <si>
    <t>INSPECTOR DE INTERVENTORÍA</t>
  </si>
  <si>
    <t>INGENIERO O ARQUITECTO RESIDENTE DE INTERVENTORÍA</t>
  </si>
  <si>
    <t>4,10</t>
  </si>
  <si>
    <t>CONTRATACIÓN DE MÍNIMA CUANTÍA PARA LA INTERVENTORÍA TÉCNICA, ADMINISTRATIVA Y FINANCIERA A LA REPOSICIÓN DE LA GRAMA SINTÉTICA PARA LA CANCHA AUXILIAR LUIS FERNANDO MONTOYA SOTO DEL COMPLEJO DEPORTIVO PALOGRANDE DE LA CIUDAD DE MANIZALES</t>
  </si>
  <si>
    <t>Estampilla Pro Universidades</t>
  </si>
  <si>
    <t>Estampilla Pro Adulto Mayor</t>
  </si>
  <si>
    <t>Estampilla Pro Cultura</t>
  </si>
  <si>
    <t>Tasa Pro Deporte</t>
  </si>
  <si>
    <t>INGENIERO O ARQUITECTO DIRECTOR DE INTERVENTORÍA</t>
  </si>
  <si>
    <t>“INTERVENTORÍA TÉCNICA, ADMINISTRATIVA Y FINANCIERA A LA CONSTRUCCIÓN DE UN PARTIDOR, CERRAMIENTO PERIMETRAL, CAPA DE RODADURA, ÁREA DE LLAMADO, DRENAJES, ESTANCIA Y OTRAS ADECUACIONES PARA LA PISTA DE BMX DEL BOSQUE POPULAR EL PRADO DE LA CIUDAD DE MANIZALES"</t>
  </si>
  <si>
    <t>FORMULARIO 1 A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</si>
</sst>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.00_);_(&quot;$&quot;\ * \(#,##0.00\);_(&quot;$&quot;\ * &quot;-&quot;??_);_(@_)"/>
    <numFmt numFmtId="165" formatCode="_([$$-240A]\ * #,##0_);_([$$-240A]\ * \(#,##0\);_([$$-240A]\ * &quot;-&quot;??_);_(@_)"/>
    <numFmt numFmtId="166" formatCode="&quot;$&quot;\ #,##0;[Red]&quot;$&quot;\ \-#,##0"/>
    <numFmt numFmtId="167" formatCode="_(&quot;$&quot;\ * #,##0_);_(&quot;$&quot;\ * \(#,##0\);_(&quot;$&quot;\ * &quot;-&quot;??_);_(@_)"/>
    <numFmt numFmtId="168" formatCode="_-[$$-240A]* #,##0_-;\-[$$-240A]* #,##0_-;_-[$$-240A]* &quot;-&quot;??_-;_-@_-"/>
    <numFmt numFmtId="169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Verdana"/>
      <family val="2"/>
    </font>
    <font>
      <sz val="11"/>
      <name val="Verdana"/>
      <family val="2"/>
    </font>
    <font>
      <sz val="10"/>
      <name val="Arial"/>
      <family val="2"/>
    </font>
    <font>
      <b/>
      <sz val="12"/>
      <name val="Verdana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>
      <alignment horizontal="center"/>
    </xf>
    <xf numFmtId="9" fontId="5" fillId="0" borderId="0" applyFont="0" applyFill="0" applyBorder="0" applyAlignment="0" applyProtection="0"/>
  </cellStyleXfs>
  <cellXfs count="144">
    <xf numFmtId="0" fontId="0" fillId="0" borderId="0" xfId="0"/>
    <xf numFmtId="165" fontId="3" fillId="0" borderId="1" xfId="1" applyNumberFormat="1" applyFont="1" applyBorder="1" applyAlignment="1">
      <alignment horizontal="right" vertical="center" wrapText="1"/>
    </xf>
    <xf numFmtId="165" fontId="3" fillId="0" borderId="4" xfId="1" applyNumberFormat="1" applyFont="1" applyBorder="1" applyAlignment="1">
      <alignment horizontal="right" vertical="center" wrapText="1"/>
    </xf>
    <xf numFmtId="166" fontId="3" fillId="0" borderId="7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165" fontId="4" fillId="0" borderId="4" xfId="1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165" fontId="4" fillId="0" borderId="5" xfId="1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9" fontId="4" fillId="3" borderId="5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vertical="center" wrapText="1"/>
    </xf>
    <xf numFmtId="165" fontId="4" fillId="0" borderId="4" xfId="0" applyNumberFormat="1" applyFont="1" applyBorder="1" applyAlignment="1">
      <alignment horizontal="right" vertical="center" wrapText="1"/>
    </xf>
    <xf numFmtId="165" fontId="4" fillId="0" borderId="5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165" fontId="4" fillId="0" borderId="4" xfId="2" applyNumberFormat="1" applyFont="1" applyBorder="1" applyAlignment="1">
      <alignment horizontal="right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vertical="center" wrapText="1"/>
    </xf>
    <xf numFmtId="166" fontId="3" fillId="0" borderId="7" xfId="0" applyNumberFormat="1" applyFont="1" applyBorder="1" applyAlignment="1">
      <alignment horizontal="right"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4" fillId="0" borderId="11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4" fillId="0" borderId="13" xfId="0" applyFont="1" applyBorder="1" applyAlignment="1">
      <alignment wrapText="1"/>
    </xf>
    <xf numFmtId="0" fontId="4" fillId="0" borderId="6" xfId="0" applyFont="1" applyBorder="1" applyAlignment="1">
      <alignment vertical="center" wrapText="1"/>
    </xf>
    <xf numFmtId="164" fontId="0" fillId="0" borderId="0" xfId="1" applyFont="1"/>
    <xf numFmtId="167" fontId="0" fillId="0" borderId="0" xfId="1" applyNumberFormat="1" applyFont="1"/>
    <xf numFmtId="167" fontId="2" fillId="0" borderId="0" xfId="1" applyNumberFormat="1" applyFont="1"/>
    <xf numFmtId="9" fontId="0" fillId="0" borderId="0" xfId="2" applyFont="1"/>
    <xf numFmtId="10" fontId="0" fillId="0" borderId="0" xfId="2" applyNumberFormat="1" applyFont="1"/>
    <xf numFmtId="10" fontId="2" fillId="0" borderId="0" xfId="0" applyNumberFormat="1" applyFont="1"/>
    <xf numFmtId="164" fontId="0" fillId="0" borderId="0" xfId="0" applyNumberFormat="1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168" fontId="2" fillId="0" borderId="0" xfId="0" applyNumberFormat="1" applyFont="1"/>
    <xf numFmtId="9" fontId="0" fillId="0" borderId="0" xfId="2" applyFont="1" applyAlignment="1">
      <alignment horizontal="center"/>
    </xf>
    <xf numFmtId="0" fontId="4" fillId="0" borderId="6" xfId="0" applyFont="1" applyBorder="1" applyAlignment="1">
      <alignment vertical="center" wrapText="1"/>
    </xf>
    <xf numFmtId="0" fontId="8" fillId="4" borderId="20" xfId="4" applyNumberFormat="1" applyFont="1" applyFill="1" applyBorder="1" applyAlignment="1">
      <alignment horizontal="left"/>
    </xf>
    <xf numFmtId="0" fontId="9" fillId="0" borderId="6" xfId="4" applyNumberFormat="1" applyFont="1" applyFill="1" applyBorder="1" applyAlignment="1">
      <alignment horizontal="left"/>
    </xf>
    <xf numFmtId="10" fontId="9" fillId="0" borderId="28" xfId="4" applyNumberFormat="1" applyFont="1" applyFill="1" applyBorder="1" applyAlignment="1"/>
    <xf numFmtId="0" fontId="9" fillId="4" borderId="3" xfId="4" applyNumberFormat="1" applyFont="1" applyFill="1" applyBorder="1" applyAlignment="1"/>
    <xf numFmtId="0" fontId="10" fillId="4" borderId="29" xfId="4" applyNumberFormat="1" applyFont="1" applyFill="1" applyBorder="1" applyAlignment="1"/>
    <xf numFmtId="0" fontId="10" fillId="4" borderId="30" xfId="4" applyNumberFormat="1" applyFont="1" applyFill="1" applyBorder="1" applyAlignment="1"/>
    <xf numFmtId="10" fontId="8" fillId="4" borderId="1" xfId="4" applyNumberFormat="1" applyFont="1" applyFill="1" applyBorder="1" applyAlignment="1"/>
    <xf numFmtId="0" fontId="9" fillId="0" borderId="13" xfId="4" applyNumberFormat="1" applyFont="1" applyFill="1" applyBorder="1" applyAlignment="1"/>
    <xf numFmtId="0" fontId="10" fillId="0" borderId="0" xfId="4" applyNumberFormat="1" applyFont="1" applyFill="1" applyBorder="1" applyAlignment="1"/>
    <xf numFmtId="0" fontId="9" fillId="0" borderId="0" xfId="4" applyNumberFormat="1" applyFont="1" applyFill="1" applyBorder="1" applyAlignment="1"/>
    <xf numFmtId="10" fontId="9" fillId="0" borderId="0" xfId="4" applyNumberFormat="1" applyFont="1" applyFill="1" applyBorder="1" applyAlignment="1"/>
    <xf numFmtId="10" fontId="9" fillId="0" borderId="32" xfId="4" applyNumberFormat="1" applyFont="1" applyFill="1" applyBorder="1" applyAlignment="1"/>
    <xf numFmtId="169" fontId="9" fillId="0" borderId="6" xfId="4" applyNumberFormat="1" applyFont="1" applyFill="1" applyBorder="1" applyAlignment="1">
      <alignment horizontal="left"/>
    </xf>
    <xf numFmtId="2" fontId="9" fillId="0" borderId="6" xfId="4" applyNumberFormat="1" applyFont="1" applyFill="1" applyBorder="1" applyAlignment="1">
      <alignment horizontal="left"/>
    </xf>
    <xf numFmtId="0" fontId="9" fillId="0" borderId="23" xfId="4" applyNumberFormat="1" applyFont="1" applyFill="1" applyBorder="1" applyAlignment="1"/>
    <xf numFmtId="0" fontId="10" fillId="0" borderId="12" xfId="4" applyNumberFormat="1" applyFont="1" applyFill="1" applyBorder="1" applyAlignment="1"/>
    <xf numFmtId="0" fontId="9" fillId="0" borderId="12" xfId="4" applyNumberFormat="1" applyFont="1" applyFill="1" applyBorder="1" applyAlignment="1"/>
    <xf numFmtId="10" fontId="9" fillId="0" borderId="12" xfId="4" applyNumberFormat="1" applyFont="1" applyFill="1" applyBorder="1" applyAlignment="1"/>
    <xf numFmtId="10" fontId="9" fillId="0" borderId="11" xfId="4" applyNumberFormat="1" applyFont="1" applyFill="1" applyBorder="1" applyAlignment="1"/>
    <xf numFmtId="0" fontId="8" fillId="0" borderId="36" xfId="4" applyNumberFormat="1" applyFont="1" applyFill="1" applyBorder="1" applyAlignment="1"/>
    <xf numFmtId="0" fontId="7" fillId="0" borderId="37" xfId="4" applyNumberFormat="1" applyFont="1" applyFill="1" applyBorder="1" applyAlignment="1"/>
    <xf numFmtId="0" fontId="10" fillId="0" borderId="37" xfId="4" applyNumberFormat="1" applyFont="1" applyFill="1" applyBorder="1" applyAlignment="1"/>
    <xf numFmtId="0" fontId="9" fillId="0" borderId="37" xfId="4" applyNumberFormat="1" applyFont="1" applyFill="1" applyBorder="1" applyAlignment="1"/>
    <xf numFmtId="10" fontId="9" fillId="0" borderId="37" xfId="4" applyNumberFormat="1" applyFont="1" applyFill="1" applyBorder="1" applyAlignment="1"/>
    <xf numFmtId="10" fontId="9" fillId="0" borderId="38" xfId="4" applyNumberFormat="1" applyFont="1" applyFill="1" applyBorder="1" applyAlignment="1"/>
    <xf numFmtId="0" fontId="8" fillId="4" borderId="21" xfId="4" applyNumberFormat="1" applyFont="1" applyFill="1" applyBorder="1" applyAlignment="1">
      <alignment horizontal="left"/>
    </xf>
    <xf numFmtId="10" fontId="8" fillId="4" borderId="22" xfId="4" applyNumberFormat="1" applyFont="1" applyFill="1" applyBorder="1" applyAlignment="1"/>
    <xf numFmtId="0" fontId="9" fillId="0" borderId="36" xfId="4" applyNumberFormat="1" applyFont="1" applyFill="1" applyBorder="1" applyAlignment="1"/>
    <xf numFmtId="10" fontId="11" fillId="4" borderId="14" xfId="4" applyNumberFormat="1" applyFont="1" applyFill="1" applyBorder="1" applyAlignment="1"/>
    <xf numFmtId="0" fontId="5" fillId="0" borderId="0" xfId="4" applyNumberFormat="1" applyFont="1" applyFill="1" applyBorder="1" applyAlignment="1">
      <alignment wrapText="1"/>
    </xf>
    <xf numFmtId="4" fontId="11" fillId="4" borderId="14" xfId="4" applyNumberFormat="1" applyFont="1" applyFill="1" applyBorder="1" applyAlignment="1"/>
    <xf numFmtId="167" fontId="4" fillId="0" borderId="10" xfId="1" applyNumberFormat="1" applyFont="1" applyBorder="1" applyAlignment="1">
      <alignment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167" fontId="4" fillId="0" borderId="0" xfId="1" applyNumberFormat="1" applyFont="1" applyBorder="1" applyAlignment="1">
      <alignment horizontal="center" vertical="center" wrapText="1"/>
    </xf>
    <xf numFmtId="2" fontId="4" fillId="0" borderId="41" xfId="0" applyNumberFormat="1" applyFont="1" applyBorder="1" applyAlignment="1">
      <alignment horizontal="center" vertical="center" wrapText="1"/>
    </xf>
    <xf numFmtId="0" fontId="9" fillId="0" borderId="6" xfId="4" quotePrefix="1" applyNumberFormat="1" applyFont="1" applyFill="1" applyBorder="1" applyAlignment="1">
      <alignment horizontal="left"/>
    </xf>
    <xf numFmtId="9" fontId="4" fillId="0" borderId="41" xfId="0" applyNumberFormat="1" applyFont="1" applyBorder="1" applyAlignment="1">
      <alignment horizontal="center" vertical="center" wrapText="1"/>
    </xf>
    <xf numFmtId="9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3" fillId="2" borderId="6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5" xfId="4" applyNumberFormat="1" applyFont="1" applyFill="1" applyBorder="1" applyAlignment="1">
      <alignment horizontal="left"/>
    </xf>
    <xf numFmtId="0" fontId="5" fillId="0" borderId="26" xfId="4" applyNumberFormat="1" applyFont="1" applyFill="1" applyBorder="1" applyAlignment="1">
      <alignment wrapText="1"/>
    </xf>
    <xf numFmtId="0" fontId="5" fillId="0" borderId="27" xfId="4" applyNumberFormat="1" applyFont="1" applyFill="1" applyBorder="1" applyAlignment="1">
      <alignment wrapText="1"/>
    </xf>
    <xf numFmtId="0" fontId="8" fillId="4" borderId="30" xfId="4" applyNumberFormat="1" applyFont="1" applyFill="1" applyBorder="1" applyAlignment="1">
      <alignment horizontal="right"/>
    </xf>
    <xf numFmtId="0" fontId="5" fillId="4" borderId="30" xfId="4" applyNumberFormat="1" applyFont="1" applyFill="1" applyBorder="1" applyAlignment="1">
      <alignment wrapText="1"/>
    </xf>
    <xf numFmtId="0" fontId="5" fillId="4" borderId="31" xfId="4" applyNumberFormat="1" applyFont="1" applyFill="1" applyBorder="1" applyAlignment="1">
      <alignment wrapText="1"/>
    </xf>
    <xf numFmtId="0" fontId="11" fillId="4" borderId="16" xfId="4" applyNumberFormat="1" applyFont="1" applyFill="1" applyBorder="1" applyAlignment="1">
      <alignment horizontal="center"/>
    </xf>
    <xf numFmtId="0" fontId="5" fillId="4" borderId="15" xfId="4" applyNumberFormat="1" applyFont="1" applyFill="1" applyBorder="1" applyAlignment="1">
      <alignment wrapText="1"/>
    </xf>
    <xf numFmtId="0" fontId="9" fillId="0" borderId="26" xfId="4" applyNumberFormat="1" applyFont="1" applyFill="1" applyBorder="1" applyAlignment="1">
      <alignment horizontal="left"/>
    </xf>
    <xf numFmtId="0" fontId="9" fillId="0" borderId="27" xfId="4" applyNumberFormat="1" applyFont="1" applyFill="1" applyBorder="1" applyAlignment="1">
      <alignment horizontal="left"/>
    </xf>
    <xf numFmtId="0" fontId="7" fillId="4" borderId="39" xfId="4" applyNumberFormat="1" applyFont="1" applyFill="1" applyBorder="1" applyAlignment="1">
      <alignment horizontal="left" wrapText="1"/>
    </xf>
    <xf numFmtId="0" fontId="8" fillId="4" borderId="15" xfId="4" applyNumberFormat="1" applyFont="1" applyFill="1" applyBorder="1" applyAlignment="1">
      <alignment horizontal="right"/>
    </xf>
    <xf numFmtId="0" fontId="5" fillId="4" borderId="40" xfId="4" applyNumberFormat="1" applyFont="1" applyFill="1" applyBorder="1" applyAlignment="1">
      <alignment wrapText="1"/>
    </xf>
    <xf numFmtId="0" fontId="7" fillId="0" borderId="19" xfId="4" applyNumberFormat="1" applyFont="1" applyFill="1" applyBorder="1" applyAlignment="1">
      <alignment horizontal="center" wrapText="1"/>
    </xf>
    <xf numFmtId="0" fontId="7" fillId="0" borderId="18" xfId="4" applyNumberFormat="1" applyFont="1" applyFill="1" applyBorder="1" applyAlignment="1">
      <alignment horizontal="center" wrapText="1"/>
    </xf>
    <xf numFmtId="0" fontId="7" fillId="0" borderId="17" xfId="4" applyNumberFormat="1" applyFont="1" applyFill="1" applyBorder="1" applyAlignment="1">
      <alignment horizontal="center" wrapText="1"/>
    </xf>
    <xf numFmtId="0" fontId="8" fillId="0" borderId="19" xfId="4" applyNumberFormat="1" applyFont="1" applyFill="1" applyBorder="1" applyAlignment="1">
      <alignment horizontal="center" vertical="center" wrapText="1"/>
    </xf>
    <xf numFmtId="0" fontId="8" fillId="0" borderId="18" xfId="4" applyNumberFormat="1" applyFont="1" applyFill="1" applyBorder="1" applyAlignment="1">
      <alignment horizontal="center" vertical="center" wrapText="1"/>
    </xf>
    <xf numFmtId="0" fontId="8" fillId="0" borderId="17" xfId="4" applyNumberFormat="1" applyFont="1" applyFill="1" applyBorder="1" applyAlignment="1">
      <alignment horizontal="center" vertical="center" wrapText="1"/>
    </xf>
    <xf numFmtId="0" fontId="7" fillId="4" borderId="24" xfId="4" applyNumberFormat="1" applyFont="1" applyFill="1" applyBorder="1" applyAlignment="1">
      <alignment horizontal="left"/>
    </xf>
    <xf numFmtId="0" fontId="5" fillId="4" borderId="18" xfId="4" applyNumberFormat="1" applyFont="1" applyFill="1" applyBorder="1" applyAlignment="1">
      <alignment wrapText="1"/>
    </xf>
    <xf numFmtId="0" fontId="5" fillId="4" borderId="17" xfId="4" applyNumberFormat="1" applyFont="1" applyFill="1" applyBorder="1" applyAlignment="1">
      <alignment wrapText="1"/>
    </xf>
    <xf numFmtId="0" fontId="9" fillId="0" borderId="25" xfId="4" applyNumberFormat="1" applyFont="1" applyFill="1" applyBorder="1" applyAlignment="1">
      <alignment horizontal="left" wrapText="1"/>
    </xf>
    <xf numFmtId="0" fontId="7" fillId="4" borderId="33" xfId="4" applyNumberFormat="1" applyFont="1" applyFill="1" applyBorder="1" applyAlignment="1">
      <alignment horizontal="left"/>
    </xf>
    <xf numFmtId="0" fontId="5" fillId="4" borderId="34" xfId="4" applyNumberFormat="1" applyFont="1" applyFill="1" applyBorder="1" applyAlignment="1">
      <alignment wrapText="1"/>
    </xf>
    <xf numFmtId="0" fontId="5" fillId="4" borderId="35" xfId="4" applyNumberFormat="1" applyFont="1" applyFill="1" applyBorder="1" applyAlignment="1">
      <alignment wrapText="1"/>
    </xf>
    <xf numFmtId="0" fontId="2" fillId="0" borderId="42" xfId="0" applyFont="1" applyBorder="1" applyAlignment="1">
      <alignment horizontal="center" vertical="center"/>
    </xf>
  </cellXfs>
  <cellStyles count="8">
    <cellStyle name="CUADRO1" xfId="6" xr:uid="{00000000-0005-0000-0000-000000000000}"/>
    <cellStyle name="Moneda" xfId="1" builtinId="4"/>
    <cellStyle name="Normal" xfId="0" builtinId="0"/>
    <cellStyle name="Normal 11" xfId="3" xr:uid="{00000000-0005-0000-0000-000003000000}"/>
    <cellStyle name="Normal 2" xfId="4" xr:uid="{00000000-0005-0000-0000-000004000000}"/>
    <cellStyle name="Porcentaje" xfId="2" builtinId="5"/>
    <cellStyle name="Porcentaje 2" xfId="7" xr:uid="{00000000-0005-0000-0000-000006000000}"/>
    <cellStyle name="Porcentaje 2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JIMENEQ/Desktop/ARQ.%20VANESSA%20AVILA%20HERNANDEZ/PROCESOS%20DE%20MINIMA%20CUANTIA/MINIMA%20CUANTIA%20-%20INTERVENTORIA%20AMPLIACION%20SIERRA%20MORENA/PRESUPUESTO%20-%20INTERV.%20Conex.%20Av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-multiplicador "/>
      <sheetName val="PRESUPUESTO COMUNAS"/>
    </sheetNames>
    <sheetDataSet>
      <sheetData sheetId="0">
        <row r="67">
          <cell r="E67">
            <v>2.0886480000000001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A2" sqref="A2:H2"/>
    </sheetView>
  </sheetViews>
  <sheetFormatPr baseColWidth="10" defaultRowHeight="15" x14ac:dyDescent="0.25"/>
  <cols>
    <col min="1" max="1" width="27.5703125" customWidth="1"/>
    <col min="2" max="2" width="8.28515625" customWidth="1"/>
    <col min="3" max="3" width="18.5703125" customWidth="1"/>
    <col min="4" max="4" width="12" customWidth="1"/>
    <col min="5" max="5" width="11.42578125" customWidth="1"/>
    <col min="6" max="6" width="17.5703125" customWidth="1"/>
    <col min="7" max="7" width="6.42578125" customWidth="1"/>
    <col min="8" max="8" width="21.140625" customWidth="1"/>
    <col min="9" max="9" width="8.140625" bestFit="1" customWidth="1"/>
    <col min="10" max="10" width="15.5703125" bestFit="1" customWidth="1"/>
    <col min="11" max="11" width="16.42578125" bestFit="1" customWidth="1"/>
    <col min="12" max="12" width="13" bestFit="1" customWidth="1"/>
    <col min="13" max="13" width="15.5703125" bestFit="1" customWidth="1"/>
    <col min="14" max="14" width="13.7109375" customWidth="1"/>
  </cols>
  <sheetData>
    <row r="1" spans="1:8" ht="21.75" customHeight="1" thickBot="1" x14ac:dyDescent="0.3">
      <c r="A1" s="143" t="s">
        <v>115</v>
      </c>
      <c r="B1" s="143"/>
      <c r="C1" s="143"/>
      <c r="D1" s="143"/>
      <c r="E1" s="143"/>
      <c r="F1" s="143"/>
      <c r="G1" s="143"/>
      <c r="H1" s="143"/>
    </row>
    <row r="2" spans="1:8" ht="63" customHeight="1" thickBot="1" x14ac:dyDescent="0.3">
      <c r="A2" s="107" t="s">
        <v>114</v>
      </c>
      <c r="B2" s="108"/>
      <c r="C2" s="108"/>
      <c r="D2" s="108"/>
      <c r="E2" s="108"/>
      <c r="F2" s="108"/>
      <c r="G2" s="108"/>
      <c r="H2" s="109"/>
    </row>
    <row r="3" spans="1:8" x14ac:dyDescent="0.25">
      <c r="A3" s="36"/>
      <c r="B3" s="35"/>
      <c r="C3" s="110"/>
      <c r="D3" s="110"/>
      <c r="E3" s="34"/>
      <c r="F3" s="110"/>
      <c r="G3" s="110"/>
      <c r="H3" s="33"/>
    </row>
    <row r="4" spans="1:8" x14ac:dyDescent="0.25">
      <c r="A4" s="111" t="s">
        <v>44</v>
      </c>
      <c r="B4" s="112"/>
      <c r="C4" s="112"/>
      <c r="D4" s="112"/>
      <c r="E4" s="112"/>
      <c r="F4" s="112"/>
      <c r="G4" s="112"/>
      <c r="H4" s="113"/>
    </row>
    <row r="5" spans="1:8" ht="19.5" customHeight="1" x14ac:dyDescent="0.25">
      <c r="A5" s="32" t="s">
        <v>43</v>
      </c>
      <c r="B5" s="31" t="s">
        <v>42</v>
      </c>
      <c r="C5" s="31" t="s">
        <v>41</v>
      </c>
      <c r="D5" s="31" t="s">
        <v>40</v>
      </c>
      <c r="E5" s="31" t="s">
        <v>39</v>
      </c>
      <c r="F5" s="31" t="s">
        <v>38</v>
      </c>
      <c r="G5" s="31" t="s">
        <v>37</v>
      </c>
      <c r="H5" s="29" t="s">
        <v>36</v>
      </c>
    </row>
    <row r="6" spans="1:8" ht="43.5" customHeight="1" x14ac:dyDescent="0.25">
      <c r="A6" s="32" t="s">
        <v>35</v>
      </c>
      <c r="B6" s="31" t="s">
        <v>20</v>
      </c>
      <c r="C6" s="31" t="s">
        <v>34</v>
      </c>
      <c r="D6" s="31" t="s">
        <v>18</v>
      </c>
      <c r="E6" s="31" t="s">
        <v>17</v>
      </c>
      <c r="F6" s="31" t="s">
        <v>16</v>
      </c>
      <c r="G6" s="30" t="s">
        <v>33</v>
      </c>
      <c r="H6" s="29" t="s">
        <v>15</v>
      </c>
    </row>
    <row r="7" spans="1:8" ht="48" customHeight="1" x14ac:dyDescent="0.25">
      <c r="A7" s="50" t="s">
        <v>113</v>
      </c>
      <c r="B7" s="83">
        <v>1</v>
      </c>
      <c r="C7" s="85"/>
      <c r="D7" s="88">
        <v>0.5</v>
      </c>
      <c r="E7" s="86">
        <f>'FACTOR MULTIPLICADOR'!I57</f>
        <v>2.21</v>
      </c>
      <c r="F7" s="21">
        <f t="shared" ref="F7:F9" si="0">ROUND(B7*C7*D7*E7,0)</f>
        <v>0</v>
      </c>
      <c r="G7" s="84">
        <v>4</v>
      </c>
      <c r="H7" s="20">
        <f t="shared" ref="H7:H9" si="1">ROUND(F7*G7,0)</f>
        <v>0</v>
      </c>
    </row>
    <row r="8" spans="1:8" ht="48.75" customHeight="1" x14ac:dyDescent="0.25">
      <c r="A8" s="50" t="s">
        <v>106</v>
      </c>
      <c r="B8" s="12">
        <v>1</v>
      </c>
      <c r="C8" s="82"/>
      <c r="D8" s="89">
        <v>1</v>
      </c>
      <c r="E8" s="22">
        <f>E7</f>
        <v>2.21</v>
      </c>
      <c r="F8" s="21">
        <f t="shared" si="0"/>
        <v>0</v>
      </c>
      <c r="G8" s="10">
        <v>4</v>
      </c>
      <c r="H8" s="20">
        <f t="shared" si="1"/>
        <v>0</v>
      </c>
    </row>
    <row r="9" spans="1:8" ht="18" customHeight="1" x14ac:dyDescent="0.25">
      <c r="A9" s="50" t="s">
        <v>32</v>
      </c>
      <c r="B9" s="12">
        <v>1</v>
      </c>
      <c r="C9" s="82"/>
      <c r="D9" s="89">
        <v>1</v>
      </c>
      <c r="E9" s="22">
        <f>E7</f>
        <v>2.21</v>
      </c>
      <c r="F9" s="21">
        <f t="shared" si="0"/>
        <v>0</v>
      </c>
      <c r="G9" s="10">
        <v>4</v>
      </c>
      <c r="H9" s="20">
        <f t="shared" si="1"/>
        <v>0</v>
      </c>
    </row>
    <row r="10" spans="1:8" x14ac:dyDescent="0.25">
      <c r="A10" s="114"/>
      <c r="B10" s="115"/>
      <c r="C10" s="115"/>
      <c r="D10" s="115"/>
      <c r="E10" s="115"/>
      <c r="F10" s="115"/>
      <c r="G10" s="115"/>
      <c r="H10" s="116"/>
    </row>
    <row r="11" spans="1:8" x14ac:dyDescent="0.25">
      <c r="A11" s="103" t="s">
        <v>31</v>
      </c>
      <c r="B11" s="104"/>
      <c r="C11" s="104"/>
      <c r="D11" s="104"/>
      <c r="E11" s="104"/>
      <c r="F11" s="104"/>
      <c r="G11" s="104"/>
      <c r="H11" s="18">
        <f>SUM(H7:H9)</f>
        <v>0</v>
      </c>
    </row>
    <row r="12" spans="1:8" x14ac:dyDescent="0.25">
      <c r="A12" s="28"/>
      <c r="B12" s="27"/>
      <c r="C12" s="27"/>
      <c r="D12" s="27"/>
      <c r="E12" s="27"/>
      <c r="F12" s="27"/>
      <c r="G12" s="27"/>
      <c r="H12" s="26"/>
    </row>
    <row r="13" spans="1:8" hidden="1" x14ac:dyDescent="0.25">
      <c r="A13" s="111" t="s">
        <v>30</v>
      </c>
      <c r="B13" s="112"/>
      <c r="C13" s="112"/>
      <c r="D13" s="112"/>
      <c r="E13" s="112"/>
      <c r="F13" s="112"/>
      <c r="G13" s="112"/>
      <c r="H13" s="113"/>
    </row>
    <row r="14" spans="1:8" ht="42.75" hidden="1" x14ac:dyDescent="0.25">
      <c r="A14" s="17" t="s">
        <v>21</v>
      </c>
      <c r="B14" s="16" t="s">
        <v>29</v>
      </c>
      <c r="C14" s="15" t="s">
        <v>28</v>
      </c>
      <c r="D14" s="15" t="s">
        <v>27</v>
      </c>
      <c r="E14" s="15" t="s">
        <v>17</v>
      </c>
      <c r="F14" s="15" t="s">
        <v>16</v>
      </c>
      <c r="G14" s="15" t="s">
        <v>9</v>
      </c>
      <c r="H14" s="14" t="s">
        <v>15</v>
      </c>
    </row>
    <row r="15" spans="1:8" ht="33" hidden="1" customHeight="1" x14ac:dyDescent="0.25">
      <c r="A15" s="13" t="s">
        <v>26</v>
      </c>
      <c r="B15" s="12">
        <v>5</v>
      </c>
      <c r="C15" s="25">
        <v>0</v>
      </c>
      <c r="D15" s="24">
        <f>ROUND(C15/20/8,0)</f>
        <v>0</v>
      </c>
      <c r="E15" s="22">
        <f>'[2]factor-multiplicador '!$E$67</f>
        <v>2.0886480000000001</v>
      </c>
      <c r="F15" s="21">
        <f>ROUND(B15*D15*E15,0)</f>
        <v>0</v>
      </c>
      <c r="G15" s="10">
        <v>2</v>
      </c>
      <c r="H15" s="23">
        <f>ROUND(F15*G15,0)</f>
        <v>0</v>
      </c>
    </row>
    <row r="16" spans="1:8" ht="36.75" hidden="1" customHeight="1" x14ac:dyDescent="0.25">
      <c r="A16" s="13" t="s">
        <v>25</v>
      </c>
      <c r="B16" s="12">
        <v>5</v>
      </c>
      <c r="C16" s="25">
        <v>0</v>
      </c>
      <c r="D16" s="24">
        <f>ROUND(C16/20/8,0)</f>
        <v>0</v>
      </c>
      <c r="E16" s="22">
        <f>'[2]factor-multiplicador '!$E$67</f>
        <v>2.0886480000000001</v>
      </c>
      <c r="F16" s="21">
        <f>ROUND(B16*D16*E16,0)</f>
        <v>0</v>
      </c>
      <c r="G16" s="10">
        <v>2</v>
      </c>
      <c r="H16" s="23">
        <f>ROUND(F16*G16,0)</f>
        <v>0</v>
      </c>
    </row>
    <row r="17" spans="1:8" ht="48" hidden="1" customHeight="1" x14ac:dyDescent="0.25">
      <c r="A17" s="13" t="s">
        <v>24</v>
      </c>
      <c r="B17" s="12">
        <v>10</v>
      </c>
      <c r="C17" s="25">
        <v>0</v>
      </c>
      <c r="D17" s="24">
        <f>ROUND(C17/20/8,0)</f>
        <v>0</v>
      </c>
      <c r="E17" s="22">
        <f>'[2]factor-multiplicador '!$E$67</f>
        <v>2.0886480000000001</v>
      </c>
      <c r="F17" s="21">
        <f>ROUND(B17*D17*E17,0)</f>
        <v>0</v>
      </c>
      <c r="G17" s="10">
        <v>7</v>
      </c>
      <c r="H17" s="23">
        <f>ROUND(F17*G17,0)</f>
        <v>0</v>
      </c>
    </row>
    <row r="18" spans="1:8" hidden="1" x14ac:dyDescent="0.25">
      <c r="A18" s="100"/>
      <c r="B18" s="101"/>
      <c r="C18" s="101"/>
      <c r="D18" s="101"/>
      <c r="E18" s="101"/>
      <c r="F18" s="101"/>
      <c r="G18" s="101"/>
      <c r="H18" s="102"/>
    </row>
    <row r="19" spans="1:8" ht="14.25" hidden="1" customHeight="1" x14ac:dyDescent="0.25">
      <c r="A19" s="103" t="s">
        <v>23</v>
      </c>
      <c r="B19" s="104"/>
      <c r="C19" s="104"/>
      <c r="D19" s="104"/>
      <c r="E19" s="104"/>
      <c r="F19" s="104"/>
      <c r="G19" s="104"/>
      <c r="H19" s="18">
        <f>+SUM(H15:H18)</f>
        <v>0</v>
      </c>
    </row>
    <row r="20" spans="1:8" hidden="1" x14ac:dyDescent="0.25">
      <c r="A20" s="6"/>
      <c r="B20" s="4"/>
      <c r="C20" s="4"/>
      <c r="D20" s="4"/>
      <c r="E20" s="4"/>
      <c r="F20" s="4"/>
      <c r="G20" s="4"/>
      <c r="H20" s="3"/>
    </row>
    <row r="21" spans="1:8" x14ac:dyDescent="0.25">
      <c r="A21" s="97" t="s">
        <v>22</v>
      </c>
      <c r="B21" s="98"/>
      <c r="C21" s="98"/>
      <c r="D21" s="98"/>
      <c r="E21" s="98"/>
      <c r="F21" s="98"/>
      <c r="G21" s="98"/>
      <c r="H21" s="99"/>
    </row>
    <row r="22" spans="1:8" ht="42.75" x14ac:dyDescent="0.25">
      <c r="A22" s="17" t="s">
        <v>21</v>
      </c>
      <c r="B22" s="16" t="s">
        <v>20</v>
      </c>
      <c r="C22" s="15" t="s">
        <v>19</v>
      </c>
      <c r="D22" s="15" t="s">
        <v>18</v>
      </c>
      <c r="E22" s="15" t="s">
        <v>17</v>
      </c>
      <c r="F22" s="15" t="s">
        <v>16</v>
      </c>
      <c r="G22" s="15" t="s">
        <v>9</v>
      </c>
      <c r="H22" s="14" t="s">
        <v>15</v>
      </c>
    </row>
    <row r="23" spans="1:8" ht="45.75" customHeight="1" x14ac:dyDescent="0.25">
      <c r="A23" s="37" t="s">
        <v>105</v>
      </c>
      <c r="B23" s="12">
        <v>1</v>
      </c>
      <c r="C23" s="19"/>
      <c r="D23" s="89">
        <v>1</v>
      </c>
      <c r="E23" s="22">
        <f>E7</f>
        <v>2.21</v>
      </c>
      <c r="F23" s="21">
        <f>ROUND(B23*C23*D23*E23,0)</f>
        <v>0</v>
      </c>
      <c r="G23" s="10">
        <v>4</v>
      </c>
      <c r="H23" s="20">
        <f>ROUND(F23*G23,0)</f>
        <v>0</v>
      </c>
    </row>
    <row r="24" spans="1:8" x14ac:dyDescent="0.25">
      <c r="A24" s="100"/>
      <c r="B24" s="101"/>
      <c r="C24" s="101"/>
      <c r="D24" s="101"/>
      <c r="E24" s="101"/>
      <c r="F24" s="101"/>
      <c r="G24" s="101"/>
      <c r="H24" s="102"/>
    </row>
    <row r="25" spans="1:8" x14ac:dyDescent="0.25">
      <c r="A25" s="103" t="s">
        <v>14</v>
      </c>
      <c r="B25" s="104"/>
      <c r="C25" s="104"/>
      <c r="D25" s="104"/>
      <c r="E25" s="104"/>
      <c r="F25" s="104"/>
      <c r="G25" s="104"/>
      <c r="H25" s="18">
        <f>+SUM(H23:H24)</f>
        <v>0</v>
      </c>
    </row>
    <row r="26" spans="1:8" x14ac:dyDescent="0.25">
      <c r="A26" s="94"/>
      <c r="B26" s="95"/>
      <c r="C26" s="95"/>
      <c r="D26" s="95"/>
      <c r="E26" s="95"/>
      <c r="F26" s="95"/>
      <c r="G26" s="95"/>
      <c r="H26" s="96"/>
    </row>
    <row r="27" spans="1:8" x14ac:dyDescent="0.25">
      <c r="A27" s="97" t="s">
        <v>13</v>
      </c>
      <c r="B27" s="98"/>
      <c r="C27" s="98"/>
      <c r="D27" s="98"/>
      <c r="E27" s="98"/>
      <c r="F27" s="98"/>
      <c r="G27" s="98"/>
      <c r="H27" s="99"/>
    </row>
    <row r="28" spans="1:8" ht="28.5" x14ac:dyDescent="0.25">
      <c r="A28" s="17" t="s">
        <v>12</v>
      </c>
      <c r="B28" s="16"/>
      <c r="C28" s="15" t="s">
        <v>11</v>
      </c>
      <c r="D28" s="15" t="s">
        <v>10</v>
      </c>
      <c r="E28" s="15"/>
      <c r="F28" s="15"/>
      <c r="G28" s="15" t="s">
        <v>9</v>
      </c>
      <c r="H28" s="14" t="s">
        <v>8</v>
      </c>
    </row>
    <row r="29" spans="1:8" ht="21.75" customHeight="1" x14ac:dyDescent="0.25">
      <c r="A29" s="13" t="s">
        <v>7</v>
      </c>
      <c r="B29" s="12"/>
      <c r="C29" s="9"/>
      <c r="D29" s="11">
        <v>1</v>
      </c>
      <c r="E29" s="10"/>
      <c r="F29" s="9"/>
      <c r="G29" s="8">
        <v>4</v>
      </c>
      <c r="H29" s="7">
        <f t="shared" ref="H29:H32" si="2">ROUND(C29*D29*G29,0)</f>
        <v>0</v>
      </c>
    </row>
    <row r="30" spans="1:8" ht="35.25" customHeight="1" x14ac:dyDescent="0.25">
      <c r="A30" s="13" t="s">
        <v>6</v>
      </c>
      <c r="B30" s="12"/>
      <c r="C30" s="9"/>
      <c r="D30" s="11">
        <v>1</v>
      </c>
      <c r="E30" s="10"/>
      <c r="F30" s="9"/>
      <c r="G30" s="8">
        <v>4</v>
      </c>
      <c r="H30" s="7">
        <f t="shared" si="2"/>
        <v>0</v>
      </c>
    </row>
    <row r="31" spans="1:8" ht="33" customHeight="1" x14ac:dyDescent="0.25">
      <c r="A31" s="13" t="s">
        <v>5</v>
      </c>
      <c r="B31" s="12"/>
      <c r="C31" s="9"/>
      <c r="D31" s="11">
        <v>1</v>
      </c>
      <c r="E31" s="10"/>
      <c r="F31" s="9"/>
      <c r="G31" s="8">
        <v>4</v>
      </c>
      <c r="H31" s="7">
        <f t="shared" si="2"/>
        <v>0</v>
      </c>
    </row>
    <row r="32" spans="1:8" ht="17.25" customHeight="1" x14ac:dyDescent="0.25">
      <c r="A32" s="13" t="s">
        <v>4</v>
      </c>
      <c r="B32" s="12"/>
      <c r="C32" s="9"/>
      <c r="D32" s="11">
        <v>1</v>
      </c>
      <c r="E32" s="10"/>
      <c r="F32" s="9"/>
      <c r="G32" s="8">
        <v>4</v>
      </c>
      <c r="H32" s="7">
        <f t="shared" si="2"/>
        <v>0</v>
      </c>
    </row>
    <row r="33" spans="1:14" x14ac:dyDescent="0.25">
      <c r="A33" s="100"/>
      <c r="B33" s="101"/>
      <c r="C33" s="101"/>
      <c r="D33" s="101"/>
      <c r="E33" s="101"/>
      <c r="F33" s="101"/>
      <c r="G33" s="101"/>
      <c r="H33" s="102"/>
      <c r="J33" s="38"/>
      <c r="K33" s="41"/>
      <c r="L33" s="38"/>
    </row>
    <row r="34" spans="1:14" x14ac:dyDescent="0.25">
      <c r="A34" s="103" t="s">
        <v>3</v>
      </c>
      <c r="B34" s="104"/>
      <c r="C34" s="104"/>
      <c r="D34" s="104"/>
      <c r="E34" s="104"/>
      <c r="F34" s="104"/>
      <c r="G34" s="104"/>
      <c r="H34" s="2">
        <f>SUM(H29:H32)</f>
        <v>0</v>
      </c>
      <c r="J34" s="38"/>
      <c r="K34" s="41"/>
      <c r="L34" s="38"/>
    </row>
    <row r="35" spans="1:14" x14ac:dyDescent="0.25">
      <c r="A35" s="6"/>
      <c r="B35" s="5"/>
      <c r="C35" s="4"/>
      <c r="D35" s="4"/>
      <c r="E35" s="4"/>
      <c r="F35" s="4"/>
      <c r="G35" s="4"/>
      <c r="H35" s="3"/>
      <c r="J35" s="44"/>
    </row>
    <row r="36" spans="1:14" x14ac:dyDescent="0.25">
      <c r="A36" s="97" t="s">
        <v>2</v>
      </c>
      <c r="B36" s="98"/>
      <c r="C36" s="98"/>
      <c r="D36" s="98"/>
      <c r="E36" s="98"/>
      <c r="F36" s="98"/>
      <c r="G36" s="98"/>
      <c r="H36" s="99"/>
      <c r="J36" s="39"/>
      <c r="K36" s="49"/>
      <c r="L36" s="45"/>
      <c r="M36" s="46"/>
      <c r="N36" s="46"/>
    </row>
    <row r="37" spans="1:14" x14ac:dyDescent="0.25">
      <c r="A37" s="105" t="s">
        <v>47</v>
      </c>
      <c r="B37" s="106"/>
      <c r="C37" s="106"/>
      <c r="D37" s="106"/>
      <c r="E37" s="106"/>
      <c r="F37" s="106"/>
      <c r="G37" s="106"/>
      <c r="H37" s="2">
        <f>+H11+H19+H25+H34</f>
        <v>0</v>
      </c>
      <c r="J37" s="39"/>
      <c r="K37" s="49"/>
      <c r="L37" s="45"/>
      <c r="M37" s="46"/>
      <c r="N37" s="46"/>
    </row>
    <row r="38" spans="1:14" x14ac:dyDescent="0.25">
      <c r="A38" s="90" t="s">
        <v>1</v>
      </c>
      <c r="B38" s="91"/>
      <c r="C38" s="91"/>
      <c r="D38" s="91"/>
      <c r="E38" s="91"/>
      <c r="F38" s="91"/>
      <c r="G38" s="91"/>
      <c r="H38" s="2">
        <f>ROUND(H37*0.19,0)</f>
        <v>0</v>
      </c>
      <c r="J38" s="46"/>
      <c r="N38" s="46"/>
    </row>
    <row r="39" spans="1:14" ht="15.75" thickBot="1" x14ac:dyDescent="0.3">
      <c r="A39" s="92" t="s">
        <v>0</v>
      </c>
      <c r="B39" s="93"/>
      <c r="C39" s="93"/>
      <c r="D39" s="93"/>
      <c r="E39" s="93"/>
      <c r="F39" s="93"/>
      <c r="G39" s="93"/>
      <c r="H39" s="1">
        <f>+H37+H38</f>
        <v>0</v>
      </c>
      <c r="I39" s="38"/>
    </row>
    <row r="41" spans="1:14" x14ac:dyDescent="0.25">
      <c r="H41" s="39"/>
      <c r="I41" s="42"/>
      <c r="J41" s="47"/>
    </row>
    <row r="42" spans="1:14" x14ac:dyDescent="0.25">
      <c r="H42" s="39"/>
      <c r="I42" s="42"/>
      <c r="J42" s="47"/>
    </row>
    <row r="43" spans="1:14" x14ac:dyDescent="0.25">
      <c r="H43" s="40"/>
      <c r="I43" s="43"/>
      <c r="J43" s="48"/>
      <c r="K43" s="39"/>
    </row>
    <row r="46" spans="1:14" x14ac:dyDescent="0.25">
      <c r="H46" s="40"/>
    </row>
    <row r="47" spans="1:14" x14ac:dyDescent="0.25">
      <c r="H47" s="46"/>
    </row>
  </sheetData>
  <mergeCells count="21">
    <mergeCell ref="A1:H1"/>
    <mergeCell ref="A25:G25"/>
    <mergeCell ref="A2:H2"/>
    <mergeCell ref="C3:D3"/>
    <mergeCell ref="F3:G3"/>
    <mergeCell ref="A4:H4"/>
    <mergeCell ref="A10:H10"/>
    <mergeCell ref="A11:G11"/>
    <mergeCell ref="A13:H13"/>
    <mergeCell ref="A18:H18"/>
    <mergeCell ref="A19:G19"/>
    <mergeCell ref="A21:H21"/>
    <mergeCell ref="A24:H24"/>
    <mergeCell ref="A38:G38"/>
    <mergeCell ref="A39:G39"/>
    <mergeCell ref="A26:H26"/>
    <mergeCell ref="A27:H27"/>
    <mergeCell ref="A33:H33"/>
    <mergeCell ref="A34:G34"/>
    <mergeCell ref="A36:H36"/>
    <mergeCell ref="A37:G37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7"/>
  <sheetViews>
    <sheetView topLeftCell="A40" zoomScaleNormal="100" workbookViewId="0">
      <selection activeCell="I57" sqref="I57"/>
    </sheetView>
  </sheetViews>
  <sheetFormatPr baseColWidth="10" defaultRowHeight="15" x14ac:dyDescent="0.25"/>
  <cols>
    <col min="9" max="9" width="15.7109375" customWidth="1"/>
  </cols>
  <sheetData>
    <row r="1" spans="1:9" ht="16.5" thickBot="1" x14ac:dyDescent="0.3">
      <c r="A1" s="130" t="s">
        <v>45</v>
      </c>
      <c r="B1" s="131"/>
      <c r="C1" s="131"/>
      <c r="D1" s="131"/>
      <c r="E1" s="131"/>
      <c r="F1" s="131"/>
      <c r="G1" s="131"/>
      <c r="H1" s="131"/>
      <c r="I1" s="132"/>
    </row>
    <row r="2" spans="1:9" ht="74.25" customHeight="1" thickBot="1" x14ac:dyDescent="0.3">
      <c r="A2" s="133" t="s">
        <v>108</v>
      </c>
      <c r="B2" s="134"/>
      <c r="C2" s="134"/>
      <c r="D2" s="134"/>
      <c r="E2" s="134"/>
      <c r="F2" s="134"/>
      <c r="G2" s="134"/>
      <c r="H2" s="134"/>
      <c r="I2" s="135"/>
    </row>
    <row r="3" spans="1:9" ht="15.75" x14ac:dyDescent="0.25">
      <c r="A3" s="51" t="s">
        <v>48</v>
      </c>
      <c r="B3" s="136" t="s">
        <v>49</v>
      </c>
      <c r="C3" s="137"/>
      <c r="D3" s="137"/>
      <c r="E3" s="137"/>
      <c r="F3" s="137"/>
      <c r="G3" s="137"/>
      <c r="H3" s="137"/>
      <c r="I3" s="138"/>
    </row>
    <row r="4" spans="1:9" ht="15.75" x14ac:dyDescent="0.25">
      <c r="A4" s="52" t="s">
        <v>50</v>
      </c>
      <c r="B4" s="117" t="s">
        <v>51</v>
      </c>
      <c r="C4" s="118"/>
      <c r="D4" s="118"/>
      <c r="E4" s="118"/>
      <c r="F4" s="118"/>
      <c r="G4" s="118"/>
      <c r="H4" s="119"/>
      <c r="I4" s="53">
        <v>1</v>
      </c>
    </row>
    <row r="5" spans="1:9" ht="15.75" x14ac:dyDescent="0.25">
      <c r="A5" s="52" t="s">
        <v>52</v>
      </c>
      <c r="B5" s="117" t="s">
        <v>53</v>
      </c>
      <c r="C5" s="125"/>
      <c r="D5" s="125"/>
      <c r="E5" s="125"/>
      <c r="F5" s="125"/>
      <c r="G5" s="125"/>
      <c r="H5" s="126"/>
      <c r="I5" s="53">
        <f>1/12</f>
        <v>8.3333333333333329E-2</v>
      </c>
    </row>
    <row r="6" spans="1:9" ht="15.75" x14ac:dyDescent="0.25">
      <c r="A6" s="52" t="s">
        <v>54</v>
      </c>
      <c r="B6" s="117" t="s">
        <v>55</v>
      </c>
      <c r="C6" s="125"/>
      <c r="D6" s="125"/>
      <c r="E6" s="125"/>
      <c r="F6" s="125"/>
      <c r="G6" s="125"/>
      <c r="H6" s="126"/>
      <c r="I6" s="53">
        <f>1/12</f>
        <v>8.3333333333333329E-2</v>
      </c>
    </row>
    <row r="7" spans="1:9" ht="15.75" x14ac:dyDescent="0.25">
      <c r="A7" s="52" t="s">
        <v>56</v>
      </c>
      <c r="B7" s="117" t="s">
        <v>57</v>
      </c>
      <c r="C7" s="125"/>
      <c r="D7" s="125"/>
      <c r="E7" s="125"/>
      <c r="F7" s="125"/>
      <c r="G7" s="125"/>
      <c r="H7" s="126"/>
      <c r="I7" s="53">
        <v>0.01</v>
      </c>
    </row>
    <row r="8" spans="1:9" ht="15.75" x14ac:dyDescent="0.25">
      <c r="A8" s="52" t="s">
        <v>58</v>
      </c>
      <c r="B8" s="117" t="s">
        <v>59</v>
      </c>
      <c r="C8" s="118"/>
      <c r="D8" s="118"/>
      <c r="E8" s="118"/>
      <c r="F8" s="118"/>
      <c r="G8" s="118"/>
      <c r="H8" s="119"/>
      <c r="I8" s="53">
        <f>+I6/2</f>
        <v>4.1666666666666664E-2</v>
      </c>
    </row>
    <row r="9" spans="1:9" ht="15.75" x14ac:dyDescent="0.25">
      <c r="A9" s="52" t="s">
        <v>60</v>
      </c>
      <c r="B9" s="117" t="s">
        <v>61</v>
      </c>
      <c r="C9" s="118"/>
      <c r="D9" s="118"/>
      <c r="E9" s="118"/>
      <c r="F9" s="118"/>
      <c r="G9" s="118"/>
      <c r="H9" s="119"/>
      <c r="I9" s="53">
        <v>0.20499999999999999</v>
      </c>
    </row>
    <row r="10" spans="1:9" ht="15.75" x14ac:dyDescent="0.25">
      <c r="A10" s="52" t="s">
        <v>62</v>
      </c>
      <c r="B10" s="117" t="s">
        <v>63</v>
      </c>
      <c r="C10" s="118"/>
      <c r="D10" s="118"/>
      <c r="E10" s="118"/>
      <c r="F10" s="118"/>
      <c r="G10" s="118"/>
      <c r="H10" s="119"/>
      <c r="I10" s="53">
        <v>0.04</v>
      </c>
    </row>
    <row r="11" spans="1:9" ht="15.75" x14ac:dyDescent="0.25">
      <c r="A11" s="52" t="s">
        <v>64</v>
      </c>
      <c r="B11" s="117" t="s">
        <v>65</v>
      </c>
      <c r="C11" s="118"/>
      <c r="D11" s="118"/>
      <c r="E11" s="118"/>
      <c r="F11" s="118"/>
      <c r="G11" s="118"/>
      <c r="H11" s="119"/>
      <c r="I11" s="53">
        <v>6.9599999999999995E-2</v>
      </c>
    </row>
    <row r="12" spans="1:9" ht="15.75" x14ac:dyDescent="0.25">
      <c r="A12" s="52" t="s">
        <v>66</v>
      </c>
      <c r="B12" s="117" t="s">
        <v>67</v>
      </c>
      <c r="C12" s="118"/>
      <c r="D12" s="118"/>
      <c r="E12" s="118"/>
      <c r="F12" s="118"/>
      <c r="G12" s="118"/>
      <c r="H12" s="119"/>
      <c r="I12" s="53">
        <v>0.02</v>
      </c>
    </row>
    <row r="13" spans="1:9" ht="15.75" x14ac:dyDescent="0.25">
      <c r="A13" s="52" t="s">
        <v>68</v>
      </c>
      <c r="B13" s="117" t="s">
        <v>46</v>
      </c>
      <c r="C13" s="118"/>
      <c r="D13" s="118"/>
      <c r="E13" s="118"/>
      <c r="F13" s="118"/>
      <c r="G13" s="118"/>
      <c r="H13" s="119"/>
      <c r="I13" s="53">
        <v>0.03</v>
      </c>
    </row>
    <row r="14" spans="1:9" ht="33.75" customHeight="1" x14ac:dyDescent="0.25">
      <c r="A14" s="52" t="s">
        <v>69</v>
      </c>
      <c r="B14" s="139" t="s">
        <v>70</v>
      </c>
      <c r="C14" s="118"/>
      <c r="D14" s="118"/>
      <c r="E14" s="118"/>
      <c r="F14" s="118"/>
      <c r="G14" s="118"/>
      <c r="H14" s="119"/>
      <c r="I14" s="53">
        <v>0.01</v>
      </c>
    </row>
    <row r="15" spans="1:9" ht="15.75" x14ac:dyDescent="0.25">
      <c r="A15" s="52" t="s">
        <v>71</v>
      </c>
      <c r="B15" s="117" t="s">
        <v>72</v>
      </c>
      <c r="C15" s="118"/>
      <c r="D15" s="118"/>
      <c r="E15" s="118"/>
      <c r="F15" s="118"/>
      <c r="G15" s="118"/>
      <c r="H15" s="119"/>
      <c r="I15" s="53">
        <v>0.06</v>
      </c>
    </row>
    <row r="16" spans="1:9" ht="16.5" thickBot="1" x14ac:dyDescent="0.3">
      <c r="A16" s="54"/>
      <c r="B16" s="55"/>
      <c r="C16" s="56"/>
      <c r="D16" s="56"/>
      <c r="E16" s="56"/>
      <c r="F16" s="120" t="s">
        <v>73</v>
      </c>
      <c r="G16" s="121"/>
      <c r="H16" s="122"/>
      <c r="I16" s="57">
        <f>SUM(I4:I15)</f>
        <v>1.6529333333333334</v>
      </c>
    </row>
    <row r="17" spans="1:9" ht="16.5" thickBot="1" x14ac:dyDescent="0.3">
      <c r="A17" s="58"/>
      <c r="B17" s="59"/>
      <c r="C17" s="59"/>
      <c r="D17" s="59"/>
      <c r="E17" s="59"/>
      <c r="F17" s="60"/>
      <c r="G17" s="59"/>
      <c r="H17" s="61"/>
      <c r="I17" s="62"/>
    </row>
    <row r="18" spans="1:9" ht="15.75" x14ac:dyDescent="0.25">
      <c r="A18" s="51" t="s">
        <v>74</v>
      </c>
      <c r="B18" s="140" t="s">
        <v>75</v>
      </c>
      <c r="C18" s="141"/>
      <c r="D18" s="141"/>
      <c r="E18" s="141"/>
      <c r="F18" s="141"/>
      <c r="G18" s="141"/>
      <c r="H18" s="141"/>
      <c r="I18" s="142"/>
    </row>
    <row r="19" spans="1:9" ht="15.75" x14ac:dyDescent="0.25">
      <c r="A19" s="52" t="s">
        <v>76</v>
      </c>
      <c r="B19" s="139" t="s">
        <v>77</v>
      </c>
      <c r="C19" s="118"/>
      <c r="D19" s="118"/>
      <c r="E19" s="118"/>
      <c r="F19" s="118"/>
      <c r="G19" s="118"/>
      <c r="H19" s="119"/>
      <c r="I19" s="53">
        <v>0.03</v>
      </c>
    </row>
    <row r="20" spans="1:9" ht="16.5" thickBot="1" x14ac:dyDescent="0.3">
      <c r="A20" s="54"/>
      <c r="B20" s="55"/>
      <c r="C20" s="56"/>
      <c r="D20" s="56"/>
      <c r="E20" s="56"/>
      <c r="F20" s="120" t="s">
        <v>73</v>
      </c>
      <c r="G20" s="121"/>
      <c r="H20" s="122"/>
      <c r="I20" s="57">
        <f>SUM(I19:I19)</f>
        <v>0.03</v>
      </c>
    </row>
    <row r="21" spans="1:9" ht="16.5" thickBot="1" x14ac:dyDescent="0.3">
      <c r="A21" s="58"/>
      <c r="B21" s="59"/>
      <c r="C21" s="59"/>
      <c r="D21" s="59"/>
      <c r="E21" s="59"/>
      <c r="F21" s="60"/>
      <c r="G21" s="59"/>
      <c r="H21" s="61"/>
      <c r="I21" s="62"/>
    </row>
    <row r="22" spans="1:9" ht="15.75" x14ac:dyDescent="0.25">
      <c r="A22" s="51" t="s">
        <v>78</v>
      </c>
      <c r="B22" s="140" t="s">
        <v>79</v>
      </c>
      <c r="C22" s="141"/>
      <c r="D22" s="141"/>
      <c r="E22" s="141"/>
      <c r="F22" s="141"/>
      <c r="G22" s="141"/>
      <c r="H22" s="141"/>
      <c r="I22" s="142"/>
    </row>
    <row r="23" spans="1:9" ht="15.75" x14ac:dyDescent="0.25">
      <c r="A23" s="52">
        <v>3.1</v>
      </c>
      <c r="B23" s="117" t="s">
        <v>80</v>
      </c>
      <c r="C23" s="118"/>
      <c r="D23" s="118"/>
      <c r="E23" s="118"/>
      <c r="F23" s="118"/>
      <c r="G23" s="118"/>
      <c r="H23" s="119"/>
      <c r="I23" s="53">
        <v>3.5000000000000003E-2</v>
      </c>
    </row>
    <row r="24" spans="1:9" ht="15.75" x14ac:dyDescent="0.25">
      <c r="A24" s="52">
        <v>3.2</v>
      </c>
      <c r="B24" s="117" t="s">
        <v>81</v>
      </c>
      <c r="C24" s="118"/>
      <c r="D24" s="118"/>
      <c r="E24" s="118"/>
      <c r="F24" s="118"/>
      <c r="G24" s="118"/>
      <c r="H24" s="119"/>
      <c r="I24" s="53">
        <v>0.01</v>
      </c>
    </row>
    <row r="25" spans="1:9" ht="15.75" x14ac:dyDescent="0.25">
      <c r="A25" s="52">
        <v>3.3</v>
      </c>
      <c r="B25" s="117" t="s">
        <v>82</v>
      </c>
      <c r="C25" s="118"/>
      <c r="D25" s="118"/>
      <c r="E25" s="118"/>
      <c r="F25" s="118"/>
      <c r="G25" s="118"/>
      <c r="H25" s="119"/>
      <c r="I25" s="53">
        <v>0.02</v>
      </c>
    </row>
    <row r="26" spans="1:9" ht="15.75" x14ac:dyDescent="0.25">
      <c r="A26" s="52">
        <v>3.4</v>
      </c>
      <c r="B26" s="117" t="s">
        <v>83</v>
      </c>
      <c r="C26" s="118"/>
      <c r="D26" s="118"/>
      <c r="E26" s="118"/>
      <c r="F26" s="118"/>
      <c r="G26" s="118"/>
      <c r="H26" s="119"/>
      <c r="I26" s="53">
        <v>0.01</v>
      </c>
    </row>
    <row r="27" spans="1:9" ht="15.75" x14ac:dyDescent="0.25">
      <c r="A27" s="52">
        <v>3.5</v>
      </c>
      <c r="B27" s="117" t="s">
        <v>84</v>
      </c>
      <c r="C27" s="118"/>
      <c r="D27" s="118"/>
      <c r="E27" s="118"/>
      <c r="F27" s="118"/>
      <c r="G27" s="118"/>
      <c r="H27" s="119"/>
      <c r="I27" s="53">
        <v>5.0000000000000001E-3</v>
      </c>
    </row>
    <row r="28" spans="1:9" ht="15.75" x14ac:dyDescent="0.25">
      <c r="A28" s="52">
        <v>3.6</v>
      </c>
      <c r="B28" s="117" t="s">
        <v>85</v>
      </c>
      <c r="C28" s="118"/>
      <c r="D28" s="118"/>
      <c r="E28" s="118"/>
      <c r="F28" s="118"/>
      <c r="G28" s="118"/>
      <c r="H28" s="119"/>
      <c r="I28" s="53">
        <v>0.02</v>
      </c>
    </row>
    <row r="29" spans="1:9" ht="15.75" x14ac:dyDescent="0.25">
      <c r="A29" s="52">
        <v>3.8</v>
      </c>
      <c r="B29" s="117" t="s">
        <v>86</v>
      </c>
      <c r="C29" s="118"/>
      <c r="D29" s="118"/>
      <c r="E29" s="118"/>
      <c r="F29" s="118"/>
      <c r="G29" s="118"/>
      <c r="H29" s="119"/>
      <c r="I29" s="53">
        <v>0.01</v>
      </c>
    </row>
    <row r="30" spans="1:9" ht="15.75" x14ac:dyDescent="0.25">
      <c r="A30" s="63">
        <v>3.9</v>
      </c>
      <c r="B30" s="117" t="s">
        <v>87</v>
      </c>
      <c r="C30" s="118"/>
      <c r="D30" s="118"/>
      <c r="E30" s="118"/>
      <c r="F30" s="118"/>
      <c r="G30" s="118"/>
      <c r="H30" s="119"/>
      <c r="I30" s="53">
        <v>0.01</v>
      </c>
    </row>
    <row r="31" spans="1:9" ht="15.75" x14ac:dyDescent="0.25">
      <c r="A31" s="64">
        <v>3.1</v>
      </c>
      <c r="B31" s="117" t="s">
        <v>88</v>
      </c>
      <c r="C31" s="118"/>
      <c r="D31" s="118"/>
      <c r="E31" s="118"/>
      <c r="F31" s="118"/>
      <c r="G31" s="118"/>
      <c r="H31" s="119"/>
      <c r="I31" s="53">
        <v>5.0000000000000001E-3</v>
      </c>
    </row>
    <row r="32" spans="1:9" ht="15.75" x14ac:dyDescent="0.25">
      <c r="A32" s="64">
        <v>3.11</v>
      </c>
      <c r="B32" s="117" t="s">
        <v>89</v>
      </c>
      <c r="C32" s="118"/>
      <c r="D32" s="118"/>
      <c r="E32" s="118"/>
      <c r="F32" s="118"/>
      <c r="G32" s="118"/>
      <c r="H32" s="119"/>
      <c r="I32" s="53">
        <v>0.02</v>
      </c>
    </row>
    <row r="33" spans="1:9" ht="15.75" x14ac:dyDescent="0.25">
      <c r="A33" s="52">
        <v>3.12</v>
      </c>
      <c r="B33" s="117" t="s">
        <v>90</v>
      </c>
      <c r="C33" s="118"/>
      <c r="D33" s="118"/>
      <c r="E33" s="118"/>
      <c r="F33" s="118"/>
      <c r="G33" s="118"/>
      <c r="H33" s="119"/>
      <c r="I33" s="53">
        <v>5.0000000000000001E-3</v>
      </c>
    </row>
    <row r="34" spans="1:9" ht="15.75" x14ac:dyDescent="0.25">
      <c r="A34" s="64">
        <v>3.13</v>
      </c>
      <c r="B34" s="117" t="s">
        <v>91</v>
      </c>
      <c r="C34" s="118"/>
      <c r="D34" s="118"/>
      <c r="E34" s="118"/>
      <c r="F34" s="118"/>
      <c r="G34" s="118"/>
      <c r="H34" s="119"/>
      <c r="I34" s="53">
        <v>4.7999999999999996E-3</v>
      </c>
    </row>
    <row r="35" spans="1:9" ht="15.75" x14ac:dyDescent="0.25">
      <c r="A35" s="52">
        <v>3.14</v>
      </c>
      <c r="B35" s="117" t="s">
        <v>92</v>
      </c>
      <c r="C35" s="118"/>
      <c r="D35" s="118"/>
      <c r="E35" s="118"/>
      <c r="F35" s="118"/>
      <c r="G35" s="118"/>
      <c r="H35" s="119"/>
      <c r="I35" s="53">
        <v>0.01</v>
      </c>
    </row>
    <row r="36" spans="1:9" ht="16.5" thickBot="1" x14ac:dyDescent="0.3">
      <c r="A36" s="54"/>
      <c r="B36" s="55"/>
      <c r="C36" s="56"/>
      <c r="D36" s="56"/>
      <c r="E36" s="56"/>
      <c r="F36" s="120" t="s">
        <v>73</v>
      </c>
      <c r="G36" s="121"/>
      <c r="H36" s="122"/>
      <c r="I36" s="57">
        <f>SUM(I23:I35)</f>
        <v>0.1648</v>
      </c>
    </row>
    <row r="37" spans="1:9" ht="16.5" thickBot="1" x14ac:dyDescent="0.3">
      <c r="A37" s="58"/>
      <c r="B37" s="59"/>
      <c r="C37" s="59"/>
      <c r="D37" s="59"/>
      <c r="E37" s="59"/>
      <c r="F37" s="60"/>
      <c r="G37" s="59"/>
      <c r="H37" s="61"/>
      <c r="I37" s="62"/>
    </row>
    <row r="38" spans="1:9" ht="15.75" x14ac:dyDescent="0.25">
      <c r="A38" s="51" t="s">
        <v>93</v>
      </c>
      <c r="B38" s="140" t="s">
        <v>94</v>
      </c>
      <c r="C38" s="141"/>
      <c r="D38" s="141"/>
      <c r="E38" s="141"/>
      <c r="F38" s="141"/>
      <c r="G38" s="141"/>
      <c r="H38" s="141"/>
      <c r="I38" s="142"/>
    </row>
    <row r="39" spans="1:9" ht="15.75" x14ac:dyDescent="0.25">
      <c r="A39" s="52">
        <v>4.0999999999999996</v>
      </c>
      <c r="B39" s="117" t="s">
        <v>95</v>
      </c>
      <c r="C39" s="118"/>
      <c r="D39" s="118"/>
      <c r="E39" s="118"/>
      <c r="F39" s="118"/>
      <c r="G39" s="118"/>
      <c r="H39" s="119"/>
      <c r="I39" s="53">
        <v>4.0000000000000002E-4</v>
      </c>
    </row>
    <row r="40" spans="1:9" ht="15.75" x14ac:dyDescent="0.25">
      <c r="A40" s="52">
        <v>4.2</v>
      </c>
      <c r="B40" s="117" t="s">
        <v>96</v>
      </c>
      <c r="C40" s="118"/>
      <c r="D40" s="118"/>
      <c r="E40" s="118"/>
      <c r="F40" s="118"/>
      <c r="G40" s="118"/>
      <c r="H40" s="119"/>
      <c r="I40" s="53">
        <f>0.5*1.21%</f>
        <v>6.0499999999999998E-3</v>
      </c>
    </row>
    <row r="41" spans="1:9" ht="15.75" x14ac:dyDescent="0.25">
      <c r="A41" s="52">
        <v>4.3</v>
      </c>
      <c r="B41" s="117" t="s">
        <v>97</v>
      </c>
      <c r="C41" s="118"/>
      <c r="D41" s="118"/>
      <c r="E41" s="118"/>
      <c r="F41" s="118"/>
      <c r="G41" s="118"/>
      <c r="H41" s="119"/>
      <c r="I41" s="53">
        <v>1.21E-2</v>
      </c>
    </row>
    <row r="42" spans="1:9" ht="15.75" x14ac:dyDescent="0.25">
      <c r="A42" s="52">
        <v>4.4000000000000004</v>
      </c>
      <c r="B42" s="117" t="s">
        <v>98</v>
      </c>
      <c r="C42" s="118"/>
      <c r="D42" s="118"/>
      <c r="E42" s="118"/>
      <c r="F42" s="118"/>
      <c r="G42" s="118"/>
      <c r="H42" s="119"/>
      <c r="I42" s="53">
        <f>2.5*1.21%</f>
        <v>3.0249999999999999E-2</v>
      </c>
    </row>
    <row r="43" spans="1:9" ht="15.75" x14ac:dyDescent="0.25">
      <c r="A43" s="52">
        <v>4.5</v>
      </c>
      <c r="B43" s="117" t="s">
        <v>109</v>
      </c>
      <c r="C43" s="118"/>
      <c r="D43" s="118"/>
      <c r="E43" s="118"/>
      <c r="F43" s="118"/>
      <c r="G43" s="118"/>
      <c r="H43" s="119"/>
      <c r="I43" s="53">
        <v>0.01</v>
      </c>
    </row>
    <row r="44" spans="1:9" ht="15.75" x14ac:dyDescent="0.25">
      <c r="A44" s="52">
        <v>4.5999999999999996</v>
      </c>
      <c r="B44" s="117" t="s">
        <v>110</v>
      </c>
      <c r="C44" s="118"/>
      <c r="D44" s="118"/>
      <c r="E44" s="118"/>
      <c r="F44" s="118"/>
      <c r="G44" s="118"/>
      <c r="H44" s="119"/>
      <c r="I44" s="53">
        <v>0.02</v>
      </c>
    </row>
    <row r="45" spans="1:9" ht="15.75" x14ac:dyDescent="0.25">
      <c r="A45" s="52">
        <v>4.7</v>
      </c>
      <c r="B45" s="117" t="s">
        <v>111</v>
      </c>
      <c r="C45" s="125"/>
      <c r="D45" s="125"/>
      <c r="E45" s="125"/>
      <c r="F45" s="125"/>
      <c r="G45" s="125"/>
      <c r="H45" s="126"/>
      <c r="I45" s="53">
        <v>5.0000000000000001E-3</v>
      </c>
    </row>
    <row r="46" spans="1:9" ht="15.75" x14ac:dyDescent="0.25">
      <c r="A46" s="52">
        <v>4.8</v>
      </c>
      <c r="B46" s="117" t="s">
        <v>112</v>
      </c>
      <c r="C46" s="125"/>
      <c r="D46" s="125"/>
      <c r="E46" s="125"/>
      <c r="F46" s="125"/>
      <c r="G46" s="125"/>
      <c r="H46" s="126"/>
      <c r="I46" s="53">
        <v>5.0000000000000001E-3</v>
      </c>
    </row>
    <row r="47" spans="1:9" ht="15.75" x14ac:dyDescent="0.25">
      <c r="A47" s="52">
        <v>4.9000000000000004</v>
      </c>
      <c r="B47" s="117" t="s">
        <v>99</v>
      </c>
      <c r="C47" s="118"/>
      <c r="D47" s="118"/>
      <c r="E47" s="118"/>
      <c r="F47" s="118"/>
      <c r="G47" s="118"/>
      <c r="H47" s="119"/>
      <c r="I47" s="53">
        <v>3.7000000000000002E-3</v>
      </c>
    </row>
    <row r="48" spans="1:9" ht="15.75" x14ac:dyDescent="0.25">
      <c r="A48" s="87" t="s">
        <v>107</v>
      </c>
      <c r="B48" s="117" t="s">
        <v>100</v>
      </c>
      <c r="C48" s="118"/>
      <c r="D48" s="118"/>
      <c r="E48" s="118"/>
      <c r="F48" s="118"/>
      <c r="G48" s="118"/>
      <c r="H48" s="119"/>
      <c r="I48" s="53">
        <v>0.01</v>
      </c>
    </row>
    <row r="49" spans="1:9" ht="16.5" thickBot="1" x14ac:dyDescent="0.3">
      <c r="A49" s="54"/>
      <c r="B49" s="55"/>
      <c r="C49" s="56"/>
      <c r="D49" s="56"/>
      <c r="E49" s="56"/>
      <c r="F49" s="120" t="s">
        <v>73</v>
      </c>
      <c r="G49" s="121"/>
      <c r="H49" s="122"/>
      <c r="I49" s="57">
        <f>SUM(I39:I48)</f>
        <v>0.10249999999999999</v>
      </c>
    </row>
    <row r="50" spans="1:9" ht="15.75" x14ac:dyDescent="0.25">
      <c r="A50" s="65"/>
      <c r="B50" s="66"/>
      <c r="C50" s="66"/>
      <c r="D50" s="66"/>
      <c r="E50" s="66"/>
      <c r="F50" s="67"/>
      <c r="G50" s="66"/>
      <c r="H50" s="68"/>
      <c r="I50" s="69"/>
    </row>
    <row r="51" spans="1:9" ht="16.5" thickBot="1" x14ac:dyDescent="0.3">
      <c r="A51" s="70"/>
      <c r="B51" s="71"/>
      <c r="C51" s="72"/>
      <c r="D51" s="72"/>
      <c r="E51" s="72"/>
      <c r="F51" s="73"/>
      <c r="G51" s="72"/>
      <c r="H51" s="74"/>
      <c r="I51" s="75"/>
    </row>
    <row r="52" spans="1:9" ht="16.5" thickBot="1" x14ac:dyDescent="0.3">
      <c r="A52" s="76" t="s">
        <v>101</v>
      </c>
      <c r="B52" s="127" t="s">
        <v>102</v>
      </c>
      <c r="C52" s="124"/>
      <c r="D52" s="124"/>
      <c r="E52" s="124"/>
      <c r="F52" s="128" t="s">
        <v>73</v>
      </c>
      <c r="G52" s="124"/>
      <c r="H52" s="129"/>
      <c r="I52" s="77">
        <v>0.26</v>
      </c>
    </row>
    <row r="53" spans="1:9" ht="15.75" x14ac:dyDescent="0.25">
      <c r="A53" s="65"/>
      <c r="B53" s="66"/>
      <c r="C53" s="66"/>
      <c r="D53" s="66"/>
      <c r="E53" s="66"/>
      <c r="F53" s="67"/>
      <c r="G53" s="66"/>
      <c r="H53" s="68"/>
      <c r="I53" s="69"/>
    </row>
    <row r="54" spans="1:9" ht="16.5" thickBot="1" x14ac:dyDescent="0.3">
      <c r="A54" s="78"/>
      <c r="B54" s="72"/>
      <c r="C54" s="72"/>
      <c r="D54" s="72"/>
      <c r="E54" s="72"/>
      <c r="F54" s="73"/>
      <c r="G54" s="72"/>
      <c r="H54" s="74"/>
      <c r="I54" s="75"/>
    </row>
    <row r="55" spans="1:9" ht="18.75" thickBot="1" x14ac:dyDescent="0.3">
      <c r="A55" s="123" t="s">
        <v>103</v>
      </c>
      <c r="B55" s="124"/>
      <c r="C55" s="124"/>
      <c r="D55" s="124"/>
      <c r="E55" s="124"/>
      <c r="F55" s="124"/>
      <c r="G55" s="124"/>
      <c r="H55" s="124"/>
      <c r="I55" s="79">
        <f>SUM(I52,I49,I36,I20,I16)</f>
        <v>2.2102333333333335</v>
      </c>
    </row>
    <row r="56" spans="1:9" ht="15.75" thickBot="1" x14ac:dyDescent="0.3">
      <c r="A56" s="80"/>
      <c r="B56" s="80"/>
      <c r="C56" s="80"/>
      <c r="D56" s="80"/>
      <c r="E56" s="80"/>
      <c r="F56" s="80"/>
      <c r="G56" s="80"/>
      <c r="H56" s="80"/>
      <c r="I56" s="80"/>
    </row>
    <row r="57" spans="1:9" ht="18.75" thickBot="1" x14ac:dyDescent="0.3">
      <c r="A57" s="123" t="s">
        <v>104</v>
      </c>
      <c r="B57" s="124"/>
      <c r="C57" s="124"/>
      <c r="D57" s="124"/>
      <c r="E57" s="124"/>
      <c r="F57" s="124"/>
      <c r="G57" s="124"/>
      <c r="H57" s="124"/>
      <c r="I57" s="81">
        <v>2.21</v>
      </c>
    </row>
  </sheetData>
  <mergeCells count="50">
    <mergeCell ref="B31:H31"/>
    <mergeCell ref="B32:H32"/>
    <mergeCell ref="B33:H33"/>
    <mergeCell ref="B34:H34"/>
    <mergeCell ref="B26:H26"/>
    <mergeCell ref="B27:H27"/>
    <mergeCell ref="B28:H28"/>
    <mergeCell ref="B29:H29"/>
    <mergeCell ref="B30:H30"/>
    <mergeCell ref="A1:I1"/>
    <mergeCell ref="A2:I2"/>
    <mergeCell ref="B3:I3"/>
    <mergeCell ref="B4:H4"/>
    <mergeCell ref="B25:H25"/>
    <mergeCell ref="B12:H12"/>
    <mergeCell ref="B13:H13"/>
    <mergeCell ref="B14:H14"/>
    <mergeCell ref="B15:H15"/>
    <mergeCell ref="F16:H16"/>
    <mergeCell ref="B18:I18"/>
    <mergeCell ref="B19:H19"/>
    <mergeCell ref="F20:H20"/>
    <mergeCell ref="B22:I22"/>
    <mergeCell ref="B23:H23"/>
    <mergeCell ref="B24:H24"/>
    <mergeCell ref="B5:H5"/>
    <mergeCell ref="B6:H6"/>
    <mergeCell ref="B7:H7"/>
    <mergeCell ref="B47:H47"/>
    <mergeCell ref="B48:H48"/>
    <mergeCell ref="B39:H39"/>
    <mergeCell ref="B40:H40"/>
    <mergeCell ref="B41:H41"/>
    <mergeCell ref="B42:H42"/>
    <mergeCell ref="B45:H45"/>
    <mergeCell ref="B46:H46"/>
    <mergeCell ref="B8:H8"/>
    <mergeCell ref="B9:H9"/>
    <mergeCell ref="B10:H10"/>
    <mergeCell ref="B11:H11"/>
    <mergeCell ref="B38:I38"/>
    <mergeCell ref="B43:H43"/>
    <mergeCell ref="B44:H44"/>
    <mergeCell ref="B35:H35"/>
    <mergeCell ref="F36:H36"/>
    <mergeCell ref="A57:H57"/>
    <mergeCell ref="F49:H49"/>
    <mergeCell ref="B52:E52"/>
    <mergeCell ref="F52:H52"/>
    <mergeCell ref="A55:H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PRESUP. INTERVENTORIA </vt:lpstr>
      <vt:lpstr>FACTOR MULTIPLICADOR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Jimenez Quintero</dc:creator>
  <cp:lastModifiedBy>Arnin Trujillo</cp:lastModifiedBy>
  <dcterms:created xsi:type="dcterms:W3CDTF">2019-06-26T14:51:34Z</dcterms:created>
  <dcterms:modified xsi:type="dcterms:W3CDTF">2022-03-22T14:28:56Z</dcterms:modified>
</cp:coreProperties>
</file>